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FICHA COMUNAL 2019\JULIO\"/>
    </mc:Choice>
  </mc:AlternateContent>
  <xr:revisionPtr revIDLastSave="0" documentId="8_{F0399805-21AD-4AC4-BEE5-10040D02026B}" xr6:coauthVersionLast="43" xr6:coauthVersionMax="43" xr10:uidLastSave="{00000000-0000-0000-0000-000000000000}"/>
  <bookViews>
    <workbookView xWindow="3435" yWindow="3435" windowWidth="18000" windowHeight="9375" firstSheet="12" activeTab="17" xr2:uid="{00000000-000D-0000-FFFF-FFFF00000000}"/>
  </bookViews>
  <sheets>
    <sheet name="IM CABILDO" sheetId="1" r:id="rId1"/>
    <sheet name="IM CALERA" sheetId="2" r:id="rId2"/>
    <sheet name="IM CON CON" sheetId="3" r:id="rId3"/>
    <sheet name="IM HIJUELAS" sheetId="4" r:id="rId4"/>
    <sheet name="IM LA CRUZ" sheetId="5" r:id="rId5"/>
    <sheet name="IM LA LIGUA" sheetId="6" r:id="rId6"/>
    <sheet name="IM LIMACHE" sheetId="18" r:id="rId7"/>
    <sheet name="IM NOGALES" sheetId="7" r:id="rId8"/>
    <sheet name="IM OLMUE" sheetId="8" r:id="rId9"/>
    <sheet name="IM PAPUDO" sheetId="9" r:id="rId10"/>
    <sheet name="IM PETORCA" sheetId="10" r:id="rId11"/>
    <sheet name="IM PUCHUNCAVI" sheetId="11" r:id="rId12"/>
    <sheet name="IM QUILLOTA" sheetId="12" r:id="rId13"/>
    <sheet name="IM QUILPUE" sheetId="13" r:id="rId14"/>
    <sheet name="IM QUINTERO" sheetId="14" r:id="rId15"/>
    <sheet name="IM VILLA ALEMANA" sheetId="15" r:id="rId16"/>
    <sheet name="IM VIÑA DEL MAR" sheetId="16" r:id="rId17"/>
    <sheet name="IM ZAPALLAR" sheetId="17" r:id="rId18"/>
    <sheet name="CONSOLIDADO" sheetId="19" r:id="rId19"/>
  </sheets>
  <definedNames>
    <definedName name="_xlnm._FilterDatabase" localSheetId="18" hidden="1">CONSOLIDADO!$A$14:$AJ$130</definedName>
    <definedName name="_xlnm._FilterDatabase" localSheetId="0" hidden="1">'IM CABILDO'!$A$14:$XFC$130</definedName>
    <definedName name="_xlnm._FilterDatabase" localSheetId="1" hidden="1">'IM CALERA'!$A$14:$AJ$130</definedName>
    <definedName name="_xlnm._FilterDatabase" localSheetId="2" hidden="1">'IM CON CON'!$A$14:$AJ$130</definedName>
    <definedName name="_xlnm._FilterDatabase" localSheetId="3" hidden="1">'IM HIJUELAS'!$A$14:$AJ$130</definedName>
    <definedName name="_xlnm._FilterDatabase" localSheetId="4" hidden="1">'IM LA CRUZ'!$A$14:$CW$130</definedName>
    <definedName name="_xlnm._FilterDatabase" localSheetId="5" hidden="1">'IM LA LIGUA'!$A$14:$AJ$131</definedName>
    <definedName name="_xlnm._FilterDatabase" localSheetId="6" hidden="1">'IM LIMACHE'!$A$14:$AJ$131</definedName>
    <definedName name="_xlnm._FilterDatabase" localSheetId="7" hidden="1">'IM NOGALES'!$A$14:$AJ$130</definedName>
    <definedName name="_xlnm._FilterDatabase" localSheetId="8" hidden="1">'IM OLMUE'!$A$14:$AJ$131</definedName>
    <definedName name="_xlnm._FilterDatabase" localSheetId="9" hidden="1">'IM PAPUDO'!$A$14:$AJ$130</definedName>
    <definedName name="_xlnm._FilterDatabase" localSheetId="10" hidden="1">'IM PETORCA'!$A$14:$AJ$130</definedName>
    <definedName name="_xlnm._FilterDatabase" localSheetId="11" hidden="1">'IM PUCHUNCAVI'!$A$14:$AJ$130</definedName>
    <definedName name="_xlnm._FilterDatabase" localSheetId="12" hidden="1">'IM QUILLOTA'!$A$14:$AJ$131</definedName>
    <definedName name="_xlnm._FilterDatabase" localSheetId="13" hidden="1">'IM QUILPUE'!$A$14:$AJ$130</definedName>
    <definedName name="_xlnm._FilterDatabase" localSheetId="14" hidden="1">'IM QUINTERO'!$A$14:$AJ$130</definedName>
    <definedName name="_xlnm._FilterDatabase" localSheetId="15" hidden="1">'IM VILLA ALEMANA'!$A$14:$AJ$131</definedName>
    <definedName name="_xlnm._FilterDatabase" localSheetId="16" hidden="1">'IM VIÑA DEL MAR'!$A$14:$AJ$130</definedName>
    <definedName name="_xlnm._FilterDatabase" localSheetId="17" hidden="1">'IM ZAPALLAR'!$A$14:$AJ$41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9" i="17" l="1"/>
  <c r="F39" i="16"/>
  <c r="F43" i="15"/>
  <c r="F39" i="15"/>
  <c r="F39" i="13"/>
  <c r="F77" i="13"/>
  <c r="S39" i="12"/>
  <c r="F39" i="12"/>
  <c r="F30" i="11" l="1"/>
  <c r="F30" i="9"/>
  <c r="F30" i="8"/>
  <c r="F93" i="7"/>
  <c r="F60" i="7"/>
  <c r="F30" i="7"/>
  <c r="F30" i="6"/>
  <c r="F30" i="4"/>
  <c r="F39" i="2" l="1"/>
  <c r="M30" i="7" l="1"/>
  <c r="S109" i="13"/>
  <c r="T109" i="13" s="1"/>
  <c r="S109" i="12"/>
  <c r="T109" i="12" s="1"/>
  <c r="F60" i="16" l="1"/>
  <c r="F90" i="13"/>
  <c r="F60" i="12" l="1"/>
  <c r="S60" i="10"/>
  <c r="F60" i="10"/>
  <c r="S30" i="9"/>
  <c r="F60" i="2"/>
  <c r="F25" i="17" l="1"/>
  <c r="F18" i="17"/>
  <c r="F17" i="17"/>
  <c r="F16" i="17"/>
  <c r="F15" i="17"/>
  <c r="F71" i="15"/>
  <c r="F107" i="12"/>
  <c r="F107" i="2"/>
  <c r="F24" i="1"/>
  <c r="F22" i="1"/>
  <c r="F18" i="1"/>
  <c r="M40" i="17"/>
  <c r="F24" i="2"/>
  <c r="F22" i="2"/>
  <c r="F72" i="6" l="1"/>
  <c r="F69" i="4"/>
  <c r="F93" i="3" l="1"/>
  <c r="E85" i="10" l="1"/>
  <c r="E85" i="3"/>
  <c r="E85" i="6"/>
  <c r="J40" i="17" l="1"/>
  <c r="J115" i="16" l="1"/>
  <c r="S48" i="16"/>
  <c r="T48" i="16" s="1"/>
  <c r="F33" i="17" l="1"/>
  <c r="F98" i="15" l="1"/>
  <c r="F103" i="15"/>
  <c r="F103" i="14"/>
  <c r="F83" i="13"/>
  <c r="F103" i="13"/>
  <c r="F72" i="10"/>
  <c r="F78" i="10"/>
  <c r="F103" i="10"/>
  <c r="F72" i="9"/>
  <c r="F50" i="9"/>
  <c r="F78" i="9"/>
  <c r="F72" i="8"/>
  <c r="F69" i="8"/>
  <c r="F78" i="8"/>
  <c r="F103" i="8"/>
  <c r="F78" i="7"/>
  <c r="F78" i="6"/>
  <c r="F103" i="6"/>
  <c r="F78" i="5"/>
  <c r="F66" i="4"/>
  <c r="F78" i="4"/>
  <c r="F66" i="3"/>
  <c r="F98" i="3"/>
  <c r="F78" i="3"/>
  <c r="S39" i="2" l="1"/>
  <c r="F72" i="2"/>
  <c r="F69" i="2"/>
  <c r="S110" i="2"/>
  <c r="F110" i="2"/>
  <c r="F98" i="2"/>
  <c r="F78" i="2"/>
  <c r="F103" i="2"/>
  <c r="F72" i="1"/>
  <c r="F47" i="1"/>
  <c r="F46" i="1"/>
  <c r="F78" i="1"/>
  <c r="T110" i="2" l="1"/>
  <c r="F90" i="16" l="1"/>
  <c r="L39" i="16"/>
  <c r="L62" i="16"/>
  <c r="F62" i="16" s="1"/>
  <c r="L65" i="16"/>
  <c r="F65" i="16" s="1"/>
  <c r="L64" i="16"/>
  <c r="F64" i="16" s="1"/>
  <c r="L63" i="16"/>
  <c r="F63" i="16" s="1"/>
  <c r="F103" i="16"/>
  <c r="L62" i="11"/>
  <c r="F62" i="11" s="1"/>
  <c r="L64" i="11"/>
  <c r="F64" i="11" s="1"/>
  <c r="L65" i="11"/>
  <c r="F65" i="11" s="1"/>
  <c r="F69" i="11"/>
  <c r="F50" i="11"/>
  <c r="F78" i="11"/>
  <c r="F103" i="11"/>
  <c r="F85" i="12"/>
  <c r="F50" i="12"/>
  <c r="F35" i="7" l="1"/>
  <c r="L40" i="17" l="1"/>
  <c r="F40" i="17" s="1"/>
  <c r="L115" i="16"/>
  <c r="F115" i="16" s="1"/>
  <c r="L115" i="15"/>
  <c r="L115" i="14"/>
  <c r="F115" i="14" s="1"/>
  <c r="L115" i="13"/>
  <c r="L115" i="12"/>
  <c r="L115" i="11"/>
  <c r="L115" i="10"/>
  <c r="L115" i="9" l="1"/>
  <c r="L115" i="8"/>
  <c r="F115" i="8" s="1"/>
  <c r="L115" i="7"/>
  <c r="L115" i="6"/>
  <c r="L115" i="5"/>
  <c r="L115" i="4"/>
  <c r="L115" i="3"/>
  <c r="L115" i="2"/>
  <c r="L115" i="1"/>
  <c r="L93" i="13"/>
  <c r="E90" i="16" l="1"/>
  <c r="E90" i="15"/>
  <c r="E90" i="12"/>
  <c r="S20" i="11" l="1"/>
  <c r="F20" i="11"/>
  <c r="S110" i="11"/>
  <c r="F110" i="11"/>
  <c r="F20" i="7"/>
  <c r="S20" i="7"/>
  <c r="F109" i="7"/>
  <c r="T110" i="11" l="1"/>
  <c r="F31" i="5"/>
  <c r="F65" i="5"/>
  <c r="F64" i="5"/>
  <c r="F62" i="5"/>
  <c r="K57" i="4" l="1"/>
  <c r="K56" i="4"/>
  <c r="K30" i="4" l="1"/>
  <c r="S39" i="15" l="1"/>
  <c r="J39" i="15"/>
  <c r="E99" i="4" l="1"/>
  <c r="S29" i="17" l="1"/>
  <c r="T29" i="17" s="1"/>
  <c r="S64" i="1"/>
  <c r="E25" i="19"/>
  <c r="E26" i="19"/>
  <c r="E27" i="19"/>
  <c r="E28" i="19"/>
  <c r="E29" i="19"/>
  <c r="E31" i="19"/>
  <c r="E35" i="19"/>
  <c r="E36" i="19"/>
  <c r="E37" i="19"/>
  <c r="E38" i="19"/>
  <c r="E40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3" i="19"/>
  <c r="E94" i="19"/>
  <c r="E95" i="19"/>
  <c r="E96" i="19"/>
  <c r="E97" i="19"/>
  <c r="E98" i="19"/>
  <c r="E99" i="19"/>
  <c r="E100" i="19"/>
  <c r="E101" i="19"/>
  <c r="E102" i="19"/>
  <c r="E103" i="19"/>
  <c r="E104" i="19"/>
  <c r="E105" i="19"/>
  <c r="E106" i="19"/>
  <c r="E108" i="19"/>
  <c r="E109" i="19"/>
  <c r="E110" i="19"/>
  <c r="E112" i="19"/>
  <c r="E113" i="19"/>
  <c r="E114" i="19"/>
  <c r="E115" i="19"/>
  <c r="E116" i="19"/>
  <c r="E117" i="19"/>
  <c r="E118" i="19"/>
  <c r="E119" i="19"/>
  <c r="E120" i="19"/>
  <c r="E121" i="19"/>
  <c r="E122" i="19"/>
  <c r="E123" i="19"/>
  <c r="E124" i="19"/>
  <c r="E125" i="19"/>
  <c r="E126" i="19"/>
  <c r="E127" i="19"/>
  <c r="E128" i="19"/>
  <c r="E129" i="19"/>
  <c r="I16" i="19"/>
  <c r="I17" i="19"/>
  <c r="I18" i="19"/>
  <c r="I19" i="19"/>
  <c r="I20" i="19"/>
  <c r="I21" i="19"/>
  <c r="I22" i="19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2" i="19"/>
  <c r="I43" i="19"/>
  <c r="I44" i="19"/>
  <c r="I45" i="19"/>
  <c r="I46" i="19"/>
  <c r="I47" i="19"/>
  <c r="I48" i="19"/>
  <c r="I49" i="19"/>
  <c r="I50" i="19"/>
  <c r="I51" i="19"/>
  <c r="I52" i="19"/>
  <c r="I53" i="19"/>
  <c r="I54" i="19"/>
  <c r="I55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80" i="19"/>
  <c r="I81" i="19"/>
  <c r="I82" i="19"/>
  <c r="I83" i="19"/>
  <c r="I84" i="19"/>
  <c r="I85" i="19"/>
  <c r="I86" i="19"/>
  <c r="I87" i="19"/>
  <c r="I88" i="19"/>
  <c r="I89" i="19"/>
  <c r="I90" i="19"/>
  <c r="I93" i="19"/>
  <c r="I94" i="19"/>
  <c r="I95" i="19"/>
  <c r="I96" i="19"/>
  <c r="I97" i="19"/>
  <c r="I98" i="19"/>
  <c r="I99" i="19"/>
  <c r="I100" i="19"/>
  <c r="I101" i="19"/>
  <c r="I102" i="19"/>
  <c r="I103" i="19"/>
  <c r="I104" i="19"/>
  <c r="I105" i="19"/>
  <c r="I106" i="19"/>
  <c r="I107" i="19"/>
  <c r="I108" i="19"/>
  <c r="I109" i="19"/>
  <c r="I110" i="19"/>
  <c r="I112" i="19"/>
  <c r="I113" i="19"/>
  <c r="I114" i="19"/>
  <c r="I115" i="19"/>
  <c r="I116" i="19"/>
  <c r="I117" i="19"/>
  <c r="I118" i="19"/>
  <c r="I119" i="19"/>
  <c r="I120" i="19"/>
  <c r="I121" i="19"/>
  <c r="I122" i="19"/>
  <c r="I123" i="19"/>
  <c r="I124" i="19"/>
  <c r="I125" i="19"/>
  <c r="I126" i="19"/>
  <c r="I127" i="19"/>
  <c r="I128" i="19"/>
  <c r="I129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H112" i="19"/>
  <c r="H113" i="19"/>
  <c r="H114" i="19"/>
  <c r="H115" i="19"/>
  <c r="H116" i="19"/>
  <c r="H117" i="19"/>
  <c r="H118" i="19"/>
  <c r="H119" i="19"/>
  <c r="H120" i="19"/>
  <c r="H121" i="19"/>
  <c r="H122" i="19"/>
  <c r="H123" i="19"/>
  <c r="H124" i="19"/>
  <c r="H125" i="19"/>
  <c r="H126" i="19"/>
  <c r="H127" i="19"/>
  <c r="H128" i="19"/>
  <c r="H12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3" i="19"/>
  <c r="G94" i="19"/>
  <c r="G95" i="19"/>
  <c r="G96" i="19"/>
  <c r="G97" i="19"/>
  <c r="G98" i="19"/>
  <c r="G99" i="19"/>
  <c r="G100" i="19"/>
  <c r="G101" i="19"/>
  <c r="G102" i="19"/>
  <c r="G103" i="19"/>
  <c r="G104" i="19"/>
  <c r="G105" i="19"/>
  <c r="G106" i="19"/>
  <c r="G108" i="19"/>
  <c r="G109" i="19"/>
  <c r="G110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6" i="19"/>
  <c r="G17" i="19"/>
  <c r="G18" i="19"/>
  <c r="F62" i="18"/>
  <c r="F66" i="18"/>
  <c r="F22" i="19" l="1"/>
  <c r="F18" i="19"/>
  <c r="F24" i="19"/>
  <c r="S64" i="19"/>
  <c r="E41" i="16"/>
  <c r="S22" i="2"/>
  <c r="F109" i="4" l="1"/>
  <c r="S109" i="4"/>
  <c r="S114" i="4"/>
  <c r="T114" i="4" s="1"/>
  <c r="T109" i="4" l="1"/>
  <c r="J131" i="8" l="1"/>
  <c r="S110" i="1" l="1"/>
  <c r="S20" i="15" l="1"/>
  <c r="F20" i="15"/>
  <c r="S108" i="13"/>
  <c r="F108" i="13"/>
  <c r="F110" i="12"/>
  <c r="S20" i="12"/>
  <c r="S21" i="12"/>
  <c r="F20" i="12"/>
  <c r="S109" i="8"/>
  <c r="S112" i="8"/>
  <c r="S110" i="8"/>
  <c r="S113" i="8"/>
  <c r="S114" i="8"/>
  <c r="F109" i="8"/>
  <c r="F20" i="4"/>
  <c r="S20" i="4"/>
  <c r="S20" i="2"/>
  <c r="F20" i="2"/>
  <c r="T20" i="2" l="1"/>
  <c r="T108" i="13"/>
  <c r="T20" i="12"/>
  <c r="S108" i="10"/>
  <c r="F108" i="10"/>
  <c r="S20" i="10"/>
  <c r="F20" i="10"/>
  <c r="T20" i="10" l="1"/>
  <c r="T108" i="10"/>
  <c r="S108" i="3"/>
  <c r="F108" i="3"/>
  <c r="T108" i="3" s="1"/>
  <c r="S20" i="3" l="1"/>
  <c r="F20" i="3"/>
  <c r="F57" i="3"/>
  <c r="F56" i="3"/>
  <c r="S64" i="3"/>
  <c r="T64" i="3" s="1"/>
  <c r="F93" i="15"/>
  <c r="F93" i="13"/>
  <c r="F93" i="10"/>
  <c r="F93" i="9"/>
  <c r="F93" i="8"/>
  <c r="F93" i="5"/>
  <c r="F93" i="4"/>
  <c r="F20" i="17"/>
  <c r="F31" i="16"/>
  <c r="F31" i="15"/>
  <c r="F31" i="14"/>
  <c r="F31" i="13"/>
  <c r="F31" i="12"/>
  <c r="F31" i="11"/>
  <c r="F31" i="10"/>
  <c r="F31" i="9"/>
  <c r="F31" i="8"/>
  <c r="F31" i="6"/>
  <c r="F31" i="4"/>
  <c r="F31" i="3"/>
  <c r="F31" i="2"/>
  <c r="F35" i="17" l="1"/>
  <c r="F34" i="17"/>
  <c r="F85" i="16"/>
  <c r="F112" i="16"/>
  <c r="F66" i="16"/>
  <c r="F57" i="16"/>
  <c r="F56" i="16"/>
  <c r="F99" i="16"/>
  <c r="F81" i="16"/>
  <c r="F80" i="16"/>
  <c r="F85" i="15" l="1"/>
  <c r="F66" i="15"/>
  <c r="J47" i="15"/>
  <c r="F47" i="15" s="1"/>
  <c r="J46" i="15"/>
  <c r="F46" i="15" s="1"/>
  <c r="J64" i="15"/>
  <c r="F64" i="15" s="1"/>
  <c r="J65" i="15"/>
  <c r="F65" i="15" s="1"/>
  <c r="J63" i="15"/>
  <c r="F63" i="15" s="1"/>
  <c r="J62" i="15"/>
  <c r="F62" i="15" s="1"/>
  <c r="J57" i="15"/>
  <c r="F57" i="15" s="1"/>
  <c r="J56" i="15"/>
  <c r="F56" i="15" s="1"/>
  <c r="F99" i="15"/>
  <c r="F81" i="15"/>
  <c r="F109" i="15"/>
  <c r="F77" i="15"/>
  <c r="F90" i="14"/>
  <c r="F85" i="14"/>
  <c r="F47" i="14"/>
  <c r="F46" i="14"/>
  <c r="F66" i="14"/>
  <c r="F65" i="14"/>
  <c r="F62" i="14"/>
  <c r="F57" i="14"/>
  <c r="F56" i="14"/>
  <c r="F99" i="14"/>
  <c r="F81" i="14"/>
  <c r="F109" i="14"/>
  <c r="F64" i="14" l="1"/>
  <c r="S64" i="14"/>
  <c r="S64" i="15"/>
  <c r="T64" i="15" s="1"/>
  <c r="F102" i="13"/>
  <c r="F85" i="13"/>
  <c r="F112" i="13"/>
  <c r="F66" i="13"/>
  <c r="F65" i="13"/>
  <c r="S64" i="13"/>
  <c r="F64" i="13"/>
  <c r="F63" i="13"/>
  <c r="F62" i="13"/>
  <c r="F47" i="13"/>
  <c r="F46" i="13"/>
  <c r="F57" i="13"/>
  <c r="F56" i="13"/>
  <c r="F99" i="13"/>
  <c r="F81" i="13"/>
  <c r="F71" i="13"/>
  <c r="F80" i="13"/>
  <c r="F90" i="12"/>
  <c r="J65" i="12"/>
  <c r="F65" i="12" s="1"/>
  <c r="J64" i="12"/>
  <c r="F64" i="12" s="1"/>
  <c r="J63" i="12"/>
  <c r="F63" i="12" s="1"/>
  <c r="J62" i="12"/>
  <c r="F62" i="12" s="1"/>
  <c r="F81" i="12"/>
  <c r="F85" i="11"/>
  <c r="J47" i="11"/>
  <c r="F47" i="11" s="1"/>
  <c r="J46" i="11"/>
  <c r="F46" i="11" s="1"/>
  <c r="F99" i="11"/>
  <c r="F81" i="11"/>
  <c r="F85" i="10"/>
  <c r="F85" i="9"/>
  <c r="F99" i="9"/>
  <c r="F81" i="9"/>
  <c r="F90" i="8"/>
  <c r="F85" i="8"/>
  <c r="F66" i="8"/>
  <c r="F47" i="8"/>
  <c r="F46" i="8"/>
  <c r="F57" i="8"/>
  <c r="F56" i="8"/>
  <c r="F99" i="8"/>
  <c r="F81" i="8"/>
  <c r="F108" i="8"/>
  <c r="F71" i="8"/>
  <c r="F80" i="8"/>
  <c r="F77" i="8"/>
  <c r="F85" i="7"/>
  <c r="F66" i="7"/>
  <c r="F47" i="7"/>
  <c r="F46" i="7"/>
  <c r="S64" i="7"/>
  <c r="F64" i="7"/>
  <c r="F65" i="7"/>
  <c r="F62" i="7"/>
  <c r="F99" i="7"/>
  <c r="F81" i="7"/>
  <c r="F85" i="6"/>
  <c r="F44" i="6"/>
  <c r="F112" i="6"/>
  <c r="F66" i="6"/>
  <c r="F47" i="6"/>
  <c r="F46" i="6"/>
  <c r="F99" i="6"/>
  <c r="F90" i="5"/>
  <c r="F85" i="5"/>
  <c r="F57" i="5" l="1"/>
  <c r="F56" i="5"/>
  <c r="F47" i="5"/>
  <c r="F46" i="5"/>
  <c r="F99" i="5"/>
  <c r="F109" i="5"/>
  <c r="F85" i="4"/>
  <c r="S64" i="4"/>
  <c r="F63" i="4"/>
  <c r="F65" i="4"/>
  <c r="F64" i="4"/>
  <c r="F62" i="4"/>
  <c r="F81" i="4"/>
  <c r="S108" i="4"/>
  <c r="F108" i="4"/>
  <c r="F80" i="4"/>
  <c r="F85" i="3"/>
  <c r="F81" i="3"/>
  <c r="F85" i="2"/>
  <c r="F112" i="2"/>
  <c r="F66" i="2"/>
  <c r="J47" i="2"/>
  <c r="F47" i="2" s="1"/>
  <c r="J46" i="2"/>
  <c r="F46" i="2" s="1"/>
  <c r="F63" i="2"/>
  <c r="F64" i="2"/>
  <c r="F65" i="2"/>
  <c r="F62" i="2"/>
  <c r="F57" i="2"/>
  <c r="F56" i="2"/>
  <c r="F99" i="2"/>
  <c r="F81" i="2"/>
  <c r="F23" i="2"/>
  <c r="F85" i="1"/>
  <c r="F57" i="1"/>
  <c r="F58" i="1"/>
  <c r="F59" i="1"/>
  <c r="F60" i="1"/>
  <c r="F61" i="1"/>
  <c r="F62" i="1"/>
  <c r="F63" i="1"/>
  <c r="F65" i="1"/>
  <c r="F64" i="1"/>
  <c r="T64" i="1" s="1"/>
  <c r="F66" i="1"/>
  <c r="F56" i="1"/>
  <c r="F99" i="1"/>
  <c r="F81" i="1"/>
  <c r="E18" i="11"/>
  <c r="E24" i="3"/>
  <c r="F24" i="3"/>
  <c r="S24" i="3"/>
  <c r="S25" i="3"/>
  <c r="T25" i="3" s="1"/>
  <c r="S26" i="3"/>
  <c r="T26" i="3" s="1"/>
  <c r="S27" i="3"/>
  <c r="T27" i="3" s="1"/>
  <c r="S28" i="3"/>
  <c r="T28" i="3" s="1"/>
  <c r="S29" i="3"/>
  <c r="T29" i="3" s="1"/>
  <c r="T64" i="4" l="1"/>
  <c r="T24" i="3"/>
  <c r="I57" i="11"/>
  <c r="F57" i="11" s="1"/>
  <c r="I56" i="11"/>
  <c r="I56" i="19" s="1"/>
  <c r="E20" i="4"/>
  <c r="E20" i="19" s="1"/>
  <c r="I41" i="2"/>
  <c r="J47" i="4" l="1"/>
  <c r="F47" i="4" s="1"/>
  <c r="J46" i="4"/>
  <c r="F46" i="4" s="1"/>
  <c r="F65" i="8"/>
  <c r="F64" i="8"/>
  <c r="F62" i="8"/>
  <c r="F65" i="9"/>
  <c r="F64" i="9"/>
  <c r="F62" i="9"/>
  <c r="E107" i="16" l="1"/>
  <c r="J115" i="15"/>
  <c r="F115" i="15" s="1"/>
  <c r="J115" i="13"/>
  <c r="F115" i="13" s="1"/>
  <c r="J115" i="12"/>
  <c r="E107" i="12"/>
  <c r="E19" i="11"/>
  <c r="E24" i="11"/>
  <c r="J115" i="11"/>
  <c r="F115" i="11" s="1"/>
  <c r="J115" i="10"/>
  <c r="F115" i="10" s="1"/>
  <c r="J115" i="9"/>
  <c r="F115" i="9" s="1"/>
  <c r="J115" i="7"/>
  <c r="F115" i="7" s="1"/>
  <c r="J115" i="6"/>
  <c r="F115" i="6" s="1"/>
  <c r="J115" i="5"/>
  <c r="F115" i="5" s="1"/>
  <c r="J115" i="4"/>
  <c r="F115" i="4" s="1"/>
  <c r="J115" i="3"/>
  <c r="F115" i="3" s="1"/>
  <c r="J115" i="2"/>
  <c r="F115" i="2" s="1"/>
  <c r="E107" i="2"/>
  <c r="J115" i="1"/>
  <c r="F115" i="1" s="1"/>
  <c r="J44" i="11" l="1"/>
  <c r="S44" i="8"/>
  <c r="S44" i="11" l="1"/>
  <c r="S15" i="2" l="1"/>
  <c r="S103" i="14" l="1"/>
  <c r="T103" i="14" s="1"/>
  <c r="S104" i="14"/>
  <c r="T104" i="14" s="1"/>
  <c r="S105" i="14"/>
  <c r="T105" i="14" s="1"/>
  <c r="S106" i="14"/>
  <c r="T106" i="14" s="1"/>
  <c r="S107" i="14"/>
  <c r="T107" i="14" s="1"/>
  <c r="S109" i="14"/>
  <c r="T109" i="14" s="1"/>
  <c r="S112" i="14"/>
  <c r="T112" i="14" s="1"/>
  <c r="S113" i="14"/>
  <c r="T113" i="14" s="1"/>
  <c r="S114" i="14"/>
  <c r="T114" i="14" s="1"/>
  <c r="S115" i="14"/>
  <c r="T115" i="14" s="1"/>
  <c r="T116" i="14"/>
  <c r="T117" i="14"/>
  <c r="T118" i="14"/>
  <c r="T119" i="14"/>
  <c r="T120" i="14"/>
  <c r="T121" i="14"/>
  <c r="T122" i="14"/>
  <c r="T123" i="14"/>
  <c r="T124" i="14"/>
  <c r="T125" i="14"/>
  <c r="T126" i="14"/>
  <c r="T127" i="14"/>
  <c r="T128" i="14"/>
  <c r="S129" i="14"/>
  <c r="T129" i="14" s="1"/>
  <c r="S100" i="14"/>
  <c r="T100" i="14" s="1"/>
  <c r="S101" i="14"/>
  <c r="T101" i="14" s="1"/>
  <c r="S93" i="14"/>
  <c r="T93" i="14" s="1"/>
  <c r="S94" i="14"/>
  <c r="T94" i="14" s="1"/>
  <c r="S95" i="14"/>
  <c r="T95" i="14" s="1"/>
  <c r="S96" i="14"/>
  <c r="T96" i="14" s="1"/>
  <c r="S97" i="14"/>
  <c r="T97" i="14" s="1"/>
  <c r="S98" i="14"/>
  <c r="T98" i="14" s="1"/>
  <c r="S86" i="14"/>
  <c r="T86" i="14" s="1"/>
  <c r="S87" i="14"/>
  <c r="T87" i="14" s="1"/>
  <c r="S88" i="14"/>
  <c r="T88" i="14" s="1"/>
  <c r="S89" i="14"/>
  <c r="T89" i="14" s="1"/>
  <c r="S83" i="14"/>
  <c r="T83" i="14" s="1"/>
  <c r="S84" i="14"/>
  <c r="T84" i="14" s="1"/>
  <c r="S77" i="14"/>
  <c r="T77" i="14" s="1"/>
  <c r="S78" i="14"/>
  <c r="T78" i="14" s="1"/>
  <c r="S79" i="14"/>
  <c r="T79" i="14" s="1"/>
  <c r="S67" i="14"/>
  <c r="T67" i="14" s="1"/>
  <c r="S68" i="14"/>
  <c r="T68" i="14" s="1"/>
  <c r="S69" i="14"/>
  <c r="T69" i="14" s="1"/>
  <c r="S70" i="14"/>
  <c r="T70" i="14" s="1"/>
  <c r="S71" i="14"/>
  <c r="T71" i="14" s="1"/>
  <c r="S72" i="14"/>
  <c r="T72" i="14" s="1"/>
  <c r="S73" i="14"/>
  <c r="T73" i="14" s="1"/>
  <c r="S74" i="14"/>
  <c r="T74" i="14" s="1"/>
  <c r="S75" i="14"/>
  <c r="T75" i="14" s="1"/>
  <c r="S63" i="14"/>
  <c r="T63" i="14" s="1"/>
  <c r="S58" i="14"/>
  <c r="T58" i="14" s="1"/>
  <c r="S59" i="14"/>
  <c r="T59" i="14" s="1"/>
  <c r="S60" i="14"/>
  <c r="T60" i="14" s="1"/>
  <c r="S61" i="14"/>
  <c r="T61" i="14" s="1"/>
  <c r="S49" i="14"/>
  <c r="T49" i="14" s="1"/>
  <c r="S50" i="14"/>
  <c r="T50" i="14" s="1"/>
  <c r="S51" i="14"/>
  <c r="T51" i="14" s="1"/>
  <c r="S52" i="14"/>
  <c r="T52" i="14" s="1"/>
  <c r="S53" i="14"/>
  <c r="T53" i="14" s="1"/>
  <c r="S54" i="14"/>
  <c r="T54" i="14" s="1"/>
  <c r="S55" i="14"/>
  <c r="T55" i="14" s="1"/>
  <c r="S32" i="14"/>
  <c r="T32" i="14" s="1"/>
  <c r="S33" i="14"/>
  <c r="T33" i="14" s="1"/>
  <c r="S34" i="14"/>
  <c r="T34" i="14" s="1"/>
  <c r="S35" i="14"/>
  <c r="T35" i="14" s="1"/>
  <c r="S36" i="14"/>
  <c r="T36" i="14" s="1"/>
  <c r="S37" i="14"/>
  <c r="T37" i="14" s="1"/>
  <c r="S38" i="14"/>
  <c r="T38" i="14" s="1"/>
  <c r="S39" i="14"/>
  <c r="T39" i="14" s="1"/>
  <c r="S40" i="14"/>
  <c r="T40" i="14" s="1"/>
  <c r="S41" i="14"/>
  <c r="T41" i="14" s="1"/>
  <c r="S42" i="14"/>
  <c r="T42" i="14" s="1"/>
  <c r="S43" i="14"/>
  <c r="T43" i="14" s="1"/>
  <c r="S44" i="14"/>
  <c r="T44" i="14" s="1"/>
  <c r="S45" i="14"/>
  <c r="T45" i="14" s="1"/>
  <c r="E23" i="14"/>
  <c r="S23" i="14"/>
  <c r="T23" i="14" s="1"/>
  <c r="E24" i="14"/>
  <c r="S24" i="14"/>
  <c r="T24" i="14" s="1"/>
  <c r="S25" i="14"/>
  <c r="T25" i="14" s="1"/>
  <c r="S26" i="14"/>
  <c r="T26" i="14" s="1"/>
  <c r="S27" i="14"/>
  <c r="T27" i="14" s="1"/>
  <c r="S28" i="14"/>
  <c r="T28" i="14" s="1"/>
  <c r="S29" i="14"/>
  <c r="T29" i="14" s="1"/>
  <c r="S30" i="14"/>
  <c r="T30" i="14" s="1"/>
  <c r="E19" i="14"/>
  <c r="S19" i="14"/>
  <c r="F19" i="14" s="1"/>
  <c r="T19" i="14" s="1"/>
  <c r="E21" i="14"/>
  <c r="S21" i="14"/>
  <c r="F21" i="14" s="1"/>
  <c r="T21" i="14" s="1"/>
  <c r="E16" i="14"/>
  <c r="S16" i="14"/>
  <c r="F16" i="14" s="1"/>
  <c r="T16" i="14" s="1"/>
  <c r="E17" i="14"/>
  <c r="S17" i="14"/>
  <c r="F17" i="14" s="1"/>
  <c r="T17" i="14" s="1"/>
  <c r="S74" i="10"/>
  <c r="S75" i="10"/>
  <c r="S76" i="10"/>
  <c r="S77" i="10"/>
  <c r="S78" i="10"/>
  <c r="S79" i="10"/>
  <c r="S80" i="10"/>
  <c r="S81" i="10"/>
  <c r="S83" i="10"/>
  <c r="S84" i="10"/>
  <c r="S85" i="10"/>
  <c r="S86" i="10"/>
  <c r="S87" i="10"/>
  <c r="S88" i="10"/>
  <c r="S89" i="10"/>
  <c r="S90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9" i="10"/>
  <c r="S112" i="10"/>
  <c r="S113" i="10"/>
  <c r="S114" i="10"/>
  <c r="S115" i="10"/>
  <c r="S64" i="10"/>
  <c r="S77" i="2"/>
  <c r="S71" i="2"/>
  <c r="F32" i="2"/>
  <c r="E32" i="2"/>
  <c r="E32" i="19" s="1"/>
  <c r="F21" i="2"/>
  <c r="F16" i="2"/>
  <c r="F17" i="2"/>
  <c r="F18" i="2"/>
  <c r="F42" i="12" l="1"/>
  <c r="F43" i="12"/>
  <c r="F44" i="12"/>
  <c r="F45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25" i="12"/>
  <c r="F26" i="12"/>
  <c r="F27" i="12"/>
  <c r="F28" i="12"/>
  <c r="F29" i="12"/>
  <c r="F30" i="12"/>
  <c r="F32" i="12"/>
  <c r="F33" i="12"/>
  <c r="F35" i="12"/>
  <c r="F37" i="12"/>
  <c r="F38" i="12"/>
  <c r="F40" i="12"/>
  <c r="I57" i="9" l="1"/>
  <c r="I57" i="19" s="1"/>
  <c r="F116" i="19" l="1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E39" i="12"/>
  <c r="E60" i="7" l="1"/>
  <c r="E60" i="2"/>
  <c r="E60" i="19" l="1"/>
  <c r="E39" i="19"/>
  <c r="E30" i="11"/>
  <c r="E30" i="19" s="1"/>
  <c r="F80" i="2" l="1"/>
  <c r="F77" i="2"/>
  <c r="I41" i="15" l="1"/>
  <c r="F41" i="15" s="1"/>
  <c r="I41" i="13"/>
  <c r="I41" i="12"/>
  <c r="F41" i="12" l="1"/>
  <c r="I41" i="19"/>
  <c r="I15" i="12"/>
  <c r="I15" i="1"/>
  <c r="F15" i="1" l="1"/>
  <c r="S15" i="1"/>
  <c r="I15" i="19"/>
  <c r="G19" i="16"/>
  <c r="G19" i="15"/>
  <c r="E19" i="15" s="1"/>
  <c r="E15" i="13"/>
  <c r="S15" i="13"/>
  <c r="F15" i="13" s="1"/>
  <c r="S16" i="13"/>
  <c r="T16" i="13" s="1"/>
  <c r="S17" i="13"/>
  <c r="T17" i="13" s="1"/>
  <c r="E18" i="13"/>
  <c r="F18" i="13"/>
  <c r="S18" i="13"/>
  <c r="G19" i="13"/>
  <c r="E19" i="13" s="1"/>
  <c r="E21" i="13"/>
  <c r="F21" i="13"/>
  <c r="S21" i="13"/>
  <c r="E22" i="13"/>
  <c r="F22" i="13"/>
  <c r="S22" i="13"/>
  <c r="E23" i="13"/>
  <c r="F23" i="13"/>
  <c r="S23" i="13"/>
  <c r="E24" i="13"/>
  <c r="F24" i="13"/>
  <c r="S24" i="13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1" i="13"/>
  <c r="T31" i="13" s="1"/>
  <c r="S32" i="13"/>
  <c r="T32" i="13" s="1"/>
  <c r="E33" i="13"/>
  <c r="F33" i="13"/>
  <c r="S33" i="13"/>
  <c r="E34" i="13"/>
  <c r="F34" i="13"/>
  <c r="S34" i="13"/>
  <c r="S35" i="13"/>
  <c r="T35" i="13" s="1"/>
  <c r="S36" i="13"/>
  <c r="T36" i="13" s="1"/>
  <c r="S37" i="13"/>
  <c r="T37" i="13" s="1"/>
  <c r="S38" i="13"/>
  <c r="T38" i="13" s="1"/>
  <c r="S39" i="13"/>
  <c r="T39" i="13" s="1"/>
  <c r="S40" i="13"/>
  <c r="T40" i="13" s="1"/>
  <c r="F41" i="13"/>
  <c r="S41" i="13"/>
  <c r="S42" i="13"/>
  <c r="T42" i="13" s="1"/>
  <c r="S43" i="13"/>
  <c r="T43" i="13" s="1"/>
  <c r="S44" i="13"/>
  <c r="T44" i="13" s="1"/>
  <c r="S45" i="13"/>
  <c r="T45" i="13" s="1"/>
  <c r="S46" i="13"/>
  <c r="T46" i="13" s="1"/>
  <c r="S47" i="13"/>
  <c r="T47" i="13" s="1"/>
  <c r="S49" i="13"/>
  <c r="T49" i="13" s="1"/>
  <c r="S50" i="13"/>
  <c r="T50" i="13" s="1"/>
  <c r="S51" i="13"/>
  <c r="T51" i="13" s="1"/>
  <c r="S52" i="13"/>
  <c r="T52" i="13" s="1"/>
  <c r="S53" i="13"/>
  <c r="T53" i="13" s="1"/>
  <c r="S54" i="13"/>
  <c r="T54" i="13" s="1"/>
  <c r="S55" i="13"/>
  <c r="T55" i="13" s="1"/>
  <c r="S56" i="13"/>
  <c r="T56" i="13" s="1"/>
  <c r="S57" i="13"/>
  <c r="T57" i="13" s="1"/>
  <c r="S58" i="13"/>
  <c r="T58" i="13" s="1"/>
  <c r="S59" i="13"/>
  <c r="T59" i="13" s="1"/>
  <c r="S60" i="13"/>
  <c r="T60" i="13" s="1"/>
  <c r="S61" i="13"/>
  <c r="T61" i="13" s="1"/>
  <c r="S62" i="13"/>
  <c r="T62" i="13" s="1"/>
  <c r="S63" i="13"/>
  <c r="T63" i="13" s="1"/>
  <c r="S65" i="13"/>
  <c r="T65" i="13" s="1"/>
  <c r="S66" i="13"/>
  <c r="T66" i="13" s="1"/>
  <c r="S67" i="13"/>
  <c r="T67" i="13" s="1"/>
  <c r="S68" i="13"/>
  <c r="T68" i="13" s="1"/>
  <c r="S69" i="13"/>
  <c r="T69" i="13" s="1"/>
  <c r="S70" i="13"/>
  <c r="T70" i="13" s="1"/>
  <c r="S71" i="13"/>
  <c r="T71" i="13" s="1"/>
  <c r="S72" i="13"/>
  <c r="T72" i="13" s="1"/>
  <c r="S73" i="13"/>
  <c r="T73" i="13" s="1"/>
  <c r="S74" i="13"/>
  <c r="T74" i="13" s="1"/>
  <c r="S75" i="13"/>
  <c r="T75" i="13" s="1"/>
  <c r="S76" i="13"/>
  <c r="T76" i="13" s="1"/>
  <c r="S77" i="13"/>
  <c r="T77" i="13" s="1"/>
  <c r="S78" i="13"/>
  <c r="T78" i="13" s="1"/>
  <c r="S79" i="13"/>
  <c r="T79" i="13" s="1"/>
  <c r="S80" i="13"/>
  <c r="T80" i="13" s="1"/>
  <c r="S81" i="13"/>
  <c r="T81" i="13" s="1"/>
  <c r="S83" i="13"/>
  <c r="T83" i="13" s="1"/>
  <c r="S84" i="13"/>
  <c r="T84" i="13" s="1"/>
  <c r="S85" i="13"/>
  <c r="T85" i="13" s="1"/>
  <c r="S86" i="13"/>
  <c r="T86" i="13" s="1"/>
  <c r="S87" i="13"/>
  <c r="T87" i="13" s="1"/>
  <c r="S88" i="13"/>
  <c r="T88" i="13" s="1"/>
  <c r="S89" i="13"/>
  <c r="T89" i="13" s="1"/>
  <c r="S90" i="13"/>
  <c r="T90" i="13" s="1"/>
  <c r="S93" i="13"/>
  <c r="T93" i="13" s="1"/>
  <c r="S94" i="13"/>
  <c r="T94" i="13" s="1"/>
  <c r="S95" i="13"/>
  <c r="T95" i="13" s="1"/>
  <c r="S96" i="13"/>
  <c r="T96" i="13" s="1"/>
  <c r="S97" i="13"/>
  <c r="T97" i="13" s="1"/>
  <c r="S98" i="13"/>
  <c r="T98" i="13" s="1"/>
  <c r="S99" i="13"/>
  <c r="T99" i="13" s="1"/>
  <c r="S100" i="13"/>
  <c r="T100" i="13" s="1"/>
  <c r="S101" i="13"/>
  <c r="T101" i="13" s="1"/>
  <c r="S102" i="13"/>
  <c r="T102" i="13" s="1"/>
  <c r="S103" i="13"/>
  <c r="T103" i="13" s="1"/>
  <c r="S104" i="13"/>
  <c r="T104" i="13" s="1"/>
  <c r="S105" i="13"/>
  <c r="T105" i="13" s="1"/>
  <c r="S106" i="13"/>
  <c r="T106" i="13" s="1"/>
  <c r="G107" i="13"/>
  <c r="S112" i="13"/>
  <c r="T112" i="13" s="1"/>
  <c r="S113" i="13"/>
  <c r="T113" i="13" s="1"/>
  <c r="S114" i="13"/>
  <c r="T114" i="13" s="1"/>
  <c r="S115" i="13"/>
  <c r="T115" i="13" s="1"/>
  <c r="S129" i="13"/>
  <c r="T129" i="13" s="1"/>
  <c r="H130" i="13"/>
  <c r="I130" i="13"/>
  <c r="J130" i="13"/>
  <c r="K130" i="13"/>
  <c r="L130" i="13"/>
  <c r="M130" i="13"/>
  <c r="N130" i="13"/>
  <c r="O130" i="13"/>
  <c r="P130" i="13"/>
  <c r="Q130" i="13"/>
  <c r="R130" i="13"/>
  <c r="E21" i="12"/>
  <c r="E22" i="12"/>
  <c r="E23" i="12"/>
  <c r="E24" i="12"/>
  <c r="G19" i="12"/>
  <c r="E19" i="12" s="1"/>
  <c r="S107" i="13" l="1"/>
  <c r="E107" i="13"/>
  <c r="G130" i="13"/>
  <c r="F107" i="13"/>
  <c r="S19" i="13"/>
  <c r="S130" i="13" s="1"/>
  <c r="T24" i="13"/>
  <c r="T34" i="13"/>
  <c r="T23" i="13"/>
  <c r="T21" i="13"/>
  <c r="T22" i="13"/>
  <c r="T41" i="13"/>
  <c r="T33" i="13"/>
  <c r="T18" i="13"/>
  <c r="E130" i="13"/>
  <c r="T15" i="13"/>
  <c r="F19" i="13"/>
  <c r="G107" i="10"/>
  <c r="G19" i="10"/>
  <c r="T107" i="13" l="1"/>
  <c r="T19" i="13"/>
  <c r="E107" i="10"/>
  <c r="S107" i="10"/>
  <c r="F130" i="13"/>
  <c r="G19" i="7"/>
  <c r="E19" i="7" s="1"/>
  <c r="T130" i="13" l="1"/>
  <c r="G107" i="4"/>
  <c r="E107" i="4" s="1"/>
  <c r="G19" i="4"/>
  <c r="G107" i="3"/>
  <c r="F107" i="3" s="1"/>
  <c r="G19" i="3"/>
  <c r="G19" i="2"/>
  <c r="G107" i="19" l="1"/>
  <c r="G19" i="19"/>
  <c r="E107" i="3"/>
  <c r="E107" i="19" s="1"/>
  <c r="F19" i="2"/>
  <c r="F107" i="16"/>
  <c r="E16" i="16"/>
  <c r="E17" i="16"/>
  <c r="E18" i="16"/>
  <c r="E19" i="16"/>
  <c r="E21" i="16"/>
  <c r="E22" i="16"/>
  <c r="E23" i="16"/>
  <c r="E24" i="16"/>
  <c r="F35" i="16"/>
  <c r="F37" i="16"/>
  <c r="F38" i="16"/>
  <c r="F40" i="16"/>
  <c r="F41" i="16"/>
  <c r="E18" i="14"/>
  <c r="E22" i="14"/>
  <c r="E41" i="12"/>
  <c r="F109" i="11"/>
  <c r="F34" i="11"/>
  <c r="F107" i="10"/>
  <c r="F18" i="9"/>
  <c r="F41" i="3"/>
  <c r="E41" i="3"/>
  <c r="F21" i="12"/>
  <c r="F22" i="12"/>
  <c r="F23" i="12"/>
  <c r="F24" i="12"/>
  <c r="F19" i="12"/>
  <c r="F18" i="12"/>
  <c r="H15" i="19"/>
  <c r="E17" i="17"/>
  <c r="E18" i="17"/>
  <c r="F21" i="15"/>
  <c r="F22" i="15"/>
  <c r="F23" i="15"/>
  <c r="F24" i="15"/>
  <c r="F19" i="15"/>
  <c r="E16" i="15"/>
  <c r="E17" i="15"/>
  <c r="E18" i="15"/>
  <c r="E21" i="15"/>
  <c r="E22" i="15"/>
  <c r="E23" i="15"/>
  <c r="E24" i="10"/>
  <c r="F19" i="10"/>
  <c r="F21" i="10"/>
  <c r="F22" i="10"/>
  <c r="F23" i="10"/>
  <c r="F24" i="10"/>
  <c r="E22" i="10"/>
  <c r="F23" i="8"/>
  <c r="F24" i="8"/>
  <c r="F22" i="8"/>
  <c r="E24" i="8"/>
  <c r="E22" i="8"/>
  <c r="E24" i="7"/>
  <c r="E22" i="7"/>
  <c r="F34" i="7"/>
  <c r="E34" i="7"/>
  <c r="E24" i="6"/>
  <c r="F23" i="6"/>
  <c r="F24" i="6"/>
  <c r="F25" i="6"/>
  <c r="F26" i="6"/>
  <c r="F22" i="6"/>
  <c r="E22" i="6"/>
  <c r="F24" i="5"/>
  <c r="F22" i="4"/>
  <c r="F23" i="4"/>
  <c r="F24" i="4"/>
  <c r="F18" i="4"/>
  <c r="E24" i="4"/>
  <c r="E21" i="4"/>
  <c r="E22" i="4"/>
  <c r="E23" i="4"/>
  <c r="S41" i="2"/>
  <c r="F41" i="2"/>
  <c r="E41" i="2"/>
  <c r="E16" i="17"/>
  <c r="F34" i="16"/>
  <c r="F33" i="16"/>
  <c r="E34" i="16"/>
  <c r="E33" i="16"/>
  <c r="F34" i="15"/>
  <c r="E34" i="15"/>
  <c r="E33" i="15"/>
  <c r="E24" i="15"/>
  <c r="F34" i="12"/>
  <c r="E34" i="12"/>
  <c r="E18" i="12"/>
  <c r="F34" i="10"/>
  <c r="E34" i="10"/>
  <c r="F18" i="10"/>
  <c r="E18" i="10"/>
  <c r="F23" i="9"/>
  <c r="F24" i="9"/>
  <c r="F22" i="9"/>
  <c r="E23" i="9"/>
  <c r="E24" i="9"/>
  <c r="E22" i="9"/>
  <c r="E18" i="9"/>
  <c r="F34" i="8"/>
  <c r="E34" i="8"/>
  <c r="F18" i="8"/>
  <c r="E18" i="8"/>
  <c r="F33" i="7"/>
  <c r="E33" i="7"/>
  <c r="E18" i="7"/>
  <c r="F34" i="6"/>
  <c r="E34" i="6"/>
  <c r="E18" i="6"/>
  <c r="E33" i="5"/>
  <c r="E24" i="5"/>
  <c r="E18" i="4"/>
  <c r="F34" i="3"/>
  <c r="E34" i="3"/>
  <c r="F22" i="3"/>
  <c r="E22" i="3"/>
  <c r="F19" i="3"/>
  <c r="E19" i="3"/>
  <c r="F15" i="3"/>
  <c r="H130" i="2"/>
  <c r="E34" i="19" l="1"/>
  <c r="E41" i="19"/>
  <c r="E16" i="19"/>
  <c r="E17" i="19"/>
  <c r="E21" i="19"/>
  <c r="E23" i="19"/>
  <c r="T41" i="2"/>
  <c r="G33" i="2"/>
  <c r="G33" i="19" s="1"/>
  <c r="F15" i="2"/>
  <c r="E33" i="2" l="1"/>
  <c r="E33" i="19" s="1"/>
  <c r="F33" i="2"/>
  <c r="E24" i="2"/>
  <c r="E22" i="2"/>
  <c r="E19" i="2"/>
  <c r="E18" i="2"/>
  <c r="E24" i="1"/>
  <c r="E22" i="1"/>
  <c r="E18" i="1"/>
  <c r="E18" i="19" l="1"/>
  <c r="E22" i="19"/>
  <c r="E24" i="19"/>
  <c r="G15" i="19"/>
  <c r="F15" i="19" s="1"/>
  <c r="F107" i="4"/>
  <c r="E19" i="4" l="1"/>
  <c r="E19" i="19" s="1"/>
  <c r="F19" i="4"/>
  <c r="E15" i="1"/>
  <c r="R130" i="19" l="1"/>
  <c r="Q130" i="19"/>
  <c r="P130" i="19"/>
  <c r="O130" i="19"/>
  <c r="N130" i="19"/>
  <c r="M130" i="19"/>
  <c r="L130" i="19"/>
  <c r="K130" i="19"/>
  <c r="J130" i="19"/>
  <c r="S129" i="19"/>
  <c r="V128" i="19"/>
  <c r="V127" i="19"/>
  <c r="V126" i="19"/>
  <c r="V125" i="19"/>
  <c r="V124" i="19"/>
  <c r="V123" i="19"/>
  <c r="V122" i="19"/>
  <c r="V121" i="19"/>
  <c r="V120" i="19"/>
  <c r="V119" i="19"/>
  <c r="V118" i="19"/>
  <c r="V117" i="19"/>
  <c r="V116" i="19"/>
  <c r="S115" i="19"/>
  <c r="S114" i="19"/>
  <c r="S113" i="19"/>
  <c r="S112" i="19"/>
  <c r="S109" i="19"/>
  <c r="S107" i="19"/>
  <c r="S106" i="19"/>
  <c r="S105" i="19"/>
  <c r="S104" i="19"/>
  <c r="S103" i="19"/>
  <c r="S102" i="19"/>
  <c r="S101" i="19"/>
  <c r="S100" i="19"/>
  <c r="S99" i="19"/>
  <c r="S98" i="19"/>
  <c r="S97" i="19"/>
  <c r="S96" i="19"/>
  <c r="S95" i="19"/>
  <c r="S94" i="19"/>
  <c r="S93" i="19"/>
  <c r="S90" i="19"/>
  <c r="S89" i="19"/>
  <c r="S88" i="19"/>
  <c r="S87" i="19"/>
  <c r="S86" i="19"/>
  <c r="S85" i="19"/>
  <c r="S84" i="19"/>
  <c r="S82" i="19"/>
  <c r="S81" i="19"/>
  <c r="S80" i="19"/>
  <c r="S79" i="19"/>
  <c r="S78" i="19"/>
  <c r="S77" i="19"/>
  <c r="S76" i="19"/>
  <c r="S75" i="19"/>
  <c r="S74" i="19"/>
  <c r="S73" i="19"/>
  <c r="S72" i="19"/>
  <c r="S71" i="19"/>
  <c r="S70" i="19"/>
  <c r="S69" i="19"/>
  <c r="S68" i="19"/>
  <c r="S67" i="19"/>
  <c r="S66" i="19"/>
  <c r="S65" i="19"/>
  <c r="S63" i="19"/>
  <c r="S62" i="19"/>
  <c r="S61" i="19"/>
  <c r="S60" i="19"/>
  <c r="S59" i="19"/>
  <c r="S58" i="19"/>
  <c r="S57" i="19"/>
  <c r="S56" i="19"/>
  <c r="S55" i="19"/>
  <c r="S54" i="19"/>
  <c r="S53" i="19"/>
  <c r="S52" i="19"/>
  <c r="S51" i="19"/>
  <c r="S50" i="19"/>
  <c r="S48" i="19"/>
  <c r="S47" i="19"/>
  <c r="S46" i="19"/>
  <c r="S45" i="19"/>
  <c r="S44" i="19"/>
  <c r="S43" i="19"/>
  <c r="S42" i="19"/>
  <c r="S41" i="19"/>
  <c r="S40" i="19"/>
  <c r="S39" i="19"/>
  <c r="S38" i="19"/>
  <c r="S37" i="19"/>
  <c r="S36" i="19"/>
  <c r="S35" i="19"/>
  <c r="S34" i="19"/>
  <c r="S33" i="19"/>
  <c r="S32" i="19"/>
  <c r="S31" i="19"/>
  <c r="S30" i="19"/>
  <c r="S29" i="19"/>
  <c r="S28" i="19"/>
  <c r="S27" i="19"/>
  <c r="S26" i="19"/>
  <c r="S25" i="19"/>
  <c r="S24" i="19"/>
  <c r="S23" i="19"/>
  <c r="S22" i="19"/>
  <c r="S21" i="19"/>
  <c r="S19" i="19"/>
  <c r="S18" i="19"/>
  <c r="S17" i="19"/>
  <c r="S16" i="19"/>
  <c r="S15" i="19"/>
  <c r="R131" i="18"/>
  <c r="Q131" i="18"/>
  <c r="P131" i="18"/>
  <c r="O131" i="18"/>
  <c r="N131" i="18"/>
  <c r="M131" i="18"/>
  <c r="L131" i="18"/>
  <c r="K131" i="18"/>
  <c r="J131" i="18"/>
  <c r="I131" i="18"/>
  <c r="H131" i="18"/>
  <c r="G131" i="18"/>
  <c r="S130" i="18"/>
  <c r="T130" i="18" s="1"/>
  <c r="S129" i="18"/>
  <c r="T129" i="18" s="1"/>
  <c r="S115" i="18"/>
  <c r="T115" i="18" s="1"/>
  <c r="S114" i="18"/>
  <c r="T114" i="18" s="1"/>
  <c r="S113" i="18"/>
  <c r="T113" i="18" s="1"/>
  <c r="S110" i="18"/>
  <c r="T110" i="18" s="1"/>
  <c r="S108" i="18"/>
  <c r="T108" i="18" s="1"/>
  <c r="S107" i="18"/>
  <c r="T107" i="18" s="1"/>
  <c r="S106" i="18"/>
  <c r="T106" i="18" s="1"/>
  <c r="S105" i="18"/>
  <c r="T105" i="18" s="1"/>
  <c r="S104" i="18"/>
  <c r="T104" i="18" s="1"/>
  <c r="S103" i="18"/>
  <c r="T103" i="18" s="1"/>
  <c r="S102" i="18"/>
  <c r="T102" i="18" s="1"/>
  <c r="S101" i="18"/>
  <c r="T101" i="18" s="1"/>
  <c r="S100" i="18"/>
  <c r="T100" i="18" s="1"/>
  <c r="S99" i="18"/>
  <c r="T99" i="18" s="1"/>
  <c r="S98" i="18"/>
  <c r="T98" i="18" s="1"/>
  <c r="S97" i="18"/>
  <c r="T97" i="18" s="1"/>
  <c r="S96" i="18"/>
  <c r="T96" i="18" s="1"/>
  <c r="S95" i="18"/>
  <c r="T95" i="18" s="1"/>
  <c r="S94" i="18"/>
  <c r="T94" i="18" s="1"/>
  <c r="S93" i="18"/>
  <c r="T93" i="18" s="1"/>
  <c r="S90" i="18"/>
  <c r="T90" i="18" s="1"/>
  <c r="S89" i="18"/>
  <c r="T89" i="18" s="1"/>
  <c r="S88" i="18"/>
  <c r="T88" i="18" s="1"/>
  <c r="S87" i="18"/>
  <c r="T87" i="18" s="1"/>
  <c r="S86" i="18"/>
  <c r="T86" i="18" s="1"/>
  <c r="S85" i="18"/>
  <c r="T85" i="18" s="1"/>
  <c r="S84" i="18"/>
  <c r="T84" i="18" s="1"/>
  <c r="S82" i="18"/>
  <c r="T82" i="18" s="1"/>
  <c r="S81" i="18"/>
  <c r="T81" i="18" s="1"/>
  <c r="S80" i="18"/>
  <c r="T80" i="18" s="1"/>
  <c r="S79" i="18"/>
  <c r="T79" i="18" s="1"/>
  <c r="S78" i="18"/>
  <c r="T78" i="18" s="1"/>
  <c r="S77" i="18"/>
  <c r="T77" i="18" s="1"/>
  <c r="S76" i="18"/>
  <c r="T76" i="18" s="1"/>
  <c r="S75" i="18"/>
  <c r="T75" i="18" s="1"/>
  <c r="S74" i="18"/>
  <c r="T74" i="18" s="1"/>
  <c r="S73" i="18"/>
  <c r="T73" i="18" s="1"/>
  <c r="S72" i="18"/>
  <c r="T72" i="18" s="1"/>
  <c r="S71" i="18"/>
  <c r="T71" i="18" s="1"/>
  <c r="S70" i="18"/>
  <c r="T70" i="18" s="1"/>
  <c r="S69" i="18"/>
  <c r="T69" i="18" s="1"/>
  <c r="S68" i="18"/>
  <c r="T68" i="18" s="1"/>
  <c r="S67" i="18"/>
  <c r="T67" i="18" s="1"/>
  <c r="S66" i="18"/>
  <c r="T66" i="18" s="1"/>
  <c r="S65" i="18"/>
  <c r="T65" i="18" s="1"/>
  <c r="S64" i="18"/>
  <c r="T64" i="18" s="1"/>
  <c r="S63" i="18"/>
  <c r="T63" i="18" s="1"/>
  <c r="S62" i="18"/>
  <c r="T62" i="18" s="1"/>
  <c r="S61" i="18"/>
  <c r="T61" i="18" s="1"/>
  <c r="S60" i="18"/>
  <c r="T60" i="18" s="1"/>
  <c r="S59" i="18"/>
  <c r="T59" i="18" s="1"/>
  <c r="S58" i="18"/>
  <c r="T58" i="18" s="1"/>
  <c r="S57" i="18"/>
  <c r="T57" i="18" s="1"/>
  <c r="S56" i="18"/>
  <c r="T56" i="18" s="1"/>
  <c r="S55" i="18"/>
  <c r="T55" i="18" s="1"/>
  <c r="S54" i="18"/>
  <c r="T54" i="18" s="1"/>
  <c r="S53" i="18"/>
  <c r="T53" i="18" s="1"/>
  <c r="S52" i="18"/>
  <c r="T52" i="18" s="1"/>
  <c r="S51" i="18"/>
  <c r="T51" i="18" s="1"/>
  <c r="S50" i="18"/>
  <c r="T50" i="18" s="1"/>
  <c r="S49" i="18"/>
  <c r="T49" i="18" s="1"/>
  <c r="S47" i="18"/>
  <c r="T47" i="18" s="1"/>
  <c r="S46" i="18"/>
  <c r="T46" i="18" s="1"/>
  <c r="S45" i="18"/>
  <c r="T45" i="18" s="1"/>
  <c r="S44" i="18"/>
  <c r="T44" i="18" s="1"/>
  <c r="S43" i="18"/>
  <c r="T43" i="18" s="1"/>
  <c r="S42" i="18"/>
  <c r="T42" i="18" s="1"/>
  <c r="S41" i="18"/>
  <c r="T41" i="18" s="1"/>
  <c r="S40" i="18"/>
  <c r="T40" i="18" s="1"/>
  <c r="S39" i="18"/>
  <c r="T39" i="18" s="1"/>
  <c r="S38" i="18"/>
  <c r="T38" i="18" s="1"/>
  <c r="S37" i="18"/>
  <c r="T37" i="18" s="1"/>
  <c r="S36" i="18"/>
  <c r="T36" i="18" s="1"/>
  <c r="S35" i="18"/>
  <c r="T35" i="18" s="1"/>
  <c r="S34" i="18"/>
  <c r="T34" i="18" s="1"/>
  <c r="S33" i="18"/>
  <c r="T33" i="18" s="1"/>
  <c r="S32" i="18"/>
  <c r="T32" i="18" s="1"/>
  <c r="S31" i="18"/>
  <c r="T31" i="18" s="1"/>
  <c r="S30" i="18"/>
  <c r="T30" i="18" s="1"/>
  <c r="S29" i="18"/>
  <c r="T29" i="18" s="1"/>
  <c r="S28" i="18"/>
  <c r="T28" i="18" s="1"/>
  <c r="S27" i="18"/>
  <c r="T27" i="18" s="1"/>
  <c r="S26" i="18"/>
  <c r="T26" i="18" s="1"/>
  <c r="S25" i="18"/>
  <c r="T25" i="18" s="1"/>
  <c r="S24" i="18"/>
  <c r="T24" i="18" s="1"/>
  <c r="S23" i="18"/>
  <c r="T23" i="18" s="1"/>
  <c r="S22" i="18"/>
  <c r="T22" i="18" s="1"/>
  <c r="S21" i="18"/>
  <c r="T21" i="18" s="1"/>
  <c r="S19" i="18"/>
  <c r="T19" i="18" s="1"/>
  <c r="S18" i="18"/>
  <c r="T18" i="18" s="1"/>
  <c r="S17" i="18"/>
  <c r="T17" i="18" s="1"/>
  <c r="S16" i="18"/>
  <c r="T16" i="18" s="1"/>
  <c r="S15" i="18"/>
  <c r="F15" i="18" s="1"/>
  <c r="F131" i="18" s="1"/>
  <c r="E15" i="18"/>
  <c r="R41" i="17"/>
  <c r="Q41" i="17"/>
  <c r="P41" i="17"/>
  <c r="O41" i="17"/>
  <c r="N41" i="17"/>
  <c r="M41" i="17"/>
  <c r="L41" i="17"/>
  <c r="K41" i="17"/>
  <c r="J41" i="17"/>
  <c r="I41" i="17"/>
  <c r="H41" i="17"/>
  <c r="G41" i="17"/>
  <c r="S40" i="17"/>
  <c r="T40" i="17" s="1"/>
  <c r="S39" i="17"/>
  <c r="T39" i="17" s="1"/>
  <c r="S38" i="17"/>
  <c r="T38" i="17" s="1"/>
  <c r="S37" i="17"/>
  <c r="T37" i="17" s="1"/>
  <c r="S36" i="17"/>
  <c r="T36" i="17" s="1"/>
  <c r="S35" i="17"/>
  <c r="T35" i="17" s="1"/>
  <c r="S34" i="17"/>
  <c r="T34" i="17" s="1"/>
  <c r="S33" i="17"/>
  <c r="T33" i="17" s="1"/>
  <c r="S32" i="17"/>
  <c r="T32" i="17" s="1"/>
  <c r="S31" i="17"/>
  <c r="T31" i="17" s="1"/>
  <c r="S30" i="17"/>
  <c r="T30" i="17" s="1"/>
  <c r="S28" i="17"/>
  <c r="T28" i="17" s="1"/>
  <c r="S27" i="17"/>
  <c r="T27" i="17" s="1"/>
  <c r="S26" i="17"/>
  <c r="T26" i="17" s="1"/>
  <c r="S25" i="17"/>
  <c r="T25" i="17" s="1"/>
  <c r="S24" i="17"/>
  <c r="T24" i="17" s="1"/>
  <c r="S23" i="17"/>
  <c r="T23" i="17" s="1"/>
  <c r="S22" i="17"/>
  <c r="T22" i="17" s="1"/>
  <c r="S21" i="17"/>
  <c r="T21" i="17" s="1"/>
  <c r="S20" i="17"/>
  <c r="T20" i="17" s="1"/>
  <c r="S19" i="17"/>
  <c r="T19" i="17" s="1"/>
  <c r="S18" i="17"/>
  <c r="T18" i="17" s="1"/>
  <c r="S17" i="17"/>
  <c r="T17" i="17" s="1"/>
  <c r="S16" i="17"/>
  <c r="T16" i="17" s="1"/>
  <c r="S15" i="17"/>
  <c r="E15" i="17"/>
  <c r="E41" i="17" s="1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S129" i="16"/>
  <c r="T129" i="16" s="1"/>
  <c r="S115" i="16"/>
  <c r="T115" i="16" s="1"/>
  <c r="S114" i="16"/>
  <c r="T114" i="16" s="1"/>
  <c r="S113" i="16"/>
  <c r="T113" i="16" s="1"/>
  <c r="S112" i="16"/>
  <c r="T112" i="16" s="1"/>
  <c r="S109" i="16"/>
  <c r="T109" i="16" s="1"/>
  <c r="S107" i="16"/>
  <c r="T107" i="16" s="1"/>
  <c r="S106" i="16"/>
  <c r="T106" i="16" s="1"/>
  <c r="S105" i="16"/>
  <c r="T105" i="16" s="1"/>
  <c r="S104" i="16"/>
  <c r="T104" i="16" s="1"/>
  <c r="S103" i="16"/>
  <c r="T103" i="16" s="1"/>
  <c r="S102" i="16"/>
  <c r="T102" i="16" s="1"/>
  <c r="S101" i="16"/>
  <c r="T101" i="16" s="1"/>
  <c r="S100" i="16"/>
  <c r="T100" i="16" s="1"/>
  <c r="S99" i="16"/>
  <c r="T99" i="16" s="1"/>
  <c r="S98" i="16"/>
  <c r="T98" i="16" s="1"/>
  <c r="S97" i="16"/>
  <c r="T97" i="16" s="1"/>
  <c r="S96" i="16"/>
  <c r="T96" i="16" s="1"/>
  <c r="S95" i="16"/>
  <c r="T95" i="16" s="1"/>
  <c r="S94" i="16"/>
  <c r="T94" i="16" s="1"/>
  <c r="S93" i="16"/>
  <c r="T93" i="16" s="1"/>
  <c r="S90" i="16"/>
  <c r="T90" i="16" s="1"/>
  <c r="S89" i="16"/>
  <c r="T89" i="16" s="1"/>
  <c r="S88" i="16"/>
  <c r="T88" i="16" s="1"/>
  <c r="S87" i="16"/>
  <c r="T87" i="16" s="1"/>
  <c r="S86" i="16"/>
  <c r="T86" i="16" s="1"/>
  <c r="S85" i="16"/>
  <c r="T85" i="16" s="1"/>
  <c r="S84" i="16"/>
  <c r="T84" i="16" s="1"/>
  <c r="S82" i="16"/>
  <c r="T82" i="16" s="1"/>
  <c r="S81" i="16"/>
  <c r="T81" i="16" s="1"/>
  <c r="S80" i="16"/>
  <c r="T80" i="16" s="1"/>
  <c r="S79" i="16"/>
  <c r="T79" i="16" s="1"/>
  <c r="S78" i="16"/>
  <c r="T78" i="16" s="1"/>
  <c r="S77" i="16"/>
  <c r="T77" i="16" s="1"/>
  <c r="S76" i="16"/>
  <c r="T76" i="16" s="1"/>
  <c r="S75" i="16"/>
  <c r="T75" i="16" s="1"/>
  <c r="S74" i="16"/>
  <c r="T74" i="16" s="1"/>
  <c r="S73" i="16"/>
  <c r="T73" i="16" s="1"/>
  <c r="S72" i="16"/>
  <c r="T72" i="16" s="1"/>
  <c r="S71" i="16"/>
  <c r="T71" i="16" s="1"/>
  <c r="S70" i="16"/>
  <c r="T70" i="16" s="1"/>
  <c r="S69" i="16"/>
  <c r="T69" i="16" s="1"/>
  <c r="S68" i="16"/>
  <c r="T68" i="16" s="1"/>
  <c r="S67" i="16"/>
  <c r="T67" i="16" s="1"/>
  <c r="S66" i="16"/>
  <c r="T66" i="16" s="1"/>
  <c r="S65" i="16"/>
  <c r="T65" i="16" s="1"/>
  <c r="S64" i="16"/>
  <c r="T64" i="16" s="1"/>
  <c r="S63" i="16"/>
  <c r="T63" i="16" s="1"/>
  <c r="S62" i="16"/>
  <c r="T62" i="16" s="1"/>
  <c r="S61" i="16"/>
  <c r="T61" i="16" s="1"/>
  <c r="S60" i="16"/>
  <c r="T60" i="16" s="1"/>
  <c r="S59" i="16"/>
  <c r="T59" i="16" s="1"/>
  <c r="S58" i="16"/>
  <c r="T58" i="16" s="1"/>
  <c r="S57" i="16"/>
  <c r="T57" i="16" s="1"/>
  <c r="S56" i="16"/>
  <c r="T56" i="16" s="1"/>
  <c r="S55" i="16"/>
  <c r="T55" i="16" s="1"/>
  <c r="S54" i="16"/>
  <c r="T54" i="16" s="1"/>
  <c r="S53" i="16"/>
  <c r="T53" i="16" s="1"/>
  <c r="S52" i="16"/>
  <c r="T52" i="16" s="1"/>
  <c r="S51" i="16"/>
  <c r="T51" i="16" s="1"/>
  <c r="S50" i="16"/>
  <c r="T50" i="16" s="1"/>
  <c r="S49" i="16"/>
  <c r="T49" i="16" s="1"/>
  <c r="S47" i="16"/>
  <c r="T47" i="16" s="1"/>
  <c r="S46" i="16"/>
  <c r="T46" i="16" s="1"/>
  <c r="S45" i="16"/>
  <c r="T45" i="16" s="1"/>
  <c r="S44" i="16"/>
  <c r="T44" i="16" s="1"/>
  <c r="S43" i="16"/>
  <c r="T43" i="16" s="1"/>
  <c r="S42" i="16"/>
  <c r="T42" i="16" s="1"/>
  <c r="S41" i="16"/>
  <c r="T41" i="16" s="1"/>
  <c r="S40" i="16"/>
  <c r="T40" i="16" s="1"/>
  <c r="S39" i="16"/>
  <c r="T39" i="16" s="1"/>
  <c r="S38" i="16"/>
  <c r="T38" i="16" s="1"/>
  <c r="S37" i="16"/>
  <c r="T37" i="16" s="1"/>
  <c r="S36" i="16"/>
  <c r="T36" i="16" s="1"/>
  <c r="S35" i="16"/>
  <c r="T35" i="16" s="1"/>
  <c r="S34" i="16"/>
  <c r="T34" i="16" s="1"/>
  <c r="S33" i="16"/>
  <c r="T33" i="16" s="1"/>
  <c r="S32" i="16"/>
  <c r="T32" i="16" s="1"/>
  <c r="S31" i="16"/>
  <c r="T31" i="16" s="1"/>
  <c r="S30" i="16"/>
  <c r="T30" i="16" s="1"/>
  <c r="S29" i="16"/>
  <c r="T29" i="16" s="1"/>
  <c r="S28" i="16"/>
  <c r="T28" i="16" s="1"/>
  <c r="S27" i="16"/>
  <c r="T27" i="16" s="1"/>
  <c r="S26" i="16"/>
  <c r="T26" i="16" s="1"/>
  <c r="S25" i="16"/>
  <c r="T25" i="16" s="1"/>
  <c r="S24" i="16"/>
  <c r="S23" i="16"/>
  <c r="S22" i="16"/>
  <c r="S21" i="16"/>
  <c r="S19" i="16"/>
  <c r="S18" i="16"/>
  <c r="S17" i="16"/>
  <c r="S16" i="16"/>
  <c r="S15" i="16"/>
  <c r="F15" i="16" s="1"/>
  <c r="E15" i="16"/>
  <c r="E130" i="16" s="1"/>
  <c r="R131" i="15"/>
  <c r="Q131" i="15"/>
  <c r="P131" i="15"/>
  <c r="O131" i="15"/>
  <c r="N131" i="15"/>
  <c r="M131" i="15"/>
  <c r="L131" i="15"/>
  <c r="K131" i="15"/>
  <c r="J131" i="15"/>
  <c r="I131" i="15"/>
  <c r="H131" i="15"/>
  <c r="G131" i="15"/>
  <c r="S130" i="15"/>
  <c r="T130" i="15" s="1"/>
  <c r="S129" i="15"/>
  <c r="T129" i="15" s="1"/>
  <c r="S115" i="15"/>
  <c r="T115" i="15" s="1"/>
  <c r="S114" i="15"/>
  <c r="T114" i="15" s="1"/>
  <c r="S113" i="15"/>
  <c r="T113" i="15" s="1"/>
  <c r="S112" i="15"/>
  <c r="T112" i="15" s="1"/>
  <c r="S109" i="15"/>
  <c r="T109" i="15" s="1"/>
  <c r="S107" i="15"/>
  <c r="T107" i="15" s="1"/>
  <c r="S106" i="15"/>
  <c r="T106" i="15" s="1"/>
  <c r="S105" i="15"/>
  <c r="T105" i="15" s="1"/>
  <c r="S104" i="15"/>
  <c r="T104" i="15" s="1"/>
  <c r="S103" i="15"/>
  <c r="T103" i="15" s="1"/>
  <c r="S102" i="15"/>
  <c r="T102" i="15" s="1"/>
  <c r="S101" i="15"/>
  <c r="T101" i="15" s="1"/>
  <c r="S100" i="15"/>
  <c r="T100" i="15" s="1"/>
  <c r="S99" i="15"/>
  <c r="T99" i="15" s="1"/>
  <c r="S98" i="15"/>
  <c r="T98" i="15" s="1"/>
  <c r="S97" i="15"/>
  <c r="T97" i="15" s="1"/>
  <c r="S96" i="15"/>
  <c r="T96" i="15" s="1"/>
  <c r="S95" i="15"/>
  <c r="T95" i="15" s="1"/>
  <c r="S94" i="15"/>
  <c r="T94" i="15" s="1"/>
  <c r="S93" i="15"/>
  <c r="T93" i="15" s="1"/>
  <c r="S90" i="15"/>
  <c r="T90" i="15" s="1"/>
  <c r="S89" i="15"/>
  <c r="T89" i="15" s="1"/>
  <c r="S88" i="15"/>
  <c r="T88" i="15" s="1"/>
  <c r="S87" i="15"/>
  <c r="T87" i="15" s="1"/>
  <c r="S86" i="15"/>
  <c r="T86" i="15" s="1"/>
  <c r="S85" i="15"/>
  <c r="T85" i="15" s="1"/>
  <c r="S84" i="15"/>
  <c r="T84" i="15" s="1"/>
  <c r="S83" i="15"/>
  <c r="T83" i="15" s="1"/>
  <c r="S81" i="15"/>
  <c r="T81" i="15" s="1"/>
  <c r="S80" i="15"/>
  <c r="T80" i="15" s="1"/>
  <c r="S79" i="15"/>
  <c r="T79" i="15" s="1"/>
  <c r="S78" i="15"/>
  <c r="T78" i="15" s="1"/>
  <c r="S77" i="15"/>
  <c r="T77" i="15" s="1"/>
  <c r="S76" i="15"/>
  <c r="T76" i="15" s="1"/>
  <c r="S75" i="15"/>
  <c r="T75" i="15" s="1"/>
  <c r="S74" i="15"/>
  <c r="T74" i="15" s="1"/>
  <c r="S73" i="15"/>
  <c r="T73" i="15" s="1"/>
  <c r="S72" i="15"/>
  <c r="T72" i="15" s="1"/>
  <c r="S71" i="15"/>
  <c r="T71" i="15" s="1"/>
  <c r="S70" i="15"/>
  <c r="T70" i="15" s="1"/>
  <c r="S69" i="15"/>
  <c r="T69" i="15" s="1"/>
  <c r="S68" i="15"/>
  <c r="T68" i="15" s="1"/>
  <c r="S67" i="15"/>
  <c r="T67" i="15" s="1"/>
  <c r="S66" i="15"/>
  <c r="T66" i="15" s="1"/>
  <c r="S65" i="15"/>
  <c r="T65" i="15" s="1"/>
  <c r="S63" i="15"/>
  <c r="T63" i="15" s="1"/>
  <c r="S62" i="15"/>
  <c r="T62" i="15" s="1"/>
  <c r="S61" i="15"/>
  <c r="T61" i="15" s="1"/>
  <c r="S60" i="15"/>
  <c r="T60" i="15" s="1"/>
  <c r="S59" i="15"/>
  <c r="T59" i="15" s="1"/>
  <c r="S58" i="15"/>
  <c r="T58" i="15" s="1"/>
  <c r="S57" i="15"/>
  <c r="T57" i="15" s="1"/>
  <c r="S56" i="15"/>
  <c r="T56" i="15" s="1"/>
  <c r="S55" i="15"/>
  <c r="T55" i="15" s="1"/>
  <c r="S54" i="15"/>
  <c r="T54" i="15" s="1"/>
  <c r="S53" i="15"/>
  <c r="T53" i="15" s="1"/>
  <c r="S52" i="15"/>
  <c r="T52" i="15" s="1"/>
  <c r="S51" i="15"/>
  <c r="T51" i="15" s="1"/>
  <c r="S50" i="15"/>
  <c r="T50" i="15" s="1"/>
  <c r="S49" i="15"/>
  <c r="T49" i="15" s="1"/>
  <c r="S47" i="15"/>
  <c r="T47" i="15" s="1"/>
  <c r="S46" i="15"/>
  <c r="T46" i="15" s="1"/>
  <c r="S45" i="15"/>
  <c r="T45" i="15" s="1"/>
  <c r="S44" i="15"/>
  <c r="T44" i="15" s="1"/>
  <c r="S43" i="15"/>
  <c r="T43" i="15" s="1"/>
  <c r="S42" i="15"/>
  <c r="T42" i="15" s="1"/>
  <c r="S41" i="15"/>
  <c r="T41" i="15" s="1"/>
  <c r="S40" i="15"/>
  <c r="T40" i="15" s="1"/>
  <c r="T39" i="15"/>
  <c r="S38" i="15"/>
  <c r="T38" i="15" s="1"/>
  <c r="S37" i="15"/>
  <c r="T37" i="15" s="1"/>
  <c r="S36" i="15"/>
  <c r="T36" i="15" s="1"/>
  <c r="S35" i="15"/>
  <c r="T35" i="15" s="1"/>
  <c r="S34" i="15"/>
  <c r="T34" i="15" s="1"/>
  <c r="S33" i="15"/>
  <c r="T33" i="15" s="1"/>
  <c r="S32" i="15"/>
  <c r="T32" i="15" s="1"/>
  <c r="S31" i="15"/>
  <c r="T31" i="15" s="1"/>
  <c r="S30" i="15"/>
  <c r="T30" i="15" s="1"/>
  <c r="S29" i="15"/>
  <c r="T29" i="15" s="1"/>
  <c r="S28" i="15"/>
  <c r="T28" i="15" s="1"/>
  <c r="S27" i="15"/>
  <c r="T27" i="15" s="1"/>
  <c r="S26" i="15"/>
  <c r="T26" i="15" s="1"/>
  <c r="S25" i="15"/>
  <c r="T25" i="15" s="1"/>
  <c r="S24" i="15"/>
  <c r="T24" i="15" s="1"/>
  <c r="S23" i="15"/>
  <c r="T23" i="15" s="1"/>
  <c r="S22" i="15"/>
  <c r="T22" i="15" s="1"/>
  <c r="S21" i="15"/>
  <c r="T21" i="15" s="1"/>
  <c r="S19" i="15"/>
  <c r="T19" i="15" s="1"/>
  <c r="S18" i="15"/>
  <c r="T18" i="15" s="1"/>
  <c r="S17" i="15"/>
  <c r="T17" i="15" s="1"/>
  <c r="S16" i="15"/>
  <c r="T16" i="15" s="1"/>
  <c r="S15" i="15"/>
  <c r="F15" i="15" s="1"/>
  <c r="F131" i="15" s="1"/>
  <c r="E15" i="15"/>
  <c r="E131" i="15" s="1"/>
  <c r="R130" i="14"/>
  <c r="Q130" i="14"/>
  <c r="P130" i="14"/>
  <c r="O130" i="14"/>
  <c r="N130" i="14"/>
  <c r="M130" i="14"/>
  <c r="L130" i="14"/>
  <c r="K130" i="14"/>
  <c r="J130" i="14"/>
  <c r="I130" i="14"/>
  <c r="H130" i="14"/>
  <c r="G130" i="14"/>
  <c r="S102" i="14"/>
  <c r="T102" i="14" s="1"/>
  <c r="S99" i="14"/>
  <c r="T99" i="14" s="1"/>
  <c r="S90" i="14"/>
  <c r="T90" i="14" s="1"/>
  <c r="S85" i="14"/>
  <c r="T85" i="14" s="1"/>
  <c r="S81" i="14"/>
  <c r="T81" i="14" s="1"/>
  <c r="S80" i="14"/>
  <c r="T80" i="14" s="1"/>
  <c r="S76" i="14"/>
  <c r="T76" i="14" s="1"/>
  <c r="S66" i="14"/>
  <c r="T66" i="14" s="1"/>
  <c r="S65" i="14"/>
  <c r="T65" i="14" s="1"/>
  <c r="S62" i="14"/>
  <c r="T62" i="14" s="1"/>
  <c r="S57" i="14"/>
  <c r="T57" i="14" s="1"/>
  <c r="S56" i="14"/>
  <c r="T56" i="14" s="1"/>
  <c r="S47" i="14"/>
  <c r="T47" i="14" s="1"/>
  <c r="S46" i="14"/>
  <c r="T46" i="14" s="1"/>
  <c r="S31" i="14"/>
  <c r="T31" i="14" s="1"/>
  <c r="S22" i="14"/>
  <c r="F22" i="14" s="1"/>
  <c r="T22" i="14" s="1"/>
  <c r="S18" i="14"/>
  <c r="F18" i="14" s="1"/>
  <c r="T18" i="14" s="1"/>
  <c r="S15" i="14"/>
  <c r="E15" i="14"/>
  <c r="E130" i="14" s="1"/>
  <c r="R131" i="12"/>
  <c r="Q131" i="12"/>
  <c r="P131" i="12"/>
  <c r="O131" i="12"/>
  <c r="N131" i="12"/>
  <c r="M131" i="12"/>
  <c r="L131" i="12"/>
  <c r="K131" i="12"/>
  <c r="J131" i="12"/>
  <c r="I131" i="12"/>
  <c r="H131" i="12"/>
  <c r="G131" i="12"/>
  <c r="S130" i="12"/>
  <c r="T130" i="12" s="1"/>
  <c r="S129" i="12"/>
  <c r="T129" i="12" s="1"/>
  <c r="S115" i="12"/>
  <c r="T115" i="12" s="1"/>
  <c r="S114" i="12"/>
  <c r="T114" i="12" s="1"/>
  <c r="S113" i="12"/>
  <c r="T113" i="12" s="1"/>
  <c r="S112" i="12"/>
  <c r="T112" i="12" s="1"/>
  <c r="S110" i="12"/>
  <c r="T110" i="12" s="1"/>
  <c r="S107" i="12"/>
  <c r="T107" i="12" s="1"/>
  <c r="S106" i="12"/>
  <c r="T106" i="12" s="1"/>
  <c r="S105" i="12"/>
  <c r="T105" i="12" s="1"/>
  <c r="S104" i="12"/>
  <c r="T104" i="12" s="1"/>
  <c r="S103" i="12"/>
  <c r="T103" i="12" s="1"/>
  <c r="S102" i="12"/>
  <c r="T102" i="12" s="1"/>
  <c r="S101" i="12"/>
  <c r="T101" i="12" s="1"/>
  <c r="S100" i="12"/>
  <c r="T100" i="12" s="1"/>
  <c r="S99" i="12"/>
  <c r="T99" i="12" s="1"/>
  <c r="S98" i="12"/>
  <c r="T98" i="12" s="1"/>
  <c r="S97" i="12"/>
  <c r="T97" i="12" s="1"/>
  <c r="S96" i="12"/>
  <c r="T96" i="12" s="1"/>
  <c r="S95" i="12"/>
  <c r="T95" i="12" s="1"/>
  <c r="S94" i="12"/>
  <c r="T94" i="12" s="1"/>
  <c r="S93" i="12"/>
  <c r="T93" i="12" s="1"/>
  <c r="S90" i="12"/>
  <c r="T90" i="12" s="1"/>
  <c r="S89" i="12"/>
  <c r="T89" i="12" s="1"/>
  <c r="S88" i="12"/>
  <c r="T88" i="12" s="1"/>
  <c r="S87" i="12"/>
  <c r="T87" i="12" s="1"/>
  <c r="S86" i="12"/>
  <c r="T86" i="12" s="1"/>
  <c r="S85" i="12"/>
  <c r="T85" i="12" s="1"/>
  <c r="S84" i="12"/>
  <c r="T84" i="12" s="1"/>
  <c r="S82" i="12"/>
  <c r="T82" i="12" s="1"/>
  <c r="S81" i="12"/>
  <c r="T81" i="12" s="1"/>
  <c r="S80" i="12"/>
  <c r="T80" i="12" s="1"/>
  <c r="S79" i="12"/>
  <c r="T79" i="12" s="1"/>
  <c r="S78" i="12"/>
  <c r="T78" i="12" s="1"/>
  <c r="S77" i="12"/>
  <c r="T77" i="12" s="1"/>
  <c r="S76" i="12"/>
  <c r="T76" i="12" s="1"/>
  <c r="S75" i="12"/>
  <c r="T75" i="12" s="1"/>
  <c r="S74" i="12"/>
  <c r="T74" i="12" s="1"/>
  <c r="S73" i="12"/>
  <c r="T73" i="12" s="1"/>
  <c r="S72" i="12"/>
  <c r="T72" i="12" s="1"/>
  <c r="S71" i="12"/>
  <c r="T71" i="12" s="1"/>
  <c r="S70" i="12"/>
  <c r="T70" i="12" s="1"/>
  <c r="S69" i="12"/>
  <c r="T69" i="12" s="1"/>
  <c r="S68" i="12"/>
  <c r="T68" i="12" s="1"/>
  <c r="S67" i="12"/>
  <c r="T67" i="12" s="1"/>
  <c r="S66" i="12"/>
  <c r="T66" i="12" s="1"/>
  <c r="S65" i="12"/>
  <c r="T65" i="12" s="1"/>
  <c r="S64" i="12"/>
  <c r="T64" i="12" s="1"/>
  <c r="S63" i="12"/>
  <c r="T63" i="12" s="1"/>
  <c r="S62" i="12"/>
  <c r="T62" i="12" s="1"/>
  <c r="S61" i="12"/>
  <c r="T61" i="12" s="1"/>
  <c r="S60" i="12"/>
  <c r="T60" i="12" s="1"/>
  <c r="S59" i="12"/>
  <c r="T59" i="12" s="1"/>
  <c r="S58" i="12"/>
  <c r="T58" i="12" s="1"/>
  <c r="S57" i="12"/>
  <c r="T57" i="12" s="1"/>
  <c r="S56" i="12"/>
  <c r="T56" i="12" s="1"/>
  <c r="S55" i="12"/>
  <c r="T55" i="12" s="1"/>
  <c r="S54" i="12"/>
  <c r="T54" i="12" s="1"/>
  <c r="S53" i="12"/>
  <c r="T53" i="12" s="1"/>
  <c r="S52" i="12"/>
  <c r="T52" i="12" s="1"/>
  <c r="S51" i="12"/>
  <c r="T51" i="12" s="1"/>
  <c r="S50" i="12"/>
  <c r="T50" i="12" s="1"/>
  <c r="S49" i="12"/>
  <c r="T49" i="12" s="1"/>
  <c r="S47" i="12"/>
  <c r="T47" i="12" s="1"/>
  <c r="S46" i="12"/>
  <c r="T46" i="12" s="1"/>
  <c r="S45" i="12"/>
  <c r="T45" i="12" s="1"/>
  <c r="S44" i="12"/>
  <c r="T44" i="12" s="1"/>
  <c r="S43" i="12"/>
  <c r="T43" i="12" s="1"/>
  <c r="S42" i="12"/>
  <c r="T42" i="12" s="1"/>
  <c r="S41" i="12"/>
  <c r="T41" i="12" s="1"/>
  <c r="S40" i="12"/>
  <c r="T40" i="12" s="1"/>
  <c r="T39" i="12"/>
  <c r="S38" i="12"/>
  <c r="T38" i="12" s="1"/>
  <c r="S37" i="12"/>
  <c r="T37" i="12" s="1"/>
  <c r="S36" i="12"/>
  <c r="T36" i="12" s="1"/>
  <c r="S35" i="12"/>
  <c r="T35" i="12" s="1"/>
  <c r="S34" i="12"/>
  <c r="T34" i="12" s="1"/>
  <c r="S33" i="12"/>
  <c r="T33" i="12" s="1"/>
  <c r="S32" i="12"/>
  <c r="T32" i="12" s="1"/>
  <c r="S31" i="12"/>
  <c r="T31" i="12" s="1"/>
  <c r="S30" i="12"/>
  <c r="T30" i="12" s="1"/>
  <c r="S29" i="12"/>
  <c r="T29" i="12" s="1"/>
  <c r="S28" i="12"/>
  <c r="T28" i="12" s="1"/>
  <c r="S27" i="12"/>
  <c r="T27" i="12" s="1"/>
  <c r="S26" i="12"/>
  <c r="T26" i="12" s="1"/>
  <c r="S25" i="12"/>
  <c r="T25" i="12" s="1"/>
  <c r="S24" i="12"/>
  <c r="T24" i="12" s="1"/>
  <c r="S23" i="12"/>
  <c r="T23" i="12" s="1"/>
  <c r="S22" i="12"/>
  <c r="T22" i="12" s="1"/>
  <c r="T21" i="12"/>
  <c r="S19" i="12"/>
  <c r="T19" i="12" s="1"/>
  <c r="S18" i="12"/>
  <c r="T18" i="12" s="1"/>
  <c r="S17" i="12"/>
  <c r="T17" i="12" s="1"/>
  <c r="S16" i="12"/>
  <c r="T16" i="12" s="1"/>
  <c r="S15" i="12"/>
  <c r="E15" i="12"/>
  <c r="E131" i="12" s="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S129" i="11"/>
  <c r="T129" i="11" s="1"/>
  <c r="S115" i="11"/>
  <c r="T115" i="11" s="1"/>
  <c r="S114" i="11"/>
  <c r="T114" i="11" s="1"/>
  <c r="S113" i="11"/>
  <c r="T113" i="11" s="1"/>
  <c r="S112" i="11"/>
  <c r="T112" i="11" s="1"/>
  <c r="S109" i="11"/>
  <c r="T109" i="11" s="1"/>
  <c r="S107" i="11"/>
  <c r="T107" i="11" s="1"/>
  <c r="S106" i="11"/>
  <c r="T106" i="11" s="1"/>
  <c r="S105" i="11"/>
  <c r="T105" i="11" s="1"/>
  <c r="S104" i="11"/>
  <c r="T104" i="11" s="1"/>
  <c r="S103" i="11"/>
  <c r="T103" i="11" s="1"/>
  <c r="S102" i="11"/>
  <c r="T102" i="11" s="1"/>
  <c r="S101" i="11"/>
  <c r="T101" i="11" s="1"/>
  <c r="S100" i="11"/>
  <c r="T100" i="11" s="1"/>
  <c r="S99" i="11"/>
  <c r="T99" i="11" s="1"/>
  <c r="S98" i="11"/>
  <c r="T98" i="11" s="1"/>
  <c r="S97" i="11"/>
  <c r="T97" i="11" s="1"/>
  <c r="S96" i="11"/>
  <c r="T96" i="11" s="1"/>
  <c r="S95" i="11"/>
  <c r="T95" i="11" s="1"/>
  <c r="S94" i="11"/>
  <c r="T94" i="11" s="1"/>
  <c r="S93" i="11"/>
  <c r="T93" i="11" s="1"/>
  <c r="S90" i="11"/>
  <c r="T90" i="11" s="1"/>
  <c r="S89" i="11"/>
  <c r="T89" i="11" s="1"/>
  <c r="S88" i="11"/>
  <c r="T88" i="11" s="1"/>
  <c r="S87" i="11"/>
  <c r="T87" i="11" s="1"/>
  <c r="S86" i="11"/>
  <c r="T86" i="11" s="1"/>
  <c r="S85" i="11"/>
  <c r="T85" i="11" s="1"/>
  <c r="S84" i="11"/>
  <c r="T84" i="11" s="1"/>
  <c r="S82" i="11"/>
  <c r="T82" i="11" s="1"/>
  <c r="S81" i="11"/>
  <c r="T81" i="11" s="1"/>
  <c r="S80" i="11"/>
  <c r="T80" i="11" s="1"/>
  <c r="S79" i="11"/>
  <c r="T79" i="11" s="1"/>
  <c r="S78" i="11"/>
  <c r="T78" i="11" s="1"/>
  <c r="S77" i="11"/>
  <c r="T77" i="11" s="1"/>
  <c r="S76" i="11"/>
  <c r="T76" i="11" s="1"/>
  <c r="S75" i="11"/>
  <c r="T75" i="11" s="1"/>
  <c r="S74" i="11"/>
  <c r="T74" i="11" s="1"/>
  <c r="S73" i="11"/>
  <c r="T73" i="11" s="1"/>
  <c r="S72" i="11"/>
  <c r="T72" i="11" s="1"/>
  <c r="S71" i="11"/>
  <c r="T71" i="11" s="1"/>
  <c r="S70" i="11"/>
  <c r="T70" i="11" s="1"/>
  <c r="S69" i="11"/>
  <c r="T69" i="11" s="1"/>
  <c r="S68" i="11"/>
  <c r="T68" i="11" s="1"/>
  <c r="S67" i="11"/>
  <c r="T67" i="11" s="1"/>
  <c r="S66" i="11"/>
  <c r="T66" i="11" s="1"/>
  <c r="S65" i="11"/>
  <c r="T65" i="11" s="1"/>
  <c r="S64" i="11"/>
  <c r="T64" i="11" s="1"/>
  <c r="S63" i="11"/>
  <c r="T63" i="11" s="1"/>
  <c r="S62" i="11"/>
  <c r="T62" i="11" s="1"/>
  <c r="S61" i="11"/>
  <c r="T61" i="11" s="1"/>
  <c r="S60" i="11"/>
  <c r="T60" i="11" s="1"/>
  <c r="S59" i="11"/>
  <c r="T59" i="11" s="1"/>
  <c r="S58" i="11"/>
  <c r="T58" i="11" s="1"/>
  <c r="S57" i="11"/>
  <c r="T57" i="11" s="1"/>
  <c r="S56" i="11"/>
  <c r="T56" i="11" s="1"/>
  <c r="S55" i="11"/>
  <c r="T55" i="11" s="1"/>
  <c r="S54" i="11"/>
  <c r="T54" i="11" s="1"/>
  <c r="S53" i="11"/>
  <c r="T53" i="11" s="1"/>
  <c r="S52" i="11"/>
  <c r="T52" i="11" s="1"/>
  <c r="S51" i="11"/>
  <c r="T51" i="11" s="1"/>
  <c r="S50" i="11"/>
  <c r="T50" i="11" s="1"/>
  <c r="S49" i="11"/>
  <c r="T49" i="11" s="1"/>
  <c r="S47" i="11"/>
  <c r="T47" i="11" s="1"/>
  <c r="S46" i="11"/>
  <c r="T46" i="11" s="1"/>
  <c r="S45" i="11"/>
  <c r="T45" i="11" s="1"/>
  <c r="T44" i="11"/>
  <c r="S43" i="11"/>
  <c r="T43" i="11" s="1"/>
  <c r="S42" i="11"/>
  <c r="T42" i="11" s="1"/>
  <c r="S41" i="11"/>
  <c r="T41" i="11" s="1"/>
  <c r="S40" i="11"/>
  <c r="T40" i="11" s="1"/>
  <c r="S39" i="11"/>
  <c r="T39" i="11" s="1"/>
  <c r="S38" i="11"/>
  <c r="T38" i="11" s="1"/>
  <c r="S37" i="11"/>
  <c r="T37" i="11" s="1"/>
  <c r="S36" i="11"/>
  <c r="T36" i="11" s="1"/>
  <c r="S35" i="11"/>
  <c r="T35" i="11" s="1"/>
  <c r="S34" i="11"/>
  <c r="T34" i="11" s="1"/>
  <c r="S33" i="11"/>
  <c r="T33" i="11" s="1"/>
  <c r="S32" i="11"/>
  <c r="T32" i="11" s="1"/>
  <c r="S31" i="11"/>
  <c r="T31" i="11" s="1"/>
  <c r="S30" i="11"/>
  <c r="T30" i="11" s="1"/>
  <c r="S29" i="11"/>
  <c r="T29" i="11" s="1"/>
  <c r="S28" i="11"/>
  <c r="T28" i="11" s="1"/>
  <c r="S27" i="11"/>
  <c r="T27" i="11" s="1"/>
  <c r="S26" i="11"/>
  <c r="T26" i="11" s="1"/>
  <c r="S25" i="11"/>
  <c r="T25" i="11" s="1"/>
  <c r="S24" i="11"/>
  <c r="F24" i="11" s="1"/>
  <c r="T24" i="11" s="1"/>
  <c r="S23" i="11"/>
  <c r="F23" i="11" s="1"/>
  <c r="T23" i="11" s="1"/>
  <c r="S22" i="11"/>
  <c r="F22" i="11" s="1"/>
  <c r="T22" i="11" s="1"/>
  <c r="S21" i="11"/>
  <c r="F21" i="11" s="1"/>
  <c r="T21" i="11" s="1"/>
  <c r="S19" i="11"/>
  <c r="F19" i="11" s="1"/>
  <c r="T19" i="11" s="1"/>
  <c r="S18" i="11"/>
  <c r="F18" i="11" s="1"/>
  <c r="T18" i="11" s="1"/>
  <c r="S17" i="11"/>
  <c r="F17" i="11" s="1"/>
  <c r="T17" i="11" s="1"/>
  <c r="S16" i="11"/>
  <c r="F16" i="11" s="1"/>
  <c r="T16" i="11" s="1"/>
  <c r="S15" i="11"/>
  <c r="E15" i="11"/>
  <c r="E130" i="11" s="1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S129" i="10"/>
  <c r="T129" i="10" s="1"/>
  <c r="T115" i="10"/>
  <c r="T114" i="10"/>
  <c r="T113" i="10"/>
  <c r="T112" i="10"/>
  <c r="T109" i="10"/>
  <c r="T107" i="10"/>
  <c r="T106" i="10"/>
  <c r="T105" i="10"/>
  <c r="T104" i="10"/>
  <c r="T103" i="10"/>
  <c r="T102" i="10"/>
  <c r="T101" i="10"/>
  <c r="T100" i="10"/>
  <c r="T99" i="10"/>
  <c r="T98" i="10"/>
  <c r="T97" i="10"/>
  <c r="T96" i="10"/>
  <c r="T95" i="10"/>
  <c r="T94" i="10"/>
  <c r="T93" i="10"/>
  <c r="T90" i="10"/>
  <c r="T89" i="10"/>
  <c r="T88" i="10"/>
  <c r="T87" i="10"/>
  <c r="T86" i="10"/>
  <c r="T85" i="10"/>
  <c r="T84" i="10"/>
  <c r="T83" i="10"/>
  <c r="T81" i="10"/>
  <c r="T80" i="10"/>
  <c r="T79" i="10"/>
  <c r="T78" i="10"/>
  <c r="T77" i="10"/>
  <c r="T76" i="10"/>
  <c r="T75" i="10"/>
  <c r="T74" i="10"/>
  <c r="S73" i="10"/>
  <c r="T73" i="10" s="1"/>
  <c r="S72" i="10"/>
  <c r="T72" i="10" s="1"/>
  <c r="S71" i="10"/>
  <c r="T71" i="10" s="1"/>
  <c r="S70" i="10"/>
  <c r="T70" i="10" s="1"/>
  <c r="S69" i="10"/>
  <c r="T69" i="10" s="1"/>
  <c r="S68" i="10"/>
  <c r="T68" i="10" s="1"/>
  <c r="S67" i="10"/>
  <c r="T67" i="10" s="1"/>
  <c r="S66" i="10"/>
  <c r="T66" i="10" s="1"/>
  <c r="S65" i="10"/>
  <c r="T65" i="10" s="1"/>
  <c r="S63" i="10"/>
  <c r="T63" i="10" s="1"/>
  <c r="S62" i="10"/>
  <c r="T62" i="10" s="1"/>
  <c r="S61" i="10"/>
  <c r="T61" i="10" s="1"/>
  <c r="T60" i="10"/>
  <c r="S59" i="10"/>
  <c r="T59" i="10" s="1"/>
  <c r="S58" i="10"/>
  <c r="T58" i="10" s="1"/>
  <c r="S57" i="10"/>
  <c r="T57" i="10" s="1"/>
  <c r="S56" i="10"/>
  <c r="T56" i="10" s="1"/>
  <c r="S55" i="10"/>
  <c r="T55" i="10" s="1"/>
  <c r="S54" i="10"/>
  <c r="T54" i="10" s="1"/>
  <c r="S53" i="10"/>
  <c r="T53" i="10" s="1"/>
  <c r="S52" i="10"/>
  <c r="T52" i="10" s="1"/>
  <c r="S51" i="10"/>
  <c r="T51" i="10" s="1"/>
  <c r="S50" i="10"/>
  <c r="T50" i="10" s="1"/>
  <c r="S49" i="10"/>
  <c r="T49" i="10" s="1"/>
  <c r="S47" i="10"/>
  <c r="T47" i="10" s="1"/>
  <c r="S46" i="10"/>
  <c r="T46" i="10" s="1"/>
  <c r="S45" i="10"/>
  <c r="T45" i="10" s="1"/>
  <c r="S44" i="10"/>
  <c r="T44" i="10" s="1"/>
  <c r="S43" i="10"/>
  <c r="T43" i="10" s="1"/>
  <c r="S42" i="10"/>
  <c r="T42" i="10" s="1"/>
  <c r="S41" i="10"/>
  <c r="T41" i="10" s="1"/>
  <c r="S40" i="10"/>
  <c r="T40" i="10" s="1"/>
  <c r="S39" i="10"/>
  <c r="T39" i="10" s="1"/>
  <c r="S38" i="10"/>
  <c r="T38" i="10" s="1"/>
  <c r="S37" i="10"/>
  <c r="T37" i="10" s="1"/>
  <c r="S36" i="10"/>
  <c r="T36" i="10" s="1"/>
  <c r="S35" i="10"/>
  <c r="T35" i="10" s="1"/>
  <c r="S34" i="10"/>
  <c r="T34" i="10" s="1"/>
  <c r="S33" i="10"/>
  <c r="T33" i="10" s="1"/>
  <c r="S32" i="10"/>
  <c r="T32" i="10" s="1"/>
  <c r="S31" i="10"/>
  <c r="T31" i="10" s="1"/>
  <c r="S30" i="10"/>
  <c r="T30" i="10" s="1"/>
  <c r="S29" i="10"/>
  <c r="T29" i="10" s="1"/>
  <c r="S28" i="10"/>
  <c r="T28" i="10" s="1"/>
  <c r="S27" i="10"/>
  <c r="T27" i="10" s="1"/>
  <c r="S26" i="10"/>
  <c r="T26" i="10" s="1"/>
  <c r="S25" i="10"/>
  <c r="T25" i="10" s="1"/>
  <c r="S24" i="10"/>
  <c r="T24" i="10" s="1"/>
  <c r="S23" i="10"/>
  <c r="T23" i="10" s="1"/>
  <c r="S22" i="10"/>
  <c r="T22" i="10" s="1"/>
  <c r="S21" i="10"/>
  <c r="T21" i="10" s="1"/>
  <c r="S19" i="10"/>
  <c r="T19" i="10" s="1"/>
  <c r="S18" i="10"/>
  <c r="T18" i="10" s="1"/>
  <c r="S17" i="10"/>
  <c r="T17" i="10" s="1"/>
  <c r="S16" i="10"/>
  <c r="T16" i="10" s="1"/>
  <c r="S15" i="10"/>
  <c r="F15" i="10" s="1"/>
  <c r="E15" i="10"/>
  <c r="E130" i="10" s="1"/>
  <c r="R130" i="9"/>
  <c r="Q130" i="9"/>
  <c r="P130" i="9"/>
  <c r="O130" i="9"/>
  <c r="N130" i="9"/>
  <c r="M130" i="9"/>
  <c r="L130" i="9"/>
  <c r="K130" i="9"/>
  <c r="J130" i="9"/>
  <c r="I130" i="9"/>
  <c r="H130" i="9"/>
  <c r="G130" i="9"/>
  <c r="S129" i="9"/>
  <c r="T129" i="9" s="1"/>
  <c r="S115" i="9"/>
  <c r="T115" i="9" s="1"/>
  <c r="S114" i="9"/>
  <c r="T114" i="9" s="1"/>
  <c r="S113" i="9"/>
  <c r="T113" i="9" s="1"/>
  <c r="S112" i="9"/>
  <c r="T112" i="9" s="1"/>
  <c r="S109" i="9"/>
  <c r="T109" i="9" s="1"/>
  <c r="S107" i="9"/>
  <c r="T107" i="9" s="1"/>
  <c r="S106" i="9"/>
  <c r="T106" i="9" s="1"/>
  <c r="S105" i="9"/>
  <c r="T105" i="9" s="1"/>
  <c r="S104" i="9"/>
  <c r="T104" i="9" s="1"/>
  <c r="S103" i="9"/>
  <c r="T103" i="9" s="1"/>
  <c r="S102" i="9"/>
  <c r="T102" i="9" s="1"/>
  <c r="S101" i="9"/>
  <c r="T101" i="9" s="1"/>
  <c r="S100" i="9"/>
  <c r="T100" i="9" s="1"/>
  <c r="S99" i="9"/>
  <c r="T99" i="9" s="1"/>
  <c r="S98" i="9"/>
  <c r="T98" i="9" s="1"/>
  <c r="S97" i="9"/>
  <c r="T97" i="9" s="1"/>
  <c r="S96" i="9"/>
  <c r="T96" i="9" s="1"/>
  <c r="S95" i="9"/>
  <c r="T95" i="9" s="1"/>
  <c r="S94" i="9"/>
  <c r="T94" i="9" s="1"/>
  <c r="S93" i="9"/>
  <c r="T93" i="9" s="1"/>
  <c r="S90" i="9"/>
  <c r="T90" i="9" s="1"/>
  <c r="S89" i="9"/>
  <c r="T89" i="9" s="1"/>
  <c r="S88" i="9"/>
  <c r="T88" i="9" s="1"/>
  <c r="S87" i="9"/>
  <c r="T87" i="9" s="1"/>
  <c r="S86" i="9"/>
  <c r="T86" i="9" s="1"/>
  <c r="S85" i="9"/>
  <c r="T85" i="9" s="1"/>
  <c r="S84" i="9"/>
  <c r="T84" i="9" s="1"/>
  <c r="S82" i="9"/>
  <c r="T82" i="9" s="1"/>
  <c r="S81" i="9"/>
  <c r="T81" i="9" s="1"/>
  <c r="S80" i="9"/>
  <c r="T80" i="9" s="1"/>
  <c r="S79" i="9"/>
  <c r="T79" i="9" s="1"/>
  <c r="S78" i="9"/>
  <c r="T78" i="9" s="1"/>
  <c r="S77" i="9"/>
  <c r="T77" i="9" s="1"/>
  <c r="S76" i="9"/>
  <c r="T76" i="9" s="1"/>
  <c r="S75" i="9"/>
  <c r="T75" i="9" s="1"/>
  <c r="S74" i="9"/>
  <c r="T74" i="9" s="1"/>
  <c r="S73" i="9"/>
  <c r="T73" i="9" s="1"/>
  <c r="S72" i="9"/>
  <c r="T72" i="9" s="1"/>
  <c r="S71" i="9"/>
  <c r="T71" i="9" s="1"/>
  <c r="S70" i="9"/>
  <c r="T70" i="9" s="1"/>
  <c r="S69" i="9"/>
  <c r="T69" i="9" s="1"/>
  <c r="S68" i="9"/>
  <c r="T68" i="9" s="1"/>
  <c r="S67" i="9"/>
  <c r="T67" i="9" s="1"/>
  <c r="S66" i="9"/>
  <c r="T66" i="9" s="1"/>
  <c r="S65" i="9"/>
  <c r="T65" i="9" s="1"/>
  <c r="S64" i="9"/>
  <c r="T64" i="9" s="1"/>
  <c r="S63" i="9"/>
  <c r="T63" i="9" s="1"/>
  <c r="S62" i="9"/>
  <c r="T62" i="9" s="1"/>
  <c r="S61" i="9"/>
  <c r="T61" i="9" s="1"/>
  <c r="S60" i="9"/>
  <c r="T60" i="9" s="1"/>
  <c r="S59" i="9"/>
  <c r="T59" i="9" s="1"/>
  <c r="S58" i="9"/>
  <c r="T58" i="9" s="1"/>
  <c r="S57" i="9"/>
  <c r="T57" i="9" s="1"/>
  <c r="S56" i="9"/>
  <c r="T56" i="9" s="1"/>
  <c r="S55" i="9"/>
  <c r="T55" i="9" s="1"/>
  <c r="S54" i="9"/>
  <c r="T54" i="9" s="1"/>
  <c r="S53" i="9"/>
  <c r="T53" i="9" s="1"/>
  <c r="S52" i="9"/>
  <c r="T52" i="9" s="1"/>
  <c r="S51" i="9"/>
  <c r="T51" i="9" s="1"/>
  <c r="S50" i="9"/>
  <c r="T50" i="9" s="1"/>
  <c r="S49" i="9"/>
  <c r="T49" i="9" s="1"/>
  <c r="S47" i="9"/>
  <c r="T47" i="9" s="1"/>
  <c r="S46" i="9"/>
  <c r="T46" i="9" s="1"/>
  <c r="S45" i="9"/>
  <c r="T45" i="9" s="1"/>
  <c r="S44" i="9"/>
  <c r="T44" i="9" s="1"/>
  <c r="S43" i="9"/>
  <c r="T43" i="9" s="1"/>
  <c r="S42" i="9"/>
  <c r="T42" i="9" s="1"/>
  <c r="S41" i="9"/>
  <c r="T41" i="9" s="1"/>
  <c r="S40" i="9"/>
  <c r="T40" i="9" s="1"/>
  <c r="S39" i="9"/>
  <c r="T39" i="9" s="1"/>
  <c r="S38" i="9"/>
  <c r="T38" i="9" s="1"/>
  <c r="S37" i="9"/>
  <c r="T37" i="9" s="1"/>
  <c r="S36" i="9"/>
  <c r="T36" i="9" s="1"/>
  <c r="S35" i="9"/>
  <c r="T35" i="9" s="1"/>
  <c r="S34" i="9"/>
  <c r="T34" i="9" s="1"/>
  <c r="S33" i="9"/>
  <c r="T33" i="9" s="1"/>
  <c r="S32" i="9"/>
  <c r="T32" i="9" s="1"/>
  <c r="S31" i="9"/>
  <c r="T31" i="9" s="1"/>
  <c r="T30" i="9"/>
  <c r="S29" i="9"/>
  <c r="T29" i="9" s="1"/>
  <c r="S28" i="9"/>
  <c r="T28" i="9" s="1"/>
  <c r="S27" i="9"/>
  <c r="T27" i="9" s="1"/>
  <c r="S26" i="9"/>
  <c r="T26" i="9" s="1"/>
  <c r="S25" i="9"/>
  <c r="T25" i="9" s="1"/>
  <c r="S24" i="9"/>
  <c r="T24" i="9" s="1"/>
  <c r="S23" i="9"/>
  <c r="T23" i="9" s="1"/>
  <c r="S22" i="9"/>
  <c r="T22" i="9" s="1"/>
  <c r="S21" i="9"/>
  <c r="T21" i="9" s="1"/>
  <c r="S19" i="9"/>
  <c r="T19" i="9" s="1"/>
  <c r="S18" i="9"/>
  <c r="T18" i="9" s="1"/>
  <c r="S17" i="9"/>
  <c r="T17" i="9" s="1"/>
  <c r="S16" i="9"/>
  <c r="T16" i="9" s="1"/>
  <c r="S15" i="9"/>
  <c r="E15" i="9"/>
  <c r="R131" i="8"/>
  <c r="Q131" i="8"/>
  <c r="P131" i="8"/>
  <c r="O131" i="8"/>
  <c r="N131" i="8"/>
  <c r="M131" i="8"/>
  <c r="L131" i="8"/>
  <c r="K131" i="8"/>
  <c r="I131" i="8"/>
  <c r="H131" i="8"/>
  <c r="G131" i="8"/>
  <c r="S130" i="8"/>
  <c r="T130" i="8" s="1"/>
  <c r="S129" i="8"/>
  <c r="T129" i="8" s="1"/>
  <c r="S115" i="8"/>
  <c r="T115" i="8" s="1"/>
  <c r="T114" i="8"/>
  <c r="T113" i="8"/>
  <c r="T112" i="8"/>
  <c r="S108" i="8"/>
  <c r="T108" i="8" s="1"/>
  <c r="S107" i="8"/>
  <c r="T107" i="8" s="1"/>
  <c r="S106" i="8"/>
  <c r="T106" i="8" s="1"/>
  <c r="S105" i="8"/>
  <c r="T105" i="8" s="1"/>
  <c r="S104" i="8"/>
  <c r="T104" i="8" s="1"/>
  <c r="S103" i="8"/>
  <c r="T103" i="8" s="1"/>
  <c r="S102" i="8"/>
  <c r="T102" i="8" s="1"/>
  <c r="S101" i="8"/>
  <c r="T101" i="8" s="1"/>
  <c r="S100" i="8"/>
  <c r="T100" i="8" s="1"/>
  <c r="S99" i="8"/>
  <c r="T99" i="8" s="1"/>
  <c r="S98" i="8"/>
  <c r="T98" i="8" s="1"/>
  <c r="S97" i="8"/>
  <c r="T97" i="8" s="1"/>
  <c r="S96" i="8"/>
  <c r="T96" i="8" s="1"/>
  <c r="S95" i="8"/>
  <c r="T95" i="8" s="1"/>
  <c r="S94" i="8"/>
  <c r="T94" i="8" s="1"/>
  <c r="S93" i="8"/>
  <c r="T93" i="8" s="1"/>
  <c r="S90" i="8"/>
  <c r="T90" i="8" s="1"/>
  <c r="S89" i="8"/>
  <c r="T89" i="8" s="1"/>
  <c r="S88" i="8"/>
  <c r="T88" i="8" s="1"/>
  <c r="S87" i="8"/>
  <c r="T87" i="8" s="1"/>
  <c r="S86" i="8"/>
  <c r="T86" i="8" s="1"/>
  <c r="S85" i="8"/>
  <c r="T85" i="8" s="1"/>
  <c r="S84" i="8"/>
  <c r="T84" i="8" s="1"/>
  <c r="S82" i="8"/>
  <c r="T82" i="8" s="1"/>
  <c r="S81" i="8"/>
  <c r="T81" i="8" s="1"/>
  <c r="S80" i="8"/>
  <c r="T80" i="8" s="1"/>
  <c r="S79" i="8"/>
  <c r="T79" i="8" s="1"/>
  <c r="S78" i="8"/>
  <c r="T78" i="8" s="1"/>
  <c r="S77" i="8"/>
  <c r="T77" i="8" s="1"/>
  <c r="S76" i="8"/>
  <c r="T76" i="8" s="1"/>
  <c r="S75" i="8"/>
  <c r="T75" i="8" s="1"/>
  <c r="S74" i="8"/>
  <c r="T74" i="8" s="1"/>
  <c r="S73" i="8"/>
  <c r="T73" i="8" s="1"/>
  <c r="S72" i="8"/>
  <c r="T72" i="8" s="1"/>
  <c r="S71" i="8"/>
  <c r="T71" i="8" s="1"/>
  <c r="S70" i="8"/>
  <c r="T70" i="8" s="1"/>
  <c r="S69" i="8"/>
  <c r="T69" i="8" s="1"/>
  <c r="S68" i="8"/>
  <c r="T68" i="8" s="1"/>
  <c r="S67" i="8"/>
  <c r="T67" i="8" s="1"/>
  <c r="S66" i="8"/>
  <c r="T66" i="8" s="1"/>
  <c r="S65" i="8"/>
  <c r="T65" i="8" s="1"/>
  <c r="S64" i="8"/>
  <c r="T64" i="8" s="1"/>
  <c r="S63" i="8"/>
  <c r="T63" i="8" s="1"/>
  <c r="S62" i="8"/>
  <c r="T62" i="8" s="1"/>
  <c r="S61" i="8"/>
  <c r="T61" i="8" s="1"/>
  <c r="S60" i="8"/>
  <c r="T60" i="8" s="1"/>
  <c r="S59" i="8"/>
  <c r="T59" i="8" s="1"/>
  <c r="S58" i="8"/>
  <c r="T58" i="8" s="1"/>
  <c r="S57" i="8"/>
  <c r="T57" i="8" s="1"/>
  <c r="S56" i="8"/>
  <c r="T56" i="8" s="1"/>
  <c r="S55" i="8"/>
  <c r="T55" i="8" s="1"/>
  <c r="S54" i="8"/>
  <c r="T54" i="8" s="1"/>
  <c r="S53" i="8"/>
  <c r="T53" i="8" s="1"/>
  <c r="S52" i="8"/>
  <c r="T52" i="8" s="1"/>
  <c r="S51" i="8"/>
  <c r="T51" i="8" s="1"/>
  <c r="S50" i="8"/>
  <c r="T50" i="8" s="1"/>
  <c r="S49" i="8"/>
  <c r="T49" i="8" s="1"/>
  <c r="S47" i="8"/>
  <c r="T47" i="8" s="1"/>
  <c r="S46" i="8"/>
  <c r="T46" i="8" s="1"/>
  <c r="S45" i="8"/>
  <c r="T45" i="8" s="1"/>
  <c r="T44" i="8"/>
  <c r="S43" i="8"/>
  <c r="T43" i="8" s="1"/>
  <c r="S42" i="8"/>
  <c r="T42" i="8" s="1"/>
  <c r="S41" i="8"/>
  <c r="T41" i="8" s="1"/>
  <c r="S40" i="8"/>
  <c r="T40" i="8" s="1"/>
  <c r="S39" i="8"/>
  <c r="T39" i="8" s="1"/>
  <c r="S38" i="8"/>
  <c r="T38" i="8" s="1"/>
  <c r="S37" i="8"/>
  <c r="T37" i="8" s="1"/>
  <c r="S36" i="8"/>
  <c r="T36" i="8" s="1"/>
  <c r="S35" i="8"/>
  <c r="T35" i="8" s="1"/>
  <c r="S34" i="8"/>
  <c r="T34" i="8" s="1"/>
  <c r="S33" i="8"/>
  <c r="T33" i="8" s="1"/>
  <c r="S32" i="8"/>
  <c r="T32" i="8" s="1"/>
  <c r="S31" i="8"/>
  <c r="T31" i="8" s="1"/>
  <c r="S30" i="8"/>
  <c r="T30" i="8" s="1"/>
  <c r="S29" i="8"/>
  <c r="T29" i="8" s="1"/>
  <c r="S28" i="8"/>
  <c r="T28" i="8" s="1"/>
  <c r="S27" i="8"/>
  <c r="T27" i="8" s="1"/>
  <c r="S26" i="8"/>
  <c r="T26" i="8" s="1"/>
  <c r="S25" i="8"/>
  <c r="T25" i="8" s="1"/>
  <c r="S24" i="8"/>
  <c r="T24" i="8" s="1"/>
  <c r="S23" i="8"/>
  <c r="T23" i="8" s="1"/>
  <c r="S22" i="8"/>
  <c r="T22" i="8" s="1"/>
  <c r="S21" i="8"/>
  <c r="T21" i="8" s="1"/>
  <c r="S19" i="8"/>
  <c r="T19" i="8" s="1"/>
  <c r="S18" i="8"/>
  <c r="T18" i="8" s="1"/>
  <c r="S17" i="8"/>
  <c r="T17" i="8" s="1"/>
  <c r="S16" i="8"/>
  <c r="T16" i="8" s="1"/>
  <c r="S15" i="8"/>
  <c r="F15" i="8" s="1"/>
  <c r="T15" i="8" s="1"/>
  <c r="E15" i="8"/>
  <c r="E131" i="8" s="1"/>
  <c r="R130" i="7"/>
  <c r="Q130" i="7"/>
  <c r="P130" i="7"/>
  <c r="O130" i="7"/>
  <c r="N130" i="7"/>
  <c r="M130" i="7"/>
  <c r="L130" i="7"/>
  <c r="K130" i="7"/>
  <c r="J130" i="7"/>
  <c r="I130" i="7"/>
  <c r="H130" i="7"/>
  <c r="G130" i="7"/>
  <c r="S129" i="7"/>
  <c r="T129" i="7" s="1"/>
  <c r="S115" i="7"/>
  <c r="T115" i="7" s="1"/>
  <c r="S114" i="7"/>
  <c r="T114" i="7" s="1"/>
  <c r="S113" i="7"/>
  <c r="T113" i="7" s="1"/>
  <c r="S112" i="7"/>
  <c r="T112" i="7" s="1"/>
  <c r="S109" i="7"/>
  <c r="S107" i="7"/>
  <c r="T107" i="7" s="1"/>
  <c r="S106" i="7"/>
  <c r="T106" i="7" s="1"/>
  <c r="S105" i="7"/>
  <c r="T105" i="7" s="1"/>
  <c r="S104" i="7"/>
  <c r="T104" i="7" s="1"/>
  <c r="S103" i="7"/>
  <c r="T103" i="7" s="1"/>
  <c r="S102" i="7"/>
  <c r="T102" i="7" s="1"/>
  <c r="S101" i="7"/>
  <c r="T101" i="7" s="1"/>
  <c r="S100" i="7"/>
  <c r="T100" i="7" s="1"/>
  <c r="S99" i="7"/>
  <c r="T99" i="7" s="1"/>
  <c r="S98" i="7"/>
  <c r="T98" i="7" s="1"/>
  <c r="S97" i="7"/>
  <c r="T97" i="7" s="1"/>
  <c r="S96" i="7"/>
  <c r="T96" i="7" s="1"/>
  <c r="S95" i="7"/>
  <c r="T95" i="7" s="1"/>
  <c r="S94" i="7"/>
  <c r="T94" i="7" s="1"/>
  <c r="S93" i="7"/>
  <c r="T93" i="7" s="1"/>
  <c r="S90" i="7"/>
  <c r="T90" i="7" s="1"/>
  <c r="S89" i="7"/>
  <c r="T89" i="7" s="1"/>
  <c r="S88" i="7"/>
  <c r="T88" i="7" s="1"/>
  <c r="S87" i="7"/>
  <c r="T87" i="7" s="1"/>
  <c r="S86" i="7"/>
  <c r="T86" i="7" s="1"/>
  <c r="S85" i="7"/>
  <c r="T85" i="7" s="1"/>
  <c r="S84" i="7"/>
  <c r="T84" i="7" s="1"/>
  <c r="S83" i="7"/>
  <c r="T83" i="7" s="1"/>
  <c r="S81" i="7"/>
  <c r="T81" i="7" s="1"/>
  <c r="S80" i="7"/>
  <c r="T80" i="7" s="1"/>
  <c r="S79" i="7"/>
  <c r="T79" i="7" s="1"/>
  <c r="S78" i="7"/>
  <c r="T78" i="7" s="1"/>
  <c r="S77" i="7"/>
  <c r="T77" i="7" s="1"/>
  <c r="S76" i="7"/>
  <c r="T76" i="7" s="1"/>
  <c r="S75" i="7"/>
  <c r="T75" i="7" s="1"/>
  <c r="S74" i="7"/>
  <c r="T74" i="7" s="1"/>
  <c r="S73" i="7"/>
  <c r="T73" i="7" s="1"/>
  <c r="S72" i="7"/>
  <c r="T72" i="7" s="1"/>
  <c r="S71" i="7"/>
  <c r="T71" i="7" s="1"/>
  <c r="S70" i="7"/>
  <c r="T70" i="7" s="1"/>
  <c r="S69" i="7"/>
  <c r="T69" i="7" s="1"/>
  <c r="S68" i="7"/>
  <c r="T68" i="7" s="1"/>
  <c r="S67" i="7"/>
  <c r="T67" i="7" s="1"/>
  <c r="S66" i="7"/>
  <c r="T66" i="7" s="1"/>
  <c r="S65" i="7"/>
  <c r="T65" i="7" s="1"/>
  <c r="S63" i="7"/>
  <c r="T63" i="7" s="1"/>
  <c r="S62" i="7"/>
  <c r="T62" i="7" s="1"/>
  <c r="S61" i="7"/>
  <c r="T61" i="7" s="1"/>
  <c r="S60" i="7"/>
  <c r="T60" i="7" s="1"/>
  <c r="S59" i="7"/>
  <c r="T59" i="7" s="1"/>
  <c r="S58" i="7"/>
  <c r="T58" i="7" s="1"/>
  <c r="S57" i="7"/>
  <c r="T57" i="7" s="1"/>
  <c r="S56" i="7"/>
  <c r="T56" i="7" s="1"/>
  <c r="S55" i="7"/>
  <c r="T55" i="7" s="1"/>
  <c r="S54" i="7"/>
  <c r="T54" i="7" s="1"/>
  <c r="S53" i="7"/>
  <c r="T53" i="7" s="1"/>
  <c r="S52" i="7"/>
  <c r="T52" i="7" s="1"/>
  <c r="S51" i="7"/>
  <c r="T51" i="7" s="1"/>
  <c r="S50" i="7"/>
  <c r="T50" i="7" s="1"/>
  <c r="S49" i="7"/>
  <c r="T49" i="7" s="1"/>
  <c r="S47" i="7"/>
  <c r="T47" i="7" s="1"/>
  <c r="S46" i="7"/>
  <c r="T46" i="7" s="1"/>
  <c r="S45" i="7"/>
  <c r="T45" i="7" s="1"/>
  <c r="S44" i="7"/>
  <c r="T44" i="7" s="1"/>
  <c r="S43" i="7"/>
  <c r="T43" i="7" s="1"/>
  <c r="S42" i="7"/>
  <c r="T42" i="7" s="1"/>
  <c r="S41" i="7"/>
  <c r="T41" i="7" s="1"/>
  <c r="S40" i="7"/>
  <c r="T40" i="7" s="1"/>
  <c r="S39" i="7"/>
  <c r="T39" i="7" s="1"/>
  <c r="S38" i="7"/>
  <c r="T38" i="7" s="1"/>
  <c r="S37" i="7"/>
  <c r="T37" i="7" s="1"/>
  <c r="S36" i="7"/>
  <c r="T36" i="7" s="1"/>
  <c r="S35" i="7"/>
  <c r="T35" i="7" s="1"/>
  <c r="S34" i="7"/>
  <c r="T34" i="7" s="1"/>
  <c r="S33" i="7"/>
  <c r="T33" i="7" s="1"/>
  <c r="S32" i="7"/>
  <c r="F32" i="7" s="1"/>
  <c r="T32" i="7" s="1"/>
  <c r="S31" i="7"/>
  <c r="F31" i="7" s="1"/>
  <c r="T31" i="7" s="1"/>
  <c r="S30" i="7"/>
  <c r="T30" i="7" s="1"/>
  <c r="S29" i="7"/>
  <c r="F29" i="7" s="1"/>
  <c r="T29" i="7" s="1"/>
  <c r="S28" i="7"/>
  <c r="F28" i="7" s="1"/>
  <c r="T28" i="7" s="1"/>
  <c r="S27" i="7"/>
  <c r="F27" i="7" s="1"/>
  <c r="T27" i="7" s="1"/>
  <c r="S26" i="7"/>
  <c r="F26" i="7" s="1"/>
  <c r="T26" i="7" s="1"/>
  <c r="S25" i="7"/>
  <c r="F25" i="7" s="1"/>
  <c r="T25" i="7" s="1"/>
  <c r="S24" i="7"/>
  <c r="F24" i="7" s="1"/>
  <c r="T24" i="7" s="1"/>
  <c r="S23" i="7"/>
  <c r="F23" i="7" s="1"/>
  <c r="T23" i="7" s="1"/>
  <c r="S22" i="7"/>
  <c r="F22" i="7" s="1"/>
  <c r="T22" i="7" s="1"/>
  <c r="S21" i="7"/>
  <c r="F21" i="7" s="1"/>
  <c r="T21" i="7" s="1"/>
  <c r="S19" i="7"/>
  <c r="S18" i="7"/>
  <c r="F18" i="7" s="1"/>
  <c r="T18" i="7" s="1"/>
  <c r="S17" i="7"/>
  <c r="F17" i="7" s="1"/>
  <c r="T17" i="7" s="1"/>
  <c r="S16" i="7"/>
  <c r="F16" i="7" s="1"/>
  <c r="T16" i="7" s="1"/>
  <c r="S15" i="7"/>
  <c r="F15" i="7" s="1"/>
  <c r="T15" i="7" s="1"/>
  <c r="E15" i="7"/>
  <c r="R131" i="6"/>
  <c r="Q131" i="6"/>
  <c r="P131" i="6"/>
  <c r="O131" i="6"/>
  <c r="N131" i="6"/>
  <c r="M131" i="6"/>
  <c r="L131" i="6"/>
  <c r="K131" i="6"/>
  <c r="J131" i="6"/>
  <c r="I131" i="6"/>
  <c r="H131" i="6"/>
  <c r="G131" i="6"/>
  <c r="S130" i="6"/>
  <c r="T130" i="6" s="1"/>
  <c r="S129" i="6"/>
  <c r="T129" i="6" s="1"/>
  <c r="S115" i="6"/>
  <c r="T115" i="6" s="1"/>
  <c r="S114" i="6"/>
  <c r="T114" i="6" s="1"/>
  <c r="S113" i="6"/>
  <c r="T113" i="6" s="1"/>
  <c r="S112" i="6"/>
  <c r="T112" i="6" s="1"/>
  <c r="S109" i="6"/>
  <c r="T109" i="6" s="1"/>
  <c r="S107" i="6"/>
  <c r="T107" i="6" s="1"/>
  <c r="S106" i="6"/>
  <c r="T106" i="6" s="1"/>
  <c r="S105" i="6"/>
  <c r="T105" i="6" s="1"/>
  <c r="S104" i="6"/>
  <c r="T104" i="6" s="1"/>
  <c r="S103" i="6"/>
  <c r="T103" i="6" s="1"/>
  <c r="S102" i="6"/>
  <c r="T102" i="6" s="1"/>
  <c r="S101" i="6"/>
  <c r="T101" i="6" s="1"/>
  <c r="S100" i="6"/>
  <c r="T100" i="6" s="1"/>
  <c r="S99" i="6"/>
  <c r="T99" i="6" s="1"/>
  <c r="S98" i="6"/>
  <c r="T98" i="6" s="1"/>
  <c r="S97" i="6"/>
  <c r="T97" i="6" s="1"/>
  <c r="S96" i="6"/>
  <c r="T96" i="6" s="1"/>
  <c r="S95" i="6"/>
  <c r="T95" i="6" s="1"/>
  <c r="S94" i="6"/>
  <c r="T94" i="6" s="1"/>
  <c r="S93" i="6"/>
  <c r="T93" i="6" s="1"/>
  <c r="S90" i="6"/>
  <c r="T90" i="6" s="1"/>
  <c r="S89" i="6"/>
  <c r="T89" i="6" s="1"/>
  <c r="S88" i="6"/>
  <c r="T88" i="6" s="1"/>
  <c r="S87" i="6"/>
  <c r="T87" i="6" s="1"/>
  <c r="S86" i="6"/>
  <c r="T86" i="6" s="1"/>
  <c r="S85" i="6"/>
  <c r="T85" i="6" s="1"/>
  <c r="S84" i="6"/>
  <c r="T84" i="6" s="1"/>
  <c r="S83" i="6"/>
  <c r="T83" i="6" s="1"/>
  <c r="S81" i="6"/>
  <c r="T81" i="6" s="1"/>
  <c r="S80" i="6"/>
  <c r="T80" i="6" s="1"/>
  <c r="S79" i="6"/>
  <c r="T79" i="6" s="1"/>
  <c r="S78" i="6"/>
  <c r="T78" i="6" s="1"/>
  <c r="S77" i="6"/>
  <c r="T77" i="6" s="1"/>
  <c r="S76" i="6"/>
  <c r="T76" i="6" s="1"/>
  <c r="S75" i="6"/>
  <c r="T75" i="6" s="1"/>
  <c r="S74" i="6"/>
  <c r="T74" i="6" s="1"/>
  <c r="S73" i="6"/>
  <c r="T73" i="6" s="1"/>
  <c r="S72" i="6"/>
  <c r="T72" i="6" s="1"/>
  <c r="S71" i="6"/>
  <c r="T71" i="6" s="1"/>
  <c r="S70" i="6"/>
  <c r="T70" i="6" s="1"/>
  <c r="S69" i="6"/>
  <c r="T69" i="6" s="1"/>
  <c r="S68" i="6"/>
  <c r="T68" i="6" s="1"/>
  <c r="S67" i="6"/>
  <c r="T67" i="6" s="1"/>
  <c r="S66" i="6"/>
  <c r="T66" i="6" s="1"/>
  <c r="S65" i="6"/>
  <c r="T65" i="6" s="1"/>
  <c r="S63" i="6"/>
  <c r="T63" i="6" s="1"/>
  <c r="S62" i="6"/>
  <c r="T62" i="6" s="1"/>
  <c r="S61" i="6"/>
  <c r="T61" i="6" s="1"/>
  <c r="S60" i="6"/>
  <c r="T60" i="6" s="1"/>
  <c r="S59" i="6"/>
  <c r="T59" i="6" s="1"/>
  <c r="S58" i="6"/>
  <c r="T58" i="6" s="1"/>
  <c r="S57" i="6"/>
  <c r="T57" i="6" s="1"/>
  <c r="S56" i="6"/>
  <c r="T56" i="6" s="1"/>
  <c r="S55" i="6"/>
  <c r="T55" i="6" s="1"/>
  <c r="S54" i="6"/>
  <c r="T54" i="6" s="1"/>
  <c r="S53" i="6"/>
  <c r="T53" i="6" s="1"/>
  <c r="S52" i="6"/>
  <c r="T52" i="6" s="1"/>
  <c r="S51" i="6"/>
  <c r="T51" i="6" s="1"/>
  <c r="S50" i="6"/>
  <c r="T50" i="6" s="1"/>
  <c r="S49" i="6"/>
  <c r="T49" i="6" s="1"/>
  <c r="S47" i="6"/>
  <c r="T47" i="6" s="1"/>
  <c r="S46" i="6"/>
  <c r="T46" i="6" s="1"/>
  <c r="S45" i="6"/>
  <c r="T45" i="6" s="1"/>
  <c r="S44" i="6"/>
  <c r="T44" i="6" s="1"/>
  <c r="S43" i="6"/>
  <c r="T43" i="6" s="1"/>
  <c r="S42" i="6"/>
  <c r="T42" i="6" s="1"/>
  <c r="S41" i="6"/>
  <c r="T41" i="6" s="1"/>
  <c r="S40" i="6"/>
  <c r="T40" i="6" s="1"/>
  <c r="S39" i="6"/>
  <c r="T39" i="6" s="1"/>
  <c r="S38" i="6"/>
  <c r="T38" i="6" s="1"/>
  <c r="S37" i="6"/>
  <c r="T37" i="6" s="1"/>
  <c r="S36" i="6"/>
  <c r="T36" i="6" s="1"/>
  <c r="S35" i="6"/>
  <c r="T35" i="6" s="1"/>
  <c r="S34" i="6"/>
  <c r="T34" i="6" s="1"/>
  <c r="S33" i="6"/>
  <c r="T33" i="6" s="1"/>
  <c r="S32" i="6"/>
  <c r="T32" i="6" s="1"/>
  <c r="S31" i="6"/>
  <c r="T31" i="6" s="1"/>
  <c r="S30" i="6"/>
  <c r="T30" i="6" s="1"/>
  <c r="S29" i="6"/>
  <c r="T29" i="6" s="1"/>
  <c r="S28" i="6"/>
  <c r="T28" i="6" s="1"/>
  <c r="S27" i="6"/>
  <c r="T27" i="6" s="1"/>
  <c r="S26" i="6"/>
  <c r="T26" i="6" s="1"/>
  <c r="S25" i="6"/>
  <c r="T25" i="6" s="1"/>
  <c r="S24" i="6"/>
  <c r="T24" i="6" s="1"/>
  <c r="S23" i="6"/>
  <c r="T23" i="6" s="1"/>
  <c r="S22" i="6"/>
  <c r="T22" i="6" s="1"/>
  <c r="S21" i="6"/>
  <c r="T21" i="6" s="1"/>
  <c r="S19" i="6"/>
  <c r="T19" i="6" s="1"/>
  <c r="S18" i="6"/>
  <c r="F18" i="6" s="1"/>
  <c r="T18" i="6" s="1"/>
  <c r="S17" i="6"/>
  <c r="T17" i="6" s="1"/>
  <c r="S16" i="6"/>
  <c r="T16" i="6" s="1"/>
  <c r="S15" i="6"/>
  <c r="F15" i="6" s="1"/>
  <c r="E15" i="6"/>
  <c r="E131" i="6" s="1"/>
  <c r="R130" i="5"/>
  <c r="Q130" i="5"/>
  <c r="P130" i="5"/>
  <c r="O130" i="5"/>
  <c r="N130" i="5"/>
  <c r="M130" i="5"/>
  <c r="L130" i="5"/>
  <c r="K130" i="5"/>
  <c r="J130" i="5"/>
  <c r="I130" i="5"/>
  <c r="H130" i="5"/>
  <c r="G130" i="5"/>
  <c r="H133" i="5" s="1"/>
  <c r="S129" i="5"/>
  <c r="T129" i="5" s="1"/>
  <c r="S115" i="5"/>
  <c r="T115" i="5" s="1"/>
  <c r="S114" i="5"/>
  <c r="T114" i="5" s="1"/>
  <c r="S113" i="5"/>
  <c r="T113" i="5" s="1"/>
  <c r="S109" i="5"/>
  <c r="T109" i="5" s="1"/>
  <c r="S107" i="5"/>
  <c r="T107" i="5" s="1"/>
  <c r="S106" i="5"/>
  <c r="T106" i="5" s="1"/>
  <c r="S105" i="5"/>
  <c r="T105" i="5" s="1"/>
  <c r="S104" i="5"/>
  <c r="T104" i="5" s="1"/>
  <c r="S103" i="5"/>
  <c r="T103" i="5" s="1"/>
  <c r="S102" i="5"/>
  <c r="T102" i="5" s="1"/>
  <c r="S101" i="5"/>
  <c r="T101" i="5" s="1"/>
  <c r="S100" i="5"/>
  <c r="T100" i="5" s="1"/>
  <c r="S99" i="5"/>
  <c r="T99" i="5" s="1"/>
  <c r="S98" i="5"/>
  <c r="T98" i="5" s="1"/>
  <c r="S97" i="5"/>
  <c r="T97" i="5" s="1"/>
  <c r="S96" i="5"/>
  <c r="T96" i="5" s="1"/>
  <c r="S95" i="5"/>
  <c r="T95" i="5" s="1"/>
  <c r="S94" i="5"/>
  <c r="T94" i="5" s="1"/>
  <c r="S93" i="5"/>
  <c r="T93" i="5" s="1"/>
  <c r="S90" i="5"/>
  <c r="T90" i="5" s="1"/>
  <c r="S89" i="5"/>
  <c r="T89" i="5" s="1"/>
  <c r="S88" i="5"/>
  <c r="T88" i="5" s="1"/>
  <c r="S87" i="5"/>
  <c r="T87" i="5" s="1"/>
  <c r="S86" i="5"/>
  <c r="T86" i="5" s="1"/>
  <c r="S85" i="5"/>
  <c r="T85" i="5" s="1"/>
  <c r="S84" i="5"/>
  <c r="T84" i="5" s="1"/>
  <c r="S82" i="5"/>
  <c r="T82" i="5" s="1"/>
  <c r="S81" i="5"/>
  <c r="T81" i="5" s="1"/>
  <c r="S80" i="5"/>
  <c r="T80" i="5" s="1"/>
  <c r="S79" i="5"/>
  <c r="T79" i="5" s="1"/>
  <c r="S78" i="5"/>
  <c r="T78" i="5" s="1"/>
  <c r="S77" i="5"/>
  <c r="T77" i="5" s="1"/>
  <c r="S76" i="5"/>
  <c r="T76" i="5" s="1"/>
  <c r="S75" i="5"/>
  <c r="T75" i="5" s="1"/>
  <c r="S74" i="5"/>
  <c r="T74" i="5" s="1"/>
  <c r="S73" i="5"/>
  <c r="T73" i="5" s="1"/>
  <c r="S72" i="5"/>
  <c r="T72" i="5" s="1"/>
  <c r="S71" i="5"/>
  <c r="T71" i="5" s="1"/>
  <c r="S70" i="5"/>
  <c r="T70" i="5" s="1"/>
  <c r="S69" i="5"/>
  <c r="T69" i="5" s="1"/>
  <c r="S68" i="5"/>
  <c r="T68" i="5" s="1"/>
  <c r="S67" i="5"/>
  <c r="T67" i="5" s="1"/>
  <c r="S66" i="5"/>
  <c r="T66" i="5" s="1"/>
  <c r="S65" i="5"/>
  <c r="T65" i="5" s="1"/>
  <c r="S64" i="5"/>
  <c r="T64" i="5" s="1"/>
  <c r="S63" i="5"/>
  <c r="T63" i="5" s="1"/>
  <c r="S62" i="5"/>
  <c r="T62" i="5" s="1"/>
  <c r="S61" i="5"/>
  <c r="T61" i="5" s="1"/>
  <c r="S60" i="5"/>
  <c r="T60" i="5" s="1"/>
  <c r="S59" i="5"/>
  <c r="T59" i="5" s="1"/>
  <c r="S58" i="5"/>
  <c r="T58" i="5" s="1"/>
  <c r="S57" i="5"/>
  <c r="T57" i="5" s="1"/>
  <c r="S56" i="5"/>
  <c r="T56" i="5" s="1"/>
  <c r="S55" i="5"/>
  <c r="T55" i="5" s="1"/>
  <c r="S54" i="5"/>
  <c r="T54" i="5" s="1"/>
  <c r="S53" i="5"/>
  <c r="T53" i="5" s="1"/>
  <c r="S52" i="5"/>
  <c r="T52" i="5" s="1"/>
  <c r="S51" i="5"/>
  <c r="T51" i="5" s="1"/>
  <c r="S50" i="5"/>
  <c r="T50" i="5" s="1"/>
  <c r="S49" i="5"/>
  <c r="T49" i="5" s="1"/>
  <c r="S47" i="5"/>
  <c r="T47" i="5" s="1"/>
  <c r="S46" i="5"/>
  <c r="T46" i="5" s="1"/>
  <c r="S45" i="5"/>
  <c r="T45" i="5" s="1"/>
  <c r="S44" i="5"/>
  <c r="T44" i="5" s="1"/>
  <c r="S43" i="5"/>
  <c r="T43" i="5" s="1"/>
  <c r="S42" i="5"/>
  <c r="T42" i="5" s="1"/>
  <c r="S41" i="5"/>
  <c r="T41" i="5" s="1"/>
  <c r="S40" i="5"/>
  <c r="T40" i="5" s="1"/>
  <c r="S39" i="5"/>
  <c r="T39" i="5" s="1"/>
  <c r="S38" i="5"/>
  <c r="T38" i="5" s="1"/>
  <c r="S37" i="5"/>
  <c r="T37" i="5" s="1"/>
  <c r="S36" i="5"/>
  <c r="T36" i="5" s="1"/>
  <c r="S35" i="5"/>
  <c r="T35" i="5" s="1"/>
  <c r="S34" i="5"/>
  <c r="T34" i="5" s="1"/>
  <c r="S33" i="5"/>
  <c r="F33" i="5" s="1"/>
  <c r="T33" i="5" s="1"/>
  <c r="S32" i="5"/>
  <c r="T32" i="5" s="1"/>
  <c r="S31" i="5"/>
  <c r="T31" i="5" s="1"/>
  <c r="S30" i="5"/>
  <c r="T30" i="5" s="1"/>
  <c r="S29" i="5"/>
  <c r="T29" i="5" s="1"/>
  <c r="S28" i="5"/>
  <c r="T28" i="5" s="1"/>
  <c r="S27" i="5"/>
  <c r="T27" i="5" s="1"/>
  <c r="S26" i="5"/>
  <c r="T26" i="5" s="1"/>
  <c r="S25" i="5"/>
  <c r="T25" i="5" s="1"/>
  <c r="S24" i="5"/>
  <c r="T24" i="5" s="1"/>
  <c r="S23" i="5"/>
  <c r="T23" i="5" s="1"/>
  <c r="S22" i="5"/>
  <c r="T22" i="5" s="1"/>
  <c r="S21" i="5"/>
  <c r="T21" i="5" s="1"/>
  <c r="S19" i="5"/>
  <c r="T19" i="5" s="1"/>
  <c r="S18" i="5"/>
  <c r="T18" i="5" s="1"/>
  <c r="S17" i="5"/>
  <c r="T17" i="5" s="1"/>
  <c r="S16" i="5"/>
  <c r="T16" i="5" s="1"/>
  <c r="S15" i="5"/>
  <c r="F15" i="5" s="1"/>
  <c r="E15" i="5"/>
  <c r="E130" i="5" s="1"/>
  <c r="R130" i="4"/>
  <c r="Q130" i="4"/>
  <c r="P130" i="4"/>
  <c r="O130" i="4"/>
  <c r="N130" i="4"/>
  <c r="M130" i="4"/>
  <c r="L130" i="4"/>
  <c r="K130" i="4"/>
  <c r="J130" i="4"/>
  <c r="I130" i="4"/>
  <c r="H130" i="4"/>
  <c r="G130" i="4"/>
  <c r="S129" i="4"/>
  <c r="T129" i="4" s="1"/>
  <c r="S115" i="4"/>
  <c r="T115" i="4" s="1"/>
  <c r="S113" i="4"/>
  <c r="T113" i="4" s="1"/>
  <c r="S112" i="4"/>
  <c r="T112" i="4" s="1"/>
  <c r="S107" i="4"/>
  <c r="T107" i="4" s="1"/>
  <c r="S106" i="4"/>
  <c r="T106" i="4" s="1"/>
  <c r="S105" i="4"/>
  <c r="T105" i="4" s="1"/>
  <c r="S104" i="4"/>
  <c r="T104" i="4" s="1"/>
  <c r="S103" i="4"/>
  <c r="T103" i="4" s="1"/>
  <c r="S102" i="4"/>
  <c r="T102" i="4" s="1"/>
  <c r="S101" i="4"/>
  <c r="T101" i="4" s="1"/>
  <c r="S100" i="4"/>
  <c r="T100" i="4" s="1"/>
  <c r="S99" i="4"/>
  <c r="T99" i="4" s="1"/>
  <c r="S98" i="4"/>
  <c r="T98" i="4" s="1"/>
  <c r="S97" i="4"/>
  <c r="T97" i="4" s="1"/>
  <c r="S96" i="4"/>
  <c r="T96" i="4" s="1"/>
  <c r="S95" i="4"/>
  <c r="T95" i="4" s="1"/>
  <c r="S94" i="4"/>
  <c r="T94" i="4" s="1"/>
  <c r="S93" i="4"/>
  <c r="T93" i="4" s="1"/>
  <c r="S90" i="4"/>
  <c r="T90" i="4" s="1"/>
  <c r="S89" i="4"/>
  <c r="T89" i="4" s="1"/>
  <c r="S88" i="4"/>
  <c r="T88" i="4" s="1"/>
  <c r="S87" i="4"/>
  <c r="T87" i="4" s="1"/>
  <c r="S86" i="4"/>
  <c r="T86" i="4" s="1"/>
  <c r="S85" i="4"/>
  <c r="T85" i="4" s="1"/>
  <c r="S83" i="4"/>
  <c r="T83" i="4" s="1"/>
  <c r="S82" i="4"/>
  <c r="T82" i="4" s="1"/>
  <c r="S81" i="4"/>
  <c r="T81" i="4" s="1"/>
  <c r="S80" i="4"/>
  <c r="T80" i="4" s="1"/>
  <c r="S79" i="4"/>
  <c r="T79" i="4" s="1"/>
  <c r="S78" i="4"/>
  <c r="T78" i="4" s="1"/>
  <c r="S77" i="4"/>
  <c r="T77" i="4" s="1"/>
  <c r="S76" i="4"/>
  <c r="T76" i="4" s="1"/>
  <c r="S75" i="4"/>
  <c r="T75" i="4" s="1"/>
  <c r="S74" i="4"/>
  <c r="T74" i="4" s="1"/>
  <c r="S73" i="4"/>
  <c r="T73" i="4" s="1"/>
  <c r="S72" i="4"/>
  <c r="T72" i="4" s="1"/>
  <c r="S71" i="4"/>
  <c r="T71" i="4" s="1"/>
  <c r="S70" i="4"/>
  <c r="T70" i="4" s="1"/>
  <c r="S69" i="4"/>
  <c r="T69" i="4" s="1"/>
  <c r="S68" i="4"/>
  <c r="T68" i="4" s="1"/>
  <c r="S67" i="4"/>
  <c r="T67" i="4" s="1"/>
  <c r="S66" i="4"/>
  <c r="T66" i="4" s="1"/>
  <c r="S65" i="4"/>
  <c r="T65" i="4" s="1"/>
  <c r="S63" i="4"/>
  <c r="T63" i="4" s="1"/>
  <c r="S62" i="4"/>
  <c r="T62" i="4" s="1"/>
  <c r="S61" i="4"/>
  <c r="T61" i="4" s="1"/>
  <c r="S60" i="4"/>
  <c r="T60" i="4" s="1"/>
  <c r="S59" i="4"/>
  <c r="T59" i="4" s="1"/>
  <c r="S58" i="4"/>
  <c r="T58" i="4" s="1"/>
  <c r="S57" i="4"/>
  <c r="T57" i="4" s="1"/>
  <c r="S56" i="4"/>
  <c r="T56" i="4" s="1"/>
  <c r="S55" i="4"/>
  <c r="T55" i="4" s="1"/>
  <c r="S54" i="4"/>
  <c r="T54" i="4" s="1"/>
  <c r="S53" i="4"/>
  <c r="T53" i="4" s="1"/>
  <c r="S52" i="4"/>
  <c r="T52" i="4" s="1"/>
  <c r="S51" i="4"/>
  <c r="T51" i="4" s="1"/>
  <c r="S50" i="4"/>
  <c r="T50" i="4" s="1"/>
  <c r="S49" i="4"/>
  <c r="T49" i="4" s="1"/>
  <c r="S47" i="4"/>
  <c r="T47" i="4" s="1"/>
  <c r="S46" i="4"/>
  <c r="T46" i="4" s="1"/>
  <c r="S45" i="4"/>
  <c r="T45" i="4" s="1"/>
  <c r="S44" i="4"/>
  <c r="T44" i="4" s="1"/>
  <c r="S43" i="4"/>
  <c r="T43" i="4" s="1"/>
  <c r="S42" i="4"/>
  <c r="T42" i="4" s="1"/>
  <c r="S41" i="4"/>
  <c r="T41" i="4" s="1"/>
  <c r="S40" i="4"/>
  <c r="T40" i="4" s="1"/>
  <c r="S39" i="4"/>
  <c r="T39" i="4" s="1"/>
  <c r="S38" i="4"/>
  <c r="T38" i="4" s="1"/>
  <c r="S37" i="4"/>
  <c r="T37" i="4" s="1"/>
  <c r="S36" i="4"/>
  <c r="T36" i="4" s="1"/>
  <c r="S35" i="4"/>
  <c r="T35" i="4" s="1"/>
  <c r="S34" i="4"/>
  <c r="T34" i="4" s="1"/>
  <c r="S33" i="4"/>
  <c r="T33" i="4" s="1"/>
  <c r="S32" i="4"/>
  <c r="T32" i="4" s="1"/>
  <c r="S31" i="4"/>
  <c r="T31" i="4" s="1"/>
  <c r="S30" i="4"/>
  <c r="T30" i="4" s="1"/>
  <c r="S29" i="4"/>
  <c r="T29" i="4" s="1"/>
  <c r="S28" i="4"/>
  <c r="T28" i="4" s="1"/>
  <c r="S27" i="4"/>
  <c r="T27" i="4" s="1"/>
  <c r="S26" i="4"/>
  <c r="T26" i="4" s="1"/>
  <c r="S25" i="4"/>
  <c r="T25" i="4" s="1"/>
  <c r="S24" i="4"/>
  <c r="T24" i="4" s="1"/>
  <c r="S23" i="4"/>
  <c r="T23" i="4" s="1"/>
  <c r="S22" i="4"/>
  <c r="T22" i="4" s="1"/>
  <c r="S21" i="4"/>
  <c r="T21" i="4" s="1"/>
  <c r="S19" i="4"/>
  <c r="T19" i="4" s="1"/>
  <c r="S18" i="4"/>
  <c r="T18" i="4" s="1"/>
  <c r="S15" i="4"/>
  <c r="E15" i="4"/>
  <c r="E130" i="4" s="1"/>
  <c r="S129" i="3"/>
  <c r="T129" i="3" s="1"/>
  <c r="S115" i="3"/>
  <c r="T115" i="3" s="1"/>
  <c r="S114" i="3"/>
  <c r="T114" i="3" s="1"/>
  <c r="S113" i="3"/>
  <c r="T113" i="3" s="1"/>
  <c r="S112" i="3"/>
  <c r="T112" i="3" s="1"/>
  <c r="S109" i="3"/>
  <c r="T109" i="3" s="1"/>
  <c r="S107" i="3"/>
  <c r="T107" i="3" s="1"/>
  <c r="S106" i="3"/>
  <c r="T106" i="3" s="1"/>
  <c r="S105" i="3"/>
  <c r="T105" i="3" s="1"/>
  <c r="S104" i="3"/>
  <c r="T104" i="3" s="1"/>
  <c r="S103" i="3"/>
  <c r="T103" i="3" s="1"/>
  <c r="S102" i="3"/>
  <c r="T102" i="3" s="1"/>
  <c r="S101" i="3"/>
  <c r="T101" i="3" s="1"/>
  <c r="S100" i="3"/>
  <c r="T100" i="3" s="1"/>
  <c r="S99" i="3"/>
  <c r="T99" i="3" s="1"/>
  <c r="S98" i="3"/>
  <c r="T98" i="3" s="1"/>
  <c r="S97" i="3"/>
  <c r="T97" i="3" s="1"/>
  <c r="S96" i="3"/>
  <c r="T96" i="3" s="1"/>
  <c r="S95" i="3"/>
  <c r="T95" i="3" s="1"/>
  <c r="S94" i="3"/>
  <c r="T94" i="3" s="1"/>
  <c r="S93" i="3"/>
  <c r="T93" i="3" s="1"/>
  <c r="S90" i="3"/>
  <c r="T90" i="3" s="1"/>
  <c r="S89" i="3"/>
  <c r="T89" i="3" s="1"/>
  <c r="S88" i="3"/>
  <c r="T88" i="3" s="1"/>
  <c r="S87" i="3"/>
  <c r="T87" i="3" s="1"/>
  <c r="S86" i="3"/>
  <c r="T86" i="3" s="1"/>
  <c r="S85" i="3"/>
  <c r="T85" i="3" s="1"/>
  <c r="S84" i="3"/>
  <c r="T84" i="3" s="1"/>
  <c r="S83" i="3"/>
  <c r="T83" i="3" s="1"/>
  <c r="S81" i="3"/>
  <c r="T81" i="3" s="1"/>
  <c r="S80" i="3"/>
  <c r="T80" i="3" s="1"/>
  <c r="S79" i="3"/>
  <c r="T79" i="3" s="1"/>
  <c r="S78" i="3"/>
  <c r="T78" i="3" s="1"/>
  <c r="S77" i="3"/>
  <c r="T77" i="3" s="1"/>
  <c r="S76" i="3"/>
  <c r="T76" i="3" s="1"/>
  <c r="S75" i="3"/>
  <c r="T75" i="3" s="1"/>
  <c r="S74" i="3"/>
  <c r="T74" i="3" s="1"/>
  <c r="S73" i="3"/>
  <c r="T73" i="3" s="1"/>
  <c r="S72" i="3"/>
  <c r="T72" i="3" s="1"/>
  <c r="S71" i="3"/>
  <c r="T71" i="3" s="1"/>
  <c r="S70" i="3"/>
  <c r="T70" i="3" s="1"/>
  <c r="S69" i="3"/>
  <c r="T69" i="3" s="1"/>
  <c r="S68" i="3"/>
  <c r="T68" i="3" s="1"/>
  <c r="S67" i="3"/>
  <c r="T67" i="3" s="1"/>
  <c r="S66" i="3"/>
  <c r="T66" i="3" s="1"/>
  <c r="S65" i="3"/>
  <c r="T65" i="3" s="1"/>
  <c r="S63" i="3"/>
  <c r="T63" i="3" s="1"/>
  <c r="S62" i="3"/>
  <c r="T62" i="3" s="1"/>
  <c r="S61" i="3"/>
  <c r="T61" i="3" s="1"/>
  <c r="S60" i="3"/>
  <c r="T60" i="3" s="1"/>
  <c r="S59" i="3"/>
  <c r="T59" i="3" s="1"/>
  <c r="S58" i="3"/>
  <c r="T58" i="3" s="1"/>
  <c r="S57" i="3"/>
  <c r="T57" i="3" s="1"/>
  <c r="S56" i="3"/>
  <c r="T56" i="3" s="1"/>
  <c r="S55" i="3"/>
  <c r="T55" i="3" s="1"/>
  <c r="S54" i="3"/>
  <c r="T54" i="3" s="1"/>
  <c r="S53" i="3"/>
  <c r="T53" i="3" s="1"/>
  <c r="S52" i="3"/>
  <c r="T52" i="3" s="1"/>
  <c r="S51" i="3"/>
  <c r="T51" i="3" s="1"/>
  <c r="S50" i="3"/>
  <c r="T50" i="3" s="1"/>
  <c r="S49" i="3"/>
  <c r="T49" i="3" s="1"/>
  <c r="S47" i="3"/>
  <c r="T47" i="3" s="1"/>
  <c r="S46" i="3"/>
  <c r="T46" i="3" s="1"/>
  <c r="S45" i="3"/>
  <c r="T45" i="3" s="1"/>
  <c r="S44" i="3"/>
  <c r="T44" i="3" s="1"/>
  <c r="S43" i="3"/>
  <c r="T43" i="3" s="1"/>
  <c r="S42" i="3"/>
  <c r="T42" i="3" s="1"/>
  <c r="S41" i="3"/>
  <c r="T41" i="3" s="1"/>
  <c r="S40" i="3"/>
  <c r="T40" i="3" s="1"/>
  <c r="S39" i="3"/>
  <c r="T39" i="3" s="1"/>
  <c r="S38" i="3"/>
  <c r="T38" i="3" s="1"/>
  <c r="S37" i="3"/>
  <c r="T37" i="3" s="1"/>
  <c r="S36" i="3"/>
  <c r="T36" i="3" s="1"/>
  <c r="S35" i="3"/>
  <c r="T35" i="3" s="1"/>
  <c r="S34" i="3"/>
  <c r="T34" i="3" s="1"/>
  <c r="S33" i="3"/>
  <c r="T33" i="3" s="1"/>
  <c r="S32" i="3"/>
  <c r="T32" i="3" s="1"/>
  <c r="S31" i="3"/>
  <c r="T31" i="3" s="1"/>
  <c r="S30" i="3"/>
  <c r="T30" i="3" s="1"/>
  <c r="S23" i="3"/>
  <c r="T23" i="3" s="1"/>
  <c r="S22" i="3"/>
  <c r="T22" i="3" s="1"/>
  <c r="S21" i="3"/>
  <c r="T21" i="3" s="1"/>
  <c r="S19" i="3"/>
  <c r="T19" i="3" s="1"/>
  <c r="S18" i="3"/>
  <c r="T18" i="3" s="1"/>
  <c r="S17" i="3"/>
  <c r="T17" i="3" s="1"/>
  <c r="S16" i="3"/>
  <c r="T16" i="3" s="1"/>
  <c r="S15" i="3"/>
  <c r="T15" i="3" s="1"/>
  <c r="E15" i="3"/>
  <c r="R130" i="2"/>
  <c r="Q130" i="2"/>
  <c r="P130" i="2"/>
  <c r="O130" i="2"/>
  <c r="N130" i="2"/>
  <c r="M130" i="2"/>
  <c r="L130" i="2"/>
  <c r="K130" i="2"/>
  <c r="J130" i="2"/>
  <c r="I130" i="2"/>
  <c r="G130" i="2"/>
  <c r="S129" i="2"/>
  <c r="T129" i="2" s="1"/>
  <c r="S115" i="2"/>
  <c r="T115" i="2" s="1"/>
  <c r="S114" i="2"/>
  <c r="T114" i="2" s="1"/>
  <c r="S113" i="2"/>
  <c r="T113" i="2" s="1"/>
  <c r="S112" i="2"/>
  <c r="T112" i="2" s="1"/>
  <c r="S109" i="2"/>
  <c r="T109" i="2" s="1"/>
  <c r="S107" i="2"/>
  <c r="T107" i="2" s="1"/>
  <c r="S106" i="2"/>
  <c r="T106" i="2" s="1"/>
  <c r="S105" i="2"/>
  <c r="T105" i="2" s="1"/>
  <c r="S104" i="2"/>
  <c r="T104" i="2" s="1"/>
  <c r="S103" i="2"/>
  <c r="T103" i="2" s="1"/>
  <c r="S102" i="2"/>
  <c r="T102" i="2" s="1"/>
  <c r="S101" i="2"/>
  <c r="T101" i="2" s="1"/>
  <c r="S100" i="2"/>
  <c r="T100" i="2" s="1"/>
  <c r="S99" i="2"/>
  <c r="T99" i="2" s="1"/>
  <c r="S98" i="2"/>
  <c r="T98" i="2" s="1"/>
  <c r="S97" i="2"/>
  <c r="T97" i="2" s="1"/>
  <c r="S96" i="2"/>
  <c r="T96" i="2" s="1"/>
  <c r="S95" i="2"/>
  <c r="T95" i="2" s="1"/>
  <c r="S94" i="2"/>
  <c r="T94" i="2" s="1"/>
  <c r="S93" i="2"/>
  <c r="T93" i="2" s="1"/>
  <c r="S90" i="2"/>
  <c r="T90" i="2" s="1"/>
  <c r="S89" i="2"/>
  <c r="T89" i="2" s="1"/>
  <c r="S88" i="2"/>
  <c r="T88" i="2" s="1"/>
  <c r="S87" i="2"/>
  <c r="T87" i="2" s="1"/>
  <c r="S86" i="2"/>
  <c r="T86" i="2" s="1"/>
  <c r="S85" i="2"/>
  <c r="T85" i="2" s="1"/>
  <c r="S84" i="2"/>
  <c r="T84" i="2" s="1"/>
  <c r="S83" i="2"/>
  <c r="T83" i="2" s="1"/>
  <c r="S81" i="2"/>
  <c r="T81" i="2" s="1"/>
  <c r="S80" i="2"/>
  <c r="T80" i="2" s="1"/>
  <c r="S79" i="2"/>
  <c r="T79" i="2" s="1"/>
  <c r="S78" i="2"/>
  <c r="T78" i="2" s="1"/>
  <c r="T77" i="2"/>
  <c r="S76" i="2"/>
  <c r="T76" i="2" s="1"/>
  <c r="S75" i="2"/>
  <c r="T75" i="2" s="1"/>
  <c r="S74" i="2"/>
  <c r="T74" i="2" s="1"/>
  <c r="S73" i="2"/>
  <c r="T73" i="2" s="1"/>
  <c r="S72" i="2"/>
  <c r="T72" i="2" s="1"/>
  <c r="T71" i="2"/>
  <c r="S70" i="2"/>
  <c r="T70" i="2" s="1"/>
  <c r="S69" i="2"/>
  <c r="T69" i="2" s="1"/>
  <c r="S68" i="2"/>
  <c r="T68" i="2" s="1"/>
  <c r="S67" i="2"/>
  <c r="T67" i="2" s="1"/>
  <c r="S66" i="2"/>
  <c r="T66" i="2" s="1"/>
  <c r="S65" i="2"/>
  <c r="T65" i="2" s="1"/>
  <c r="S63" i="2"/>
  <c r="T63" i="2" s="1"/>
  <c r="S62" i="2"/>
  <c r="T62" i="2" s="1"/>
  <c r="S61" i="2"/>
  <c r="T61" i="2" s="1"/>
  <c r="S60" i="2"/>
  <c r="T60" i="2" s="1"/>
  <c r="S59" i="2"/>
  <c r="T59" i="2" s="1"/>
  <c r="S58" i="2"/>
  <c r="T58" i="2" s="1"/>
  <c r="S57" i="2"/>
  <c r="T57" i="2" s="1"/>
  <c r="S56" i="2"/>
  <c r="T56" i="2" s="1"/>
  <c r="S55" i="2"/>
  <c r="T55" i="2" s="1"/>
  <c r="S54" i="2"/>
  <c r="T54" i="2" s="1"/>
  <c r="S53" i="2"/>
  <c r="T53" i="2" s="1"/>
  <c r="S52" i="2"/>
  <c r="T52" i="2" s="1"/>
  <c r="S51" i="2"/>
  <c r="T51" i="2" s="1"/>
  <c r="S50" i="2"/>
  <c r="T50" i="2" s="1"/>
  <c r="S49" i="2"/>
  <c r="T49" i="2" s="1"/>
  <c r="S47" i="2"/>
  <c r="T47" i="2" s="1"/>
  <c r="S46" i="2"/>
  <c r="T46" i="2" s="1"/>
  <c r="S45" i="2"/>
  <c r="T45" i="2" s="1"/>
  <c r="S44" i="2"/>
  <c r="T44" i="2" s="1"/>
  <c r="S43" i="2"/>
  <c r="T43" i="2" s="1"/>
  <c r="S42" i="2"/>
  <c r="T42" i="2" s="1"/>
  <c r="S40" i="2"/>
  <c r="T40" i="2" s="1"/>
  <c r="T39" i="2"/>
  <c r="S38" i="2"/>
  <c r="T38" i="2" s="1"/>
  <c r="S37" i="2"/>
  <c r="T37" i="2" s="1"/>
  <c r="S36" i="2"/>
  <c r="T36" i="2" s="1"/>
  <c r="S35" i="2"/>
  <c r="T35" i="2" s="1"/>
  <c r="S34" i="2"/>
  <c r="T34" i="2" s="1"/>
  <c r="S33" i="2"/>
  <c r="T33" i="2" s="1"/>
  <c r="S32" i="2"/>
  <c r="T32" i="2" s="1"/>
  <c r="S31" i="2"/>
  <c r="T31" i="2" s="1"/>
  <c r="S30" i="2"/>
  <c r="T30" i="2" s="1"/>
  <c r="S29" i="2"/>
  <c r="T29" i="2" s="1"/>
  <c r="S28" i="2"/>
  <c r="T28" i="2" s="1"/>
  <c r="S27" i="2"/>
  <c r="T27" i="2" s="1"/>
  <c r="S26" i="2"/>
  <c r="T26" i="2" s="1"/>
  <c r="S25" i="2"/>
  <c r="T25" i="2" s="1"/>
  <c r="S24" i="2"/>
  <c r="T24" i="2" s="1"/>
  <c r="S23" i="2"/>
  <c r="T23" i="2" s="1"/>
  <c r="T22" i="2"/>
  <c r="S21" i="2"/>
  <c r="T21" i="2" s="1"/>
  <c r="S19" i="2"/>
  <c r="T19" i="2" s="1"/>
  <c r="S18" i="2"/>
  <c r="T18" i="2" s="1"/>
  <c r="S17" i="2"/>
  <c r="T17" i="2" s="1"/>
  <c r="S16" i="2"/>
  <c r="T16" i="2" s="1"/>
  <c r="T15" i="2"/>
  <c r="E15" i="2"/>
  <c r="E130" i="2" s="1"/>
  <c r="F19" i="7" l="1"/>
  <c r="T19" i="7" s="1"/>
  <c r="E131" i="18"/>
  <c r="E15" i="19"/>
  <c r="E130" i="19" s="1"/>
  <c r="F17" i="19"/>
  <c r="V17" i="19" s="1"/>
  <c r="V24" i="19"/>
  <c r="F30" i="19"/>
  <c r="V30" i="19" s="1"/>
  <c r="F34" i="19"/>
  <c r="V34" i="19" s="1"/>
  <c r="F40" i="19"/>
  <c r="V40" i="19" s="1"/>
  <c r="F44" i="19"/>
  <c r="V44" i="19" s="1"/>
  <c r="F51" i="19"/>
  <c r="V51" i="19" s="1"/>
  <c r="F55" i="19"/>
  <c r="V55" i="19" s="1"/>
  <c r="F59" i="19"/>
  <c r="V59" i="19" s="1"/>
  <c r="F61" i="19"/>
  <c r="V61" i="19" s="1"/>
  <c r="F82" i="19"/>
  <c r="V82" i="19" s="1"/>
  <c r="F85" i="19"/>
  <c r="V85" i="19" s="1"/>
  <c r="F87" i="19"/>
  <c r="V87" i="19" s="1"/>
  <c r="F89" i="19"/>
  <c r="V89" i="19" s="1"/>
  <c r="F93" i="19"/>
  <c r="V93" i="19" s="1"/>
  <c r="F95" i="19"/>
  <c r="V95" i="19" s="1"/>
  <c r="F97" i="19"/>
  <c r="V97" i="19" s="1"/>
  <c r="F99" i="19"/>
  <c r="V99" i="19" s="1"/>
  <c r="F101" i="19"/>
  <c r="V101" i="19" s="1"/>
  <c r="F103" i="19"/>
  <c r="V103" i="19" s="1"/>
  <c r="F105" i="19"/>
  <c r="V105" i="19" s="1"/>
  <c r="F107" i="19"/>
  <c r="V107" i="19" s="1"/>
  <c r="F112" i="19"/>
  <c r="V112" i="19" s="1"/>
  <c r="F114" i="19"/>
  <c r="V114" i="19" s="1"/>
  <c r="F64" i="19"/>
  <c r="F66" i="19"/>
  <c r="V66" i="19" s="1"/>
  <c r="F68" i="19"/>
  <c r="V68" i="19" s="1"/>
  <c r="F70" i="19"/>
  <c r="V70" i="19" s="1"/>
  <c r="F72" i="19"/>
  <c r="V72" i="19" s="1"/>
  <c r="F74" i="19"/>
  <c r="V74" i="19" s="1"/>
  <c r="F76" i="19"/>
  <c r="V76" i="19" s="1"/>
  <c r="F78" i="19"/>
  <c r="V78" i="19" s="1"/>
  <c r="F80" i="19"/>
  <c r="V80" i="19" s="1"/>
  <c r="F129" i="19"/>
  <c r="V129" i="19" s="1"/>
  <c r="V22" i="19"/>
  <c r="F28" i="19"/>
  <c r="V28" i="19" s="1"/>
  <c r="F36" i="19"/>
  <c r="V36" i="19" s="1"/>
  <c r="F48" i="19"/>
  <c r="V48" i="19" s="1"/>
  <c r="F16" i="19"/>
  <c r="V18" i="19"/>
  <c r="F21" i="19"/>
  <c r="V21" i="19" s="1"/>
  <c r="F23" i="19"/>
  <c r="V23" i="19" s="1"/>
  <c r="F25" i="19"/>
  <c r="V25" i="19" s="1"/>
  <c r="F27" i="19"/>
  <c r="V27" i="19" s="1"/>
  <c r="F29" i="19"/>
  <c r="V29" i="19" s="1"/>
  <c r="F31" i="19"/>
  <c r="V31" i="19" s="1"/>
  <c r="F33" i="19"/>
  <c r="V33" i="19" s="1"/>
  <c r="F35" i="19"/>
  <c r="V35" i="19" s="1"/>
  <c r="F37" i="19"/>
  <c r="V37" i="19" s="1"/>
  <c r="F39" i="19"/>
  <c r="V39" i="19" s="1"/>
  <c r="F41" i="19"/>
  <c r="V41" i="19" s="1"/>
  <c r="F43" i="19"/>
  <c r="V43" i="19" s="1"/>
  <c r="F45" i="19"/>
  <c r="V45" i="19" s="1"/>
  <c r="F47" i="19"/>
  <c r="V47" i="19" s="1"/>
  <c r="F50" i="19"/>
  <c r="V50" i="19" s="1"/>
  <c r="F52" i="19"/>
  <c r="V52" i="19" s="1"/>
  <c r="F54" i="19"/>
  <c r="V54" i="19" s="1"/>
  <c r="F56" i="19"/>
  <c r="V56" i="19" s="1"/>
  <c r="F58" i="19"/>
  <c r="V58" i="19" s="1"/>
  <c r="F60" i="19"/>
  <c r="V60" i="19" s="1"/>
  <c r="F62" i="19"/>
  <c r="V62" i="19" s="1"/>
  <c r="F84" i="19"/>
  <c r="V84" i="19" s="1"/>
  <c r="F86" i="19"/>
  <c r="V86" i="19" s="1"/>
  <c r="F88" i="19"/>
  <c r="V88" i="19" s="1"/>
  <c r="F90" i="19"/>
  <c r="V90" i="19" s="1"/>
  <c r="F94" i="19"/>
  <c r="V94" i="19" s="1"/>
  <c r="F96" i="19"/>
  <c r="V96" i="19" s="1"/>
  <c r="F98" i="19"/>
  <c r="V98" i="19" s="1"/>
  <c r="F100" i="19"/>
  <c r="V100" i="19" s="1"/>
  <c r="F102" i="19"/>
  <c r="V102" i="19" s="1"/>
  <c r="F104" i="19"/>
  <c r="V104" i="19" s="1"/>
  <c r="F106" i="19"/>
  <c r="V106" i="19" s="1"/>
  <c r="F109" i="19"/>
  <c r="V109" i="19" s="1"/>
  <c r="F113" i="19"/>
  <c r="V113" i="19" s="1"/>
  <c r="F115" i="19"/>
  <c r="V115" i="19" s="1"/>
  <c r="F19" i="19"/>
  <c r="V19" i="19" s="1"/>
  <c r="F26" i="19"/>
  <c r="V26" i="19" s="1"/>
  <c r="F32" i="19"/>
  <c r="V32" i="19" s="1"/>
  <c r="F38" i="19"/>
  <c r="V38" i="19" s="1"/>
  <c r="F42" i="19"/>
  <c r="V42" i="19" s="1"/>
  <c r="F46" i="19"/>
  <c r="V46" i="19" s="1"/>
  <c r="F53" i="19"/>
  <c r="V53" i="19" s="1"/>
  <c r="F57" i="19"/>
  <c r="V57" i="19" s="1"/>
  <c r="F63" i="19"/>
  <c r="T63" i="19" s="1"/>
  <c r="F65" i="19"/>
  <c r="V65" i="19" s="1"/>
  <c r="F67" i="19"/>
  <c r="V67" i="19" s="1"/>
  <c r="F69" i="19"/>
  <c r="V69" i="19" s="1"/>
  <c r="F71" i="19"/>
  <c r="V71" i="19" s="1"/>
  <c r="F73" i="19"/>
  <c r="V73" i="19" s="1"/>
  <c r="F75" i="19"/>
  <c r="V75" i="19" s="1"/>
  <c r="F77" i="19"/>
  <c r="V77" i="19" s="1"/>
  <c r="F79" i="19"/>
  <c r="V79" i="19" s="1"/>
  <c r="F81" i="19"/>
  <c r="T81" i="19" s="1"/>
  <c r="F41" i="17"/>
  <c r="T15" i="17"/>
  <c r="T41" i="17" s="1"/>
  <c r="F18" i="16"/>
  <c r="F16" i="16"/>
  <c r="F23" i="16"/>
  <c r="F17" i="16"/>
  <c r="F19" i="16"/>
  <c r="F22" i="16"/>
  <c r="F24" i="16"/>
  <c r="F21" i="16"/>
  <c r="F130" i="10"/>
  <c r="T15" i="10"/>
  <c r="T130" i="10" s="1"/>
  <c r="F131" i="6"/>
  <c r="T15" i="6"/>
  <c r="T131" i="6" s="1"/>
  <c r="F130" i="5"/>
  <c r="T15" i="5"/>
  <c r="T130" i="5" s="1"/>
  <c r="S130" i="9"/>
  <c r="F15" i="9"/>
  <c r="S41" i="17"/>
  <c r="S131" i="12"/>
  <c r="F131" i="8"/>
  <c r="T15" i="16"/>
  <c r="S130" i="14"/>
  <c r="F15" i="14"/>
  <c r="F15" i="12"/>
  <c r="S130" i="11"/>
  <c r="F15" i="11"/>
  <c r="S130" i="10"/>
  <c r="E130" i="9"/>
  <c r="E130" i="7"/>
  <c r="S131" i="6"/>
  <c r="S130" i="4"/>
  <c r="F15" i="4"/>
  <c r="S130" i="2"/>
  <c r="F130" i="2"/>
  <c r="T15" i="18"/>
  <c r="T131" i="18" s="1"/>
  <c r="S131" i="18"/>
  <c r="S130" i="16"/>
  <c r="T15" i="15"/>
  <c r="T131" i="15" s="1"/>
  <c r="S131" i="15"/>
  <c r="T131" i="8"/>
  <c r="S131" i="8"/>
  <c r="S130" i="7"/>
  <c r="S130" i="5"/>
  <c r="Q130" i="1"/>
  <c r="P130" i="1"/>
  <c r="N130" i="1"/>
  <c r="L130" i="1"/>
  <c r="K130" i="1"/>
  <c r="J130" i="1"/>
  <c r="G130" i="1"/>
  <c r="S129" i="1"/>
  <c r="T129" i="1" s="1"/>
  <c r="S115" i="1"/>
  <c r="T115" i="1" s="1"/>
  <c r="S114" i="1"/>
  <c r="T114" i="1" s="1"/>
  <c r="S113" i="1"/>
  <c r="T113" i="1" s="1"/>
  <c r="S112" i="1"/>
  <c r="T112" i="1" s="1"/>
  <c r="S109" i="1"/>
  <c r="T109" i="1" s="1"/>
  <c r="S107" i="1"/>
  <c r="T107" i="1" s="1"/>
  <c r="S106" i="1"/>
  <c r="T106" i="1" s="1"/>
  <c r="S105" i="1"/>
  <c r="T105" i="1" s="1"/>
  <c r="S104" i="1"/>
  <c r="T104" i="1" s="1"/>
  <c r="S103" i="1"/>
  <c r="T103" i="1" s="1"/>
  <c r="S102" i="1"/>
  <c r="T102" i="1" s="1"/>
  <c r="S101" i="1"/>
  <c r="T101" i="1" s="1"/>
  <c r="S100" i="1"/>
  <c r="T100" i="1" s="1"/>
  <c r="S99" i="1"/>
  <c r="T99" i="1" s="1"/>
  <c r="S98" i="1"/>
  <c r="T98" i="1" s="1"/>
  <c r="S97" i="1"/>
  <c r="T97" i="1" s="1"/>
  <c r="S96" i="1"/>
  <c r="T96" i="1" s="1"/>
  <c r="S95" i="1"/>
  <c r="T95" i="1" s="1"/>
  <c r="S94" i="1"/>
  <c r="T94" i="1" s="1"/>
  <c r="S93" i="1"/>
  <c r="T93" i="1" s="1"/>
  <c r="S90" i="1"/>
  <c r="T90" i="1" s="1"/>
  <c r="S89" i="1"/>
  <c r="T89" i="1" s="1"/>
  <c r="S88" i="1"/>
  <c r="T88" i="1" s="1"/>
  <c r="S87" i="1"/>
  <c r="T87" i="1" s="1"/>
  <c r="S86" i="1"/>
  <c r="T86" i="1" s="1"/>
  <c r="S85" i="1"/>
  <c r="T85" i="1" s="1"/>
  <c r="S84" i="1"/>
  <c r="T84" i="1" s="1"/>
  <c r="S83" i="1"/>
  <c r="T83" i="1" s="1"/>
  <c r="S81" i="1"/>
  <c r="T81" i="1" s="1"/>
  <c r="S80" i="1"/>
  <c r="T80" i="1" s="1"/>
  <c r="S79" i="1"/>
  <c r="T79" i="1" s="1"/>
  <c r="S78" i="1"/>
  <c r="T78" i="1" s="1"/>
  <c r="S77" i="1"/>
  <c r="T77" i="1" s="1"/>
  <c r="S76" i="1"/>
  <c r="T76" i="1" s="1"/>
  <c r="S75" i="1"/>
  <c r="T75" i="1" s="1"/>
  <c r="S74" i="1"/>
  <c r="T74" i="1" s="1"/>
  <c r="S73" i="1"/>
  <c r="T73" i="1" s="1"/>
  <c r="S72" i="1"/>
  <c r="T72" i="1" s="1"/>
  <c r="S71" i="1"/>
  <c r="T71" i="1" s="1"/>
  <c r="S70" i="1"/>
  <c r="T70" i="1" s="1"/>
  <c r="S69" i="1"/>
  <c r="T69" i="1" s="1"/>
  <c r="S68" i="1"/>
  <c r="T68" i="1" s="1"/>
  <c r="S67" i="1"/>
  <c r="T67" i="1" s="1"/>
  <c r="S66" i="1"/>
  <c r="T66" i="1" s="1"/>
  <c r="S65" i="1"/>
  <c r="T65" i="1" s="1"/>
  <c r="S63" i="1"/>
  <c r="T63" i="1" s="1"/>
  <c r="S62" i="1"/>
  <c r="T62" i="1" s="1"/>
  <c r="S61" i="1"/>
  <c r="T61" i="1" s="1"/>
  <c r="S60" i="1"/>
  <c r="T60" i="1" s="1"/>
  <c r="S59" i="1"/>
  <c r="T59" i="1" s="1"/>
  <c r="S58" i="1"/>
  <c r="T58" i="1" s="1"/>
  <c r="S57" i="1"/>
  <c r="T57" i="1" s="1"/>
  <c r="S56" i="1"/>
  <c r="T56" i="1" s="1"/>
  <c r="S55" i="1"/>
  <c r="T55" i="1" s="1"/>
  <c r="S54" i="1"/>
  <c r="T54" i="1" s="1"/>
  <c r="S53" i="1"/>
  <c r="T53" i="1" s="1"/>
  <c r="S52" i="1"/>
  <c r="T52" i="1" s="1"/>
  <c r="S51" i="1"/>
  <c r="T51" i="1" s="1"/>
  <c r="S50" i="1"/>
  <c r="T50" i="1" s="1"/>
  <c r="S49" i="1"/>
  <c r="T49" i="1" s="1"/>
  <c r="S47" i="1"/>
  <c r="T47" i="1" s="1"/>
  <c r="S46" i="1"/>
  <c r="T46" i="1" s="1"/>
  <c r="S45" i="1"/>
  <c r="T45" i="1" s="1"/>
  <c r="S44" i="1"/>
  <c r="T44" i="1" s="1"/>
  <c r="S43" i="1"/>
  <c r="T43" i="1" s="1"/>
  <c r="S42" i="1"/>
  <c r="T42" i="1" s="1"/>
  <c r="S41" i="1"/>
  <c r="T41" i="1" s="1"/>
  <c r="S40" i="1"/>
  <c r="T40" i="1" s="1"/>
  <c r="S39" i="1"/>
  <c r="T39" i="1" s="1"/>
  <c r="S38" i="1"/>
  <c r="T38" i="1" s="1"/>
  <c r="S37" i="1"/>
  <c r="T37" i="1" s="1"/>
  <c r="S36" i="1"/>
  <c r="T36" i="1" s="1"/>
  <c r="R130" i="1"/>
  <c r="M130" i="1"/>
  <c r="S34" i="1"/>
  <c r="T34" i="1" s="1"/>
  <c r="S33" i="1"/>
  <c r="T33" i="1" s="1"/>
  <c r="S32" i="1"/>
  <c r="T32" i="1" s="1"/>
  <c r="S31" i="1"/>
  <c r="T31" i="1" s="1"/>
  <c r="S30" i="1"/>
  <c r="T30" i="1" s="1"/>
  <c r="S29" i="1"/>
  <c r="T29" i="1" s="1"/>
  <c r="S28" i="1"/>
  <c r="T28" i="1" s="1"/>
  <c r="S27" i="1"/>
  <c r="T27" i="1" s="1"/>
  <c r="S26" i="1"/>
  <c r="T26" i="1" s="1"/>
  <c r="I130" i="1"/>
  <c r="S25" i="1"/>
  <c r="T25" i="1" s="1"/>
  <c r="S24" i="1"/>
  <c r="T24" i="1" s="1"/>
  <c r="S23" i="1"/>
  <c r="T23" i="1" s="1"/>
  <c r="S22" i="1"/>
  <c r="S21" i="1"/>
  <c r="T21" i="1" s="1"/>
  <c r="S19" i="1"/>
  <c r="T19" i="1" s="1"/>
  <c r="S18" i="1"/>
  <c r="T18" i="1" s="1"/>
  <c r="S17" i="1"/>
  <c r="T17" i="1" s="1"/>
  <c r="S16" i="1"/>
  <c r="T16" i="1" s="1"/>
  <c r="V64" i="19" l="1"/>
  <c r="T64" i="19"/>
  <c r="T22" i="1"/>
  <c r="T79" i="19"/>
  <c r="T75" i="19"/>
  <c r="T71" i="19"/>
  <c r="T67" i="19"/>
  <c r="T53" i="19"/>
  <c r="T42" i="19"/>
  <c r="T32" i="19"/>
  <c r="T19" i="19"/>
  <c r="T113" i="19"/>
  <c r="T106" i="19"/>
  <c r="T102" i="19"/>
  <c r="T98" i="19"/>
  <c r="T94" i="19"/>
  <c r="T88" i="19"/>
  <c r="T84" i="19"/>
  <c r="T60" i="19"/>
  <c r="T56" i="19"/>
  <c r="T52" i="19"/>
  <c r="T47" i="19"/>
  <c r="T43" i="19"/>
  <c r="T39" i="19"/>
  <c r="T35" i="19"/>
  <c r="T31" i="19"/>
  <c r="T27" i="19"/>
  <c r="T23" i="19"/>
  <c r="T18" i="19"/>
  <c r="T48" i="19"/>
  <c r="T28" i="19"/>
  <c r="T129" i="19"/>
  <c r="T78" i="19"/>
  <c r="T74" i="19"/>
  <c r="T70" i="19"/>
  <c r="T66" i="19"/>
  <c r="T114" i="19"/>
  <c r="T107" i="19"/>
  <c r="T103" i="19"/>
  <c r="T99" i="19"/>
  <c r="T95" i="19"/>
  <c r="T89" i="19"/>
  <c r="T85" i="19"/>
  <c r="T61" i="19"/>
  <c r="T55" i="19"/>
  <c r="T44" i="19"/>
  <c r="T34" i="19"/>
  <c r="T24" i="19"/>
  <c r="V16" i="19"/>
  <c r="T77" i="19"/>
  <c r="T73" i="19"/>
  <c r="T69" i="19"/>
  <c r="T65" i="19"/>
  <c r="T57" i="19"/>
  <c r="T46" i="19"/>
  <c r="T38" i="19"/>
  <c r="T26" i="19"/>
  <c r="T115" i="19"/>
  <c r="T109" i="19"/>
  <c r="T104" i="19"/>
  <c r="T100" i="19"/>
  <c r="T96" i="19"/>
  <c r="T90" i="19"/>
  <c r="T86" i="19"/>
  <c r="T62" i="19"/>
  <c r="T58" i="19"/>
  <c r="T54" i="19"/>
  <c r="T50" i="19"/>
  <c r="T45" i="19"/>
  <c r="T41" i="19"/>
  <c r="T37" i="19"/>
  <c r="T33" i="19"/>
  <c r="T29" i="19"/>
  <c r="T25" i="19"/>
  <c r="T21" i="19"/>
  <c r="T16" i="19"/>
  <c r="T36" i="19"/>
  <c r="T22" i="19"/>
  <c r="T80" i="19"/>
  <c r="T76" i="19"/>
  <c r="T72" i="19"/>
  <c r="T68" i="19"/>
  <c r="T112" i="19"/>
  <c r="T105" i="19"/>
  <c r="T101" i="19"/>
  <c r="T97" i="19"/>
  <c r="T93" i="19"/>
  <c r="T87" i="19"/>
  <c r="T82" i="19"/>
  <c r="T59" i="19"/>
  <c r="T51" i="19"/>
  <c r="T40" i="19"/>
  <c r="T30" i="19"/>
  <c r="T17" i="19"/>
  <c r="F130" i="16"/>
  <c r="T21" i="16"/>
  <c r="T22" i="16"/>
  <c r="T17" i="16"/>
  <c r="T16" i="16"/>
  <c r="T24" i="16"/>
  <c r="T19" i="16"/>
  <c r="T23" i="16"/>
  <c r="T18" i="16"/>
  <c r="F130" i="14"/>
  <c r="T15" i="14"/>
  <c r="T130" i="14" s="1"/>
  <c r="F131" i="12"/>
  <c r="T15" i="12"/>
  <c r="T131" i="12" s="1"/>
  <c r="T15" i="11"/>
  <c r="T130" i="11" s="1"/>
  <c r="F130" i="9"/>
  <c r="T15" i="9"/>
  <c r="T130" i="9" s="1"/>
  <c r="T15" i="4"/>
  <c r="T130" i="4" s="1"/>
  <c r="T130" i="2"/>
  <c r="F130" i="11"/>
  <c r="F130" i="4"/>
  <c r="S35" i="1"/>
  <c r="S130" i="1" s="1"/>
  <c r="O130" i="1"/>
  <c r="H130" i="1"/>
  <c r="S130" i="19" l="1"/>
  <c r="T35" i="1"/>
  <c r="T130" i="16"/>
  <c r="E130" i="1"/>
  <c r="R130" i="3" l="1"/>
  <c r="Q130" i="3"/>
  <c r="L130" i="3"/>
  <c r="E130" i="3"/>
  <c r="N130" i="3"/>
  <c r="M130" i="3"/>
  <c r="H130" i="3"/>
  <c r="H130" i="19" s="1"/>
  <c r="J130" i="3"/>
  <c r="I130" i="3"/>
  <c r="I130" i="19" s="1"/>
  <c r="O130" i="3"/>
  <c r="S130" i="3"/>
  <c r="F130" i="3"/>
  <c r="K130" i="3"/>
  <c r="P130" i="3"/>
  <c r="G130" i="3"/>
  <c r="G130" i="19" s="1"/>
  <c r="T130" i="3"/>
  <c r="V15" i="19"/>
  <c r="T15" i="19"/>
  <c r="T130" i="19" s="1"/>
  <c r="F130" i="1"/>
  <c r="T15" i="1"/>
  <c r="T130" i="1" s="1"/>
  <c r="F130" i="19"/>
  <c r="V130" i="19" s="1"/>
  <c r="F130" i="7"/>
  <c r="T109" i="7"/>
  <c r="T130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Brisa Pasten</author>
  </authors>
  <commentList>
    <comment ref="T13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Brisa Pasten:</t>
        </r>
        <r>
          <rPr>
            <sz val="9"/>
            <color indexed="81"/>
            <rFont val="Tahoma"/>
            <family val="2"/>
          </rPr>
          <t xml:space="preserve">
lo q no se ha trasnferido a la comuna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S9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6"/>
            <color indexed="81"/>
            <rFont val="Tahoma"/>
            <family val="2"/>
          </rPr>
          <t>8 cuotas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Brisa Pasten</author>
  </authors>
  <commentList>
    <comment ref="J39" authorId="0" shapeId="0" xr:uid="{00000000-0006-0000-0F00-000001000000}">
      <text>
        <r>
          <rPr>
            <b/>
            <sz val="18"/>
            <color indexed="81"/>
            <rFont val="Tahoma"/>
            <family val="2"/>
          </rPr>
          <t>Brisa Pasten:</t>
        </r>
        <r>
          <rPr>
            <sz val="18"/>
            <color indexed="81"/>
            <rFont val="Tahoma"/>
            <family val="2"/>
          </rPr>
          <t xml:space="preserve">
1° CUOTA CORRESPONDE A DOS MESES
2° TERCER MES</t>
        </r>
      </text>
    </comment>
    <comment ref="J43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Brisa Pasten:</t>
        </r>
        <r>
          <rPr>
            <sz val="9"/>
            <color indexed="81"/>
            <rFont val="Tahoma"/>
            <family val="2"/>
          </rPr>
          <t xml:space="preserve">
1° DOS MESES
2° CUATRO MESES
</t>
        </r>
      </text>
    </comment>
    <comment ref="T43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Brisa Pasten:</t>
        </r>
        <r>
          <rPr>
            <sz val="9"/>
            <color indexed="81"/>
            <rFont val="Tahoma"/>
            <family val="2"/>
          </rPr>
          <t xml:space="preserve">
DOS MESES, ESPERAR MES JUNIO PARA ENVIAR UNA CUOTA MAS</t>
        </r>
      </text>
    </comment>
  </commentList>
</comments>
</file>

<file path=xl/sharedStrings.xml><?xml version="1.0" encoding="utf-8"?>
<sst xmlns="http://schemas.openxmlformats.org/spreadsheetml/2006/main" count="3362" uniqueCount="234">
  <si>
    <t>MINISTERIO DE SALUD</t>
  </si>
  <si>
    <t>SERVICIO DE SALUD VIÑA-QUILLOTA</t>
  </si>
  <si>
    <t>DEPARTAMENTO DE FINANZAS</t>
  </si>
  <si>
    <t>UNIDAD DE RECURSOS FINANCIEROS</t>
  </si>
  <si>
    <t>FICHA COMUNAL AÑO 2013</t>
  </si>
  <si>
    <t>Item Gasto: 24.03.298.001 "Percapita"</t>
  </si>
  <si>
    <t>Remesas Recibidas MINSAL</t>
  </si>
  <si>
    <t>Nº Resolucion</t>
  </si>
  <si>
    <t>PRESUPUESTO Asig. Anual según Resolución</t>
  </si>
  <si>
    <t>Remesa Recibida MINSAL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</si>
  <si>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</si>
  <si>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</si>
  <si>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</si>
  <si>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</si>
  <si>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</si>
  <si>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</si>
  <si>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</si>
  <si>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</si>
  <si>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</si>
  <si>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</si>
  <si>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</si>
  <si>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</si>
  <si>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ACUMULADO </t>
  </si>
  <si>
    <t>SALDO PENDIENTE</t>
  </si>
  <si>
    <t>COMUNA</t>
  </si>
  <si>
    <t>Total</t>
  </si>
  <si>
    <t>SUB-TOTAL</t>
  </si>
  <si>
    <t>Sub-Total</t>
  </si>
  <si>
    <t>Sub - Total</t>
  </si>
  <si>
    <t>TOTAL</t>
  </si>
  <si>
    <t>Percapita anual</t>
  </si>
  <si>
    <t>Ley</t>
  </si>
  <si>
    <t>Reajuste Percapita</t>
  </si>
  <si>
    <t>Rebaja Incuplimiento IAAPS</t>
  </si>
  <si>
    <t>Desempeño  Dificil</t>
  </si>
  <si>
    <t>Tens a Caregoria C</t>
  </si>
  <si>
    <t>Reajuste Desempeño Dificil</t>
  </si>
  <si>
    <t>Conductores</t>
  </si>
  <si>
    <t>Reajuste Conductores</t>
  </si>
  <si>
    <t>Integr. Diferen. Ley 19,813</t>
  </si>
  <si>
    <t>Cent.Comun. Salud Familiar</t>
  </si>
  <si>
    <t>Centro Salud Familiar Ruta Norte</t>
  </si>
  <si>
    <t>Ajuste cecosf Diciembre 2017</t>
  </si>
  <si>
    <t>Reajuste Integracion Diferencial</t>
  </si>
  <si>
    <t>Atencion Domiciliaria</t>
  </si>
  <si>
    <t>Sistema Urgencia Rural (SUR)</t>
  </si>
  <si>
    <t>Chile Crece Contigo</t>
  </si>
  <si>
    <t>Descuento Retiro Voluntario Ley 20,157</t>
  </si>
  <si>
    <t>Descuento Retiro Voluntario Ley 20,589</t>
  </si>
  <si>
    <t>Descuento Retiro Voluntario Ley 20,919</t>
  </si>
  <si>
    <t>Incentivo Retiro + Bonificacion</t>
  </si>
  <si>
    <t>Misiones de Estudios 2018</t>
  </si>
  <si>
    <t>FOREAPS</t>
  </si>
  <si>
    <t>Reforzamiento SAPU</t>
  </si>
  <si>
    <t>Reajuste Sapu</t>
  </si>
  <si>
    <t>SAPU ADD</t>
  </si>
  <si>
    <t>Reajuste Sapu Add</t>
  </si>
  <si>
    <t>SAPU Dental</t>
  </si>
  <si>
    <t xml:space="preserve">Sapu Verano </t>
  </si>
  <si>
    <t>Reajuste Sapu Dental</t>
  </si>
  <si>
    <t>Cirugia Menor</t>
  </si>
  <si>
    <t xml:space="preserve">Resolucion Especialidades </t>
  </si>
  <si>
    <t xml:space="preserve">Programa  U  A  P  O </t>
  </si>
  <si>
    <t>Salas Ira Mixtas</t>
  </si>
  <si>
    <t>Reajuste Salas Mixtas</t>
  </si>
  <si>
    <t>C I  Refuerzo Influencia Vacunación Valentina</t>
  </si>
  <si>
    <t>Rayos X</t>
  </si>
  <si>
    <t>SUBSAL CI DR. Armijo Vacunacion</t>
  </si>
  <si>
    <t>Salud ORAL Embarazadas</t>
  </si>
  <si>
    <t>Salud Oral 06 Años</t>
  </si>
  <si>
    <t>Odontologico 60 Años ( Adulto)</t>
  </si>
  <si>
    <t>Mujeres Hombres Escasos Recursos MHER</t>
  </si>
  <si>
    <t>Protesis y Endodoncias</t>
  </si>
  <si>
    <t>Odontologico Cecosf</t>
  </si>
  <si>
    <t>(Nuevo)Morbilidad Adulto</t>
  </si>
  <si>
    <t>(Nuevo) Niños 4° Medio</t>
  </si>
  <si>
    <t>Hombres Escasos Recursos (HER)</t>
  </si>
  <si>
    <t>Odontologia Infraestructura e Implantología</t>
  </si>
  <si>
    <t>Mas Sonrisa</t>
  </si>
  <si>
    <t>Sembrando Sonrisas</t>
  </si>
  <si>
    <t>Apoy. Gest.Comunas Vulnerables</t>
  </si>
  <si>
    <t>Laboratorio GES</t>
  </si>
  <si>
    <t>Plan Mantenimiento</t>
  </si>
  <si>
    <t>Salud Mental Infantil PASMI</t>
  </si>
  <si>
    <t>Adolescentes</t>
  </si>
  <si>
    <t>Mejoria equidad Salud Rural</t>
  </si>
  <si>
    <t>Rehabilitacion Integral</t>
  </si>
  <si>
    <t>Pasantias Extranjero</t>
  </si>
  <si>
    <t>Estimulo CESFAM MAIS</t>
  </si>
  <si>
    <t>Modelo atencion integral salud familiar</t>
  </si>
  <si>
    <t>Acompañamiento Niños Riesgo Social</t>
  </si>
  <si>
    <t>Apoyo Gestion IAAPS</t>
  </si>
  <si>
    <t>Adultos Atovalentes</t>
  </si>
  <si>
    <t>Imágenes Diagnosticas</t>
  </si>
  <si>
    <t>Piloto Salud Escolar</t>
  </si>
  <si>
    <t>Apoyo Radiologico</t>
  </si>
  <si>
    <t xml:space="preserve">Vacunacion Antiinfluenza AGLReferente Valentina </t>
  </si>
  <si>
    <t>Vacunacion Referente Valentina Manriquez</t>
  </si>
  <si>
    <t>vacunacion Neumococo Valentina</t>
  </si>
  <si>
    <t>Ges Preventivo</t>
  </si>
  <si>
    <t>Control  Joven  Sano</t>
  </si>
  <si>
    <t>Vida Sana</t>
  </si>
  <si>
    <t>Apoyo a la Gestion Digitadres</t>
  </si>
  <si>
    <t>Subsal CI DR. Armijo Refuerzo medico y Paramedico SAPU</t>
  </si>
  <si>
    <t>Kine Ira en SAPU</t>
  </si>
  <si>
    <t>Refuerzo Enfermera/TPM Vacunación Dr. Armijo</t>
  </si>
  <si>
    <t>Refuerzo Consultorio Dr. Armijo</t>
  </si>
  <si>
    <t>Refuerzo Equipo Salud Enfermedades Respiratorias Sapu</t>
  </si>
  <si>
    <t>Mejoram. Acceso Atencion Odontologica</t>
  </si>
  <si>
    <t>Programa CACU</t>
  </si>
  <si>
    <t>Programa DIR  ( EX-Intervenciones Breves en Alcohol)</t>
  </si>
  <si>
    <t>Apoyo Gestion Buenas Practicas</t>
  </si>
  <si>
    <t>Apoyo a la Gestión Equipamiento Sapu</t>
  </si>
  <si>
    <t>Especialistas 06 años</t>
  </si>
  <si>
    <t>Apoyo Gestion Puesta en Marcha</t>
  </si>
  <si>
    <t>Fortalecimiento Medicina Familiar</t>
  </si>
  <si>
    <t>Fondo Farmacia Enfermedades Cronicas</t>
  </si>
  <si>
    <t>Sename</t>
  </si>
  <si>
    <t>Ley 20.645 Mejoramiento Trato al usuario</t>
  </si>
  <si>
    <t>Reajuste Desempeño Colectivo</t>
  </si>
  <si>
    <t>Desempeño Colectivo  Fijo/Variable</t>
  </si>
  <si>
    <t>Brecha Multifactorial Radios</t>
  </si>
  <si>
    <t>Brecha Multifactorial Urgencia Rural</t>
  </si>
  <si>
    <t>Brecha Multifactoria RBC</t>
  </si>
  <si>
    <t>Brecha Multifactorial Difucion de salud</t>
  </si>
  <si>
    <t>Brecha Multifactorial Refuerzo extension horaria</t>
  </si>
  <si>
    <t>Brecha Multifactorial Resolutividad en terreno</t>
  </si>
  <si>
    <t>Brecha multifactorial SUR medio</t>
  </si>
  <si>
    <t>Brecha multifactorial reposicion Ambulancia</t>
  </si>
  <si>
    <t xml:space="preserve">Apoyo Gestion Local Desempeño Dificil </t>
  </si>
  <si>
    <t>Apoyo Gestion Diplomado Salud</t>
  </si>
  <si>
    <t>Brecha multifactorial Compra Computadores</t>
  </si>
  <si>
    <t>Brecha multifactorial Morbilidad Aviador Acevedo</t>
  </si>
  <si>
    <t>Apoyo Gestion Fofar</t>
  </si>
  <si>
    <t>Descuento Pago Imposiciones</t>
  </si>
  <si>
    <t>Total Programas Anual  2018</t>
  </si>
  <si>
    <t>ENCARGADO TRASPASOS APS</t>
  </si>
  <si>
    <t>D.S.S. VIÑA DEL MAR-QUILLOTA</t>
  </si>
  <si>
    <t>BRISA PASTEN TAPIA</t>
  </si>
  <si>
    <t xml:space="preserve">MUNICIPALIDAD:  </t>
  </si>
  <si>
    <t>Rut:</t>
  </si>
  <si>
    <t>FICHA COMUNAL AÑO 2019</t>
  </si>
  <si>
    <t>Bpt</t>
  </si>
  <si>
    <t>MUNICIPALIDAD:  CABILDO</t>
  </si>
  <si>
    <t>Rut: 69.050.200-3</t>
  </si>
  <si>
    <t>MUNICIPALIDAD:  LA CALERA</t>
  </si>
  <si>
    <t>Rut: 69.060.300-4</t>
  </si>
  <si>
    <t>MUNICIPALIDAD:  CON-CON</t>
  </si>
  <si>
    <t>Rut: 73.568.600-3</t>
  </si>
  <si>
    <t>MUNICIPALIDAD:  HIJUELAS</t>
  </si>
  <si>
    <t>Rut: 69.060.500-7</t>
  </si>
  <si>
    <t>MUNICIPALIDAD:  LA CRUZ</t>
  </si>
  <si>
    <t>Rut:  69.060.200-8</t>
  </si>
  <si>
    <t>MUNICIPALIDAD:  LA LIGUA</t>
  </si>
  <si>
    <t>Rut:  69.050.100-7</t>
  </si>
  <si>
    <t>MUNICIPALIDAD:  IM LIMACHE</t>
  </si>
  <si>
    <t>Rut:  69.061.100-7</t>
  </si>
  <si>
    <t>MUNICIPALIDAD:  NOGALES</t>
  </si>
  <si>
    <t>Rut: 69.060.600-3</t>
  </si>
  <si>
    <t>MUNICIPALIDAD:  OLMUE</t>
  </si>
  <si>
    <t>Rut: 69.061.200-3</t>
  </si>
  <si>
    <t>MUNICIPALIDAD:  PAPUDO</t>
  </si>
  <si>
    <t>Rut: 69.050.300-K</t>
  </si>
  <si>
    <t>MUNICIPALIDAD:  PETORCA</t>
  </si>
  <si>
    <t>Rut: 69.050.500-2</t>
  </si>
  <si>
    <t>MUNICIPALIDAD:  PUCHUNCAVI</t>
  </si>
  <si>
    <t>Rut: 69.060.800-6</t>
  </si>
  <si>
    <t>MUNICIPALIDAD:  QUILLOTA</t>
  </si>
  <si>
    <t>Rut: 69.260.400-8</t>
  </si>
  <si>
    <t>MUNICIPALIDAD:  QUILPUE</t>
  </si>
  <si>
    <t>Rut: 69.061.300-K</t>
  </si>
  <si>
    <t>MUNICIPALIDAD:  QUINTERO</t>
  </si>
  <si>
    <t>Rut:  69.060.700-K</t>
  </si>
  <si>
    <t>MUNICIPALIDAD:  VILLA ALEMANA</t>
  </si>
  <si>
    <t>Rut:  70.983.600-5</t>
  </si>
  <si>
    <t>MUNICIPALIDAD:  VIÑA DEL MAR</t>
  </si>
  <si>
    <t>Rut:  70.872.300-2</t>
  </si>
  <si>
    <t>MUNICIPALIDAD:  ZAPALLAR</t>
  </si>
  <si>
    <t>Rut: 69.050.400-6</t>
  </si>
  <si>
    <t>Tans a Caregoria C</t>
  </si>
  <si>
    <t>Total Programas Anual  2019</t>
  </si>
  <si>
    <t>FEBRERO</t>
  </si>
  <si>
    <t>MARZO</t>
  </si>
  <si>
    <t>ABRIL</t>
  </si>
  <si>
    <t>Salud Oral 06 Años GES</t>
  </si>
  <si>
    <t>Odontologico 60 Años ( Adulto) GES</t>
  </si>
  <si>
    <t>Odontológica Jovenes 4° Medio</t>
  </si>
  <si>
    <t>Odontológia Domiciliaria</t>
  </si>
  <si>
    <t>1367-1368</t>
  </si>
  <si>
    <t>1601-1602-1605-1606-1607</t>
  </si>
  <si>
    <t>Odontológico Domiciliario</t>
  </si>
  <si>
    <t>Odontológicas Domiciliarias</t>
  </si>
  <si>
    <t xml:space="preserve">Odontológico Domiciliaria </t>
  </si>
  <si>
    <t xml:space="preserve"> Cecosf</t>
  </si>
  <si>
    <t>2091-2090</t>
  </si>
  <si>
    <t>Odontológico Domiciliaria</t>
  </si>
  <si>
    <t>Odontológica Domiciliaria</t>
  </si>
  <si>
    <t>1381-1378</t>
  </si>
  <si>
    <t>Apoyo a la Gestion Digitadres SIGGES</t>
  </si>
  <si>
    <t>Apoyo a la Gestion Digitadores</t>
  </si>
  <si>
    <t>Odontologia Domiciliaria</t>
  </si>
  <si>
    <t xml:space="preserve">Apoyo a la Gestión Capacitación </t>
  </si>
  <si>
    <t>Odontologico domiciliario</t>
  </si>
  <si>
    <t>Fondo Farmacia Enfermedades Cronicas 2018</t>
  </si>
  <si>
    <t>Tans a Caregoria C 2018</t>
  </si>
  <si>
    <t>Fondo Farmacia Enfermedades Cronicas 2019</t>
  </si>
  <si>
    <t>Fortalecimiento Medicina Familiar 2018</t>
  </si>
  <si>
    <t>Apoyo a la Gestion Digitadores SIGGES</t>
  </si>
  <si>
    <t>Cecosf</t>
  </si>
  <si>
    <t>Imágenes Diagnosticas ADD 2019</t>
  </si>
  <si>
    <t>Otorrinolaringología</t>
  </si>
  <si>
    <t xml:space="preserve">Fondo Farmacia Enfermedades Cronicas </t>
  </si>
  <si>
    <t xml:space="preserve">Fortalecimiento Medicina Familiar </t>
  </si>
  <si>
    <t>LEY</t>
  </si>
  <si>
    <t xml:space="preserve"> </t>
  </si>
  <si>
    <t>Capacitacion Y Formaciòn APS</t>
  </si>
  <si>
    <t>APOYO GESTION  UAPO</t>
  </si>
  <si>
    <t>Apoyo a la gestiòn Acreditaciòn de calidad</t>
  </si>
  <si>
    <t>1875-3979 ADD</t>
  </si>
  <si>
    <t>1560 - 3974 ADD</t>
  </si>
  <si>
    <t>Apoyo a la gestiòn FENAPS</t>
  </si>
  <si>
    <t>Apoyo a la gestiòn FENAPS 2018</t>
  </si>
  <si>
    <t>1574 - 3973</t>
  </si>
  <si>
    <t>Capacitacion Funcionaria</t>
  </si>
  <si>
    <t>Capacitacion Funcionario</t>
  </si>
  <si>
    <t xml:space="preserve"> Resolutividad Otorrinolaringología</t>
  </si>
  <si>
    <t>1782-3986</t>
  </si>
  <si>
    <t>1516-3978</t>
  </si>
  <si>
    <t>Atención urgencia de Alta Resolutividad SAR</t>
  </si>
  <si>
    <t>1513-4059</t>
  </si>
  <si>
    <t>RES EFEC 28</t>
  </si>
  <si>
    <t>TR 28</t>
  </si>
  <si>
    <t xml:space="preserve">Desarrollo Recursos Humanos </t>
  </si>
  <si>
    <t>2074-4586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</si>
</sst>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[$$-340A]\ * #,##0_-;\-[$$-340A]\ * #,##0_-;_-[$$-340A]\ * &quot;-&quot;_-;_-@_-"/>
    <numFmt numFmtId="165" formatCode="_-* #,##0_-;\-* #,##0_-;_-* &quot;-&quot;??_-;_-@_-"/>
    <numFmt numFmtId="166" formatCode="_-&quot;$&quot;\ * #,##0_-;\-&quot;$&quot;\ * #,##0_-;_-&quot;$&quot;\ * &quot;-&quot;??_-;_-@_-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Bookman Old Style"/>
      <family val="1"/>
    </font>
    <font>
      <b/>
      <sz val="10"/>
      <name val="Bookman Old Style"/>
      <family val="1"/>
    </font>
    <font>
      <sz val="10"/>
      <name val="Bookman Old Style"/>
      <family val="1"/>
    </font>
    <font>
      <b/>
      <u/>
      <sz val="16"/>
      <name val="Bookman Old Style"/>
      <family val="1"/>
    </font>
    <font>
      <b/>
      <u/>
      <sz val="10"/>
      <name val="Bookman Old Style"/>
      <family val="1"/>
    </font>
    <font>
      <b/>
      <i/>
      <sz val="16"/>
      <name val="Bookman Old Style"/>
      <family val="1"/>
    </font>
    <font>
      <b/>
      <i/>
      <sz val="8"/>
      <name val="Bookman Old Style"/>
      <family val="1"/>
    </font>
    <font>
      <b/>
      <i/>
      <u/>
      <sz val="24"/>
      <name val="Bookman Old Style"/>
      <family val="1"/>
    </font>
    <font>
      <b/>
      <i/>
      <u/>
      <sz val="16"/>
      <name val="Bookman Old Style"/>
      <family val="1"/>
    </font>
    <font>
      <b/>
      <i/>
      <u/>
      <sz val="12"/>
      <name val="Bookman Old Style"/>
      <family val="1"/>
    </font>
    <font>
      <b/>
      <sz val="14"/>
      <name val="Comic Sans MS"/>
      <family val="4"/>
    </font>
    <font>
      <b/>
      <u/>
      <sz val="18"/>
      <name val="Bookman Old Style"/>
      <family val="1"/>
    </font>
    <font>
      <b/>
      <i/>
      <sz val="11"/>
      <name val="Arial"/>
      <family val="2"/>
    </font>
    <font>
      <b/>
      <sz val="12"/>
      <name val="Bookman Old Style"/>
      <family val="1"/>
    </font>
    <font>
      <sz val="12"/>
      <name val="Arial"/>
      <family val="2"/>
    </font>
    <font>
      <sz val="12"/>
      <name val="Bookman Old Style"/>
      <family val="1"/>
    </font>
    <font>
      <sz val="16"/>
      <name val="Bookman Old Style"/>
      <family val="1"/>
    </font>
    <font>
      <sz val="16"/>
      <name val="Arial"/>
      <family val="2"/>
    </font>
    <font>
      <b/>
      <sz val="13"/>
      <name val="Arial"/>
      <family val="2"/>
    </font>
    <font>
      <b/>
      <sz val="16"/>
      <color indexed="63"/>
      <name val="Bookman Old Style"/>
      <family val="1"/>
    </font>
    <font>
      <b/>
      <sz val="14"/>
      <name val="Bookman Old Style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20"/>
      <name val="Browallia New"/>
      <family val="2"/>
    </font>
    <font>
      <sz val="16"/>
      <color theme="1"/>
      <name val="Bookman Old Style"/>
      <family val="1"/>
    </font>
    <font>
      <b/>
      <sz val="16"/>
      <color theme="1"/>
      <name val="Bookman Old Style"/>
      <family val="1"/>
    </font>
    <font>
      <sz val="14"/>
      <name val="Bookman Old Style"/>
      <family val="1"/>
    </font>
    <font>
      <b/>
      <i/>
      <sz val="14"/>
      <name val="Bookman Old Style"/>
      <family val="1"/>
    </font>
    <font>
      <sz val="14"/>
      <color indexed="63"/>
      <name val="Bookman Old Style"/>
      <family val="1"/>
    </font>
    <font>
      <b/>
      <sz val="14"/>
      <color indexed="63"/>
      <name val="Bookman Old Style"/>
      <family val="1"/>
    </font>
    <font>
      <b/>
      <i/>
      <u/>
      <sz val="14"/>
      <name val="Bookman Old Style"/>
      <family val="1"/>
    </font>
    <font>
      <b/>
      <u/>
      <sz val="14"/>
      <name val="Bookman Old Style"/>
      <family val="1"/>
    </font>
    <font>
      <sz val="14"/>
      <color theme="1"/>
      <name val="Bookman Old Style"/>
      <family val="1"/>
    </font>
    <font>
      <b/>
      <i/>
      <u/>
      <sz val="26"/>
      <name val="Bookman Old Style"/>
      <family val="1"/>
    </font>
    <font>
      <b/>
      <i/>
      <u/>
      <sz val="22"/>
      <name val="Bookman Old Style"/>
      <family val="1"/>
    </font>
    <font>
      <b/>
      <i/>
      <u/>
      <sz val="28"/>
      <name val="Bookman Old Style"/>
      <family val="1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sz val="16"/>
      <color indexed="81"/>
      <name val="Tahoma"/>
      <family val="2"/>
    </font>
    <font>
      <b/>
      <sz val="16"/>
      <name val="Browallia New"/>
      <family val="2"/>
    </font>
    <font>
      <b/>
      <i/>
      <sz val="16"/>
      <name val="Browallia New"/>
      <family val="2"/>
    </font>
    <font>
      <sz val="14"/>
      <name val="Comic Sans MS"/>
      <family val="4"/>
    </font>
    <font>
      <b/>
      <sz val="20"/>
      <name val="Bookman Old Style"/>
      <family val="1"/>
    </font>
    <font>
      <b/>
      <sz val="18"/>
      <color indexed="81"/>
      <name val="Tahoma"/>
      <family val="2"/>
    </font>
    <font>
      <sz val="18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78">
    <xf numFmtId="0" fontId="0" fillId="0" borderId="0" xfId="0"/>
    <xf numFmtId="0" fontId="3" fillId="0" borderId="0" xfId="0" applyFont="1" applyFill="1"/>
    <xf numFmtId="0" fontId="0" fillId="0" borderId="0" xfId="0" applyFill="1"/>
    <xf numFmtId="0" fontId="6" fillId="0" borderId="0" xfId="0" applyFont="1" applyFill="1"/>
    <xf numFmtId="0" fontId="8" fillId="0" borderId="0" xfId="0" applyFont="1" applyFill="1"/>
    <xf numFmtId="0" fontId="6" fillId="0" borderId="0" xfId="0" applyFont="1" applyFill="1" applyAlignment="1"/>
    <xf numFmtId="0" fontId="11" fillId="0" borderId="0" xfId="0" applyFont="1" applyFill="1"/>
    <xf numFmtId="0" fontId="17" fillId="0" borderId="0" xfId="0" applyFont="1" applyFill="1"/>
    <xf numFmtId="0" fontId="17" fillId="2" borderId="0" xfId="0" applyFont="1" applyFill="1"/>
    <xf numFmtId="0" fontId="17" fillId="3" borderId="0" xfId="0" applyFont="1" applyFill="1"/>
    <xf numFmtId="0" fontId="17" fillId="0" borderId="0" xfId="0" applyFont="1" applyFill="1" applyBorder="1"/>
    <xf numFmtId="0" fontId="17" fillId="5" borderId="0" xfId="0" applyFont="1" applyFill="1" applyBorder="1"/>
    <xf numFmtId="0" fontId="0" fillId="0" borderId="0" xfId="0" applyFill="1" applyAlignment="1">
      <alignment horizontal="center"/>
    </xf>
    <xf numFmtId="3" fontId="22" fillId="7" borderId="3" xfId="2" applyNumberFormat="1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center"/>
    </xf>
    <xf numFmtId="164" fontId="26" fillId="7" borderId="1" xfId="0" applyNumberFormat="1" applyFont="1" applyFill="1" applyBorder="1" applyAlignment="1">
      <alignment horizontal="right" vertical="center"/>
    </xf>
    <xf numFmtId="0" fontId="19" fillId="0" borderId="0" xfId="0" applyFont="1" applyFill="1"/>
    <xf numFmtId="0" fontId="3" fillId="0" borderId="0" xfId="0" applyFont="1" applyFill="1" applyAlignment="1">
      <alignment horizontal="center"/>
    </xf>
    <xf numFmtId="0" fontId="27" fillId="0" borderId="0" xfId="0" applyFont="1" applyFill="1"/>
    <xf numFmtId="0" fontId="3" fillId="0" borderId="0" xfId="0" applyFont="1" applyFill="1" applyAlignment="1"/>
    <xf numFmtId="0" fontId="19" fillId="0" borderId="0" xfId="0" applyFont="1" applyFill="1" applyAlignment="1"/>
    <xf numFmtId="0" fontId="8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8" fillId="0" borderId="0" xfId="0" applyFont="1" applyFill="1" applyAlignment="1">
      <alignment horizontal="right"/>
    </xf>
    <xf numFmtId="0" fontId="19" fillId="0" borderId="0" xfId="0" applyFont="1" applyFill="1" applyAlignment="1">
      <alignment horizontal="center"/>
    </xf>
    <xf numFmtId="0" fontId="3" fillId="7" borderId="1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16" fontId="3" fillId="7" borderId="1" xfId="0" applyNumberFormat="1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0" fontId="3" fillId="6" borderId="5" xfId="2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6" borderId="3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3" fillId="6" borderId="7" xfId="0" applyFont="1" applyFill="1" applyBorder="1" applyAlignment="1">
      <alignment horizontal="center"/>
    </xf>
    <xf numFmtId="0" fontId="3" fillId="6" borderId="4" xfId="2" applyFont="1" applyFill="1" applyBorder="1" applyAlignment="1">
      <alignment horizontal="center" vertical="center" wrapText="1"/>
    </xf>
    <xf numFmtId="164" fontId="3" fillId="0" borderId="9" xfId="2" applyNumberFormat="1" applyFont="1" applyFill="1" applyBorder="1" applyAlignment="1">
      <alignment horizontal="center" vertical="center" wrapText="1"/>
    </xf>
    <xf numFmtId="164" fontId="3" fillId="0" borderId="10" xfId="0" applyNumberFormat="1" applyFont="1" applyFill="1" applyBorder="1" applyAlignment="1">
      <alignment horizontal="right" vertical="center"/>
    </xf>
    <xf numFmtId="164" fontId="3" fillId="0" borderId="8" xfId="1" applyNumberFormat="1" applyFont="1" applyFill="1" applyBorder="1"/>
    <xf numFmtId="164" fontId="3" fillId="0" borderId="10" xfId="1" applyNumberFormat="1" applyFont="1" applyFill="1" applyBorder="1"/>
    <xf numFmtId="164" fontId="3" fillId="8" borderId="8" xfId="1" applyNumberFormat="1" applyFont="1" applyFill="1" applyBorder="1"/>
    <xf numFmtId="164" fontId="3" fillId="0" borderId="12" xfId="2" applyNumberFormat="1" applyFont="1" applyFill="1" applyBorder="1" applyAlignment="1">
      <alignment horizontal="center" vertical="center" wrapText="1"/>
    </xf>
    <xf numFmtId="164" fontId="3" fillId="0" borderId="13" xfId="0" applyNumberFormat="1" applyFont="1" applyFill="1" applyBorder="1" applyAlignment="1">
      <alignment horizontal="right" vertical="center"/>
    </xf>
    <xf numFmtId="164" fontId="3" fillId="0" borderId="11" xfId="1" applyNumberFormat="1" applyFont="1" applyFill="1" applyBorder="1"/>
    <xf numFmtId="164" fontId="3" fillId="0" borderId="13" xfId="1" applyNumberFormat="1" applyFont="1" applyFill="1" applyBorder="1"/>
    <xf numFmtId="164" fontId="3" fillId="8" borderId="11" xfId="1" applyNumberFormat="1" applyFont="1" applyFill="1" applyBorder="1"/>
    <xf numFmtId="164" fontId="22" fillId="0" borderId="12" xfId="2" applyNumberFormat="1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/>
    </xf>
    <xf numFmtId="0" fontId="19" fillId="2" borderId="0" xfId="0" applyFont="1" applyFill="1"/>
    <xf numFmtId="0" fontId="19" fillId="3" borderId="0" xfId="0" applyFont="1" applyFill="1" applyBorder="1" applyAlignment="1">
      <alignment horizontal="center"/>
    </xf>
    <xf numFmtId="0" fontId="19" fillId="3" borderId="0" xfId="0" applyFont="1" applyFill="1"/>
    <xf numFmtId="164" fontId="3" fillId="0" borderId="11" xfId="0" applyNumberFormat="1" applyFont="1" applyFill="1" applyBorder="1"/>
    <xf numFmtId="0" fontId="19" fillId="0" borderId="0" xfId="0" applyFont="1" applyFill="1" applyBorder="1"/>
    <xf numFmtId="164" fontId="3" fillId="0" borderId="0" xfId="1" applyNumberFormat="1" applyFont="1" applyFill="1" applyBorder="1"/>
    <xf numFmtId="165" fontId="3" fillId="0" borderId="0" xfId="1" applyNumberFormat="1" applyFont="1" applyFill="1" applyBorder="1"/>
    <xf numFmtId="164" fontId="3" fillId="0" borderId="12" xfId="2" applyNumberFormat="1" applyFont="1" applyFill="1" applyBorder="1" applyAlignment="1">
      <alignment vertical="center" wrapText="1"/>
    </xf>
    <xf numFmtId="164" fontId="3" fillId="0" borderId="22" xfId="2" applyNumberFormat="1" applyFont="1" applyFill="1" applyBorder="1" applyAlignment="1">
      <alignment vertical="center" wrapText="1"/>
    </xf>
    <xf numFmtId="164" fontId="3" fillId="0" borderId="9" xfId="2" applyNumberFormat="1" applyFont="1" applyFill="1" applyBorder="1" applyAlignment="1">
      <alignment vertical="center" wrapText="1"/>
    </xf>
    <xf numFmtId="164" fontId="3" fillId="0" borderId="23" xfId="2" applyNumberFormat="1" applyFont="1" applyFill="1" applyBorder="1" applyAlignment="1">
      <alignment vertical="center" wrapText="1"/>
    </xf>
    <xf numFmtId="164" fontId="3" fillId="0" borderId="11" xfId="0" applyNumberFormat="1" applyFont="1" applyFill="1" applyBorder="1" applyAlignment="1">
      <alignment horizontal="right" vertical="center"/>
    </xf>
    <xf numFmtId="0" fontId="19" fillId="4" borderId="0" xfId="0" applyFont="1" applyFill="1" applyBorder="1" applyAlignment="1">
      <alignment horizontal="center"/>
    </xf>
    <xf numFmtId="0" fontId="3" fillId="0" borderId="0" xfId="0" applyFont="1" applyFill="1" applyBorder="1"/>
    <xf numFmtId="0" fontId="19" fillId="5" borderId="0" xfId="0" applyFont="1" applyFill="1" applyBorder="1" applyAlignment="1">
      <alignment horizontal="center"/>
    </xf>
    <xf numFmtId="0" fontId="19" fillId="5" borderId="0" xfId="0" applyFont="1" applyFill="1" applyBorder="1"/>
    <xf numFmtId="0" fontId="3" fillId="6" borderId="1" xfId="2" applyFont="1" applyFill="1" applyBorder="1" applyAlignment="1">
      <alignment horizontal="center" vertical="center" wrapText="1"/>
    </xf>
    <xf numFmtId="164" fontId="3" fillId="7" borderId="6" xfId="0" applyNumberFormat="1" applyFont="1" applyFill="1" applyBorder="1" applyAlignment="1">
      <alignment horizontal="right" vertical="center"/>
    </xf>
    <xf numFmtId="164" fontId="3" fillId="7" borderId="3" xfId="0" applyNumberFormat="1" applyFont="1" applyFill="1" applyBorder="1" applyAlignment="1">
      <alignment horizontal="right" vertical="center"/>
    </xf>
    <xf numFmtId="164" fontId="3" fillId="7" borderId="1" xfId="0" applyNumberFormat="1" applyFont="1" applyFill="1" applyBorder="1" applyAlignment="1">
      <alignment horizontal="right" vertical="center"/>
    </xf>
    <xf numFmtId="164" fontId="19" fillId="0" borderId="0" xfId="0" applyNumberFormat="1" applyFont="1" applyFill="1" applyBorder="1"/>
    <xf numFmtId="0" fontId="19" fillId="0" borderId="5" xfId="0" applyFont="1" applyFill="1" applyBorder="1"/>
    <xf numFmtId="0" fontId="19" fillId="0" borderId="2" xfId="0" applyFont="1" applyFill="1" applyBorder="1"/>
    <xf numFmtId="0" fontId="3" fillId="0" borderId="2" xfId="0" applyFont="1" applyFill="1" applyBorder="1"/>
    <xf numFmtId="0" fontId="3" fillId="0" borderId="2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27" fillId="0" borderId="19" xfId="0" applyFont="1" applyFill="1" applyBorder="1"/>
    <xf numFmtId="0" fontId="27" fillId="0" borderId="20" xfId="0" applyFont="1" applyFill="1" applyBorder="1"/>
    <xf numFmtId="0" fontId="28" fillId="0" borderId="20" xfId="0" applyFont="1" applyFill="1" applyBorder="1" applyAlignment="1">
      <alignment horizontal="center"/>
    </xf>
    <xf numFmtId="0" fontId="27" fillId="0" borderId="21" xfId="0" applyFont="1" applyFill="1" applyBorder="1"/>
    <xf numFmtId="3" fontId="19" fillId="0" borderId="0" xfId="2" applyNumberFormat="1" applyFont="1" applyFill="1" applyBorder="1" applyAlignment="1">
      <alignment horizontal="left" vertical="center" wrapText="1"/>
    </xf>
    <xf numFmtId="3" fontId="3" fillId="0" borderId="0" xfId="2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right" vertical="center"/>
    </xf>
    <xf numFmtId="0" fontId="28" fillId="0" borderId="0" xfId="0" applyFont="1" applyFill="1" applyAlignment="1">
      <alignment horizontal="center"/>
    </xf>
    <xf numFmtId="0" fontId="29" fillId="0" borderId="0" xfId="0" applyFont="1" applyFill="1"/>
    <xf numFmtId="0" fontId="23" fillId="7" borderId="1" xfId="0" applyFont="1" applyFill="1" applyBorder="1" applyAlignment="1">
      <alignment horizontal="center" vertical="center" wrapText="1"/>
    </xf>
    <xf numFmtId="0" fontId="23" fillId="7" borderId="2" xfId="0" applyFont="1" applyFill="1" applyBorder="1" applyAlignment="1">
      <alignment horizontal="center" vertical="center" wrapText="1"/>
    </xf>
    <xf numFmtId="0" fontId="23" fillId="7" borderId="3" xfId="0" applyFont="1" applyFill="1" applyBorder="1" applyAlignment="1">
      <alignment horizontal="center" vertical="center" wrapText="1"/>
    </xf>
    <xf numFmtId="16" fontId="23" fillId="7" borderId="1" xfId="0" applyNumberFormat="1" applyFont="1" applyFill="1" applyBorder="1" applyAlignment="1">
      <alignment horizontal="center" vertical="center" wrapText="1"/>
    </xf>
    <xf numFmtId="0" fontId="23" fillId="7" borderId="4" xfId="0" applyFont="1" applyFill="1" applyBorder="1" applyAlignment="1">
      <alignment horizontal="center" vertical="center" wrapText="1"/>
    </xf>
    <xf numFmtId="0" fontId="23" fillId="6" borderId="5" xfId="2" applyFont="1" applyFill="1" applyBorder="1" applyAlignment="1">
      <alignment horizontal="center" vertical="center" wrapText="1"/>
    </xf>
    <xf numFmtId="0" fontId="23" fillId="6" borderId="1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/>
    </xf>
    <xf numFmtId="0" fontId="23" fillId="6" borderId="3" xfId="0" applyFont="1" applyFill="1" applyBorder="1" applyAlignment="1">
      <alignment horizontal="center" vertical="center"/>
    </xf>
    <xf numFmtId="0" fontId="30" fillId="6" borderId="1" xfId="0" applyFont="1" applyFill="1" applyBorder="1" applyAlignment="1">
      <alignment horizontal="center"/>
    </xf>
    <xf numFmtId="0" fontId="23" fillId="6" borderId="7" xfId="0" applyFont="1" applyFill="1" applyBorder="1" applyAlignment="1">
      <alignment horizontal="center"/>
    </xf>
    <xf numFmtId="0" fontId="23" fillId="6" borderId="4" xfId="2" applyFont="1" applyFill="1" applyBorder="1" applyAlignment="1">
      <alignment horizontal="center" vertical="center" wrapText="1"/>
    </xf>
    <xf numFmtId="164" fontId="29" fillId="0" borderId="9" xfId="2" applyNumberFormat="1" applyFont="1" applyFill="1" applyBorder="1" applyAlignment="1">
      <alignment horizontal="center" vertical="center" wrapText="1"/>
    </xf>
    <xf numFmtId="164" fontId="23" fillId="0" borderId="10" xfId="0" applyNumberFormat="1" applyFont="1" applyFill="1" applyBorder="1" applyAlignment="1">
      <alignment horizontal="right" vertical="center"/>
    </xf>
    <xf numFmtId="164" fontId="23" fillId="0" borderId="8" xfId="1" applyNumberFormat="1" applyFont="1" applyFill="1" applyBorder="1"/>
    <xf numFmtId="164" fontId="23" fillId="0" borderId="10" xfId="1" applyNumberFormat="1" applyFont="1" applyFill="1" applyBorder="1"/>
    <xf numFmtId="164" fontId="23" fillId="8" borderId="8" xfId="1" applyNumberFormat="1" applyFont="1" applyFill="1" applyBorder="1"/>
    <xf numFmtId="0" fontId="23" fillId="6" borderId="11" xfId="0" applyFont="1" applyFill="1" applyBorder="1" applyAlignment="1">
      <alignment horizontal="center"/>
    </xf>
    <xf numFmtId="164" fontId="29" fillId="0" borderId="12" xfId="2" applyNumberFormat="1" applyFont="1" applyFill="1" applyBorder="1" applyAlignment="1">
      <alignment horizontal="center" vertical="center" wrapText="1"/>
    </xf>
    <xf numFmtId="164" fontId="23" fillId="0" borderId="13" xfId="0" applyNumberFormat="1" applyFont="1" applyFill="1" applyBorder="1" applyAlignment="1">
      <alignment horizontal="right" vertical="center"/>
    </xf>
    <xf numFmtId="164" fontId="23" fillId="0" borderId="11" xfId="1" applyNumberFormat="1" applyFont="1" applyFill="1" applyBorder="1"/>
    <xf numFmtId="164" fontId="23" fillId="0" borderId="13" xfId="1" applyNumberFormat="1" applyFont="1" applyFill="1" applyBorder="1"/>
    <xf numFmtId="164" fontId="23" fillId="8" borderId="11" xfId="1" applyNumberFormat="1" applyFont="1" applyFill="1" applyBorder="1"/>
    <xf numFmtId="164" fontId="31" fillId="0" borderId="12" xfId="2" applyNumberFormat="1" applyFont="1" applyFill="1" applyBorder="1" applyAlignment="1">
      <alignment horizontal="center" vertical="center" wrapText="1"/>
    </xf>
    <xf numFmtId="164" fontId="23" fillId="0" borderId="11" xfId="0" applyNumberFormat="1" applyFont="1" applyFill="1" applyBorder="1"/>
    <xf numFmtId="164" fontId="29" fillId="0" borderId="12" xfId="2" applyNumberFormat="1" applyFont="1" applyFill="1" applyBorder="1" applyAlignment="1">
      <alignment vertical="center" wrapText="1"/>
    </xf>
    <xf numFmtId="164" fontId="29" fillId="0" borderId="22" xfId="2" applyNumberFormat="1" applyFont="1" applyFill="1" applyBorder="1" applyAlignment="1">
      <alignment vertical="center" wrapText="1"/>
    </xf>
    <xf numFmtId="164" fontId="29" fillId="0" borderId="9" xfId="2" applyNumberFormat="1" applyFont="1" applyFill="1" applyBorder="1" applyAlignment="1">
      <alignment vertical="center" wrapText="1"/>
    </xf>
    <xf numFmtId="164" fontId="29" fillId="0" borderId="23" xfId="2" applyNumberFormat="1" applyFont="1" applyFill="1" applyBorder="1" applyAlignment="1">
      <alignment vertical="center" wrapText="1"/>
    </xf>
    <xf numFmtId="164" fontId="23" fillId="0" borderId="11" xfId="0" applyNumberFormat="1" applyFont="1" applyFill="1" applyBorder="1" applyAlignment="1">
      <alignment horizontal="right" vertical="center"/>
    </xf>
    <xf numFmtId="0" fontId="29" fillId="0" borderId="0" xfId="0" applyFont="1" applyFill="1" applyBorder="1"/>
    <xf numFmtId="164" fontId="29" fillId="0" borderId="0" xfId="2" applyNumberFormat="1" applyFont="1" applyFill="1" applyBorder="1" applyAlignment="1">
      <alignment horizontal="center" vertical="center" wrapText="1"/>
    </xf>
    <xf numFmtId="164" fontId="23" fillId="0" borderId="15" xfId="0" applyNumberFormat="1" applyFont="1" applyFill="1" applyBorder="1" applyAlignment="1">
      <alignment horizontal="right" vertical="center"/>
    </xf>
    <xf numFmtId="164" fontId="23" fillId="0" borderId="17" xfId="1" applyNumberFormat="1" applyFont="1" applyFill="1" applyBorder="1"/>
    <xf numFmtId="164" fontId="23" fillId="0" borderId="15" xfId="1" applyNumberFormat="1" applyFont="1" applyFill="1" applyBorder="1"/>
    <xf numFmtId="164" fontId="23" fillId="8" borderId="16" xfId="1" applyNumberFormat="1" applyFont="1" applyFill="1" applyBorder="1"/>
    <xf numFmtId="3" fontId="32" fillId="7" borderId="3" xfId="2" applyNumberFormat="1" applyFont="1" applyFill="1" applyBorder="1" applyAlignment="1">
      <alignment horizontal="left" vertical="center" wrapText="1"/>
    </xf>
    <xf numFmtId="0" fontId="23" fillId="6" borderId="1" xfId="2" applyFont="1" applyFill="1" applyBorder="1" applyAlignment="1">
      <alignment horizontal="center" vertical="center" wrapText="1"/>
    </xf>
    <xf numFmtId="164" fontId="23" fillId="7" borderId="6" xfId="0" applyNumberFormat="1" applyFont="1" applyFill="1" applyBorder="1" applyAlignment="1">
      <alignment horizontal="right" vertical="center"/>
    </xf>
    <xf numFmtId="164" fontId="23" fillId="7" borderId="3" xfId="0" applyNumberFormat="1" applyFont="1" applyFill="1" applyBorder="1" applyAlignment="1">
      <alignment horizontal="right" vertical="center"/>
    </xf>
    <xf numFmtId="164" fontId="23" fillId="7" borderId="1" xfId="0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30" fillId="6" borderId="1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164" fontId="23" fillId="0" borderId="8" xfId="1" applyNumberFormat="1" applyFont="1" applyFill="1" applyBorder="1" applyAlignment="1">
      <alignment vertical="center"/>
    </xf>
    <xf numFmtId="164" fontId="23" fillId="0" borderId="10" xfId="1" applyNumberFormat="1" applyFont="1" applyFill="1" applyBorder="1" applyAlignment="1">
      <alignment vertical="center"/>
    </xf>
    <xf numFmtId="164" fontId="23" fillId="8" borderId="8" xfId="1" applyNumberFormat="1" applyFont="1" applyFill="1" applyBorder="1" applyAlignment="1">
      <alignment vertical="center"/>
    </xf>
    <xf numFmtId="164" fontId="26" fillId="8" borderId="8" xfId="1" applyNumberFormat="1" applyFont="1" applyFill="1" applyBorder="1" applyAlignment="1">
      <alignment vertical="center"/>
    </xf>
    <xf numFmtId="164" fontId="23" fillId="0" borderId="11" xfId="1" applyNumberFormat="1" applyFont="1" applyFill="1" applyBorder="1" applyAlignment="1">
      <alignment vertical="center"/>
    </xf>
    <xf numFmtId="164" fontId="23" fillId="0" borderId="13" xfId="1" applyNumberFormat="1" applyFont="1" applyFill="1" applyBorder="1" applyAlignment="1">
      <alignment vertical="center"/>
    </xf>
    <xf numFmtId="164" fontId="23" fillId="8" borderId="11" xfId="1" applyNumberFormat="1" applyFont="1" applyFill="1" applyBorder="1" applyAlignment="1">
      <alignment vertical="center"/>
    </xf>
    <xf numFmtId="164" fontId="23" fillId="0" borderId="11" xfId="0" applyNumberFormat="1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164" fontId="26" fillId="8" borderId="11" xfId="1" applyNumberFormat="1" applyFont="1" applyFill="1" applyBorder="1" applyAlignment="1">
      <alignment vertical="center"/>
    </xf>
    <xf numFmtId="164" fontId="23" fillId="0" borderId="17" xfId="1" applyNumberFormat="1" applyFont="1" applyFill="1" applyBorder="1" applyAlignment="1">
      <alignment vertical="center"/>
    </xf>
    <xf numFmtId="164" fontId="23" fillId="0" borderId="15" xfId="1" applyNumberFormat="1" applyFont="1" applyFill="1" applyBorder="1" applyAlignment="1">
      <alignment vertical="center"/>
    </xf>
    <xf numFmtId="164" fontId="23" fillId="8" borderId="16" xfId="1" applyNumberFormat="1" applyFont="1" applyFill="1" applyBorder="1" applyAlignment="1">
      <alignment vertical="center"/>
    </xf>
    <xf numFmtId="0" fontId="27" fillId="9" borderId="0" xfId="0" applyFont="1" applyFill="1"/>
    <xf numFmtId="0" fontId="19" fillId="9" borderId="0" xfId="0" applyFont="1" applyFill="1"/>
    <xf numFmtId="164" fontId="19" fillId="9" borderId="0" xfId="0" applyNumberFormat="1" applyFont="1" applyFill="1"/>
    <xf numFmtId="3" fontId="19" fillId="9" borderId="0" xfId="0" applyNumberFormat="1" applyFont="1" applyFill="1"/>
    <xf numFmtId="0" fontId="19" fillId="9" borderId="0" xfId="0" applyFont="1" applyFill="1" applyBorder="1"/>
    <xf numFmtId="164" fontId="3" fillId="9" borderId="0" xfId="1" applyNumberFormat="1" applyFont="1" applyFill="1" applyBorder="1"/>
    <xf numFmtId="164" fontId="3" fillId="9" borderId="14" xfId="1" applyNumberFormat="1" applyFont="1" applyFill="1" applyBorder="1"/>
    <xf numFmtId="164" fontId="3" fillId="9" borderId="15" xfId="1" applyNumberFormat="1" applyFont="1" applyFill="1" applyBorder="1"/>
    <xf numFmtId="165" fontId="3" fillId="9" borderId="0" xfId="1" applyNumberFormat="1" applyFont="1" applyFill="1" applyBorder="1"/>
    <xf numFmtId="0" fontId="0" fillId="9" borderId="0" xfId="0" applyFill="1"/>
    <xf numFmtId="0" fontId="17" fillId="9" borderId="0" xfId="0" applyFont="1" applyFill="1"/>
    <xf numFmtId="164" fontId="17" fillId="9" borderId="0" xfId="0" applyNumberFormat="1" applyFont="1" applyFill="1"/>
    <xf numFmtId="3" fontId="20" fillId="9" borderId="0" xfId="0" applyNumberFormat="1" applyFont="1" applyFill="1"/>
    <xf numFmtId="3" fontId="17" fillId="9" borderId="0" xfId="0" applyNumberFormat="1" applyFont="1" applyFill="1"/>
    <xf numFmtId="0" fontId="17" fillId="9" borderId="0" xfId="0" applyFont="1" applyFill="1" applyBorder="1"/>
    <xf numFmtId="164" fontId="21" fillId="9" borderId="0" xfId="1" applyNumberFormat="1" applyFont="1" applyFill="1" applyBorder="1"/>
    <xf numFmtId="164" fontId="21" fillId="9" borderId="14" xfId="1" applyNumberFormat="1" applyFont="1" applyFill="1" applyBorder="1"/>
    <xf numFmtId="164" fontId="21" fillId="9" borderId="15" xfId="1" applyNumberFormat="1" applyFont="1" applyFill="1" applyBorder="1"/>
    <xf numFmtId="165" fontId="16" fillId="9" borderId="0" xfId="1" applyNumberFormat="1" applyFont="1" applyFill="1" applyBorder="1"/>
    <xf numFmtId="0" fontId="5" fillId="9" borderId="0" xfId="0" applyFont="1" applyFill="1"/>
    <xf numFmtId="0" fontId="2" fillId="9" borderId="0" xfId="0" applyFont="1" applyFill="1"/>
    <xf numFmtId="0" fontId="3" fillId="9" borderId="0" xfId="0" applyFont="1" applyFill="1"/>
    <xf numFmtId="0" fontId="4" fillId="9" borderId="0" xfId="0" applyFont="1" applyFill="1"/>
    <xf numFmtId="0" fontId="4" fillId="9" borderId="0" xfId="0" applyFont="1" applyFill="1" applyAlignment="1">
      <alignment horizontal="center"/>
    </xf>
    <xf numFmtId="0" fontId="6" fillId="9" borderId="0" xfId="0" applyFont="1" applyFill="1"/>
    <xf numFmtId="0" fontId="7" fillId="9" borderId="0" xfId="0" applyFont="1" applyFill="1"/>
    <xf numFmtId="0" fontId="5" fillId="9" borderId="0" xfId="0" applyFont="1" applyFill="1" applyAlignment="1"/>
    <xf numFmtId="0" fontId="8" fillId="9" borderId="0" xfId="0" applyFont="1" applyFill="1"/>
    <xf numFmtId="0" fontId="9" fillId="9" borderId="0" xfId="0" applyFont="1" applyFill="1"/>
    <xf numFmtId="0" fontId="9" fillId="9" borderId="0" xfId="0" applyFont="1" applyFill="1" applyAlignment="1">
      <alignment horizontal="center"/>
    </xf>
    <xf numFmtId="0" fontId="6" fillId="9" borderId="0" xfId="0" applyFont="1" applyFill="1" applyAlignment="1"/>
    <xf numFmtId="0" fontId="11" fillId="9" borderId="0" xfId="0" applyFont="1" applyFill="1"/>
    <xf numFmtId="0" fontId="12" fillId="9" borderId="0" xfId="0" applyFont="1" applyFill="1"/>
    <xf numFmtId="0" fontId="12" fillId="9" borderId="0" xfId="0" applyFont="1" applyFill="1" applyAlignment="1">
      <alignment horizontal="center"/>
    </xf>
    <xf numFmtId="0" fontId="13" fillId="9" borderId="0" xfId="0" applyFont="1" applyFill="1"/>
    <xf numFmtId="0" fontId="14" fillId="9" borderId="0" xfId="0" applyFont="1" applyFill="1"/>
    <xf numFmtId="0" fontId="15" fillId="9" borderId="0" xfId="0" applyFont="1" applyFill="1" applyAlignment="1">
      <alignment horizontal="right"/>
    </xf>
    <xf numFmtId="0" fontId="16" fillId="9" borderId="0" xfId="0" applyFont="1" applyFill="1"/>
    <xf numFmtId="0" fontId="2" fillId="9" borderId="0" xfId="0" applyFont="1" applyFill="1" applyAlignment="1">
      <alignment horizontal="center"/>
    </xf>
    <xf numFmtId="0" fontId="16" fillId="9" borderId="0" xfId="0" applyFont="1" applyFill="1" applyAlignment="1">
      <alignment horizontal="center"/>
    </xf>
    <xf numFmtId="0" fontId="17" fillId="9" borderId="0" xfId="0" applyFont="1" applyFill="1" applyAlignment="1">
      <alignment horizontal="center"/>
    </xf>
    <xf numFmtId="0" fontId="17" fillId="9" borderId="0" xfId="0" applyFont="1" applyFill="1" applyBorder="1" applyAlignment="1">
      <alignment horizontal="center"/>
    </xf>
    <xf numFmtId="0" fontId="23" fillId="6" borderId="1" xfId="0" applyFont="1" applyFill="1" applyBorder="1" applyAlignment="1">
      <alignment horizontal="center"/>
    </xf>
    <xf numFmtId="0" fontId="23" fillId="0" borderId="0" xfId="0" applyFont="1" applyFill="1"/>
    <xf numFmtId="0" fontId="23" fillId="0" borderId="0" xfId="0" applyFont="1" applyFill="1" applyAlignment="1">
      <alignment horizontal="center"/>
    </xf>
    <xf numFmtId="0" fontId="35" fillId="0" borderId="0" xfId="0" applyFont="1" applyFill="1"/>
    <xf numFmtId="0" fontId="34" fillId="0" borderId="0" xfId="0" applyFont="1" applyFill="1"/>
    <xf numFmtId="0" fontId="29" fillId="0" borderId="0" xfId="0" applyFont="1" applyFill="1" applyAlignment="1"/>
    <xf numFmtId="0" fontId="30" fillId="0" borderId="0" xfId="0" applyFont="1" applyFill="1"/>
    <xf numFmtId="0" fontId="30" fillId="0" borderId="0" xfId="0" applyFont="1" applyFill="1" applyAlignment="1">
      <alignment horizontal="center"/>
    </xf>
    <xf numFmtId="0" fontId="34" fillId="0" borderId="0" xfId="0" applyFont="1" applyFill="1" applyAlignment="1"/>
    <xf numFmtId="0" fontId="33" fillId="0" borderId="0" xfId="0" applyFont="1" applyFill="1"/>
    <xf numFmtId="0" fontId="33" fillId="0" borderId="0" xfId="0" applyFont="1" applyFill="1" applyAlignment="1">
      <alignment horizontal="center"/>
    </xf>
    <xf numFmtId="0" fontId="30" fillId="0" borderId="0" xfId="0" applyFont="1" applyFill="1" applyAlignment="1">
      <alignment horizontal="right"/>
    </xf>
    <xf numFmtId="0" fontId="29" fillId="0" borderId="0" xfId="0" applyFont="1" applyFill="1" applyAlignment="1">
      <alignment horizontal="center"/>
    </xf>
    <xf numFmtId="0" fontId="29" fillId="0" borderId="0" xfId="0" applyFont="1" applyFill="1" applyBorder="1" applyAlignment="1">
      <alignment horizontal="center"/>
    </xf>
    <xf numFmtId="164" fontId="29" fillId="0" borderId="0" xfId="0" applyNumberFormat="1" applyFont="1" applyFill="1"/>
    <xf numFmtId="3" fontId="29" fillId="0" borderId="0" xfId="0" applyNumberFormat="1" applyFont="1" applyFill="1"/>
    <xf numFmtId="0" fontId="29" fillId="2" borderId="0" xfId="0" applyFont="1" applyFill="1" applyBorder="1" applyAlignment="1">
      <alignment horizontal="center"/>
    </xf>
    <xf numFmtId="0" fontId="29" fillId="2" borderId="0" xfId="0" applyFont="1" applyFill="1"/>
    <xf numFmtId="164" fontId="29" fillId="2" borderId="0" xfId="0" applyNumberFormat="1" applyFont="1" applyFill="1"/>
    <xf numFmtId="0" fontId="29" fillId="3" borderId="0" xfId="0" applyFont="1" applyFill="1" applyBorder="1" applyAlignment="1">
      <alignment horizontal="center"/>
    </xf>
    <xf numFmtId="0" fontId="29" fillId="3" borderId="0" xfId="0" applyFont="1" applyFill="1"/>
    <xf numFmtId="164" fontId="29" fillId="3" borderId="0" xfId="0" applyNumberFormat="1" applyFont="1" applyFill="1"/>
    <xf numFmtId="164" fontId="23" fillId="0" borderId="0" xfId="1" applyNumberFormat="1" applyFont="1" applyFill="1" applyBorder="1"/>
    <xf numFmtId="164" fontId="23" fillId="0" borderId="14" xfId="1" applyNumberFormat="1" applyFont="1" applyFill="1" applyBorder="1"/>
    <xf numFmtId="165" fontId="23" fillId="0" borderId="0" xfId="1" applyNumberFormat="1" applyFont="1" applyFill="1" applyBorder="1"/>
    <xf numFmtId="0" fontId="29" fillId="4" borderId="0" xfId="0" applyFont="1" applyFill="1" applyBorder="1" applyAlignment="1">
      <alignment horizontal="center"/>
    </xf>
    <xf numFmtId="0" fontId="29" fillId="5" borderId="0" xfId="0" applyFont="1" applyFill="1" applyBorder="1" applyAlignment="1">
      <alignment horizontal="center"/>
    </xf>
    <xf numFmtId="164" fontId="23" fillId="5" borderId="0" xfId="1" applyNumberFormat="1" applyFont="1" applyFill="1" applyBorder="1"/>
    <xf numFmtId="165" fontId="23" fillId="5" borderId="0" xfId="1" applyNumberFormat="1" applyFont="1" applyFill="1" applyBorder="1"/>
    <xf numFmtId="0" fontId="29" fillId="5" borderId="0" xfId="0" applyFont="1" applyFill="1" applyBorder="1"/>
    <xf numFmtId="164" fontId="29" fillId="0" borderId="0" xfId="0" applyNumberFormat="1" applyFont="1" applyFill="1" applyBorder="1"/>
    <xf numFmtId="0" fontId="29" fillId="0" borderId="5" xfId="0" applyFont="1" applyFill="1" applyBorder="1"/>
    <xf numFmtId="0" fontId="29" fillId="0" borderId="2" xfId="0" applyFont="1" applyFill="1" applyBorder="1"/>
    <xf numFmtId="0" fontId="23" fillId="0" borderId="2" xfId="0" applyFont="1" applyFill="1" applyBorder="1" applyAlignment="1">
      <alignment horizontal="center"/>
    </xf>
    <xf numFmtId="0" fontId="23" fillId="0" borderId="18" xfId="0" applyFont="1" applyFill="1" applyBorder="1" applyAlignment="1">
      <alignment horizontal="center"/>
    </xf>
    <xf numFmtId="0" fontId="35" fillId="0" borderId="19" xfId="0" applyFont="1" applyFill="1" applyBorder="1"/>
    <xf numFmtId="0" fontId="35" fillId="0" borderId="20" xfId="0" applyFont="1" applyFill="1" applyBorder="1"/>
    <xf numFmtId="0" fontId="35" fillId="0" borderId="20" xfId="0" applyFont="1" applyFill="1" applyBorder="1" applyAlignment="1">
      <alignment horizontal="center"/>
    </xf>
    <xf numFmtId="0" fontId="35" fillId="0" borderId="21" xfId="0" applyFont="1" applyFill="1" applyBorder="1"/>
    <xf numFmtId="3" fontId="29" fillId="0" borderId="0" xfId="2" applyNumberFormat="1" applyFont="1" applyFill="1" applyBorder="1" applyAlignment="1">
      <alignment horizontal="left" vertical="center" wrapText="1"/>
    </xf>
    <xf numFmtId="3" fontId="29" fillId="0" borderId="0" xfId="2" applyNumberFormat="1" applyFont="1" applyFill="1" applyBorder="1" applyAlignment="1">
      <alignment horizontal="center" vertical="center" wrapText="1"/>
    </xf>
    <xf numFmtId="164" fontId="23" fillId="0" borderId="0" xfId="0" applyNumberFormat="1" applyFont="1" applyFill="1" applyBorder="1" applyAlignment="1">
      <alignment horizontal="right" vertical="center"/>
    </xf>
    <xf numFmtId="0" fontId="35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5" fillId="9" borderId="0" xfId="0" applyFont="1" applyFill="1"/>
    <xf numFmtId="0" fontId="29" fillId="9" borderId="0" xfId="0" applyFont="1" applyFill="1"/>
    <xf numFmtId="164" fontId="29" fillId="9" borderId="0" xfId="0" applyNumberFormat="1" applyFont="1" applyFill="1"/>
    <xf numFmtId="0" fontId="29" fillId="9" borderId="0" xfId="0" applyFont="1" applyFill="1" applyBorder="1"/>
    <xf numFmtId="0" fontId="23" fillId="0" borderId="0" xfId="0" applyFont="1" applyFill="1" applyBorder="1" applyAlignment="1">
      <alignment horizontal="center"/>
    </xf>
    <xf numFmtId="0" fontId="33" fillId="0" borderId="0" xfId="0" applyFont="1" applyFill="1" applyAlignment="1">
      <alignment horizontal="center"/>
    </xf>
    <xf numFmtId="1" fontId="23" fillId="7" borderId="2" xfId="0" applyNumberFormat="1" applyFont="1" applyFill="1" applyBorder="1" applyAlignment="1">
      <alignment horizontal="center" vertical="center" wrapText="1"/>
    </xf>
    <xf numFmtId="1" fontId="23" fillId="6" borderId="6" xfId="0" applyNumberFormat="1" applyFont="1" applyFill="1" applyBorder="1" applyAlignment="1">
      <alignment horizontal="center" vertical="center"/>
    </xf>
    <xf numFmtId="1" fontId="29" fillId="0" borderId="12" xfId="2" applyNumberFormat="1" applyFont="1" applyFill="1" applyBorder="1" applyAlignment="1">
      <alignment horizontal="center" vertical="center" wrapText="1"/>
    </xf>
    <xf numFmtId="1" fontId="29" fillId="0" borderId="9" xfId="2" applyNumberFormat="1" applyFont="1" applyFill="1" applyBorder="1" applyAlignment="1">
      <alignment horizontal="center" vertical="center" wrapText="1"/>
    </xf>
    <xf numFmtId="1" fontId="31" fillId="0" borderId="12" xfId="2" applyNumberFormat="1" applyFont="1" applyFill="1" applyBorder="1" applyAlignment="1">
      <alignment horizontal="center" vertical="center" wrapText="1"/>
    </xf>
    <xf numFmtId="1" fontId="29" fillId="0" borderId="22" xfId="2" applyNumberFormat="1" applyFont="1" applyFill="1" applyBorder="1" applyAlignment="1">
      <alignment horizontal="center" vertical="center" wrapText="1"/>
    </xf>
    <xf numFmtId="1" fontId="29" fillId="0" borderId="23" xfId="2" applyNumberFormat="1" applyFont="1" applyFill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horizontal="center" vertical="center"/>
    </xf>
    <xf numFmtId="1" fontId="23" fillId="7" borderId="6" xfId="0" applyNumberFormat="1" applyFont="1" applyFill="1" applyBorder="1" applyAlignment="1">
      <alignment horizontal="center" vertical="center"/>
    </xf>
    <xf numFmtId="1" fontId="0" fillId="0" borderId="0" xfId="0" applyNumberFormat="1" applyFill="1" applyAlignment="1">
      <alignment horizontal="center"/>
    </xf>
    <xf numFmtId="0" fontId="23" fillId="9" borderId="0" xfId="0" applyFont="1" applyFill="1" applyBorder="1" applyAlignment="1">
      <alignment horizontal="center"/>
    </xf>
    <xf numFmtId="0" fontId="16" fillId="9" borderId="0" xfId="0" applyFont="1" applyFill="1" applyBorder="1" applyAlignment="1">
      <alignment horizontal="center"/>
    </xf>
    <xf numFmtId="164" fontId="17" fillId="9" borderId="0" xfId="0" applyNumberFormat="1" applyFont="1" applyFill="1" applyBorder="1"/>
    <xf numFmtId="0" fontId="0" fillId="9" borderId="19" xfId="0" applyFill="1" applyBorder="1"/>
    <xf numFmtId="0" fontId="0" fillId="9" borderId="20" xfId="0" applyFill="1" applyBorder="1"/>
    <xf numFmtId="0" fontId="0" fillId="9" borderId="20" xfId="0" applyFill="1" applyBorder="1" applyAlignment="1">
      <alignment horizontal="center"/>
    </xf>
    <xf numFmtId="0" fontId="0" fillId="9" borderId="21" xfId="0" applyFill="1" applyBorder="1"/>
    <xf numFmtId="3" fontId="18" fillId="9" borderId="0" xfId="2" applyNumberFormat="1" applyFont="1" applyFill="1" applyBorder="1" applyAlignment="1">
      <alignment horizontal="left" vertical="center" wrapText="1"/>
    </xf>
    <xf numFmtId="3" fontId="18" fillId="9" borderId="0" xfId="2" applyNumberFormat="1" applyFont="1" applyFill="1" applyBorder="1" applyAlignment="1">
      <alignment horizontal="center" vertical="center" wrapText="1"/>
    </xf>
    <xf numFmtId="164" fontId="21" fillId="9" borderId="0" xfId="0" applyNumberFormat="1" applyFont="1" applyFill="1" applyBorder="1" applyAlignment="1">
      <alignment horizontal="right" vertical="center"/>
    </xf>
    <xf numFmtId="0" fontId="0" fillId="9" borderId="0" xfId="0" applyFill="1" applyAlignment="1">
      <alignment horizontal="center"/>
    </xf>
    <xf numFmtId="0" fontId="17" fillId="9" borderId="5" xfId="0" applyFont="1" applyFill="1" applyBorder="1"/>
    <xf numFmtId="0" fontId="17" fillId="9" borderId="2" xfId="0" applyFont="1" applyFill="1" applyBorder="1"/>
    <xf numFmtId="0" fontId="16" fillId="9" borderId="2" xfId="0" applyFont="1" applyFill="1" applyBorder="1" applyAlignment="1">
      <alignment horizontal="center"/>
    </xf>
    <xf numFmtId="0" fontId="16" fillId="9" borderId="18" xfId="0" applyFont="1" applyFill="1" applyBorder="1" applyAlignment="1">
      <alignment horizontal="center"/>
    </xf>
    <xf numFmtId="0" fontId="23" fillId="9" borderId="0" xfId="0" applyFont="1" applyFill="1" applyBorder="1" applyAlignment="1">
      <alignment horizontal="center" vertical="center"/>
    </xf>
    <xf numFmtId="0" fontId="23" fillId="9" borderId="7" xfId="0" applyFont="1" applyFill="1" applyBorder="1" applyAlignment="1">
      <alignment horizontal="center" vertical="center"/>
    </xf>
    <xf numFmtId="0" fontId="23" fillId="9" borderId="11" xfId="0" applyFont="1" applyFill="1" applyBorder="1" applyAlignment="1">
      <alignment horizontal="center" vertical="center"/>
    </xf>
    <xf numFmtId="1" fontId="4" fillId="9" borderId="0" xfId="0" applyNumberFormat="1" applyFont="1" applyFill="1" applyAlignment="1">
      <alignment horizontal="center"/>
    </xf>
    <xf numFmtId="1" fontId="7" fillId="9" borderId="0" xfId="0" applyNumberFormat="1" applyFont="1" applyFill="1" applyAlignment="1">
      <alignment horizontal="center"/>
    </xf>
    <xf numFmtId="1" fontId="9" fillId="9" borderId="0" xfId="0" applyNumberFormat="1" applyFont="1" applyFill="1" applyAlignment="1">
      <alignment horizontal="center"/>
    </xf>
    <xf numFmtId="1" fontId="6" fillId="9" borderId="0" xfId="0" applyNumberFormat="1" applyFont="1" applyFill="1" applyAlignment="1">
      <alignment horizontal="center"/>
    </xf>
    <xf numFmtId="1" fontId="12" fillId="9" borderId="0" xfId="0" applyNumberFormat="1" applyFont="1" applyFill="1" applyAlignment="1">
      <alignment horizontal="center"/>
    </xf>
    <xf numFmtId="1" fontId="15" fillId="9" borderId="0" xfId="0" applyNumberFormat="1" applyFont="1" applyFill="1" applyAlignment="1">
      <alignment horizontal="center"/>
    </xf>
    <xf numFmtId="1" fontId="2" fillId="9" borderId="0" xfId="0" applyNumberFormat="1" applyFont="1" applyFill="1" applyAlignment="1">
      <alignment horizontal="center"/>
    </xf>
    <xf numFmtId="1" fontId="17" fillId="9" borderId="0" xfId="0" applyNumberFormat="1" applyFont="1" applyFill="1" applyBorder="1" applyAlignment="1">
      <alignment horizontal="center"/>
    </xf>
    <xf numFmtId="1" fontId="17" fillId="9" borderId="2" xfId="0" applyNumberFormat="1" applyFont="1" applyFill="1" applyBorder="1" applyAlignment="1">
      <alignment horizontal="center"/>
    </xf>
    <xf numFmtId="1" fontId="0" fillId="9" borderId="20" xfId="0" applyNumberFormat="1" applyFill="1" applyBorder="1" applyAlignment="1">
      <alignment horizontal="center"/>
    </xf>
    <xf numFmtId="1" fontId="18" fillId="9" borderId="0" xfId="2" applyNumberFormat="1" applyFont="1" applyFill="1" applyBorder="1" applyAlignment="1">
      <alignment horizontal="center" vertical="center" wrapText="1"/>
    </xf>
    <xf numFmtId="1" fontId="0" fillId="9" borderId="0" xfId="0" applyNumberFormat="1" applyFill="1" applyAlignment="1">
      <alignment horizontal="center"/>
    </xf>
    <xf numFmtId="3" fontId="29" fillId="9" borderId="0" xfId="0" applyNumberFormat="1" applyFont="1" applyFill="1"/>
    <xf numFmtId="164" fontId="23" fillId="9" borderId="0" xfId="1" applyNumberFormat="1" applyFont="1" applyFill="1" applyBorder="1"/>
    <xf numFmtId="164" fontId="23" fillId="9" borderId="14" xfId="1" applyNumberFormat="1" applyFont="1" applyFill="1" applyBorder="1"/>
    <xf numFmtId="164" fontId="23" fillId="9" borderId="15" xfId="1" applyNumberFormat="1" applyFont="1" applyFill="1" applyBorder="1"/>
    <xf numFmtId="165" fontId="23" fillId="9" borderId="0" xfId="1" applyNumberFormat="1" applyFont="1" applyFill="1" applyBorder="1"/>
    <xf numFmtId="164" fontId="29" fillId="9" borderId="0" xfId="0" applyNumberFormat="1" applyFont="1" applyFill="1" applyBorder="1"/>
    <xf numFmtId="0" fontId="29" fillId="9" borderId="5" xfId="0" applyFont="1" applyFill="1" applyBorder="1"/>
    <xf numFmtId="0" fontId="29" fillId="9" borderId="2" xfId="0" applyFont="1" applyFill="1" applyBorder="1"/>
    <xf numFmtId="0" fontId="23" fillId="9" borderId="2" xfId="0" applyFont="1" applyFill="1" applyBorder="1" applyAlignment="1">
      <alignment horizontal="center"/>
    </xf>
    <xf numFmtId="0" fontId="23" fillId="9" borderId="18" xfId="0" applyFont="1" applyFill="1" applyBorder="1" applyAlignment="1">
      <alignment horizontal="center"/>
    </xf>
    <xf numFmtId="0" fontId="35" fillId="9" borderId="19" xfId="0" applyFont="1" applyFill="1" applyBorder="1"/>
    <xf numFmtId="0" fontId="35" fillId="9" borderId="20" xfId="0" applyFont="1" applyFill="1" applyBorder="1"/>
    <xf numFmtId="0" fontId="35" fillId="9" borderId="20" xfId="0" applyFont="1" applyFill="1" applyBorder="1" applyAlignment="1">
      <alignment horizontal="center"/>
    </xf>
    <xf numFmtId="0" fontId="35" fillId="9" borderId="21" xfId="0" applyFont="1" applyFill="1" applyBorder="1"/>
    <xf numFmtId="3" fontId="29" fillId="9" borderId="0" xfId="2" applyNumberFormat="1" applyFont="1" applyFill="1" applyBorder="1" applyAlignment="1">
      <alignment horizontal="left" vertical="center" wrapText="1"/>
    </xf>
    <xf numFmtId="3" fontId="29" fillId="9" borderId="0" xfId="2" applyNumberFormat="1" applyFont="1" applyFill="1" applyBorder="1" applyAlignment="1">
      <alignment horizontal="center" vertical="center" wrapText="1"/>
    </xf>
    <xf numFmtId="164" fontId="23" fillId="9" borderId="0" xfId="0" applyNumberFormat="1" applyFont="1" applyFill="1" applyBorder="1" applyAlignment="1">
      <alignment horizontal="right" vertical="center"/>
    </xf>
    <xf numFmtId="0" fontId="35" fillId="9" borderId="0" xfId="0" applyFont="1" applyFill="1" applyAlignment="1">
      <alignment horizontal="center"/>
    </xf>
    <xf numFmtId="0" fontId="29" fillId="9" borderId="0" xfId="0" applyFont="1" applyFill="1" applyAlignment="1">
      <alignment horizontal="center"/>
    </xf>
    <xf numFmtId="0" fontId="29" fillId="9" borderId="0" xfId="0" applyFont="1" applyFill="1" applyBorder="1" applyAlignment="1">
      <alignment horizontal="center"/>
    </xf>
    <xf numFmtId="0" fontId="23" fillId="9" borderId="0" xfId="0" applyFont="1" applyFill="1"/>
    <xf numFmtId="0" fontId="23" fillId="9" borderId="0" xfId="0" applyFont="1" applyFill="1" applyAlignment="1">
      <alignment horizontal="center"/>
    </xf>
    <xf numFmtId="0" fontId="34" fillId="9" borderId="0" xfId="0" applyFont="1" applyFill="1"/>
    <xf numFmtId="0" fontId="29" fillId="9" borderId="0" xfId="0" applyFont="1" applyFill="1" applyAlignment="1"/>
    <xf numFmtId="0" fontId="30" fillId="9" borderId="0" xfId="0" applyFont="1" applyFill="1"/>
    <xf numFmtId="0" fontId="30" fillId="9" borderId="0" xfId="0" applyFont="1" applyFill="1" applyAlignment="1">
      <alignment horizontal="center"/>
    </xf>
    <xf numFmtId="0" fontId="34" fillId="9" borderId="0" xfId="0" applyFont="1" applyFill="1" applyAlignment="1"/>
    <xf numFmtId="0" fontId="33" fillId="9" borderId="0" xfId="0" applyFont="1" applyFill="1"/>
    <xf numFmtId="0" fontId="33" fillId="9" borderId="0" xfId="0" applyFont="1" applyFill="1" applyAlignment="1">
      <alignment horizontal="center"/>
    </xf>
    <xf numFmtId="0" fontId="30" fillId="9" borderId="0" xfId="0" applyFont="1" applyFill="1" applyAlignment="1">
      <alignment horizontal="right"/>
    </xf>
    <xf numFmtId="0" fontId="23" fillId="6" borderId="3" xfId="0" applyFont="1" applyFill="1" applyBorder="1" applyAlignment="1">
      <alignment horizontal="center"/>
    </xf>
    <xf numFmtId="166" fontId="33" fillId="0" borderId="0" xfId="3" applyNumberFormat="1" applyFont="1" applyFill="1" applyAlignment="1">
      <alignment horizontal="center"/>
    </xf>
    <xf numFmtId="166" fontId="23" fillId="0" borderId="0" xfId="3" applyNumberFormat="1" applyFont="1" applyFill="1"/>
    <xf numFmtId="166" fontId="29" fillId="0" borderId="0" xfId="0" applyNumberFormat="1" applyFont="1" applyFill="1"/>
    <xf numFmtId="0" fontId="11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3" fillId="9" borderId="0" xfId="0" applyFont="1" applyFill="1" applyBorder="1" applyAlignment="1">
      <alignment horizontal="center"/>
    </xf>
    <xf numFmtId="166" fontId="17" fillId="9" borderId="0" xfId="3" applyNumberFormat="1" applyFont="1" applyFill="1" applyBorder="1"/>
    <xf numFmtId="166" fontId="23" fillId="9" borderId="0" xfId="3" applyNumberFormat="1" applyFont="1" applyFill="1"/>
    <xf numFmtId="164" fontId="23" fillId="9" borderId="8" xfId="1" applyNumberFormat="1" applyFont="1" applyFill="1" applyBorder="1"/>
    <xf numFmtId="164" fontId="23" fillId="9" borderId="11" xfId="1" applyNumberFormat="1" applyFont="1" applyFill="1" applyBorder="1"/>
    <xf numFmtId="164" fontId="23" fillId="9" borderId="10" xfId="1" applyNumberFormat="1" applyFont="1" applyFill="1" applyBorder="1"/>
    <xf numFmtId="164" fontId="23" fillId="9" borderId="13" xfId="1" applyNumberFormat="1" applyFont="1" applyFill="1" applyBorder="1"/>
    <xf numFmtId="164" fontId="3" fillId="9" borderId="10" xfId="1" applyNumberFormat="1" applyFont="1" applyFill="1" applyBorder="1"/>
    <xf numFmtId="164" fontId="3" fillId="9" borderId="13" xfId="1" applyNumberFormat="1" applyFont="1" applyFill="1" applyBorder="1"/>
    <xf numFmtId="165" fontId="17" fillId="9" borderId="0" xfId="1" applyNumberFormat="1" applyFont="1" applyFill="1" applyBorder="1"/>
    <xf numFmtId="166" fontId="29" fillId="9" borderId="0" xfId="3" applyNumberFormat="1" applyFont="1" applyFill="1" applyBorder="1"/>
    <xf numFmtId="9" fontId="29" fillId="9" borderId="0" xfId="4" applyFont="1" applyFill="1" applyBorder="1"/>
    <xf numFmtId="166" fontId="29" fillId="0" borderId="0" xfId="3" applyNumberFormat="1" applyFont="1" applyFill="1"/>
    <xf numFmtId="166" fontId="29" fillId="0" borderId="0" xfId="3" applyNumberFormat="1" applyFont="1" applyFill="1" applyBorder="1"/>
    <xf numFmtId="165" fontId="29" fillId="9" borderId="0" xfId="1" applyNumberFormat="1" applyFont="1" applyFill="1" applyBorder="1"/>
    <xf numFmtId="164" fontId="23" fillId="9" borderId="8" xfId="1" applyNumberFormat="1" applyFont="1" applyFill="1" applyBorder="1" applyAlignment="1">
      <alignment vertical="center"/>
    </xf>
    <xf numFmtId="164" fontId="23" fillId="9" borderId="11" xfId="1" applyNumberFormat="1" applyFont="1" applyFill="1" applyBorder="1" applyAlignment="1">
      <alignment vertical="center"/>
    </xf>
    <xf numFmtId="165" fontId="19" fillId="9" borderId="0" xfId="1" applyNumberFormat="1" applyFont="1" applyFill="1"/>
    <xf numFmtId="0" fontId="42" fillId="7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/>
    </xf>
    <xf numFmtId="164" fontId="42" fillId="8" borderId="8" xfId="1" applyNumberFormat="1" applyFont="1" applyFill="1" applyBorder="1" applyAlignment="1">
      <alignment vertical="center"/>
    </xf>
    <xf numFmtId="165" fontId="18" fillId="9" borderId="0" xfId="1" applyNumberFormat="1" applyFont="1" applyFill="1" applyAlignment="1">
      <alignment horizontal="center"/>
    </xf>
    <xf numFmtId="9" fontId="18" fillId="9" borderId="0" xfId="4" applyFont="1" applyFill="1" applyAlignment="1">
      <alignment horizontal="center"/>
    </xf>
    <xf numFmtId="165" fontId="13" fillId="9" borderId="0" xfId="1" applyNumberFormat="1" applyFont="1" applyFill="1"/>
    <xf numFmtId="9" fontId="44" fillId="9" borderId="0" xfId="4" applyFont="1" applyFill="1"/>
    <xf numFmtId="165" fontId="29" fillId="9" borderId="0" xfId="1" applyNumberFormat="1" applyFont="1" applyFill="1" applyAlignment="1">
      <alignment horizontal="center"/>
    </xf>
    <xf numFmtId="9" fontId="29" fillId="9" borderId="0" xfId="4" applyFont="1" applyFill="1" applyAlignment="1">
      <alignment horizontal="center"/>
    </xf>
    <xf numFmtId="9" fontId="29" fillId="9" borderId="0" xfId="4" applyFont="1" applyFill="1"/>
    <xf numFmtId="164" fontId="45" fillId="0" borderId="13" xfId="0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4" xfId="0" applyFont="1" applyFill="1" applyBorder="1" applyAlignment="1">
      <alignment horizontal="center"/>
    </xf>
    <xf numFmtId="0" fontId="38" fillId="0" borderId="0" xfId="0" applyFont="1" applyFill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28" fillId="0" borderId="19" xfId="0" applyFont="1" applyFill="1" applyBorder="1" applyAlignment="1">
      <alignment horizontal="center"/>
    </xf>
    <xf numFmtId="0" fontId="28" fillId="0" borderId="20" xfId="0" applyFont="1" applyFill="1" applyBorder="1" applyAlignment="1">
      <alignment horizontal="center"/>
    </xf>
    <xf numFmtId="0" fontId="27" fillId="0" borderId="20" xfId="0" applyFont="1" applyFill="1" applyBorder="1" applyAlignment="1">
      <alignment horizontal="center"/>
    </xf>
    <xf numFmtId="0" fontId="28" fillId="0" borderId="21" xfId="0" applyFont="1" applyFill="1" applyBorder="1" applyAlignment="1">
      <alignment horizontal="center"/>
    </xf>
    <xf numFmtId="0" fontId="10" fillId="9" borderId="0" xfId="0" applyFont="1" applyFill="1" applyAlignment="1">
      <alignment horizontal="center"/>
    </xf>
    <xf numFmtId="0" fontId="23" fillId="9" borderId="5" xfId="0" applyFont="1" applyFill="1" applyBorder="1" applyAlignment="1">
      <alignment horizontal="center"/>
    </xf>
    <xf numFmtId="0" fontId="23" fillId="9" borderId="2" xfId="0" applyFont="1" applyFill="1" applyBorder="1" applyAlignment="1">
      <alignment horizontal="center"/>
    </xf>
    <xf numFmtId="0" fontId="23" fillId="9" borderId="18" xfId="0" applyFont="1" applyFill="1" applyBorder="1" applyAlignment="1">
      <alignment horizontal="center"/>
    </xf>
    <xf numFmtId="0" fontId="23" fillId="9" borderId="15" xfId="0" applyFont="1" applyFill="1" applyBorder="1" applyAlignment="1">
      <alignment horizontal="center"/>
    </xf>
    <xf numFmtId="0" fontId="23" fillId="9" borderId="0" xfId="0" applyFont="1" applyFill="1" applyBorder="1" applyAlignment="1">
      <alignment horizontal="center"/>
    </xf>
    <xf numFmtId="0" fontId="23" fillId="9" borderId="14" xfId="0" applyFont="1" applyFill="1" applyBorder="1" applyAlignment="1">
      <alignment horizontal="center"/>
    </xf>
    <xf numFmtId="0" fontId="39" fillId="9" borderId="19" xfId="0" applyFont="1" applyFill="1" applyBorder="1" applyAlignment="1">
      <alignment horizontal="center"/>
    </xf>
    <xf numFmtId="0" fontId="39" fillId="9" borderId="20" xfId="0" applyFont="1" applyFill="1" applyBorder="1" applyAlignment="1">
      <alignment horizontal="center"/>
    </xf>
    <xf numFmtId="0" fontId="0" fillId="9" borderId="20" xfId="0" applyFill="1" applyBorder="1" applyAlignment="1">
      <alignment horizontal="center"/>
    </xf>
    <xf numFmtId="0" fontId="39" fillId="9" borderId="21" xfId="0" applyFont="1" applyFill="1" applyBorder="1" applyAlignment="1">
      <alignment horizontal="center"/>
    </xf>
    <xf numFmtId="0" fontId="40" fillId="9" borderId="5" xfId="0" applyFont="1" applyFill="1" applyBorder="1" applyAlignment="1">
      <alignment horizontal="center"/>
    </xf>
    <xf numFmtId="0" fontId="40" fillId="9" borderId="2" xfId="0" applyFont="1" applyFill="1" applyBorder="1" applyAlignment="1">
      <alignment horizontal="center"/>
    </xf>
    <xf numFmtId="0" fontId="40" fillId="9" borderId="18" xfId="0" applyFont="1" applyFill="1" applyBorder="1" applyAlignment="1">
      <alignment horizontal="center"/>
    </xf>
    <xf numFmtId="1" fontId="23" fillId="9" borderId="0" xfId="0" applyNumberFormat="1" applyFont="1" applyFill="1" applyBorder="1" applyAlignment="1">
      <alignment horizontal="center"/>
    </xf>
    <xf numFmtId="0" fontId="33" fillId="9" borderId="0" xfId="0" applyFont="1" applyFill="1" applyAlignment="1">
      <alignment horizontal="center"/>
    </xf>
    <xf numFmtId="0" fontId="37" fillId="0" borderId="0" xfId="0" applyFont="1" applyFill="1" applyAlignment="1">
      <alignment horizontal="center"/>
    </xf>
    <xf numFmtId="0" fontId="23" fillId="0" borderId="15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3" fillId="0" borderId="14" xfId="0" applyFont="1" applyFill="1" applyBorder="1" applyAlignment="1">
      <alignment horizontal="center"/>
    </xf>
    <xf numFmtId="0" fontId="36" fillId="9" borderId="0" xfId="0" applyFont="1" applyFill="1" applyAlignment="1">
      <alignment horizontal="center"/>
    </xf>
    <xf numFmtId="0" fontId="33" fillId="0" borderId="0" xfId="0" applyFont="1" applyFill="1" applyAlignment="1">
      <alignment horizontal="center"/>
    </xf>
  </cellXfs>
  <cellStyles count="5">
    <cellStyle name="Millares" xfId="1" builtinId="3"/>
    <cellStyle name="Moneda" xfId="3" builtinId="4"/>
    <cellStyle name="Normal" xfId="0" builtinId="0"/>
    <cellStyle name="Normal_Simulacion 3.1" xfId="2" xr:uid="{00000000-0005-0000-0000-000003000000}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C153"/>
  <sheetViews>
    <sheetView zoomScale="50" zoomScaleNormal="50" workbookViewId="0">
      <selection sqref="A1:XFD1048576"/>
    </sheetView>
  </sheetViews>
  <sheetFormatPr baseColWidth="10" defaultColWidth="76.85546875" defaultRowHeight="20.25" x14ac:dyDescent="0.3"/>
  <cols>
    <col min="1" max="1" width="7.28515625" style="18" customWidth="1"/>
    <col min="2" max="2" width="11.42578125" style="18" customWidth="1"/>
    <col min="3" max="3" width="78" style="18" customWidth="1"/>
    <col min="4" max="4" width="20.7109375" style="18" customWidth="1"/>
    <col min="5" max="5" width="44.85546875" style="85" bestFit="1" customWidth="1"/>
    <col min="6" max="6" width="37" style="18" customWidth="1"/>
    <col min="7" max="7" width="26.7109375" style="18" customWidth="1"/>
    <col min="8" max="8" width="31.85546875" style="18" customWidth="1"/>
    <col min="9" max="9" width="29" style="18" customWidth="1"/>
    <col min="10" max="10" width="31.5703125" style="18" customWidth="1"/>
    <col min="11" max="11" width="30.28515625" style="18" customWidth="1"/>
    <col min="12" max="12" width="30.85546875" style="18" customWidth="1"/>
    <col min="13" max="13" width="26.28515625" style="18" customWidth="1"/>
    <col min="14" max="14" width="23.140625" style="18" hidden="1" customWidth="1"/>
    <col min="15" max="15" width="27.42578125" style="18" hidden="1" customWidth="1"/>
    <col min="16" max="17" width="23.140625" style="18" hidden="1" customWidth="1"/>
    <col min="18" max="18" width="31.85546875" style="18" hidden="1" customWidth="1"/>
    <col min="19" max="19" width="29.28515625" style="18" bestFit="1" customWidth="1"/>
    <col min="20" max="20" width="35.85546875" style="18" bestFit="1" customWidth="1"/>
    <col min="21" max="21" width="8.28515625" style="145" customWidth="1"/>
    <col min="22" max="22" width="28.140625" style="145" bestFit="1" customWidth="1"/>
    <col min="23" max="23" width="27" style="145" bestFit="1" customWidth="1"/>
    <col min="24" max="24" width="19" style="145" customWidth="1"/>
    <col min="25" max="36" width="11.42578125" style="145" customWidth="1"/>
    <col min="37" max="70" width="11.42578125" style="154" customWidth="1"/>
    <col min="71" max="231" width="11.42578125" style="2" customWidth="1"/>
    <col min="232" max="234" width="7.28515625" style="2" customWidth="1"/>
    <col min="235" max="235" width="0" style="2" hidden="1" customWidth="1"/>
    <col min="236" max="236" width="7.28515625" style="2" customWidth="1"/>
    <col min="237" max="237" width="66.140625" style="2" customWidth="1"/>
    <col min="238" max="238" width="0" style="2" hidden="1" customWidth="1"/>
    <col min="239" max="239" width="28" style="2" customWidth="1"/>
    <col min="240" max="240" width="32.140625" style="2" customWidth="1"/>
    <col min="241" max="241" width="39.85546875" style="2" bestFit="1" customWidth="1"/>
    <col min="242" max="242" width="0" style="2" hidden="1" customWidth="1"/>
    <col min="243" max="243" width="7.28515625" style="2" customWidth="1"/>
    <col min="244" max="244" width="0" style="2" hidden="1" customWidth="1"/>
    <col min="245" max="245" width="7.28515625" style="2" customWidth="1"/>
    <col min="246" max="246" width="59.5703125" style="2" customWidth="1"/>
    <col min="247" max="247" width="0" style="2" hidden="1" customWidth="1"/>
    <col min="248" max="248" width="23.85546875" style="2" customWidth="1"/>
    <col min="249" max="249" width="27.42578125" style="2" customWidth="1"/>
    <col min="250" max="250" width="28" style="2" customWidth="1"/>
    <col min="251" max="253" width="0" style="2" hidden="1" customWidth="1"/>
    <col min="254" max="254" width="7.28515625" style="2" customWidth="1"/>
    <col min="255" max="255" width="6.140625" style="2" bestFit="1" customWidth="1"/>
    <col min="256" max="256" width="76.85546875" style="2"/>
    <col min="257" max="257" width="7.28515625" style="2" customWidth="1"/>
    <col min="258" max="258" width="6.140625" style="2" bestFit="1" customWidth="1"/>
    <col min="259" max="259" width="78" style="2" customWidth="1"/>
    <col min="260" max="260" width="20.7109375" style="2" customWidth="1"/>
    <col min="261" max="261" width="26" style="2" customWidth="1"/>
    <col min="262" max="262" width="37" style="2" bestFit="1" customWidth="1"/>
    <col min="263" max="271" width="0" style="2" hidden="1" customWidth="1"/>
    <col min="272" max="274" width="22.7109375" style="2" bestFit="1" customWidth="1"/>
    <col min="275" max="275" width="25.28515625" style="2" bestFit="1" customWidth="1"/>
    <col min="276" max="276" width="21" style="2" bestFit="1" customWidth="1"/>
    <col min="277" max="277" width="8.28515625" style="2" customWidth="1"/>
    <col min="278" max="278" width="19" style="2" bestFit="1" customWidth="1"/>
    <col min="279" max="279" width="20.5703125" style="2" bestFit="1" customWidth="1"/>
    <col min="280" max="280" width="19" style="2" customWidth="1"/>
    <col min="281" max="487" width="11.42578125" style="2" customWidth="1"/>
    <col min="488" max="490" width="7.28515625" style="2" customWidth="1"/>
    <col min="491" max="491" width="0" style="2" hidden="1" customWidth="1"/>
    <col min="492" max="492" width="7.28515625" style="2" customWidth="1"/>
    <col min="493" max="493" width="66.140625" style="2" customWidth="1"/>
    <col min="494" max="494" width="0" style="2" hidden="1" customWidth="1"/>
    <col min="495" max="495" width="28" style="2" customWidth="1"/>
    <col min="496" max="496" width="32.140625" style="2" customWidth="1"/>
    <col min="497" max="497" width="39.85546875" style="2" bestFit="1" customWidth="1"/>
    <col min="498" max="498" width="0" style="2" hidden="1" customWidth="1"/>
    <col min="499" max="499" width="7.28515625" style="2" customWidth="1"/>
    <col min="500" max="500" width="0" style="2" hidden="1" customWidth="1"/>
    <col min="501" max="501" width="7.28515625" style="2" customWidth="1"/>
    <col min="502" max="502" width="59.5703125" style="2" customWidth="1"/>
    <col min="503" max="503" width="0" style="2" hidden="1" customWidth="1"/>
    <col min="504" max="504" width="23.85546875" style="2" customWidth="1"/>
    <col min="505" max="505" width="27.42578125" style="2" customWidth="1"/>
    <col min="506" max="506" width="28" style="2" customWidth="1"/>
    <col min="507" max="509" width="0" style="2" hidden="1" customWidth="1"/>
    <col min="510" max="510" width="7.28515625" style="2" customWidth="1"/>
    <col min="511" max="511" width="6.140625" style="2" bestFit="1" customWidth="1"/>
    <col min="512" max="512" width="76.85546875" style="2"/>
    <col min="513" max="513" width="7.28515625" style="2" customWidth="1"/>
    <col min="514" max="514" width="6.140625" style="2" bestFit="1" customWidth="1"/>
    <col min="515" max="515" width="78" style="2" customWidth="1"/>
    <col min="516" max="516" width="20.7109375" style="2" customWidth="1"/>
    <col min="517" max="517" width="26" style="2" customWidth="1"/>
    <col min="518" max="518" width="37" style="2" bestFit="1" customWidth="1"/>
    <col min="519" max="527" width="0" style="2" hidden="1" customWidth="1"/>
    <col min="528" max="530" width="22.7109375" style="2" bestFit="1" customWidth="1"/>
    <col min="531" max="531" width="25.28515625" style="2" bestFit="1" customWidth="1"/>
    <col min="532" max="532" width="21" style="2" bestFit="1" customWidth="1"/>
    <col min="533" max="533" width="8.28515625" style="2" customWidth="1"/>
    <col min="534" max="534" width="19" style="2" bestFit="1" customWidth="1"/>
    <col min="535" max="535" width="20.5703125" style="2" bestFit="1" customWidth="1"/>
    <col min="536" max="536" width="19" style="2" customWidth="1"/>
    <col min="537" max="743" width="11.42578125" style="2" customWidth="1"/>
    <col min="744" max="746" width="7.28515625" style="2" customWidth="1"/>
    <col min="747" max="747" width="0" style="2" hidden="1" customWidth="1"/>
    <col min="748" max="748" width="7.28515625" style="2" customWidth="1"/>
    <col min="749" max="749" width="66.140625" style="2" customWidth="1"/>
    <col min="750" max="750" width="0" style="2" hidden="1" customWidth="1"/>
    <col min="751" max="751" width="28" style="2" customWidth="1"/>
    <col min="752" max="752" width="32.140625" style="2" customWidth="1"/>
    <col min="753" max="753" width="39.85546875" style="2" bestFit="1" customWidth="1"/>
    <col min="754" max="754" width="0" style="2" hidden="1" customWidth="1"/>
    <col min="755" max="755" width="7.28515625" style="2" customWidth="1"/>
    <col min="756" max="756" width="0" style="2" hidden="1" customWidth="1"/>
    <col min="757" max="757" width="7.28515625" style="2" customWidth="1"/>
    <col min="758" max="758" width="59.5703125" style="2" customWidth="1"/>
    <col min="759" max="759" width="0" style="2" hidden="1" customWidth="1"/>
    <col min="760" max="760" width="23.85546875" style="2" customWidth="1"/>
    <col min="761" max="761" width="27.42578125" style="2" customWidth="1"/>
    <col min="762" max="762" width="28" style="2" customWidth="1"/>
    <col min="763" max="765" width="0" style="2" hidden="1" customWidth="1"/>
    <col min="766" max="766" width="7.28515625" style="2" customWidth="1"/>
    <col min="767" max="767" width="6.140625" style="2" bestFit="1" customWidth="1"/>
    <col min="768" max="768" width="76.85546875" style="2"/>
    <col min="769" max="769" width="7.28515625" style="2" customWidth="1"/>
    <col min="770" max="770" width="6.140625" style="2" bestFit="1" customWidth="1"/>
    <col min="771" max="771" width="78" style="2" customWidth="1"/>
    <col min="772" max="772" width="20.7109375" style="2" customWidth="1"/>
    <col min="773" max="773" width="26" style="2" customWidth="1"/>
    <col min="774" max="774" width="37" style="2" bestFit="1" customWidth="1"/>
    <col min="775" max="783" width="0" style="2" hidden="1" customWidth="1"/>
    <col min="784" max="786" width="22.7109375" style="2" bestFit="1" customWidth="1"/>
    <col min="787" max="787" width="25.28515625" style="2" bestFit="1" customWidth="1"/>
    <col min="788" max="788" width="21" style="2" bestFit="1" customWidth="1"/>
    <col min="789" max="789" width="8.28515625" style="2" customWidth="1"/>
    <col min="790" max="790" width="19" style="2" bestFit="1" customWidth="1"/>
    <col min="791" max="791" width="20.5703125" style="2" bestFit="1" customWidth="1"/>
    <col min="792" max="792" width="19" style="2" customWidth="1"/>
    <col min="793" max="999" width="11.42578125" style="2" customWidth="1"/>
    <col min="1000" max="1002" width="7.28515625" style="2" customWidth="1"/>
    <col min="1003" max="1003" width="0" style="2" hidden="1" customWidth="1"/>
    <col min="1004" max="1004" width="7.28515625" style="2" customWidth="1"/>
    <col min="1005" max="1005" width="66.140625" style="2" customWidth="1"/>
    <col min="1006" max="1006" width="0" style="2" hidden="1" customWidth="1"/>
    <col min="1007" max="1007" width="28" style="2" customWidth="1"/>
    <col min="1008" max="1008" width="32.140625" style="2" customWidth="1"/>
    <col min="1009" max="1009" width="39.85546875" style="2" bestFit="1" customWidth="1"/>
    <col min="1010" max="1010" width="0" style="2" hidden="1" customWidth="1"/>
    <col min="1011" max="1011" width="7.28515625" style="2" customWidth="1"/>
    <col min="1012" max="1012" width="0" style="2" hidden="1" customWidth="1"/>
    <col min="1013" max="1013" width="7.28515625" style="2" customWidth="1"/>
    <col min="1014" max="1014" width="59.5703125" style="2" customWidth="1"/>
    <col min="1015" max="1015" width="0" style="2" hidden="1" customWidth="1"/>
    <col min="1016" max="1016" width="23.85546875" style="2" customWidth="1"/>
    <col min="1017" max="1017" width="27.42578125" style="2" customWidth="1"/>
    <col min="1018" max="1018" width="28" style="2" customWidth="1"/>
    <col min="1019" max="1021" width="0" style="2" hidden="1" customWidth="1"/>
    <col min="1022" max="1022" width="7.28515625" style="2" customWidth="1"/>
    <col min="1023" max="1023" width="6.140625" style="2" bestFit="1" customWidth="1"/>
    <col min="1024" max="1024" width="76.85546875" style="2"/>
    <col min="1025" max="1025" width="7.28515625" style="2" customWidth="1"/>
    <col min="1026" max="1026" width="6.140625" style="2" bestFit="1" customWidth="1"/>
    <col min="1027" max="1027" width="78" style="2" customWidth="1"/>
    <col min="1028" max="1028" width="20.7109375" style="2" customWidth="1"/>
    <col min="1029" max="1029" width="26" style="2" customWidth="1"/>
    <col min="1030" max="1030" width="37" style="2" bestFit="1" customWidth="1"/>
    <col min="1031" max="1039" width="0" style="2" hidden="1" customWidth="1"/>
    <col min="1040" max="1042" width="22.7109375" style="2" bestFit="1" customWidth="1"/>
    <col min="1043" max="1043" width="25.28515625" style="2" bestFit="1" customWidth="1"/>
    <col min="1044" max="1044" width="21" style="2" bestFit="1" customWidth="1"/>
    <col min="1045" max="1045" width="8.28515625" style="2" customWidth="1"/>
    <col min="1046" max="1046" width="19" style="2" bestFit="1" customWidth="1"/>
    <col min="1047" max="1047" width="20.5703125" style="2" bestFit="1" customWidth="1"/>
    <col min="1048" max="1048" width="19" style="2" customWidth="1"/>
    <col min="1049" max="1255" width="11.42578125" style="2" customWidth="1"/>
    <col min="1256" max="1258" width="7.28515625" style="2" customWidth="1"/>
    <col min="1259" max="1259" width="0" style="2" hidden="1" customWidth="1"/>
    <col min="1260" max="1260" width="7.28515625" style="2" customWidth="1"/>
    <col min="1261" max="1261" width="66.140625" style="2" customWidth="1"/>
    <col min="1262" max="1262" width="0" style="2" hidden="1" customWidth="1"/>
    <col min="1263" max="1263" width="28" style="2" customWidth="1"/>
    <col min="1264" max="1264" width="32.140625" style="2" customWidth="1"/>
    <col min="1265" max="1265" width="39.85546875" style="2" bestFit="1" customWidth="1"/>
    <col min="1266" max="1266" width="0" style="2" hidden="1" customWidth="1"/>
    <col min="1267" max="1267" width="7.28515625" style="2" customWidth="1"/>
    <col min="1268" max="1268" width="0" style="2" hidden="1" customWidth="1"/>
    <col min="1269" max="1269" width="7.28515625" style="2" customWidth="1"/>
    <col min="1270" max="1270" width="59.5703125" style="2" customWidth="1"/>
    <col min="1271" max="1271" width="0" style="2" hidden="1" customWidth="1"/>
    <col min="1272" max="1272" width="23.85546875" style="2" customWidth="1"/>
    <col min="1273" max="1273" width="27.42578125" style="2" customWidth="1"/>
    <col min="1274" max="1274" width="28" style="2" customWidth="1"/>
    <col min="1275" max="1277" width="0" style="2" hidden="1" customWidth="1"/>
    <col min="1278" max="1278" width="7.28515625" style="2" customWidth="1"/>
    <col min="1279" max="1279" width="6.140625" style="2" bestFit="1" customWidth="1"/>
    <col min="1280" max="1280" width="76.85546875" style="2"/>
    <col min="1281" max="1281" width="7.28515625" style="2" customWidth="1"/>
    <col min="1282" max="1282" width="6.140625" style="2" bestFit="1" customWidth="1"/>
    <col min="1283" max="1283" width="78" style="2" customWidth="1"/>
    <col min="1284" max="1284" width="20.7109375" style="2" customWidth="1"/>
    <col min="1285" max="1285" width="26" style="2" customWidth="1"/>
    <col min="1286" max="1286" width="37" style="2" bestFit="1" customWidth="1"/>
    <col min="1287" max="1295" width="0" style="2" hidden="1" customWidth="1"/>
    <col min="1296" max="1298" width="22.7109375" style="2" bestFit="1" customWidth="1"/>
    <col min="1299" max="1299" width="25.28515625" style="2" bestFit="1" customWidth="1"/>
    <col min="1300" max="1300" width="21" style="2" bestFit="1" customWidth="1"/>
    <col min="1301" max="1301" width="8.28515625" style="2" customWidth="1"/>
    <col min="1302" max="1302" width="19" style="2" bestFit="1" customWidth="1"/>
    <col min="1303" max="1303" width="20.5703125" style="2" bestFit="1" customWidth="1"/>
    <col min="1304" max="1304" width="19" style="2" customWidth="1"/>
    <col min="1305" max="1511" width="11.42578125" style="2" customWidth="1"/>
    <col min="1512" max="1514" width="7.28515625" style="2" customWidth="1"/>
    <col min="1515" max="1515" width="0" style="2" hidden="1" customWidth="1"/>
    <col min="1516" max="1516" width="7.28515625" style="2" customWidth="1"/>
    <col min="1517" max="1517" width="66.140625" style="2" customWidth="1"/>
    <col min="1518" max="1518" width="0" style="2" hidden="1" customWidth="1"/>
    <col min="1519" max="1519" width="28" style="2" customWidth="1"/>
    <col min="1520" max="1520" width="32.140625" style="2" customWidth="1"/>
    <col min="1521" max="1521" width="39.85546875" style="2" bestFit="1" customWidth="1"/>
    <col min="1522" max="1522" width="0" style="2" hidden="1" customWidth="1"/>
    <col min="1523" max="1523" width="7.28515625" style="2" customWidth="1"/>
    <col min="1524" max="1524" width="0" style="2" hidden="1" customWidth="1"/>
    <col min="1525" max="1525" width="7.28515625" style="2" customWidth="1"/>
    <col min="1526" max="1526" width="59.5703125" style="2" customWidth="1"/>
    <col min="1527" max="1527" width="0" style="2" hidden="1" customWidth="1"/>
    <col min="1528" max="1528" width="23.85546875" style="2" customWidth="1"/>
    <col min="1529" max="1529" width="27.42578125" style="2" customWidth="1"/>
    <col min="1530" max="1530" width="28" style="2" customWidth="1"/>
    <col min="1531" max="1533" width="0" style="2" hidden="1" customWidth="1"/>
    <col min="1534" max="1534" width="7.28515625" style="2" customWidth="1"/>
    <col min="1535" max="1535" width="6.140625" style="2" bestFit="1" customWidth="1"/>
    <col min="1536" max="1536" width="76.85546875" style="2"/>
    <col min="1537" max="1537" width="7.28515625" style="2" customWidth="1"/>
    <col min="1538" max="1538" width="6.140625" style="2" bestFit="1" customWidth="1"/>
    <col min="1539" max="1539" width="78" style="2" customWidth="1"/>
    <col min="1540" max="1540" width="20.7109375" style="2" customWidth="1"/>
    <col min="1541" max="1541" width="26" style="2" customWidth="1"/>
    <col min="1542" max="1542" width="37" style="2" bestFit="1" customWidth="1"/>
    <col min="1543" max="1551" width="0" style="2" hidden="1" customWidth="1"/>
    <col min="1552" max="1554" width="22.7109375" style="2" bestFit="1" customWidth="1"/>
    <col min="1555" max="1555" width="25.28515625" style="2" bestFit="1" customWidth="1"/>
    <col min="1556" max="1556" width="21" style="2" bestFit="1" customWidth="1"/>
    <col min="1557" max="1557" width="8.28515625" style="2" customWidth="1"/>
    <col min="1558" max="1558" width="19" style="2" bestFit="1" customWidth="1"/>
    <col min="1559" max="1559" width="20.5703125" style="2" bestFit="1" customWidth="1"/>
    <col min="1560" max="1560" width="19" style="2" customWidth="1"/>
    <col min="1561" max="1767" width="11.42578125" style="2" customWidth="1"/>
    <col min="1768" max="1770" width="7.28515625" style="2" customWidth="1"/>
    <col min="1771" max="1771" width="0" style="2" hidden="1" customWidth="1"/>
    <col min="1772" max="1772" width="7.28515625" style="2" customWidth="1"/>
    <col min="1773" max="1773" width="66.140625" style="2" customWidth="1"/>
    <col min="1774" max="1774" width="0" style="2" hidden="1" customWidth="1"/>
    <col min="1775" max="1775" width="28" style="2" customWidth="1"/>
    <col min="1776" max="1776" width="32.140625" style="2" customWidth="1"/>
    <col min="1777" max="1777" width="39.85546875" style="2" bestFit="1" customWidth="1"/>
    <col min="1778" max="1778" width="0" style="2" hidden="1" customWidth="1"/>
    <col min="1779" max="1779" width="7.28515625" style="2" customWidth="1"/>
    <col min="1780" max="1780" width="0" style="2" hidden="1" customWidth="1"/>
    <col min="1781" max="1781" width="7.28515625" style="2" customWidth="1"/>
    <col min="1782" max="1782" width="59.5703125" style="2" customWidth="1"/>
    <col min="1783" max="1783" width="0" style="2" hidden="1" customWidth="1"/>
    <col min="1784" max="1784" width="23.85546875" style="2" customWidth="1"/>
    <col min="1785" max="1785" width="27.42578125" style="2" customWidth="1"/>
    <col min="1786" max="1786" width="28" style="2" customWidth="1"/>
    <col min="1787" max="1789" width="0" style="2" hidden="1" customWidth="1"/>
    <col min="1790" max="1790" width="7.28515625" style="2" customWidth="1"/>
    <col min="1791" max="1791" width="6.140625" style="2" bestFit="1" customWidth="1"/>
    <col min="1792" max="1792" width="76.85546875" style="2"/>
    <col min="1793" max="1793" width="7.28515625" style="2" customWidth="1"/>
    <col min="1794" max="1794" width="6.140625" style="2" bestFit="1" customWidth="1"/>
    <col min="1795" max="1795" width="78" style="2" customWidth="1"/>
    <col min="1796" max="1796" width="20.7109375" style="2" customWidth="1"/>
    <col min="1797" max="1797" width="26" style="2" customWidth="1"/>
    <col min="1798" max="1798" width="37" style="2" bestFit="1" customWidth="1"/>
    <col min="1799" max="1807" width="0" style="2" hidden="1" customWidth="1"/>
    <col min="1808" max="1810" width="22.7109375" style="2" bestFit="1" customWidth="1"/>
    <col min="1811" max="1811" width="25.28515625" style="2" bestFit="1" customWidth="1"/>
    <col min="1812" max="1812" width="21" style="2" bestFit="1" customWidth="1"/>
    <col min="1813" max="1813" width="8.28515625" style="2" customWidth="1"/>
    <col min="1814" max="1814" width="19" style="2" bestFit="1" customWidth="1"/>
    <col min="1815" max="1815" width="20.5703125" style="2" bestFit="1" customWidth="1"/>
    <col min="1816" max="1816" width="19" style="2" customWidth="1"/>
    <col min="1817" max="2023" width="11.42578125" style="2" customWidth="1"/>
    <col min="2024" max="2026" width="7.28515625" style="2" customWidth="1"/>
    <col min="2027" max="2027" width="0" style="2" hidden="1" customWidth="1"/>
    <col min="2028" max="2028" width="7.28515625" style="2" customWidth="1"/>
    <col min="2029" max="2029" width="66.140625" style="2" customWidth="1"/>
    <col min="2030" max="2030" width="0" style="2" hidden="1" customWidth="1"/>
    <col min="2031" max="2031" width="28" style="2" customWidth="1"/>
    <col min="2032" max="2032" width="32.140625" style="2" customWidth="1"/>
    <col min="2033" max="2033" width="39.85546875" style="2" bestFit="1" customWidth="1"/>
    <col min="2034" max="2034" width="0" style="2" hidden="1" customWidth="1"/>
    <col min="2035" max="2035" width="7.28515625" style="2" customWidth="1"/>
    <col min="2036" max="2036" width="0" style="2" hidden="1" customWidth="1"/>
    <col min="2037" max="2037" width="7.28515625" style="2" customWidth="1"/>
    <col min="2038" max="2038" width="59.5703125" style="2" customWidth="1"/>
    <col min="2039" max="2039" width="0" style="2" hidden="1" customWidth="1"/>
    <col min="2040" max="2040" width="23.85546875" style="2" customWidth="1"/>
    <col min="2041" max="2041" width="27.42578125" style="2" customWidth="1"/>
    <col min="2042" max="2042" width="28" style="2" customWidth="1"/>
    <col min="2043" max="2045" width="0" style="2" hidden="1" customWidth="1"/>
    <col min="2046" max="2046" width="7.28515625" style="2" customWidth="1"/>
    <col min="2047" max="2047" width="6.140625" style="2" bestFit="1" customWidth="1"/>
    <col min="2048" max="2048" width="76.85546875" style="2"/>
    <col min="2049" max="2049" width="7.28515625" style="2" customWidth="1"/>
    <col min="2050" max="2050" width="6.140625" style="2" bestFit="1" customWidth="1"/>
    <col min="2051" max="2051" width="78" style="2" customWidth="1"/>
    <col min="2052" max="2052" width="20.7109375" style="2" customWidth="1"/>
    <col min="2053" max="2053" width="26" style="2" customWidth="1"/>
    <col min="2054" max="2054" width="37" style="2" bestFit="1" customWidth="1"/>
    <col min="2055" max="2063" width="0" style="2" hidden="1" customWidth="1"/>
    <col min="2064" max="2066" width="22.7109375" style="2" bestFit="1" customWidth="1"/>
    <col min="2067" max="2067" width="25.28515625" style="2" bestFit="1" customWidth="1"/>
    <col min="2068" max="2068" width="21" style="2" bestFit="1" customWidth="1"/>
    <col min="2069" max="2069" width="8.28515625" style="2" customWidth="1"/>
    <col min="2070" max="2070" width="19" style="2" bestFit="1" customWidth="1"/>
    <col min="2071" max="2071" width="20.5703125" style="2" bestFit="1" customWidth="1"/>
    <col min="2072" max="2072" width="19" style="2" customWidth="1"/>
    <col min="2073" max="2279" width="11.42578125" style="2" customWidth="1"/>
    <col min="2280" max="2282" width="7.28515625" style="2" customWidth="1"/>
    <col min="2283" max="2283" width="0" style="2" hidden="1" customWidth="1"/>
    <col min="2284" max="2284" width="7.28515625" style="2" customWidth="1"/>
    <col min="2285" max="2285" width="66.140625" style="2" customWidth="1"/>
    <col min="2286" max="2286" width="0" style="2" hidden="1" customWidth="1"/>
    <col min="2287" max="2287" width="28" style="2" customWidth="1"/>
    <col min="2288" max="2288" width="32.140625" style="2" customWidth="1"/>
    <col min="2289" max="2289" width="39.85546875" style="2" bestFit="1" customWidth="1"/>
    <col min="2290" max="2290" width="0" style="2" hidden="1" customWidth="1"/>
    <col min="2291" max="2291" width="7.28515625" style="2" customWidth="1"/>
    <col min="2292" max="2292" width="0" style="2" hidden="1" customWidth="1"/>
    <col min="2293" max="2293" width="7.28515625" style="2" customWidth="1"/>
    <col min="2294" max="2294" width="59.5703125" style="2" customWidth="1"/>
    <col min="2295" max="2295" width="0" style="2" hidden="1" customWidth="1"/>
    <col min="2296" max="2296" width="23.85546875" style="2" customWidth="1"/>
    <col min="2297" max="2297" width="27.42578125" style="2" customWidth="1"/>
    <col min="2298" max="2298" width="28" style="2" customWidth="1"/>
    <col min="2299" max="2301" width="0" style="2" hidden="1" customWidth="1"/>
    <col min="2302" max="2302" width="7.28515625" style="2" customWidth="1"/>
    <col min="2303" max="2303" width="6.140625" style="2" bestFit="1" customWidth="1"/>
    <col min="2304" max="2304" width="76.85546875" style="2"/>
    <col min="2305" max="2305" width="7.28515625" style="2" customWidth="1"/>
    <col min="2306" max="2306" width="6.140625" style="2" bestFit="1" customWidth="1"/>
    <col min="2307" max="2307" width="78" style="2" customWidth="1"/>
    <col min="2308" max="2308" width="20.7109375" style="2" customWidth="1"/>
    <col min="2309" max="2309" width="26" style="2" customWidth="1"/>
    <col min="2310" max="2310" width="37" style="2" bestFit="1" customWidth="1"/>
    <col min="2311" max="2319" width="0" style="2" hidden="1" customWidth="1"/>
    <col min="2320" max="2322" width="22.7109375" style="2" bestFit="1" customWidth="1"/>
    <col min="2323" max="2323" width="25.28515625" style="2" bestFit="1" customWidth="1"/>
    <col min="2324" max="2324" width="21" style="2" bestFit="1" customWidth="1"/>
    <col min="2325" max="2325" width="8.28515625" style="2" customWidth="1"/>
    <col min="2326" max="2326" width="19" style="2" bestFit="1" customWidth="1"/>
    <col min="2327" max="2327" width="20.5703125" style="2" bestFit="1" customWidth="1"/>
    <col min="2328" max="2328" width="19" style="2" customWidth="1"/>
    <col min="2329" max="2535" width="11.42578125" style="2" customWidth="1"/>
    <col min="2536" max="2538" width="7.28515625" style="2" customWidth="1"/>
    <col min="2539" max="2539" width="0" style="2" hidden="1" customWidth="1"/>
    <col min="2540" max="2540" width="7.28515625" style="2" customWidth="1"/>
    <col min="2541" max="2541" width="66.140625" style="2" customWidth="1"/>
    <col min="2542" max="2542" width="0" style="2" hidden="1" customWidth="1"/>
    <col min="2543" max="2543" width="28" style="2" customWidth="1"/>
    <col min="2544" max="2544" width="32.140625" style="2" customWidth="1"/>
    <col min="2545" max="2545" width="39.85546875" style="2" bestFit="1" customWidth="1"/>
    <col min="2546" max="2546" width="0" style="2" hidden="1" customWidth="1"/>
    <col min="2547" max="2547" width="7.28515625" style="2" customWidth="1"/>
    <col min="2548" max="2548" width="0" style="2" hidden="1" customWidth="1"/>
    <col min="2549" max="2549" width="7.28515625" style="2" customWidth="1"/>
    <col min="2550" max="2550" width="59.5703125" style="2" customWidth="1"/>
    <col min="2551" max="2551" width="0" style="2" hidden="1" customWidth="1"/>
    <col min="2552" max="2552" width="23.85546875" style="2" customWidth="1"/>
    <col min="2553" max="2553" width="27.42578125" style="2" customWidth="1"/>
    <col min="2554" max="2554" width="28" style="2" customWidth="1"/>
    <col min="2555" max="2557" width="0" style="2" hidden="1" customWidth="1"/>
    <col min="2558" max="2558" width="7.28515625" style="2" customWidth="1"/>
    <col min="2559" max="2559" width="6.140625" style="2" bestFit="1" customWidth="1"/>
    <col min="2560" max="2560" width="76.85546875" style="2"/>
    <col min="2561" max="2561" width="7.28515625" style="2" customWidth="1"/>
    <col min="2562" max="2562" width="6.140625" style="2" bestFit="1" customWidth="1"/>
    <col min="2563" max="2563" width="78" style="2" customWidth="1"/>
    <col min="2564" max="2564" width="20.7109375" style="2" customWidth="1"/>
    <col min="2565" max="2565" width="26" style="2" customWidth="1"/>
    <col min="2566" max="2566" width="37" style="2" bestFit="1" customWidth="1"/>
    <col min="2567" max="2575" width="0" style="2" hidden="1" customWidth="1"/>
    <col min="2576" max="2578" width="22.7109375" style="2" bestFit="1" customWidth="1"/>
    <col min="2579" max="2579" width="25.28515625" style="2" bestFit="1" customWidth="1"/>
    <col min="2580" max="2580" width="21" style="2" bestFit="1" customWidth="1"/>
    <col min="2581" max="2581" width="8.28515625" style="2" customWidth="1"/>
    <col min="2582" max="2582" width="19" style="2" bestFit="1" customWidth="1"/>
    <col min="2583" max="2583" width="20.5703125" style="2" bestFit="1" customWidth="1"/>
    <col min="2584" max="2584" width="19" style="2" customWidth="1"/>
    <col min="2585" max="2791" width="11.42578125" style="2" customWidth="1"/>
    <col min="2792" max="2794" width="7.28515625" style="2" customWidth="1"/>
    <col min="2795" max="2795" width="0" style="2" hidden="1" customWidth="1"/>
    <col min="2796" max="2796" width="7.28515625" style="2" customWidth="1"/>
    <col min="2797" max="2797" width="66.140625" style="2" customWidth="1"/>
    <col min="2798" max="2798" width="0" style="2" hidden="1" customWidth="1"/>
    <col min="2799" max="2799" width="28" style="2" customWidth="1"/>
    <col min="2800" max="2800" width="32.140625" style="2" customWidth="1"/>
    <col min="2801" max="2801" width="39.85546875" style="2" bestFit="1" customWidth="1"/>
    <col min="2802" max="2802" width="0" style="2" hidden="1" customWidth="1"/>
    <col min="2803" max="2803" width="7.28515625" style="2" customWidth="1"/>
    <col min="2804" max="2804" width="0" style="2" hidden="1" customWidth="1"/>
    <col min="2805" max="2805" width="7.28515625" style="2" customWidth="1"/>
    <col min="2806" max="2806" width="59.5703125" style="2" customWidth="1"/>
    <col min="2807" max="2807" width="0" style="2" hidden="1" customWidth="1"/>
    <col min="2808" max="2808" width="23.85546875" style="2" customWidth="1"/>
    <col min="2809" max="2809" width="27.42578125" style="2" customWidth="1"/>
    <col min="2810" max="2810" width="28" style="2" customWidth="1"/>
    <col min="2811" max="2813" width="0" style="2" hidden="1" customWidth="1"/>
    <col min="2814" max="2814" width="7.28515625" style="2" customWidth="1"/>
    <col min="2815" max="2815" width="6.140625" style="2" bestFit="1" customWidth="1"/>
    <col min="2816" max="2816" width="76.85546875" style="2"/>
    <col min="2817" max="2817" width="7.28515625" style="2" customWidth="1"/>
    <col min="2818" max="2818" width="6.140625" style="2" bestFit="1" customWidth="1"/>
    <col min="2819" max="2819" width="78" style="2" customWidth="1"/>
    <col min="2820" max="2820" width="20.7109375" style="2" customWidth="1"/>
    <col min="2821" max="2821" width="26" style="2" customWidth="1"/>
    <col min="2822" max="2822" width="37" style="2" bestFit="1" customWidth="1"/>
    <col min="2823" max="2831" width="0" style="2" hidden="1" customWidth="1"/>
    <col min="2832" max="2834" width="22.7109375" style="2" bestFit="1" customWidth="1"/>
    <col min="2835" max="2835" width="25.28515625" style="2" bestFit="1" customWidth="1"/>
    <col min="2836" max="2836" width="21" style="2" bestFit="1" customWidth="1"/>
    <col min="2837" max="2837" width="8.28515625" style="2" customWidth="1"/>
    <col min="2838" max="2838" width="19" style="2" bestFit="1" customWidth="1"/>
    <col min="2839" max="2839" width="20.5703125" style="2" bestFit="1" customWidth="1"/>
    <col min="2840" max="2840" width="19" style="2" customWidth="1"/>
    <col min="2841" max="3047" width="11.42578125" style="2" customWidth="1"/>
    <col min="3048" max="3050" width="7.28515625" style="2" customWidth="1"/>
    <col min="3051" max="3051" width="0" style="2" hidden="1" customWidth="1"/>
    <col min="3052" max="3052" width="7.28515625" style="2" customWidth="1"/>
    <col min="3053" max="3053" width="66.140625" style="2" customWidth="1"/>
    <col min="3054" max="3054" width="0" style="2" hidden="1" customWidth="1"/>
    <col min="3055" max="3055" width="28" style="2" customWidth="1"/>
    <col min="3056" max="3056" width="32.140625" style="2" customWidth="1"/>
    <col min="3057" max="3057" width="39.85546875" style="2" bestFit="1" customWidth="1"/>
    <col min="3058" max="3058" width="0" style="2" hidden="1" customWidth="1"/>
    <col min="3059" max="3059" width="7.28515625" style="2" customWidth="1"/>
    <col min="3060" max="3060" width="0" style="2" hidden="1" customWidth="1"/>
    <col min="3061" max="3061" width="7.28515625" style="2" customWidth="1"/>
    <col min="3062" max="3062" width="59.5703125" style="2" customWidth="1"/>
    <col min="3063" max="3063" width="0" style="2" hidden="1" customWidth="1"/>
    <col min="3064" max="3064" width="23.85546875" style="2" customWidth="1"/>
    <col min="3065" max="3065" width="27.42578125" style="2" customWidth="1"/>
    <col min="3066" max="3066" width="28" style="2" customWidth="1"/>
    <col min="3067" max="3069" width="0" style="2" hidden="1" customWidth="1"/>
    <col min="3070" max="3070" width="7.28515625" style="2" customWidth="1"/>
    <col min="3071" max="3071" width="6.140625" style="2" bestFit="1" customWidth="1"/>
    <col min="3072" max="3072" width="76.85546875" style="2"/>
    <col min="3073" max="3073" width="7.28515625" style="2" customWidth="1"/>
    <col min="3074" max="3074" width="6.140625" style="2" bestFit="1" customWidth="1"/>
    <col min="3075" max="3075" width="78" style="2" customWidth="1"/>
    <col min="3076" max="3076" width="20.7109375" style="2" customWidth="1"/>
    <col min="3077" max="3077" width="26" style="2" customWidth="1"/>
    <col min="3078" max="3078" width="37" style="2" bestFit="1" customWidth="1"/>
    <col min="3079" max="3087" width="0" style="2" hidden="1" customWidth="1"/>
    <col min="3088" max="3090" width="22.7109375" style="2" bestFit="1" customWidth="1"/>
    <col min="3091" max="3091" width="25.28515625" style="2" bestFit="1" customWidth="1"/>
    <col min="3092" max="3092" width="21" style="2" bestFit="1" customWidth="1"/>
    <col min="3093" max="3093" width="8.28515625" style="2" customWidth="1"/>
    <col min="3094" max="3094" width="19" style="2" bestFit="1" customWidth="1"/>
    <col min="3095" max="3095" width="20.5703125" style="2" bestFit="1" customWidth="1"/>
    <col min="3096" max="3096" width="19" style="2" customWidth="1"/>
    <col min="3097" max="3303" width="11.42578125" style="2" customWidth="1"/>
    <col min="3304" max="3306" width="7.28515625" style="2" customWidth="1"/>
    <col min="3307" max="3307" width="0" style="2" hidden="1" customWidth="1"/>
    <col min="3308" max="3308" width="7.28515625" style="2" customWidth="1"/>
    <col min="3309" max="3309" width="66.140625" style="2" customWidth="1"/>
    <col min="3310" max="3310" width="0" style="2" hidden="1" customWidth="1"/>
    <col min="3311" max="3311" width="28" style="2" customWidth="1"/>
    <col min="3312" max="3312" width="32.140625" style="2" customWidth="1"/>
    <col min="3313" max="3313" width="39.85546875" style="2" bestFit="1" customWidth="1"/>
    <col min="3314" max="3314" width="0" style="2" hidden="1" customWidth="1"/>
    <col min="3315" max="3315" width="7.28515625" style="2" customWidth="1"/>
    <col min="3316" max="3316" width="0" style="2" hidden="1" customWidth="1"/>
    <col min="3317" max="3317" width="7.28515625" style="2" customWidth="1"/>
    <col min="3318" max="3318" width="59.5703125" style="2" customWidth="1"/>
    <col min="3319" max="3319" width="0" style="2" hidden="1" customWidth="1"/>
    <col min="3320" max="3320" width="23.85546875" style="2" customWidth="1"/>
    <col min="3321" max="3321" width="27.42578125" style="2" customWidth="1"/>
    <col min="3322" max="3322" width="28" style="2" customWidth="1"/>
    <col min="3323" max="3325" width="0" style="2" hidden="1" customWidth="1"/>
    <col min="3326" max="3326" width="7.28515625" style="2" customWidth="1"/>
    <col min="3327" max="3327" width="6.140625" style="2" bestFit="1" customWidth="1"/>
    <col min="3328" max="3328" width="76.85546875" style="2"/>
    <col min="3329" max="3329" width="7.28515625" style="2" customWidth="1"/>
    <col min="3330" max="3330" width="6.140625" style="2" bestFit="1" customWidth="1"/>
    <col min="3331" max="3331" width="78" style="2" customWidth="1"/>
    <col min="3332" max="3332" width="20.7109375" style="2" customWidth="1"/>
    <col min="3333" max="3333" width="26" style="2" customWidth="1"/>
    <col min="3334" max="3334" width="37" style="2" bestFit="1" customWidth="1"/>
    <col min="3335" max="3343" width="0" style="2" hidden="1" customWidth="1"/>
    <col min="3344" max="3346" width="22.7109375" style="2" bestFit="1" customWidth="1"/>
    <col min="3347" max="3347" width="25.28515625" style="2" bestFit="1" customWidth="1"/>
    <col min="3348" max="3348" width="21" style="2" bestFit="1" customWidth="1"/>
    <col min="3349" max="3349" width="8.28515625" style="2" customWidth="1"/>
    <col min="3350" max="3350" width="19" style="2" bestFit="1" customWidth="1"/>
    <col min="3351" max="3351" width="20.5703125" style="2" bestFit="1" customWidth="1"/>
    <col min="3352" max="3352" width="19" style="2" customWidth="1"/>
    <col min="3353" max="3559" width="11.42578125" style="2" customWidth="1"/>
    <col min="3560" max="3562" width="7.28515625" style="2" customWidth="1"/>
    <col min="3563" max="3563" width="0" style="2" hidden="1" customWidth="1"/>
    <col min="3564" max="3564" width="7.28515625" style="2" customWidth="1"/>
    <col min="3565" max="3565" width="66.140625" style="2" customWidth="1"/>
    <col min="3566" max="3566" width="0" style="2" hidden="1" customWidth="1"/>
    <col min="3567" max="3567" width="28" style="2" customWidth="1"/>
    <col min="3568" max="3568" width="32.140625" style="2" customWidth="1"/>
    <col min="3569" max="3569" width="39.85546875" style="2" bestFit="1" customWidth="1"/>
    <col min="3570" max="3570" width="0" style="2" hidden="1" customWidth="1"/>
    <col min="3571" max="3571" width="7.28515625" style="2" customWidth="1"/>
    <col min="3572" max="3572" width="0" style="2" hidden="1" customWidth="1"/>
    <col min="3573" max="3573" width="7.28515625" style="2" customWidth="1"/>
    <col min="3574" max="3574" width="59.5703125" style="2" customWidth="1"/>
    <col min="3575" max="3575" width="0" style="2" hidden="1" customWidth="1"/>
    <col min="3576" max="3576" width="23.85546875" style="2" customWidth="1"/>
    <col min="3577" max="3577" width="27.42578125" style="2" customWidth="1"/>
    <col min="3578" max="3578" width="28" style="2" customWidth="1"/>
    <col min="3579" max="3581" width="0" style="2" hidden="1" customWidth="1"/>
    <col min="3582" max="3582" width="7.28515625" style="2" customWidth="1"/>
    <col min="3583" max="3583" width="6.140625" style="2" bestFit="1" customWidth="1"/>
    <col min="3584" max="3584" width="76.85546875" style="2"/>
    <col min="3585" max="3585" width="7.28515625" style="2" customWidth="1"/>
    <col min="3586" max="3586" width="6.140625" style="2" bestFit="1" customWidth="1"/>
    <col min="3587" max="3587" width="78" style="2" customWidth="1"/>
    <col min="3588" max="3588" width="20.7109375" style="2" customWidth="1"/>
    <col min="3589" max="3589" width="26" style="2" customWidth="1"/>
    <col min="3590" max="3590" width="37" style="2" bestFit="1" customWidth="1"/>
    <col min="3591" max="3599" width="0" style="2" hidden="1" customWidth="1"/>
    <col min="3600" max="3602" width="22.7109375" style="2" bestFit="1" customWidth="1"/>
    <col min="3603" max="3603" width="25.28515625" style="2" bestFit="1" customWidth="1"/>
    <col min="3604" max="3604" width="21" style="2" bestFit="1" customWidth="1"/>
    <col min="3605" max="3605" width="8.28515625" style="2" customWidth="1"/>
    <col min="3606" max="3606" width="19" style="2" bestFit="1" customWidth="1"/>
    <col min="3607" max="3607" width="20.5703125" style="2" bestFit="1" customWidth="1"/>
    <col min="3608" max="3608" width="19" style="2" customWidth="1"/>
    <col min="3609" max="3815" width="11.42578125" style="2" customWidth="1"/>
    <col min="3816" max="3818" width="7.28515625" style="2" customWidth="1"/>
    <col min="3819" max="3819" width="0" style="2" hidden="1" customWidth="1"/>
    <col min="3820" max="3820" width="7.28515625" style="2" customWidth="1"/>
    <col min="3821" max="3821" width="66.140625" style="2" customWidth="1"/>
    <col min="3822" max="3822" width="0" style="2" hidden="1" customWidth="1"/>
    <col min="3823" max="3823" width="28" style="2" customWidth="1"/>
    <col min="3824" max="3824" width="32.140625" style="2" customWidth="1"/>
    <col min="3825" max="3825" width="39.85546875" style="2" bestFit="1" customWidth="1"/>
    <col min="3826" max="3826" width="0" style="2" hidden="1" customWidth="1"/>
    <col min="3827" max="3827" width="7.28515625" style="2" customWidth="1"/>
    <col min="3828" max="3828" width="0" style="2" hidden="1" customWidth="1"/>
    <col min="3829" max="3829" width="7.28515625" style="2" customWidth="1"/>
    <col min="3830" max="3830" width="59.5703125" style="2" customWidth="1"/>
    <col min="3831" max="3831" width="0" style="2" hidden="1" customWidth="1"/>
    <col min="3832" max="3832" width="23.85546875" style="2" customWidth="1"/>
    <col min="3833" max="3833" width="27.42578125" style="2" customWidth="1"/>
    <col min="3834" max="3834" width="28" style="2" customWidth="1"/>
    <col min="3835" max="3837" width="0" style="2" hidden="1" customWidth="1"/>
    <col min="3838" max="3838" width="7.28515625" style="2" customWidth="1"/>
    <col min="3839" max="3839" width="6.140625" style="2" bestFit="1" customWidth="1"/>
    <col min="3840" max="3840" width="76.85546875" style="2"/>
    <col min="3841" max="3841" width="7.28515625" style="2" customWidth="1"/>
    <col min="3842" max="3842" width="6.140625" style="2" bestFit="1" customWidth="1"/>
    <col min="3843" max="3843" width="78" style="2" customWidth="1"/>
    <col min="3844" max="3844" width="20.7109375" style="2" customWidth="1"/>
    <col min="3845" max="3845" width="26" style="2" customWidth="1"/>
    <col min="3846" max="3846" width="37" style="2" bestFit="1" customWidth="1"/>
    <col min="3847" max="3855" width="0" style="2" hidden="1" customWidth="1"/>
    <col min="3856" max="3858" width="22.7109375" style="2" bestFit="1" customWidth="1"/>
    <col min="3859" max="3859" width="25.28515625" style="2" bestFit="1" customWidth="1"/>
    <col min="3860" max="3860" width="21" style="2" bestFit="1" customWidth="1"/>
    <col min="3861" max="3861" width="8.28515625" style="2" customWidth="1"/>
    <col min="3862" max="3862" width="19" style="2" bestFit="1" customWidth="1"/>
    <col min="3863" max="3863" width="20.5703125" style="2" bestFit="1" customWidth="1"/>
    <col min="3864" max="3864" width="19" style="2" customWidth="1"/>
    <col min="3865" max="4071" width="11.42578125" style="2" customWidth="1"/>
    <col min="4072" max="4074" width="7.28515625" style="2" customWidth="1"/>
    <col min="4075" max="4075" width="0" style="2" hidden="1" customWidth="1"/>
    <col min="4076" max="4076" width="7.28515625" style="2" customWidth="1"/>
    <col min="4077" max="4077" width="66.140625" style="2" customWidth="1"/>
    <col min="4078" max="4078" width="0" style="2" hidden="1" customWidth="1"/>
    <col min="4079" max="4079" width="28" style="2" customWidth="1"/>
    <col min="4080" max="4080" width="32.140625" style="2" customWidth="1"/>
    <col min="4081" max="4081" width="39.85546875" style="2" bestFit="1" customWidth="1"/>
    <col min="4082" max="4082" width="0" style="2" hidden="1" customWidth="1"/>
    <col min="4083" max="4083" width="7.28515625" style="2" customWidth="1"/>
    <col min="4084" max="4084" width="0" style="2" hidden="1" customWidth="1"/>
    <col min="4085" max="4085" width="7.28515625" style="2" customWidth="1"/>
    <col min="4086" max="4086" width="59.5703125" style="2" customWidth="1"/>
    <col min="4087" max="4087" width="0" style="2" hidden="1" customWidth="1"/>
    <col min="4088" max="4088" width="23.85546875" style="2" customWidth="1"/>
    <col min="4089" max="4089" width="27.42578125" style="2" customWidth="1"/>
    <col min="4090" max="4090" width="28" style="2" customWidth="1"/>
    <col min="4091" max="4093" width="0" style="2" hidden="1" customWidth="1"/>
    <col min="4094" max="4094" width="7.28515625" style="2" customWidth="1"/>
    <col min="4095" max="4095" width="6.140625" style="2" bestFit="1" customWidth="1"/>
    <col min="4096" max="4096" width="76.85546875" style="2"/>
    <col min="4097" max="4097" width="7.28515625" style="2" customWidth="1"/>
    <col min="4098" max="4098" width="6.140625" style="2" bestFit="1" customWidth="1"/>
    <col min="4099" max="4099" width="78" style="2" customWidth="1"/>
    <col min="4100" max="4100" width="20.7109375" style="2" customWidth="1"/>
    <col min="4101" max="4101" width="26" style="2" customWidth="1"/>
    <col min="4102" max="4102" width="37" style="2" bestFit="1" customWidth="1"/>
    <col min="4103" max="4111" width="0" style="2" hidden="1" customWidth="1"/>
    <col min="4112" max="4114" width="22.7109375" style="2" bestFit="1" customWidth="1"/>
    <col min="4115" max="4115" width="25.28515625" style="2" bestFit="1" customWidth="1"/>
    <col min="4116" max="4116" width="21" style="2" bestFit="1" customWidth="1"/>
    <col min="4117" max="4117" width="8.28515625" style="2" customWidth="1"/>
    <col min="4118" max="4118" width="19" style="2" bestFit="1" customWidth="1"/>
    <col min="4119" max="4119" width="20.5703125" style="2" bestFit="1" customWidth="1"/>
    <col min="4120" max="4120" width="19" style="2" customWidth="1"/>
    <col min="4121" max="4327" width="11.42578125" style="2" customWidth="1"/>
    <col min="4328" max="4330" width="7.28515625" style="2" customWidth="1"/>
    <col min="4331" max="4331" width="0" style="2" hidden="1" customWidth="1"/>
    <col min="4332" max="4332" width="7.28515625" style="2" customWidth="1"/>
    <col min="4333" max="4333" width="66.140625" style="2" customWidth="1"/>
    <col min="4334" max="4334" width="0" style="2" hidden="1" customWidth="1"/>
    <col min="4335" max="4335" width="28" style="2" customWidth="1"/>
    <col min="4336" max="4336" width="32.140625" style="2" customWidth="1"/>
    <col min="4337" max="4337" width="39.85546875" style="2" bestFit="1" customWidth="1"/>
    <col min="4338" max="4338" width="0" style="2" hidden="1" customWidth="1"/>
    <col min="4339" max="4339" width="7.28515625" style="2" customWidth="1"/>
    <col min="4340" max="4340" width="0" style="2" hidden="1" customWidth="1"/>
    <col min="4341" max="4341" width="7.28515625" style="2" customWidth="1"/>
    <col min="4342" max="4342" width="59.5703125" style="2" customWidth="1"/>
    <col min="4343" max="4343" width="0" style="2" hidden="1" customWidth="1"/>
    <col min="4344" max="4344" width="23.85546875" style="2" customWidth="1"/>
    <col min="4345" max="4345" width="27.42578125" style="2" customWidth="1"/>
    <col min="4346" max="4346" width="28" style="2" customWidth="1"/>
    <col min="4347" max="4349" width="0" style="2" hidden="1" customWidth="1"/>
    <col min="4350" max="4350" width="7.28515625" style="2" customWidth="1"/>
    <col min="4351" max="4351" width="6.140625" style="2" bestFit="1" customWidth="1"/>
    <col min="4352" max="4352" width="76.85546875" style="2"/>
    <col min="4353" max="4353" width="7.28515625" style="2" customWidth="1"/>
    <col min="4354" max="4354" width="6.140625" style="2" bestFit="1" customWidth="1"/>
    <col min="4355" max="4355" width="78" style="2" customWidth="1"/>
    <col min="4356" max="4356" width="20.7109375" style="2" customWidth="1"/>
    <col min="4357" max="4357" width="26" style="2" customWidth="1"/>
    <col min="4358" max="4358" width="37" style="2" bestFit="1" customWidth="1"/>
    <col min="4359" max="4367" width="0" style="2" hidden="1" customWidth="1"/>
    <col min="4368" max="4370" width="22.7109375" style="2" bestFit="1" customWidth="1"/>
    <col min="4371" max="4371" width="25.28515625" style="2" bestFit="1" customWidth="1"/>
    <col min="4372" max="4372" width="21" style="2" bestFit="1" customWidth="1"/>
    <col min="4373" max="4373" width="8.28515625" style="2" customWidth="1"/>
    <col min="4374" max="4374" width="19" style="2" bestFit="1" customWidth="1"/>
    <col min="4375" max="4375" width="20.5703125" style="2" bestFit="1" customWidth="1"/>
    <col min="4376" max="4376" width="19" style="2" customWidth="1"/>
    <col min="4377" max="4583" width="11.42578125" style="2" customWidth="1"/>
    <col min="4584" max="4586" width="7.28515625" style="2" customWidth="1"/>
    <col min="4587" max="4587" width="0" style="2" hidden="1" customWidth="1"/>
    <col min="4588" max="4588" width="7.28515625" style="2" customWidth="1"/>
    <col min="4589" max="4589" width="66.140625" style="2" customWidth="1"/>
    <col min="4590" max="4590" width="0" style="2" hidden="1" customWidth="1"/>
    <col min="4591" max="4591" width="28" style="2" customWidth="1"/>
    <col min="4592" max="4592" width="32.140625" style="2" customWidth="1"/>
    <col min="4593" max="4593" width="39.85546875" style="2" bestFit="1" customWidth="1"/>
    <col min="4594" max="4594" width="0" style="2" hidden="1" customWidth="1"/>
    <col min="4595" max="4595" width="7.28515625" style="2" customWidth="1"/>
    <col min="4596" max="4596" width="0" style="2" hidden="1" customWidth="1"/>
    <col min="4597" max="4597" width="7.28515625" style="2" customWidth="1"/>
    <col min="4598" max="4598" width="59.5703125" style="2" customWidth="1"/>
    <col min="4599" max="4599" width="0" style="2" hidden="1" customWidth="1"/>
    <col min="4600" max="4600" width="23.85546875" style="2" customWidth="1"/>
    <col min="4601" max="4601" width="27.42578125" style="2" customWidth="1"/>
    <col min="4602" max="4602" width="28" style="2" customWidth="1"/>
    <col min="4603" max="4605" width="0" style="2" hidden="1" customWidth="1"/>
    <col min="4606" max="4606" width="7.28515625" style="2" customWidth="1"/>
    <col min="4607" max="4607" width="6.140625" style="2" bestFit="1" customWidth="1"/>
    <col min="4608" max="4608" width="76.85546875" style="2"/>
    <col min="4609" max="4609" width="7.28515625" style="2" customWidth="1"/>
    <col min="4610" max="4610" width="6.140625" style="2" bestFit="1" customWidth="1"/>
    <col min="4611" max="4611" width="78" style="2" customWidth="1"/>
    <col min="4612" max="4612" width="20.7109375" style="2" customWidth="1"/>
    <col min="4613" max="4613" width="26" style="2" customWidth="1"/>
    <col min="4614" max="4614" width="37" style="2" bestFit="1" customWidth="1"/>
    <col min="4615" max="4623" width="0" style="2" hidden="1" customWidth="1"/>
    <col min="4624" max="4626" width="22.7109375" style="2" bestFit="1" customWidth="1"/>
    <col min="4627" max="4627" width="25.28515625" style="2" bestFit="1" customWidth="1"/>
    <col min="4628" max="4628" width="21" style="2" bestFit="1" customWidth="1"/>
    <col min="4629" max="4629" width="8.28515625" style="2" customWidth="1"/>
    <col min="4630" max="4630" width="19" style="2" bestFit="1" customWidth="1"/>
    <col min="4631" max="4631" width="20.5703125" style="2" bestFit="1" customWidth="1"/>
    <col min="4632" max="4632" width="19" style="2" customWidth="1"/>
    <col min="4633" max="4839" width="11.42578125" style="2" customWidth="1"/>
    <col min="4840" max="4842" width="7.28515625" style="2" customWidth="1"/>
    <col min="4843" max="4843" width="0" style="2" hidden="1" customWidth="1"/>
    <col min="4844" max="4844" width="7.28515625" style="2" customWidth="1"/>
    <col min="4845" max="4845" width="66.140625" style="2" customWidth="1"/>
    <col min="4846" max="4846" width="0" style="2" hidden="1" customWidth="1"/>
    <col min="4847" max="4847" width="28" style="2" customWidth="1"/>
    <col min="4848" max="4848" width="32.140625" style="2" customWidth="1"/>
    <col min="4849" max="4849" width="39.85546875" style="2" bestFit="1" customWidth="1"/>
    <col min="4850" max="4850" width="0" style="2" hidden="1" customWidth="1"/>
    <col min="4851" max="4851" width="7.28515625" style="2" customWidth="1"/>
    <col min="4852" max="4852" width="0" style="2" hidden="1" customWidth="1"/>
    <col min="4853" max="4853" width="7.28515625" style="2" customWidth="1"/>
    <col min="4854" max="4854" width="59.5703125" style="2" customWidth="1"/>
    <col min="4855" max="4855" width="0" style="2" hidden="1" customWidth="1"/>
    <col min="4856" max="4856" width="23.85546875" style="2" customWidth="1"/>
    <col min="4857" max="4857" width="27.42578125" style="2" customWidth="1"/>
    <col min="4858" max="4858" width="28" style="2" customWidth="1"/>
    <col min="4859" max="4861" width="0" style="2" hidden="1" customWidth="1"/>
    <col min="4862" max="4862" width="7.28515625" style="2" customWidth="1"/>
    <col min="4863" max="4863" width="6.140625" style="2" bestFit="1" customWidth="1"/>
    <col min="4864" max="4864" width="76.85546875" style="2"/>
    <col min="4865" max="4865" width="7.28515625" style="2" customWidth="1"/>
    <col min="4866" max="4866" width="6.140625" style="2" bestFit="1" customWidth="1"/>
    <col min="4867" max="4867" width="78" style="2" customWidth="1"/>
    <col min="4868" max="4868" width="20.7109375" style="2" customWidth="1"/>
    <col min="4869" max="4869" width="26" style="2" customWidth="1"/>
    <col min="4870" max="4870" width="37" style="2" bestFit="1" customWidth="1"/>
    <col min="4871" max="4879" width="0" style="2" hidden="1" customWidth="1"/>
    <col min="4880" max="4882" width="22.7109375" style="2" bestFit="1" customWidth="1"/>
    <col min="4883" max="4883" width="25.28515625" style="2" bestFit="1" customWidth="1"/>
    <col min="4884" max="4884" width="21" style="2" bestFit="1" customWidth="1"/>
    <col min="4885" max="4885" width="8.28515625" style="2" customWidth="1"/>
    <col min="4886" max="4886" width="19" style="2" bestFit="1" customWidth="1"/>
    <col min="4887" max="4887" width="20.5703125" style="2" bestFit="1" customWidth="1"/>
    <col min="4888" max="4888" width="19" style="2" customWidth="1"/>
    <col min="4889" max="5095" width="11.42578125" style="2" customWidth="1"/>
    <col min="5096" max="5098" width="7.28515625" style="2" customWidth="1"/>
    <col min="5099" max="5099" width="0" style="2" hidden="1" customWidth="1"/>
    <col min="5100" max="5100" width="7.28515625" style="2" customWidth="1"/>
    <col min="5101" max="5101" width="66.140625" style="2" customWidth="1"/>
    <col min="5102" max="5102" width="0" style="2" hidden="1" customWidth="1"/>
    <col min="5103" max="5103" width="28" style="2" customWidth="1"/>
    <col min="5104" max="5104" width="32.140625" style="2" customWidth="1"/>
    <col min="5105" max="5105" width="39.85546875" style="2" bestFit="1" customWidth="1"/>
    <col min="5106" max="5106" width="0" style="2" hidden="1" customWidth="1"/>
    <col min="5107" max="5107" width="7.28515625" style="2" customWidth="1"/>
    <col min="5108" max="5108" width="0" style="2" hidden="1" customWidth="1"/>
    <col min="5109" max="5109" width="7.28515625" style="2" customWidth="1"/>
    <col min="5110" max="5110" width="59.5703125" style="2" customWidth="1"/>
    <col min="5111" max="5111" width="0" style="2" hidden="1" customWidth="1"/>
    <col min="5112" max="5112" width="23.85546875" style="2" customWidth="1"/>
    <col min="5113" max="5113" width="27.42578125" style="2" customWidth="1"/>
    <col min="5114" max="5114" width="28" style="2" customWidth="1"/>
    <col min="5115" max="5117" width="0" style="2" hidden="1" customWidth="1"/>
    <col min="5118" max="5118" width="7.28515625" style="2" customWidth="1"/>
    <col min="5119" max="5119" width="6.140625" style="2" bestFit="1" customWidth="1"/>
    <col min="5120" max="5120" width="76.85546875" style="2"/>
    <col min="5121" max="5121" width="7.28515625" style="2" customWidth="1"/>
    <col min="5122" max="5122" width="6.140625" style="2" bestFit="1" customWidth="1"/>
    <col min="5123" max="5123" width="78" style="2" customWidth="1"/>
    <col min="5124" max="5124" width="20.7109375" style="2" customWidth="1"/>
    <col min="5125" max="5125" width="26" style="2" customWidth="1"/>
    <col min="5126" max="5126" width="37" style="2" bestFit="1" customWidth="1"/>
    <col min="5127" max="5135" width="0" style="2" hidden="1" customWidth="1"/>
    <col min="5136" max="5138" width="22.7109375" style="2" bestFit="1" customWidth="1"/>
    <col min="5139" max="5139" width="25.28515625" style="2" bestFit="1" customWidth="1"/>
    <col min="5140" max="5140" width="21" style="2" bestFit="1" customWidth="1"/>
    <col min="5141" max="5141" width="8.28515625" style="2" customWidth="1"/>
    <col min="5142" max="5142" width="19" style="2" bestFit="1" customWidth="1"/>
    <col min="5143" max="5143" width="20.5703125" style="2" bestFit="1" customWidth="1"/>
    <col min="5144" max="5144" width="19" style="2" customWidth="1"/>
    <col min="5145" max="5351" width="11.42578125" style="2" customWidth="1"/>
    <col min="5352" max="5354" width="7.28515625" style="2" customWidth="1"/>
    <col min="5355" max="5355" width="0" style="2" hidden="1" customWidth="1"/>
    <col min="5356" max="5356" width="7.28515625" style="2" customWidth="1"/>
    <col min="5357" max="5357" width="66.140625" style="2" customWidth="1"/>
    <col min="5358" max="5358" width="0" style="2" hidden="1" customWidth="1"/>
    <col min="5359" max="5359" width="28" style="2" customWidth="1"/>
    <col min="5360" max="5360" width="32.140625" style="2" customWidth="1"/>
    <col min="5361" max="5361" width="39.85546875" style="2" bestFit="1" customWidth="1"/>
    <col min="5362" max="5362" width="0" style="2" hidden="1" customWidth="1"/>
    <col min="5363" max="5363" width="7.28515625" style="2" customWidth="1"/>
    <col min="5364" max="5364" width="0" style="2" hidden="1" customWidth="1"/>
    <col min="5365" max="5365" width="7.28515625" style="2" customWidth="1"/>
    <col min="5366" max="5366" width="59.5703125" style="2" customWidth="1"/>
    <col min="5367" max="5367" width="0" style="2" hidden="1" customWidth="1"/>
    <col min="5368" max="5368" width="23.85546875" style="2" customWidth="1"/>
    <col min="5369" max="5369" width="27.42578125" style="2" customWidth="1"/>
    <col min="5370" max="5370" width="28" style="2" customWidth="1"/>
    <col min="5371" max="5373" width="0" style="2" hidden="1" customWidth="1"/>
    <col min="5374" max="5374" width="7.28515625" style="2" customWidth="1"/>
    <col min="5375" max="5375" width="6.140625" style="2" bestFit="1" customWidth="1"/>
    <col min="5376" max="5376" width="76.85546875" style="2"/>
    <col min="5377" max="5377" width="7.28515625" style="2" customWidth="1"/>
    <col min="5378" max="5378" width="6.140625" style="2" bestFit="1" customWidth="1"/>
    <col min="5379" max="5379" width="78" style="2" customWidth="1"/>
    <col min="5380" max="5380" width="20.7109375" style="2" customWidth="1"/>
    <col min="5381" max="5381" width="26" style="2" customWidth="1"/>
    <col min="5382" max="5382" width="37" style="2" bestFit="1" customWidth="1"/>
    <col min="5383" max="5391" width="0" style="2" hidden="1" customWidth="1"/>
    <col min="5392" max="5394" width="22.7109375" style="2" bestFit="1" customWidth="1"/>
    <col min="5395" max="5395" width="25.28515625" style="2" bestFit="1" customWidth="1"/>
    <col min="5396" max="5396" width="21" style="2" bestFit="1" customWidth="1"/>
    <col min="5397" max="5397" width="8.28515625" style="2" customWidth="1"/>
    <col min="5398" max="5398" width="19" style="2" bestFit="1" customWidth="1"/>
    <col min="5399" max="5399" width="20.5703125" style="2" bestFit="1" customWidth="1"/>
    <col min="5400" max="5400" width="19" style="2" customWidth="1"/>
    <col min="5401" max="5607" width="11.42578125" style="2" customWidth="1"/>
    <col min="5608" max="5610" width="7.28515625" style="2" customWidth="1"/>
    <col min="5611" max="5611" width="0" style="2" hidden="1" customWidth="1"/>
    <col min="5612" max="5612" width="7.28515625" style="2" customWidth="1"/>
    <col min="5613" max="5613" width="66.140625" style="2" customWidth="1"/>
    <col min="5614" max="5614" width="0" style="2" hidden="1" customWidth="1"/>
    <col min="5615" max="5615" width="28" style="2" customWidth="1"/>
    <col min="5616" max="5616" width="32.140625" style="2" customWidth="1"/>
    <col min="5617" max="5617" width="39.85546875" style="2" bestFit="1" customWidth="1"/>
    <col min="5618" max="5618" width="0" style="2" hidden="1" customWidth="1"/>
    <col min="5619" max="5619" width="7.28515625" style="2" customWidth="1"/>
    <col min="5620" max="5620" width="0" style="2" hidden="1" customWidth="1"/>
    <col min="5621" max="5621" width="7.28515625" style="2" customWidth="1"/>
    <col min="5622" max="5622" width="59.5703125" style="2" customWidth="1"/>
    <col min="5623" max="5623" width="0" style="2" hidden="1" customWidth="1"/>
    <col min="5624" max="5624" width="23.85546875" style="2" customWidth="1"/>
    <col min="5625" max="5625" width="27.42578125" style="2" customWidth="1"/>
    <col min="5626" max="5626" width="28" style="2" customWidth="1"/>
    <col min="5627" max="5629" width="0" style="2" hidden="1" customWidth="1"/>
    <col min="5630" max="5630" width="7.28515625" style="2" customWidth="1"/>
    <col min="5631" max="5631" width="6.140625" style="2" bestFit="1" customWidth="1"/>
    <col min="5632" max="5632" width="76.85546875" style="2"/>
    <col min="5633" max="5633" width="7.28515625" style="2" customWidth="1"/>
    <col min="5634" max="5634" width="6.140625" style="2" bestFit="1" customWidth="1"/>
    <col min="5635" max="5635" width="78" style="2" customWidth="1"/>
    <col min="5636" max="5636" width="20.7109375" style="2" customWidth="1"/>
    <col min="5637" max="5637" width="26" style="2" customWidth="1"/>
    <col min="5638" max="5638" width="37" style="2" bestFit="1" customWidth="1"/>
    <col min="5639" max="5647" width="0" style="2" hidden="1" customWidth="1"/>
    <col min="5648" max="5650" width="22.7109375" style="2" bestFit="1" customWidth="1"/>
    <col min="5651" max="5651" width="25.28515625" style="2" bestFit="1" customWidth="1"/>
    <col min="5652" max="5652" width="21" style="2" bestFit="1" customWidth="1"/>
    <col min="5653" max="5653" width="8.28515625" style="2" customWidth="1"/>
    <col min="5654" max="5654" width="19" style="2" bestFit="1" customWidth="1"/>
    <col min="5655" max="5655" width="20.5703125" style="2" bestFit="1" customWidth="1"/>
    <col min="5656" max="5656" width="19" style="2" customWidth="1"/>
    <col min="5657" max="5863" width="11.42578125" style="2" customWidth="1"/>
    <col min="5864" max="5866" width="7.28515625" style="2" customWidth="1"/>
    <col min="5867" max="5867" width="0" style="2" hidden="1" customWidth="1"/>
    <col min="5868" max="5868" width="7.28515625" style="2" customWidth="1"/>
    <col min="5869" max="5869" width="66.140625" style="2" customWidth="1"/>
    <col min="5870" max="5870" width="0" style="2" hidden="1" customWidth="1"/>
    <col min="5871" max="5871" width="28" style="2" customWidth="1"/>
    <col min="5872" max="5872" width="32.140625" style="2" customWidth="1"/>
    <col min="5873" max="5873" width="39.85546875" style="2" bestFit="1" customWidth="1"/>
    <col min="5874" max="5874" width="0" style="2" hidden="1" customWidth="1"/>
    <col min="5875" max="5875" width="7.28515625" style="2" customWidth="1"/>
    <col min="5876" max="5876" width="0" style="2" hidden="1" customWidth="1"/>
    <col min="5877" max="5877" width="7.28515625" style="2" customWidth="1"/>
    <col min="5878" max="5878" width="59.5703125" style="2" customWidth="1"/>
    <col min="5879" max="5879" width="0" style="2" hidden="1" customWidth="1"/>
    <col min="5880" max="5880" width="23.85546875" style="2" customWidth="1"/>
    <col min="5881" max="5881" width="27.42578125" style="2" customWidth="1"/>
    <col min="5882" max="5882" width="28" style="2" customWidth="1"/>
    <col min="5883" max="5885" width="0" style="2" hidden="1" customWidth="1"/>
    <col min="5886" max="5886" width="7.28515625" style="2" customWidth="1"/>
    <col min="5887" max="5887" width="6.140625" style="2" bestFit="1" customWidth="1"/>
    <col min="5888" max="5888" width="76.85546875" style="2"/>
    <col min="5889" max="5889" width="7.28515625" style="2" customWidth="1"/>
    <col min="5890" max="5890" width="6.140625" style="2" bestFit="1" customWidth="1"/>
    <col min="5891" max="5891" width="78" style="2" customWidth="1"/>
    <col min="5892" max="5892" width="20.7109375" style="2" customWidth="1"/>
    <col min="5893" max="5893" width="26" style="2" customWidth="1"/>
    <col min="5894" max="5894" width="37" style="2" bestFit="1" customWidth="1"/>
    <col min="5895" max="5903" width="0" style="2" hidden="1" customWidth="1"/>
    <col min="5904" max="5906" width="22.7109375" style="2" bestFit="1" customWidth="1"/>
    <col min="5907" max="5907" width="25.28515625" style="2" bestFit="1" customWidth="1"/>
    <col min="5908" max="5908" width="21" style="2" bestFit="1" customWidth="1"/>
    <col min="5909" max="5909" width="8.28515625" style="2" customWidth="1"/>
    <col min="5910" max="5910" width="19" style="2" bestFit="1" customWidth="1"/>
    <col min="5911" max="5911" width="20.5703125" style="2" bestFit="1" customWidth="1"/>
    <col min="5912" max="5912" width="19" style="2" customWidth="1"/>
    <col min="5913" max="6119" width="11.42578125" style="2" customWidth="1"/>
    <col min="6120" max="6122" width="7.28515625" style="2" customWidth="1"/>
    <col min="6123" max="6123" width="0" style="2" hidden="1" customWidth="1"/>
    <col min="6124" max="6124" width="7.28515625" style="2" customWidth="1"/>
    <col min="6125" max="6125" width="66.140625" style="2" customWidth="1"/>
    <col min="6126" max="6126" width="0" style="2" hidden="1" customWidth="1"/>
    <col min="6127" max="6127" width="28" style="2" customWidth="1"/>
    <col min="6128" max="6128" width="32.140625" style="2" customWidth="1"/>
    <col min="6129" max="6129" width="39.85546875" style="2" bestFit="1" customWidth="1"/>
    <col min="6130" max="6130" width="0" style="2" hidden="1" customWidth="1"/>
    <col min="6131" max="6131" width="7.28515625" style="2" customWidth="1"/>
    <col min="6132" max="6132" width="0" style="2" hidden="1" customWidth="1"/>
    <col min="6133" max="6133" width="7.28515625" style="2" customWidth="1"/>
    <col min="6134" max="6134" width="59.5703125" style="2" customWidth="1"/>
    <col min="6135" max="6135" width="0" style="2" hidden="1" customWidth="1"/>
    <col min="6136" max="6136" width="23.85546875" style="2" customWidth="1"/>
    <col min="6137" max="6137" width="27.42578125" style="2" customWidth="1"/>
    <col min="6138" max="6138" width="28" style="2" customWidth="1"/>
    <col min="6139" max="6141" width="0" style="2" hidden="1" customWidth="1"/>
    <col min="6142" max="6142" width="7.28515625" style="2" customWidth="1"/>
    <col min="6143" max="6143" width="6.140625" style="2" bestFit="1" customWidth="1"/>
    <col min="6144" max="6144" width="76.85546875" style="2"/>
    <col min="6145" max="6145" width="7.28515625" style="2" customWidth="1"/>
    <col min="6146" max="6146" width="6.140625" style="2" bestFit="1" customWidth="1"/>
    <col min="6147" max="6147" width="78" style="2" customWidth="1"/>
    <col min="6148" max="6148" width="20.7109375" style="2" customWidth="1"/>
    <col min="6149" max="6149" width="26" style="2" customWidth="1"/>
    <col min="6150" max="6150" width="37" style="2" bestFit="1" customWidth="1"/>
    <col min="6151" max="6159" width="0" style="2" hidden="1" customWidth="1"/>
    <col min="6160" max="6162" width="22.7109375" style="2" bestFit="1" customWidth="1"/>
    <col min="6163" max="6163" width="25.28515625" style="2" bestFit="1" customWidth="1"/>
    <col min="6164" max="6164" width="21" style="2" bestFit="1" customWidth="1"/>
    <col min="6165" max="6165" width="8.28515625" style="2" customWidth="1"/>
    <col min="6166" max="6166" width="19" style="2" bestFit="1" customWidth="1"/>
    <col min="6167" max="6167" width="20.5703125" style="2" bestFit="1" customWidth="1"/>
    <col min="6168" max="6168" width="19" style="2" customWidth="1"/>
    <col min="6169" max="6375" width="11.42578125" style="2" customWidth="1"/>
    <col min="6376" max="6378" width="7.28515625" style="2" customWidth="1"/>
    <col min="6379" max="6379" width="0" style="2" hidden="1" customWidth="1"/>
    <col min="6380" max="6380" width="7.28515625" style="2" customWidth="1"/>
    <col min="6381" max="6381" width="66.140625" style="2" customWidth="1"/>
    <col min="6382" max="6382" width="0" style="2" hidden="1" customWidth="1"/>
    <col min="6383" max="6383" width="28" style="2" customWidth="1"/>
    <col min="6384" max="6384" width="32.140625" style="2" customWidth="1"/>
    <col min="6385" max="6385" width="39.85546875" style="2" bestFit="1" customWidth="1"/>
    <col min="6386" max="6386" width="0" style="2" hidden="1" customWidth="1"/>
    <col min="6387" max="6387" width="7.28515625" style="2" customWidth="1"/>
    <col min="6388" max="6388" width="0" style="2" hidden="1" customWidth="1"/>
    <col min="6389" max="6389" width="7.28515625" style="2" customWidth="1"/>
    <col min="6390" max="6390" width="59.5703125" style="2" customWidth="1"/>
    <col min="6391" max="6391" width="0" style="2" hidden="1" customWidth="1"/>
    <col min="6392" max="6392" width="23.85546875" style="2" customWidth="1"/>
    <col min="6393" max="6393" width="27.42578125" style="2" customWidth="1"/>
    <col min="6394" max="6394" width="28" style="2" customWidth="1"/>
    <col min="6395" max="6397" width="0" style="2" hidden="1" customWidth="1"/>
    <col min="6398" max="6398" width="7.28515625" style="2" customWidth="1"/>
    <col min="6399" max="6399" width="6.140625" style="2" bestFit="1" customWidth="1"/>
    <col min="6400" max="6400" width="76.85546875" style="2"/>
    <col min="6401" max="6401" width="7.28515625" style="2" customWidth="1"/>
    <col min="6402" max="6402" width="6.140625" style="2" bestFit="1" customWidth="1"/>
    <col min="6403" max="6403" width="78" style="2" customWidth="1"/>
    <col min="6404" max="6404" width="20.7109375" style="2" customWidth="1"/>
    <col min="6405" max="6405" width="26" style="2" customWidth="1"/>
    <col min="6406" max="6406" width="37" style="2" bestFit="1" customWidth="1"/>
    <col min="6407" max="6415" width="0" style="2" hidden="1" customWidth="1"/>
    <col min="6416" max="6418" width="22.7109375" style="2" bestFit="1" customWidth="1"/>
    <col min="6419" max="6419" width="25.28515625" style="2" bestFit="1" customWidth="1"/>
    <col min="6420" max="6420" width="21" style="2" bestFit="1" customWidth="1"/>
    <col min="6421" max="6421" width="8.28515625" style="2" customWidth="1"/>
    <col min="6422" max="6422" width="19" style="2" bestFit="1" customWidth="1"/>
    <col min="6423" max="6423" width="20.5703125" style="2" bestFit="1" customWidth="1"/>
    <col min="6424" max="6424" width="19" style="2" customWidth="1"/>
    <col min="6425" max="6631" width="11.42578125" style="2" customWidth="1"/>
    <col min="6632" max="6634" width="7.28515625" style="2" customWidth="1"/>
    <col min="6635" max="6635" width="0" style="2" hidden="1" customWidth="1"/>
    <col min="6636" max="6636" width="7.28515625" style="2" customWidth="1"/>
    <col min="6637" max="6637" width="66.140625" style="2" customWidth="1"/>
    <col min="6638" max="6638" width="0" style="2" hidden="1" customWidth="1"/>
    <col min="6639" max="6639" width="28" style="2" customWidth="1"/>
    <col min="6640" max="6640" width="32.140625" style="2" customWidth="1"/>
    <col min="6641" max="6641" width="39.85546875" style="2" bestFit="1" customWidth="1"/>
    <col min="6642" max="6642" width="0" style="2" hidden="1" customWidth="1"/>
    <col min="6643" max="6643" width="7.28515625" style="2" customWidth="1"/>
    <col min="6644" max="6644" width="0" style="2" hidden="1" customWidth="1"/>
    <col min="6645" max="6645" width="7.28515625" style="2" customWidth="1"/>
    <col min="6646" max="6646" width="59.5703125" style="2" customWidth="1"/>
    <col min="6647" max="6647" width="0" style="2" hidden="1" customWidth="1"/>
    <col min="6648" max="6648" width="23.85546875" style="2" customWidth="1"/>
    <col min="6649" max="6649" width="27.42578125" style="2" customWidth="1"/>
    <col min="6650" max="6650" width="28" style="2" customWidth="1"/>
    <col min="6651" max="6653" width="0" style="2" hidden="1" customWidth="1"/>
    <col min="6654" max="6654" width="7.28515625" style="2" customWidth="1"/>
    <col min="6655" max="6655" width="6.140625" style="2" bestFit="1" customWidth="1"/>
    <col min="6656" max="6656" width="76.85546875" style="2"/>
    <col min="6657" max="6657" width="7.28515625" style="2" customWidth="1"/>
    <col min="6658" max="6658" width="6.140625" style="2" bestFit="1" customWidth="1"/>
    <col min="6659" max="6659" width="78" style="2" customWidth="1"/>
    <col min="6660" max="6660" width="20.7109375" style="2" customWidth="1"/>
    <col min="6661" max="6661" width="26" style="2" customWidth="1"/>
    <col min="6662" max="6662" width="37" style="2" bestFit="1" customWidth="1"/>
    <col min="6663" max="6671" width="0" style="2" hidden="1" customWidth="1"/>
    <col min="6672" max="6674" width="22.7109375" style="2" bestFit="1" customWidth="1"/>
    <col min="6675" max="6675" width="25.28515625" style="2" bestFit="1" customWidth="1"/>
    <col min="6676" max="6676" width="21" style="2" bestFit="1" customWidth="1"/>
    <col min="6677" max="6677" width="8.28515625" style="2" customWidth="1"/>
    <col min="6678" max="6678" width="19" style="2" bestFit="1" customWidth="1"/>
    <col min="6679" max="6679" width="20.5703125" style="2" bestFit="1" customWidth="1"/>
    <col min="6680" max="6680" width="19" style="2" customWidth="1"/>
    <col min="6681" max="6887" width="11.42578125" style="2" customWidth="1"/>
    <col min="6888" max="6890" width="7.28515625" style="2" customWidth="1"/>
    <col min="6891" max="6891" width="0" style="2" hidden="1" customWidth="1"/>
    <col min="6892" max="6892" width="7.28515625" style="2" customWidth="1"/>
    <col min="6893" max="6893" width="66.140625" style="2" customWidth="1"/>
    <col min="6894" max="6894" width="0" style="2" hidden="1" customWidth="1"/>
    <col min="6895" max="6895" width="28" style="2" customWidth="1"/>
    <col min="6896" max="6896" width="32.140625" style="2" customWidth="1"/>
    <col min="6897" max="6897" width="39.85546875" style="2" bestFit="1" customWidth="1"/>
    <col min="6898" max="6898" width="0" style="2" hidden="1" customWidth="1"/>
    <col min="6899" max="6899" width="7.28515625" style="2" customWidth="1"/>
    <col min="6900" max="6900" width="0" style="2" hidden="1" customWidth="1"/>
    <col min="6901" max="6901" width="7.28515625" style="2" customWidth="1"/>
    <col min="6902" max="6902" width="59.5703125" style="2" customWidth="1"/>
    <col min="6903" max="6903" width="0" style="2" hidden="1" customWidth="1"/>
    <col min="6904" max="6904" width="23.85546875" style="2" customWidth="1"/>
    <col min="6905" max="6905" width="27.42578125" style="2" customWidth="1"/>
    <col min="6906" max="6906" width="28" style="2" customWidth="1"/>
    <col min="6907" max="6909" width="0" style="2" hidden="1" customWidth="1"/>
    <col min="6910" max="6910" width="7.28515625" style="2" customWidth="1"/>
    <col min="6911" max="6911" width="6.140625" style="2" bestFit="1" customWidth="1"/>
    <col min="6912" max="6912" width="76.85546875" style="2"/>
    <col min="6913" max="6913" width="7.28515625" style="2" customWidth="1"/>
    <col min="6914" max="6914" width="6.140625" style="2" bestFit="1" customWidth="1"/>
    <col min="6915" max="6915" width="78" style="2" customWidth="1"/>
    <col min="6916" max="6916" width="20.7109375" style="2" customWidth="1"/>
    <col min="6917" max="6917" width="26" style="2" customWidth="1"/>
    <col min="6918" max="6918" width="37" style="2" bestFit="1" customWidth="1"/>
    <col min="6919" max="6927" width="0" style="2" hidden="1" customWidth="1"/>
    <col min="6928" max="6930" width="22.7109375" style="2" bestFit="1" customWidth="1"/>
    <col min="6931" max="6931" width="25.28515625" style="2" bestFit="1" customWidth="1"/>
    <col min="6932" max="6932" width="21" style="2" bestFit="1" customWidth="1"/>
    <col min="6933" max="6933" width="8.28515625" style="2" customWidth="1"/>
    <col min="6934" max="6934" width="19" style="2" bestFit="1" customWidth="1"/>
    <col min="6935" max="6935" width="20.5703125" style="2" bestFit="1" customWidth="1"/>
    <col min="6936" max="6936" width="19" style="2" customWidth="1"/>
    <col min="6937" max="7143" width="11.42578125" style="2" customWidth="1"/>
    <col min="7144" max="7146" width="7.28515625" style="2" customWidth="1"/>
    <col min="7147" max="7147" width="0" style="2" hidden="1" customWidth="1"/>
    <col min="7148" max="7148" width="7.28515625" style="2" customWidth="1"/>
    <col min="7149" max="7149" width="66.140625" style="2" customWidth="1"/>
    <col min="7150" max="7150" width="0" style="2" hidden="1" customWidth="1"/>
    <col min="7151" max="7151" width="28" style="2" customWidth="1"/>
    <col min="7152" max="7152" width="32.140625" style="2" customWidth="1"/>
    <col min="7153" max="7153" width="39.85546875" style="2" bestFit="1" customWidth="1"/>
    <col min="7154" max="7154" width="0" style="2" hidden="1" customWidth="1"/>
    <col min="7155" max="7155" width="7.28515625" style="2" customWidth="1"/>
    <col min="7156" max="7156" width="0" style="2" hidden="1" customWidth="1"/>
    <col min="7157" max="7157" width="7.28515625" style="2" customWidth="1"/>
    <col min="7158" max="7158" width="59.5703125" style="2" customWidth="1"/>
    <col min="7159" max="7159" width="0" style="2" hidden="1" customWidth="1"/>
    <col min="7160" max="7160" width="23.85546875" style="2" customWidth="1"/>
    <col min="7161" max="7161" width="27.42578125" style="2" customWidth="1"/>
    <col min="7162" max="7162" width="28" style="2" customWidth="1"/>
    <col min="7163" max="7165" width="0" style="2" hidden="1" customWidth="1"/>
    <col min="7166" max="7166" width="7.28515625" style="2" customWidth="1"/>
    <col min="7167" max="7167" width="6.140625" style="2" bestFit="1" customWidth="1"/>
    <col min="7168" max="7168" width="76.85546875" style="2"/>
    <col min="7169" max="7169" width="7.28515625" style="2" customWidth="1"/>
    <col min="7170" max="7170" width="6.140625" style="2" bestFit="1" customWidth="1"/>
    <col min="7171" max="7171" width="78" style="2" customWidth="1"/>
    <col min="7172" max="7172" width="20.7109375" style="2" customWidth="1"/>
    <col min="7173" max="7173" width="26" style="2" customWidth="1"/>
    <col min="7174" max="7174" width="37" style="2" bestFit="1" customWidth="1"/>
    <col min="7175" max="7183" width="0" style="2" hidden="1" customWidth="1"/>
    <col min="7184" max="7186" width="22.7109375" style="2" bestFit="1" customWidth="1"/>
    <col min="7187" max="7187" width="25.28515625" style="2" bestFit="1" customWidth="1"/>
    <col min="7188" max="7188" width="21" style="2" bestFit="1" customWidth="1"/>
    <col min="7189" max="7189" width="8.28515625" style="2" customWidth="1"/>
    <col min="7190" max="7190" width="19" style="2" bestFit="1" customWidth="1"/>
    <col min="7191" max="7191" width="20.5703125" style="2" bestFit="1" customWidth="1"/>
    <col min="7192" max="7192" width="19" style="2" customWidth="1"/>
    <col min="7193" max="7399" width="11.42578125" style="2" customWidth="1"/>
    <col min="7400" max="7402" width="7.28515625" style="2" customWidth="1"/>
    <col min="7403" max="7403" width="0" style="2" hidden="1" customWidth="1"/>
    <col min="7404" max="7404" width="7.28515625" style="2" customWidth="1"/>
    <col min="7405" max="7405" width="66.140625" style="2" customWidth="1"/>
    <col min="7406" max="7406" width="0" style="2" hidden="1" customWidth="1"/>
    <col min="7407" max="7407" width="28" style="2" customWidth="1"/>
    <col min="7408" max="7408" width="32.140625" style="2" customWidth="1"/>
    <col min="7409" max="7409" width="39.85546875" style="2" bestFit="1" customWidth="1"/>
    <col min="7410" max="7410" width="0" style="2" hidden="1" customWidth="1"/>
    <col min="7411" max="7411" width="7.28515625" style="2" customWidth="1"/>
    <col min="7412" max="7412" width="0" style="2" hidden="1" customWidth="1"/>
    <col min="7413" max="7413" width="7.28515625" style="2" customWidth="1"/>
    <col min="7414" max="7414" width="59.5703125" style="2" customWidth="1"/>
    <col min="7415" max="7415" width="0" style="2" hidden="1" customWidth="1"/>
    <col min="7416" max="7416" width="23.85546875" style="2" customWidth="1"/>
    <col min="7417" max="7417" width="27.42578125" style="2" customWidth="1"/>
    <col min="7418" max="7418" width="28" style="2" customWidth="1"/>
    <col min="7419" max="7421" width="0" style="2" hidden="1" customWidth="1"/>
    <col min="7422" max="7422" width="7.28515625" style="2" customWidth="1"/>
    <col min="7423" max="7423" width="6.140625" style="2" bestFit="1" customWidth="1"/>
    <col min="7424" max="7424" width="76.85546875" style="2"/>
    <col min="7425" max="7425" width="7.28515625" style="2" customWidth="1"/>
    <col min="7426" max="7426" width="6.140625" style="2" bestFit="1" customWidth="1"/>
    <col min="7427" max="7427" width="78" style="2" customWidth="1"/>
    <col min="7428" max="7428" width="20.7109375" style="2" customWidth="1"/>
    <col min="7429" max="7429" width="26" style="2" customWidth="1"/>
    <col min="7430" max="7430" width="37" style="2" bestFit="1" customWidth="1"/>
    <col min="7431" max="7439" width="0" style="2" hidden="1" customWidth="1"/>
    <col min="7440" max="7442" width="22.7109375" style="2" bestFit="1" customWidth="1"/>
    <col min="7443" max="7443" width="25.28515625" style="2" bestFit="1" customWidth="1"/>
    <col min="7444" max="7444" width="21" style="2" bestFit="1" customWidth="1"/>
    <col min="7445" max="7445" width="8.28515625" style="2" customWidth="1"/>
    <col min="7446" max="7446" width="19" style="2" bestFit="1" customWidth="1"/>
    <col min="7447" max="7447" width="20.5703125" style="2" bestFit="1" customWidth="1"/>
    <col min="7448" max="7448" width="19" style="2" customWidth="1"/>
    <col min="7449" max="7655" width="11.42578125" style="2" customWidth="1"/>
    <col min="7656" max="7658" width="7.28515625" style="2" customWidth="1"/>
    <col min="7659" max="7659" width="0" style="2" hidden="1" customWidth="1"/>
    <col min="7660" max="7660" width="7.28515625" style="2" customWidth="1"/>
    <col min="7661" max="7661" width="66.140625" style="2" customWidth="1"/>
    <col min="7662" max="7662" width="0" style="2" hidden="1" customWidth="1"/>
    <col min="7663" max="7663" width="28" style="2" customWidth="1"/>
    <col min="7664" max="7664" width="32.140625" style="2" customWidth="1"/>
    <col min="7665" max="7665" width="39.85546875" style="2" bestFit="1" customWidth="1"/>
    <col min="7666" max="7666" width="0" style="2" hidden="1" customWidth="1"/>
    <col min="7667" max="7667" width="7.28515625" style="2" customWidth="1"/>
    <col min="7668" max="7668" width="0" style="2" hidden="1" customWidth="1"/>
    <col min="7669" max="7669" width="7.28515625" style="2" customWidth="1"/>
    <col min="7670" max="7670" width="59.5703125" style="2" customWidth="1"/>
    <col min="7671" max="7671" width="0" style="2" hidden="1" customWidth="1"/>
    <col min="7672" max="7672" width="23.85546875" style="2" customWidth="1"/>
    <col min="7673" max="7673" width="27.42578125" style="2" customWidth="1"/>
    <col min="7674" max="7674" width="28" style="2" customWidth="1"/>
    <col min="7675" max="7677" width="0" style="2" hidden="1" customWidth="1"/>
    <col min="7678" max="7678" width="7.28515625" style="2" customWidth="1"/>
    <col min="7679" max="7679" width="6.140625" style="2" bestFit="1" customWidth="1"/>
    <col min="7680" max="7680" width="76.85546875" style="2"/>
    <col min="7681" max="7681" width="7.28515625" style="2" customWidth="1"/>
    <col min="7682" max="7682" width="6.140625" style="2" bestFit="1" customWidth="1"/>
    <col min="7683" max="7683" width="78" style="2" customWidth="1"/>
    <col min="7684" max="7684" width="20.7109375" style="2" customWidth="1"/>
    <col min="7685" max="7685" width="26" style="2" customWidth="1"/>
    <col min="7686" max="7686" width="37" style="2" bestFit="1" customWidth="1"/>
    <col min="7687" max="7695" width="0" style="2" hidden="1" customWidth="1"/>
    <col min="7696" max="7698" width="22.7109375" style="2" bestFit="1" customWidth="1"/>
    <col min="7699" max="7699" width="25.28515625" style="2" bestFit="1" customWidth="1"/>
    <col min="7700" max="7700" width="21" style="2" bestFit="1" customWidth="1"/>
    <col min="7701" max="7701" width="8.28515625" style="2" customWidth="1"/>
    <col min="7702" max="7702" width="19" style="2" bestFit="1" customWidth="1"/>
    <col min="7703" max="7703" width="20.5703125" style="2" bestFit="1" customWidth="1"/>
    <col min="7704" max="7704" width="19" style="2" customWidth="1"/>
    <col min="7705" max="7911" width="11.42578125" style="2" customWidth="1"/>
    <col min="7912" max="7914" width="7.28515625" style="2" customWidth="1"/>
    <col min="7915" max="7915" width="0" style="2" hidden="1" customWidth="1"/>
    <col min="7916" max="7916" width="7.28515625" style="2" customWidth="1"/>
    <col min="7917" max="7917" width="66.140625" style="2" customWidth="1"/>
    <col min="7918" max="7918" width="0" style="2" hidden="1" customWidth="1"/>
    <col min="7919" max="7919" width="28" style="2" customWidth="1"/>
    <col min="7920" max="7920" width="32.140625" style="2" customWidth="1"/>
    <col min="7921" max="7921" width="39.85546875" style="2" bestFit="1" customWidth="1"/>
    <col min="7922" max="7922" width="0" style="2" hidden="1" customWidth="1"/>
    <col min="7923" max="7923" width="7.28515625" style="2" customWidth="1"/>
    <col min="7924" max="7924" width="0" style="2" hidden="1" customWidth="1"/>
    <col min="7925" max="7925" width="7.28515625" style="2" customWidth="1"/>
    <col min="7926" max="7926" width="59.5703125" style="2" customWidth="1"/>
    <col min="7927" max="7927" width="0" style="2" hidden="1" customWidth="1"/>
    <col min="7928" max="7928" width="23.85546875" style="2" customWidth="1"/>
    <col min="7929" max="7929" width="27.42578125" style="2" customWidth="1"/>
    <col min="7930" max="7930" width="28" style="2" customWidth="1"/>
    <col min="7931" max="7933" width="0" style="2" hidden="1" customWidth="1"/>
    <col min="7934" max="7934" width="7.28515625" style="2" customWidth="1"/>
    <col min="7935" max="7935" width="6.140625" style="2" bestFit="1" customWidth="1"/>
    <col min="7936" max="7936" width="76.85546875" style="2"/>
    <col min="7937" max="7937" width="7.28515625" style="2" customWidth="1"/>
    <col min="7938" max="7938" width="6.140625" style="2" bestFit="1" customWidth="1"/>
    <col min="7939" max="7939" width="78" style="2" customWidth="1"/>
    <col min="7940" max="7940" width="20.7109375" style="2" customWidth="1"/>
    <col min="7941" max="7941" width="26" style="2" customWidth="1"/>
    <col min="7942" max="7942" width="37" style="2" bestFit="1" customWidth="1"/>
    <col min="7943" max="7951" width="0" style="2" hidden="1" customWidth="1"/>
    <col min="7952" max="7954" width="22.7109375" style="2" bestFit="1" customWidth="1"/>
    <col min="7955" max="7955" width="25.28515625" style="2" bestFit="1" customWidth="1"/>
    <col min="7956" max="7956" width="21" style="2" bestFit="1" customWidth="1"/>
    <col min="7957" max="7957" width="8.28515625" style="2" customWidth="1"/>
    <col min="7958" max="7958" width="19" style="2" bestFit="1" customWidth="1"/>
    <col min="7959" max="7959" width="20.5703125" style="2" bestFit="1" customWidth="1"/>
    <col min="7960" max="7960" width="19" style="2" customWidth="1"/>
    <col min="7961" max="8167" width="11.42578125" style="2" customWidth="1"/>
    <col min="8168" max="8170" width="7.28515625" style="2" customWidth="1"/>
    <col min="8171" max="8171" width="0" style="2" hidden="1" customWidth="1"/>
    <col min="8172" max="8172" width="7.28515625" style="2" customWidth="1"/>
    <col min="8173" max="8173" width="66.140625" style="2" customWidth="1"/>
    <col min="8174" max="8174" width="0" style="2" hidden="1" customWidth="1"/>
    <col min="8175" max="8175" width="28" style="2" customWidth="1"/>
    <col min="8176" max="8176" width="32.140625" style="2" customWidth="1"/>
    <col min="8177" max="8177" width="39.85546875" style="2" bestFit="1" customWidth="1"/>
    <col min="8178" max="8178" width="0" style="2" hidden="1" customWidth="1"/>
    <col min="8179" max="8179" width="7.28515625" style="2" customWidth="1"/>
    <col min="8180" max="8180" width="0" style="2" hidden="1" customWidth="1"/>
    <col min="8181" max="8181" width="7.28515625" style="2" customWidth="1"/>
    <col min="8182" max="8182" width="59.5703125" style="2" customWidth="1"/>
    <col min="8183" max="8183" width="0" style="2" hidden="1" customWidth="1"/>
    <col min="8184" max="8184" width="23.85546875" style="2" customWidth="1"/>
    <col min="8185" max="8185" width="27.42578125" style="2" customWidth="1"/>
    <col min="8186" max="8186" width="28" style="2" customWidth="1"/>
    <col min="8187" max="8189" width="0" style="2" hidden="1" customWidth="1"/>
    <col min="8190" max="8190" width="7.28515625" style="2" customWidth="1"/>
    <col min="8191" max="8191" width="6.140625" style="2" bestFit="1" customWidth="1"/>
    <col min="8192" max="8192" width="76.85546875" style="2"/>
    <col min="8193" max="8193" width="7.28515625" style="2" customWidth="1"/>
    <col min="8194" max="8194" width="6.140625" style="2" bestFit="1" customWidth="1"/>
    <col min="8195" max="8195" width="78" style="2" customWidth="1"/>
    <col min="8196" max="8196" width="20.7109375" style="2" customWidth="1"/>
    <col min="8197" max="8197" width="26" style="2" customWidth="1"/>
    <col min="8198" max="8198" width="37" style="2" bestFit="1" customWidth="1"/>
    <col min="8199" max="8207" width="0" style="2" hidden="1" customWidth="1"/>
    <col min="8208" max="8210" width="22.7109375" style="2" bestFit="1" customWidth="1"/>
    <col min="8211" max="8211" width="25.28515625" style="2" bestFit="1" customWidth="1"/>
    <col min="8212" max="8212" width="21" style="2" bestFit="1" customWidth="1"/>
    <col min="8213" max="8213" width="8.28515625" style="2" customWidth="1"/>
    <col min="8214" max="8214" width="19" style="2" bestFit="1" customWidth="1"/>
    <col min="8215" max="8215" width="20.5703125" style="2" bestFit="1" customWidth="1"/>
    <col min="8216" max="8216" width="19" style="2" customWidth="1"/>
    <col min="8217" max="8423" width="11.42578125" style="2" customWidth="1"/>
    <col min="8424" max="8426" width="7.28515625" style="2" customWidth="1"/>
    <col min="8427" max="8427" width="0" style="2" hidden="1" customWidth="1"/>
    <col min="8428" max="8428" width="7.28515625" style="2" customWidth="1"/>
    <col min="8429" max="8429" width="66.140625" style="2" customWidth="1"/>
    <col min="8430" max="8430" width="0" style="2" hidden="1" customWidth="1"/>
    <col min="8431" max="8431" width="28" style="2" customWidth="1"/>
    <col min="8432" max="8432" width="32.140625" style="2" customWidth="1"/>
    <col min="8433" max="8433" width="39.85546875" style="2" bestFit="1" customWidth="1"/>
    <col min="8434" max="8434" width="0" style="2" hidden="1" customWidth="1"/>
    <col min="8435" max="8435" width="7.28515625" style="2" customWidth="1"/>
    <col min="8436" max="8436" width="0" style="2" hidden="1" customWidth="1"/>
    <col min="8437" max="8437" width="7.28515625" style="2" customWidth="1"/>
    <col min="8438" max="8438" width="59.5703125" style="2" customWidth="1"/>
    <col min="8439" max="8439" width="0" style="2" hidden="1" customWidth="1"/>
    <col min="8440" max="8440" width="23.85546875" style="2" customWidth="1"/>
    <col min="8441" max="8441" width="27.42578125" style="2" customWidth="1"/>
    <col min="8442" max="8442" width="28" style="2" customWidth="1"/>
    <col min="8443" max="8445" width="0" style="2" hidden="1" customWidth="1"/>
    <col min="8446" max="8446" width="7.28515625" style="2" customWidth="1"/>
    <col min="8447" max="8447" width="6.140625" style="2" bestFit="1" customWidth="1"/>
    <col min="8448" max="8448" width="76.85546875" style="2"/>
    <col min="8449" max="8449" width="7.28515625" style="2" customWidth="1"/>
    <col min="8450" max="8450" width="6.140625" style="2" bestFit="1" customWidth="1"/>
    <col min="8451" max="8451" width="78" style="2" customWidth="1"/>
    <col min="8452" max="8452" width="20.7109375" style="2" customWidth="1"/>
    <col min="8453" max="8453" width="26" style="2" customWidth="1"/>
    <col min="8454" max="8454" width="37" style="2" bestFit="1" customWidth="1"/>
    <col min="8455" max="8463" width="0" style="2" hidden="1" customWidth="1"/>
    <col min="8464" max="8466" width="22.7109375" style="2" bestFit="1" customWidth="1"/>
    <col min="8467" max="8467" width="25.28515625" style="2" bestFit="1" customWidth="1"/>
    <col min="8468" max="8468" width="21" style="2" bestFit="1" customWidth="1"/>
    <col min="8469" max="8469" width="8.28515625" style="2" customWidth="1"/>
    <col min="8470" max="8470" width="19" style="2" bestFit="1" customWidth="1"/>
    <col min="8471" max="8471" width="20.5703125" style="2" bestFit="1" customWidth="1"/>
    <col min="8472" max="8472" width="19" style="2" customWidth="1"/>
    <col min="8473" max="8679" width="11.42578125" style="2" customWidth="1"/>
    <col min="8680" max="8682" width="7.28515625" style="2" customWidth="1"/>
    <col min="8683" max="8683" width="0" style="2" hidden="1" customWidth="1"/>
    <col min="8684" max="8684" width="7.28515625" style="2" customWidth="1"/>
    <col min="8685" max="8685" width="66.140625" style="2" customWidth="1"/>
    <col min="8686" max="8686" width="0" style="2" hidden="1" customWidth="1"/>
    <col min="8687" max="8687" width="28" style="2" customWidth="1"/>
    <col min="8688" max="8688" width="32.140625" style="2" customWidth="1"/>
    <col min="8689" max="8689" width="39.85546875" style="2" bestFit="1" customWidth="1"/>
    <col min="8690" max="8690" width="0" style="2" hidden="1" customWidth="1"/>
    <col min="8691" max="8691" width="7.28515625" style="2" customWidth="1"/>
    <col min="8692" max="8692" width="0" style="2" hidden="1" customWidth="1"/>
    <col min="8693" max="8693" width="7.28515625" style="2" customWidth="1"/>
    <col min="8694" max="8694" width="59.5703125" style="2" customWidth="1"/>
    <col min="8695" max="8695" width="0" style="2" hidden="1" customWidth="1"/>
    <col min="8696" max="8696" width="23.85546875" style="2" customWidth="1"/>
    <col min="8697" max="8697" width="27.42578125" style="2" customWidth="1"/>
    <col min="8698" max="8698" width="28" style="2" customWidth="1"/>
    <col min="8699" max="8701" width="0" style="2" hidden="1" customWidth="1"/>
    <col min="8702" max="8702" width="7.28515625" style="2" customWidth="1"/>
    <col min="8703" max="8703" width="6.140625" style="2" bestFit="1" customWidth="1"/>
    <col min="8704" max="8704" width="76.85546875" style="2"/>
    <col min="8705" max="8705" width="7.28515625" style="2" customWidth="1"/>
    <col min="8706" max="8706" width="6.140625" style="2" bestFit="1" customWidth="1"/>
    <col min="8707" max="8707" width="78" style="2" customWidth="1"/>
    <col min="8708" max="8708" width="20.7109375" style="2" customWidth="1"/>
    <col min="8709" max="8709" width="26" style="2" customWidth="1"/>
    <col min="8710" max="8710" width="37" style="2" bestFit="1" customWidth="1"/>
    <col min="8711" max="8719" width="0" style="2" hidden="1" customWidth="1"/>
    <col min="8720" max="8722" width="22.7109375" style="2" bestFit="1" customWidth="1"/>
    <col min="8723" max="8723" width="25.28515625" style="2" bestFit="1" customWidth="1"/>
    <col min="8724" max="8724" width="21" style="2" bestFit="1" customWidth="1"/>
    <col min="8725" max="8725" width="8.28515625" style="2" customWidth="1"/>
    <col min="8726" max="8726" width="19" style="2" bestFit="1" customWidth="1"/>
    <col min="8727" max="8727" width="20.5703125" style="2" bestFit="1" customWidth="1"/>
    <col min="8728" max="8728" width="19" style="2" customWidth="1"/>
    <col min="8729" max="8935" width="11.42578125" style="2" customWidth="1"/>
    <col min="8936" max="8938" width="7.28515625" style="2" customWidth="1"/>
    <col min="8939" max="8939" width="0" style="2" hidden="1" customWidth="1"/>
    <col min="8940" max="8940" width="7.28515625" style="2" customWidth="1"/>
    <col min="8941" max="8941" width="66.140625" style="2" customWidth="1"/>
    <col min="8942" max="8942" width="0" style="2" hidden="1" customWidth="1"/>
    <col min="8943" max="8943" width="28" style="2" customWidth="1"/>
    <col min="8944" max="8944" width="32.140625" style="2" customWidth="1"/>
    <col min="8945" max="8945" width="39.85546875" style="2" bestFit="1" customWidth="1"/>
    <col min="8946" max="8946" width="0" style="2" hidden="1" customWidth="1"/>
    <col min="8947" max="8947" width="7.28515625" style="2" customWidth="1"/>
    <col min="8948" max="8948" width="0" style="2" hidden="1" customWidth="1"/>
    <col min="8949" max="8949" width="7.28515625" style="2" customWidth="1"/>
    <col min="8950" max="8950" width="59.5703125" style="2" customWidth="1"/>
    <col min="8951" max="8951" width="0" style="2" hidden="1" customWidth="1"/>
    <col min="8952" max="8952" width="23.85546875" style="2" customWidth="1"/>
    <col min="8953" max="8953" width="27.42578125" style="2" customWidth="1"/>
    <col min="8954" max="8954" width="28" style="2" customWidth="1"/>
    <col min="8955" max="8957" width="0" style="2" hidden="1" customWidth="1"/>
    <col min="8958" max="8958" width="7.28515625" style="2" customWidth="1"/>
    <col min="8959" max="8959" width="6.140625" style="2" bestFit="1" customWidth="1"/>
    <col min="8960" max="8960" width="76.85546875" style="2"/>
    <col min="8961" max="8961" width="7.28515625" style="2" customWidth="1"/>
    <col min="8962" max="8962" width="6.140625" style="2" bestFit="1" customWidth="1"/>
    <col min="8963" max="8963" width="78" style="2" customWidth="1"/>
    <col min="8964" max="8964" width="20.7109375" style="2" customWidth="1"/>
    <col min="8965" max="8965" width="26" style="2" customWidth="1"/>
    <col min="8966" max="8966" width="37" style="2" bestFit="1" customWidth="1"/>
    <col min="8967" max="8975" width="0" style="2" hidden="1" customWidth="1"/>
    <col min="8976" max="8978" width="22.7109375" style="2" bestFit="1" customWidth="1"/>
    <col min="8979" max="8979" width="25.28515625" style="2" bestFit="1" customWidth="1"/>
    <col min="8980" max="8980" width="21" style="2" bestFit="1" customWidth="1"/>
    <col min="8981" max="8981" width="8.28515625" style="2" customWidth="1"/>
    <col min="8982" max="8982" width="19" style="2" bestFit="1" customWidth="1"/>
    <col min="8983" max="8983" width="20.5703125" style="2" bestFit="1" customWidth="1"/>
    <col min="8984" max="8984" width="19" style="2" customWidth="1"/>
    <col min="8985" max="9191" width="11.42578125" style="2" customWidth="1"/>
    <col min="9192" max="9194" width="7.28515625" style="2" customWidth="1"/>
    <col min="9195" max="9195" width="0" style="2" hidden="1" customWidth="1"/>
    <col min="9196" max="9196" width="7.28515625" style="2" customWidth="1"/>
    <col min="9197" max="9197" width="66.140625" style="2" customWidth="1"/>
    <col min="9198" max="9198" width="0" style="2" hidden="1" customWidth="1"/>
    <col min="9199" max="9199" width="28" style="2" customWidth="1"/>
    <col min="9200" max="9200" width="32.140625" style="2" customWidth="1"/>
    <col min="9201" max="9201" width="39.85546875" style="2" bestFit="1" customWidth="1"/>
    <col min="9202" max="9202" width="0" style="2" hidden="1" customWidth="1"/>
    <col min="9203" max="9203" width="7.28515625" style="2" customWidth="1"/>
    <col min="9204" max="9204" width="0" style="2" hidden="1" customWidth="1"/>
    <col min="9205" max="9205" width="7.28515625" style="2" customWidth="1"/>
    <col min="9206" max="9206" width="59.5703125" style="2" customWidth="1"/>
    <col min="9207" max="9207" width="0" style="2" hidden="1" customWidth="1"/>
    <col min="9208" max="9208" width="23.85546875" style="2" customWidth="1"/>
    <col min="9209" max="9209" width="27.42578125" style="2" customWidth="1"/>
    <col min="9210" max="9210" width="28" style="2" customWidth="1"/>
    <col min="9211" max="9213" width="0" style="2" hidden="1" customWidth="1"/>
    <col min="9214" max="9214" width="7.28515625" style="2" customWidth="1"/>
    <col min="9215" max="9215" width="6.140625" style="2" bestFit="1" customWidth="1"/>
    <col min="9216" max="9216" width="76.85546875" style="2"/>
    <col min="9217" max="9217" width="7.28515625" style="2" customWidth="1"/>
    <col min="9218" max="9218" width="6.140625" style="2" bestFit="1" customWidth="1"/>
    <col min="9219" max="9219" width="78" style="2" customWidth="1"/>
    <col min="9220" max="9220" width="20.7109375" style="2" customWidth="1"/>
    <col min="9221" max="9221" width="26" style="2" customWidth="1"/>
    <col min="9222" max="9222" width="37" style="2" bestFit="1" customWidth="1"/>
    <col min="9223" max="9231" width="0" style="2" hidden="1" customWidth="1"/>
    <col min="9232" max="9234" width="22.7109375" style="2" bestFit="1" customWidth="1"/>
    <col min="9235" max="9235" width="25.28515625" style="2" bestFit="1" customWidth="1"/>
    <col min="9236" max="9236" width="21" style="2" bestFit="1" customWidth="1"/>
    <col min="9237" max="9237" width="8.28515625" style="2" customWidth="1"/>
    <col min="9238" max="9238" width="19" style="2" bestFit="1" customWidth="1"/>
    <col min="9239" max="9239" width="20.5703125" style="2" bestFit="1" customWidth="1"/>
    <col min="9240" max="9240" width="19" style="2" customWidth="1"/>
    <col min="9241" max="9447" width="11.42578125" style="2" customWidth="1"/>
    <col min="9448" max="9450" width="7.28515625" style="2" customWidth="1"/>
    <col min="9451" max="9451" width="0" style="2" hidden="1" customWidth="1"/>
    <col min="9452" max="9452" width="7.28515625" style="2" customWidth="1"/>
    <col min="9453" max="9453" width="66.140625" style="2" customWidth="1"/>
    <col min="9454" max="9454" width="0" style="2" hidden="1" customWidth="1"/>
    <col min="9455" max="9455" width="28" style="2" customWidth="1"/>
    <col min="9456" max="9456" width="32.140625" style="2" customWidth="1"/>
    <col min="9457" max="9457" width="39.85546875" style="2" bestFit="1" customWidth="1"/>
    <col min="9458" max="9458" width="0" style="2" hidden="1" customWidth="1"/>
    <col min="9459" max="9459" width="7.28515625" style="2" customWidth="1"/>
    <col min="9460" max="9460" width="0" style="2" hidden="1" customWidth="1"/>
    <col min="9461" max="9461" width="7.28515625" style="2" customWidth="1"/>
    <col min="9462" max="9462" width="59.5703125" style="2" customWidth="1"/>
    <col min="9463" max="9463" width="0" style="2" hidden="1" customWidth="1"/>
    <col min="9464" max="9464" width="23.85546875" style="2" customWidth="1"/>
    <col min="9465" max="9465" width="27.42578125" style="2" customWidth="1"/>
    <col min="9466" max="9466" width="28" style="2" customWidth="1"/>
    <col min="9467" max="9469" width="0" style="2" hidden="1" customWidth="1"/>
    <col min="9470" max="9470" width="7.28515625" style="2" customWidth="1"/>
    <col min="9471" max="9471" width="6.140625" style="2" bestFit="1" customWidth="1"/>
    <col min="9472" max="9472" width="76.85546875" style="2"/>
    <col min="9473" max="9473" width="7.28515625" style="2" customWidth="1"/>
    <col min="9474" max="9474" width="6.140625" style="2" bestFit="1" customWidth="1"/>
    <col min="9475" max="9475" width="78" style="2" customWidth="1"/>
    <col min="9476" max="9476" width="20.7109375" style="2" customWidth="1"/>
    <col min="9477" max="9477" width="26" style="2" customWidth="1"/>
    <col min="9478" max="9478" width="37" style="2" bestFit="1" customWidth="1"/>
    <col min="9479" max="9487" width="0" style="2" hidden="1" customWidth="1"/>
    <col min="9488" max="9490" width="22.7109375" style="2" bestFit="1" customWidth="1"/>
    <col min="9491" max="9491" width="25.28515625" style="2" bestFit="1" customWidth="1"/>
    <col min="9492" max="9492" width="21" style="2" bestFit="1" customWidth="1"/>
    <col min="9493" max="9493" width="8.28515625" style="2" customWidth="1"/>
    <col min="9494" max="9494" width="19" style="2" bestFit="1" customWidth="1"/>
    <col min="9495" max="9495" width="20.5703125" style="2" bestFit="1" customWidth="1"/>
    <col min="9496" max="9496" width="19" style="2" customWidth="1"/>
    <col min="9497" max="9703" width="11.42578125" style="2" customWidth="1"/>
    <col min="9704" max="9706" width="7.28515625" style="2" customWidth="1"/>
    <col min="9707" max="9707" width="0" style="2" hidden="1" customWidth="1"/>
    <col min="9708" max="9708" width="7.28515625" style="2" customWidth="1"/>
    <col min="9709" max="9709" width="66.140625" style="2" customWidth="1"/>
    <col min="9710" max="9710" width="0" style="2" hidden="1" customWidth="1"/>
    <col min="9711" max="9711" width="28" style="2" customWidth="1"/>
    <col min="9712" max="9712" width="32.140625" style="2" customWidth="1"/>
    <col min="9713" max="9713" width="39.85546875" style="2" bestFit="1" customWidth="1"/>
    <col min="9714" max="9714" width="0" style="2" hidden="1" customWidth="1"/>
    <col min="9715" max="9715" width="7.28515625" style="2" customWidth="1"/>
    <col min="9716" max="9716" width="0" style="2" hidden="1" customWidth="1"/>
    <col min="9717" max="9717" width="7.28515625" style="2" customWidth="1"/>
    <col min="9718" max="9718" width="59.5703125" style="2" customWidth="1"/>
    <col min="9719" max="9719" width="0" style="2" hidden="1" customWidth="1"/>
    <col min="9720" max="9720" width="23.85546875" style="2" customWidth="1"/>
    <col min="9721" max="9721" width="27.42578125" style="2" customWidth="1"/>
    <col min="9722" max="9722" width="28" style="2" customWidth="1"/>
    <col min="9723" max="9725" width="0" style="2" hidden="1" customWidth="1"/>
    <col min="9726" max="9726" width="7.28515625" style="2" customWidth="1"/>
    <col min="9727" max="9727" width="6.140625" style="2" bestFit="1" customWidth="1"/>
    <col min="9728" max="9728" width="76.85546875" style="2"/>
    <col min="9729" max="9729" width="7.28515625" style="2" customWidth="1"/>
    <col min="9730" max="9730" width="6.140625" style="2" bestFit="1" customWidth="1"/>
    <col min="9731" max="9731" width="78" style="2" customWidth="1"/>
    <col min="9732" max="9732" width="20.7109375" style="2" customWidth="1"/>
    <col min="9733" max="9733" width="26" style="2" customWidth="1"/>
    <col min="9734" max="9734" width="37" style="2" bestFit="1" customWidth="1"/>
    <col min="9735" max="9743" width="0" style="2" hidden="1" customWidth="1"/>
    <col min="9744" max="9746" width="22.7109375" style="2" bestFit="1" customWidth="1"/>
    <col min="9747" max="9747" width="25.28515625" style="2" bestFit="1" customWidth="1"/>
    <col min="9748" max="9748" width="21" style="2" bestFit="1" customWidth="1"/>
    <col min="9749" max="9749" width="8.28515625" style="2" customWidth="1"/>
    <col min="9750" max="9750" width="19" style="2" bestFit="1" customWidth="1"/>
    <col min="9751" max="9751" width="20.5703125" style="2" bestFit="1" customWidth="1"/>
    <col min="9752" max="9752" width="19" style="2" customWidth="1"/>
    <col min="9753" max="9959" width="11.42578125" style="2" customWidth="1"/>
    <col min="9960" max="9962" width="7.28515625" style="2" customWidth="1"/>
    <col min="9963" max="9963" width="0" style="2" hidden="1" customWidth="1"/>
    <col min="9964" max="9964" width="7.28515625" style="2" customWidth="1"/>
    <col min="9965" max="9965" width="66.140625" style="2" customWidth="1"/>
    <col min="9966" max="9966" width="0" style="2" hidden="1" customWidth="1"/>
    <col min="9967" max="9967" width="28" style="2" customWidth="1"/>
    <col min="9968" max="9968" width="32.140625" style="2" customWidth="1"/>
    <col min="9969" max="9969" width="39.85546875" style="2" bestFit="1" customWidth="1"/>
    <col min="9970" max="9970" width="0" style="2" hidden="1" customWidth="1"/>
    <col min="9971" max="9971" width="7.28515625" style="2" customWidth="1"/>
    <col min="9972" max="9972" width="0" style="2" hidden="1" customWidth="1"/>
    <col min="9973" max="9973" width="7.28515625" style="2" customWidth="1"/>
    <col min="9974" max="9974" width="59.5703125" style="2" customWidth="1"/>
    <col min="9975" max="9975" width="0" style="2" hidden="1" customWidth="1"/>
    <col min="9976" max="9976" width="23.85546875" style="2" customWidth="1"/>
    <col min="9977" max="9977" width="27.42578125" style="2" customWidth="1"/>
    <col min="9978" max="9978" width="28" style="2" customWidth="1"/>
    <col min="9979" max="9981" width="0" style="2" hidden="1" customWidth="1"/>
    <col min="9982" max="9982" width="7.28515625" style="2" customWidth="1"/>
    <col min="9983" max="9983" width="6.140625" style="2" bestFit="1" customWidth="1"/>
    <col min="9984" max="9984" width="76.85546875" style="2"/>
    <col min="9985" max="9985" width="7.28515625" style="2" customWidth="1"/>
    <col min="9986" max="9986" width="6.140625" style="2" bestFit="1" customWidth="1"/>
    <col min="9987" max="9987" width="78" style="2" customWidth="1"/>
    <col min="9988" max="9988" width="20.7109375" style="2" customWidth="1"/>
    <col min="9989" max="9989" width="26" style="2" customWidth="1"/>
    <col min="9990" max="9990" width="37" style="2" bestFit="1" customWidth="1"/>
    <col min="9991" max="9999" width="0" style="2" hidden="1" customWidth="1"/>
    <col min="10000" max="10002" width="22.7109375" style="2" bestFit="1" customWidth="1"/>
    <col min="10003" max="10003" width="25.28515625" style="2" bestFit="1" customWidth="1"/>
    <col min="10004" max="10004" width="21" style="2" bestFit="1" customWidth="1"/>
    <col min="10005" max="10005" width="8.28515625" style="2" customWidth="1"/>
    <col min="10006" max="10006" width="19" style="2" bestFit="1" customWidth="1"/>
    <col min="10007" max="10007" width="20.5703125" style="2" bestFit="1" customWidth="1"/>
    <col min="10008" max="10008" width="19" style="2" customWidth="1"/>
    <col min="10009" max="10215" width="11.42578125" style="2" customWidth="1"/>
    <col min="10216" max="10218" width="7.28515625" style="2" customWidth="1"/>
    <col min="10219" max="10219" width="0" style="2" hidden="1" customWidth="1"/>
    <col min="10220" max="10220" width="7.28515625" style="2" customWidth="1"/>
    <col min="10221" max="10221" width="66.140625" style="2" customWidth="1"/>
    <col min="10222" max="10222" width="0" style="2" hidden="1" customWidth="1"/>
    <col min="10223" max="10223" width="28" style="2" customWidth="1"/>
    <col min="10224" max="10224" width="32.140625" style="2" customWidth="1"/>
    <col min="10225" max="10225" width="39.85546875" style="2" bestFit="1" customWidth="1"/>
    <col min="10226" max="10226" width="0" style="2" hidden="1" customWidth="1"/>
    <col min="10227" max="10227" width="7.28515625" style="2" customWidth="1"/>
    <col min="10228" max="10228" width="0" style="2" hidden="1" customWidth="1"/>
    <col min="10229" max="10229" width="7.28515625" style="2" customWidth="1"/>
    <col min="10230" max="10230" width="59.5703125" style="2" customWidth="1"/>
    <col min="10231" max="10231" width="0" style="2" hidden="1" customWidth="1"/>
    <col min="10232" max="10232" width="23.85546875" style="2" customWidth="1"/>
    <col min="10233" max="10233" width="27.42578125" style="2" customWidth="1"/>
    <col min="10234" max="10234" width="28" style="2" customWidth="1"/>
    <col min="10235" max="10237" width="0" style="2" hidden="1" customWidth="1"/>
    <col min="10238" max="10238" width="7.28515625" style="2" customWidth="1"/>
    <col min="10239" max="10239" width="6.140625" style="2" bestFit="1" customWidth="1"/>
    <col min="10240" max="10240" width="76.85546875" style="2"/>
    <col min="10241" max="10241" width="7.28515625" style="2" customWidth="1"/>
    <col min="10242" max="10242" width="6.140625" style="2" bestFit="1" customWidth="1"/>
    <col min="10243" max="10243" width="78" style="2" customWidth="1"/>
    <col min="10244" max="10244" width="20.7109375" style="2" customWidth="1"/>
    <col min="10245" max="10245" width="26" style="2" customWidth="1"/>
    <col min="10246" max="10246" width="37" style="2" bestFit="1" customWidth="1"/>
    <col min="10247" max="10255" width="0" style="2" hidden="1" customWidth="1"/>
    <col min="10256" max="10258" width="22.7109375" style="2" bestFit="1" customWidth="1"/>
    <col min="10259" max="10259" width="25.28515625" style="2" bestFit="1" customWidth="1"/>
    <col min="10260" max="10260" width="21" style="2" bestFit="1" customWidth="1"/>
    <col min="10261" max="10261" width="8.28515625" style="2" customWidth="1"/>
    <col min="10262" max="10262" width="19" style="2" bestFit="1" customWidth="1"/>
    <col min="10263" max="10263" width="20.5703125" style="2" bestFit="1" customWidth="1"/>
    <col min="10264" max="10264" width="19" style="2" customWidth="1"/>
    <col min="10265" max="10471" width="11.42578125" style="2" customWidth="1"/>
    <col min="10472" max="10474" width="7.28515625" style="2" customWidth="1"/>
    <col min="10475" max="10475" width="0" style="2" hidden="1" customWidth="1"/>
    <col min="10476" max="10476" width="7.28515625" style="2" customWidth="1"/>
    <col min="10477" max="10477" width="66.140625" style="2" customWidth="1"/>
    <col min="10478" max="10478" width="0" style="2" hidden="1" customWidth="1"/>
    <col min="10479" max="10479" width="28" style="2" customWidth="1"/>
    <col min="10480" max="10480" width="32.140625" style="2" customWidth="1"/>
    <col min="10481" max="10481" width="39.85546875" style="2" bestFit="1" customWidth="1"/>
    <col min="10482" max="10482" width="0" style="2" hidden="1" customWidth="1"/>
    <col min="10483" max="10483" width="7.28515625" style="2" customWidth="1"/>
    <col min="10484" max="10484" width="0" style="2" hidden="1" customWidth="1"/>
    <col min="10485" max="10485" width="7.28515625" style="2" customWidth="1"/>
    <col min="10486" max="10486" width="59.5703125" style="2" customWidth="1"/>
    <col min="10487" max="10487" width="0" style="2" hidden="1" customWidth="1"/>
    <col min="10488" max="10488" width="23.85546875" style="2" customWidth="1"/>
    <col min="10489" max="10489" width="27.42578125" style="2" customWidth="1"/>
    <col min="10490" max="10490" width="28" style="2" customWidth="1"/>
    <col min="10491" max="10493" width="0" style="2" hidden="1" customWidth="1"/>
    <col min="10494" max="10494" width="7.28515625" style="2" customWidth="1"/>
    <col min="10495" max="10495" width="6.140625" style="2" bestFit="1" customWidth="1"/>
    <col min="10496" max="10496" width="76.85546875" style="2"/>
    <col min="10497" max="10497" width="7.28515625" style="2" customWidth="1"/>
    <col min="10498" max="10498" width="6.140625" style="2" bestFit="1" customWidth="1"/>
    <col min="10499" max="10499" width="78" style="2" customWidth="1"/>
    <col min="10500" max="10500" width="20.7109375" style="2" customWidth="1"/>
    <col min="10501" max="10501" width="26" style="2" customWidth="1"/>
    <col min="10502" max="10502" width="37" style="2" bestFit="1" customWidth="1"/>
    <col min="10503" max="10511" width="0" style="2" hidden="1" customWidth="1"/>
    <col min="10512" max="10514" width="22.7109375" style="2" bestFit="1" customWidth="1"/>
    <col min="10515" max="10515" width="25.28515625" style="2" bestFit="1" customWidth="1"/>
    <col min="10516" max="10516" width="21" style="2" bestFit="1" customWidth="1"/>
    <col min="10517" max="10517" width="8.28515625" style="2" customWidth="1"/>
    <col min="10518" max="10518" width="19" style="2" bestFit="1" customWidth="1"/>
    <col min="10519" max="10519" width="20.5703125" style="2" bestFit="1" customWidth="1"/>
    <col min="10520" max="10520" width="19" style="2" customWidth="1"/>
    <col min="10521" max="10727" width="11.42578125" style="2" customWidth="1"/>
    <col min="10728" max="10730" width="7.28515625" style="2" customWidth="1"/>
    <col min="10731" max="10731" width="0" style="2" hidden="1" customWidth="1"/>
    <col min="10732" max="10732" width="7.28515625" style="2" customWidth="1"/>
    <col min="10733" max="10733" width="66.140625" style="2" customWidth="1"/>
    <col min="10734" max="10734" width="0" style="2" hidden="1" customWidth="1"/>
    <col min="10735" max="10735" width="28" style="2" customWidth="1"/>
    <col min="10736" max="10736" width="32.140625" style="2" customWidth="1"/>
    <col min="10737" max="10737" width="39.85546875" style="2" bestFit="1" customWidth="1"/>
    <col min="10738" max="10738" width="0" style="2" hidden="1" customWidth="1"/>
    <col min="10739" max="10739" width="7.28515625" style="2" customWidth="1"/>
    <col min="10740" max="10740" width="0" style="2" hidden="1" customWidth="1"/>
    <col min="10741" max="10741" width="7.28515625" style="2" customWidth="1"/>
    <col min="10742" max="10742" width="59.5703125" style="2" customWidth="1"/>
    <col min="10743" max="10743" width="0" style="2" hidden="1" customWidth="1"/>
    <col min="10744" max="10744" width="23.85546875" style="2" customWidth="1"/>
    <col min="10745" max="10745" width="27.42578125" style="2" customWidth="1"/>
    <col min="10746" max="10746" width="28" style="2" customWidth="1"/>
    <col min="10747" max="10749" width="0" style="2" hidden="1" customWidth="1"/>
    <col min="10750" max="10750" width="7.28515625" style="2" customWidth="1"/>
    <col min="10751" max="10751" width="6.140625" style="2" bestFit="1" customWidth="1"/>
    <col min="10752" max="10752" width="76.85546875" style="2"/>
    <col min="10753" max="10753" width="7.28515625" style="2" customWidth="1"/>
    <col min="10754" max="10754" width="6.140625" style="2" bestFit="1" customWidth="1"/>
    <col min="10755" max="10755" width="78" style="2" customWidth="1"/>
    <col min="10756" max="10756" width="20.7109375" style="2" customWidth="1"/>
    <col min="10757" max="10757" width="26" style="2" customWidth="1"/>
    <col min="10758" max="10758" width="37" style="2" bestFit="1" customWidth="1"/>
    <col min="10759" max="10767" width="0" style="2" hidden="1" customWidth="1"/>
    <col min="10768" max="10770" width="22.7109375" style="2" bestFit="1" customWidth="1"/>
    <col min="10771" max="10771" width="25.28515625" style="2" bestFit="1" customWidth="1"/>
    <col min="10772" max="10772" width="21" style="2" bestFit="1" customWidth="1"/>
    <col min="10773" max="10773" width="8.28515625" style="2" customWidth="1"/>
    <col min="10774" max="10774" width="19" style="2" bestFit="1" customWidth="1"/>
    <col min="10775" max="10775" width="20.5703125" style="2" bestFit="1" customWidth="1"/>
    <col min="10776" max="10776" width="19" style="2" customWidth="1"/>
    <col min="10777" max="10983" width="11.42578125" style="2" customWidth="1"/>
    <col min="10984" max="10986" width="7.28515625" style="2" customWidth="1"/>
    <col min="10987" max="10987" width="0" style="2" hidden="1" customWidth="1"/>
    <col min="10988" max="10988" width="7.28515625" style="2" customWidth="1"/>
    <col min="10989" max="10989" width="66.140625" style="2" customWidth="1"/>
    <col min="10990" max="10990" width="0" style="2" hidden="1" customWidth="1"/>
    <col min="10991" max="10991" width="28" style="2" customWidth="1"/>
    <col min="10992" max="10992" width="32.140625" style="2" customWidth="1"/>
    <col min="10993" max="10993" width="39.85546875" style="2" bestFit="1" customWidth="1"/>
    <col min="10994" max="10994" width="0" style="2" hidden="1" customWidth="1"/>
    <col min="10995" max="10995" width="7.28515625" style="2" customWidth="1"/>
    <col min="10996" max="10996" width="0" style="2" hidden="1" customWidth="1"/>
    <col min="10997" max="10997" width="7.28515625" style="2" customWidth="1"/>
    <col min="10998" max="10998" width="59.5703125" style="2" customWidth="1"/>
    <col min="10999" max="10999" width="0" style="2" hidden="1" customWidth="1"/>
    <col min="11000" max="11000" width="23.85546875" style="2" customWidth="1"/>
    <col min="11001" max="11001" width="27.42578125" style="2" customWidth="1"/>
    <col min="11002" max="11002" width="28" style="2" customWidth="1"/>
    <col min="11003" max="11005" width="0" style="2" hidden="1" customWidth="1"/>
    <col min="11006" max="11006" width="7.28515625" style="2" customWidth="1"/>
    <col min="11007" max="11007" width="6.140625" style="2" bestFit="1" customWidth="1"/>
    <col min="11008" max="11008" width="76.85546875" style="2"/>
    <col min="11009" max="11009" width="7.28515625" style="2" customWidth="1"/>
    <col min="11010" max="11010" width="6.140625" style="2" bestFit="1" customWidth="1"/>
    <col min="11011" max="11011" width="78" style="2" customWidth="1"/>
    <col min="11012" max="11012" width="20.7109375" style="2" customWidth="1"/>
    <col min="11013" max="11013" width="26" style="2" customWidth="1"/>
    <col min="11014" max="11014" width="37" style="2" bestFit="1" customWidth="1"/>
    <col min="11015" max="11023" width="0" style="2" hidden="1" customWidth="1"/>
    <col min="11024" max="11026" width="22.7109375" style="2" bestFit="1" customWidth="1"/>
    <col min="11027" max="11027" width="25.28515625" style="2" bestFit="1" customWidth="1"/>
    <col min="11028" max="11028" width="21" style="2" bestFit="1" customWidth="1"/>
    <col min="11029" max="11029" width="8.28515625" style="2" customWidth="1"/>
    <col min="11030" max="11030" width="19" style="2" bestFit="1" customWidth="1"/>
    <col min="11031" max="11031" width="20.5703125" style="2" bestFit="1" customWidth="1"/>
    <col min="11032" max="11032" width="19" style="2" customWidth="1"/>
    <col min="11033" max="11239" width="11.42578125" style="2" customWidth="1"/>
    <col min="11240" max="11242" width="7.28515625" style="2" customWidth="1"/>
    <col min="11243" max="11243" width="0" style="2" hidden="1" customWidth="1"/>
    <col min="11244" max="11244" width="7.28515625" style="2" customWidth="1"/>
    <col min="11245" max="11245" width="66.140625" style="2" customWidth="1"/>
    <col min="11246" max="11246" width="0" style="2" hidden="1" customWidth="1"/>
    <col min="11247" max="11247" width="28" style="2" customWidth="1"/>
    <col min="11248" max="11248" width="32.140625" style="2" customWidth="1"/>
    <col min="11249" max="11249" width="39.85546875" style="2" bestFit="1" customWidth="1"/>
    <col min="11250" max="11250" width="0" style="2" hidden="1" customWidth="1"/>
    <col min="11251" max="11251" width="7.28515625" style="2" customWidth="1"/>
    <col min="11252" max="11252" width="0" style="2" hidden="1" customWidth="1"/>
    <col min="11253" max="11253" width="7.28515625" style="2" customWidth="1"/>
    <col min="11254" max="11254" width="59.5703125" style="2" customWidth="1"/>
    <col min="11255" max="11255" width="0" style="2" hidden="1" customWidth="1"/>
    <col min="11256" max="11256" width="23.85546875" style="2" customWidth="1"/>
    <col min="11257" max="11257" width="27.42578125" style="2" customWidth="1"/>
    <col min="11258" max="11258" width="28" style="2" customWidth="1"/>
    <col min="11259" max="11261" width="0" style="2" hidden="1" customWidth="1"/>
    <col min="11262" max="11262" width="7.28515625" style="2" customWidth="1"/>
    <col min="11263" max="11263" width="6.140625" style="2" bestFit="1" customWidth="1"/>
    <col min="11264" max="11264" width="76.85546875" style="2"/>
    <col min="11265" max="11265" width="7.28515625" style="2" customWidth="1"/>
    <col min="11266" max="11266" width="6.140625" style="2" bestFit="1" customWidth="1"/>
    <col min="11267" max="11267" width="78" style="2" customWidth="1"/>
    <col min="11268" max="11268" width="20.7109375" style="2" customWidth="1"/>
    <col min="11269" max="11269" width="26" style="2" customWidth="1"/>
    <col min="11270" max="11270" width="37" style="2" bestFit="1" customWidth="1"/>
    <col min="11271" max="11279" width="0" style="2" hidden="1" customWidth="1"/>
    <col min="11280" max="11282" width="22.7109375" style="2" bestFit="1" customWidth="1"/>
    <col min="11283" max="11283" width="25.28515625" style="2" bestFit="1" customWidth="1"/>
    <col min="11284" max="11284" width="21" style="2" bestFit="1" customWidth="1"/>
    <col min="11285" max="11285" width="8.28515625" style="2" customWidth="1"/>
    <col min="11286" max="11286" width="19" style="2" bestFit="1" customWidth="1"/>
    <col min="11287" max="11287" width="20.5703125" style="2" bestFit="1" customWidth="1"/>
    <col min="11288" max="11288" width="19" style="2" customWidth="1"/>
    <col min="11289" max="11495" width="11.42578125" style="2" customWidth="1"/>
    <col min="11496" max="11498" width="7.28515625" style="2" customWidth="1"/>
    <col min="11499" max="11499" width="0" style="2" hidden="1" customWidth="1"/>
    <col min="11500" max="11500" width="7.28515625" style="2" customWidth="1"/>
    <col min="11501" max="11501" width="66.140625" style="2" customWidth="1"/>
    <col min="11502" max="11502" width="0" style="2" hidden="1" customWidth="1"/>
    <col min="11503" max="11503" width="28" style="2" customWidth="1"/>
    <col min="11504" max="11504" width="32.140625" style="2" customWidth="1"/>
    <col min="11505" max="11505" width="39.85546875" style="2" bestFit="1" customWidth="1"/>
    <col min="11506" max="11506" width="0" style="2" hidden="1" customWidth="1"/>
    <col min="11507" max="11507" width="7.28515625" style="2" customWidth="1"/>
    <col min="11508" max="11508" width="0" style="2" hidden="1" customWidth="1"/>
    <col min="11509" max="11509" width="7.28515625" style="2" customWidth="1"/>
    <col min="11510" max="11510" width="59.5703125" style="2" customWidth="1"/>
    <col min="11511" max="11511" width="0" style="2" hidden="1" customWidth="1"/>
    <col min="11512" max="11512" width="23.85546875" style="2" customWidth="1"/>
    <col min="11513" max="11513" width="27.42578125" style="2" customWidth="1"/>
    <col min="11514" max="11514" width="28" style="2" customWidth="1"/>
    <col min="11515" max="11517" width="0" style="2" hidden="1" customWidth="1"/>
    <col min="11518" max="11518" width="7.28515625" style="2" customWidth="1"/>
    <col min="11519" max="11519" width="6.140625" style="2" bestFit="1" customWidth="1"/>
    <col min="11520" max="11520" width="76.85546875" style="2"/>
    <col min="11521" max="11521" width="7.28515625" style="2" customWidth="1"/>
    <col min="11522" max="11522" width="6.140625" style="2" bestFit="1" customWidth="1"/>
    <col min="11523" max="11523" width="78" style="2" customWidth="1"/>
    <col min="11524" max="11524" width="20.7109375" style="2" customWidth="1"/>
    <col min="11525" max="11525" width="26" style="2" customWidth="1"/>
    <col min="11526" max="11526" width="37" style="2" bestFit="1" customWidth="1"/>
    <col min="11527" max="11535" width="0" style="2" hidden="1" customWidth="1"/>
    <col min="11536" max="11538" width="22.7109375" style="2" bestFit="1" customWidth="1"/>
    <col min="11539" max="11539" width="25.28515625" style="2" bestFit="1" customWidth="1"/>
    <col min="11540" max="11540" width="21" style="2" bestFit="1" customWidth="1"/>
    <col min="11541" max="11541" width="8.28515625" style="2" customWidth="1"/>
    <col min="11542" max="11542" width="19" style="2" bestFit="1" customWidth="1"/>
    <col min="11543" max="11543" width="20.5703125" style="2" bestFit="1" customWidth="1"/>
    <col min="11544" max="11544" width="19" style="2" customWidth="1"/>
    <col min="11545" max="11751" width="11.42578125" style="2" customWidth="1"/>
    <col min="11752" max="11754" width="7.28515625" style="2" customWidth="1"/>
    <col min="11755" max="11755" width="0" style="2" hidden="1" customWidth="1"/>
    <col min="11756" max="11756" width="7.28515625" style="2" customWidth="1"/>
    <col min="11757" max="11757" width="66.140625" style="2" customWidth="1"/>
    <col min="11758" max="11758" width="0" style="2" hidden="1" customWidth="1"/>
    <col min="11759" max="11759" width="28" style="2" customWidth="1"/>
    <col min="11760" max="11760" width="32.140625" style="2" customWidth="1"/>
    <col min="11761" max="11761" width="39.85546875" style="2" bestFit="1" customWidth="1"/>
    <col min="11762" max="11762" width="0" style="2" hidden="1" customWidth="1"/>
    <col min="11763" max="11763" width="7.28515625" style="2" customWidth="1"/>
    <col min="11764" max="11764" width="0" style="2" hidden="1" customWidth="1"/>
    <col min="11765" max="11765" width="7.28515625" style="2" customWidth="1"/>
    <col min="11766" max="11766" width="59.5703125" style="2" customWidth="1"/>
    <col min="11767" max="11767" width="0" style="2" hidden="1" customWidth="1"/>
    <col min="11768" max="11768" width="23.85546875" style="2" customWidth="1"/>
    <col min="11769" max="11769" width="27.42578125" style="2" customWidth="1"/>
    <col min="11770" max="11770" width="28" style="2" customWidth="1"/>
    <col min="11771" max="11773" width="0" style="2" hidden="1" customWidth="1"/>
    <col min="11774" max="11774" width="7.28515625" style="2" customWidth="1"/>
    <col min="11775" max="11775" width="6.140625" style="2" bestFit="1" customWidth="1"/>
    <col min="11776" max="11776" width="76.85546875" style="2"/>
    <col min="11777" max="11777" width="7.28515625" style="2" customWidth="1"/>
    <col min="11778" max="11778" width="6.140625" style="2" bestFit="1" customWidth="1"/>
    <col min="11779" max="11779" width="78" style="2" customWidth="1"/>
    <col min="11780" max="11780" width="20.7109375" style="2" customWidth="1"/>
    <col min="11781" max="11781" width="26" style="2" customWidth="1"/>
    <col min="11782" max="11782" width="37" style="2" bestFit="1" customWidth="1"/>
    <col min="11783" max="11791" width="0" style="2" hidden="1" customWidth="1"/>
    <col min="11792" max="11794" width="22.7109375" style="2" bestFit="1" customWidth="1"/>
    <col min="11795" max="11795" width="25.28515625" style="2" bestFit="1" customWidth="1"/>
    <col min="11796" max="11796" width="21" style="2" bestFit="1" customWidth="1"/>
    <col min="11797" max="11797" width="8.28515625" style="2" customWidth="1"/>
    <col min="11798" max="11798" width="19" style="2" bestFit="1" customWidth="1"/>
    <col min="11799" max="11799" width="20.5703125" style="2" bestFit="1" customWidth="1"/>
    <col min="11800" max="11800" width="19" style="2" customWidth="1"/>
    <col min="11801" max="12007" width="11.42578125" style="2" customWidth="1"/>
    <col min="12008" max="12010" width="7.28515625" style="2" customWidth="1"/>
    <col min="12011" max="12011" width="0" style="2" hidden="1" customWidth="1"/>
    <col min="12012" max="12012" width="7.28515625" style="2" customWidth="1"/>
    <col min="12013" max="12013" width="66.140625" style="2" customWidth="1"/>
    <col min="12014" max="12014" width="0" style="2" hidden="1" customWidth="1"/>
    <col min="12015" max="12015" width="28" style="2" customWidth="1"/>
    <col min="12016" max="12016" width="32.140625" style="2" customWidth="1"/>
    <col min="12017" max="12017" width="39.85546875" style="2" bestFit="1" customWidth="1"/>
    <col min="12018" max="12018" width="0" style="2" hidden="1" customWidth="1"/>
    <col min="12019" max="12019" width="7.28515625" style="2" customWidth="1"/>
    <col min="12020" max="12020" width="0" style="2" hidden="1" customWidth="1"/>
    <col min="12021" max="12021" width="7.28515625" style="2" customWidth="1"/>
    <col min="12022" max="12022" width="59.5703125" style="2" customWidth="1"/>
    <col min="12023" max="12023" width="0" style="2" hidden="1" customWidth="1"/>
    <col min="12024" max="12024" width="23.85546875" style="2" customWidth="1"/>
    <col min="12025" max="12025" width="27.42578125" style="2" customWidth="1"/>
    <col min="12026" max="12026" width="28" style="2" customWidth="1"/>
    <col min="12027" max="12029" width="0" style="2" hidden="1" customWidth="1"/>
    <col min="12030" max="12030" width="7.28515625" style="2" customWidth="1"/>
    <col min="12031" max="12031" width="6.140625" style="2" bestFit="1" customWidth="1"/>
    <col min="12032" max="12032" width="76.85546875" style="2"/>
    <col min="12033" max="12033" width="7.28515625" style="2" customWidth="1"/>
    <col min="12034" max="12034" width="6.140625" style="2" bestFit="1" customWidth="1"/>
    <col min="12035" max="12035" width="78" style="2" customWidth="1"/>
    <col min="12036" max="12036" width="20.7109375" style="2" customWidth="1"/>
    <col min="12037" max="12037" width="26" style="2" customWidth="1"/>
    <col min="12038" max="12038" width="37" style="2" bestFit="1" customWidth="1"/>
    <col min="12039" max="12047" width="0" style="2" hidden="1" customWidth="1"/>
    <col min="12048" max="12050" width="22.7109375" style="2" bestFit="1" customWidth="1"/>
    <col min="12051" max="12051" width="25.28515625" style="2" bestFit="1" customWidth="1"/>
    <col min="12052" max="12052" width="21" style="2" bestFit="1" customWidth="1"/>
    <col min="12053" max="12053" width="8.28515625" style="2" customWidth="1"/>
    <col min="12054" max="12054" width="19" style="2" bestFit="1" customWidth="1"/>
    <col min="12055" max="12055" width="20.5703125" style="2" bestFit="1" customWidth="1"/>
    <col min="12056" max="12056" width="19" style="2" customWidth="1"/>
    <col min="12057" max="12263" width="11.42578125" style="2" customWidth="1"/>
    <col min="12264" max="12266" width="7.28515625" style="2" customWidth="1"/>
    <col min="12267" max="12267" width="0" style="2" hidden="1" customWidth="1"/>
    <col min="12268" max="12268" width="7.28515625" style="2" customWidth="1"/>
    <col min="12269" max="12269" width="66.140625" style="2" customWidth="1"/>
    <col min="12270" max="12270" width="0" style="2" hidden="1" customWidth="1"/>
    <col min="12271" max="12271" width="28" style="2" customWidth="1"/>
    <col min="12272" max="12272" width="32.140625" style="2" customWidth="1"/>
    <col min="12273" max="12273" width="39.85546875" style="2" bestFit="1" customWidth="1"/>
    <col min="12274" max="12274" width="0" style="2" hidden="1" customWidth="1"/>
    <col min="12275" max="12275" width="7.28515625" style="2" customWidth="1"/>
    <col min="12276" max="12276" width="0" style="2" hidden="1" customWidth="1"/>
    <col min="12277" max="12277" width="7.28515625" style="2" customWidth="1"/>
    <col min="12278" max="12278" width="59.5703125" style="2" customWidth="1"/>
    <col min="12279" max="12279" width="0" style="2" hidden="1" customWidth="1"/>
    <col min="12280" max="12280" width="23.85546875" style="2" customWidth="1"/>
    <col min="12281" max="12281" width="27.42578125" style="2" customWidth="1"/>
    <col min="12282" max="12282" width="28" style="2" customWidth="1"/>
    <col min="12283" max="12285" width="0" style="2" hidden="1" customWidth="1"/>
    <col min="12286" max="12286" width="7.28515625" style="2" customWidth="1"/>
    <col min="12287" max="12287" width="6.140625" style="2" bestFit="1" customWidth="1"/>
    <col min="12288" max="12288" width="76.85546875" style="2"/>
    <col min="12289" max="12289" width="7.28515625" style="2" customWidth="1"/>
    <col min="12290" max="12290" width="6.140625" style="2" bestFit="1" customWidth="1"/>
    <col min="12291" max="12291" width="78" style="2" customWidth="1"/>
    <col min="12292" max="12292" width="20.7109375" style="2" customWidth="1"/>
    <col min="12293" max="12293" width="26" style="2" customWidth="1"/>
    <col min="12294" max="12294" width="37" style="2" bestFit="1" customWidth="1"/>
    <col min="12295" max="12303" width="0" style="2" hidden="1" customWidth="1"/>
    <col min="12304" max="12306" width="22.7109375" style="2" bestFit="1" customWidth="1"/>
    <col min="12307" max="12307" width="25.28515625" style="2" bestFit="1" customWidth="1"/>
    <col min="12308" max="12308" width="21" style="2" bestFit="1" customWidth="1"/>
    <col min="12309" max="12309" width="8.28515625" style="2" customWidth="1"/>
    <col min="12310" max="12310" width="19" style="2" bestFit="1" customWidth="1"/>
    <col min="12311" max="12311" width="20.5703125" style="2" bestFit="1" customWidth="1"/>
    <col min="12312" max="12312" width="19" style="2" customWidth="1"/>
    <col min="12313" max="12519" width="11.42578125" style="2" customWidth="1"/>
    <col min="12520" max="12522" width="7.28515625" style="2" customWidth="1"/>
    <col min="12523" max="12523" width="0" style="2" hidden="1" customWidth="1"/>
    <col min="12524" max="12524" width="7.28515625" style="2" customWidth="1"/>
    <col min="12525" max="12525" width="66.140625" style="2" customWidth="1"/>
    <col min="12526" max="12526" width="0" style="2" hidden="1" customWidth="1"/>
    <col min="12527" max="12527" width="28" style="2" customWidth="1"/>
    <col min="12528" max="12528" width="32.140625" style="2" customWidth="1"/>
    <col min="12529" max="12529" width="39.85546875" style="2" bestFit="1" customWidth="1"/>
    <col min="12530" max="12530" width="0" style="2" hidden="1" customWidth="1"/>
    <col min="12531" max="12531" width="7.28515625" style="2" customWidth="1"/>
    <col min="12532" max="12532" width="0" style="2" hidden="1" customWidth="1"/>
    <col min="12533" max="12533" width="7.28515625" style="2" customWidth="1"/>
    <col min="12534" max="12534" width="59.5703125" style="2" customWidth="1"/>
    <col min="12535" max="12535" width="0" style="2" hidden="1" customWidth="1"/>
    <col min="12536" max="12536" width="23.85546875" style="2" customWidth="1"/>
    <col min="12537" max="12537" width="27.42578125" style="2" customWidth="1"/>
    <col min="12538" max="12538" width="28" style="2" customWidth="1"/>
    <col min="12539" max="12541" width="0" style="2" hidden="1" customWidth="1"/>
    <col min="12542" max="12542" width="7.28515625" style="2" customWidth="1"/>
    <col min="12543" max="12543" width="6.140625" style="2" bestFit="1" customWidth="1"/>
    <col min="12544" max="12544" width="76.85546875" style="2"/>
    <col min="12545" max="12545" width="7.28515625" style="2" customWidth="1"/>
    <col min="12546" max="12546" width="6.140625" style="2" bestFit="1" customWidth="1"/>
    <col min="12547" max="12547" width="78" style="2" customWidth="1"/>
    <col min="12548" max="12548" width="20.7109375" style="2" customWidth="1"/>
    <col min="12549" max="12549" width="26" style="2" customWidth="1"/>
    <col min="12550" max="12550" width="37" style="2" bestFit="1" customWidth="1"/>
    <col min="12551" max="12559" width="0" style="2" hidden="1" customWidth="1"/>
    <col min="12560" max="12562" width="22.7109375" style="2" bestFit="1" customWidth="1"/>
    <col min="12563" max="12563" width="25.28515625" style="2" bestFit="1" customWidth="1"/>
    <col min="12564" max="12564" width="21" style="2" bestFit="1" customWidth="1"/>
    <col min="12565" max="12565" width="8.28515625" style="2" customWidth="1"/>
    <col min="12566" max="12566" width="19" style="2" bestFit="1" customWidth="1"/>
    <col min="12567" max="12567" width="20.5703125" style="2" bestFit="1" customWidth="1"/>
    <col min="12568" max="12568" width="19" style="2" customWidth="1"/>
    <col min="12569" max="12775" width="11.42578125" style="2" customWidth="1"/>
    <col min="12776" max="12778" width="7.28515625" style="2" customWidth="1"/>
    <col min="12779" max="12779" width="0" style="2" hidden="1" customWidth="1"/>
    <col min="12780" max="12780" width="7.28515625" style="2" customWidth="1"/>
    <col min="12781" max="12781" width="66.140625" style="2" customWidth="1"/>
    <col min="12782" max="12782" width="0" style="2" hidden="1" customWidth="1"/>
    <col min="12783" max="12783" width="28" style="2" customWidth="1"/>
    <col min="12784" max="12784" width="32.140625" style="2" customWidth="1"/>
    <col min="12785" max="12785" width="39.85546875" style="2" bestFit="1" customWidth="1"/>
    <col min="12786" max="12786" width="0" style="2" hidden="1" customWidth="1"/>
    <col min="12787" max="12787" width="7.28515625" style="2" customWidth="1"/>
    <col min="12788" max="12788" width="0" style="2" hidden="1" customWidth="1"/>
    <col min="12789" max="12789" width="7.28515625" style="2" customWidth="1"/>
    <col min="12790" max="12790" width="59.5703125" style="2" customWidth="1"/>
    <col min="12791" max="12791" width="0" style="2" hidden="1" customWidth="1"/>
    <col min="12792" max="12792" width="23.85546875" style="2" customWidth="1"/>
    <col min="12793" max="12793" width="27.42578125" style="2" customWidth="1"/>
    <col min="12794" max="12794" width="28" style="2" customWidth="1"/>
    <col min="12795" max="12797" width="0" style="2" hidden="1" customWidth="1"/>
    <col min="12798" max="12798" width="7.28515625" style="2" customWidth="1"/>
    <col min="12799" max="12799" width="6.140625" style="2" bestFit="1" customWidth="1"/>
    <col min="12800" max="12800" width="76.85546875" style="2"/>
    <col min="12801" max="12801" width="7.28515625" style="2" customWidth="1"/>
    <col min="12802" max="12802" width="6.140625" style="2" bestFit="1" customWidth="1"/>
    <col min="12803" max="12803" width="78" style="2" customWidth="1"/>
    <col min="12804" max="12804" width="20.7109375" style="2" customWidth="1"/>
    <col min="12805" max="12805" width="26" style="2" customWidth="1"/>
    <col min="12806" max="12806" width="37" style="2" bestFit="1" customWidth="1"/>
    <col min="12807" max="12815" width="0" style="2" hidden="1" customWidth="1"/>
    <col min="12816" max="12818" width="22.7109375" style="2" bestFit="1" customWidth="1"/>
    <col min="12819" max="12819" width="25.28515625" style="2" bestFit="1" customWidth="1"/>
    <col min="12820" max="12820" width="21" style="2" bestFit="1" customWidth="1"/>
    <col min="12821" max="12821" width="8.28515625" style="2" customWidth="1"/>
    <col min="12822" max="12822" width="19" style="2" bestFit="1" customWidth="1"/>
    <col min="12823" max="12823" width="20.5703125" style="2" bestFit="1" customWidth="1"/>
    <col min="12824" max="12824" width="19" style="2" customWidth="1"/>
    <col min="12825" max="13031" width="11.42578125" style="2" customWidth="1"/>
    <col min="13032" max="13034" width="7.28515625" style="2" customWidth="1"/>
    <col min="13035" max="13035" width="0" style="2" hidden="1" customWidth="1"/>
    <col min="13036" max="13036" width="7.28515625" style="2" customWidth="1"/>
    <col min="13037" max="13037" width="66.140625" style="2" customWidth="1"/>
    <col min="13038" max="13038" width="0" style="2" hidden="1" customWidth="1"/>
    <col min="13039" max="13039" width="28" style="2" customWidth="1"/>
    <col min="13040" max="13040" width="32.140625" style="2" customWidth="1"/>
    <col min="13041" max="13041" width="39.85546875" style="2" bestFit="1" customWidth="1"/>
    <col min="13042" max="13042" width="0" style="2" hidden="1" customWidth="1"/>
    <col min="13043" max="13043" width="7.28515625" style="2" customWidth="1"/>
    <col min="13044" max="13044" width="0" style="2" hidden="1" customWidth="1"/>
    <col min="13045" max="13045" width="7.28515625" style="2" customWidth="1"/>
    <col min="13046" max="13046" width="59.5703125" style="2" customWidth="1"/>
    <col min="13047" max="13047" width="0" style="2" hidden="1" customWidth="1"/>
    <col min="13048" max="13048" width="23.85546875" style="2" customWidth="1"/>
    <col min="13049" max="13049" width="27.42578125" style="2" customWidth="1"/>
    <col min="13050" max="13050" width="28" style="2" customWidth="1"/>
    <col min="13051" max="13053" width="0" style="2" hidden="1" customWidth="1"/>
    <col min="13054" max="13054" width="7.28515625" style="2" customWidth="1"/>
    <col min="13055" max="13055" width="6.140625" style="2" bestFit="1" customWidth="1"/>
    <col min="13056" max="13056" width="76.85546875" style="2"/>
    <col min="13057" max="13057" width="7.28515625" style="2" customWidth="1"/>
    <col min="13058" max="13058" width="6.140625" style="2" bestFit="1" customWidth="1"/>
    <col min="13059" max="13059" width="78" style="2" customWidth="1"/>
    <col min="13060" max="13060" width="20.7109375" style="2" customWidth="1"/>
    <col min="13061" max="13061" width="26" style="2" customWidth="1"/>
    <col min="13062" max="13062" width="37" style="2" bestFit="1" customWidth="1"/>
    <col min="13063" max="13071" width="0" style="2" hidden="1" customWidth="1"/>
    <col min="13072" max="13074" width="22.7109375" style="2" bestFit="1" customWidth="1"/>
    <col min="13075" max="13075" width="25.28515625" style="2" bestFit="1" customWidth="1"/>
    <col min="13076" max="13076" width="21" style="2" bestFit="1" customWidth="1"/>
    <col min="13077" max="13077" width="8.28515625" style="2" customWidth="1"/>
    <col min="13078" max="13078" width="19" style="2" bestFit="1" customWidth="1"/>
    <col min="13079" max="13079" width="20.5703125" style="2" bestFit="1" customWidth="1"/>
    <col min="13080" max="13080" width="19" style="2" customWidth="1"/>
    <col min="13081" max="13287" width="11.42578125" style="2" customWidth="1"/>
    <col min="13288" max="13290" width="7.28515625" style="2" customWidth="1"/>
    <col min="13291" max="13291" width="0" style="2" hidden="1" customWidth="1"/>
    <col min="13292" max="13292" width="7.28515625" style="2" customWidth="1"/>
    <col min="13293" max="13293" width="66.140625" style="2" customWidth="1"/>
    <col min="13294" max="13294" width="0" style="2" hidden="1" customWidth="1"/>
    <col min="13295" max="13295" width="28" style="2" customWidth="1"/>
    <col min="13296" max="13296" width="32.140625" style="2" customWidth="1"/>
    <col min="13297" max="13297" width="39.85546875" style="2" bestFit="1" customWidth="1"/>
    <col min="13298" max="13298" width="0" style="2" hidden="1" customWidth="1"/>
    <col min="13299" max="13299" width="7.28515625" style="2" customWidth="1"/>
    <col min="13300" max="13300" width="0" style="2" hidden="1" customWidth="1"/>
    <col min="13301" max="13301" width="7.28515625" style="2" customWidth="1"/>
    <col min="13302" max="13302" width="59.5703125" style="2" customWidth="1"/>
    <col min="13303" max="13303" width="0" style="2" hidden="1" customWidth="1"/>
    <col min="13304" max="13304" width="23.85546875" style="2" customWidth="1"/>
    <col min="13305" max="13305" width="27.42578125" style="2" customWidth="1"/>
    <col min="13306" max="13306" width="28" style="2" customWidth="1"/>
    <col min="13307" max="13309" width="0" style="2" hidden="1" customWidth="1"/>
    <col min="13310" max="13310" width="7.28515625" style="2" customWidth="1"/>
    <col min="13311" max="13311" width="6.140625" style="2" bestFit="1" customWidth="1"/>
    <col min="13312" max="13312" width="76.85546875" style="2"/>
    <col min="13313" max="13313" width="7.28515625" style="2" customWidth="1"/>
    <col min="13314" max="13314" width="6.140625" style="2" bestFit="1" customWidth="1"/>
    <col min="13315" max="13315" width="78" style="2" customWidth="1"/>
    <col min="13316" max="13316" width="20.7109375" style="2" customWidth="1"/>
    <col min="13317" max="13317" width="26" style="2" customWidth="1"/>
    <col min="13318" max="13318" width="37" style="2" bestFit="1" customWidth="1"/>
    <col min="13319" max="13327" width="0" style="2" hidden="1" customWidth="1"/>
    <col min="13328" max="13330" width="22.7109375" style="2" bestFit="1" customWidth="1"/>
    <col min="13331" max="13331" width="25.28515625" style="2" bestFit="1" customWidth="1"/>
    <col min="13332" max="13332" width="21" style="2" bestFit="1" customWidth="1"/>
    <col min="13333" max="13333" width="8.28515625" style="2" customWidth="1"/>
    <col min="13334" max="13334" width="19" style="2" bestFit="1" customWidth="1"/>
    <col min="13335" max="13335" width="20.5703125" style="2" bestFit="1" customWidth="1"/>
    <col min="13336" max="13336" width="19" style="2" customWidth="1"/>
    <col min="13337" max="13543" width="11.42578125" style="2" customWidth="1"/>
    <col min="13544" max="13546" width="7.28515625" style="2" customWidth="1"/>
    <col min="13547" max="13547" width="0" style="2" hidden="1" customWidth="1"/>
    <col min="13548" max="13548" width="7.28515625" style="2" customWidth="1"/>
    <col min="13549" max="13549" width="66.140625" style="2" customWidth="1"/>
    <col min="13550" max="13550" width="0" style="2" hidden="1" customWidth="1"/>
    <col min="13551" max="13551" width="28" style="2" customWidth="1"/>
    <col min="13552" max="13552" width="32.140625" style="2" customWidth="1"/>
    <col min="13553" max="13553" width="39.85546875" style="2" bestFit="1" customWidth="1"/>
    <col min="13554" max="13554" width="0" style="2" hidden="1" customWidth="1"/>
    <col min="13555" max="13555" width="7.28515625" style="2" customWidth="1"/>
    <col min="13556" max="13556" width="0" style="2" hidden="1" customWidth="1"/>
    <col min="13557" max="13557" width="7.28515625" style="2" customWidth="1"/>
    <col min="13558" max="13558" width="59.5703125" style="2" customWidth="1"/>
    <col min="13559" max="13559" width="0" style="2" hidden="1" customWidth="1"/>
    <col min="13560" max="13560" width="23.85546875" style="2" customWidth="1"/>
    <col min="13561" max="13561" width="27.42578125" style="2" customWidth="1"/>
    <col min="13562" max="13562" width="28" style="2" customWidth="1"/>
    <col min="13563" max="13565" width="0" style="2" hidden="1" customWidth="1"/>
    <col min="13566" max="13566" width="7.28515625" style="2" customWidth="1"/>
    <col min="13567" max="13567" width="6.140625" style="2" bestFit="1" customWidth="1"/>
    <col min="13568" max="13568" width="76.85546875" style="2"/>
    <col min="13569" max="13569" width="7.28515625" style="2" customWidth="1"/>
    <col min="13570" max="13570" width="6.140625" style="2" bestFit="1" customWidth="1"/>
    <col min="13571" max="13571" width="78" style="2" customWidth="1"/>
    <col min="13572" max="13572" width="20.7109375" style="2" customWidth="1"/>
    <col min="13573" max="13573" width="26" style="2" customWidth="1"/>
    <col min="13574" max="13574" width="37" style="2" bestFit="1" customWidth="1"/>
    <col min="13575" max="13583" width="0" style="2" hidden="1" customWidth="1"/>
    <col min="13584" max="13586" width="22.7109375" style="2" bestFit="1" customWidth="1"/>
    <col min="13587" max="13587" width="25.28515625" style="2" bestFit="1" customWidth="1"/>
    <col min="13588" max="13588" width="21" style="2" bestFit="1" customWidth="1"/>
    <col min="13589" max="13589" width="8.28515625" style="2" customWidth="1"/>
    <col min="13590" max="13590" width="19" style="2" bestFit="1" customWidth="1"/>
    <col min="13591" max="13591" width="20.5703125" style="2" bestFit="1" customWidth="1"/>
    <col min="13592" max="13592" width="19" style="2" customWidth="1"/>
    <col min="13593" max="13799" width="11.42578125" style="2" customWidth="1"/>
    <col min="13800" max="13802" width="7.28515625" style="2" customWidth="1"/>
    <col min="13803" max="13803" width="0" style="2" hidden="1" customWidth="1"/>
    <col min="13804" max="13804" width="7.28515625" style="2" customWidth="1"/>
    <col min="13805" max="13805" width="66.140625" style="2" customWidth="1"/>
    <col min="13806" max="13806" width="0" style="2" hidden="1" customWidth="1"/>
    <col min="13807" max="13807" width="28" style="2" customWidth="1"/>
    <col min="13808" max="13808" width="32.140625" style="2" customWidth="1"/>
    <col min="13809" max="13809" width="39.85546875" style="2" bestFit="1" customWidth="1"/>
    <col min="13810" max="13810" width="0" style="2" hidden="1" customWidth="1"/>
    <col min="13811" max="13811" width="7.28515625" style="2" customWidth="1"/>
    <col min="13812" max="13812" width="0" style="2" hidden="1" customWidth="1"/>
    <col min="13813" max="13813" width="7.28515625" style="2" customWidth="1"/>
    <col min="13814" max="13814" width="59.5703125" style="2" customWidth="1"/>
    <col min="13815" max="13815" width="0" style="2" hidden="1" customWidth="1"/>
    <col min="13816" max="13816" width="23.85546875" style="2" customWidth="1"/>
    <col min="13817" max="13817" width="27.42578125" style="2" customWidth="1"/>
    <col min="13818" max="13818" width="28" style="2" customWidth="1"/>
    <col min="13819" max="13821" width="0" style="2" hidden="1" customWidth="1"/>
    <col min="13822" max="13822" width="7.28515625" style="2" customWidth="1"/>
    <col min="13823" max="13823" width="6.140625" style="2" bestFit="1" customWidth="1"/>
    <col min="13824" max="13824" width="76.85546875" style="2"/>
    <col min="13825" max="13825" width="7.28515625" style="2" customWidth="1"/>
    <col min="13826" max="13826" width="6.140625" style="2" bestFit="1" customWidth="1"/>
    <col min="13827" max="13827" width="78" style="2" customWidth="1"/>
    <col min="13828" max="13828" width="20.7109375" style="2" customWidth="1"/>
    <col min="13829" max="13829" width="26" style="2" customWidth="1"/>
    <col min="13830" max="13830" width="37" style="2" bestFit="1" customWidth="1"/>
    <col min="13831" max="13839" width="0" style="2" hidden="1" customWidth="1"/>
    <col min="13840" max="13842" width="22.7109375" style="2" bestFit="1" customWidth="1"/>
    <col min="13843" max="13843" width="25.28515625" style="2" bestFit="1" customWidth="1"/>
    <col min="13844" max="13844" width="21" style="2" bestFit="1" customWidth="1"/>
    <col min="13845" max="13845" width="8.28515625" style="2" customWidth="1"/>
    <col min="13846" max="13846" width="19" style="2" bestFit="1" customWidth="1"/>
    <col min="13847" max="13847" width="20.5703125" style="2" bestFit="1" customWidth="1"/>
    <col min="13848" max="13848" width="19" style="2" customWidth="1"/>
    <col min="13849" max="14055" width="11.42578125" style="2" customWidth="1"/>
    <col min="14056" max="14058" width="7.28515625" style="2" customWidth="1"/>
    <col min="14059" max="14059" width="0" style="2" hidden="1" customWidth="1"/>
    <col min="14060" max="14060" width="7.28515625" style="2" customWidth="1"/>
    <col min="14061" max="14061" width="66.140625" style="2" customWidth="1"/>
    <col min="14062" max="14062" width="0" style="2" hidden="1" customWidth="1"/>
    <col min="14063" max="14063" width="28" style="2" customWidth="1"/>
    <col min="14064" max="14064" width="32.140625" style="2" customWidth="1"/>
    <col min="14065" max="14065" width="39.85546875" style="2" bestFit="1" customWidth="1"/>
    <col min="14066" max="14066" width="0" style="2" hidden="1" customWidth="1"/>
    <col min="14067" max="14067" width="7.28515625" style="2" customWidth="1"/>
    <col min="14068" max="14068" width="0" style="2" hidden="1" customWidth="1"/>
    <col min="14069" max="14069" width="7.28515625" style="2" customWidth="1"/>
    <col min="14070" max="14070" width="59.5703125" style="2" customWidth="1"/>
    <col min="14071" max="14071" width="0" style="2" hidden="1" customWidth="1"/>
    <col min="14072" max="14072" width="23.85546875" style="2" customWidth="1"/>
    <col min="14073" max="14073" width="27.42578125" style="2" customWidth="1"/>
    <col min="14074" max="14074" width="28" style="2" customWidth="1"/>
    <col min="14075" max="14077" width="0" style="2" hidden="1" customWidth="1"/>
    <col min="14078" max="14078" width="7.28515625" style="2" customWidth="1"/>
    <col min="14079" max="14079" width="6.140625" style="2" bestFit="1" customWidth="1"/>
    <col min="14080" max="14080" width="76.85546875" style="2"/>
    <col min="14081" max="14081" width="7.28515625" style="2" customWidth="1"/>
    <col min="14082" max="14082" width="6.140625" style="2" bestFit="1" customWidth="1"/>
    <col min="14083" max="14083" width="78" style="2" customWidth="1"/>
    <col min="14084" max="14084" width="20.7109375" style="2" customWidth="1"/>
    <col min="14085" max="14085" width="26" style="2" customWidth="1"/>
    <col min="14086" max="14086" width="37" style="2" bestFit="1" customWidth="1"/>
    <col min="14087" max="14095" width="0" style="2" hidden="1" customWidth="1"/>
    <col min="14096" max="14098" width="22.7109375" style="2" bestFit="1" customWidth="1"/>
    <col min="14099" max="14099" width="25.28515625" style="2" bestFit="1" customWidth="1"/>
    <col min="14100" max="14100" width="21" style="2" bestFit="1" customWidth="1"/>
    <col min="14101" max="14101" width="8.28515625" style="2" customWidth="1"/>
    <col min="14102" max="14102" width="19" style="2" bestFit="1" customWidth="1"/>
    <col min="14103" max="14103" width="20.5703125" style="2" bestFit="1" customWidth="1"/>
    <col min="14104" max="14104" width="19" style="2" customWidth="1"/>
    <col min="14105" max="14311" width="11.42578125" style="2" customWidth="1"/>
    <col min="14312" max="14314" width="7.28515625" style="2" customWidth="1"/>
    <col min="14315" max="14315" width="0" style="2" hidden="1" customWidth="1"/>
    <col min="14316" max="14316" width="7.28515625" style="2" customWidth="1"/>
    <col min="14317" max="14317" width="66.140625" style="2" customWidth="1"/>
    <col min="14318" max="14318" width="0" style="2" hidden="1" customWidth="1"/>
    <col min="14319" max="14319" width="28" style="2" customWidth="1"/>
    <col min="14320" max="14320" width="32.140625" style="2" customWidth="1"/>
    <col min="14321" max="14321" width="39.85546875" style="2" bestFit="1" customWidth="1"/>
    <col min="14322" max="14322" width="0" style="2" hidden="1" customWidth="1"/>
    <col min="14323" max="14323" width="7.28515625" style="2" customWidth="1"/>
    <col min="14324" max="14324" width="0" style="2" hidden="1" customWidth="1"/>
    <col min="14325" max="14325" width="7.28515625" style="2" customWidth="1"/>
    <col min="14326" max="14326" width="59.5703125" style="2" customWidth="1"/>
    <col min="14327" max="14327" width="0" style="2" hidden="1" customWidth="1"/>
    <col min="14328" max="14328" width="23.85546875" style="2" customWidth="1"/>
    <col min="14329" max="14329" width="27.42578125" style="2" customWidth="1"/>
    <col min="14330" max="14330" width="28" style="2" customWidth="1"/>
    <col min="14331" max="14333" width="0" style="2" hidden="1" customWidth="1"/>
    <col min="14334" max="14334" width="7.28515625" style="2" customWidth="1"/>
    <col min="14335" max="14335" width="6.140625" style="2" bestFit="1" customWidth="1"/>
    <col min="14336" max="14336" width="76.85546875" style="2"/>
    <col min="14337" max="14337" width="7.28515625" style="2" customWidth="1"/>
    <col min="14338" max="14338" width="6.140625" style="2" bestFit="1" customWidth="1"/>
    <col min="14339" max="14339" width="78" style="2" customWidth="1"/>
    <col min="14340" max="14340" width="20.7109375" style="2" customWidth="1"/>
    <col min="14341" max="14341" width="26" style="2" customWidth="1"/>
    <col min="14342" max="14342" width="37" style="2" bestFit="1" customWidth="1"/>
    <col min="14343" max="14351" width="0" style="2" hidden="1" customWidth="1"/>
    <col min="14352" max="14354" width="22.7109375" style="2" bestFit="1" customWidth="1"/>
    <col min="14355" max="14355" width="25.28515625" style="2" bestFit="1" customWidth="1"/>
    <col min="14356" max="14356" width="21" style="2" bestFit="1" customWidth="1"/>
    <col min="14357" max="14357" width="8.28515625" style="2" customWidth="1"/>
    <col min="14358" max="14358" width="19" style="2" bestFit="1" customWidth="1"/>
    <col min="14359" max="14359" width="20.5703125" style="2" bestFit="1" customWidth="1"/>
    <col min="14360" max="14360" width="19" style="2" customWidth="1"/>
    <col min="14361" max="14567" width="11.42578125" style="2" customWidth="1"/>
    <col min="14568" max="14570" width="7.28515625" style="2" customWidth="1"/>
    <col min="14571" max="14571" width="0" style="2" hidden="1" customWidth="1"/>
    <col min="14572" max="14572" width="7.28515625" style="2" customWidth="1"/>
    <col min="14573" max="14573" width="66.140625" style="2" customWidth="1"/>
    <col min="14574" max="14574" width="0" style="2" hidden="1" customWidth="1"/>
    <col min="14575" max="14575" width="28" style="2" customWidth="1"/>
    <col min="14576" max="14576" width="32.140625" style="2" customWidth="1"/>
    <col min="14577" max="14577" width="39.85546875" style="2" bestFit="1" customWidth="1"/>
    <col min="14578" max="14578" width="0" style="2" hidden="1" customWidth="1"/>
    <col min="14579" max="14579" width="7.28515625" style="2" customWidth="1"/>
    <col min="14580" max="14580" width="0" style="2" hidden="1" customWidth="1"/>
    <col min="14581" max="14581" width="7.28515625" style="2" customWidth="1"/>
    <col min="14582" max="14582" width="59.5703125" style="2" customWidth="1"/>
    <col min="14583" max="14583" width="0" style="2" hidden="1" customWidth="1"/>
    <col min="14584" max="14584" width="23.85546875" style="2" customWidth="1"/>
    <col min="14585" max="14585" width="27.42578125" style="2" customWidth="1"/>
    <col min="14586" max="14586" width="28" style="2" customWidth="1"/>
    <col min="14587" max="14589" width="0" style="2" hidden="1" customWidth="1"/>
    <col min="14590" max="14590" width="7.28515625" style="2" customWidth="1"/>
    <col min="14591" max="14591" width="6.140625" style="2" bestFit="1" customWidth="1"/>
    <col min="14592" max="14592" width="76.85546875" style="2"/>
    <col min="14593" max="14593" width="7.28515625" style="2" customWidth="1"/>
    <col min="14594" max="14594" width="6.140625" style="2" bestFit="1" customWidth="1"/>
    <col min="14595" max="14595" width="78" style="2" customWidth="1"/>
    <col min="14596" max="14596" width="20.7109375" style="2" customWidth="1"/>
    <col min="14597" max="14597" width="26" style="2" customWidth="1"/>
    <col min="14598" max="14598" width="37" style="2" bestFit="1" customWidth="1"/>
    <col min="14599" max="14607" width="0" style="2" hidden="1" customWidth="1"/>
    <col min="14608" max="14610" width="22.7109375" style="2" bestFit="1" customWidth="1"/>
    <col min="14611" max="14611" width="25.28515625" style="2" bestFit="1" customWidth="1"/>
    <col min="14612" max="14612" width="21" style="2" bestFit="1" customWidth="1"/>
    <col min="14613" max="14613" width="8.28515625" style="2" customWidth="1"/>
    <col min="14614" max="14614" width="19" style="2" bestFit="1" customWidth="1"/>
    <col min="14615" max="14615" width="20.5703125" style="2" bestFit="1" customWidth="1"/>
    <col min="14616" max="14616" width="19" style="2" customWidth="1"/>
    <col min="14617" max="14823" width="11.42578125" style="2" customWidth="1"/>
    <col min="14824" max="14826" width="7.28515625" style="2" customWidth="1"/>
    <col min="14827" max="14827" width="0" style="2" hidden="1" customWidth="1"/>
    <col min="14828" max="14828" width="7.28515625" style="2" customWidth="1"/>
    <col min="14829" max="14829" width="66.140625" style="2" customWidth="1"/>
    <col min="14830" max="14830" width="0" style="2" hidden="1" customWidth="1"/>
    <col min="14831" max="14831" width="28" style="2" customWidth="1"/>
    <col min="14832" max="14832" width="32.140625" style="2" customWidth="1"/>
    <col min="14833" max="14833" width="39.85546875" style="2" bestFit="1" customWidth="1"/>
    <col min="14834" max="14834" width="0" style="2" hidden="1" customWidth="1"/>
    <col min="14835" max="14835" width="7.28515625" style="2" customWidth="1"/>
    <col min="14836" max="14836" width="0" style="2" hidden="1" customWidth="1"/>
    <col min="14837" max="14837" width="7.28515625" style="2" customWidth="1"/>
    <col min="14838" max="14838" width="59.5703125" style="2" customWidth="1"/>
    <col min="14839" max="14839" width="0" style="2" hidden="1" customWidth="1"/>
    <col min="14840" max="14840" width="23.85546875" style="2" customWidth="1"/>
    <col min="14841" max="14841" width="27.42578125" style="2" customWidth="1"/>
    <col min="14842" max="14842" width="28" style="2" customWidth="1"/>
    <col min="14843" max="14845" width="0" style="2" hidden="1" customWidth="1"/>
    <col min="14846" max="14846" width="7.28515625" style="2" customWidth="1"/>
    <col min="14847" max="14847" width="6.140625" style="2" bestFit="1" customWidth="1"/>
    <col min="14848" max="14848" width="76.85546875" style="2"/>
    <col min="14849" max="14849" width="7.28515625" style="2" customWidth="1"/>
    <col min="14850" max="14850" width="6.140625" style="2" bestFit="1" customWidth="1"/>
    <col min="14851" max="14851" width="78" style="2" customWidth="1"/>
    <col min="14852" max="14852" width="20.7109375" style="2" customWidth="1"/>
    <col min="14853" max="14853" width="26" style="2" customWidth="1"/>
    <col min="14854" max="14854" width="37" style="2" bestFit="1" customWidth="1"/>
    <col min="14855" max="14863" width="0" style="2" hidden="1" customWidth="1"/>
    <col min="14864" max="14866" width="22.7109375" style="2" bestFit="1" customWidth="1"/>
    <col min="14867" max="14867" width="25.28515625" style="2" bestFit="1" customWidth="1"/>
    <col min="14868" max="14868" width="21" style="2" bestFit="1" customWidth="1"/>
    <col min="14869" max="14869" width="8.28515625" style="2" customWidth="1"/>
    <col min="14870" max="14870" width="19" style="2" bestFit="1" customWidth="1"/>
    <col min="14871" max="14871" width="20.5703125" style="2" bestFit="1" customWidth="1"/>
    <col min="14872" max="14872" width="19" style="2" customWidth="1"/>
    <col min="14873" max="15079" width="11.42578125" style="2" customWidth="1"/>
    <col min="15080" max="15082" width="7.28515625" style="2" customWidth="1"/>
    <col min="15083" max="15083" width="0" style="2" hidden="1" customWidth="1"/>
    <col min="15084" max="15084" width="7.28515625" style="2" customWidth="1"/>
    <col min="15085" max="15085" width="66.140625" style="2" customWidth="1"/>
    <col min="15086" max="15086" width="0" style="2" hidden="1" customWidth="1"/>
    <col min="15087" max="15087" width="28" style="2" customWidth="1"/>
    <col min="15088" max="15088" width="32.140625" style="2" customWidth="1"/>
    <col min="15089" max="15089" width="39.85546875" style="2" bestFit="1" customWidth="1"/>
    <col min="15090" max="15090" width="0" style="2" hidden="1" customWidth="1"/>
    <col min="15091" max="15091" width="7.28515625" style="2" customWidth="1"/>
    <col min="15092" max="15092" width="0" style="2" hidden="1" customWidth="1"/>
    <col min="15093" max="15093" width="7.28515625" style="2" customWidth="1"/>
    <col min="15094" max="15094" width="59.5703125" style="2" customWidth="1"/>
    <col min="15095" max="15095" width="0" style="2" hidden="1" customWidth="1"/>
    <col min="15096" max="15096" width="23.85546875" style="2" customWidth="1"/>
    <col min="15097" max="15097" width="27.42578125" style="2" customWidth="1"/>
    <col min="15098" max="15098" width="28" style="2" customWidth="1"/>
    <col min="15099" max="15101" width="0" style="2" hidden="1" customWidth="1"/>
    <col min="15102" max="15102" width="7.28515625" style="2" customWidth="1"/>
    <col min="15103" max="15103" width="6.140625" style="2" bestFit="1" customWidth="1"/>
    <col min="15104" max="15104" width="76.85546875" style="2"/>
    <col min="15105" max="15105" width="7.28515625" style="2" customWidth="1"/>
    <col min="15106" max="15106" width="6.140625" style="2" bestFit="1" customWidth="1"/>
    <col min="15107" max="15107" width="78" style="2" customWidth="1"/>
    <col min="15108" max="15108" width="20.7109375" style="2" customWidth="1"/>
    <col min="15109" max="15109" width="26" style="2" customWidth="1"/>
    <col min="15110" max="15110" width="37" style="2" bestFit="1" customWidth="1"/>
    <col min="15111" max="15119" width="0" style="2" hidden="1" customWidth="1"/>
    <col min="15120" max="15122" width="22.7109375" style="2" bestFit="1" customWidth="1"/>
    <col min="15123" max="15123" width="25.28515625" style="2" bestFit="1" customWidth="1"/>
    <col min="15124" max="15124" width="21" style="2" bestFit="1" customWidth="1"/>
    <col min="15125" max="15125" width="8.28515625" style="2" customWidth="1"/>
    <col min="15126" max="15126" width="19" style="2" bestFit="1" customWidth="1"/>
    <col min="15127" max="15127" width="20.5703125" style="2" bestFit="1" customWidth="1"/>
    <col min="15128" max="15128" width="19" style="2" customWidth="1"/>
    <col min="15129" max="15335" width="11.42578125" style="2" customWidth="1"/>
    <col min="15336" max="15338" width="7.28515625" style="2" customWidth="1"/>
    <col min="15339" max="15339" width="0" style="2" hidden="1" customWidth="1"/>
    <col min="15340" max="15340" width="7.28515625" style="2" customWidth="1"/>
    <col min="15341" max="15341" width="66.140625" style="2" customWidth="1"/>
    <col min="15342" max="15342" width="0" style="2" hidden="1" customWidth="1"/>
    <col min="15343" max="15343" width="28" style="2" customWidth="1"/>
    <col min="15344" max="15344" width="32.140625" style="2" customWidth="1"/>
    <col min="15345" max="15345" width="39.85546875" style="2" bestFit="1" customWidth="1"/>
    <col min="15346" max="15346" width="0" style="2" hidden="1" customWidth="1"/>
    <col min="15347" max="15347" width="7.28515625" style="2" customWidth="1"/>
    <col min="15348" max="15348" width="0" style="2" hidden="1" customWidth="1"/>
    <col min="15349" max="15349" width="7.28515625" style="2" customWidth="1"/>
    <col min="15350" max="15350" width="59.5703125" style="2" customWidth="1"/>
    <col min="15351" max="15351" width="0" style="2" hidden="1" customWidth="1"/>
    <col min="15352" max="15352" width="23.85546875" style="2" customWidth="1"/>
    <col min="15353" max="15353" width="27.42578125" style="2" customWidth="1"/>
    <col min="15354" max="15354" width="28" style="2" customWidth="1"/>
    <col min="15355" max="15357" width="0" style="2" hidden="1" customWidth="1"/>
    <col min="15358" max="15358" width="7.28515625" style="2" customWidth="1"/>
    <col min="15359" max="15359" width="6.140625" style="2" bestFit="1" customWidth="1"/>
    <col min="15360" max="15360" width="76.85546875" style="2"/>
    <col min="15361" max="15361" width="7.28515625" style="2" customWidth="1"/>
    <col min="15362" max="15362" width="6.140625" style="2" bestFit="1" customWidth="1"/>
    <col min="15363" max="15363" width="78" style="2" customWidth="1"/>
    <col min="15364" max="15364" width="20.7109375" style="2" customWidth="1"/>
    <col min="15365" max="15365" width="26" style="2" customWidth="1"/>
    <col min="15366" max="15366" width="37" style="2" bestFit="1" customWidth="1"/>
    <col min="15367" max="15375" width="0" style="2" hidden="1" customWidth="1"/>
    <col min="15376" max="15378" width="22.7109375" style="2" bestFit="1" customWidth="1"/>
    <col min="15379" max="15379" width="25.28515625" style="2" bestFit="1" customWidth="1"/>
    <col min="15380" max="15380" width="21" style="2" bestFit="1" customWidth="1"/>
    <col min="15381" max="15381" width="8.28515625" style="2" customWidth="1"/>
    <col min="15382" max="15382" width="19" style="2" bestFit="1" customWidth="1"/>
    <col min="15383" max="15383" width="20.5703125" style="2" bestFit="1" customWidth="1"/>
    <col min="15384" max="15384" width="19" style="2" customWidth="1"/>
    <col min="15385" max="15591" width="11.42578125" style="2" customWidth="1"/>
    <col min="15592" max="15594" width="7.28515625" style="2" customWidth="1"/>
    <col min="15595" max="15595" width="0" style="2" hidden="1" customWidth="1"/>
    <col min="15596" max="15596" width="7.28515625" style="2" customWidth="1"/>
    <col min="15597" max="15597" width="66.140625" style="2" customWidth="1"/>
    <col min="15598" max="15598" width="0" style="2" hidden="1" customWidth="1"/>
    <col min="15599" max="15599" width="28" style="2" customWidth="1"/>
    <col min="15600" max="15600" width="32.140625" style="2" customWidth="1"/>
    <col min="15601" max="15601" width="39.85546875" style="2" bestFit="1" customWidth="1"/>
    <col min="15602" max="15602" width="0" style="2" hidden="1" customWidth="1"/>
    <col min="15603" max="15603" width="7.28515625" style="2" customWidth="1"/>
    <col min="15604" max="15604" width="0" style="2" hidden="1" customWidth="1"/>
    <col min="15605" max="15605" width="7.28515625" style="2" customWidth="1"/>
    <col min="15606" max="15606" width="59.5703125" style="2" customWidth="1"/>
    <col min="15607" max="15607" width="0" style="2" hidden="1" customWidth="1"/>
    <col min="15608" max="15608" width="23.85546875" style="2" customWidth="1"/>
    <col min="15609" max="15609" width="27.42578125" style="2" customWidth="1"/>
    <col min="15610" max="15610" width="28" style="2" customWidth="1"/>
    <col min="15611" max="15613" width="0" style="2" hidden="1" customWidth="1"/>
    <col min="15614" max="15614" width="7.28515625" style="2" customWidth="1"/>
    <col min="15615" max="15615" width="6.140625" style="2" bestFit="1" customWidth="1"/>
    <col min="15616" max="15616" width="76.85546875" style="2"/>
    <col min="15617" max="15617" width="7.28515625" style="2" customWidth="1"/>
    <col min="15618" max="15618" width="6.140625" style="2" bestFit="1" customWidth="1"/>
    <col min="15619" max="15619" width="78" style="2" customWidth="1"/>
    <col min="15620" max="15620" width="20.7109375" style="2" customWidth="1"/>
    <col min="15621" max="15621" width="26" style="2" customWidth="1"/>
    <col min="15622" max="15622" width="37" style="2" bestFit="1" customWidth="1"/>
    <col min="15623" max="15631" width="0" style="2" hidden="1" customWidth="1"/>
    <col min="15632" max="15634" width="22.7109375" style="2" bestFit="1" customWidth="1"/>
    <col min="15635" max="15635" width="25.28515625" style="2" bestFit="1" customWidth="1"/>
    <col min="15636" max="15636" width="21" style="2" bestFit="1" customWidth="1"/>
    <col min="15637" max="15637" width="8.28515625" style="2" customWidth="1"/>
    <col min="15638" max="15638" width="19" style="2" bestFit="1" customWidth="1"/>
    <col min="15639" max="15639" width="20.5703125" style="2" bestFit="1" customWidth="1"/>
    <col min="15640" max="15640" width="19" style="2" customWidth="1"/>
    <col min="15641" max="15847" width="11.42578125" style="2" customWidth="1"/>
    <col min="15848" max="15850" width="7.28515625" style="2" customWidth="1"/>
    <col min="15851" max="15851" width="0" style="2" hidden="1" customWidth="1"/>
    <col min="15852" max="15852" width="7.28515625" style="2" customWidth="1"/>
    <col min="15853" max="15853" width="66.140625" style="2" customWidth="1"/>
    <col min="15854" max="15854" width="0" style="2" hidden="1" customWidth="1"/>
    <col min="15855" max="15855" width="28" style="2" customWidth="1"/>
    <col min="15856" max="15856" width="32.140625" style="2" customWidth="1"/>
    <col min="15857" max="15857" width="39.85546875" style="2" bestFit="1" customWidth="1"/>
    <col min="15858" max="15858" width="0" style="2" hidden="1" customWidth="1"/>
    <col min="15859" max="15859" width="7.28515625" style="2" customWidth="1"/>
    <col min="15860" max="15860" width="0" style="2" hidden="1" customWidth="1"/>
    <col min="15861" max="15861" width="7.28515625" style="2" customWidth="1"/>
    <col min="15862" max="15862" width="59.5703125" style="2" customWidth="1"/>
    <col min="15863" max="15863" width="0" style="2" hidden="1" customWidth="1"/>
    <col min="15864" max="15864" width="23.85546875" style="2" customWidth="1"/>
    <col min="15865" max="15865" width="27.42578125" style="2" customWidth="1"/>
    <col min="15866" max="15866" width="28" style="2" customWidth="1"/>
    <col min="15867" max="15869" width="0" style="2" hidden="1" customWidth="1"/>
    <col min="15870" max="15870" width="7.28515625" style="2" customWidth="1"/>
    <col min="15871" max="15871" width="6.140625" style="2" bestFit="1" customWidth="1"/>
    <col min="15872" max="15872" width="76.85546875" style="2"/>
    <col min="15873" max="15873" width="7.28515625" style="2" customWidth="1"/>
    <col min="15874" max="15874" width="6.140625" style="2" bestFit="1" customWidth="1"/>
    <col min="15875" max="15875" width="78" style="2" customWidth="1"/>
    <col min="15876" max="15876" width="20.7109375" style="2" customWidth="1"/>
    <col min="15877" max="15877" width="26" style="2" customWidth="1"/>
    <col min="15878" max="15878" width="37" style="2" bestFit="1" customWidth="1"/>
    <col min="15879" max="15887" width="0" style="2" hidden="1" customWidth="1"/>
    <col min="15888" max="15890" width="22.7109375" style="2" bestFit="1" customWidth="1"/>
    <col min="15891" max="15891" width="25.28515625" style="2" bestFit="1" customWidth="1"/>
    <col min="15892" max="15892" width="21" style="2" bestFit="1" customWidth="1"/>
    <col min="15893" max="15893" width="8.28515625" style="2" customWidth="1"/>
    <col min="15894" max="15894" width="19" style="2" bestFit="1" customWidth="1"/>
    <col min="15895" max="15895" width="20.5703125" style="2" bestFit="1" customWidth="1"/>
    <col min="15896" max="15896" width="19" style="2" customWidth="1"/>
    <col min="15897" max="16103" width="11.42578125" style="2" customWidth="1"/>
    <col min="16104" max="16106" width="7.28515625" style="2" customWidth="1"/>
    <col min="16107" max="16107" width="0" style="2" hidden="1" customWidth="1"/>
    <col min="16108" max="16108" width="7.28515625" style="2" customWidth="1"/>
    <col min="16109" max="16109" width="66.140625" style="2" customWidth="1"/>
    <col min="16110" max="16110" width="0" style="2" hidden="1" customWidth="1"/>
    <col min="16111" max="16111" width="28" style="2" customWidth="1"/>
    <col min="16112" max="16112" width="32.140625" style="2" customWidth="1"/>
    <col min="16113" max="16113" width="39.85546875" style="2" bestFit="1" customWidth="1"/>
    <col min="16114" max="16114" width="0" style="2" hidden="1" customWidth="1"/>
    <col min="16115" max="16115" width="7.28515625" style="2" customWidth="1"/>
    <col min="16116" max="16116" width="0" style="2" hidden="1" customWidth="1"/>
    <col min="16117" max="16117" width="7.28515625" style="2" customWidth="1"/>
    <col min="16118" max="16118" width="59.5703125" style="2" customWidth="1"/>
    <col min="16119" max="16119" width="0" style="2" hidden="1" customWidth="1"/>
    <col min="16120" max="16120" width="23.85546875" style="2" customWidth="1"/>
    <col min="16121" max="16121" width="27.42578125" style="2" customWidth="1"/>
    <col min="16122" max="16122" width="28" style="2" customWidth="1"/>
    <col min="16123" max="16125" width="0" style="2" hidden="1" customWidth="1"/>
    <col min="16126" max="16126" width="7.28515625" style="2" customWidth="1"/>
    <col min="16127" max="16127" width="6.140625" style="2" bestFit="1" customWidth="1"/>
    <col min="16128" max="16128" width="76.85546875" style="2"/>
    <col min="16129" max="16129" width="7.28515625" style="2" customWidth="1"/>
    <col min="16130" max="16130" width="6.140625" style="2" bestFit="1" customWidth="1"/>
    <col min="16131" max="16131" width="78" style="2" customWidth="1"/>
    <col min="16132" max="16132" width="20.7109375" style="2" customWidth="1"/>
    <col min="16133" max="16133" width="26" style="2" customWidth="1"/>
    <col min="16134" max="16134" width="37" style="2" bestFit="1" customWidth="1"/>
    <col min="16135" max="16143" width="0" style="2" hidden="1" customWidth="1"/>
    <col min="16144" max="16146" width="22.7109375" style="2" bestFit="1" customWidth="1"/>
    <col min="16147" max="16147" width="25.28515625" style="2" bestFit="1" customWidth="1"/>
    <col min="16148" max="16148" width="21" style="2" bestFit="1" customWidth="1"/>
    <col min="16149" max="16149" width="8.28515625" style="2" customWidth="1"/>
    <col min="16150" max="16150" width="19" style="2" bestFit="1" customWidth="1"/>
    <col min="16151" max="16151" width="20.5703125" style="2" bestFit="1" customWidth="1"/>
    <col min="16152" max="16152" width="19" style="2" customWidth="1"/>
    <col min="16153" max="16359" width="11.42578125" style="2" customWidth="1"/>
    <col min="16360" max="16362" width="7.28515625" style="2" customWidth="1"/>
    <col min="16363" max="16363" width="0" style="2" hidden="1" customWidth="1"/>
    <col min="16364" max="16364" width="7.28515625" style="2" customWidth="1"/>
    <col min="16365" max="16365" width="66.140625" style="2" customWidth="1"/>
    <col min="16366" max="16366" width="0" style="2" hidden="1" customWidth="1"/>
    <col min="16367" max="16367" width="28" style="2" customWidth="1"/>
    <col min="16368" max="16368" width="32.140625" style="2" customWidth="1"/>
    <col min="16369" max="16369" width="39.85546875" style="2" bestFit="1" customWidth="1"/>
    <col min="16370" max="16370" width="0" style="2" hidden="1" customWidth="1"/>
    <col min="16371" max="16371" width="7.28515625" style="2" customWidth="1"/>
    <col min="16372" max="16372" width="0" style="2" hidden="1" customWidth="1"/>
    <col min="16373" max="16373" width="7.28515625" style="2" customWidth="1"/>
    <col min="16374" max="16374" width="59.5703125" style="2" customWidth="1"/>
    <col min="16375" max="16375" width="0" style="2" hidden="1" customWidth="1"/>
    <col min="16376" max="16376" width="23.85546875" style="2" customWidth="1"/>
    <col min="16377" max="16377" width="27.42578125" style="2" customWidth="1"/>
    <col min="16378" max="16378" width="28" style="2" customWidth="1"/>
    <col min="16379" max="16381" width="0" style="2" hidden="1" customWidth="1"/>
    <col min="16382" max="16382" width="7.28515625" style="2" customWidth="1"/>
    <col min="16383" max="16383" width="6.140625" style="2" bestFit="1" customWidth="1"/>
    <col min="16384" max="16384" width="76.85546875" style="18"/>
  </cols>
  <sheetData>
    <row r="1" spans="1:70" s="18" customFormat="1" ht="27.75" customHeight="1" x14ac:dyDescent="0.3">
      <c r="A1" s="16"/>
      <c r="B1" s="16"/>
      <c r="C1" s="1" t="s">
        <v>0</v>
      </c>
      <c r="D1" s="1"/>
      <c r="E1" s="17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</row>
    <row r="2" spans="1:70" s="18" customFormat="1" ht="27.75" customHeight="1" x14ac:dyDescent="0.3">
      <c r="A2" s="16"/>
      <c r="B2" s="16"/>
      <c r="C2" s="1" t="s">
        <v>1</v>
      </c>
      <c r="D2" s="1"/>
      <c r="E2" s="17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145"/>
      <c r="BN2" s="145"/>
      <c r="BO2" s="145"/>
      <c r="BP2" s="145"/>
      <c r="BQ2" s="145"/>
      <c r="BR2" s="145"/>
    </row>
    <row r="3" spans="1:70" s="18" customFormat="1" ht="27.75" customHeight="1" x14ac:dyDescent="0.3">
      <c r="A3" s="16"/>
      <c r="B3" s="16"/>
      <c r="C3" s="1" t="s">
        <v>2</v>
      </c>
      <c r="D3" s="1"/>
      <c r="E3" s="17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AY3" s="145"/>
      <c r="AZ3" s="145"/>
      <c r="BA3" s="145"/>
      <c r="BB3" s="145"/>
      <c r="BC3" s="145"/>
      <c r="BD3" s="145"/>
      <c r="BE3" s="145"/>
      <c r="BF3" s="145"/>
      <c r="BG3" s="145"/>
      <c r="BH3" s="145"/>
      <c r="BI3" s="145"/>
      <c r="BJ3" s="145"/>
      <c r="BK3" s="145"/>
      <c r="BL3" s="145"/>
      <c r="BM3" s="145"/>
      <c r="BN3" s="145"/>
      <c r="BO3" s="145"/>
      <c r="BP3" s="145"/>
      <c r="BQ3" s="145"/>
      <c r="BR3" s="145"/>
    </row>
    <row r="4" spans="1:70" s="18" customFormat="1" ht="27.75" customHeight="1" x14ac:dyDescent="0.3">
      <c r="A4" s="16"/>
      <c r="B4" s="16"/>
      <c r="C4" s="3" t="s">
        <v>3</v>
      </c>
      <c r="D4" s="3"/>
      <c r="E4" s="19"/>
      <c r="F4" s="20"/>
      <c r="G4" s="20"/>
      <c r="H4" s="20"/>
      <c r="I4" s="20"/>
      <c r="J4" s="20"/>
      <c r="K4" s="20"/>
      <c r="L4" s="20"/>
      <c r="R4" s="16"/>
      <c r="S4" s="16"/>
      <c r="T4" s="16"/>
      <c r="U4" s="145"/>
      <c r="V4" s="145"/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  <c r="BD4" s="145"/>
      <c r="BE4" s="145"/>
      <c r="BF4" s="145"/>
      <c r="BG4" s="145"/>
      <c r="BH4" s="145"/>
      <c r="BI4" s="145"/>
      <c r="BJ4" s="145"/>
      <c r="BK4" s="145"/>
      <c r="BL4" s="145"/>
      <c r="BM4" s="145"/>
      <c r="BN4" s="145"/>
      <c r="BO4" s="145"/>
      <c r="BP4" s="145"/>
      <c r="BQ4" s="145"/>
      <c r="BR4" s="145"/>
    </row>
    <row r="5" spans="1:70" s="18" customFormat="1" ht="27.75" customHeight="1" x14ac:dyDescent="0.3">
      <c r="A5" s="16"/>
      <c r="B5" s="16"/>
      <c r="C5" s="4" t="s">
        <v>142</v>
      </c>
      <c r="D5" s="4"/>
      <c r="E5" s="21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</row>
    <row r="6" spans="1:70" s="18" customFormat="1" ht="51" customHeight="1" x14ac:dyDescent="0.3">
      <c r="A6" s="16"/>
      <c r="B6" s="16"/>
      <c r="C6" s="4"/>
      <c r="D6" s="4"/>
      <c r="E6" s="344" t="s">
        <v>141</v>
      </c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/>
      <c r="BL6" s="145"/>
      <c r="BM6" s="145"/>
      <c r="BN6" s="145"/>
      <c r="BO6" s="145"/>
      <c r="BP6" s="145"/>
      <c r="BQ6" s="145"/>
      <c r="BR6" s="145"/>
    </row>
    <row r="7" spans="1:70" s="18" customFormat="1" ht="27.75" hidden="1" customHeight="1" x14ac:dyDescent="0.3">
      <c r="A7" s="16"/>
      <c r="B7" s="16"/>
      <c r="C7" s="4"/>
      <c r="D7" s="5" t="s">
        <v>4</v>
      </c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5"/>
      <c r="BN7" s="145"/>
      <c r="BO7" s="145"/>
      <c r="BP7" s="145"/>
      <c r="BQ7" s="145"/>
      <c r="BR7" s="145"/>
    </row>
    <row r="8" spans="1:70" s="18" customFormat="1" ht="27.75" customHeight="1" x14ac:dyDescent="0.3">
      <c r="A8" s="16"/>
      <c r="B8" s="16"/>
      <c r="C8" s="6" t="s">
        <v>143</v>
      </c>
      <c r="D8" s="6"/>
      <c r="E8" s="22"/>
      <c r="F8" s="1"/>
      <c r="G8" s="3"/>
      <c r="H8" s="16"/>
      <c r="I8" s="16"/>
      <c r="L8" s="16"/>
      <c r="M8" s="16"/>
      <c r="N8" s="16"/>
      <c r="O8" s="16"/>
      <c r="P8" s="16"/>
      <c r="Q8" s="16"/>
      <c r="R8" s="16"/>
      <c r="S8" s="16"/>
      <c r="T8" s="16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145"/>
      <c r="BL8" s="145"/>
      <c r="BM8" s="145"/>
      <c r="BN8" s="145"/>
      <c r="BO8" s="145"/>
      <c r="BP8" s="145"/>
      <c r="BQ8" s="145"/>
      <c r="BR8" s="145"/>
    </row>
    <row r="9" spans="1:70" s="18" customFormat="1" ht="27.75" customHeight="1" x14ac:dyDescent="0.3">
      <c r="A9" s="16"/>
      <c r="B9" s="16"/>
      <c r="C9" s="6" t="s">
        <v>144</v>
      </c>
      <c r="D9" s="6"/>
      <c r="E9" s="22"/>
      <c r="F9" s="1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  <c r="BJ9" s="145"/>
      <c r="BK9" s="145"/>
      <c r="BL9" s="145"/>
      <c r="BM9" s="145"/>
      <c r="BN9" s="145"/>
      <c r="BO9" s="145"/>
      <c r="BP9" s="145"/>
      <c r="BQ9" s="145"/>
      <c r="BR9" s="145"/>
    </row>
    <row r="10" spans="1:70" s="18" customFormat="1" ht="21.75" hidden="1" customHeight="1" x14ac:dyDescent="0.3">
      <c r="A10" s="16"/>
      <c r="B10" s="16"/>
      <c r="C10" s="6" t="s">
        <v>5</v>
      </c>
      <c r="D10" s="6"/>
      <c r="E10" s="22"/>
      <c r="F10" s="1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  <c r="BJ10" s="145"/>
      <c r="BK10" s="145"/>
      <c r="BL10" s="145"/>
      <c r="BM10" s="145"/>
      <c r="BN10" s="145"/>
      <c r="BO10" s="145"/>
      <c r="BP10" s="145"/>
      <c r="BQ10" s="145"/>
      <c r="BR10" s="145"/>
    </row>
    <row r="11" spans="1:70" s="18" customFormat="1" ht="21.75" hidden="1" customHeight="1" x14ac:dyDescent="0.3">
      <c r="A11" s="16"/>
      <c r="B11" s="16"/>
      <c r="C11" s="23"/>
      <c r="D11" s="23"/>
      <c r="E11" s="1"/>
      <c r="F11" s="1" t="s">
        <v>6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  <c r="BM11" s="145"/>
      <c r="BN11" s="145"/>
      <c r="BO11" s="145"/>
      <c r="BP11" s="145"/>
      <c r="BQ11" s="145"/>
      <c r="BR11" s="145"/>
    </row>
    <row r="12" spans="1:70" s="18" customFormat="1" ht="15" customHeight="1" thickBot="1" x14ac:dyDescent="0.35">
      <c r="A12" s="24"/>
      <c r="B12" s="16"/>
      <c r="C12" s="16"/>
      <c r="D12" s="16"/>
      <c r="E12" s="17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  <c r="BJ12" s="145"/>
      <c r="BK12" s="145"/>
      <c r="BL12" s="145"/>
      <c r="BM12" s="145"/>
      <c r="BN12" s="145"/>
      <c r="BO12" s="145"/>
      <c r="BP12" s="145"/>
      <c r="BQ12" s="145"/>
      <c r="BR12" s="145"/>
    </row>
    <row r="13" spans="1:70" s="18" customFormat="1" ht="57" customHeight="1" thickBot="1" x14ac:dyDescent="0.35">
      <c r="A13" s="24"/>
      <c r="B13" s="16"/>
      <c r="C13" s="16"/>
      <c r="D13" s="25" t="s">
        <v>7</v>
      </c>
      <c r="E13" s="26" t="s">
        <v>8</v>
      </c>
      <c r="F13" s="27" t="s">
        <v>9</v>
      </c>
      <c r="G13" s="25" t="s">
        <v>10</v>
      </c>
      <c r="H13" s="25" t="s">
        <v>181</v>
      </c>
      <c r="I13" s="25" t="s">
        <v>182</v>
      </c>
      <c r="J13" s="25" t="s">
        <v>183</v>
      </c>
      <c r="K13" s="25" t="s">
        <v>14</v>
      </c>
      <c r="L13" s="25" t="s">
        <v>15</v>
      </c>
      <c r="M13" s="25" t="s">
        <v>16</v>
      </c>
      <c r="N13" s="25" t="s">
        <v>17</v>
      </c>
      <c r="O13" s="25" t="s">
        <v>18</v>
      </c>
      <c r="P13" s="25" t="s">
        <v>19</v>
      </c>
      <c r="Q13" s="25" t="s">
        <v>20</v>
      </c>
      <c r="R13" s="25" t="s">
        <v>21</v>
      </c>
      <c r="S13" s="25" t="s">
        <v>22</v>
      </c>
      <c r="T13" s="25" t="s">
        <v>23</v>
      </c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</row>
    <row r="14" spans="1:70" s="16" customFormat="1" ht="30" customHeight="1" thickBot="1" x14ac:dyDescent="0.35">
      <c r="A14" s="24"/>
      <c r="B14" s="30"/>
      <c r="C14" s="31" t="s">
        <v>24</v>
      </c>
      <c r="D14" s="32"/>
      <c r="E14" s="33" t="s">
        <v>25</v>
      </c>
      <c r="F14" s="34" t="s">
        <v>25</v>
      </c>
      <c r="G14" s="35" t="s">
        <v>26</v>
      </c>
      <c r="H14" s="35" t="s">
        <v>26</v>
      </c>
      <c r="I14" s="35" t="s">
        <v>26</v>
      </c>
      <c r="J14" s="35" t="s">
        <v>26</v>
      </c>
      <c r="K14" s="35" t="s">
        <v>26</v>
      </c>
      <c r="L14" s="35" t="s">
        <v>26</v>
      </c>
      <c r="M14" s="35" t="s">
        <v>26</v>
      </c>
      <c r="N14" s="35" t="s">
        <v>26</v>
      </c>
      <c r="O14" s="35" t="s">
        <v>26</v>
      </c>
      <c r="P14" s="35" t="s">
        <v>26</v>
      </c>
      <c r="Q14" s="35" t="s">
        <v>26</v>
      </c>
      <c r="R14" s="35" t="s">
        <v>26</v>
      </c>
      <c r="S14" s="35" t="s">
        <v>29</v>
      </c>
      <c r="T14" s="35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</row>
    <row r="15" spans="1:70" s="16" customFormat="1" ht="21" thickBot="1" x14ac:dyDescent="0.35">
      <c r="A15" s="37"/>
      <c r="B15" s="38">
        <v>1</v>
      </c>
      <c r="C15" s="25" t="s">
        <v>30</v>
      </c>
      <c r="D15" s="39" t="s">
        <v>31</v>
      </c>
      <c r="E15" s="40">
        <f>+G15*12</f>
        <v>635021004</v>
      </c>
      <c r="F15" s="41">
        <f>SUM(G15:M17)</f>
        <v>370428919</v>
      </c>
      <c r="G15" s="42">
        <v>52918417</v>
      </c>
      <c r="H15" s="42">
        <v>52918417</v>
      </c>
      <c r="I15" s="42">
        <f>10583683+42334734</f>
        <v>52918417</v>
      </c>
      <c r="J15" s="43">
        <v>52918417</v>
      </c>
      <c r="K15" s="42">
        <v>52918417</v>
      </c>
      <c r="L15" s="42">
        <v>52918417</v>
      </c>
      <c r="M15" s="42">
        <v>52918417</v>
      </c>
      <c r="N15" s="42"/>
      <c r="O15" s="42"/>
      <c r="P15" s="42"/>
      <c r="Q15" s="42"/>
      <c r="R15" s="42"/>
      <c r="S15" s="44">
        <f>SUM(G15:R15)</f>
        <v>370428919</v>
      </c>
      <c r="T15" s="44">
        <f>+F15-S15</f>
        <v>0</v>
      </c>
      <c r="U15" s="146"/>
      <c r="V15" s="147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</row>
    <row r="16" spans="1:70" s="16" customFormat="1" ht="21" hidden="1" thickBot="1" x14ac:dyDescent="0.35">
      <c r="A16" s="37"/>
      <c r="B16" s="38">
        <v>2</v>
      </c>
      <c r="C16" s="25" t="s">
        <v>32</v>
      </c>
      <c r="D16" s="39" t="s">
        <v>31</v>
      </c>
      <c r="E16" s="45"/>
      <c r="F16" s="46"/>
      <c r="G16" s="47"/>
      <c r="H16" s="47"/>
      <c r="I16" s="47"/>
      <c r="J16" s="48"/>
      <c r="K16" s="47"/>
      <c r="L16" s="47"/>
      <c r="M16" s="47"/>
      <c r="N16" s="47"/>
      <c r="O16" s="47"/>
      <c r="P16" s="47"/>
      <c r="Q16" s="47"/>
      <c r="R16" s="47"/>
      <c r="S16" s="49">
        <f t="shared" ref="S16:S80" si="0">SUM(G16:R16)</f>
        <v>0</v>
      </c>
      <c r="T16" s="44">
        <f t="shared" ref="T16:T81" si="1">+F16-S16</f>
        <v>0</v>
      </c>
      <c r="U16" s="146"/>
      <c r="V16" s="147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</row>
    <row r="17" spans="1:70" s="16" customFormat="1" ht="21" hidden="1" thickBot="1" x14ac:dyDescent="0.35">
      <c r="A17" s="37"/>
      <c r="B17" s="38">
        <v>3</v>
      </c>
      <c r="C17" s="25" t="s">
        <v>33</v>
      </c>
      <c r="D17" s="39" t="s">
        <v>31</v>
      </c>
      <c r="E17" s="50"/>
      <c r="F17" s="46"/>
      <c r="G17" s="47"/>
      <c r="H17" s="47"/>
      <c r="I17" s="47"/>
      <c r="J17" s="48"/>
      <c r="K17" s="47"/>
      <c r="L17" s="47"/>
      <c r="M17" s="47"/>
      <c r="N17" s="47"/>
      <c r="O17" s="47"/>
      <c r="P17" s="47"/>
      <c r="Q17" s="47"/>
      <c r="R17" s="47"/>
      <c r="S17" s="49">
        <f t="shared" si="0"/>
        <v>0</v>
      </c>
      <c r="T17" s="44">
        <f t="shared" si="1"/>
        <v>0</v>
      </c>
      <c r="U17" s="146"/>
      <c r="V17" s="147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</row>
    <row r="18" spans="1:70" s="16" customFormat="1" ht="21" thickBot="1" x14ac:dyDescent="0.35">
      <c r="A18" s="37"/>
      <c r="B18" s="38">
        <v>4</v>
      </c>
      <c r="C18" s="25" t="s">
        <v>34</v>
      </c>
      <c r="D18" s="39" t="s">
        <v>31</v>
      </c>
      <c r="E18" s="45">
        <f>+G18*12</f>
        <v>31149828</v>
      </c>
      <c r="F18" s="46">
        <f>+G18+H18+I18+J18+K18+L18+M18</f>
        <v>18170733</v>
      </c>
      <c r="G18" s="47">
        <v>2595819</v>
      </c>
      <c r="H18" s="47">
        <v>2595819</v>
      </c>
      <c r="I18" s="47">
        <v>2595819</v>
      </c>
      <c r="J18" s="48">
        <v>2595819</v>
      </c>
      <c r="K18" s="47">
        <v>2595819</v>
      </c>
      <c r="L18" s="47">
        <v>2595819</v>
      </c>
      <c r="M18" s="47">
        <v>2595819</v>
      </c>
      <c r="N18" s="47"/>
      <c r="O18" s="47"/>
      <c r="P18" s="47"/>
      <c r="Q18" s="47"/>
      <c r="R18" s="47"/>
      <c r="S18" s="49">
        <f t="shared" si="0"/>
        <v>18170733</v>
      </c>
      <c r="T18" s="44">
        <f t="shared" si="1"/>
        <v>0</v>
      </c>
      <c r="U18" s="146"/>
      <c r="V18" s="147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  <c r="BI18" s="146"/>
      <c r="BJ18" s="146"/>
      <c r="BK18" s="146"/>
      <c r="BL18" s="146"/>
      <c r="BM18" s="146"/>
      <c r="BN18" s="146"/>
      <c r="BO18" s="146"/>
      <c r="BP18" s="146"/>
      <c r="BQ18" s="146"/>
      <c r="BR18" s="146"/>
    </row>
    <row r="19" spans="1:70" s="16" customFormat="1" ht="21" hidden="1" thickBot="1" x14ac:dyDescent="0.35">
      <c r="A19" s="37"/>
      <c r="B19" s="38">
        <v>5</v>
      </c>
      <c r="C19" s="25" t="s">
        <v>35</v>
      </c>
      <c r="D19" s="39" t="s">
        <v>31</v>
      </c>
      <c r="E19" s="45"/>
      <c r="F19" s="46"/>
      <c r="G19" s="47"/>
      <c r="H19" s="47"/>
      <c r="I19" s="47"/>
      <c r="J19" s="48"/>
      <c r="K19" s="47"/>
      <c r="L19" s="47"/>
      <c r="M19" s="47"/>
      <c r="N19" s="47"/>
      <c r="O19" s="47"/>
      <c r="P19" s="47"/>
      <c r="Q19" s="47"/>
      <c r="R19" s="47"/>
      <c r="S19" s="49">
        <f t="shared" si="0"/>
        <v>0</v>
      </c>
      <c r="T19" s="44">
        <f t="shared" si="1"/>
        <v>0</v>
      </c>
      <c r="U19" s="146"/>
      <c r="V19" s="147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</row>
    <row r="20" spans="1:70" s="16" customFormat="1" ht="21" hidden="1" thickBot="1" x14ac:dyDescent="0.35">
      <c r="A20" s="37"/>
      <c r="B20" s="38">
        <v>6</v>
      </c>
      <c r="C20" s="25" t="s">
        <v>204</v>
      </c>
      <c r="D20" s="39"/>
      <c r="E20" s="45"/>
      <c r="F20" s="46"/>
      <c r="G20" s="47"/>
      <c r="H20" s="47"/>
      <c r="I20" s="47"/>
      <c r="J20" s="48"/>
      <c r="K20" s="47"/>
      <c r="L20" s="47"/>
      <c r="M20" s="47"/>
      <c r="N20" s="47"/>
      <c r="O20" s="47"/>
      <c r="P20" s="47"/>
      <c r="Q20" s="47"/>
      <c r="R20" s="47"/>
      <c r="S20" s="49"/>
      <c r="T20" s="44"/>
      <c r="U20" s="146"/>
      <c r="V20" s="147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</row>
    <row r="21" spans="1:70" s="16" customFormat="1" ht="21" hidden="1" thickBot="1" x14ac:dyDescent="0.35">
      <c r="A21" s="37"/>
      <c r="B21" s="38">
        <v>7</v>
      </c>
      <c r="C21" s="25" t="s">
        <v>36</v>
      </c>
      <c r="D21" s="39" t="s">
        <v>31</v>
      </c>
      <c r="E21" s="45"/>
      <c r="F21" s="46"/>
      <c r="G21" s="47"/>
      <c r="H21" s="47"/>
      <c r="I21" s="47"/>
      <c r="J21" s="48"/>
      <c r="K21" s="47"/>
      <c r="L21" s="47"/>
      <c r="M21" s="47"/>
      <c r="N21" s="47"/>
      <c r="O21" s="47"/>
      <c r="P21" s="47"/>
      <c r="Q21" s="47"/>
      <c r="R21" s="47"/>
      <c r="S21" s="49">
        <f t="shared" si="0"/>
        <v>0</v>
      </c>
      <c r="T21" s="44">
        <f t="shared" si="1"/>
        <v>0</v>
      </c>
      <c r="U21" s="146"/>
      <c r="V21" s="147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</row>
    <row r="22" spans="1:70" s="16" customFormat="1" ht="21" thickBot="1" x14ac:dyDescent="0.35">
      <c r="A22" s="37"/>
      <c r="B22" s="38">
        <v>8</v>
      </c>
      <c r="C22" s="25" t="s">
        <v>37</v>
      </c>
      <c r="D22" s="39" t="s">
        <v>31</v>
      </c>
      <c r="E22" s="45">
        <f>+G22*12</f>
        <v>3678540</v>
      </c>
      <c r="F22" s="46">
        <f>+G22+H22+I22+J22+K22+L22+M22</f>
        <v>1801066</v>
      </c>
      <c r="G22" s="47">
        <v>306545</v>
      </c>
      <c r="H22" s="47">
        <v>306545</v>
      </c>
      <c r="I22" s="47">
        <v>306545</v>
      </c>
      <c r="J22" s="48">
        <v>306545</v>
      </c>
      <c r="K22" s="47">
        <v>306545</v>
      </c>
      <c r="L22" s="47">
        <v>306545</v>
      </c>
      <c r="M22" s="47">
        <v>-38204</v>
      </c>
      <c r="N22" s="47"/>
      <c r="O22" s="47"/>
      <c r="P22" s="47"/>
      <c r="Q22" s="47"/>
      <c r="R22" s="47"/>
      <c r="S22" s="49">
        <f t="shared" si="0"/>
        <v>1801066</v>
      </c>
      <c r="T22" s="44">
        <f>+F22-S22</f>
        <v>0</v>
      </c>
      <c r="U22" s="146"/>
      <c r="V22" s="147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</row>
    <row r="23" spans="1:70" s="16" customFormat="1" ht="21" hidden="1" thickBot="1" x14ac:dyDescent="0.35">
      <c r="A23" s="37"/>
      <c r="B23" s="38">
        <v>9</v>
      </c>
      <c r="C23" s="25" t="s">
        <v>38</v>
      </c>
      <c r="D23" s="39" t="s">
        <v>31</v>
      </c>
      <c r="E23" s="45"/>
      <c r="F23" s="46"/>
      <c r="G23" s="47"/>
      <c r="H23" s="47"/>
      <c r="I23" s="47"/>
      <c r="J23" s="48"/>
      <c r="K23" s="47"/>
      <c r="L23" s="47"/>
      <c r="M23" s="47"/>
      <c r="N23" s="47"/>
      <c r="O23" s="47"/>
      <c r="P23" s="47"/>
      <c r="Q23" s="47"/>
      <c r="R23" s="47"/>
      <c r="S23" s="49">
        <f t="shared" si="0"/>
        <v>0</v>
      </c>
      <c r="T23" s="44">
        <f t="shared" si="1"/>
        <v>0</v>
      </c>
      <c r="U23" s="146"/>
      <c r="V23" s="147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</row>
    <row r="24" spans="1:70" s="16" customFormat="1" ht="21" thickBot="1" x14ac:dyDescent="0.35">
      <c r="A24" s="37"/>
      <c r="B24" s="38">
        <v>10</v>
      </c>
      <c r="C24" s="25" t="s">
        <v>39</v>
      </c>
      <c r="D24" s="39" t="s">
        <v>31</v>
      </c>
      <c r="E24" s="45">
        <f>+G24*12</f>
        <v>3234840</v>
      </c>
      <c r="F24" s="46">
        <f>+G24+H24+I24+J24+K24+L24+M24</f>
        <v>1886990</v>
      </c>
      <c r="G24" s="47">
        <v>269570</v>
      </c>
      <c r="H24" s="47">
        <v>269570</v>
      </c>
      <c r="I24" s="47">
        <v>269570</v>
      </c>
      <c r="J24" s="48">
        <v>269570</v>
      </c>
      <c r="K24" s="47">
        <v>269570</v>
      </c>
      <c r="L24" s="47">
        <v>269570</v>
      </c>
      <c r="M24" s="47">
        <v>269570</v>
      </c>
      <c r="N24" s="47"/>
      <c r="O24" s="47"/>
      <c r="P24" s="47"/>
      <c r="Q24" s="47"/>
      <c r="R24" s="47"/>
      <c r="S24" s="49">
        <f t="shared" si="0"/>
        <v>1886990</v>
      </c>
      <c r="T24" s="44">
        <f t="shared" si="1"/>
        <v>0</v>
      </c>
      <c r="U24" s="146"/>
      <c r="V24" s="147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</row>
    <row r="25" spans="1:70" s="16" customFormat="1" ht="21" hidden="1" thickBot="1" x14ac:dyDescent="0.35">
      <c r="A25" s="37"/>
      <c r="B25" s="38">
        <v>11</v>
      </c>
      <c r="C25" s="25" t="s">
        <v>40</v>
      </c>
      <c r="D25" s="39"/>
      <c r="E25" s="45"/>
      <c r="F25" s="46"/>
      <c r="G25" s="47"/>
      <c r="H25" s="47"/>
      <c r="I25" s="47"/>
      <c r="J25" s="48"/>
      <c r="K25" s="47"/>
      <c r="L25" s="47"/>
      <c r="M25" s="47"/>
      <c r="N25" s="47"/>
      <c r="O25" s="47"/>
      <c r="P25" s="47"/>
      <c r="Q25" s="47"/>
      <c r="R25" s="47"/>
      <c r="S25" s="49">
        <f t="shared" si="0"/>
        <v>0</v>
      </c>
      <c r="T25" s="44">
        <f t="shared" si="1"/>
        <v>0</v>
      </c>
      <c r="U25" s="148"/>
      <c r="V25" s="147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</row>
    <row r="26" spans="1:70" s="16" customFormat="1" ht="21" hidden="1" thickBot="1" x14ac:dyDescent="0.35">
      <c r="A26" s="37"/>
      <c r="B26" s="38">
        <v>12</v>
      </c>
      <c r="C26" s="25" t="s">
        <v>41</v>
      </c>
      <c r="D26" s="39"/>
      <c r="E26" s="45"/>
      <c r="F26" s="46"/>
      <c r="G26" s="47"/>
      <c r="H26" s="47"/>
      <c r="I26" s="47"/>
      <c r="J26" s="48"/>
      <c r="K26" s="47"/>
      <c r="L26" s="47"/>
      <c r="M26" s="47"/>
      <c r="N26" s="47"/>
      <c r="O26" s="47"/>
      <c r="P26" s="47"/>
      <c r="Q26" s="47"/>
      <c r="R26" s="47"/>
      <c r="S26" s="49">
        <f t="shared" si="0"/>
        <v>0</v>
      </c>
      <c r="T26" s="44">
        <f t="shared" si="1"/>
        <v>0</v>
      </c>
      <c r="U26" s="148"/>
      <c r="V26" s="147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  <c r="BI26" s="146"/>
      <c r="BJ26" s="146"/>
      <c r="BK26" s="146"/>
      <c r="BL26" s="146"/>
      <c r="BM26" s="146"/>
      <c r="BN26" s="146"/>
      <c r="BO26" s="146"/>
      <c r="BP26" s="146"/>
      <c r="BQ26" s="146"/>
      <c r="BR26" s="146"/>
    </row>
    <row r="27" spans="1:70" s="16" customFormat="1" ht="21" hidden="1" thickBot="1" x14ac:dyDescent="0.35">
      <c r="A27" s="37"/>
      <c r="B27" s="38">
        <v>13</v>
      </c>
      <c r="C27" s="25" t="s">
        <v>42</v>
      </c>
      <c r="D27" s="39"/>
      <c r="E27" s="45"/>
      <c r="F27" s="46"/>
      <c r="G27" s="47"/>
      <c r="H27" s="47"/>
      <c r="I27" s="47"/>
      <c r="J27" s="48"/>
      <c r="K27" s="47"/>
      <c r="L27" s="47"/>
      <c r="M27" s="47"/>
      <c r="N27" s="47"/>
      <c r="O27" s="47"/>
      <c r="P27" s="47"/>
      <c r="Q27" s="47"/>
      <c r="R27" s="47"/>
      <c r="S27" s="49">
        <f t="shared" si="0"/>
        <v>0</v>
      </c>
      <c r="T27" s="44">
        <f t="shared" si="1"/>
        <v>0</v>
      </c>
      <c r="U27" s="146"/>
      <c r="V27" s="147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</row>
    <row r="28" spans="1:70" s="16" customFormat="1" ht="21" hidden="1" thickBot="1" x14ac:dyDescent="0.35">
      <c r="A28" s="37"/>
      <c r="B28" s="38">
        <v>14</v>
      </c>
      <c r="C28" s="25" t="s">
        <v>43</v>
      </c>
      <c r="D28" s="39"/>
      <c r="E28" s="45"/>
      <c r="F28" s="46"/>
      <c r="G28" s="47"/>
      <c r="H28" s="47"/>
      <c r="I28" s="47"/>
      <c r="J28" s="48"/>
      <c r="K28" s="47"/>
      <c r="L28" s="47"/>
      <c r="M28" s="47"/>
      <c r="N28" s="47"/>
      <c r="O28" s="47"/>
      <c r="P28" s="47"/>
      <c r="Q28" s="47"/>
      <c r="R28" s="47"/>
      <c r="S28" s="49">
        <f t="shared" si="0"/>
        <v>0</v>
      </c>
      <c r="T28" s="44">
        <f t="shared" si="1"/>
        <v>0</v>
      </c>
      <c r="U28" s="148"/>
      <c r="V28" s="147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  <c r="BI28" s="146"/>
      <c r="BJ28" s="146"/>
      <c r="BK28" s="146"/>
      <c r="BL28" s="146"/>
      <c r="BM28" s="146"/>
      <c r="BN28" s="146"/>
      <c r="BO28" s="146"/>
      <c r="BP28" s="146"/>
      <c r="BQ28" s="146"/>
      <c r="BR28" s="146"/>
    </row>
    <row r="29" spans="1:70" s="16" customFormat="1" ht="21" hidden="1" thickBot="1" x14ac:dyDescent="0.35">
      <c r="A29" s="37"/>
      <c r="B29" s="38">
        <v>15</v>
      </c>
      <c r="C29" s="25" t="s">
        <v>44</v>
      </c>
      <c r="D29" s="39"/>
      <c r="E29" s="45"/>
      <c r="F29" s="46"/>
      <c r="G29" s="47"/>
      <c r="H29" s="47"/>
      <c r="I29" s="47"/>
      <c r="J29" s="48"/>
      <c r="K29" s="47"/>
      <c r="L29" s="47"/>
      <c r="M29" s="47"/>
      <c r="N29" s="47"/>
      <c r="O29" s="47"/>
      <c r="P29" s="47"/>
      <c r="Q29" s="47"/>
      <c r="R29" s="47"/>
      <c r="S29" s="49">
        <f t="shared" si="0"/>
        <v>0</v>
      </c>
      <c r="T29" s="44">
        <f t="shared" si="1"/>
        <v>0</v>
      </c>
      <c r="U29" s="146"/>
      <c r="V29" s="147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  <c r="BO29" s="146"/>
      <c r="BP29" s="146"/>
      <c r="BQ29" s="146"/>
      <c r="BR29" s="146"/>
    </row>
    <row r="30" spans="1:70" s="16" customFormat="1" ht="21" hidden="1" thickBot="1" x14ac:dyDescent="0.35">
      <c r="A30" s="37"/>
      <c r="B30" s="38">
        <v>16</v>
      </c>
      <c r="C30" s="25" t="s">
        <v>45</v>
      </c>
      <c r="D30" s="39"/>
      <c r="E30" s="45"/>
      <c r="F30" s="46"/>
      <c r="G30" s="47"/>
      <c r="H30" s="47"/>
      <c r="I30" s="47"/>
      <c r="J30" s="48"/>
      <c r="K30" s="47"/>
      <c r="L30" s="47"/>
      <c r="M30" s="47"/>
      <c r="N30" s="47"/>
      <c r="O30" s="47"/>
      <c r="P30" s="47"/>
      <c r="Q30" s="47"/>
      <c r="R30" s="47"/>
      <c r="S30" s="49">
        <f t="shared" si="0"/>
        <v>0</v>
      </c>
      <c r="T30" s="44">
        <f t="shared" si="1"/>
        <v>0</v>
      </c>
      <c r="U30" s="146"/>
      <c r="V30" s="147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  <c r="BI30" s="146"/>
      <c r="BJ30" s="146"/>
      <c r="BK30" s="146"/>
      <c r="BL30" s="146"/>
      <c r="BM30" s="146"/>
      <c r="BN30" s="146"/>
      <c r="BO30" s="146"/>
      <c r="BP30" s="146"/>
      <c r="BQ30" s="146"/>
      <c r="BR30" s="146"/>
    </row>
    <row r="31" spans="1:70" s="16" customFormat="1" ht="21" thickBot="1" x14ac:dyDescent="0.35">
      <c r="A31" s="37"/>
      <c r="B31" s="38">
        <v>17</v>
      </c>
      <c r="C31" s="25" t="s">
        <v>46</v>
      </c>
      <c r="D31" s="39">
        <v>1526</v>
      </c>
      <c r="E31" s="45">
        <v>10977335</v>
      </c>
      <c r="F31" s="46">
        <v>5488677</v>
      </c>
      <c r="G31" s="47"/>
      <c r="H31" s="47"/>
      <c r="I31" s="47"/>
      <c r="J31" s="48">
        <v>5488668</v>
      </c>
      <c r="K31" s="47"/>
      <c r="L31" s="47"/>
      <c r="M31" s="47"/>
      <c r="N31" s="47"/>
      <c r="O31" s="47"/>
      <c r="P31" s="47"/>
      <c r="Q31" s="47"/>
      <c r="R31" s="47"/>
      <c r="S31" s="49">
        <f t="shared" si="0"/>
        <v>5488668</v>
      </c>
      <c r="T31" s="44">
        <f t="shared" si="1"/>
        <v>9</v>
      </c>
      <c r="U31" s="148"/>
      <c r="V31" s="147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</row>
    <row r="32" spans="1:70" s="16" customFormat="1" ht="21" hidden="1" thickBot="1" x14ac:dyDescent="0.35">
      <c r="A32" s="37"/>
      <c r="B32" s="38">
        <v>18</v>
      </c>
      <c r="C32" s="25" t="s">
        <v>47</v>
      </c>
      <c r="D32" s="39"/>
      <c r="E32" s="45"/>
      <c r="F32" s="46"/>
      <c r="G32" s="47"/>
      <c r="H32" s="47"/>
      <c r="I32" s="47"/>
      <c r="J32" s="48"/>
      <c r="K32" s="47"/>
      <c r="L32" s="47"/>
      <c r="M32" s="47"/>
      <c r="N32" s="47"/>
      <c r="O32" s="47"/>
      <c r="P32" s="47"/>
      <c r="Q32" s="47"/>
      <c r="R32" s="47"/>
      <c r="S32" s="49">
        <f t="shared" si="0"/>
        <v>0</v>
      </c>
      <c r="T32" s="44">
        <f t="shared" si="1"/>
        <v>0</v>
      </c>
      <c r="U32" s="146"/>
      <c r="V32" s="147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  <c r="BI32" s="146"/>
      <c r="BJ32" s="146"/>
      <c r="BK32" s="146"/>
      <c r="BL32" s="146"/>
      <c r="BM32" s="146"/>
      <c r="BN32" s="146"/>
      <c r="BO32" s="146"/>
      <c r="BP32" s="146"/>
      <c r="BQ32" s="146"/>
      <c r="BR32" s="146"/>
    </row>
    <row r="33" spans="1:70" s="16" customFormat="1" ht="21" hidden="1" thickBot="1" x14ac:dyDescent="0.35">
      <c r="A33" s="37"/>
      <c r="B33" s="38">
        <v>19</v>
      </c>
      <c r="C33" s="25" t="s">
        <v>48</v>
      </c>
      <c r="D33" s="39" t="s">
        <v>31</v>
      </c>
      <c r="E33" s="45"/>
      <c r="F33" s="46"/>
      <c r="G33" s="47"/>
      <c r="H33" s="47"/>
      <c r="I33" s="47"/>
      <c r="J33" s="48"/>
      <c r="K33" s="47"/>
      <c r="L33" s="47"/>
      <c r="M33" s="47"/>
      <c r="N33" s="47"/>
      <c r="O33" s="47"/>
      <c r="P33" s="47"/>
      <c r="Q33" s="47"/>
      <c r="R33" s="47"/>
      <c r="S33" s="49">
        <f t="shared" si="0"/>
        <v>0</v>
      </c>
      <c r="T33" s="44">
        <f t="shared" si="1"/>
        <v>0</v>
      </c>
      <c r="U33" s="146"/>
      <c r="V33" s="147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</row>
    <row r="34" spans="1:70" s="16" customFormat="1" ht="21" hidden="1" thickBot="1" x14ac:dyDescent="0.35">
      <c r="A34" s="37"/>
      <c r="B34" s="38">
        <v>20</v>
      </c>
      <c r="C34" s="25" t="s">
        <v>49</v>
      </c>
      <c r="D34" s="39" t="s">
        <v>31</v>
      </c>
      <c r="E34" s="45"/>
      <c r="F34" s="46"/>
      <c r="G34" s="47"/>
      <c r="H34" s="47"/>
      <c r="I34" s="47"/>
      <c r="J34" s="48"/>
      <c r="K34" s="47"/>
      <c r="L34" s="47"/>
      <c r="M34" s="47"/>
      <c r="N34" s="47"/>
      <c r="O34" s="47"/>
      <c r="P34" s="47"/>
      <c r="Q34" s="47"/>
      <c r="R34" s="47"/>
      <c r="S34" s="49">
        <f t="shared" si="0"/>
        <v>0</v>
      </c>
      <c r="T34" s="44">
        <f t="shared" si="1"/>
        <v>0</v>
      </c>
      <c r="U34" s="146"/>
      <c r="V34" s="147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6"/>
      <c r="BK34" s="146"/>
      <c r="BL34" s="146"/>
      <c r="BM34" s="146"/>
      <c r="BN34" s="146"/>
      <c r="BO34" s="146"/>
      <c r="BP34" s="146"/>
      <c r="BQ34" s="146"/>
      <c r="BR34" s="146"/>
    </row>
    <row r="35" spans="1:70" s="16" customFormat="1" ht="21" hidden="1" thickBot="1" x14ac:dyDescent="0.35">
      <c r="A35" s="37"/>
      <c r="B35" s="38">
        <v>21</v>
      </c>
      <c r="C35" s="25" t="s">
        <v>50</v>
      </c>
      <c r="D35" s="39" t="s">
        <v>31</v>
      </c>
      <c r="E35" s="45"/>
      <c r="F35" s="46"/>
      <c r="G35" s="47"/>
      <c r="H35" s="47"/>
      <c r="I35" s="47"/>
      <c r="J35" s="48"/>
      <c r="K35" s="47"/>
      <c r="L35" s="47"/>
      <c r="M35" s="47"/>
      <c r="N35" s="47"/>
      <c r="O35" s="47"/>
      <c r="P35" s="47"/>
      <c r="Q35" s="47"/>
      <c r="R35" s="47"/>
      <c r="S35" s="49">
        <f t="shared" si="0"/>
        <v>0</v>
      </c>
      <c r="T35" s="44">
        <f t="shared" si="1"/>
        <v>0</v>
      </c>
      <c r="U35" s="146"/>
      <c r="V35" s="147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</row>
    <row r="36" spans="1:70" s="52" customFormat="1" ht="21" hidden="1" thickBot="1" x14ac:dyDescent="0.35">
      <c r="A36" s="51"/>
      <c r="B36" s="38">
        <v>22</v>
      </c>
      <c r="C36" s="25" t="s">
        <v>232</v>
      </c>
      <c r="D36" s="39"/>
      <c r="E36" s="45"/>
      <c r="F36" s="46"/>
      <c r="G36" s="47"/>
      <c r="H36" s="47"/>
      <c r="I36" s="47"/>
      <c r="J36" s="48"/>
      <c r="K36" s="47"/>
      <c r="L36" s="47"/>
      <c r="M36" s="47"/>
      <c r="N36" s="47"/>
      <c r="O36" s="47"/>
      <c r="P36" s="47"/>
      <c r="Q36" s="47"/>
      <c r="R36" s="47"/>
      <c r="S36" s="49">
        <f t="shared" si="0"/>
        <v>0</v>
      </c>
      <c r="T36" s="44">
        <f t="shared" si="1"/>
        <v>0</v>
      </c>
      <c r="U36" s="146"/>
      <c r="V36" s="147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</row>
    <row r="37" spans="1:70" s="54" customFormat="1" ht="21" hidden="1" thickBot="1" x14ac:dyDescent="0.35">
      <c r="A37" s="53"/>
      <c r="B37" s="38">
        <v>23</v>
      </c>
      <c r="C37" s="25" t="s">
        <v>51</v>
      </c>
      <c r="D37" s="39"/>
      <c r="E37" s="45"/>
      <c r="F37" s="46"/>
      <c r="G37" s="47"/>
      <c r="H37" s="47"/>
      <c r="I37" s="47"/>
      <c r="J37" s="48"/>
      <c r="K37" s="47"/>
      <c r="L37" s="47"/>
      <c r="M37" s="47"/>
      <c r="N37" s="47"/>
      <c r="O37" s="47"/>
      <c r="P37" s="47"/>
      <c r="Q37" s="47"/>
      <c r="R37" s="47"/>
      <c r="S37" s="49">
        <f t="shared" si="0"/>
        <v>0</v>
      </c>
      <c r="T37" s="44">
        <f t="shared" si="1"/>
        <v>0</v>
      </c>
      <c r="U37" s="146"/>
      <c r="V37" s="147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</row>
    <row r="38" spans="1:70" s="54" customFormat="1" ht="21" hidden="1" thickBot="1" x14ac:dyDescent="0.35">
      <c r="A38" s="53"/>
      <c r="B38" s="38">
        <v>24</v>
      </c>
      <c r="C38" s="25" t="s">
        <v>52</v>
      </c>
      <c r="D38" s="39"/>
      <c r="E38" s="45"/>
      <c r="F38" s="46"/>
      <c r="G38" s="47"/>
      <c r="H38" s="47"/>
      <c r="I38" s="47"/>
      <c r="J38" s="48"/>
      <c r="K38" s="47"/>
      <c r="L38" s="47"/>
      <c r="M38" s="47"/>
      <c r="N38" s="47"/>
      <c r="O38" s="47"/>
      <c r="P38" s="47"/>
      <c r="Q38" s="47"/>
      <c r="R38" s="47"/>
      <c r="S38" s="49">
        <f t="shared" si="0"/>
        <v>0</v>
      </c>
      <c r="T38" s="44">
        <f t="shared" si="1"/>
        <v>0</v>
      </c>
      <c r="U38" s="146"/>
      <c r="V38" s="147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6"/>
      <c r="BP38" s="146"/>
      <c r="BQ38" s="146"/>
      <c r="BR38" s="146"/>
    </row>
    <row r="39" spans="1:70" s="16" customFormat="1" ht="21" hidden="1" thickBot="1" x14ac:dyDescent="0.35">
      <c r="A39" s="37"/>
      <c r="B39" s="38">
        <v>25</v>
      </c>
      <c r="C39" s="25" t="s">
        <v>53</v>
      </c>
      <c r="D39" s="39"/>
      <c r="E39" s="45"/>
      <c r="F39" s="46"/>
      <c r="G39" s="47"/>
      <c r="H39" s="55"/>
      <c r="I39" s="47"/>
      <c r="J39" s="48"/>
      <c r="K39" s="47"/>
      <c r="L39" s="47"/>
      <c r="M39" s="47"/>
      <c r="N39" s="47"/>
      <c r="O39" s="47"/>
      <c r="P39" s="47"/>
      <c r="Q39" s="47"/>
      <c r="R39" s="47"/>
      <c r="S39" s="49">
        <f t="shared" si="0"/>
        <v>0</v>
      </c>
      <c r="T39" s="44">
        <f t="shared" si="1"/>
        <v>0</v>
      </c>
      <c r="U39" s="146"/>
      <c r="V39" s="147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</row>
    <row r="40" spans="1:70" s="16" customFormat="1" ht="21" hidden="1" thickBot="1" x14ac:dyDescent="0.35">
      <c r="A40" s="37"/>
      <c r="B40" s="38">
        <v>26</v>
      </c>
      <c r="C40" s="25" t="s">
        <v>54</v>
      </c>
      <c r="D40" s="39" t="s">
        <v>31</v>
      </c>
      <c r="E40" s="45"/>
      <c r="F40" s="46"/>
      <c r="G40" s="47"/>
      <c r="H40" s="55"/>
      <c r="I40" s="47"/>
      <c r="J40" s="48"/>
      <c r="K40" s="47"/>
      <c r="L40" s="47"/>
      <c r="M40" s="47"/>
      <c r="N40" s="47"/>
      <c r="O40" s="47"/>
      <c r="P40" s="47"/>
      <c r="Q40" s="47"/>
      <c r="R40" s="47"/>
      <c r="S40" s="49">
        <f t="shared" si="0"/>
        <v>0</v>
      </c>
      <c r="T40" s="44">
        <f t="shared" si="1"/>
        <v>0</v>
      </c>
      <c r="U40" s="146"/>
      <c r="V40" s="147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</row>
    <row r="41" spans="1:70" s="56" customFormat="1" ht="21" hidden="1" thickBot="1" x14ac:dyDescent="0.35">
      <c r="A41" s="37"/>
      <c r="B41" s="38">
        <v>27</v>
      </c>
      <c r="C41" s="25" t="s">
        <v>55</v>
      </c>
      <c r="D41" s="39" t="s">
        <v>31</v>
      </c>
      <c r="E41" s="45"/>
      <c r="F41" s="46"/>
      <c r="G41" s="47"/>
      <c r="H41" s="47"/>
      <c r="I41" s="47"/>
      <c r="J41" s="48"/>
      <c r="K41" s="47"/>
      <c r="L41" s="47"/>
      <c r="M41" s="47"/>
      <c r="N41" s="47"/>
      <c r="O41" s="47"/>
      <c r="P41" s="47"/>
      <c r="Q41" s="47"/>
      <c r="R41" s="47"/>
      <c r="S41" s="49">
        <f t="shared" si="0"/>
        <v>0</v>
      </c>
      <c r="T41" s="44">
        <f t="shared" si="1"/>
        <v>0</v>
      </c>
      <c r="U41" s="149"/>
      <c r="V41" s="147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</row>
    <row r="42" spans="1:70" s="56" customFormat="1" ht="21" hidden="1" thickBot="1" x14ac:dyDescent="0.35">
      <c r="A42" s="37"/>
      <c r="B42" s="38">
        <v>28</v>
      </c>
      <c r="C42" s="25" t="s">
        <v>56</v>
      </c>
      <c r="D42" s="39" t="s">
        <v>31</v>
      </c>
      <c r="E42" s="45"/>
      <c r="F42" s="46"/>
      <c r="G42" s="47"/>
      <c r="H42" s="47"/>
      <c r="I42" s="47"/>
      <c r="J42" s="48"/>
      <c r="K42" s="47"/>
      <c r="L42" s="47"/>
      <c r="M42" s="47"/>
      <c r="N42" s="47"/>
      <c r="O42" s="47"/>
      <c r="P42" s="47"/>
      <c r="Q42" s="47"/>
      <c r="R42" s="47"/>
      <c r="S42" s="49">
        <f t="shared" si="0"/>
        <v>0</v>
      </c>
      <c r="T42" s="44">
        <f t="shared" si="1"/>
        <v>0</v>
      </c>
      <c r="U42" s="149"/>
      <c r="V42" s="147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</row>
    <row r="43" spans="1:70" s="56" customFormat="1" ht="21" hidden="1" thickBot="1" x14ac:dyDescent="0.35">
      <c r="A43" s="37"/>
      <c r="B43" s="38">
        <v>29</v>
      </c>
      <c r="C43" s="25" t="s">
        <v>57</v>
      </c>
      <c r="D43" s="39"/>
      <c r="E43" s="45"/>
      <c r="F43" s="46"/>
      <c r="G43" s="47"/>
      <c r="H43" s="47"/>
      <c r="I43" s="47"/>
      <c r="J43" s="48"/>
      <c r="K43" s="47"/>
      <c r="L43" s="47"/>
      <c r="M43" s="47"/>
      <c r="N43" s="47"/>
      <c r="O43" s="47"/>
      <c r="P43" s="47"/>
      <c r="Q43" s="47"/>
      <c r="R43" s="47"/>
      <c r="S43" s="49">
        <f t="shared" si="0"/>
        <v>0</v>
      </c>
      <c r="T43" s="44">
        <f t="shared" si="1"/>
        <v>0</v>
      </c>
      <c r="U43" s="150"/>
      <c r="V43" s="147"/>
      <c r="W43" s="150"/>
      <c r="X43" s="150"/>
      <c r="Y43" s="150"/>
      <c r="Z43" s="150"/>
      <c r="AA43" s="150"/>
      <c r="AB43" s="151"/>
      <c r="AC43" s="152"/>
      <c r="AD43" s="150"/>
      <c r="AE43" s="150"/>
      <c r="AF43" s="150"/>
      <c r="AG43" s="150"/>
      <c r="AH43" s="150"/>
      <c r="AI43" s="150"/>
      <c r="AJ43" s="153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</row>
    <row r="44" spans="1:70" s="56" customFormat="1" ht="21" hidden="1" thickBot="1" x14ac:dyDescent="0.35">
      <c r="A44" s="37"/>
      <c r="B44" s="38">
        <v>30</v>
      </c>
      <c r="C44" s="25" t="s">
        <v>58</v>
      </c>
      <c r="D44" s="39"/>
      <c r="E44" s="45"/>
      <c r="F44" s="46"/>
      <c r="G44" s="47"/>
      <c r="H44" s="47"/>
      <c r="I44" s="47"/>
      <c r="J44" s="48"/>
      <c r="K44" s="47"/>
      <c r="L44" s="47"/>
      <c r="M44" s="47"/>
      <c r="N44" s="47"/>
      <c r="O44" s="47"/>
      <c r="P44" s="47"/>
      <c r="Q44" s="47"/>
      <c r="R44" s="47"/>
      <c r="S44" s="49">
        <f t="shared" si="0"/>
        <v>0</v>
      </c>
      <c r="T44" s="44">
        <f t="shared" si="1"/>
        <v>0</v>
      </c>
      <c r="U44" s="150"/>
      <c r="V44" s="147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3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9"/>
    </row>
    <row r="45" spans="1:70" s="56" customFormat="1" ht="21" hidden="1" thickBot="1" x14ac:dyDescent="0.35">
      <c r="A45" s="37"/>
      <c r="B45" s="38">
        <v>31</v>
      </c>
      <c r="C45" s="25" t="s">
        <v>59</v>
      </c>
      <c r="D45" s="39"/>
      <c r="E45" s="45"/>
      <c r="F45" s="46"/>
      <c r="G45" s="47"/>
      <c r="H45" s="47"/>
      <c r="I45" s="47"/>
      <c r="J45" s="48"/>
      <c r="K45" s="47"/>
      <c r="L45" s="47"/>
      <c r="M45" s="47"/>
      <c r="N45" s="47"/>
      <c r="O45" s="47"/>
      <c r="P45" s="47"/>
      <c r="Q45" s="47"/>
      <c r="R45" s="47"/>
      <c r="S45" s="49">
        <f t="shared" si="0"/>
        <v>0</v>
      </c>
      <c r="T45" s="44">
        <f t="shared" si="1"/>
        <v>0</v>
      </c>
      <c r="U45" s="150"/>
      <c r="V45" s="147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3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  <c r="BP45" s="149"/>
      <c r="BQ45" s="149"/>
      <c r="BR45" s="149"/>
    </row>
    <row r="46" spans="1:70" s="56" customFormat="1" ht="21" thickBot="1" x14ac:dyDescent="0.35">
      <c r="A46" s="37"/>
      <c r="B46" s="38">
        <v>32</v>
      </c>
      <c r="C46" s="25" t="s">
        <v>60</v>
      </c>
      <c r="D46" s="39">
        <v>3991</v>
      </c>
      <c r="E46" s="59">
        <v>627200</v>
      </c>
      <c r="F46" s="46">
        <f>+L46</f>
        <v>439040</v>
      </c>
      <c r="G46" s="47"/>
      <c r="H46" s="47"/>
      <c r="I46" s="47"/>
      <c r="J46" s="48"/>
      <c r="K46" s="47"/>
      <c r="L46" s="47">
        <v>439040</v>
      </c>
      <c r="M46" s="47"/>
      <c r="N46" s="47"/>
      <c r="O46" s="47"/>
      <c r="P46" s="47"/>
      <c r="Q46" s="47"/>
      <c r="R46" s="47"/>
      <c r="S46" s="49">
        <f t="shared" si="0"/>
        <v>439040</v>
      </c>
      <c r="T46" s="44">
        <f t="shared" si="1"/>
        <v>0</v>
      </c>
      <c r="U46" s="150"/>
      <c r="V46" s="147"/>
      <c r="W46" s="150"/>
      <c r="X46" s="150"/>
      <c r="Y46" s="150"/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  <c r="AJ46" s="153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9"/>
    </row>
    <row r="47" spans="1:70" s="56" customFormat="1" ht="21" thickBot="1" x14ac:dyDescent="0.35">
      <c r="A47" s="37"/>
      <c r="B47" s="38">
        <v>33</v>
      </c>
      <c r="C47" s="25" t="s">
        <v>61</v>
      </c>
      <c r="D47" s="39">
        <v>3991</v>
      </c>
      <c r="E47" s="59">
        <v>7529690</v>
      </c>
      <c r="F47" s="46">
        <f>+L47</f>
        <v>5270783</v>
      </c>
      <c r="G47" s="47"/>
      <c r="H47" s="47"/>
      <c r="I47" s="47"/>
      <c r="J47" s="48"/>
      <c r="K47" s="47"/>
      <c r="L47" s="47">
        <v>5270783</v>
      </c>
      <c r="M47" s="47"/>
      <c r="N47" s="47"/>
      <c r="O47" s="47"/>
      <c r="P47" s="47"/>
      <c r="Q47" s="47"/>
      <c r="R47" s="47"/>
      <c r="S47" s="49">
        <f t="shared" si="0"/>
        <v>5270783</v>
      </c>
      <c r="T47" s="44">
        <f t="shared" si="1"/>
        <v>0</v>
      </c>
      <c r="U47" s="150"/>
      <c r="V47" s="147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3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9"/>
    </row>
    <row r="48" spans="1:70" s="56" customFormat="1" ht="21" hidden="1" thickBot="1" x14ac:dyDescent="0.35">
      <c r="A48" s="37"/>
      <c r="B48" s="38">
        <v>34</v>
      </c>
      <c r="C48" s="25" t="s">
        <v>210</v>
      </c>
      <c r="D48" s="39"/>
      <c r="E48" s="59"/>
      <c r="F48" s="46"/>
      <c r="G48" s="47"/>
      <c r="H48" s="47"/>
      <c r="I48" s="47"/>
      <c r="J48" s="48"/>
      <c r="K48" s="47"/>
      <c r="L48" s="47"/>
      <c r="M48" s="47"/>
      <c r="N48" s="47"/>
      <c r="O48" s="47"/>
      <c r="P48" s="47"/>
      <c r="Q48" s="47"/>
      <c r="R48" s="47"/>
      <c r="S48" s="49"/>
      <c r="T48" s="44"/>
      <c r="U48" s="150"/>
      <c r="V48" s="147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3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9"/>
    </row>
    <row r="49" spans="1:70" s="56" customFormat="1" ht="21" hidden="1" thickBot="1" x14ac:dyDescent="0.35">
      <c r="A49" s="37"/>
      <c r="B49" s="38">
        <v>35</v>
      </c>
      <c r="C49" s="25" t="s">
        <v>62</v>
      </c>
      <c r="D49" s="39"/>
      <c r="E49" s="59"/>
      <c r="F49" s="46"/>
      <c r="G49" s="47"/>
      <c r="H49" s="47"/>
      <c r="I49" s="47"/>
      <c r="J49" s="48"/>
      <c r="K49" s="47"/>
      <c r="L49" s="47"/>
      <c r="M49" s="47"/>
      <c r="N49" s="47"/>
      <c r="O49" s="47"/>
      <c r="P49" s="47"/>
      <c r="Q49" s="47"/>
      <c r="R49" s="47"/>
      <c r="S49" s="49">
        <f t="shared" si="0"/>
        <v>0</v>
      </c>
      <c r="T49" s="44">
        <f t="shared" si="1"/>
        <v>0</v>
      </c>
      <c r="U49" s="150"/>
      <c r="V49" s="147"/>
      <c r="W49" s="150"/>
      <c r="X49" s="150"/>
      <c r="Y49" s="150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3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  <c r="BI49" s="149"/>
      <c r="BJ49" s="149"/>
      <c r="BK49" s="149"/>
      <c r="BL49" s="149"/>
      <c r="BM49" s="149"/>
      <c r="BN49" s="149"/>
      <c r="BO49" s="149"/>
      <c r="BP49" s="149"/>
      <c r="BQ49" s="149"/>
      <c r="BR49" s="149"/>
    </row>
    <row r="50" spans="1:70" s="56" customFormat="1" ht="21" hidden="1" thickBot="1" x14ac:dyDescent="0.35">
      <c r="A50" s="37"/>
      <c r="B50" s="38">
        <v>36</v>
      </c>
      <c r="C50" s="25" t="s">
        <v>63</v>
      </c>
      <c r="D50" s="39"/>
      <c r="E50" s="45"/>
      <c r="F50" s="46"/>
      <c r="G50" s="47"/>
      <c r="H50" s="47"/>
      <c r="I50" s="47"/>
      <c r="J50" s="48"/>
      <c r="K50" s="47"/>
      <c r="L50" s="47"/>
      <c r="M50" s="47"/>
      <c r="N50" s="47"/>
      <c r="O50" s="47"/>
      <c r="P50" s="47"/>
      <c r="Q50" s="47"/>
      <c r="R50" s="47"/>
      <c r="S50" s="49">
        <f t="shared" si="0"/>
        <v>0</v>
      </c>
      <c r="T50" s="44">
        <f t="shared" si="1"/>
        <v>0</v>
      </c>
      <c r="U50" s="150"/>
      <c r="V50" s="147"/>
      <c r="W50" s="150"/>
      <c r="X50" s="150"/>
      <c r="Y50" s="150"/>
      <c r="Z50" s="150"/>
      <c r="AA50" s="150"/>
      <c r="AB50" s="150"/>
      <c r="AC50" s="150"/>
      <c r="AD50" s="150"/>
      <c r="AE50" s="150"/>
      <c r="AF50" s="150"/>
      <c r="AG50" s="150"/>
      <c r="AH50" s="150"/>
      <c r="AI50" s="150"/>
      <c r="AJ50" s="153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  <c r="BM50" s="149"/>
      <c r="BN50" s="149"/>
      <c r="BO50" s="149"/>
      <c r="BP50" s="149"/>
      <c r="BQ50" s="149"/>
      <c r="BR50" s="149"/>
    </row>
    <row r="51" spans="1:70" s="56" customFormat="1" ht="21" hidden="1" thickBot="1" x14ac:dyDescent="0.35">
      <c r="A51" s="37"/>
      <c r="B51" s="38">
        <v>37</v>
      </c>
      <c r="C51" s="25" t="s">
        <v>64</v>
      </c>
      <c r="D51" s="39"/>
      <c r="E51" s="45"/>
      <c r="F51" s="46"/>
      <c r="G51" s="47"/>
      <c r="H51" s="47"/>
      <c r="I51" s="47"/>
      <c r="J51" s="48"/>
      <c r="K51" s="47"/>
      <c r="L51" s="47"/>
      <c r="M51" s="47"/>
      <c r="N51" s="47"/>
      <c r="O51" s="47"/>
      <c r="P51" s="47"/>
      <c r="Q51" s="47"/>
      <c r="R51" s="47"/>
      <c r="S51" s="49">
        <f t="shared" si="0"/>
        <v>0</v>
      </c>
      <c r="T51" s="44">
        <f t="shared" si="1"/>
        <v>0</v>
      </c>
      <c r="U51" s="150"/>
      <c r="V51" s="147"/>
      <c r="W51" s="150"/>
      <c r="X51" s="150"/>
      <c r="Y51" s="150"/>
      <c r="Z51" s="150"/>
      <c r="AA51" s="150"/>
      <c r="AB51" s="150"/>
      <c r="AC51" s="150"/>
      <c r="AD51" s="150"/>
      <c r="AE51" s="150"/>
      <c r="AF51" s="150"/>
      <c r="AG51" s="150"/>
      <c r="AH51" s="150"/>
      <c r="AI51" s="150"/>
      <c r="AJ51" s="153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9"/>
    </row>
    <row r="52" spans="1:70" s="56" customFormat="1" ht="21" hidden="1" thickBot="1" x14ac:dyDescent="0.35">
      <c r="A52" s="37"/>
      <c r="B52" s="38">
        <v>38</v>
      </c>
      <c r="C52" s="25" t="s">
        <v>65</v>
      </c>
      <c r="D52" s="39"/>
      <c r="E52" s="45"/>
      <c r="F52" s="46"/>
      <c r="G52" s="47"/>
      <c r="H52" s="47"/>
      <c r="I52" s="47"/>
      <c r="J52" s="48"/>
      <c r="K52" s="47"/>
      <c r="L52" s="47"/>
      <c r="M52" s="47"/>
      <c r="N52" s="47"/>
      <c r="O52" s="47"/>
      <c r="P52" s="47"/>
      <c r="Q52" s="47"/>
      <c r="R52" s="47"/>
      <c r="S52" s="49">
        <f t="shared" si="0"/>
        <v>0</v>
      </c>
      <c r="T52" s="44">
        <f t="shared" si="1"/>
        <v>0</v>
      </c>
      <c r="U52" s="150"/>
      <c r="V52" s="147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3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  <c r="BP52" s="149"/>
      <c r="BQ52" s="149"/>
      <c r="BR52" s="149"/>
    </row>
    <row r="53" spans="1:70" s="56" customFormat="1" ht="21" hidden="1" thickBot="1" x14ac:dyDescent="0.35">
      <c r="A53" s="37"/>
      <c r="B53" s="38">
        <v>39</v>
      </c>
      <c r="C53" s="25" t="s">
        <v>66</v>
      </c>
      <c r="D53" s="39"/>
      <c r="E53" s="45"/>
      <c r="F53" s="46"/>
      <c r="G53" s="47"/>
      <c r="H53" s="47"/>
      <c r="I53" s="47"/>
      <c r="J53" s="48"/>
      <c r="K53" s="47"/>
      <c r="L53" s="47"/>
      <c r="M53" s="47"/>
      <c r="N53" s="47"/>
      <c r="O53" s="47"/>
      <c r="P53" s="47"/>
      <c r="Q53" s="47"/>
      <c r="R53" s="47"/>
      <c r="S53" s="49">
        <f t="shared" si="0"/>
        <v>0</v>
      </c>
      <c r="T53" s="44">
        <f t="shared" si="1"/>
        <v>0</v>
      </c>
      <c r="U53" s="150"/>
      <c r="V53" s="147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3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  <c r="BP53" s="149"/>
      <c r="BQ53" s="149"/>
      <c r="BR53" s="149"/>
    </row>
    <row r="54" spans="1:70" s="56" customFormat="1" ht="21" hidden="1" thickBot="1" x14ac:dyDescent="0.35">
      <c r="A54" s="37"/>
      <c r="B54" s="38">
        <v>40</v>
      </c>
      <c r="C54" s="25" t="s">
        <v>67</v>
      </c>
      <c r="D54" s="39"/>
      <c r="E54" s="45"/>
      <c r="F54" s="46"/>
      <c r="G54" s="47"/>
      <c r="H54" s="47"/>
      <c r="I54" s="47"/>
      <c r="J54" s="48"/>
      <c r="K54" s="47"/>
      <c r="L54" s="47"/>
      <c r="M54" s="47"/>
      <c r="N54" s="47"/>
      <c r="O54" s="47"/>
      <c r="P54" s="47"/>
      <c r="Q54" s="47"/>
      <c r="R54" s="47"/>
      <c r="S54" s="49">
        <f t="shared" si="0"/>
        <v>0</v>
      </c>
      <c r="T54" s="44">
        <f t="shared" si="1"/>
        <v>0</v>
      </c>
      <c r="U54" s="150"/>
      <c r="V54" s="147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3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</row>
    <row r="55" spans="1:70" s="56" customFormat="1" ht="21" hidden="1" thickBot="1" x14ac:dyDescent="0.35">
      <c r="A55" s="37"/>
      <c r="B55" s="38">
        <v>41</v>
      </c>
      <c r="C55" s="25" t="s">
        <v>68</v>
      </c>
      <c r="D55" s="39"/>
      <c r="E55" s="60"/>
      <c r="F55" s="46"/>
      <c r="G55" s="47"/>
      <c r="H55" s="47"/>
      <c r="I55" s="47"/>
      <c r="J55" s="48"/>
      <c r="K55" s="47"/>
      <c r="L55" s="47"/>
      <c r="M55" s="47"/>
      <c r="N55" s="47"/>
      <c r="O55" s="47"/>
      <c r="P55" s="47"/>
      <c r="Q55" s="47"/>
      <c r="R55" s="47"/>
      <c r="S55" s="49">
        <f t="shared" si="0"/>
        <v>0</v>
      </c>
      <c r="T55" s="44">
        <f t="shared" si="1"/>
        <v>0</v>
      </c>
      <c r="U55" s="150"/>
      <c r="V55" s="147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3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9"/>
    </row>
    <row r="56" spans="1:70" s="56" customFormat="1" ht="21" thickBot="1" x14ac:dyDescent="0.35">
      <c r="A56" s="37"/>
      <c r="B56" s="38">
        <v>42</v>
      </c>
      <c r="C56" s="25" t="s">
        <v>69</v>
      </c>
      <c r="D56" s="39">
        <v>1585</v>
      </c>
      <c r="E56" s="61">
        <v>172547</v>
      </c>
      <c r="F56" s="46">
        <f>+J56</f>
        <v>120782.9</v>
      </c>
      <c r="G56" s="47"/>
      <c r="H56" s="47"/>
      <c r="I56" s="47"/>
      <c r="J56" s="48">
        <v>120782.9</v>
      </c>
      <c r="K56" s="47"/>
      <c r="L56" s="47"/>
      <c r="M56" s="47"/>
      <c r="N56" s="47"/>
      <c r="O56" s="47"/>
      <c r="P56" s="47"/>
      <c r="Q56" s="47"/>
      <c r="R56" s="47"/>
      <c r="S56" s="49">
        <f t="shared" si="0"/>
        <v>120782.9</v>
      </c>
      <c r="T56" s="44">
        <f t="shared" si="1"/>
        <v>0</v>
      </c>
      <c r="U56" s="150"/>
      <c r="V56" s="147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3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9"/>
    </row>
    <row r="57" spans="1:70" s="56" customFormat="1" ht="21" thickBot="1" x14ac:dyDescent="0.35">
      <c r="A57" s="37"/>
      <c r="B57" s="38">
        <v>43</v>
      </c>
      <c r="C57" s="25" t="s">
        <v>70</v>
      </c>
      <c r="D57" s="39">
        <v>1585</v>
      </c>
      <c r="E57" s="45">
        <v>8334900</v>
      </c>
      <c r="F57" s="46">
        <f t="shared" ref="F57:F66" si="2">+J57</f>
        <v>5834430</v>
      </c>
      <c r="G57" s="47"/>
      <c r="H57" s="47"/>
      <c r="I57" s="47"/>
      <c r="J57" s="48">
        <v>5834430</v>
      </c>
      <c r="K57" s="47"/>
      <c r="L57" s="47"/>
      <c r="M57" s="47"/>
      <c r="N57" s="47"/>
      <c r="O57" s="47"/>
      <c r="P57" s="47"/>
      <c r="Q57" s="47"/>
      <c r="R57" s="47"/>
      <c r="S57" s="49">
        <f t="shared" si="0"/>
        <v>5834430</v>
      </c>
      <c r="T57" s="44">
        <f t="shared" si="1"/>
        <v>0</v>
      </c>
      <c r="U57" s="150"/>
      <c r="V57" s="147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3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9"/>
    </row>
    <row r="58" spans="1:70" s="56" customFormat="1" ht="21" hidden="1" thickBot="1" x14ac:dyDescent="0.35">
      <c r="A58" s="37"/>
      <c r="B58" s="38">
        <v>44</v>
      </c>
      <c r="C58" s="25" t="s">
        <v>71</v>
      </c>
      <c r="D58" s="39"/>
      <c r="E58" s="59"/>
      <c r="F58" s="46">
        <f t="shared" si="2"/>
        <v>0</v>
      </c>
      <c r="G58" s="47"/>
      <c r="H58" s="47"/>
      <c r="I58" s="47"/>
      <c r="J58" s="48"/>
      <c r="K58" s="47"/>
      <c r="L58" s="47"/>
      <c r="M58" s="47"/>
      <c r="N58" s="47"/>
      <c r="O58" s="47"/>
      <c r="P58" s="47"/>
      <c r="Q58" s="47"/>
      <c r="R58" s="47"/>
      <c r="S58" s="49">
        <f t="shared" si="0"/>
        <v>0</v>
      </c>
      <c r="T58" s="44">
        <f t="shared" si="1"/>
        <v>0</v>
      </c>
      <c r="U58" s="150"/>
      <c r="V58" s="147"/>
      <c r="W58" s="150"/>
      <c r="X58" s="150"/>
      <c r="Y58" s="150"/>
      <c r="Z58" s="150"/>
      <c r="AA58" s="150"/>
      <c r="AB58" s="150"/>
      <c r="AC58" s="150"/>
      <c r="AD58" s="150"/>
      <c r="AE58" s="150"/>
      <c r="AF58" s="150"/>
      <c r="AG58" s="150"/>
      <c r="AH58" s="150"/>
      <c r="AI58" s="150"/>
      <c r="AJ58" s="153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9"/>
    </row>
    <row r="59" spans="1:70" s="56" customFormat="1" ht="21" hidden="1" thickBot="1" x14ac:dyDescent="0.35">
      <c r="A59" s="37"/>
      <c r="B59" s="38">
        <v>45</v>
      </c>
      <c r="C59" s="25" t="s">
        <v>72</v>
      </c>
      <c r="D59" s="39"/>
      <c r="E59" s="60"/>
      <c r="F59" s="46">
        <f t="shared" si="2"/>
        <v>0</v>
      </c>
      <c r="G59" s="47"/>
      <c r="H59" s="47"/>
      <c r="I59" s="47"/>
      <c r="J59" s="48"/>
      <c r="K59" s="47"/>
      <c r="L59" s="47"/>
      <c r="M59" s="47"/>
      <c r="N59" s="47"/>
      <c r="O59" s="47"/>
      <c r="P59" s="47"/>
      <c r="Q59" s="47"/>
      <c r="R59" s="47"/>
      <c r="S59" s="49">
        <f t="shared" si="0"/>
        <v>0</v>
      </c>
      <c r="T59" s="44">
        <f t="shared" si="1"/>
        <v>0</v>
      </c>
      <c r="U59" s="150"/>
      <c r="V59" s="147"/>
      <c r="W59" s="150"/>
      <c r="X59" s="150"/>
      <c r="Y59" s="150"/>
      <c r="Z59" s="150"/>
      <c r="AA59" s="150"/>
      <c r="AB59" s="150"/>
      <c r="AC59" s="150"/>
      <c r="AD59" s="150"/>
      <c r="AE59" s="150"/>
      <c r="AF59" s="150"/>
      <c r="AG59" s="150"/>
      <c r="AH59" s="150"/>
      <c r="AI59" s="150"/>
      <c r="AJ59" s="153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9"/>
    </row>
    <row r="60" spans="1:70" s="56" customFormat="1" ht="21" hidden="1" thickBot="1" x14ac:dyDescent="0.35">
      <c r="A60" s="37"/>
      <c r="B60" s="38">
        <v>46</v>
      </c>
      <c r="C60" s="25" t="s">
        <v>73</v>
      </c>
      <c r="D60" s="39"/>
      <c r="E60" s="60"/>
      <c r="F60" s="46">
        <f t="shared" si="2"/>
        <v>0</v>
      </c>
      <c r="G60" s="47"/>
      <c r="H60" s="47"/>
      <c r="I60" s="47"/>
      <c r="J60" s="48"/>
      <c r="K60" s="47"/>
      <c r="L60" s="47"/>
      <c r="M60" s="47"/>
      <c r="N60" s="47"/>
      <c r="O60" s="47"/>
      <c r="P60" s="47"/>
      <c r="Q60" s="47"/>
      <c r="R60" s="47"/>
      <c r="S60" s="49">
        <f t="shared" si="0"/>
        <v>0</v>
      </c>
      <c r="T60" s="44">
        <f t="shared" si="1"/>
        <v>0</v>
      </c>
      <c r="U60" s="150"/>
      <c r="V60" s="147"/>
      <c r="W60" s="150"/>
      <c r="X60" s="150"/>
      <c r="Y60" s="150"/>
      <c r="Z60" s="150"/>
      <c r="AA60" s="150"/>
      <c r="AB60" s="150"/>
      <c r="AC60" s="150"/>
      <c r="AD60" s="150"/>
      <c r="AE60" s="150"/>
      <c r="AF60" s="150"/>
      <c r="AG60" s="150"/>
      <c r="AH60" s="150"/>
      <c r="AI60" s="150"/>
      <c r="AJ60" s="153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9"/>
    </row>
    <row r="61" spans="1:70" s="56" customFormat="1" ht="21" hidden="1" thickBot="1" x14ac:dyDescent="0.35">
      <c r="A61" s="37"/>
      <c r="B61" s="38">
        <v>47</v>
      </c>
      <c r="C61" s="25" t="s">
        <v>74</v>
      </c>
      <c r="D61" s="39"/>
      <c r="E61" s="62"/>
      <c r="F61" s="46">
        <f t="shared" si="2"/>
        <v>0</v>
      </c>
      <c r="G61" s="47"/>
      <c r="H61" s="47"/>
      <c r="I61" s="47"/>
      <c r="J61" s="48"/>
      <c r="K61" s="47"/>
      <c r="L61" s="47"/>
      <c r="M61" s="47"/>
      <c r="N61" s="47"/>
      <c r="O61" s="47"/>
      <c r="P61" s="47"/>
      <c r="Q61" s="47"/>
      <c r="R61" s="47"/>
      <c r="S61" s="49">
        <f t="shared" si="0"/>
        <v>0</v>
      </c>
      <c r="T61" s="44">
        <f t="shared" si="1"/>
        <v>0</v>
      </c>
      <c r="U61" s="150"/>
      <c r="V61" s="147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3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9"/>
    </row>
    <row r="62" spans="1:70" s="56" customFormat="1" ht="21" thickBot="1" x14ac:dyDescent="0.35">
      <c r="A62" s="37"/>
      <c r="B62" s="38">
        <v>48</v>
      </c>
      <c r="C62" s="25" t="s">
        <v>75</v>
      </c>
      <c r="D62" s="39">
        <v>1586</v>
      </c>
      <c r="E62" s="62">
        <v>6001884</v>
      </c>
      <c r="F62" s="46">
        <f t="shared" si="2"/>
        <v>4201319</v>
      </c>
      <c r="G62" s="47"/>
      <c r="H62" s="47"/>
      <c r="I62" s="47"/>
      <c r="J62" s="48">
        <v>4201319</v>
      </c>
      <c r="K62" s="47"/>
      <c r="L62" s="47"/>
      <c r="M62" s="47"/>
      <c r="N62" s="47"/>
      <c r="O62" s="47"/>
      <c r="P62" s="47"/>
      <c r="Q62" s="47"/>
      <c r="R62" s="47"/>
      <c r="S62" s="49">
        <f t="shared" si="0"/>
        <v>4201319</v>
      </c>
      <c r="T62" s="44">
        <f t="shared" si="1"/>
        <v>0</v>
      </c>
      <c r="U62" s="150"/>
      <c r="V62" s="147"/>
      <c r="W62" s="150"/>
      <c r="X62" s="150"/>
      <c r="Y62" s="150"/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3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</row>
    <row r="63" spans="1:70" s="56" customFormat="1" ht="21" hidden="1" thickBot="1" x14ac:dyDescent="0.35">
      <c r="A63" s="37"/>
      <c r="B63" s="38">
        <v>49</v>
      </c>
      <c r="C63" s="25" t="s">
        <v>76</v>
      </c>
      <c r="D63" s="39"/>
      <c r="E63" s="62"/>
      <c r="F63" s="46">
        <f t="shared" si="2"/>
        <v>0</v>
      </c>
      <c r="G63" s="47"/>
      <c r="H63" s="47"/>
      <c r="I63" s="47"/>
      <c r="J63" s="48"/>
      <c r="K63" s="47"/>
      <c r="L63" s="47"/>
      <c r="M63" s="47"/>
      <c r="N63" s="47"/>
      <c r="O63" s="47"/>
      <c r="P63" s="47"/>
      <c r="Q63" s="47"/>
      <c r="R63" s="47"/>
      <c r="S63" s="49">
        <f t="shared" si="0"/>
        <v>0</v>
      </c>
      <c r="T63" s="44">
        <f t="shared" si="1"/>
        <v>0</v>
      </c>
      <c r="U63" s="150"/>
      <c r="V63" s="147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3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</row>
    <row r="64" spans="1:70" s="56" customFormat="1" ht="21" thickBot="1" x14ac:dyDescent="0.35">
      <c r="A64" s="37"/>
      <c r="B64" s="38">
        <v>50</v>
      </c>
      <c r="C64" s="25" t="s">
        <v>192</v>
      </c>
      <c r="D64" s="39">
        <v>1586</v>
      </c>
      <c r="E64" s="61">
        <v>5016613</v>
      </c>
      <c r="F64" s="46">
        <f>+J64</f>
        <v>3511629</v>
      </c>
      <c r="G64" s="47"/>
      <c r="H64" s="47"/>
      <c r="I64" s="47"/>
      <c r="J64" s="48">
        <v>3511629</v>
      </c>
      <c r="K64" s="47"/>
      <c r="L64" s="47"/>
      <c r="M64" s="47"/>
      <c r="N64" s="47"/>
      <c r="O64" s="47"/>
      <c r="P64" s="47"/>
      <c r="Q64" s="47"/>
      <c r="R64" s="47"/>
      <c r="S64" s="49">
        <f>SUM(G64:K64)</f>
        <v>3511629</v>
      </c>
      <c r="T64" s="44">
        <f>+F64-S64</f>
        <v>0</v>
      </c>
      <c r="U64" s="150"/>
      <c r="V64" s="147"/>
      <c r="W64" s="150"/>
      <c r="X64" s="150"/>
      <c r="Y64" s="150"/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3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</row>
    <row r="65" spans="1:70" s="56" customFormat="1" ht="21" thickBot="1" x14ac:dyDescent="0.35">
      <c r="A65" s="37"/>
      <c r="B65" s="38">
        <v>51</v>
      </c>
      <c r="C65" s="25" t="s">
        <v>78</v>
      </c>
      <c r="D65" s="39">
        <v>1586</v>
      </c>
      <c r="E65" s="62">
        <v>25006380</v>
      </c>
      <c r="F65" s="46">
        <f t="shared" si="2"/>
        <v>17504466</v>
      </c>
      <c r="G65" s="47"/>
      <c r="H65" s="47"/>
      <c r="I65" s="47"/>
      <c r="J65" s="48">
        <v>17504466</v>
      </c>
      <c r="K65" s="47"/>
      <c r="L65" s="47"/>
      <c r="M65" s="47"/>
      <c r="N65" s="47"/>
      <c r="O65" s="47"/>
      <c r="P65" s="47"/>
      <c r="Q65" s="47"/>
      <c r="R65" s="47"/>
      <c r="S65" s="49">
        <f t="shared" si="0"/>
        <v>17504466</v>
      </c>
      <c r="T65" s="44">
        <f t="shared" si="1"/>
        <v>0</v>
      </c>
      <c r="U65" s="150"/>
      <c r="V65" s="147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3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</row>
    <row r="66" spans="1:70" s="56" customFormat="1" ht="21" thickBot="1" x14ac:dyDescent="0.35">
      <c r="A66" s="37"/>
      <c r="B66" s="38">
        <v>52</v>
      </c>
      <c r="C66" s="25" t="s">
        <v>79</v>
      </c>
      <c r="D66" s="39">
        <v>1587</v>
      </c>
      <c r="E66" s="59">
        <v>1979716</v>
      </c>
      <c r="F66" s="46">
        <f t="shared" si="2"/>
        <v>1385801</v>
      </c>
      <c r="G66" s="47"/>
      <c r="H66" s="47"/>
      <c r="I66" s="47"/>
      <c r="J66" s="48">
        <v>1385801</v>
      </c>
      <c r="K66" s="47"/>
      <c r="L66" s="47"/>
      <c r="M66" s="47"/>
      <c r="N66" s="47"/>
      <c r="O66" s="47"/>
      <c r="P66" s="47"/>
      <c r="Q66" s="47"/>
      <c r="R66" s="47"/>
      <c r="S66" s="49">
        <f t="shared" si="0"/>
        <v>1385801</v>
      </c>
      <c r="T66" s="44">
        <f t="shared" si="1"/>
        <v>0</v>
      </c>
      <c r="U66" s="150"/>
      <c r="V66" s="147"/>
      <c r="W66" s="150"/>
      <c r="X66" s="150"/>
      <c r="Y66" s="150"/>
      <c r="Z66" s="150"/>
      <c r="AA66" s="150"/>
      <c r="AB66" s="150"/>
      <c r="AC66" s="150"/>
      <c r="AD66" s="150"/>
      <c r="AE66" s="150"/>
      <c r="AF66" s="150"/>
      <c r="AG66" s="150"/>
      <c r="AH66" s="150"/>
      <c r="AI66" s="150"/>
      <c r="AJ66" s="153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</row>
    <row r="67" spans="1:70" s="56" customFormat="1" ht="21" hidden="1" thickBot="1" x14ac:dyDescent="0.35">
      <c r="A67" s="37"/>
      <c r="B67" s="38">
        <v>53</v>
      </c>
      <c r="C67" s="25" t="s">
        <v>80</v>
      </c>
      <c r="D67" s="39"/>
      <c r="E67" s="45"/>
      <c r="F67" s="46"/>
      <c r="G67" s="47"/>
      <c r="H67" s="47"/>
      <c r="I67" s="47"/>
      <c r="J67" s="48"/>
      <c r="K67" s="47"/>
      <c r="L67" s="47"/>
      <c r="M67" s="47"/>
      <c r="N67" s="47"/>
      <c r="O67" s="47"/>
      <c r="P67" s="47"/>
      <c r="Q67" s="47"/>
      <c r="R67" s="47"/>
      <c r="S67" s="49">
        <f t="shared" si="0"/>
        <v>0</v>
      </c>
      <c r="T67" s="44">
        <f t="shared" si="1"/>
        <v>0</v>
      </c>
      <c r="U67" s="150"/>
      <c r="V67" s="147"/>
      <c r="W67" s="150"/>
      <c r="X67" s="150"/>
      <c r="Y67" s="150"/>
      <c r="Z67" s="150"/>
      <c r="AA67" s="150"/>
      <c r="AB67" s="150"/>
      <c r="AC67" s="150"/>
      <c r="AD67" s="150"/>
      <c r="AE67" s="150"/>
      <c r="AF67" s="150"/>
      <c r="AG67" s="150"/>
      <c r="AH67" s="150"/>
      <c r="AI67" s="150"/>
      <c r="AJ67" s="153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</row>
    <row r="68" spans="1:70" s="56" customFormat="1" ht="21" hidden="1" thickBot="1" x14ac:dyDescent="0.35">
      <c r="A68" s="37"/>
      <c r="B68" s="38">
        <v>54</v>
      </c>
      <c r="C68" s="25" t="s">
        <v>81</v>
      </c>
      <c r="D68" s="39"/>
      <c r="E68" s="45"/>
      <c r="F68" s="46"/>
      <c r="G68" s="47"/>
      <c r="H68" s="47"/>
      <c r="I68" s="47"/>
      <c r="J68" s="48"/>
      <c r="K68" s="47"/>
      <c r="L68" s="47"/>
      <c r="M68" s="47"/>
      <c r="N68" s="47"/>
      <c r="O68" s="47"/>
      <c r="P68" s="47"/>
      <c r="Q68" s="47"/>
      <c r="R68" s="47"/>
      <c r="S68" s="49">
        <f t="shared" si="0"/>
        <v>0</v>
      </c>
      <c r="T68" s="44">
        <f t="shared" si="1"/>
        <v>0</v>
      </c>
      <c r="U68" s="150"/>
      <c r="V68" s="147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3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</row>
    <row r="69" spans="1:70" s="56" customFormat="1" ht="21" hidden="1" thickBot="1" x14ac:dyDescent="0.35">
      <c r="A69" s="37"/>
      <c r="B69" s="38">
        <v>55</v>
      </c>
      <c r="C69" s="25" t="s">
        <v>82</v>
      </c>
      <c r="D69" s="39"/>
      <c r="E69" s="45"/>
      <c r="F69" s="46"/>
      <c r="G69" s="47"/>
      <c r="H69" s="47"/>
      <c r="I69" s="47"/>
      <c r="J69" s="48"/>
      <c r="K69" s="47"/>
      <c r="L69" s="47"/>
      <c r="M69" s="47"/>
      <c r="N69" s="63"/>
      <c r="O69" s="47"/>
      <c r="P69" s="47"/>
      <c r="Q69" s="47"/>
      <c r="R69" s="47"/>
      <c r="S69" s="49">
        <f t="shared" si="0"/>
        <v>0</v>
      </c>
      <c r="T69" s="44">
        <f t="shared" si="1"/>
        <v>0</v>
      </c>
      <c r="U69" s="150"/>
      <c r="V69" s="147"/>
      <c r="W69" s="150"/>
      <c r="X69" s="150"/>
      <c r="Y69" s="150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3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9"/>
    </row>
    <row r="70" spans="1:70" s="56" customFormat="1" ht="21" hidden="1" thickBot="1" x14ac:dyDescent="0.35">
      <c r="A70" s="37"/>
      <c r="B70" s="38">
        <v>56</v>
      </c>
      <c r="C70" s="25" t="s">
        <v>83</v>
      </c>
      <c r="D70" s="39"/>
      <c r="E70" s="45"/>
      <c r="F70" s="46"/>
      <c r="G70" s="47"/>
      <c r="H70" s="47"/>
      <c r="I70" s="47"/>
      <c r="J70" s="48"/>
      <c r="K70" s="47"/>
      <c r="L70" s="47"/>
      <c r="M70" s="47"/>
      <c r="N70" s="47"/>
      <c r="O70" s="47"/>
      <c r="P70" s="47"/>
      <c r="Q70" s="47"/>
      <c r="R70" s="47"/>
      <c r="S70" s="49">
        <f t="shared" si="0"/>
        <v>0</v>
      </c>
      <c r="T70" s="44">
        <f t="shared" si="1"/>
        <v>0</v>
      </c>
      <c r="U70" s="150"/>
      <c r="V70" s="147"/>
      <c r="W70" s="150"/>
      <c r="X70" s="150"/>
      <c r="Y70" s="150"/>
      <c r="Z70" s="150"/>
      <c r="AA70" s="150"/>
      <c r="AB70" s="150"/>
      <c r="AC70" s="150"/>
      <c r="AD70" s="150"/>
      <c r="AE70" s="150"/>
      <c r="AF70" s="150"/>
      <c r="AG70" s="150"/>
      <c r="AH70" s="150"/>
      <c r="AI70" s="150"/>
      <c r="AJ70" s="153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  <c r="BP70" s="149"/>
      <c r="BQ70" s="149"/>
      <c r="BR70" s="149"/>
    </row>
    <row r="71" spans="1:70" s="56" customFormat="1" ht="21" hidden="1" thickBot="1" x14ac:dyDescent="0.35">
      <c r="A71" s="37"/>
      <c r="B71" s="38">
        <v>57</v>
      </c>
      <c r="C71" s="25" t="s">
        <v>84</v>
      </c>
      <c r="D71" s="39"/>
      <c r="E71" s="45"/>
      <c r="F71" s="46"/>
      <c r="G71" s="47"/>
      <c r="H71" s="47"/>
      <c r="I71" s="47"/>
      <c r="J71" s="48"/>
      <c r="K71" s="47"/>
      <c r="L71" s="47"/>
      <c r="M71" s="47"/>
      <c r="N71" s="47"/>
      <c r="O71" s="47"/>
      <c r="P71" s="47"/>
      <c r="Q71" s="47"/>
      <c r="R71" s="47"/>
      <c r="S71" s="49">
        <f t="shared" si="0"/>
        <v>0</v>
      </c>
      <c r="T71" s="44">
        <f t="shared" si="1"/>
        <v>0</v>
      </c>
      <c r="U71" s="150"/>
      <c r="V71" s="147"/>
      <c r="W71" s="150"/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3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  <c r="BI71" s="149"/>
      <c r="BJ71" s="149"/>
      <c r="BK71" s="149"/>
      <c r="BL71" s="149"/>
      <c r="BM71" s="149"/>
      <c r="BN71" s="149"/>
      <c r="BO71" s="149"/>
      <c r="BP71" s="149"/>
      <c r="BQ71" s="149"/>
      <c r="BR71" s="149"/>
    </row>
    <row r="72" spans="1:70" s="56" customFormat="1" ht="21" thickBot="1" x14ac:dyDescent="0.35">
      <c r="A72" s="37"/>
      <c r="B72" s="38">
        <v>58</v>
      </c>
      <c r="C72" s="25" t="s">
        <v>85</v>
      </c>
      <c r="D72" s="39">
        <v>2947</v>
      </c>
      <c r="E72" s="45">
        <v>51018917</v>
      </c>
      <c r="F72" s="46">
        <f>+L72</f>
        <v>30611350</v>
      </c>
      <c r="G72" s="47"/>
      <c r="H72" s="47"/>
      <c r="I72" s="47"/>
      <c r="J72" s="48"/>
      <c r="K72" s="47"/>
      <c r="L72" s="47">
        <v>30611350</v>
      </c>
      <c r="M72" s="47"/>
      <c r="N72" s="47"/>
      <c r="O72" s="47"/>
      <c r="P72" s="47"/>
      <c r="Q72" s="47"/>
      <c r="R72" s="47"/>
      <c r="S72" s="49">
        <f t="shared" si="0"/>
        <v>30611350</v>
      </c>
      <c r="T72" s="44">
        <f t="shared" si="1"/>
        <v>0</v>
      </c>
      <c r="U72" s="150"/>
      <c r="V72" s="147"/>
      <c r="W72" s="150"/>
      <c r="X72" s="150"/>
      <c r="Y72" s="150"/>
      <c r="Z72" s="150"/>
      <c r="AA72" s="150"/>
      <c r="AB72" s="150"/>
      <c r="AC72" s="150"/>
      <c r="AD72" s="150"/>
      <c r="AE72" s="150"/>
      <c r="AF72" s="150"/>
      <c r="AG72" s="150"/>
      <c r="AH72" s="150"/>
      <c r="AI72" s="150"/>
      <c r="AJ72" s="153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/>
      <c r="BG72" s="149"/>
      <c r="BH72" s="149"/>
      <c r="BI72" s="149"/>
      <c r="BJ72" s="149"/>
      <c r="BK72" s="149"/>
      <c r="BL72" s="149"/>
      <c r="BM72" s="149"/>
      <c r="BN72" s="149"/>
      <c r="BO72" s="149"/>
      <c r="BP72" s="149"/>
      <c r="BQ72" s="149"/>
      <c r="BR72" s="149"/>
    </row>
    <row r="73" spans="1:70" s="56" customFormat="1" ht="21" thickBot="1" x14ac:dyDescent="0.35">
      <c r="A73" s="37"/>
      <c r="B73" s="38">
        <v>59</v>
      </c>
      <c r="C73" s="25" t="s">
        <v>86</v>
      </c>
      <c r="D73" s="39">
        <v>1593</v>
      </c>
      <c r="E73" s="45">
        <v>29672159</v>
      </c>
      <c r="F73" s="46"/>
      <c r="G73" s="47"/>
      <c r="H73" s="47"/>
      <c r="I73" s="47"/>
      <c r="J73" s="48"/>
      <c r="K73" s="47"/>
      <c r="L73" s="47"/>
      <c r="M73" s="47"/>
      <c r="N73" s="47"/>
      <c r="O73" s="47"/>
      <c r="P73" s="47"/>
      <c r="Q73" s="47"/>
      <c r="R73" s="47"/>
      <c r="S73" s="49">
        <f t="shared" si="0"/>
        <v>0</v>
      </c>
      <c r="T73" s="44">
        <f t="shared" si="1"/>
        <v>0</v>
      </c>
      <c r="U73" s="150"/>
      <c r="V73" s="147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3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  <c r="BD73" s="149"/>
      <c r="BE73" s="149"/>
      <c r="BF73" s="149"/>
      <c r="BG73" s="149"/>
      <c r="BH73" s="149"/>
      <c r="BI73" s="149"/>
      <c r="BJ73" s="149"/>
      <c r="BK73" s="149"/>
      <c r="BL73" s="149"/>
      <c r="BM73" s="149"/>
      <c r="BN73" s="149"/>
      <c r="BO73" s="149"/>
      <c r="BP73" s="149"/>
      <c r="BQ73" s="149"/>
      <c r="BR73" s="149"/>
    </row>
    <row r="74" spans="1:70" s="56" customFormat="1" ht="21" hidden="1" thickBot="1" x14ac:dyDescent="0.35">
      <c r="A74" s="37"/>
      <c r="B74" s="38">
        <v>60</v>
      </c>
      <c r="C74" s="25" t="s">
        <v>87</v>
      </c>
      <c r="D74" s="39"/>
      <c r="E74" s="45"/>
      <c r="F74" s="46"/>
      <c r="G74" s="47"/>
      <c r="H74" s="47"/>
      <c r="I74" s="47"/>
      <c r="J74" s="48"/>
      <c r="K74" s="47"/>
      <c r="L74" s="47"/>
      <c r="M74" s="47"/>
      <c r="N74" s="47"/>
      <c r="O74" s="47"/>
      <c r="P74" s="47"/>
      <c r="Q74" s="47"/>
      <c r="R74" s="47"/>
      <c r="S74" s="49">
        <f t="shared" si="0"/>
        <v>0</v>
      </c>
      <c r="T74" s="44">
        <f t="shared" si="1"/>
        <v>0</v>
      </c>
      <c r="U74" s="150"/>
      <c r="V74" s="147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3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  <c r="BD74" s="149"/>
      <c r="BE74" s="149"/>
      <c r="BF74" s="149"/>
      <c r="BG74" s="149"/>
      <c r="BH74" s="149"/>
      <c r="BI74" s="149"/>
      <c r="BJ74" s="149"/>
      <c r="BK74" s="149"/>
      <c r="BL74" s="149"/>
      <c r="BM74" s="149"/>
      <c r="BN74" s="149"/>
      <c r="BO74" s="149"/>
      <c r="BP74" s="149"/>
      <c r="BQ74" s="149"/>
      <c r="BR74" s="149"/>
    </row>
    <row r="75" spans="1:70" s="56" customFormat="1" ht="21" hidden="1" thickBot="1" x14ac:dyDescent="0.35">
      <c r="A75" s="37"/>
      <c r="B75" s="38">
        <v>61</v>
      </c>
      <c r="C75" s="25" t="s">
        <v>88</v>
      </c>
      <c r="D75" s="39"/>
      <c r="E75" s="45"/>
      <c r="F75" s="46"/>
      <c r="G75" s="47"/>
      <c r="H75" s="47"/>
      <c r="I75" s="47"/>
      <c r="J75" s="48"/>
      <c r="K75" s="47"/>
      <c r="L75" s="47"/>
      <c r="M75" s="47"/>
      <c r="N75" s="47"/>
      <c r="O75" s="47"/>
      <c r="P75" s="47"/>
      <c r="Q75" s="47"/>
      <c r="R75" s="47"/>
      <c r="S75" s="49">
        <f t="shared" si="0"/>
        <v>0</v>
      </c>
      <c r="T75" s="44">
        <f t="shared" si="1"/>
        <v>0</v>
      </c>
      <c r="U75" s="150"/>
      <c r="V75" s="147"/>
      <c r="W75" s="150"/>
      <c r="X75" s="150"/>
      <c r="Y75" s="150"/>
      <c r="Z75" s="150"/>
      <c r="AA75" s="150"/>
      <c r="AB75" s="150"/>
      <c r="AC75" s="150"/>
      <c r="AD75" s="150"/>
      <c r="AE75" s="150"/>
      <c r="AF75" s="150"/>
      <c r="AG75" s="150"/>
      <c r="AH75" s="150"/>
      <c r="AI75" s="150"/>
      <c r="AJ75" s="153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  <c r="BA75" s="149"/>
      <c r="BB75" s="149"/>
      <c r="BC75" s="149"/>
      <c r="BD75" s="149"/>
      <c r="BE75" s="149"/>
      <c r="BF75" s="149"/>
      <c r="BG75" s="149"/>
      <c r="BH75" s="149"/>
      <c r="BI75" s="149"/>
      <c r="BJ75" s="149"/>
      <c r="BK75" s="149"/>
      <c r="BL75" s="149"/>
      <c r="BM75" s="149"/>
      <c r="BN75" s="149"/>
      <c r="BO75" s="149"/>
      <c r="BP75" s="149"/>
      <c r="BQ75" s="149"/>
      <c r="BR75" s="149"/>
    </row>
    <row r="76" spans="1:70" s="56" customFormat="1" ht="21" thickBot="1" x14ac:dyDescent="0.35">
      <c r="A76" s="37"/>
      <c r="B76" s="38">
        <v>62</v>
      </c>
      <c r="C76" s="25" t="s">
        <v>89</v>
      </c>
      <c r="D76" s="39">
        <v>2101</v>
      </c>
      <c r="E76" s="45">
        <v>1611240</v>
      </c>
      <c r="F76" s="46"/>
      <c r="G76" s="47"/>
      <c r="H76" s="47"/>
      <c r="I76" s="47"/>
      <c r="J76" s="48"/>
      <c r="K76" s="47"/>
      <c r="L76" s="47"/>
      <c r="M76" s="47"/>
      <c r="N76" s="47"/>
      <c r="O76" s="47"/>
      <c r="P76" s="47"/>
      <c r="Q76" s="47"/>
      <c r="R76" s="47"/>
      <c r="S76" s="49">
        <f t="shared" si="0"/>
        <v>0</v>
      </c>
      <c r="T76" s="44">
        <f t="shared" si="1"/>
        <v>0</v>
      </c>
      <c r="U76" s="150"/>
      <c r="V76" s="147"/>
      <c r="W76" s="150"/>
      <c r="X76" s="150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3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  <c r="BI76" s="149"/>
      <c r="BJ76" s="149"/>
      <c r="BK76" s="149"/>
      <c r="BL76" s="149"/>
      <c r="BM76" s="149"/>
      <c r="BN76" s="149"/>
      <c r="BO76" s="149"/>
      <c r="BP76" s="149"/>
      <c r="BQ76" s="149"/>
      <c r="BR76" s="149"/>
    </row>
    <row r="77" spans="1:70" s="56" customFormat="1" ht="21" hidden="1" thickBot="1" x14ac:dyDescent="0.35">
      <c r="A77" s="37"/>
      <c r="B77" s="38">
        <v>63</v>
      </c>
      <c r="C77" s="25" t="s">
        <v>90</v>
      </c>
      <c r="D77" s="39"/>
      <c r="E77" s="45"/>
      <c r="F77" s="46"/>
      <c r="G77" s="47"/>
      <c r="H77" s="47"/>
      <c r="I77" s="47"/>
      <c r="J77" s="48"/>
      <c r="K77" s="47"/>
      <c r="L77" s="47"/>
      <c r="M77" s="47"/>
      <c r="N77" s="47"/>
      <c r="O77" s="47"/>
      <c r="P77" s="47"/>
      <c r="Q77" s="47"/>
      <c r="R77" s="47"/>
      <c r="S77" s="49">
        <f t="shared" si="0"/>
        <v>0</v>
      </c>
      <c r="T77" s="44">
        <f t="shared" si="1"/>
        <v>0</v>
      </c>
      <c r="U77" s="150"/>
      <c r="V77" s="147"/>
      <c r="W77" s="150"/>
      <c r="X77" s="150"/>
      <c r="Y77" s="150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3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  <c r="BP77" s="149"/>
      <c r="BQ77" s="149"/>
      <c r="BR77" s="149"/>
    </row>
    <row r="78" spans="1:70" s="56" customFormat="1" ht="21" thickBot="1" x14ac:dyDescent="0.35">
      <c r="A78" s="37"/>
      <c r="B78" s="38">
        <v>64</v>
      </c>
      <c r="C78" s="25" t="s">
        <v>223</v>
      </c>
      <c r="D78" s="39">
        <v>3770</v>
      </c>
      <c r="E78" s="45">
        <v>945868</v>
      </c>
      <c r="F78" s="46">
        <f>+L78</f>
        <v>662108</v>
      </c>
      <c r="G78" s="47"/>
      <c r="H78" s="47"/>
      <c r="I78" s="47"/>
      <c r="J78" s="48"/>
      <c r="K78" s="47"/>
      <c r="L78" s="47">
        <v>662108</v>
      </c>
      <c r="M78" s="47"/>
      <c r="N78" s="47"/>
      <c r="O78" s="47"/>
      <c r="P78" s="47"/>
      <c r="Q78" s="47"/>
      <c r="R78" s="47"/>
      <c r="S78" s="49">
        <f t="shared" si="0"/>
        <v>662108</v>
      </c>
      <c r="T78" s="44">
        <f t="shared" si="1"/>
        <v>0</v>
      </c>
      <c r="U78" s="150"/>
      <c r="V78" s="147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3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  <c r="BP78" s="149"/>
      <c r="BQ78" s="149"/>
      <c r="BR78" s="149"/>
    </row>
    <row r="79" spans="1:70" s="56" customFormat="1" ht="21" hidden="1" thickBot="1" x14ac:dyDescent="0.35">
      <c r="A79" s="37"/>
      <c r="B79" s="38">
        <v>65</v>
      </c>
      <c r="C79" s="25" t="s">
        <v>91</v>
      </c>
      <c r="D79" s="39"/>
      <c r="E79" s="45"/>
      <c r="F79" s="46"/>
      <c r="G79" s="47"/>
      <c r="H79" s="47"/>
      <c r="I79" s="47"/>
      <c r="J79" s="48"/>
      <c r="K79" s="47"/>
      <c r="L79" s="47"/>
      <c r="M79" s="47"/>
      <c r="N79" s="47"/>
      <c r="O79" s="47"/>
      <c r="P79" s="47"/>
      <c r="Q79" s="47"/>
      <c r="R79" s="47"/>
      <c r="S79" s="49">
        <f t="shared" si="0"/>
        <v>0</v>
      </c>
      <c r="T79" s="44">
        <f t="shared" si="1"/>
        <v>0</v>
      </c>
      <c r="U79" s="150"/>
      <c r="V79" s="147"/>
      <c r="W79" s="150"/>
      <c r="X79" s="150"/>
      <c r="Y79" s="150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3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  <c r="BP79" s="149"/>
      <c r="BQ79" s="149"/>
      <c r="BR79" s="149"/>
    </row>
    <row r="80" spans="1:70" s="56" customFormat="1" ht="21" hidden="1" thickBot="1" x14ac:dyDescent="0.35">
      <c r="A80" s="37"/>
      <c r="B80" s="38">
        <v>66</v>
      </c>
      <c r="C80" s="25" t="s">
        <v>92</v>
      </c>
      <c r="D80" s="39"/>
      <c r="E80" s="45"/>
      <c r="F80" s="46"/>
      <c r="G80" s="47"/>
      <c r="H80" s="47"/>
      <c r="I80" s="47"/>
      <c r="J80" s="48"/>
      <c r="K80" s="47"/>
      <c r="L80" s="47"/>
      <c r="M80" s="47"/>
      <c r="N80" s="47"/>
      <c r="O80" s="47"/>
      <c r="P80" s="47"/>
      <c r="Q80" s="47"/>
      <c r="R80" s="47"/>
      <c r="S80" s="49">
        <f t="shared" si="0"/>
        <v>0</v>
      </c>
      <c r="T80" s="44">
        <f t="shared" si="1"/>
        <v>0</v>
      </c>
      <c r="U80" s="150"/>
      <c r="V80" s="147"/>
      <c r="W80" s="150"/>
      <c r="X80" s="150"/>
      <c r="Y80" s="150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3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  <c r="BI80" s="149"/>
      <c r="BJ80" s="149"/>
      <c r="BK80" s="149"/>
      <c r="BL80" s="149"/>
      <c r="BM80" s="149"/>
      <c r="BN80" s="149"/>
      <c r="BO80" s="149"/>
      <c r="BP80" s="149"/>
      <c r="BQ80" s="149"/>
      <c r="BR80" s="149"/>
    </row>
    <row r="81" spans="1:70" s="56" customFormat="1" ht="21" thickBot="1" x14ac:dyDescent="0.35">
      <c r="A81" s="37"/>
      <c r="B81" s="38">
        <v>67</v>
      </c>
      <c r="C81" s="25" t="s">
        <v>93</v>
      </c>
      <c r="D81" s="39">
        <v>1525</v>
      </c>
      <c r="E81" s="45">
        <v>15999050</v>
      </c>
      <c r="F81" s="46">
        <f>+J81</f>
        <v>11199335</v>
      </c>
      <c r="G81" s="47"/>
      <c r="H81" s="47"/>
      <c r="I81" s="47"/>
      <c r="J81" s="48">
        <v>11199335</v>
      </c>
      <c r="K81" s="47"/>
      <c r="L81" s="47"/>
      <c r="M81" s="47"/>
      <c r="N81" s="47"/>
      <c r="O81" s="47"/>
      <c r="P81" s="47"/>
      <c r="Q81" s="47"/>
      <c r="R81" s="47"/>
      <c r="S81" s="49">
        <f t="shared" ref="S81:S115" si="3">SUM(G81:R81)</f>
        <v>11199335</v>
      </c>
      <c r="T81" s="44">
        <f t="shared" si="1"/>
        <v>0</v>
      </c>
      <c r="U81" s="150"/>
      <c r="V81" s="147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3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  <c r="BI81" s="149"/>
      <c r="BJ81" s="149"/>
      <c r="BK81" s="149"/>
      <c r="BL81" s="149"/>
      <c r="BM81" s="149"/>
      <c r="BN81" s="149"/>
      <c r="BO81" s="149"/>
      <c r="BP81" s="149"/>
      <c r="BQ81" s="149"/>
      <c r="BR81" s="149"/>
    </row>
    <row r="82" spans="1:70" s="56" customFormat="1" ht="21" thickBot="1" x14ac:dyDescent="0.35">
      <c r="A82" s="37"/>
      <c r="B82" s="38">
        <v>68</v>
      </c>
      <c r="C82" s="25" t="s">
        <v>209</v>
      </c>
      <c r="D82" s="39">
        <v>2943</v>
      </c>
      <c r="E82" s="45">
        <v>5000000</v>
      </c>
      <c r="F82" s="46"/>
      <c r="G82" s="47"/>
      <c r="H82" s="47"/>
      <c r="I82" s="47"/>
      <c r="J82" s="48"/>
      <c r="K82" s="47"/>
      <c r="L82" s="47"/>
      <c r="M82" s="47"/>
      <c r="N82" s="47"/>
      <c r="O82" s="47"/>
      <c r="P82" s="47"/>
      <c r="Q82" s="47"/>
      <c r="R82" s="47"/>
      <c r="S82" s="49"/>
      <c r="T82" s="44"/>
      <c r="U82" s="150"/>
      <c r="V82" s="147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3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  <c r="BA82" s="149"/>
      <c r="BB82" s="149"/>
      <c r="BC82" s="149"/>
      <c r="BD82" s="149"/>
      <c r="BE82" s="149"/>
      <c r="BF82" s="149"/>
      <c r="BG82" s="149"/>
      <c r="BH82" s="149"/>
      <c r="BI82" s="149"/>
      <c r="BJ82" s="149"/>
      <c r="BK82" s="149"/>
      <c r="BL82" s="149"/>
      <c r="BM82" s="149"/>
      <c r="BN82" s="149"/>
      <c r="BO82" s="149"/>
      <c r="BP82" s="149"/>
      <c r="BQ82" s="149"/>
      <c r="BR82" s="149"/>
    </row>
    <row r="83" spans="1:70" s="56" customFormat="1" ht="21" hidden="1" thickBot="1" x14ac:dyDescent="0.35">
      <c r="A83" s="37"/>
      <c r="B83" s="38">
        <v>69</v>
      </c>
      <c r="C83" s="25" t="s">
        <v>94</v>
      </c>
      <c r="D83" s="39"/>
      <c r="E83" s="45"/>
      <c r="F83" s="46"/>
      <c r="G83" s="47"/>
      <c r="H83" s="47"/>
      <c r="I83" s="47"/>
      <c r="J83" s="48"/>
      <c r="K83" s="47"/>
      <c r="L83" s="47"/>
      <c r="M83" s="47"/>
      <c r="N83" s="47"/>
      <c r="O83" s="47"/>
      <c r="P83" s="47"/>
      <c r="Q83" s="47"/>
      <c r="R83" s="47"/>
      <c r="S83" s="49">
        <f t="shared" si="3"/>
        <v>0</v>
      </c>
      <c r="T83" s="44">
        <f t="shared" ref="T83:T115" si="4">+F83-S83</f>
        <v>0</v>
      </c>
      <c r="U83" s="150"/>
      <c r="V83" s="147"/>
      <c r="W83" s="150"/>
      <c r="X83" s="150"/>
      <c r="Y83" s="150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3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  <c r="BA83" s="149"/>
      <c r="BB83" s="149"/>
      <c r="BC83" s="149"/>
      <c r="BD83" s="149"/>
      <c r="BE83" s="149"/>
      <c r="BF83" s="149"/>
      <c r="BG83" s="149"/>
      <c r="BH83" s="149"/>
      <c r="BI83" s="149"/>
      <c r="BJ83" s="149"/>
      <c r="BK83" s="149"/>
      <c r="BL83" s="149"/>
      <c r="BM83" s="149"/>
      <c r="BN83" s="149"/>
      <c r="BO83" s="149"/>
      <c r="BP83" s="149"/>
      <c r="BQ83" s="149"/>
      <c r="BR83" s="149"/>
    </row>
    <row r="84" spans="1:70" s="56" customFormat="1" ht="21" hidden="1" thickBot="1" x14ac:dyDescent="0.35">
      <c r="A84" s="37"/>
      <c r="B84" s="38">
        <v>70</v>
      </c>
      <c r="C84" s="25" t="s">
        <v>95</v>
      </c>
      <c r="D84" s="39"/>
      <c r="E84" s="45"/>
      <c r="F84" s="46"/>
      <c r="G84" s="47"/>
      <c r="H84" s="47"/>
      <c r="I84" s="47"/>
      <c r="J84" s="48"/>
      <c r="K84" s="47"/>
      <c r="L84" s="47"/>
      <c r="M84" s="47"/>
      <c r="N84" s="47"/>
      <c r="O84" s="47"/>
      <c r="P84" s="47"/>
      <c r="Q84" s="47"/>
      <c r="R84" s="47"/>
      <c r="S84" s="49">
        <f t="shared" si="3"/>
        <v>0</v>
      </c>
      <c r="T84" s="44">
        <f t="shared" si="4"/>
        <v>0</v>
      </c>
      <c r="U84" s="150"/>
      <c r="V84" s="147"/>
      <c r="W84" s="150"/>
      <c r="X84" s="150"/>
      <c r="Y84" s="150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3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  <c r="BD84" s="149"/>
      <c r="BE84" s="149"/>
      <c r="BF84" s="149"/>
      <c r="BG84" s="149"/>
      <c r="BH84" s="149"/>
      <c r="BI84" s="149"/>
      <c r="BJ84" s="149"/>
      <c r="BK84" s="149"/>
      <c r="BL84" s="149"/>
      <c r="BM84" s="149"/>
      <c r="BN84" s="149"/>
      <c r="BO84" s="149"/>
      <c r="BP84" s="149"/>
      <c r="BQ84" s="149"/>
      <c r="BR84" s="149"/>
    </row>
    <row r="85" spans="1:70" s="56" customFormat="1" ht="41.25" thickBot="1" x14ac:dyDescent="0.35">
      <c r="A85" s="64"/>
      <c r="B85" s="38">
        <v>71</v>
      </c>
      <c r="C85" s="25" t="s">
        <v>96</v>
      </c>
      <c r="D85" s="39">
        <v>1897</v>
      </c>
      <c r="E85" s="45">
        <v>128077</v>
      </c>
      <c r="F85" s="46">
        <f>+J85</f>
        <v>128077</v>
      </c>
      <c r="G85" s="47"/>
      <c r="H85" s="47"/>
      <c r="I85" s="47"/>
      <c r="J85" s="48">
        <v>128077</v>
      </c>
      <c r="K85" s="47"/>
      <c r="L85" s="47"/>
      <c r="M85" s="47"/>
      <c r="N85" s="47"/>
      <c r="O85" s="47"/>
      <c r="P85" s="47"/>
      <c r="Q85" s="47"/>
      <c r="R85" s="47"/>
      <c r="S85" s="49">
        <f t="shared" si="3"/>
        <v>128077</v>
      </c>
      <c r="T85" s="44">
        <f t="shared" si="4"/>
        <v>0</v>
      </c>
      <c r="U85" s="150"/>
      <c r="V85" s="147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3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  <c r="BI85" s="149"/>
      <c r="BJ85" s="149"/>
      <c r="BK85" s="149"/>
      <c r="BL85" s="149"/>
      <c r="BM85" s="149"/>
      <c r="BN85" s="149"/>
      <c r="BO85" s="149"/>
      <c r="BP85" s="149"/>
      <c r="BQ85" s="149"/>
      <c r="BR85" s="149"/>
    </row>
    <row r="86" spans="1:70" s="56" customFormat="1" ht="21" hidden="1" thickBot="1" x14ac:dyDescent="0.35">
      <c r="A86" s="37"/>
      <c r="B86" s="38">
        <v>72</v>
      </c>
      <c r="C86" s="25" t="s">
        <v>97</v>
      </c>
      <c r="D86" s="39"/>
      <c r="E86" s="45"/>
      <c r="F86" s="46"/>
      <c r="G86" s="47"/>
      <c r="H86" s="47"/>
      <c r="I86" s="47"/>
      <c r="J86" s="48"/>
      <c r="K86" s="47"/>
      <c r="L86" s="47"/>
      <c r="M86" s="47"/>
      <c r="N86" s="47"/>
      <c r="O86" s="47"/>
      <c r="P86" s="47"/>
      <c r="Q86" s="47"/>
      <c r="R86" s="47"/>
      <c r="S86" s="49">
        <f t="shared" si="3"/>
        <v>0</v>
      </c>
      <c r="T86" s="44">
        <f t="shared" si="4"/>
        <v>0</v>
      </c>
      <c r="U86" s="150"/>
      <c r="V86" s="147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3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  <c r="BA86" s="149"/>
      <c r="BB86" s="149"/>
      <c r="BC86" s="149"/>
      <c r="BD86" s="149"/>
      <c r="BE86" s="149"/>
      <c r="BF86" s="149"/>
      <c r="BG86" s="149"/>
      <c r="BH86" s="149"/>
      <c r="BI86" s="149"/>
      <c r="BJ86" s="149"/>
      <c r="BK86" s="149"/>
      <c r="BL86" s="149"/>
      <c r="BM86" s="149"/>
      <c r="BN86" s="149"/>
      <c r="BO86" s="149"/>
      <c r="BP86" s="149"/>
      <c r="BQ86" s="149"/>
      <c r="BR86" s="149"/>
    </row>
    <row r="87" spans="1:70" s="56" customFormat="1" ht="21" hidden="1" thickBot="1" x14ac:dyDescent="0.35">
      <c r="A87" s="37"/>
      <c r="B87" s="38">
        <v>73</v>
      </c>
      <c r="C87" s="25" t="s">
        <v>98</v>
      </c>
      <c r="D87" s="39"/>
      <c r="E87" s="45"/>
      <c r="F87" s="46"/>
      <c r="G87" s="47"/>
      <c r="H87" s="47"/>
      <c r="I87" s="47"/>
      <c r="J87" s="48"/>
      <c r="K87" s="47"/>
      <c r="L87" s="47"/>
      <c r="M87" s="47"/>
      <c r="N87" s="47"/>
      <c r="O87" s="47"/>
      <c r="P87" s="47"/>
      <c r="Q87" s="47"/>
      <c r="R87" s="47"/>
      <c r="S87" s="49">
        <f t="shared" si="3"/>
        <v>0</v>
      </c>
      <c r="T87" s="44">
        <f t="shared" si="4"/>
        <v>0</v>
      </c>
      <c r="U87" s="150"/>
      <c r="V87" s="147"/>
      <c r="W87" s="150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3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  <c r="BA87" s="149"/>
      <c r="BB87" s="149"/>
      <c r="BC87" s="149"/>
      <c r="BD87" s="149"/>
      <c r="BE87" s="149"/>
      <c r="BF87" s="149"/>
      <c r="BG87" s="149"/>
      <c r="BH87" s="149"/>
      <c r="BI87" s="149"/>
      <c r="BJ87" s="149"/>
      <c r="BK87" s="149"/>
      <c r="BL87" s="149"/>
      <c r="BM87" s="149"/>
      <c r="BN87" s="149"/>
      <c r="BO87" s="149"/>
      <c r="BP87" s="149"/>
      <c r="BQ87" s="149"/>
      <c r="BR87" s="149"/>
    </row>
    <row r="88" spans="1:70" s="56" customFormat="1" ht="21" hidden="1" thickBot="1" x14ac:dyDescent="0.35">
      <c r="A88" s="37"/>
      <c r="B88" s="38">
        <v>74</v>
      </c>
      <c r="C88" s="25" t="s">
        <v>99</v>
      </c>
      <c r="D88" s="39"/>
      <c r="E88" s="45"/>
      <c r="F88" s="46"/>
      <c r="G88" s="47"/>
      <c r="H88" s="47"/>
      <c r="I88" s="47"/>
      <c r="J88" s="48"/>
      <c r="K88" s="47"/>
      <c r="L88" s="47"/>
      <c r="M88" s="47"/>
      <c r="N88" s="47"/>
      <c r="O88" s="47"/>
      <c r="P88" s="47"/>
      <c r="Q88" s="47"/>
      <c r="R88" s="47"/>
      <c r="S88" s="49">
        <f t="shared" si="3"/>
        <v>0</v>
      </c>
      <c r="T88" s="44">
        <f t="shared" si="4"/>
        <v>0</v>
      </c>
      <c r="U88" s="150"/>
      <c r="V88" s="147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3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  <c r="BA88" s="149"/>
      <c r="BB88" s="149"/>
      <c r="BC88" s="149"/>
      <c r="BD88" s="149"/>
      <c r="BE88" s="149"/>
      <c r="BF88" s="149"/>
      <c r="BG88" s="149"/>
      <c r="BH88" s="149"/>
      <c r="BI88" s="149"/>
      <c r="BJ88" s="149"/>
      <c r="BK88" s="149"/>
      <c r="BL88" s="149"/>
      <c r="BM88" s="149"/>
      <c r="BN88" s="149"/>
      <c r="BO88" s="149"/>
      <c r="BP88" s="149"/>
      <c r="BQ88" s="149"/>
      <c r="BR88" s="149"/>
    </row>
    <row r="89" spans="1:70" s="56" customFormat="1" ht="21" hidden="1" thickBot="1" x14ac:dyDescent="0.35">
      <c r="A89" s="37"/>
      <c r="B89" s="38">
        <v>75</v>
      </c>
      <c r="C89" s="25" t="s">
        <v>100</v>
      </c>
      <c r="D89" s="39"/>
      <c r="E89" s="45"/>
      <c r="F89" s="46"/>
      <c r="G89" s="47"/>
      <c r="H89" s="47"/>
      <c r="I89" s="47"/>
      <c r="J89" s="48"/>
      <c r="K89" s="47"/>
      <c r="L89" s="47"/>
      <c r="M89" s="47"/>
      <c r="N89" s="47"/>
      <c r="O89" s="47"/>
      <c r="P89" s="47"/>
      <c r="Q89" s="47"/>
      <c r="R89" s="47"/>
      <c r="S89" s="49">
        <f t="shared" si="3"/>
        <v>0</v>
      </c>
      <c r="T89" s="44">
        <f t="shared" si="4"/>
        <v>0</v>
      </c>
      <c r="U89" s="150"/>
      <c r="V89" s="147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3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  <c r="BA89" s="149"/>
      <c r="BB89" s="149"/>
      <c r="BC89" s="149"/>
      <c r="BD89" s="149"/>
      <c r="BE89" s="149"/>
      <c r="BF89" s="149"/>
      <c r="BG89" s="149"/>
      <c r="BH89" s="149"/>
      <c r="BI89" s="149"/>
      <c r="BJ89" s="149"/>
      <c r="BK89" s="149"/>
      <c r="BL89" s="149"/>
      <c r="BM89" s="149"/>
      <c r="BN89" s="149"/>
      <c r="BO89" s="149"/>
      <c r="BP89" s="149"/>
      <c r="BQ89" s="149"/>
      <c r="BR89" s="149"/>
    </row>
    <row r="90" spans="1:70" s="56" customFormat="1" ht="21" thickBot="1" x14ac:dyDescent="0.35">
      <c r="A90" s="37"/>
      <c r="B90" s="38">
        <v>76</v>
      </c>
      <c r="C90" s="25" t="s">
        <v>101</v>
      </c>
      <c r="D90" s="39">
        <v>1528</v>
      </c>
      <c r="E90" s="45">
        <v>20963886</v>
      </c>
      <c r="F90" s="46">
        <v>14674720</v>
      </c>
      <c r="G90" s="47"/>
      <c r="H90" s="47"/>
      <c r="I90" s="47">
        <v>14674720</v>
      </c>
      <c r="J90" s="48"/>
      <c r="K90" s="47"/>
      <c r="L90" s="47"/>
      <c r="M90" s="47"/>
      <c r="N90" s="47"/>
      <c r="O90" s="47"/>
      <c r="P90" s="47"/>
      <c r="Q90" s="47"/>
      <c r="R90" s="47"/>
      <c r="S90" s="49">
        <f t="shared" si="3"/>
        <v>14674720</v>
      </c>
      <c r="T90" s="44">
        <f t="shared" si="4"/>
        <v>0</v>
      </c>
      <c r="U90" s="150"/>
      <c r="V90" s="147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3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  <c r="BA90" s="149"/>
      <c r="BB90" s="149"/>
      <c r="BC90" s="149"/>
      <c r="BD90" s="149"/>
      <c r="BE90" s="149"/>
      <c r="BF90" s="149"/>
      <c r="BG90" s="149"/>
      <c r="BH90" s="149"/>
      <c r="BI90" s="149"/>
      <c r="BJ90" s="149"/>
      <c r="BK90" s="149"/>
      <c r="BL90" s="149"/>
      <c r="BM90" s="149"/>
      <c r="BN90" s="149"/>
      <c r="BO90" s="149"/>
      <c r="BP90" s="149"/>
      <c r="BQ90" s="149"/>
      <c r="BR90" s="149"/>
    </row>
    <row r="91" spans="1:70" s="56" customFormat="1" ht="21" hidden="1" thickBot="1" x14ac:dyDescent="0.35">
      <c r="A91" s="37"/>
      <c r="B91" s="38"/>
      <c r="C91" s="25" t="s">
        <v>217</v>
      </c>
      <c r="D91" s="39"/>
      <c r="E91" s="45"/>
      <c r="F91" s="46"/>
      <c r="G91" s="47"/>
      <c r="H91" s="47"/>
      <c r="I91" s="47"/>
      <c r="J91" s="48"/>
      <c r="K91" s="47"/>
      <c r="L91" s="47"/>
      <c r="M91" s="47"/>
      <c r="N91" s="47"/>
      <c r="O91" s="47"/>
      <c r="P91" s="47"/>
      <c r="Q91" s="47"/>
      <c r="R91" s="47"/>
      <c r="S91" s="49"/>
      <c r="T91" s="44"/>
      <c r="U91" s="150"/>
      <c r="V91" s="147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3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  <c r="BA91" s="149"/>
      <c r="BB91" s="149"/>
      <c r="BC91" s="149"/>
      <c r="BD91" s="149"/>
      <c r="BE91" s="149"/>
      <c r="BF91" s="149"/>
      <c r="BG91" s="149"/>
      <c r="BH91" s="149"/>
      <c r="BI91" s="149"/>
      <c r="BJ91" s="149"/>
      <c r="BK91" s="149"/>
      <c r="BL91" s="149"/>
      <c r="BM91" s="149"/>
      <c r="BN91" s="149"/>
      <c r="BO91" s="149"/>
      <c r="BP91" s="149"/>
      <c r="BQ91" s="149"/>
      <c r="BR91" s="149"/>
    </row>
    <row r="92" spans="1:70" s="56" customFormat="1" ht="21" hidden="1" thickBot="1" x14ac:dyDescent="0.35">
      <c r="A92" s="37"/>
      <c r="B92" s="38"/>
      <c r="C92" s="25" t="s">
        <v>220</v>
      </c>
      <c r="D92" s="39"/>
      <c r="E92" s="45"/>
      <c r="F92" s="46"/>
      <c r="G92" s="47"/>
      <c r="H92" s="47"/>
      <c r="I92" s="47"/>
      <c r="J92" s="48"/>
      <c r="K92" s="47"/>
      <c r="L92" s="47"/>
      <c r="M92" s="47"/>
      <c r="N92" s="47"/>
      <c r="O92" s="47"/>
      <c r="P92" s="47"/>
      <c r="Q92" s="47"/>
      <c r="R92" s="47"/>
      <c r="S92" s="49"/>
      <c r="T92" s="44"/>
      <c r="U92" s="150"/>
      <c r="V92" s="147"/>
      <c r="W92" s="150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3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  <c r="BA92" s="149"/>
      <c r="BB92" s="149"/>
      <c r="BC92" s="149"/>
      <c r="BD92" s="149"/>
      <c r="BE92" s="149"/>
      <c r="BF92" s="149"/>
      <c r="BG92" s="149"/>
      <c r="BH92" s="149"/>
      <c r="BI92" s="149"/>
      <c r="BJ92" s="149"/>
      <c r="BK92" s="149"/>
      <c r="BL92" s="149"/>
      <c r="BM92" s="149"/>
      <c r="BN92" s="149"/>
      <c r="BO92" s="149"/>
      <c r="BP92" s="149"/>
      <c r="BQ92" s="149"/>
      <c r="BR92" s="149"/>
    </row>
    <row r="93" spans="1:70" s="56" customFormat="1" ht="21" hidden="1" thickBot="1" x14ac:dyDescent="0.35">
      <c r="A93" s="64"/>
      <c r="B93" s="38">
        <v>77</v>
      </c>
      <c r="C93" s="25" t="s">
        <v>102</v>
      </c>
      <c r="D93" s="39"/>
      <c r="E93" s="45"/>
      <c r="F93" s="46"/>
      <c r="G93" s="47"/>
      <c r="H93" s="47"/>
      <c r="I93" s="47"/>
      <c r="J93" s="48"/>
      <c r="K93" s="47"/>
      <c r="L93" s="47"/>
      <c r="M93" s="47"/>
      <c r="N93" s="47"/>
      <c r="O93" s="47"/>
      <c r="P93" s="47"/>
      <c r="Q93" s="47"/>
      <c r="R93" s="47"/>
      <c r="S93" s="49">
        <f t="shared" si="3"/>
        <v>0</v>
      </c>
      <c r="T93" s="44">
        <f t="shared" si="4"/>
        <v>0</v>
      </c>
      <c r="U93" s="150"/>
      <c r="V93" s="147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3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/>
    </row>
    <row r="94" spans="1:70" s="56" customFormat="1" ht="41.25" hidden="1" thickBot="1" x14ac:dyDescent="0.35">
      <c r="A94" s="37"/>
      <c r="B94" s="38">
        <v>78</v>
      </c>
      <c r="C94" s="25" t="s">
        <v>103</v>
      </c>
      <c r="D94" s="39"/>
      <c r="E94" s="45"/>
      <c r="F94" s="46"/>
      <c r="G94" s="47"/>
      <c r="H94" s="47"/>
      <c r="I94" s="47"/>
      <c r="J94" s="48"/>
      <c r="K94" s="47"/>
      <c r="L94" s="47"/>
      <c r="M94" s="47"/>
      <c r="N94" s="47"/>
      <c r="O94" s="47"/>
      <c r="P94" s="47"/>
      <c r="Q94" s="47"/>
      <c r="R94" s="47"/>
      <c r="S94" s="49">
        <f t="shared" si="3"/>
        <v>0</v>
      </c>
      <c r="T94" s="44">
        <f t="shared" si="4"/>
        <v>0</v>
      </c>
      <c r="U94" s="150"/>
      <c r="V94" s="147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3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  <c r="BA94" s="149"/>
      <c r="BB94" s="149"/>
      <c r="BC94" s="149"/>
      <c r="BD94" s="149"/>
      <c r="BE94" s="149"/>
      <c r="BF94" s="149"/>
      <c r="BG94" s="149"/>
      <c r="BH94" s="149"/>
      <c r="BI94" s="149"/>
      <c r="BJ94" s="149"/>
      <c r="BK94" s="149"/>
      <c r="BL94" s="149"/>
      <c r="BM94" s="149"/>
      <c r="BN94" s="149"/>
      <c r="BO94" s="149"/>
      <c r="BP94" s="149"/>
      <c r="BQ94" s="149"/>
      <c r="BR94" s="149"/>
    </row>
    <row r="95" spans="1:70" s="56" customFormat="1" ht="21" hidden="1" thickBot="1" x14ac:dyDescent="0.35">
      <c r="A95" s="37"/>
      <c r="B95" s="38">
        <v>79</v>
      </c>
      <c r="C95" s="25" t="s">
        <v>104</v>
      </c>
      <c r="D95" s="39"/>
      <c r="E95" s="45"/>
      <c r="F95" s="46"/>
      <c r="G95" s="47"/>
      <c r="H95" s="47"/>
      <c r="I95" s="47"/>
      <c r="J95" s="48"/>
      <c r="K95" s="47"/>
      <c r="L95" s="47"/>
      <c r="M95" s="47"/>
      <c r="N95" s="47"/>
      <c r="O95" s="47"/>
      <c r="P95" s="47"/>
      <c r="Q95" s="47"/>
      <c r="R95" s="47"/>
      <c r="S95" s="49">
        <f t="shared" si="3"/>
        <v>0</v>
      </c>
      <c r="T95" s="44">
        <f t="shared" si="4"/>
        <v>0</v>
      </c>
      <c r="U95" s="150"/>
      <c r="V95" s="147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3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  <c r="BA95" s="149"/>
      <c r="BB95" s="149"/>
      <c r="BC95" s="149"/>
      <c r="BD95" s="149"/>
      <c r="BE95" s="149"/>
      <c r="BF95" s="149"/>
      <c r="BG95" s="149"/>
      <c r="BH95" s="149"/>
      <c r="BI95" s="149"/>
      <c r="BJ95" s="149"/>
      <c r="BK95" s="149"/>
      <c r="BL95" s="149"/>
      <c r="BM95" s="149"/>
      <c r="BN95" s="149"/>
      <c r="BO95" s="149"/>
      <c r="BP95" s="149"/>
      <c r="BQ95" s="149"/>
      <c r="BR95" s="149"/>
    </row>
    <row r="96" spans="1:70" s="56" customFormat="1" ht="41.25" hidden="1" thickBot="1" x14ac:dyDescent="0.35">
      <c r="A96" s="37"/>
      <c r="B96" s="38">
        <v>80</v>
      </c>
      <c r="C96" s="25" t="s">
        <v>105</v>
      </c>
      <c r="D96" s="39"/>
      <c r="E96" s="65"/>
      <c r="F96" s="46"/>
      <c r="G96" s="47"/>
      <c r="H96" s="47"/>
      <c r="I96" s="47"/>
      <c r="J96" s="48"/>
      <c r="K96" s="47"/>
      <c r="L96" s="47"/>
      <c r="M96" s="47"/>
      <c r="N96" s="47"/>
      <c r="O96" s="47"/>
      <c r="P96" s="47"/>
      <c r="Q96" s="47"/>
      <c r="R96" s="47"/>
      <c r="S96" s="49">
        <f t="shared" si="3"/>
        <v>0</v>
      </c>
      <c r="T96" s="44">
        <f t="shared" si="4"/>
        <v>0</v>
      </c>
      <c r="U96" s="150"/>
      <c r="V96" s="147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3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  <c r="BA96" s="149"/>
      <c r="BB96" s="149"/>
      <c r="BC96" s="149"/>
      <c r="BD96" s="149"/>
      <c r="BE96" s="149"/>
      <c r="BF96" s="149"/>
      <c r="BG96" s="149"/>
      <c r="BH96" s="149"/>
      <c r="BI96" s="149"/>
      <c r="BJ96" s="149"/>
      <c r="BK96" s="149"/>
      <c r="BL96" s="149"/>
      <c r="BM96" s="149"/>
      <c r="BN96" s="149"/>
      <c r="BO96" s="149"/>
      <c r="BP96" s="149"/>
      <c r="BQ96" s="149"/>
      <c r="BR96" s="149"/>
    </row>
    <row r="97" spans="1:70" s="56" customFormat="1" ht="21" hidden="1" thickBot="1" x14ac:dyDescent="0.35">
      <c r="A97" s="64"/>
      <c r="B97" s="38">
        <v>81</v>
      </c>
      <c r="C97" s="25" t="s">
        <v>106</v>
      </c>
      <c r="D97" s="39"/>
      <c r="E97" s="45"/>
      <c r="F97" s="46"/>
      <c r="G97" s="47"/>
      <c r="H97" s="47"/>
      <c r="I97" s="47"/>
      <c r="J97" s="48"/>
      <c r="K97" s="47"/>
      <c r="L97" s="47"/>
      <c r="M97" s="47"/>
      <c r="N97" s="47"/>
      <c r="O97" s="47"/>
      <c r="P97" s="47"/>
      <c r="Q97" s="47"/>
      <c r="R97" s="47"/>
      <c r="S97" s="49">
        <f t="shared" si="3"/>
        <v>0</v>
      </c>
      <c r="T97" s="44">
        <f t="shared" si="4"/>
        <v>0</v>
      </c>
      <c r="U97" s="150"/>
      <c r="V97" s="147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3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  <c r="BA97" s="149"/>
      <c r="BB97" s="149"/>
      <c r="BC97" s="149"/>
      <c r="BD97" s="149"/>
      <c r="BE97" s="149"/>
      <c r="BF97" s="149"/>
      <c r="BG97" s="149"/>
      <c r="BH97" s="149"/>
      <c r="BI97" s="149"/>
      <c r="BJ97" s="149"/>
      <c r="BK97" s="149"/>
      <c r="BL97" s="149"/>
      <c r="BM97" s="149"/>
      <c r="BN97" s="149"/>
      <c r="BO97" s="149"/>
      <c r="BP97" s="149"/>
      <c r="BQ97" s="149"/>
      <c r="BR97" s="149"/>
    </row>
    <row r="98" spans="1:70" s="56" customFormat="1" ht="41.25" hidden="1" thickBot="1" x14ac:dyDescent="0.35">
      <c r="A98" s="37"/>
      <c r="B98" s="38">
        <v>82</v>
      </c>
      <c r="C98" s="25" t="s">
        <v>107</v>
      </c>
      <c r="D98" s="39"/>
      <c r="E98" s="45"/>
      <c r="F98" s="46"/>
      <c r="G98" s="47"/>
      <c r="H98" s="47"/>
      <c r="I98" s="47"/>
      <c r="J98" s="48"/>
      <c r="K98" s="47"/>
      <c r="L98" s="47"/>
      <c r="M98" s="47"/>
      <c r="N98" s="47"/>
      <c r="O98" s="47"/>
      <c r="P98" s="47"/>
      <c r="Q98" s="47"/>
      <c r="R98" s="47"/>
      <c r="S98" s="49">
        <f t="shared" si="3"/>
        <v>0</v>
      </c>
      <c r="T98" s="44">
        <f t="shared" si="4"/>
        <v>0</v>
      </c>
      <c r="U98" s="150"/>
      <c r="V98" s="147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3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  <c r="BA98" s="149"/>
      <c r="BB98" s="149"/>
      <c r="BC98" s="149"/>
      <c r="BD98" s="149"/>
      <c r="BE98" s="149"/>
      <c r="BF98" s="149"/>
      <c r="BG98" s="149"/>
      <c r="BH98" s="149"/>
      <c r="BI98" s="149"/>
      <c r="BJ98" s="149"/>
      <c r="BK98" s="149"/>
      <c r="BL98" s="149"/>
      <c r="BM98" s="149"/>
      <c r="BN98" s="149"/>
      <c r="BO98" s="149"/>
      <c r="BP98" s="149"/>
      <c r="BQ98" s="149"/>
      <c r="BR98" s="149"/>
    </row>
    <row r="99" spans="1:70" s="56" customFormat="1" ht="21" thickBot="1" x14ac:dyDescent="0.35">
      <c r="A99" s="37"/>
      <c r="B99" s="38">
        <v>83</v>
      </c>
      <c r="C99" s="25" t="s">
        <v>108</v>
      </c>
      <c r="D99" s="39">
        <v>2047</v>
      </c>
      <c r="E99" s="45">
        <v>19914410</v>
      </c>
      <c r="F99" s="46">
        <f>+J99</f>
        <v>13940087</v>
      </c>
      <c r="G99" s="47"/>
      <c r="H99" s="47"/>
      <c r="I99" s="47"/>
      <c r="J99" s="48">
        <v>13940087</v>
      </c>
      <c r="K99" s="47"/>
      <c r="L99" s="47"/>
      <c r="M99" s="47"/>
      <c r="N99" s="47"/>
      <c r="O99" s="47"/>
      <c r="P99" s="47"/>
      <c r="Q99" s="47"/>
      <c r="R99" s="47"/>
      <c r="S99" s="49">
        <f t="shared" si="3"/>
        <v>13940087</v>
      </c>
      <c r="T99" s="44">
        <f t="shared" si="4"/>
        <v>0</v>
      </c>
      <c r="U99" s="150"/>
      <c r="V99" s="147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3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  <c r="BA99" s="149"/>
      <c r="BB99" s="149"/>
      <c r="BC99" s="149"/>
      <c r="BD99" s="149"/>
      <c r="BE99" s="149"/>
      <c r="BF99" s="149"/>
      <c r="BG99" s="149"/>
      <c r="BH99" s="149"/>
      <c r="BI99" s="149"/>
      <c r="BJ99" s="149"/>
      <c r="BK99" s="149"/>
      <c r="BL99" s="149"/>
      <c r="BM99" s="149"/>
      <c r="BN99" s="149"/>
      <c r="BO99" s="149"/>
      <c r="BP99" s="149"/>
      <c r="BQ99" s="149"/>
      <c r="BR99" s="149"/>
    </row>
    <row r="100" spans="1:70" s="56" customFormat="1" ht="19.5" hidden="1" customHeight="1" thickBot="1" x14ac:dyDescent="0.35">
      <c r="A100" s="37"/>
      <c r="B100" s="38">
        <v>84</v>
      </c>
      <c r="C100" s="25" t="s">
        <v>109</v>
      </c>
      <c r="D100" s="39"/>
      <c r="E100" s="45"/>
      <c r="F100" s="46"/>
      <c r="G100" s="47"/>
      <c r="H100" s="47"/>
      <c r="I100" s="47"/>
      <c r="J100" s="48"/>
      <c r="K100" s="47"/>
      <c r="L100" s="47"/>
      <c r="M100" s="47"/>
      <c r="N100" s="47"/>
      <c r="O100" s="47"/>
      <c r="P100" s="47"/>
      <c r="Q100" s="47"/>
      <c r="R100" s="47"/>
      <c r="S100" s="49">
        <f t="shared" si="3"/>
        <v>0</v>
      </c>
      <c r="T100" s="44">
        <f t="shared" si="4"/>
        <v>0</v>
      </c>
      <c r="U100" s="150"/>
      <c r="V100" s="147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3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  <c r="BA100" s="149"/>
      <c r="BB100" s="149"/>
      <c r="BC100" s="149"/>
      <c r="BD100" s="149"/>
      <c r="BE100" s="149"/>
      <c r="BF100" s="149"/>
      <c r="BG100" s="149"/>
      <c r="BH100" s="149"/>
      <c r="BI100" s="149"/>
      <c r="BJ100" s="149"/>
      <c r="BK100" s="149"/>
      <c r="BL100" s="149"/>
      <c r="BM100" s="149"/>
      <c r="BN100" s="149"/>
      <c r="BO100" s="149"/>
      <c r="BP100" s="149"/>
      <c r="BQ100" s="149"/>
      <c r="BR100" s="149"/>
    </row>
    <row r="101" spans="1:70" s="56" customFormat="1" ht="21" hidden="1" thickBot="1" x14ac:dyDescent="0.35">
      <c r="A101" s="37"/>
      <c r="B101" s="38">
        <v>85</v>
      </c>
      <c r="C101" s="25" t="s">
        <v>216</v>
      </c>
      <c r="D101" s="39"/>
      <c r="E101" s="45"/>
      <c r="F101" s="46"/>
      <c r="G101" s="47"/>
      <c r="H101" s="47"/>
      <c r="I101" s="47"/>
      <c r="J101" s="48"/>
      <c r="K101" s="47"/>
      <c r="L101" s="47"/>
      <c r="M101" s="47"/>
      <c r="N101" s="47"/>
      <c r="O101" s="47"/>
      <c r="P101" s="47"/>
      <c r="Q101" s="47"/>
      <c r="R101" s="47"/>
      <c r="S101" s="49">
        <f t="shared" si="3"/>
        <v>0</v>
      </c>
      <c r="T101" s="44">
        <f t="shared" si="4"/>
        <v>0</v>
      </c>
      <c r="U101" s="150"/>
      <c r="V101" s="147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3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  <c r="BA101" s="149"/>
      <c r="BB101" s="149"/>
      <c r="BC101" s="149"/>
      <c r="BD101" s="149"/>
      <c r="BE101" s="149"/>
      <c r="BF101" s="149"/>
      <c r="BG101" s="149"/>
      <c r="BH101" s="149"/>
      <c r="BI101" s="149"/>
      <c r="BJ101" s="149"/>
      <c r="BK101" s="149"/>
      <c r="BL101" s="149"/>
      <c r="BM101" s="149"/>
      <c r="BN101" s="149"/>
      <c r="BO101" s="149"/>
      <c r="BP101" s="149"/>
      <c r="BQ101" s="149"/>
      <c r="BR101" s="149"/>
    </row>
    <row r="102" spans="1:70" s="56" customFormat="1" ht="41.25" thickBot="1" x14ac:dyDescent="0.35">
      <c r="A102" s="37"/>
      <c r="B102" s="38">
        <v>86</v>
      </c>
      <c r="C102" s="25" t="s">
        <v>110</v>
      </c>
      <c r="D102" s="39">
        <v>1527</v>
      </c>
      <c r="E102" s="45">
        <v>3391034</v>
      </c>
      <c r="F102" s="46">
        <v>2373723</v>
      </c>
      <c r="G102" s="47"/>
      <c r="H102" s="47"/>
      <c r="I102" s="47">
        <v>2373723</v>
      </c>
      <c r="J102" s="48"/>
      <c r="K102" s="47"/>
      <c r="L102" s="47"/>
      <c r="M102" s="47"/>
      <c r="N102" s="47"/>
      <c r="O102" s="47"/>
      <c r="P102" s="47"/>
      <c r="Q102" s="47"/>
      <c r="R102" s="47"/>
      <c r="S102" s="49">
        <f t="shared" si="3"/>
        <v>2373723</v>
      </c>
      <c r="T102" s="44">
        <f t="shared" si="4"/>
        <v>0</v>
      </c>
      <c r="U102" s="150"/>
      <c r="V102" s="147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3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  <c r="BA102" s="149"/>
      <c r="BB102" s="149"/>
      <c r="BC102" s="149"/>
      <c r="BD102" s="149"/>
      <c r="BE102" s="149"/>
      <c r="BF102" s="149"/>
      <c r="BG102" s="149"/>
      <c r="BH102" s="149"/>
      <c r="BI102" s="149"/>
      <c r="BJ102" s="149"/>
      <c r="BK102" s="149"/>
      <c r="BL102" s="149"/>
      <c r="BM102" s="149"/>
      <c r="BN102" s="149"/>
      <c r="BO102" s="149"/>
      <c r="BP102" s="149"/>
      <c r="BQ102" s="149"/>
      <c r="BR102" s="149"/>
    </row>
    <row r="103" spans="1:70" s="56" customFormat="1" ht="21" thickBot="1" x14ac:dyDescent="0.35">
      <c r="A103" s="37"/>
      <c r="B103" s="38" t="s">
        <v>214</v>
      </c>
      <c r="C103" s="25" t="s">
        <v>111</v>
      </c>
      <c r="D103" s="39">
        <v>3672</v>
      </c>
      <c r="E103" s="45">
        <v>3678363</v>
      </c>
      <c r="F103" s="46">
        <v>2575171</v>
      </c>
      <c r="G103" s="47"/>
      <c r="H103" s="47"/>
      <c r="I103" s="47"/>
      <c r="J103" s="48"/>
      <c r="K103" s="47"/>
      <c r="L103" s="47">
        <v>2574854</v>
      </c>
      <c r="M103" s="47"/>
      <c r="N103" s="47"/>
      <c r="O103" s="47"/>
      <c r="P103" s="47"/>
      <c r="Q103" s="47"/>
      <c r="R103" s="47"/>
      <c r="S103" s="49">
        <f t="shared" si="3"/>
        <v>2574854</v>
      </c>
      <c r="T103" s="44">
        <f t="shared" si="4"/>
        <v>317</v>
      </c>
      <c r="U103" s="150"/>
      <c r="V103" s="147"/>
      <c r="W103" s="15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3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  <c r="BA103" s="149"/>
      <c r="BB103" s="149"/>
      <c r="BC103" s="149"/>
      <c r="BD103" s="149"/>
      <c r="BE103" s="149"/>
      <c r="BF103" s="149"/>
      <c r="BG103" s="149"/>
      <c r="BH103" s="149"/>
      <c r="BI103" s="149"/>
      <c r="BJ103" s="149"/>
      <c r="BK103" s="149"/>
      <c r="BL103" s="149"/>
      <c r="BM103" s="149"/>
      <c r="BN103" s="149"/>
      <c r="BO103" s="149"/>
      <c r="BP103" s="149"/>
      <c r="BQ103" s="149"/>
      <c r="BR103" s="149"/>
    </row>
    <row r="104" spans="1:70" s="56" customFormat="1" ht="21" hidden="1" thickBot="1" x14ac:dyDescent="0.35">
      <c r="A104" s="37"/>
      <c r="B104" s="38">
        <v>88</v>
      </c>
      <c r="C104" s="25" t="s">
        <v>112</v>
      </c>
      <c r="D104" s="39"/>
      <c r="E104" s="45"/>
      <c r="F104" s="46"/>
      <c r="G104" s="47"/>
      <c r="H104" s="47"/>
      <c r="I104" s="47"/>
      <c r="J104" s="48"/>
      <c r="K104" s="47"/>
      <c r="L104" s="47"/>
      <c r="M104" s="47"/>
      <c r="N104" s="47"/>
      <c r="O104" s="47"/>
      <c r="P104" s="47"/>
      <c r="Q104" s="47"/>
      <c r="R104" s="47"/>
      <c r="S104" s="49">
        <f t="shared" si="3"/>
        <v>0</v>
      </c>
      <c r="T104" s="44">
        <f t="shared" si="4"/>
        <v>0</v>
      </c>
      <c r="U104" s="150"/>
      <c r="V104" s="147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3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  <c r="BA104" s="149"/>
      <c r="BB104" s="149"/>
      <c r="BC104" s="149"/>
      <c r="BD104" s="149"/>
      <c r="BE104" s="149"/>
      <c r="BF104" s="149"/>
      <c r="BG104" s="149"/>
      <c r="BH104" s="149"/>
      <c r="BI104" s="149"/>
      <c r="BJ104" s="149"/>
      <c r="BK104" s="149"/>
      <c r="BL104" s="149"/>
      <c r="BM104" s="149"/>
      <c r="BN104" s="149"/>
      <c r="BO104" s="149"/>
      <c r="BP104" s="149"/>
      <c r="BQ104" s="149"/>
      <c r="BR104" s="149"/>
    </row>
    <row r="105" spans="1:70" s="56" customFormat="1" ht="21" hidden="1" thickBot="1" x14ac:dyDescent="0.35">
      <c r="A105" s="37"/>
      <c r="B105" s="38">
        <v>89</v>
      </c>
      <c r="C105" s="25" t="s">
        <v>113</v>
      </c>
      <c r="D105" s="39"/>
      <c r="E105" s="45"/>
      <c r="F105" s="46"/>
      <c r="G105" s="47"/>
      <c r="H105" s="47"/>
      <c r="I105" s="47"/>
      <c r="J105" s="48"/>
      <c r="K105" s="47"/>
      <c r="L105" s="47"/>
      <c r="M105" s="47"/>
      <c r="N105" s="47"/>
      <c r="O105" s="47"/>
      <c r="P105" s="47"/>
      <c r="Q105" s="47"/>
      <c r="R105" s="47"/>
      <c r="S105" s="49">
        <f t="shared" si="3"/>
        <v>0</v>
      </c>
      <c r="T105" s="44">
        <f t="shared" si="4"/>
        <v>0</v>
      </c>
      <c r="U105" s="150"/>
      <c r="V105" s="147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3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  <c r="BA105" s="149"/>
      <c r="BB105" s="149"/>
      <c r="BC105" s="149"/>
      <c r="BD105" s="149"/>
      <c r="BE105" s="149"/>
      <c r="BF105" s="149"/>
      <c r="BG105" s="149"/>
      <c r="BH105" s="149"/>
      <c r="BI105" s="149"/>
      <c r="BJ105" s="149"/>
      <c r="BK105" s="149"/>
      <c r="BL105" s="149"/>
      <c r="BM105" s="149"/>
      <c r="BN105" s="149"/>
      <c r="BO105" s="149"/>
      <c r="BP105" s="149"/>
      <c r="BQ105" s="149"/>
      <c r="BR105" s="149"/>
    </row>
    <row r="106" spans="1:70" s="56" customFormat="1" ht="21" hidden="1" thickBot="1" x14ac:dyDescent="0.35">
      <c r="A106" s="37"/>
      <c r="B106" s="38">
        <v>90</v>
      </c>
      <c r="C106" s="25" t="s">
        <v>114</v>
      </c>
      <c r="D106" s="39"/>
      <c r="E106" s="45"/>
      <c r="F106" s="46"/>
      <c r="G106" s="47"/>
      <c r="H106" s="47"/>
      <c r="I106" s="47"/>
      <c r="J106" s="48"/>
      <c r="K106" s="47"/>
      <c r="L106" s="47"/>
      <c r="M106" s="47"/>
      <c r="N106" s="47"/>
      <c r="O106" s="47"/>
      <c r="P106" s="47"/>
      <c r="Q106" s="47"/>
      <c r="R106" s="47"/>
      <c r="S106" s="49">
        <f t="shared" si="3"/>
        <v>0</v>
      </c>
      <c r="T106" s="44">
        <f t="shared" si="4"/>
        <v>0</v>
      </c>
      <c r="U106" s="150"/>
      <c r="V106" s="147"/>
      <c r="W106" s="15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3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  <c r="BA106" s="149"/>
      <c r="BB106" s="149"/>
      <c r="BC106" s="149"/>
      <c r="BD106" s="149"/>
      <c r="BE106" s="149"/>
      <c r="BF106" s="149"/>
      <c r="BG106" s="149"/>
      <c r="BH106" s="149"/>
      <c r="BI106" s="149"/>
      <c r="BJ106" s="149"/>
      <c r="BK106" s="149"/>
      <c r="BL106" s="149"/>
      <c r="BM106" s="149"/>
      <c r="BN106" s="149"/>
      <c r="BO106" s="149"/>
      <c r="BP106" s="149"/>
      <c r="BQ106" s="149"/>
      <c r="BR106" s="149"/>
    </row>
    <row r="107" spans="1:70" s="56" customFormat="1" ht="21" hidden="1" thickBot="1" x14ac:dyDescent="0.35">
      <c r="A107" s="37"/>
      <c r="B107" s="38">
        <v>91</v>
      </c>
      <c r="C107" s="25" t="s">
        <v>115</v>
      </c>
      <c r="D107" s="39"/>
      <c r="E107" s="45"/>
      <c r="F107" s="46"/>
      <c r="G107" s="47"/>
      <c r="H107" s="47"/>
      <c r="I107" s="47"/>
      <c r="J107" s="48"/>
      <c r="K107" s="47"/>
      <c r="L107" s="47"/>
      <c r="M107" s="47"/>
      <c r="N107" s="47"/>
      <c r="O107" s="47"/>
      <c r="P107" s="47"/>
      <c r="Q107" s="47"/>
      <c r="R107" s="47"/>
      <c r="S107" s="49">
        <f t="shared" si="3"/>
        <v>0</v>
      </c>
      <c r="T107" s="44">
        <f t="shared" si="4"/>
        <v>0</v>
      </c>
      <c r="U107" s="150"/>
      <c r="V107" s="147"/>
      <c r="W107" s="150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0"/>
      <c r="AH107" s="150"/>
      <c r="AI107" s="150"/>
      <c r="AJ107" s="153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  <c r="BA107" s="149"/>
      <c r="BB107" s="149"/>
      <c r="BC107" s="149"/>
      <c r="BD107" s="149"/>
      <c r="BE107" s="149"/>
      <c r="BF107" s="149"/>
      <c r="BG107" s="149"/>
      <c r="BH107" s="149"/>
      <c r="BI107" s="149"/>
      <c r="BJ107" s="149"/>
      <c r="BK107" s="149"/>
      <c r="BL107" s="149"/>
      <c r="BM107" s="149"/>
      <c r="BN107" s="149"/>
      <c r="BO107" s="149"/>
      <c r="BP107" s="149"/>
      <c r="BQ107" s="149"/>
      <c r="BR107" s="149"/>
    </row>
    <row r="108" spans="1:70" s="56" customFormat="1" ht="21" hidden="1" thickBot="1" x14ac:dyDescent="0.35">
      <c r="A108" s="37"/>
      <c r="B108" s="38">
        <v>92</v>
      </c>
      <c r="C108" s="25" t="s">
        <v>206</v>
      </c>
      <c r="D108" s="39"/>
      <c r="E108" s="45"/>
      <c r="F108" s="46"/>
      <c r="G108" s="47"/>
      <c r="H108" s="47"/>
      <c r="I108" s="47"/>
      <c r="J108" s="48"/>
      <c r="K108" s="47"/>
      <c r="L108" s="47"/>
      <c r="M108" s="47"/>
      <c r="N108" s="47"/>
      <c r="O108" s="47"/>
      <c r="P108" s="47"/>
      <c r="Q108" s="47"/>
      <c r="R108" s="47"/>
      <c r="S108" s="49"/>
      <c r="T108" s="44"/>
      <c r="U108" s="150"/>
      <c r="V108" s="147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3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/>
      <c r="BG108" s="149"/>
      <c r="BH108" s="149"/>
      <c r="BI108" s="149"/>
      <c r="BJ108" s="149"/>
      <c r="BK108" s="149"/>
      <c r="BL108" s="149"/>
      <c r="BM108" s="149"/>
      <c r="BN108" s="149"/>
      <c r="BO108" s="149"/>
      <c r="BP108" s="149"/>
      <c r="BQ108" s="149"/>
      <c r="BR108" s="149"/>
    </row>
    <row r="109" spans="1:70" s="56" customFormat="1" ht="21" thickBot="1" x14ac:dyDescent="0.35">
      <c r="A109" s="37"/>
      <c r="B109" s="38">
        <v>93</v>
      </c>
      <c r="C109" s="25" t="s">
        <v>116</v>
      </c>
      <c r="D109" s="39">
        <v>1594</v>
      </c>
      <c r="E109" s="45">
        <v>52691998</v>
      </c>
      <c r="F109" s="46">
        <v>36884399</v>
      </c>
      <c r="G109" s="47"/>
      <c r="H109" s="47"/>
      <c r="I109" s="47">
        <v>36884399</v>
      </c>
      <c r="J109" s="48"/>
      <c r="K109" s="47"/>
      <c r="L109" s="47"/>
      <c r="M109" s="47"/>
      <c r="N109" s="47"/>
      <c r="O109" s="47"/>
      <c r="P109" s="47"/>
      <c r="Q109" s="47"/>
      <c r="R109" s="47"/>
      <c r="S109" s="49">
        <f t="shared" si="3"/>
        <v>36884399</v>
      </c>
      <c r="T109" s="44">
        <f t="shared" si="4"/>
        <v>0</v>
      </c>
      <c r="U109" s="150"/>
      <c r="V109" s="147"/>
      <c r="W109" s="15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3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  <c r="BA109" s="149"/>
      <c r="BB109" s="149"/>
      <c r="BC109" s="149"/>
      <c r="BD109" s="149"/>
      <c r="BE109" s="149"/>
      <c r="BF109" s="149"/>
      <c r="BG109" s="149"/>
      <c r="BH109" s="149"/>
      <c r="BI109" s="149"/>
      <c r="BJ109" s="149"/>
      <c r="BK109" s="149"/>
      <c r="BL109" s="149"/>
      <c r="BM109" s="149"/>
      <c r="BN109" s="149"/>
      <c r="BO109" s="149"/>
      <c r="BP109" s="149"/>
      <c r="BQ109" s="149"/>
      <c r="BR109" s="149"/>
    </row>
    <row r="110" spans="1:70" s="56" customFormat="1" ht="21" thickBot="1" x14ac:dyDescent="0.35">
      <c r="A110" s="37"/>
      <c r="B110" s="38">
        <v>94</v>
      </c>
      <c r="C110" s="25" t="s">
        <v>203</v>
      </c>
      <c r="D110" s="39"/>
      <c r="E110" s="45"/>
      <c r="F110" s="46">
        <v>1000000</v>
      </c>
      <c r="G110" s="47"/>
      <c r="H110" s="47"/>
      <c r="I110" s="47">
        <v>1000000</v>
      </c>
      <c r="J110" s="48"/>
      <c r="K110" s="47"/>
      <c r="L110" s="47"/>
      <c r="M110" s="47"/>
      <c r="N110" s="47"/>
      <c r="O110" s="47"/>
      <c r="P110" s="47"/>
      <c r="Q110" s="47"/>
      <c r="R110" s="47"/>
      <c r="S110" s="49">
        <f t="shared" si="3"/>
        <v>1000000</v>
      </c>
      <c r="T110" s="44"/>
      <c r="U110" s="150"/>
      <c r="V110" s="147"/>
      <c r="W110" s="15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3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  <c r="BA110" s="149"/>
      <c r="BB110" s="149"/>
      <c r="BC110" s="149"/>
      <c r="BD110" s="149"/>
      <c r="BE110" s="149"/>
      <c r="BF110" s="149"/>
      <c r="BG110" s="149"/>
      <c r="BH110" s="149"/>
      <c r="BI110" s="149"/>
      <c r="BJ110" s="149"/>
      <c r="BK110" s="149"/>
      <c r="BL110" s="149"/>
      <c r="BM110" s="149"/>
      <c r="BN110" s="149"/>
      <c r="BO110" s="149"/>
      <c r="BP110" s="149"/>
      <c r="BQ110" s="149"/>
      <c r="BR110" s="149"/>
    </row>
    <row r="111" spans="1:70" s="56" customFormat="1" ht="21" hidden="1" thickBot="1" x14ac:dyDescent="0.35">
      <c r="A111" s="37"/>
      <c r="B111" s="38"/>
      <c r="C111" s="25" t="s">
        <v>228</v>
      </c>
      <c r="D111" s="39"/>
      <c r="E111" s="45"/>
      <c r="F111" s="46"/>
      <c r="G111" s="47"/>
      <c r="H111" s="47"/>
      <c r="I111" s="47"/>
      <c r="J111" s="48"/>
      <c r="K111" s="47"/>
      <c r="L111" s="47"/>
      <c r="M111" s="47"/>
      <c r="N111" s="47"/>
      <c r="O111" s="47"/>
      <c r="P111" s="47"/>
      <c r="Q111" s="47"/>
      <c r="R111" s="47"/>
      <c r="S111" s="49"/>
      <c r="T111" s="44"/>
      <c r="U111" s="150"/>
      <c r="V111" s="147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3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149"/>
      <c r="BB111" s="149"/>
      <c r="BC111" s="149"/>
      <c r="BD111" s="149"/>
      <c r="BE111" s="149"/>
      <c r="BF111" s="149"/>
      <c r="BG111" s="149"/>
      <c r="BH111" s="149"/>
      <c r="BI111" s="149"/>
      <c r="BJ111" s="149"/>
      <c r="BK111" s="149"/>
      <c r="BL111" s="149"/>
      <c r="BM111" s="149"/>
      <c r="BN111" s="149"/>
      <c r="BO111" s="149"/>
      <c r="BP111" s="149"/>
      <c r="BQ111" s="149"/>
      <c r="BR111" s="149"/>
    </row>
    <row r="112" spans="1:70" s="56" customFormat="1" ht="21" hidden="1" thickBot="1" x14ac:dyDescent="0.35">
      <c r="A112" s="37"/>
      <c r="B112" s="38">
        <v>95</v>
      </c>
      <c r="C112" s="25" t="s">
        <v>117</v>
      </c>
      <c r="D112" s="39"/>
      <c r="E112" s="45"/>
      <c r="F112" s="46"/>
      <c r="G112" s="47"/>
      <c r="H112" s="47"/>
      <c r="I112" s="47"/>
      <c r="J112" s="48"/>
      <c r="K112" s="47"/>
      <c r="L112" s="47"/>
      <c r="M112" s="47"/>
      <c r="N112" s="47"/>
      <c r="O112" s="47"/>
      <c r="P112" s="47"/>
      <c r="Q112" s="47"/>
      <c r="R112" s="47"/>
      <c r="S112" s="49">
        <f t="shared" si="3"/>
        <v>0</v>
      </c>
      <c r="T112" s="44">
        <f t="shared" si="4"/>
        <v>0</v>
      </c>
      <c r="U112" s="150"/>
      <c r="V112" s="147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3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149"/>
      <c r="BB112" s="149"/>
      <c r="BC112" s="149"/>
      <c r="BD112" s="149"/>
      <c r="BE112" s="149"/>
      <c r="BF112" s="149"/>
      <c r="BG112" s="149"/>
      <c r="BH112" s="149"/>
      <c r="BI112" s="149"/>
      <c r="BJ112" s="149"/>
      <c r="BK112" s="149"/>
      <c r="BL112" s="149"/>
      <c r="BM112" s="149"/>
      <c r="BN112" s="149"/>
      <c r="BO112" s="149"/>
      <c r="BP112" s="149"/>
      <c r="BQ112" s="149"/>
      <c r="BR112" s="149"/>
    </row>
    <row r="113" spans="1:70" s="56" customFormat="1" ht="21" hidden="1" thickBot="1" x14ac:dyDescent="0.35">
      <c r="A113" s="37"/>
      <c r="B113" s="38">
        <v>96</v>
      </c>
      <c r="C113" s="25" t="s">
        <v>118</v>
      </c>
      <c r="D113" s="39" t="s">
        <v>31</v>
      </c>
      <c r="E113" s="45"/>
      <c r="F113" s="46"/>
      <c r="G113" s="47"/>
      <c r="H113" s="47"/>
      <c r="I113" s="47"/>
      <c r="J113" s="48"/>
      <c r="K113" s="47"/>
      <c r="L113" s="47"/>
      <c r="M113" s="47"/>
      <c r="N113" s="47"/>
      <c r="O113" s="47"/>
      <c r="P113" s="47"/>
      <c r="Q113" s="47"/>
      <c r="R113" s="47"/>
      <c r="S113" s="49">
        <f t="shared" si="3"/>
        <v>0</v>
      </c>
      <c r="T113" s="44">
        <f t="shared" si="4"/>
        <v>0</v>
      </c>
      <c r="U113" s="150"/>
      <c r="V113" s="147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3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  <c r="BA113" s="149"/>
      <c r="BB113" s="149"/>
      <c r="BC113" s="149"/>
      <c r="BD113" s="149"/>
      <c r="BE113" s="149"/>
      <c r="BF113" s="149"/>
      <c r="BG113" s="149"/>
      <c r="BH113" s="149"/>
      <c r="BI113" s="149"/>
      <c r="BJ113" s="149"/>
      <c r="BK113" s="149"/>
      <c r="BL113" s="149"/>
      <c r="BM113" s="149"/>
      <c r="BN113" s="149"/>
      <c r="BO113" s="149"/>
      <c r="BP113" s="149"/>
      <c r="BQ113" s="149"/>
      <c r="BR113" s="149"/>
    </row>
    <row r="114" spans="1:70" s="56" customFormat="1" ht="21" hidden="1" thickBot="1" x14ac:dyDescent="0.35">
      <c r="A114" s="37"/>
      <c r="B114" s="38">
        <v>97</v>
      </c>
      <c r="C114" s="25" t="s">
        <v>119</v>
      </c>
      <c r="D114" s="39" t="s">
        <v>31</v>
      </c>
      <c r="E114" s="45"/>
      <c r="F114" s="46"/>
      <c r="G114" s="47"/>
      <c r="H114" s="47"/>
      <c r="I114" s="47"/>
      <c r="J114" s="48"/>
      <c r="K114" s="47"/>
      <c r="L114" s="47"/>
      <c r="M114" s="47"/>
      <c r="N114" s="47"/>
      <c r="O114" s="47"/>
      <c r="P114" s="47"/>
      <c r="Q114" s="47"/>
      <c r="R114" s="47"/>
      <c r="S114" s="49">
        <f t="shared" si="3"/>
        <v>0</v>
      </c>
      <c r="T114" s="44">
        <f t="shared" si="4"/>
        <v>0</v>
      </c>
      <c r="U114" s="150"/>
      <c r="V114" s="147"/>
      <c r="W114" s="15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3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  <c r="BA114" s="149"/>
      <c r="BB114" s="149"/>
      <c r="BC114" s="149"/>
      <c r="BD114" s="149"/>
      <c r="BE114" s="149"/>
      <c r="BF114" s="149"/>
      <c r="BG114" s="149"/>
      <c r="BH114" s="149"/>
      <c r="BI114" s="149"/>
      <c r="BJ114" s="149"/>
      <c r="BK114" s="149"/>
      <c r="BL114" s="149"/>
      <c r="BM114" s="149"/>
      <c r="BN114" s="149"/>
      <c r="BO114" s="149"/>
      <c r="BP114" s="149"/>
      <c r="BQ114" s="149"/>
      <c r="BR114" s="149"/>
    </row>
    <row r="115" spans="1:70" s="56" customFormat="1" ht="21" thickBot="1" x14ac:dyDescent="0.35">
      <c r="A115" s="37"/>
      <c r="B115" s="38">
        <v>98</v>
      </c>
      <c r="C115" s="25" t="s">
        <v>120</v>
      </c>
      <c r="D115" s="39" t="s">
        <v>31</v>
      </c>
      <c r="E115" s="45"/>
      <c r="F115" s="46">
        <f>+J115+L115</f>
        <v>34533348</v>
      </c>
      <c r="G115" s="47"/>
      <c r="H115" s="47"/>
      <c r="I115" s="47"/>
      <c r="J115" s="48">
        <f>7893799+9120026</f>
        <v>17013825</v>
      </c>
      <c r="K115" s="47"/>
      <c r="L115" s="47">
        <f>8125628+9393895</f>
        <v>17519523</v>
      </c>
      <c r="M115" s="47"/>
      <c r="N115" s="47"/>
      <c r="O115" s="47"/>
      <c r="P115" s="47"/>
      <c r="Q115" s="47"/>
      <c r="R115" s="47"/>
      <c r="S115" s="49">
        <f t="shared" si="3"/>
        <v>34533348</v>
      </c>
      <c r="T115" s="44">
        <f t="shared" si="4"/>
        <v>0</v>
      </c>
      <c r="U115" s="150"/>
      <c r="V115" s="147"/>
      <c r="W115" s="150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/>
      <c r="AH115" s="150"/>
      <c r="AI115" s="150"/>
      <c r="AJ115" s="153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  <c r="BA115" s="149"/>
      <c r="BB115" s="149"/>
      <c r="BC115" s="149"/>
      <c r="BD115" s="149"/>
      <c r="BE115" s="149"/>
      <c r="BF115" s="149"/>
      <c r="BG115" s="149"/>
      <c r="BH115" s="149"/>
      <c r="BI115" s="149"/>
      <c r="BJ115" s="149"/>
      <c r="BK115" s="149"/>
      <c r="BL115" s="149"/>
      <c r="BM115" s="149"/>
      <c r="BN115" s="149"/>
      <c r="BO115" s="149"/>
      <c r="BP115" s="149"/>
      <c r="BQ115" s="149"/>
      <c r="BR115" s="149"/>
    </row>
    <row r="116" spans="1:70" s="56" customFormat="1" ht="21" hidden="1" thickBot="1" x14ac:dyDescent="0.35">
      <c r="A116" s="37"/>
      <c r="B116" s="38">
        <v>99</v>
      </c>
      <c r="C116" s="25" t="s">
        <v>121</v>
      </c>
      <c r="D116" s="39"/>
      <c r="E116" s="45"/>
      <c r="F116" s="46"/>
      <c r="G116" s="47"/>
      <c r="H116" s="47"/>
      <c r="I116" s="47"/>
      <c r="J116" s="48"/>
      <c r="K116" s="47"/>
      <c r="L116" s="47"/>
      <c r="M116" s="47"/>
      <c r="N116" s="47"/>
      <c r="O116" s="47"/>
      <c r="P116" s="47"/>
      <c r="Q116" s="47"/>
      <c r="R116" s="47"/>
      <c r="S116" s="49"/>
      <c r="T116" s="49"/>
      <c r="U116" s="150"/>
      <c r="V116" s="147"/>
      <c r="W116" s="15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/>
      <c r="AH116" s="150"/>
      <c r="AI116" s="150"/>
      <c r="AJ116" s="153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  <c r="BA116" s="149"/>
      <c r="BB116" s="149"/>
      <c r="BC116" s="149"/>
      <c r="BD116" s="149"/>
      <c r="BE116" s="149"/>
      <c r="BF116" s="149"/>
      <c r="BG116" s="149"/>
      <c r="BH116" s="149"/>
      <c r="BI116" s="149"/>
      <c r="BJ116" s="149"/>
      <c r="BK116" s="149"/>
      <c r="BL116" s="149"/>
      <c r="BM116" s="149"/>
      <c r="BN116" s="149"/>
      <c r="BO116" s="149"/>
      <c r="BP116" s="149"/>
      <c r="BQ116" s="149"/>
      <c r="BR116" s="149"/>
    </row>
    <row r="117" spans="1:70" s="56" customFormat="1" ht="21" hidden="1" thickBot="1" x14ac:dyDescent="0.35">
      <c r="A117" s="37"/>
      <c r="B117" s="38">
        <v>100</v>
      </c>
      <c r="C117" s="25" t="s">
        <v>122</v>
      </c>
      <c r="D117" s="39"/>
      <c r="E117" s="45"/>
      <c r="F117" s="46"/>
      <c r="G117" s="47"/>
      <c r="H117" s="47"/>
      <c r="I117" s="47"/>
      <c r="J117" s="48"/>
      <c r="K117" s="47"/>
      <c r="L117" s="47"/>
      <c r="M117" s="47"/>
      <c r="N117" s="47"/>
      <c r="O117" s="47"/>
      <c r="P117" s="47"/>
      <c r="Q117" s="47"/>
      <c r="R117" s="47"/>
      <c r="S117" s="49"/>
      <c r="T117" s="49"/>
      <c r="U117" s="150"/>
      <c r="V117" s="147"/>
      <c r="W117" s="15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3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  <c r="BA117" s="149"/>
      <c r="BB117" s="149"/>
      <c r="BC117" s="149"/>
      <c r="BD117" s="149"/>
      <c r="BE117" s="149"/>
      <c r="BF117" s="149"/>
      <c r="BG117" s="149"/>
      <c r="BH117" s="149"/>
      <c r="BI117" s="149"/>
      <c r="BJ117" s="149"/>
      <c r="BK117" s="149"/>
      <c r="BL117" s="149"/>
      <c r="BM117" s="149"/>
      <c r="BN117" s="149"/>
      <c r="BO117" s="149"/>
      <c r="BP117" s="149"/>
      <c r="BQ117" s="149"/>
      <c r="BR117" s="149"/>
    </row>
    <row r="118" spans="1:70" s="56" customFormat="1" ht="21" hidden="1" thickBot="1" x14ac:dyDescent="0.35">
      <c r="A118" s="37"/>
      <c r="B118" s="38">
        <v>101</v>
      </c>
      <c r="C118" s="25" t="s">
        <v>123</v>
      </c>
      <c r="D118" s="39"/>
      <c r="E118" s="45"/>
      <c r="F118" s="46"/>
      <c r="G118" s="47"/>
      <c r="H118" s="47"/>
      <c r="I118" s="47"/>
      <c r="J118" s="48"/>
      <c r="K118" s="47"/>
      <c r="L118" s="47"/>
      <c r="M118" s="47"/>
      <c r="N118" s="47"/>
      <c r="O118" s="47"/>
      <c r="P118" s="47"/>
      <c r="Q118" s="47"/>
      <c r="R118" s="47"/>
      <c r="S118" s="49"/>
      <c r="T118" s="49"/>
      <c r="U118" s="150"/>
      <c r="V118" s="147"/>
      <c r="W118" s="150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3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  <c r="BA118" s="149"/>
      <c r="BB118" s="149"/>
      <c r="BC118" s="149"/>
      <c r="BD118" s="149"/>
      <c r="BE118" s="149"/>
      <c r="BF118" s="149"/>
      <c r="BG118" s="149"/>
      <c r="BH118" s="149"/>
      <c r="BI118" s="149"/>
      <c r="BJ118" s="149"/>
      <c r="BK118" s="149"/>
      <c r="BL118" s="149"/>
      <c r="BM118" s="149"/>
      <c r="BN118" s="149"/>
      <c r="BO118" s="149"/>
      <c r="BP118" s="149"/>
      <c r="BQ118" s="149"/>
      <c r="BR118" s="149"/>
    </row>
    <row r="119" spans="1:70" s="56" customFormat="1" ht="21" hidden="1" thickBot="1" x14ac:dyDescent="0.35">
      <c r="A119" s="37"/>
      <c r="B119" s="38">
        <v>102</v>
      </c>
      <c r="C119" s="25" t="s">
        <v>124</v>
      </c>
      <c r="D119" s="39"/>
      <c r="E119" s="45"/>
      <c r="F119" s="46"/>
      <c r="G119" s="47"/>
      <c r="H119" s="47"/>
      <c r="I119" s="47"/>
      <c r="J119" s="48"/>
      <c r="K119" s="47"/>
      <c r="L119" s="47"/>
      <c r="M119" s="47"/>
      <c r="N119" s="47"/>
      <c r="O119" s="47"/>
      <c r="P119" s="47"/>
      <c r="Q119" s="47"/>
      <c r="R119" s="47"/>
      <c r="S119" s="49"/>
      <c r="T119" s="49"/>
      <c r="U119" s="150"/>
      <c r="V119" s="147"/>
      <c r="W119" s="15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3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  <c r="BA119" s="149"/>
      <c r="BB119" s="149"/>
      <c r="BC119" s="149"/>
      <c r="BD119" s="149"/>
      <c r="BE119" s="149"/>
      <c r="BF119" s="149"/>
      <c r="BG119" s="149"/>
      <c r="BH119" s="149"/>
      <c r="BI119" s="149"/>
      <c r="BJ119" s="149"/>
      <c r="BK119" s="149"/>
      <c r="BL119" s="149"/>
      <c r="BM119" s="149"/>
      <c r="BN119" s="149"/>
      <c r="BO119" s="149"/>
      <c r="BP119" s="149"/>
      <c r="BQ119" s="149"/>
      <c r="BR119" s="149"/>
    </row>
    <row r="120" spans="1:70" s="56" customFormat="1" ht="41.25" hidden="1" thickBot="1" x14ac:dyDescent="0.35">
      <c r="A120" s="37"/>
      <c r="B120" s="38">
        <v>103</v>
      </c>
      <c r="C120" s="25" t="s">
        <v>125</v>
      </c>
      <c r="D120" s="39"/>
      <c r="E120" s="45"/>
      <c r="F120" s="46"/>
      <c r="G120" s="47"/>
      <c r="H120" s="47"/>
      <c r="I120" s="47"/>
      <c r="J120" s="48"/>
      <c r="K120" s="47"/>
      <c r="L120" s="47"/>
      <c r="M120" s="47"/>
      <c r="N120" s="47"/>
      <c r="O120" s="47"/>
      <c r="P120" s="47"/>
      <c r="Q120" s="47"/>
      <c r="R120" s="47"/>
      <c r="S120" s="49"/>
      <c r="T120" s="49"/>
      <c r="U120" s="150"/>
      <c r="V120" s="147"/>
      <c r="W120" s="15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/>
      <c r="AH120" s="150"/>
      <c r="AI120" s="150"/>
      <c r="AJ120" s="153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  <c r="BA120" s="149"/>
      <c r="BB120" s="149"/>
      <c r="BC120" s="149"/>
      <c r="BD120" s="149"/>
      <c r="BE120" s="149"/>
      <c r="BF120" s="149"/>
      <c r="BG120" s="149"/>
      <c r="BH120" s="149"/>
      <c r="BI120" s="149"/>
      <c r="BJ120" s="149"/>
      <c r="BK120" s="149"/>
      <c r="BL120" s="149"/>
      <c r="BM120" s="149"/>
      <c r="BN120" s="149"/>
      <c r="BO120" s="149"/>
      <c r="BP120" s="149"/>
      <c r="BQ120" s="149"/>
      <c r="BR120" s="149"/>
    </row>
    <row r="121" spans="1:70" s="56" customFormat="1" ht="21" hidden="1" thickBot="1" x14ac:dyDescent="0.35">
      <c r="A121" s="37"/>
      <c r="B121" s="38">
        <v>104</v>
      </c>
      <c r="C121" s="25" t="s">
        <v>126</v>
      </c>
      <c r="D121" s="39"/>
      <c r="E121" s="45"/>
      <c r="F121" s="46"/>
      <c r="G121" s="47"/>
      <c r="H121" s="47"/>
      <c r="I121" s="47"/>
      <c r="J121" s="48"/>
      <c r="K121" s="47"/>
      <c r="L121" s="47"/>
      <c r="M121" s="47"/>
      <c r="N121" s="47"/>
      <c r="O121" s="47"/>
      <c r="P121" s="47"/>
      <c r="Q121" s="47"/>
      <c r="R121" s="47"/>
      <c r="S121" s="49"/>
      <c r="T121" s="49"/>
      <c r="U121" s="150"/>
      <c r="V121" s="147"/>
      <c r="W121" s="15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3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  <c r="BA121" s="149"/>
      <c r="BB121" s="149"/>
      <c r="BC121" s="149"/>
      <c r="BD121" s="149"/>
      <c r="BE121" s="149"/>
      <c r="BF121" s="149"/>
      <c r="BG121" s="149"/>
      <c r="BH121" s="149"/>
      <c r="BI121" s="149"/>
      <c r="BJ121" s="149"/>
      <c r="BK121" s="149"/>
      <c r="BL121" s="149"/>
      <c r="BM121" s="149"/>
      <c r="BN121" s="149"/>
      <c r="BO121" s="149"/>
      <c r="BP121" s="149"/>
      <c r="BQ121" s="149"/>
      <c r="BR121" s="149"/>
    </row>
    <row r="122" spans="1:70" s="56" customFormat="1" ht="21" hidden="1" thickBot="1" x14ac:dyDescent="0.35">
      <c r="A122" s="37"/>
      <c r="B122" s="38">
        <v>105</v>
      </c>
      <c r="C122" s="25" t="s">
        <v>127</v>
      </c>
      <c r="D122" s="39"/>
      <c r="E122" s="45"/>
      <c r="F122" s="46"/>
      <c r="G122" s="47"/>
      <c r="H122" s="47"/>
      <c r="I122" s="47"/>
      <c r="J122" s="48"/>
      <c r="K122" s="47"/>
      <c r="L122" s="47"/>
      <c r="M122" s="47"/>
      <c r="N122" s="47"/>
      <c r="O122" s="47"/>
      <c r="P122" s="47"/>
      <c r="Q122" s="47"/>
      <c r="R122" s="47"/>
      <c r="S122" s="49"/>
      <c r="T122" s="49"/>
      <c r="U122" s="150"/>
      <c r="V122" s="147"/>
      <c r="W122" s="15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3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  <c r="BA122" s="149"/>
      <c r="BB122" s="149"/>
      <c r="BC122" s="149"/>
      <c r="BD122" s="149"/>
      <c r="BE122" s="149"/>
      <c r="BF122" s="149"/>
      <c r="BG122" s="149"/>
      <c r="BH122" s="149"/>
      <c r="BI122" s="149"/>
      <c r="BJ122" s="149"/>
      <c r="BK122" s="149"/>
      <c r="BL122" s="149"/>
      <c r="BM122" s="149"/>
      <c r="BN122" s="149"/>
      <c r="BO122" s="149"/>
      <c r="BP122" s="149"/>
      <c r="BQ122" s="149"/>
      <c r="BR122" s="149"/>
    </row>
    <row r="123" spans="1:70" s="56" customFormat="1" ht="21" hidden="1" thickBot="1" x14ac:dyDescent="0.35">
      <c r="A123" s="37"/>
      <c r="B123" s="38">
        <v>106</v>
      </c>
      <c r="C123" s="25" t="s">
        <v>128</v>
      </c>
      <c r="D123" s="39"/>
      <c r="E123" s="45"/>
      <c r="F123" s="46"/>
      <c r="G123" s="47"/>
      <c r="H123" s="47"/>
      <c r="I123" s="47"/>
      <c r="J123" s="48"/>
      <c r="K123" s="47"/>
      <c r="L123" s="47"/>
      <c r="M123" s="47"/>
      <c r="N123" s="47"/>
      <c r="O123" s="47"/>
      <c r="P123" s="47"/>
      <c r="Q123" s="47"/>
      <c r="R123" s="47"/>
      <c r="S123" s="49"/>
      <c r="T123" s="49"/>
      <c r="U123" s="150"/>
      <c r="V123" s="147"/>
      <c r="W123" s="15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3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  <c r="BA123" s="149"/>
      <c r="BB123" s="149"/>
      <c r="BC123" s="149"/>
      <c r="BD123" s="149"/>
      <c r="BE123" s="149"/>
      <c r="BF123" s="149"/>
      <c r="BG123" s="149"/>
      <c r="BH123" s="149"/>
      <c r="BI123" s="149"/>
      <c r="BJ123" s="149"/>
      <c r="BK123" s="149"/>
      <c r="BL123" s="149"/>
      <c r="BM123" s="149"/>
      <c r="BN123" s="149"/>
      <c r="BO123" s="149"/>
      <c r="BP123" s="149"/>
      <c r="BQ123" s="149"/>
      <c r="BR123" s="149"/>
    </row>
    <row r="124" spans="1:70" s="56" customFormat="1" ht="21" hidden="1" thickBot="1" x14ac:dyDescent="0.35">
      <c r="A124" s="37"/>
      <c r="B124" s="38">
        <v>107</v>
      </c>
      <c r="C124" s="25" t="s">
        <v>129</v>
      </c>
      <c r="D124" s="39"/>
      <c r="E124" s="45"/>
      <c r="F124" s="46"/>
      <c r="G124" s="47"/>
      <c r="H124" s="47"/>
      <c r="I124" s="47"/>
      <c r="J124" s="48"/>
      <c r="K124" s="47"/>
      <c r="L124" s="47"/>
      <c r="M124" s="47"/>
      <c r="N124" s="47"/>
      <c r="O124" s="47"/>
      <c r="P124" s="47"/>
      <c r="Q124" s="47"/>
      <c r="R124" s="47"/>
      <c r="S124" s="49"/>
      <c r="T124" s="49"/>
      <c r="U124" s="150"/>
      <c r="V124" s="147"/>
      <c r="W124" s="15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3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  <c r="BA124" s="149"/>
      <c r="BB124" s="149"/>
      <c r="BC124" s="149"/>
      <c r="BD124" s="149"/>
      <c r="BE124" s="149"/>
      <c r="BF124" s="149"/>
      <c r="BG124" s="149"/>
      <c r="BH124" s="149"/>
      <c r="BI124" s="149"/>
      <c r="BJ124" s="149"/>
      <c r="BK124" s="149"/>
      <c r="BL124" s="149"/>
      <c r="BM124" s="149"/>
      <c r="BN124" s="149"/>
      <c r="BO124" s="149"/>
      <c r="BP124" s="149"/>
      <c r="BQ124" s="149"/>
      <c r="BR124" s="149"/>
    </row>
    <row r="125" spans="1:70" s="67" customFormat="1" ht="21" hidden="1" thickBot="1" x14ac:dyDescent="0.35">
      <c r="A125" s="66"/>
      <c r="B125" s="38">
        <v>108</v>
      </c>
      <c r="C125" s="25" t="s">
        <v>130</v>
      </c>
      <c r="D125" s="39"/>
      <c r="E125" s="45"/>
      <c r="F125" s="46"/>
      <c r="G125" s="47"/>
      <c r="H125" s="47"/>
      <c r="I125" s="47"/>
      <c r="J125" s="48"/>
      <c r="K125" s="47"/>
      <c r="L125" s="47"/>
      <c r="M125" s="47"/>
      <c r="N125" s="47"/>
      <c r="O125" s="47"/>
      <c r="P125" s="47"/>
      <c r="Q125" s="47"/>
      <c r="R125" s="47"/>
      <c r="S125" s="49"/>
      <c r="T125" s="49"/>
      <c r="U125" s="150"/>
      <c r="V125" s="147"/>
      <c r="W125" s="15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3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  <c r="BA125" s="149"/>
      <c r="BB125" s="149"/>
      <c r="BC125" s="149"/>
      <c r="BD125" s="149"/>
      <c r="BE125" s="149"/>
      <c r="BF125" s="149"/>
      <c r="BG125" s="149"/>
      <c r="BH125" s="149"/>
      <c r="BI125" s="149"/>
      <c r="BJ125" s="149"/>
      <c r="BK125" s="149"/>
      <c r="BL125" s="149"/>
      <c r="BM125" s="149"/>
      <c r="BN125" s="149"/>
      <c r="BO125" s="149"/>
      <c r="BP125" s="149"/>
      <c r="BQ125" s="149"/>
      <c r="BR125" s="149"/>
    </row>
    <row r="126" spans="1:70" s="56" customFormat="1" ht="21" hidden="1" thickBot="1" x14ac:dyDescent="0.35">
      <c r="A126" s="37"/>
      <c r="B126" s="38">
        <v>109</v>
      </c>
      <c r="C126" s="25" t="s">
        <v>131</v>
      </c>
      <c r="D126" s="39"/>
      <c r="E126" s="45"/>
      <c r="F126" s="46"/>
      <c r="G126" s="47"/>
      <c r="H126" s="47"/>
      <c r="I126" s="47"/>
      <c r="J126" s="48"/>
      <c r="K126" s="47"/>
      <c r="L126" s="47"/>
      <c r="M126" s="47"/>
      <c r="N126" s="47"/>
      <c r="O126" s="47"/>
      <c r="P126" s="47"/>
      <c r="Q126" s="47"/>
      <c r="R126" s="47"/>
      <c r="S126" s="49"/>
      <c r="T126" s="49"/>
      <c r="U126" s="150"/>
      <c r="V126" s="147"/>
      <c r="W126" s="15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3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  <c r="BA126" s="149"/>
      <c r="BB126" s="149"/>
      <c r="BC126" s="149"/>
      <c r="BD126" s="149"/>
      <c r="BE126" s="149"/>
      <c r="BF126" s="149"/>
      <c r="BG126" s="149"/>
      <c r="BH126" s="149"/>
      <c r="BI126" s="149"/>
      <c r="BJ126" s="149"/>
      <c r="BK126" s="149"/>
      <c r="BL126" s="149"/>
      <c r="BM126" s="149"/>
      <c r="BN126" s="149"/>
      <c r="BO126" s="149"/>
      <c r="BP126" s="149"/>
      <c r="BQ126" s="149"/>
      <c r="BR126" s="149"/>
    </row>
    <row r="127" spans="1:70" s="56" customFormat="1" ht="41.25" hidden="1" thickBot="1" x14ac:dyDescent="0.35">
      <c r="A127" s="37"/>
      <c r="B127" s="38">
        <v>110</v>
      </c>
      <c r="C127" s="25" t="s">
        <v>132</v>
      </c>
      <c r="D127" s="39"/>
      <c r="E127" s="45"/>
      <c r="F127" s="46"/>
      <c r="G127" s="47"/>
      <c r="H127" s="47"/>
      <c r="I127" s="47"/>
      <c r="J127" s="48"/>
      <c r="K127" s="47"/>
      <c r="L127" s="47"/>
      <c r="M127" s="47"/>
      <c r="N127" s="47"/>
      <c r="O127" s="47"/>
      <c r="P127" s="47"/>
      <c r="Q127" s="47"/>
      <c r="R127" s="47"/>
      <c r="S127" s="49"/>
      <c r="T127" s="49"/>
      <c r="U127" s="150"/>
      <c r="V127" s="147"/>
      <c r="W127" s="15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3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  <c r="BA127" s="149"/>
      <c r="BB127" s="149"/>
      <c r="BC127" s="149"/>
      <c r="BD127" s="149"/>
      <c r="BE127" s="149"/>
      <c r="BF127" s="149"/>
      <c r="BG127" s="149"/>
      <c r="BH127" s="149"/>
      <c r="BI127" s="149"/>
      <c r="BJ127" s="149"/>
      <c r="BK127" s="149"/>
      <c r="BL127" s="149"/>
      <c r="BM127" s="149"/>
      <c r="BN127" s="149"/>
      <c r="BO127" s="149"/>
      <c r="BP127" s="149"/>
      <c r="BQ127" s="149"/>
      <c r="BR127" s="149"/>
    </row>
    <row r="128" spans="1:70" s="56" customFormat="1" ht="21" hidden="1" thickBot="1" x14ac:dyDescent="0.35">
      <c r="A128" s="37"/>
      <c r="B128" s="38">
        <v>111</v>
      </c>
      <c r="C128" s="25" t="s">
        <v>133</v>
      </c>
      <c r="D128" s="39"/>
      <c r="E128" s="45"/>
      <c r="F128" s="46"/>
      <c r="G128" s="47"/>
      <c r="H128" s="47"/>
      <c r="I128" s="47"/>
      <c r="J128" s="48"/>
      <c r="K128" s="47"/>
      <c r="L128" s="47"/>
      <c r="M128" s="47"/>
      <c r="N128" s="47"/>
      <c r="O128" s="47"/>
      <c r="P128" s="47"/>
      <c r="Q128" s="47"/>
      <c r="R128" s="47"/>
      <c r="S128" s="49"/>
      <c r="T128" s="49"/>
      <c r="U128" s="150"/>
      <c r="V128" s="147"/>
      <c r="W128" s="15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3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  <c r="BA128" s="149"/>
      <c r="BB128" s="149"/>
      <c r="BC128" s="149"/>
      <c r="BD128" s="149"/>
      <c r="BE128" s="149"/>
      <c r="BF128" s="149"/>
      <c r="BG128" s="149"/>
      <c r="BH128" s="149"/>
      <c r="BI128" s="149"/>
      <c r="BJ128" s="149"/>
      <c r="BK128" s="149"/>
      <c r="BL128" s="149"/>
      <c r="BM128" s="149"/>
      <c r="BN128" s="149"/>
      <c r="BO128" s="149"/>
      <c r="BP128" s="149"/>
      <c r="BQ128" s="149"/>
      <c r="BR128" s="149"/>
    </row>
    <row r="129" spans="2:16383" s="56" customFormat="1" ht="21" hidden="1" thickBot="1" x14ac:dyDescent="0.35">
      <c r="B129" s="38">
        <v>112</v>
      </c>
      <c r="C129" s="25" t="s">
        <v>134</v>
      </c>
      <c r="D129" s="39"/>
      <c r="E129" s="45"/>
      <c r="F129" s="46"/>
      <c r="G129" s="47"/>
      <c r="H129" s="47"/>
      <c r="I129" s="47"/>
      <c r="J129" s="48"/>
      <c r="K129" s="47"/>
      <c r="L129" s="47"/>
      <c r="M129" s="47"/>
      <c r="N129" s="47"/>
      <c r="O129" s="47"/>
      <c r="P129" s="47"/>
      <c r="Q129" s="47"/>
      <c r="R129" s="47"/>
      <c r="S129" s="49">
        <f>SUM(G129:R129)</f>
        <v>0</v>
      </c>
      <c r="T129" s="49">
        <f>+F129-S129</f>
        <v>0</v>
      </c>
      <c r="U129" s="150"/>
      <c r="V129" s="147"/>
      <c r="W129" s="15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3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  <c r="BA129" s="149"/>
      <c r="BB129" s="149"/>
      <c r="BC129" s="149"/>
      <c r="BD129" s="149"/>
      <c r="BE129" s="149"/>
      <c r="BF129" s="149"/>
      <c r="BG129" s="149"/>
      <c r="BH129" s="149"/>
      <c r="BI129" s="149"/>
      <c r="BJ129" s="149"/>
      <c r="BK129" s="149"/>
      <c r="BL129" s="149"/>
      <c r="BM129" s="149"/>
      <c r="BN129" s="149"/>
      <c r="BO129" s="149"/>
      <c r="BP129" s="149"/>
      <c r="BQ129" s="149"/>
      <c r="BR129" s="149"/>
    </row>
    <row r="130" spans="2:16383" s="56" customFormat="1" ht="21" thickBot="1" x14ac:dyDescent="0.35">
      <c r="B130" s="30"/>
      <c r="C130" s="13" t="s">
        <v>180</v>
      </c>
      <c r="D130" s="68"/>
      <c r="E130" s="69">
        <f t="shared" ref="E130:T130" si="5">SUM(E15:E129)</f>
        <v>943745479</v>
      </c>
      <c r="F130" s="70">
        <f t="shared" si="5"/>
        <v>584626953.89999998</v>
      </c>
      <c r="G130" s="71">
        <f t="shared" si="5"/>
        <v>56090351</v>
      </c>
      <c r="H130" s="71">
        <f t="shared" si="5"/>
        <v>56090351</v>
      </c>
      <c r="I130" s="71">
        <f t="shared" si="5"/>
        <v>111023193</v>
      </c>
      <c r="J130" s="71">
        <f t="shared" si="5"/>
        <v>136418770.90000001</v>
      </c>
      <c r="K130" s="71">
        <f t="shared" si="5"/>
        <v>56090351</v>
      </c>
      <c r="L130" s="71">
        <f t="shared" si="5"/>
        <v>113168009</v>
      </c>
      <c r="M130" s="71">
        <f t="shared" si="5"/>
        <v>55745602</v>
      </c>
      <c r="N130" s="71">
        <f t="shared" si="5"/>
        <v>0</v>
      </c>
      <c r="O130" s="71">
        <f t="shared" si="5"/>
        <v>0</v>
      </c>
      <c r="P130" s="71">
        <f t="shared" si="5"/>
        <v>0</v>
      </c>
      <c r="Q130" s="71">
        <f t="shared" si="5"/>
        <v>0</v>
      </c>
      <c r="R130" s="71">
        <f t="shared" si="5"/>
        <v>0</v>
      </c>
      <c r="S130" s="71">
        <f t="shared" si="5"/>
        <v>584626627.89999998</v>
      </c>
      <c r="T130" s="71">
        <f t="shared" si="5"/>
        <v>326</v>
      </c>
      <c r="U130" s="149"/>
      <c r="V130" s="147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  <c r="BA130" s="149"/>
      <c r="BB130" s="149"/>
      <c r="BC130" s="149"/>
      <c r="BD130" s="149"/>
      <c r="BE130" s="149"/>
      <c r="BF130" s="149"/>
      <c r="BG130" s="149"/>
      <c r="BH130" s="149"/>
      <c r="BI130" s="149"/>
      <c r="BJ130" s="149"/>
      <c r="BK130" s="149"/>
      <c r="BL130" s="149"/>
      <c r="BM130" s="149"/>
      <c r="BN130" s="149"/>
      <c r="BO130" s="149"/>
      <c r="BP130" s="149"/>
      <c r="BQ130" s="149"/>
      <c r="BR130" s="149"/>
    </row>
    <row r="131" spans="2:16383" s="56" customFormat="1" ht="21.75" customHeight="1" x14ac:dyDescent="0.3">
      <c r="B131" s="30"/>
      <c r="E131" s="65"/>
      <c r="S131" s="30"/>
      <c r="T131" s="30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  <c r="BA131" s="149"/>
      <c r="BB131" s="149"/>
      <c r="BC131" s="149"/>
      <c r="BD131" s="149"/>
      <c r="BE131" s="149"/>
      <c r="BF131" s="149"/>
      <c r="BG131" s="149"/>
      <c r="BH131" s="149"/>
      <c r="BI131" s="149"/>
      <c r="BJ131" s="149"/>
      <c r="BK131" s="149"/>
      <c r="BL131" s="149"/>
      <c r="BM131" s="149"/>
      <c r="BN131" s="149"/>
      <c r="BO131" s="149"/>
      <c r="BP131" s="149"/>
      <c r="BQ131" s="149"/>
      <c r="BR131" s="149"/>
    </row>
    <row r="132" spans="2:16383" s="56" customFormat="1" ht="21.75" customHeight="1" x14ac:dyDescent="0.3">
      <c r="B132" s="30"/>
      <c r="E132" s="65"/>
      <c r="F132" s="72"/>
      <c r="H132" s="72"/>
      <c r="I132" s="72"/>
      <c r="S132" s="30"/>
      <c r="T132" s="30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  <c r="BA132" s="149"/>
      <c r="BB132" s="149"/>
      <c r="BC132" s="149"/>
      <c r="BD132" s="149"/>
      <c r="BE132" s="149"/>
      <c r="BF132" s="149"/>
      <c r="BG132" s="149"/>
      <c r="BH132" s="149"/>
      <c r="BI132" s="149"/>
      <c r="BJ132" s="149"/>
      <c r="BK132" s="149"/>
      <c r="BL132" s="149"/>
      <c r="BM132" s="149"/>
      <c r="BN132" s="149"/>
      <c r="BO132" s="149"/>
      <c r="BP132" s="149"/>
      <c r="BQ132" s="149"/>
      <c r="BR132" s="149"/>
    </row>
    <row r="133" spans="2:16383" s="56" customFormat="1" ht="21.75" customHeight="1" thickBot="1" x14ac:dyDescent="0.35">
      <c r="B133" s="30"/>
      <c r="E133" s="65"/>
      <c r="S133" s="30"/>
      <c r="T133" s="30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  <c r="BA133" s="149"/>
      <c r="BB133" s="149"/>
      <c r="BC133" s="149"/>
      <c r="BD133" s="149"/>
      <c r="BE133" s="149"/>
      <c r="BF133" s="149"/>
      <c r="BG133" s="149"/>
      <c r="BH133" s="149"/>
      <c r="BI133" s="149"/>
      <c r="BJ133" s="149"/>
      <c r="BK133" s="149"/>
      <c r="BL133" s="149"/>
      <c r="BM133" s="149"/>
      <c r="BN133" s="149"/>
      <c r="BO133" s="149"/>
      <c r="BP133" s="149"/>
      <c r="BQ133" s="149"/>
      <c r="BR133" s="149"/>
    </row>
    <row r="134" spans="2:16383" s="56" customFormat="1" ht="21.75" customHeight="1" x14ac:dyDescent="0.3">
      <c r="B134" s="30"/>
      <c r="C134" s="73"/>
      <c r="D134" s="74"/>
      <c r="E134" s="75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6"/>
      <c r="T134" s="77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  <c r="BA134" s="149"/>
      <c r="BB134" s="149"/>
      <c r="BC134" s="149"/>
      <c r="BD134" s="149"/>
      <c r="BE134" s="149"/>
      <c r="BF134" s="149"/>
      <c r="BG134" s="149"/>
      <c r="BH134" s="149"/>
      <c r="BI134" s="149"/>
      <c r="BJ134" s="149"/>
      <c r="BK134" s="149"/>
      <c r="BL134" s="149"/>
      <c r="BM134" s="149"/>
      <c r="BN134" s="149"/>
      <c r="BO134" s="149"/>
      <c r="BP134" s="149"/>
      <c r="BQ134" s="149"/>
      <c r="BR134" s="149"/>
    </row>
    <row r="135" spans="2:16383" s="16" customFormat="1" x14ac:dyDescent="0.3">
      <c r="C135" s="345" t="s">
        <v>138</v>
      </c>
      <c r="D135" s="346"/>
      <c r="E135" s="346"/>
      <c r="F135" s="346"/>
      <c r="G135" s="346"/>
      <c r="H135" s="346"/>
      <c r="I135" s="346"/>
      <c r="J135" s="346"/>
      <c r="K135" s="346"/>
      <c r="L135" s="346"/>
      <c r="M135" s="346"/>
      <c r="N135" s="346"/>
      <c r="O135" s="346"/>
      <c r="P135" s="346"/>
      <c r="Q135" s="346"/>
      <c r="R135" s="346"/>
      <c r="S135" s="346"/>
      <c r="T135" s="347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  <c r="BI135" s="146"/>
      <c r="BJ135" s="146"/>
      <c r="BK135" s="146"/>
      <c r="BL135" s="146"/>
      <c r="BM135" s="146"/>
      <c r="BN135" s="146"/>
      <c r="BO135" s="146"/>
      <c r="BP135" s="146"/>
      <c r="BQ135" s="146"/>
      <c r="BR135" s="146"/>
    </row>
    <row r="136" spans="2:16383" s="16" customFormat="1" x14ac:dyDescent="0.3">
      <c r="C136" s="345" t="s">
        <v>136</v>
      </c>
      <c r="D136" s="346"/>
      <c r="E136" s="346"/>
      <c r="F136" s="346"/>
      <c r="G136" s="346"/>
      <c r="H136" s="346"/>
      <c r="I136" s="346"/>
      <c r="J136" s="346"/>
      <c r="K136" s="346"/>
      <c r="L136" s="346"/>
      <c r="M136" s="346"/>
      <c r="N136" s="346"/>
      <c r="O136" s="346"/>
      <c r="P136" s="346"/>
      <c r="Q136" s="346"/>
      <c r="R136" s="346"/>
      <c r="S136" s="346"/>
      <c r="T136" s="347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  <c r="BI136" s="146"/>
      <c r="BJ136" s="146"/>
      <c r="BK136" s="146"/>
      <c r="BL136" s="146"/>
      <c r="BM136" s="146"/>
      <c r="BN136" s="146"/>
      <c r="BO136" s="146"/>
      <c r="BP136" s="146"/>
      <c r="BQ136" s="146"/>
      <c r="BR136" s="146"/>
    </row>
    <row r="137" spans="2:16383" s="16" customFormat="1" x14ac:dyDescent="0.3">
      <c r="C137" s="345" t="s">
        <v>137</v>
      </c>
      <c r="D137" s="346"/>
      <c r="E137" s="346"/>
      <c r="F137" s="346"/>
      <c r="G137" s="346"/>
      <c r="H137" s="346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7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  <c r="BI137" s="146"/>
      <c r="BJ137" s="146"/>
      <c r="BK137" s="146"/>
      <c r="BL137" s="146"/>
      <c r="BM137" s="146"/>
      <c r="BN137" s="146"/>
      <c r="BO137" s="146"/>
      <c r="BP137" s="146"/>
      <c r="BQ137" s="146"/>
      <c r="BR137" s="146"/>
    </row>
    <row r="138" spans="2:16383" ht="21" thickBot="1" x14ac:dyDescent="0.35">
      <c r="C138" s="78"/>
      <c r="D138" s="79"/>
      <c r="E138" s="80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81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145"/>
      <c r="BI138" s="145"/>
      <c r="BJ138" s="145"/>
      <c r="BK138" s="145"/>
      <c r="BL138" s="145"/>
      <c r="BM138" s="145"/>
      <c r="BN138" s="145"/>
      <c r="BO138" s="145"/>
      <c r="BP138" s="145"/>
      <c r="BQ138" s="145"/>
      <c r="BR138" s="145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  <c r="EW138" s="18"/>
      <c r="EX138" s="18"/>
      <c r="EY138" s="18"/>
      <c r="EZ138" s="18"/>
      <c r="FA138" s="18"/>
      <c r="FB138" s="18"/>
      <c r="FC138" s="18"/>
      <c r="FD138" s="18"/>
      <c r="FE138" s="18"/>
      <c r="FF138" s="18"/>
      <c r="FG138" s="18"/>
      <c r="FH138" s="18"/>
      <c r="FI138" s="18"/>
      <c r="FJ138" s="18"/>
      <c r="FK138" s="18"/>
      <c r="FL138" s="18"/>
      <c r="FM138" s="18"/>
      <c r="FN138" s="18"/>
      <c r="FO138" s="18"/>
      <c r="FP138" s="18"/>
      <c r="FQ138" s="18"/>
      <c r="FR138" s="18"/>
      <c r="FS138" s="18"/>
      <c r="FT138" s="18"/>
      <c r="FU138" s="18"/>
      <c r="FV138" s="18"/>
      <c r="FW138" s="18"/>
      <c r="FX138" s="18"/>
      <c r="FY138" s="18"/>
      <c r="FZ138" s="18"/>
      <c r="GA138" s="18"/>
      <c r="GB138" s="18"/>
      <c r="GC138" s="18"/>
      <c r="GD138" s="18"/>
      <c r="GE138" s="18"/>
      <c r="GF138" s="18"/>
      <c r="GG138" s="18"/>
      <c r="GH138" s="18"/>
      <c r="GI138" s="18"/>
      <c r="GJ138" s="18"/>
      <c r="GK138" s="18"/>
      <c r="GL138" s="18"/>
      <c r="GM138" s="18"/>
      <c r="GN138" s="18"/>
      <c r="GO138" s="18"/>
      <c r="GP138" s="18"/>
      <c r="GQ138" s="18"/>
      <c r="GR138" s="18"/>
      <c r="GS138" s="18"/>
      <c r="GT138" s="18"/>
      <c r="GU138" s="18"/>
      <c r="GV138" s="18"/>
      <c r="GW138" s="18"/>
      <c r="GX138" s="18"/>
      <c r="GY138" s="18"/>
      <c r="GZ138" s="18"/>
      <c r="HA138" s="18"/>
      <c r="HB138" s="18"/>
      <c r="HC138" s="18"/>
      <c r="HD138" s="18"/>
      <c r="HE138" s="18"/>
      <c r="HF138" s="18"/>
      <c r="HG138" s="18"/>
      <c r="HH138" s="18"/>
      <c r="HI138" s="18"/>
      <c r="HJ138" s="18"/>
      <c r="HK138" s="18"/>
      <c r="HL138" s="18"/>
      <c r="HM138" s="18"/>
      <c r="HN138" s="18"/>
      <c r="HO138" s="18"/>
      <c r="HP138" s="18"/>
      <c r="HQ138" s="18"/>
      <c r="HR138" s="18"/>
      <c r="HS138" s="18"/>
      <c r="HT138" s="18"/>
      <c r="HU138" s="18"/>
      <c r="HV138" s="18"/>
      <c r="HW138" s="18"/>
      <c r="HX138" s="18"/>
      <c r="HY138" s="18"/>
      <c r="HZ138" s="18"/>
      <c r="IA138" s="18"/>
      <c r="IB138" s="18"/>
      <c r="IC138" s="18"/>
      <c r="ID138" s="18"/>
      <c r="IE138" s="18"/>
      <c r="IF138" s="18"/>
      <c r="IG138" s="18"/>
      <c r="IH138" s="18"/>
      <c r="II138" s="18"/>
      <c r="IJ138" s="18"/>
      <c r="IK138" s="18"/>
      <c r="IL138" s="18"/>
      <c r="IM138" s="18"/>
      <c r="IN138" s="18"/>
      <c r="IO138" s="18"/>
      <c r="IP138" s="18"/>
      <c r="IQ138" s="18"/>
      <c r="IR138" s="18"/>
      <c r="IS138" s="18"/>
      <c r="IT138" s="18"/>
      <c r="IU138" s="18"/>
      <c r="IV138" s="18"/>
      <c r="IW138" s="18"/>
      <c r="IX138" s="18"/>
      <c r="IY138" s="18"/>
      <c r="IZ138" s="18"/>
      <c r="JA138" s="18"/>
      <c r="JB138" s="18"/>
      <c r="JC138" s="18"/>
      <c r="JD138" s="18"/>
      <c r="JE138" s="18"/>
      <c r="JF138" s="18"/>
      <c r="JG138" s="18"/>
      <c r="JH138" s="18"/>
      <c r="JI138" s="18"/>
      <c r="JJ138" s="18"/>
      <c r="JK138" s="18"/>
      <c r="JL138" s="18"/>
      <c r="JM138" s="18"/>
      <c r="JN138" s="18"/>
      <c r="JO138" s="18"/>
      <c r="JP138" s="18"/>
      <c r="JQ138" s="18"/>
      <c r="JR138" s="18"/>
      <c r="JS138" s="18"/>
      <c r="JT138" s="18"/>
      <c r="JU138" s="18"/>
      <c r="JV138" s="18"/>
      <c r="JW138" s="18"/>
      <c r="JX138" s="18"/>
      <c r="JY138" s="18"/>
      <c r="JZ138" s="18"/>
      <c r="KA138" s="18"/>
      <c r="KB138" s="18"/>
      <c r="KC138" s="18"/>
      <c r="KD138" s="18"/>
      <c r="KE138" s="18"/>
      <c r="KF138" s="18"/>
      <c r="KG138" s="18"/>
      <c r="KH138" s="18"/>
      <c r="KI138" s="18"/>
      <c r="KJ138" s="18"/>
      <c r="KK138" s="18"/>
      <c r="KL138" s="18"/>
      <c r="KM138" s="18"/>
      <c r="KN138" s="18"/>
      <c r="KO138" s="18"/>
      <c r="KP138" s="18"/>
      <c r="KQ138" s="18"/>
      <c r="KR138" s="18"/>
      <c r="KS138" s="18"/>
      <c r="KT138" s="18"/>
      <c r="KU138" s="18"/>
      <c r="KV138" s="18"/>
      <c r="KW138" s="18"/>
      <c r="KX138" s="18"/>
      <c r="KY138" s="18"/>
      <c r="KZ138" s="18"/>
      <c r="LA138" s="18"/>
      <c r="LB138" s="18"/>
      <c r="LC138" s="18"/>
      <c r="LD138" s="18"/>
      <c r="LE138" s="18"/>
      <c r="LF138" s="18"/>
      <c r="LG138" s="18"/>
      <c r="LH138" s="18"/>
      <c r="LI138" s="18"/>
      <c r="LJ138" s="18"/>
      <c r="LK138" s="18"/>
      <c r="LL138" s="18"/>
      <c r="LM138" s="18"/>
      <c r="LN138" s="18"/>
      <c r="LO138" s="18"/>
      <c r="LP138" s="18"/>
      <c r="LQ138" s="18"/>
      <c r="LR138" s="18"/>
      <c r="LS138" s="18"/>
      <c r="LT138" s="18"/>
      <c r="LU138" s="18"/>
      <c r="LV138" s="18"/>
      <c r="LW138" s="18"/>
      <c r="LX138" s="18"/>
      <c r="LY138" s="18"/>
      <c r="LZ138" s="18"/>
      <c r="MA138" s="18"/>
      <c r="MB138" s="18"/>
      <c r="MC138" s="18"/>
      <c r="MD138" s="18"/>
      <c r="ME138" s="18"/>
      <c r="MF138" s="18"/>
      <c r="MG138" s="18"/>
      <c r="MH138" s="18"/>
      <c r="MI138" s="18"/>
      <c r="MJ138" s="18"/>
      <c r="MK138" s="18"/>
      <c r="ML138" s="18"/>
      <c r="MM138" s="18"/>
      <c r="MN138" s="18"/>
      <c r="MO138" s="18"/>
      <c r="MP138" s="18"/>
      <c r="MQ138" s="18"/>
      <c r="MR138" s="18"/>
      <c r="MS138" s="18"/>
      <c r="MT138" s="18"/>
      <c r="MU138" s="18"/>
      <c r="MV138" s="18"/>
      <c r="MW138" s="18"/>
      <c r="MX138" s="18"/>
      <c r="MY138" s="18"/>
      <c r="MZ138" s="18"/>
      <c r="NA138" s="18"/>
      <c r="NB138" s="18"/>
      <c r="NC138" s="18"/>
      <c r="ND138" s="18"/>
      <c r="NE138" s="18"/>
      <c r="NF138" s="18"/>
      <c r="NG138" s="18"/>
      <c r="NH138" s="18"/>
      <c r="NI138" s="18"/>
      <c r="NJ138" s="18"/>
      <c r="NK138" s="18"/>
      <c r="NL138" s="18"/>
      <c r="NM138" s="18"/>
      <c r="NN138" s="18"/>
      <c r="NO138" s="18"/>
      <c r="NP138" s="18"/>
      <c r="NQ138" s="18"/>
      <c r="NR138" s="18"/>
      <c r="NS138" s="18"/>
      <c r="NT138" s="18"/>
      <c r="NU138" s="18"/>
      <c r="NV138" s="18"/>
      <c r="NW138" s="18"/>
      <c r="NX138" s="18"/>
      <c r="NY138" s="18"/>
      <c r="NZ138" s="18"/>
      <c r="OA138" s="18"/>
      <c r="OB138" s="18"/>
      <c r="OC138" s="18"/>
      <c r="OD138" s="18"/>
      <c r="OE138" s="18"/>
      <c r="OF138" s="18"/>
      <c r="OG138" s="18"/>
      <c r="OH138" s="18"/>
      <c r="OI138" s="18"/>
      <c r="OJ138" s="18"/>
      <c r="OK138" s="18"/>
      <c r="OL138" s="18"/>
      <c r="OM138" s="18"/>
      <c r="ON138" s="18"/>
      <c r="OO138" s="18"/>
      <c r="OP138" s="18"/>
      <c r="OQ138" s="18"/>
      <c r="OR138" s="18"/>
      <c r="OS138" s="18"/>
      <c r="OT138" s="18"/>
      <c r="OU138" s="18"/>
      <c r="OV138" s="18"/>
      <c r="OW138" s="18"/>
      <c r="OX138" s="18"/>
      <c r="OY138" s="18"/>
      <c r="OZ138" s="18"/>
      <c r="PA138" s="18"/>
      <c r="PB138" s="18"/>
      <c r="PC138" s="18"/>
      <c r="PD138" s="18"/>
      <c r="PE138" s="18"/>
      <c r="PF138" s="18"/>
      <c r="PG138" s="18"/>
      <c r="PH138" s="18"/>
      <c r="PI138" s="18"/>
      <c r="PJ138" s="18"/>
      <c r="PK138" s="18"/>
      <c r="PL138" s="18"/>
      <c r="PM138" s="18"/>
      <c r="PN138" s="18"/>
      <c r="PO138" s="18"/>
      <c r="PP138" s="18"/>
      <c r="PQ138" s="18"/>
      <c r="PR138" s="18"/>
      <c r="PS138" s="18"/>
      <c r="PT138" s="18"/>
      <c r="PU138" s="18"/>
      <c r="PV138" s="18"/>
      <c r="PW138" s="18"/>
      <c r="PX138" s="18"/>
      <c r="PY138" s="18"/>
      <c r="PZ138" s="18"/>
      <c r="QA138" s="18"/>
      <c r="QB138" s="18"/>
      <c r="QC138" s="18"/>
      <c r="QD138" s="18"/>
      <c r="QE138" s="18"/>
      <c r="QF138" s="18"/>
      <c r="QG138" s="18"/>
      <c r="QH138" s="18"/>
      <c r="QI138" s="18"/>
      <c r="QJ138" s="18"/>
      <c r="QK138" s="18"/>
      <c r="QL138" s="18"/>
      <c r="QM138" s="18"/>
      <c r="QN138" s="18"/>
      <c r="QO138" s="18"/>
      <c r="QP138" s="18"/>
      <c r="QQ138" s="18"/>
      <c r="QR138" s="18"/>
      <c r="QS138" s="18"/>
      <c r="QT138" s="18"/>
      <c r="QU138" s="18"/>
      <c r="QV138" s="18"/>
      <c r="QW138" s="18"/>
      <c r="QX138" s="18"/>
      <c r="QY138" s="18"/>
      <c r="QZ138" s="18"/>
      <c r="RA138" s="18"/>
      <c r="RB138" s="18"/>
      <c r="RC138" s="18"/>
      <c r="RD138" s="18"/>
      <c r="RE138" s="18"/>
      <c r="RF138" s="18"/>
      <c r="RG138" s="18"/>
      <c r="RH138" s="18"/>
      <c r="RI138" s="18"/>
      <c r="RJ138" s="18"/>
      <c r="RK138" s="18"/>
      <c r="RL138" s="18"/>
      <c r="RM138" s="18"/>
      <c r="RN138" s="18"/>
      <c r="RO138" s="18"/>
      <c r="RP138" s="18"/>
      <c r="RQ138" s="18"/>
      <c r="RR138" s="18"/>
      <c r="RS138" s="18"/>
      <c r="RT138" s="18"/>
      <c r="RU138" s="18"/>
      <c r="RV138" s="18"/>
      <c r="RW138" s="18"/>
      <c r="RX138" s="18"/>
      <c r="RY138" s="18"/>
      <c r="RZ138" s="18"/>
      <c r="SA138" s="18"/>
      <c r="SB138" s="18"/>
      <c r="SC138" s="18"/>
      <c r="SD138" s="18"/>
      <c r="SE138" s="18"/>
      <c r="SF138" s="18"/>
      <c r="SG138" s="18"/>
      <c r="SH138" s="18"/>
      <c r="SI138" s="18"/>
      <c r="SJ138" s="18"/>
      <c r="SK138" s="18"/>
      <c r="SL138" s="18"/>
      <c r="SM138" s="18"/>
      <c r="SN138" s="18"/>
      <c r="SO138" s="18"/>
      <c r="SP138" s="18"/>
      <c r="SQ138" s="18"/>
      <c r="SR138" s="18"/>
      <c r="SS138" s="18"/>
      <c r="ST138" s="18"/>
      <c r="SU138" s="18"/>
      <c r="SV138" s="18"/>
      <c r="SW138" s="18"/>
      <c r="SX138" s="18"/>
      <c r="SY138" s="18"/>
      <c r="SZ138" s="18"/>
      <c r="TA138" s="18"/>
      <c r="TB138" s="18"/>
      <c r="TC138" s="18"/>
      <c r="TD138" s="18"/>
      <c r="TE138" s="18"/>
      <c r="TF138" s="18"/>
      <c r="TG138" s="18"/>
      <c r="TH138" s="18"/>
      <c r="TI138" s="18"/>
      <c r="TJ138" s="18"/>
      <c r="TK138" s="18"/>
      <c r="TL138" s="18"/>
      <c r="TM138" s="18"/>
      <c r="TN138" s="18"/>
      <c r="TO138" s="18"/>
      <c r="TP138" s="18"/>
      <c r="TQ138" s="18"/>
      <c r="TR138" s="18"/>
      <c r="TS138" s="18"/>
      <c r="TT138" s="18"/>
      <c r="TU138" s="18"/>
      <c r="TV138" s="18"/>
      <c r="TW138" s="18"/>
      <c r="TX138" s="18"/>
      <c r="TY138" s="18"/>
      <c r="TZ138" s="18"/>
      <c r="UA138" s="18"/>
      <c r="UB138" s="18"/>
      <c r="UC138" s="18"/>
      <c r="UD138" s="18"/>
      <c r="UE138" s="18"/>
      <c r="UF138" s="18"/>
      <c r="UG138" s="18"/>
      <c r="UH138" s="18"/>
      <c r="UI138" s="18"/>
      <c r="UJ138" s="18"/>
      <c r="UK138" s="18"/>
      <c r="UL138" s="18"/>
      <c r="UM138" s="18"/>
      <c r="UN138" s="18"/>
      <c r="UO138" s="18"/>
      <c r="UP138" s="18"/>
      <c r="UQ138" s="18"/>
      <c r="UR138" s="18"/>
      <c r="US138" s="18"/>
      <c r="UT138" s="18"/>
      <c r="UU138" s="18"/>
      <c r="UV138" s="18"/>
      <c r="UW138" s="18"/>
      <c r="UX138" s="18"/>
      <c r="UY138" s="18"/>
      <c r="UZ138" s="18"/>
      <c r="VA138" s="18"/>
      <c r="VB138" s="18"/>
      <c r="VC138" s="18"/>
      <c r="VD138" s="18"/>
      <c r="VE138" s="18"/>
      <c r="VF138" s="18"/>
      <c r="VG138" s="18"/>
      <c r="VH138" s="18"/>
      <c r="VI138" s="18"/>
      <c r="VJ138" s="18"/>
      <c r="VK138" s="18"/>
      <c r="VL138" s="18"/>
      <c r="VM138" s="18"/>
      <c r="VN138" s="18"/>
      <c r="VO138" s="18"/>
      <c r="VP138" s="18"/>
      <c r="VQ138" s="18"/>
      <c r="VR138" s="18"/>
      <c r="VS138" s="18"/>
      <c r="VT138" s="18"/>
      <c r="VU138" s="18"/>
      <c r="VV138" s="18"/>
      <c r="VW138" s="18"/>
      <c r="VX138" s="18"/>
      <c r="VY138" s="18"/>
      <c r="VZ138" s="18"/>
      <c r="WA138" s="18"/>
      <c r="WB138" s="18"/>
      <c r="WC138" s="18"/>
      <c r="WD138" s="18"/>
      <c r="WE138" s="18"/>
      <c r="WF138" s="18"/>
      <c r="WG138" s="18"/>
      <c r="WH138" s="18"/>
      <c r="WI138" s="18"/>
      <c r="WJ138" s="18"/>
      <c r="WK138" s="18"/>
      <c r="WL138" s="18"/>
      <c r="WM138" s="18"/>
      <c r="WN138" s="18"/>
      <c r="WO138" s="18"/>
      <c r="WP138" s="18"/>
      <c r="WQ138" s="18"/>
      <c r="WR138" s="18"/>
      <c r="WS138" s="18"/>
      <c r="WT138" s="18"/>
      <c r="WU138" s="18"/>
      <c r="WV138" s="18"/>
      <c r="WW138" s="18"/>
      <c r="WX138" s="18"/>
      <c r="WY138" s="18"/>
      <c r="WZ138" s="18"/>
      <c r="XA138" s="18"/>
      <c r="XB138" s="18"/>
      <c r="XC138" s="18"/>
      <c r="XD138" s="18"/>
      <c r="XE138" s="18"/>
      <c r="XF138" s="18"/>
      <c r="XG138" s="18"/>
      <c r="XH138" s="18"/>
      <c r="XI138" s="18"/>
      <c r="XJ138" s="18"/>
      <c r="XK138" s="18"/>
      <c r="XL138" s="18"/>
      <c r="XM138" s="18"/>
      <c r="XN138" s="18"/>
      <c r="XO138" s="18"/>
      <c r="XP138" s="18"/>
      <c r="XQ138" s="18"/>
      <c r="XR138" s="18"/>
      <c r="XS138" s="18"/>
      <c r="XT138" s="18"/>
      <c r="XU138" s="18"/>
      <c r="XV138" s="18"/>
      <c r="XW138" s="18"/>
      <c r="XX138" s="18"/>
      <c r="XY138" s="18"/>
      <c r="XZ138" s="18"/>
      <c r="YA138" s="18"/>
      <c r="YB138" s="18"/>
      <c r="YC138" s="18"/>
      <c r="YD138" s="18"/>
      <c r="YE138" s="18"/>
      <c r="YF138" s="18"/>
      <c r="YG138" s="18"/>
      <c r="YH138" s="18"/>
      <c r="YI138" s="18"/>
      <c r="YJ138" s="18"/>
      <c r="YK138" s="18"/>
      <c r="YL138" s="18"/>
      <c r="YM138" s="18"/>
      <c r="YN138" s="18"/>
      <c r="YO138" s="18"/>
      <c r="YP138" s="18"/>
      <c r="YQ138" s="18"/>
      <c r="YR138" s="18"/>
      <c r="YS138" s="18"/>
      <c r="YT138" s="18"/>
      <c r="YU138" s="18"/>
      <c r="YV138" s="18"/>
      <c r="YW138" s="18"/>
      <c r="YX138" s="18"/>
      <c r="YY138" s="18"/>
      <c r="YZ138" s="18"/>
      <c r="ZA138" s="18"/>
      <c r="ZB138" s="18"/>
      <c r="ZC138" s="18"/>
      <c r="ZD138" s="18"/>
      <c r="ZE138" s="18"/>
      <c r="ZF138" s="18"/>
      <c r="ZG138" s="18"/>
      <c r="ZH138" s="18"/>
      <c r="ZI138" s="18"/>
      <c r="ZJ138" s="18"/>
      <c r="ZK138" s="18"/>
      <c r="ZL138" s="18"/>
      <c r="ZM138" s="18"/>
      <c r="ZN138" s="18"/>
      <c r="ZO138" s="18"/>
      <c r="ZP138" s="18"/>
      <c r="ZQ138" s="18"/>
      <c r="ZR138" s="18"/>
      <c r="ZS138" s="18"/>
      <c r="ZT138" s="18"/>
      <c r="ZU138" s="18"/>
      <c r="ZV138" s="18"/>
      <c r="ZW138" s="18"/>
      <c r="ZX138" s="18"/>
      <c r="ZY138" s="18"/>
      <c r="ZZ138" s="18"/>
      <c r="AAA138" s="18"/>
      <c r="AAB138" s="18"/>
      <c r="AAC138" s="18"/>
      <c r="AAD138" s="18"/>
      <c r="AAE138" s="18"/>
      <c r="AAF138" s="18"/>
      <c r="AAG138" s="18"/>
      <c r="AAH138" s="18"/>
      <c r="AAI138" s="18"/>
      <c r="AAJ138" s="18"/>
      <c r="AAK138" s="18"/>
      <c r="AAL138" s="18"/>
      <c r="AAM138" s="18"/>
      <c r="AAN138" s="18"/>
      <c r="AAO138" s="18"/>
      <c r="AAP138" s="18"/>
      <c r="AAQ138" s="18"/>
      <c r="AAR138" s="18"/>
      <c r="AAS138" s="18"/>
      <c r="AAT138" s="18"/>
      <c r="AAU138" s="18"/>
      <c r="AAV138" s="18"/>
      <c r="AAW138" s="18"/>
      <c r="AAX138" s="18"/>
      <c r="AAY138" s="18"/>
      <c r="AAZ138" s="18"/>
      <c r="ABA138" s="18"/>
      <c r="ABB138" s="18"/>
      <c r="ABC138" s="18"/>
      <c r="ABD138" s="18"/>
      <c r="ABE138" s="18"/>
      <c r="ABF138" s="18"/>
      <c r="ABG138" s="18"/>
      <c r="ABH138" s="18"/>
      <c r="ABI138" s="18"/>
      <c r="ABJ138" s="18"/>
      <c r="ABK138" s="18"/>
      <c r="ABL138" s="18"/>
      <c r="ABM138" s="18"/>
      <c r="ABN138" s="18"/>
      <c r="ABO138" s="18"/>
      <c r="ABP138" s="18"/>
      <c r="ABQ138" s="18"/>
      <c r="ABR138" s="18"/>
      <c r="ABS138" s="18"/>
      <c r="ABT138" s="18"/>
      <c r="ABU138" s="18"/>
      <c r="ABV138" s="18"/>
      <c r="ABW138" s="18"/>
      <c r="ABX138" s="18"/>
      <c r="ABY138" s="18"/>
      <c r="ABZ138" s="18"/>
      <c r="ACA138" s="18"/>
      <c r="ACB138" s="18"/>
      <c r="ACC138" s="18"/>
      <c r="ACD138" s="18"/>
      <c r="ACE138" s="18"/>
      <c r="ACF138" s="18"/>
      <c r="ACG138" s="18"/>
      <c r="ACH138" s="18"/>
      <c r="ACI138" s="18"/>
      <c r="ACJ138" s="18"/>
      <c r="ACK138" s="18"/>
      <c r="ACL138" s="18"/>
      <c r="ACM138" s="18"/>
      <c r="ACN138" s="18"/>
      <c r="ACO138" s="18"/>
      <c r="ACP138" s="18"/>
      <c r="ACQ138" s="18"/>
      <c r="ACR138" s="18"/>
      <c r="ACS138" s="18"/>
      <c r="ACT138" s="18"/>
      <c r="ACU138" s="18"/>
      <c r="ACV138" s="18"/>
      <c r="ACW138" s="18"/>
      <c r="ACX138" s="18"/>
      <c r="ACY138" s="18"/>
      <c r="ACZ138" s="18"/>
      <c r="ADA138" s="18"/>
      <c r="ADB138" s="18"/>
      <c r="ADC138" s="18"/>
      <c r="ADD138" s="18"/>
      <c r="ADE138" s="18"/>
      <c r="ADF138" s="18"/>
      <c r="ADG138" s="18"/>
      <c r="ADH138" s="18"/>
      <c r="ADI138" s="18"/>
      <c r="ADJ138" s="18"/>
      <c r="ADK138" s="18"/>
      <c r="ADL138" s="18"/>
      <c r="ADM138" s="18"/>
      <c r="ADN138" s="18"/>
      <c r="ADO138" s="18"/>
      <c r="ADP138" s="18"/>
      <c r="ADQ138" s="18"/>
      <c r="ADR138" s="18"/>
      <c r="ADS138" s="18"/>
      <c r="ADT138" s="18"/>
      <c r="ADU138" s="18"/>
      <c r="ADV138" s="18"/>
      <c r="ADW138" s="18"/>
      <c r="ADX138" s="18"/>
      <c r="ADY138" s="18"/>
      <c r="ADZ138" s="18"/>
      <c r="AEA138" s="18"/>
      <c r="AEB138" s="18"/>
      <c r="AEC138" s="18"/>
      <c r="AED138" s="18"/>
      <c r="AEE138" s="18"/>
      <c r="AEF138" s="18"/>
      <c r="AEG138" s="18"/>
      <c r="AEH138" s="18"/>
      <c r="AEI138" s="18"/>
      <c r="AEJ138" s="18"/>
      <c r="AEK138" s="18"/>
      <c r="AEL138" s="18"/>
      <c r="AEM138" s="18"/>
      <c r="AEN138" s="18"/>
      <c r="AEO138" s="18"/>
      <c r="AEP138" s="18"/>
      <c r="AEQ138" s="18"/>
      <c r="AER138" s="18"/>
      <c r="AES138" s="18"/>
      <c r="AET138" s="18"/>
      <c r="AEU138" s="18"/>
      <c r="AEV138" s="18"/>
      <c r="AEW138" s="18"/>
      <c r="AEX138" s="18"/>
      <c r="AEY138" s="18"/>
      <c r="AEZ138" s="18"/>
      <c r="AFA138" s="18"/>
      <c r="AFB138" s="18"/>
      <c r="AFC138" s="18"/>
      <c r="AFD138" s="18"/>
      <c r="AFE138" s="18"/>
      <c r="AFF138" s="18"/>
      <c r="AFG138" s="18"/>
      <c r="AFH138" s="18"/>
      <c r="AFI138" s="18"/>
      <c r="AFJ138" s="18"/>
      <c r="AFK138" s="18"/>
      <c r="AFL138" s="18"/>
      <c r="AFM138" s="18"/>
      <c r="AFN138" s="18"/>
      <c r="AFO138" s="18"/>
      <c r="AFP138" s="18"/>
      <c r="AFQ138" s="18"/>
      <c r="AFR138" s="18"/>
      <c r="AFS138" s="18"/>
      <c r="AFT138" s="18"/>
      <c r="AFU138" s="18"/>
      <c r="AFV138" s="18"/>
      <c r="AFW138" s="18"/>
      <c r="AFX138" s="18"/>
      <c r="AFY138" s="18"/>
      <c r="AFZ138" s="18"/>
      <c r="AGA138" s="18"/>
      <c r="AGB138" s="18"/>
      <c r="AGC138" s="18"/>
      <c r="AGD138" s="18"/>
      <c r="AGE138" s="18"/>
      <c r="AGF138" s="18"/>
      <c r="AGG138" s="18"/>
      <c r="AGH138" s="18"/>
      <c r="AGI138" s="18"/>
      <c r="AGJ138" s="18"/>
      <c r="AGK138" s="18"/>
      <c r="AGL138" s="18"/>
      <c r="AGM138" s="18"/>
      <c r="AGN138" s="18"/>
      <c r="AGO138" s="18"/>
      <c r="AGP138" s="18"/>
      <c r="AGQ138" s="18"/>
      <c r="AGR138" s="18"/>
      <c r="AGS138" s="18"/>
      <c r="AGT138" s="18"/>
      <c r="AGU138" s="18"/>
      <c r="AGV138" s="18"/>
      <c r="AGW138" s="18"/>
      <c r="AGX138" s="18"/>
      <c r="AGY138" s="18"/>
      <c r="AGZ138" s="18"/>
      <c r="AHA138" s="18"/>
      <c r="AHB138" s="18"/>
      <c r="AHC138" s="18"/>
      <c r="AHD138" s="18"/>
      <c r="AHE138" s="18"/>
      <c r="AHF138" s="18"/>
      <c r="AHG138" s="18"/>
      <c r="AHH138" s="18"/>
      <c r="AHI138" s="18"/>
      <c r="AHJ138" s="18"/>
      <c r="AHK138" s="18"/>
      <c r="AHL138" s="18"/>
      <c r="AHM138" s="18"/>
      <c r="AHN138" s="18"/>
      <c r="AHO138" s="18"/>
      <c r="AHP138" s="18"/>
      <c r="AHQ138" s="18"/>
      <c r="AHR138" s="18"/>
      <c r="AHS138" s="18"/>
      <c r="AHT138" s="18"/>
      <c r="AHU138" s="18"/>
      <c r="AHV138" s="18"/>
      <c r="AHW138" s="18"/>
      <c r="AHX138" s="18"/>
      <c r="AHY138" s="18"/>
      <c r="AHZ138" s="18"/>
      <c r="AIA138" s="18"/>
      <c r="AIB138" s="18"/>
      <c r="AIC138" s="18"/>
      <c r="AID138" s="18"/>
      <c r="AIE138" s="18"/>
      <c r="AIF138" s="18"/>
      <c r="AIG138" s="18"/>
      <c r="AIH138" s="18"/>
      <c r="AII138" s="18"/>
      <c r="AIJ138" s="18"/>
      <c r="AIK138" s="18"/>
      <c r="AIL138" s="18"/>
      <c r="AIM138" s="18"/>
      <c r="AIN138" s="18"/>
      <c r="AIO138" s="18"/>
      <c r="AIP138" s="18"/>
      <c r="AIQ138" s="18"/>
      <c r="AIR138" s="18"/>
      <c r="AIS138" s="18"/>
      <c r="AIT138" s="18"/>
      <c r="AIU138" s="18"/>
      <c r="AIV138" s="18"/>
      <c r="AIW138" s="18"/>
      <c r="AIX138" s="18"/>
      <c r="AIY138" s="18"/>
      <c r="AIZ138" s="18"/>
      <c r="AJA138" s="18"/>
      <c r="AJB138" s="18"/>
      <c r="AJC138" s="18"/>
      <c r="AJD138" s="18"/>
      <c r="AJE138" s="18"/>
      <c r="AJF138" s="18"/>
      <c r="AJG138" s="18"/>
      <c r="AJH138" s="18"/>
      <c r="AJI138" s="18"/>
      <c r="AJJ138" s="18"/>
      <c r="AJK138" s="18"/>
      <c r="AJL138" s="18"/>
      <c r="AJM138" s="18"/>
      <c r="AJN138" s="18"/>
      <c r="AJO138" s="18"/>
      <c r="AJP138" s="18"/>
      <c r="AJQ138" s="18"/>
      <c r="AJR138" s="18"/>
      <c r="AJS138" s="18"/>
      <c r="AJT138" s="18"/>
      <c r="AJU138" s="18"/>
      <c r="AJV138" s="18"/>
      <c r="AJW138" s="18"/>
      <c r="AJX138" s="18"/>
      <c r="AJY138" s="18"/>
      <c r="AJZ138" s="18"/>
      <c r="AKA138" s="18"/>
      <c r="AKB138" s="18"/>
      <c r="AKC138" s="18"/>
      <c r="AKD138" s="18"/>
      <c r="AKE138" s="18"/>
      <c r="AKF138" s="18"/>
      <c r="AKG138" s="18"/>
      <c r="AKH138" s="18"/>
      <c r="AKI138" s="18"/>
      <c r="AKJ138" s="18"/>
      <c r="AKK138" s="18"/>
      <c r="AKL138" s="18"/>
      <c r="AKM138" s="18"/>
      <c r="AKN138" s="18"/>
      <c r="AKO138" s="18"/>
      <c r="AKP138" s="18"/>
      <c r="AKQ138" s="18"/>
      <c r="AKR138" s="18"/>
      <c r="AKS138" s="18"/>
      <c r="AKT138" s="18"/>
      <c r="AKU138" s="18"/>
      <c r="AKV138" s="18"/>
      <c r="AKW138" s="18"/>
      <c r="AKX138" s="18"/>
      <c r="AKY138" s="18"/>
      <c r="AKZ138" s="18"/>
      <c r="ALA138" s="18"/>
      <c r="ALB138" s="18"/>
      <c r="ALC138" s="18"/>
      <c r="ALD138" s="18"/>
      <c r="ALE138" s="18"/>
      <c r="ALF138" s="18"/>
      <c r="ALG138" s="18"/>
      <c r="ALH138" s="18"/>
      <c r="ALI138" s="18"/>
      <c r="ALJ138" s="18"/>
      <c r="ALK138" s="18"/>
      <c r="ALL138" s="18"/>
      <c r="ALM138" s="18"/>
      <c r="ALN138" s="18"/>
      <c r="ALO138" s="18"/>
      <c r="ALP138" s="18"/>
      <c r="ALQ138" s="18"/>
      <c r="ALR138" s="18"/>
      <c r="ALS138" s="18"/>
      <c r="ALT138" s="18"/>
      <c r="ALU138" s="18"/>
      <c r="ALV138" s="18"/>
      <c r="ALW138" s="18"/>
      <c r="ALX138" s="18"/>
      <c r="ALY138" s="18"/>
      <c r="ALZ138" s="18"/>
      <c r="AMA138" s="18"/>
      <c r="AMB138" s="18"/>
      <c r="AMC138" s="18"/>
      <c r="AMD138" s="18"/>
      <c r="AME138" s="18"/>
      <c r="AMF138" s="18"/>
      <c r="AMG138" s="18"/>
      <c r="AMH138" s="18"/>
      <c r="AMI138" s="18"/>
      <c r="AMJ138" s="18"/>
      <c r="AMK138" s="18"/>
      <c r="AML138" s="18"/>
      <c r="AMM138" s="18"/>
      <c r="AMN138" s="18"/>
      <c r="AMO138" s="18"/>
      <c r="AMP138" s="18"/>
      <c r="AMQ138" s="18"/>
      <c r="AMR138" s="18"/>
      <c r="AMS138" s="18"/>
      <c r="AMT138" s="18"/>
      <c r="AMU138" s="18"/>
      <c r="AMV138" s="18"/>
      <c r="AMW138" s="18"/>
      <c r="AMX138" s="18"/>
      <c r="AMY138" s="18"/>
      <c r="AMZ138" s="18"/>
      <c r="ANA138" s="18"/>
      <c r="ANB138" s="18"/>
      <c r="ANC138" s="18"/>
      <c r="AND138" s="18"/>
      <c r="ANE138" s="18"/>
      <c r="ANF138" s="18"/>
      <c r="ANG138" s="18"/>
      <c r="ANH138" s="18"/>
      <c r="ANI138" s="18"/>
      <c r="ANJ138" s="18"/>
      <c r="ANK138" s="18"/>
      <c r="ANL138" s="18"/>
      <c r="ANM138" s="18"/>
      <c r="ANN138" s="18"/>
      <c r="ANO138" s="18"/>
      <c r="ANP138" s="18"/>
      <c r="ANQ138" s="18"/>
      <c r="ANR138" s="18"/>
      <c r="ANS138" s="18"/>
      <c r="ANT138" s="18"/>
      <c r="ANU138" s="18"/>
      <c r="ANV138" s="18"/>
      <c r="ANW138" s="18"/>
      <c r="ANX138" s="18"/>
      <c r="ANY138" s="18"/>
      <c r="ANZ138" s="18"/>
      <c r="AOA138" s="18"/>
      <c r="AOB138" s="18"/>
      <c r="AOC138" s="18"/>
      <c r="AOD138" s="18"/>
      <c r="AOE138" s="18"/>
      <c r="AOF138" s="18"/>
      <c r="AOG138" s="18"/>
      <c r="AOH138" s="18"/>
      <c r="AOI138" s="18"/>
      <c r="AOJ138" s="18"/>
      <c r="AOK138" s="18"/>
      <c r="AOL138" s="18"/>
      <c r="AOM138" s="18"/>
      <c r="AON138" s="18"/>
      <c r="AOO138" s="18"/>
      <c r="AOP138" s="18"/>
      <c r="AOQ138" s="18"/>
      <c r="AOR138" s="18"/>
      <c r="AOS138" s="18"/>
      <c r="AOT138" s="18"/>
      <c r="AOU138" s="18"/>
      <c r="AOV138" s="18"/>
      <c r="AOW138" s="18"/>
      <c r="AOX138" s="18"/>
      <c r="AOY138" s="18"/>
      <c r="AOZ138" s="18"/>
      <c r="APA138" s="18"/>
      <c r="APB138" s="18"/>
      <c r="APC138" s="18"/>
      <c r="APD138" s="18"/>
      <c r="APE138" s="18"/>
      <c r="APF138" s="18"/>
      <c r="APG138" s="18"/>
      <c r="APH138" s="18"/>
      <c r="API138" s="18"/>
      <c r="APJ138" s="18"/>
      <c r="APK138" s="18"/>
      <c r="APL138" s="18"/>
      <c r="APM138" s="18"/>
      <c r="APN138" s="18"/>
      <c r="APO138" s="18"/>
      <c r="APP138" s="18"/>
      <c r="APQ138" s="18"/>
      <c r="APR138" s="18"/>
      <c r="APS138" s="18"/>
      <c r="APT138" s="18"/>
      <c r="APU138" s="18"/>
      <c r="APV138" s="18"/>
      <c r="APW138" s="18"/>
      <c r="APX138" s="18"/>
      <c r="APY138" s="18"/>
      <c r="APZ138" s="18"/>
      <c r="AQA138" s="18"/>
      <c r="AQB138" s="18"/>
      <c r="AQC138" s="18"/>
      <c r="AQD138" s="18"/>
      <c r="AQE138" s="18"/>
      <c r="AQF138" s="18"/>
      <c r="AQG138" s="18"/>
      <c r="AQH138" s="18"/>
      <c r="AQI138" s="18"/>
      <c r="AQJ138" s="18"/>
      <c r="AQK138" s="18"/>
      <c r="AQL138" s="18"/>
      <c r="AQM138" s="18"/>
      <c r="AQN138" s="18"/>
      <c r="AQO138" s="18"/>
      <c r="AQP138" s="18"/>
      <c r="AQQ138" s="18"/>
      <c r="AQR138" s="18"/>
      <c r="AQS138" s="18"/>
      <c r="AQT138" s="18"/>
      <c r="AQU138" s="18"/>
      <c r="AQV138" s="18"/>
      <c r="AQW138" s="18"/>
      <c r="AQX138" s="18"/>
      <c r="AQY138" s="18"/>
      <c r="AQZ138" s="18"/>
      <c r="ARA138" s="18"/>
      <c r="ARB138" s="18"/>
      <c r="ARC138" s="18"/>
      <c r="ARD138" s="18"/>
      <c r="ARE138" s="18"/>
      <c r="ARF138" s="18"/>
      <c r="ARG138" s="18"/>
      <c r="ARH138" s="18"/>
      <c r="ARI138" s="18"/>
      <c r="ARJ138" s="18"/>
      <c r="ARK138" s="18"/>
      <c r="ARL138" s="18"/>
      <c r="ARM138" s="18"/>
      <c r="ARN138" s="18"/>
      <c r="ARO138" s="18"/>
      <c r="ARP138" s="18"/>
      <c r="ARQ138" s="18"/>
      <c r="ARR138" s="18"/>
      <c r="ARS138" s="18"/>
      <c r="ART138" s="18"/>
      <c r="ARU138" s="18"/>
      <c r="ARV138" s="18"/>
      <c r="ARW138" s="18"/>
      <c r="ARX138" s="18"/>
      <c r="ARY138" s="18"/>
      <c r="ARZ138" s="18"/>
      <c r="ASA138" s="18"/>
      <c r="ASB138" s="18"/>
      <c r="ASC138" s="18"/>
      <c r="ASD138" s="18"/>
      <c r="ASE138" s="18"/>
      <c r="ASF138" s="18"/>
      <c r="ASG138" s="18"/>
      <c r="ASH138" s="18"/>
      <c r="ASI138" s="18"/>
      <c r="ASJ138" s="18"/>
      <c r="ASK138" s="18"/>
      <c r="ASL138" s="18"/>
      <c r="ASM138" s="18"/>
      <c r="ASN138" s="18"/>
      <c r="ASO138" s="18"/>
      <c r="ASP138" s="18"/>
      <c r="ASQ138" s="18"/>
      <c r="ASR138" s="18"/>
      <c r="ASS138" s="18"/>
      <c r="AST138" s="18"/>
      <c r="ASU138" s="18"/>
      <c r="ASV138" s="18"/>
      <c r="ASW138" s="18"/>
      <c r="ASX138" s="18"/>
      <c r="ASY138" s="18"/>
      <c r="ASZ138" s="18"/>
      <c r="ATA138" s="18"/>
      <c r="ATB138" s="18"/>
      <c r="ATC138" s="18"/>
      <c r="ATD138" s="18"/>
      <c r="ATE138" s="18"/>
      <c r="ATF138" s="18"/>
      <c r="ATG138" s="18"/>
      <c r="ATH138" s="18"/>
      <c r="ATI138" s="18"/>
      <c r="ATJ138" s="18"/>
      <c r="ATK138" s="18"/>
      <c r="ATL138" s="18"/>
      <c r="ATM138" s="18"/>
      <c r="ATN138" s="18"/>
      <c r="ATO138" s="18"/>
      <c r="ATP138" s="18"/>
      <c r="ATQ138" s="18"/>
      <c r="ATR138" s="18"/>
      <c r="ATS138" s="18"/>
      <c r="ATT138" s="18"/>
      <c r="ATU138" s="18"/>
      <c r="ATV138" s="18"/>
      <c r="ATW138" s="18"/>
      <c r="ATX138" s="18"/>
      <c r="ATY138" s="18"/>
      <c r="ATZ138" s="18"/>
      <c r="AUA138" s="18"/>
      <c r="AUB138" s="18"/>
      <c r="AUC138" s="18"/>
      <c r="AUD138" s="18"/>
      <c r="AUE138" s="18"/>
      <c r="AUF138" s="18"/>
      <c r="AUG138" s="18"/>
      <c r="AUH138" s="18"/>
      <c r="AUI138" s="18"/>
      <c r="AUJ138" s="18"/>
      <c r="AUK138" s="18"/>
      <c r="AUL138" s="18"/>
      <c r="AUM138" s="18"/>
      <c r="AUN138" s="18"/>
      <c r="AUO138" s="18"/>
      <c r="AUP138" s="18"/>
      <c r="AUQ138" s="18"/>
      <c r="AUR138" s="18"/>
      <c r="AUS138" s="18"/>
      <c r="AUT138" s="18"/>
      <c r="AUU138" s="18"/>
      <c r="AUV138" s="18"/>
      <c r="AUW138" s="18"/>
      <c r="AUX138" s="18"/>
      <c r="AUY138" s="18"/>
      <c r="AUZ138" s="18"/>
      <c r="AVA138" s="18"/>
      <c r="AVB138" s="18"/>
      <c r="AVC138" s="18"/>
      <c r="AVD138" s="18"/>
      <c r="AVE138" s="18"/>
      <c r="AVF138" s="18"/>
      <c r="AVG138" s="18"/>
      <c r="AVH138" s="18"/>
      <c r="AVI138" s="18"/>
      <c r="AVJ138" s="18"/>
      <c r="AVK138" s="18"/>
      <c r="AVL138" s="18"/>
      <c r="AVM138" s="18"/>
      <c r="AVN138" s="18"/>
      <c r="AVO138" s="18"/>
      <c r="AVP138" s="18"/>
      <c r="AVQ138" s="18"/>
      <c r="AVR138" s="18"/>
      <c r="AVS138" s="18"/>
      <c r="AVT138" s="18"/>
      <c r="AVU138" s="18"/>
      <c r="AVV138" s="18"/>
      <c r="AVW138" s="18"/>
      <c r="AVX138" s="18"/>
      <c r="AVY138" s="18"/>
      <c r="AVZ138" s="18"/>
      <c r="AWA138" s="18"/>
      <c r="AWB138" s="18"/>
      <c r="AWC138" s="18"/>
      <c r="AWD138" s="18"/>
      <c r="AWE138" s="18"/>
      <c r="AWF138" s="18"/>
      <c r="AWG138" s="18"/>
      <c r="AWH138" s="18"/>
      <c r="AWI138" s="18"/>
      <c r="AWJ138" s="18"/>
      <c r="AWK138" s="18"/>
      <c r="AWL138" s="18"/>
      <c r="AWM138" s="18"/>
      <c r="AWN138" s="18"/>
      <c r="AWO138" s="18"/>
      <c r="AWP138" s="18"/>
      <c r="AWQ138" s="18"/>
      <c r="AWR138" s="18"/>
      <c r="AWS138" s="18"/>
      <c r="AWT138" s="18"/>
      <c r="AWU138" s="18"/>
      <c r="AWV138" s="18"/>
      <c r="AWW138" s="18"/>
      <c r="AWX138" s="18"/>
      <c r="AWY138" s="18"/>
      <c r="AWZ138" s="18"/>
      <c r="AXA138" s="18"/>
      <c r="AXB138" s="18"/>
      <c r="AXC138" s="18"/>
      <c r="AXD138" s="18"/>
      <c r="AXE138" s="18"/>
      <c r="AXF138" s="18"/>
      <c r="AXG138" s="18"/>
      <c r="AXH138" s="18"/>
      <c r="AXI138" s="18"/>
      <c r="AXJ138" s="18"/>
      <c r="AXK138" s="18"/>
      <c r="AXL138" s="18"/>
      <c r="AXM138" s="18"/>
      <c r="AXN138" s="18"/>
      <c r="AXO138" s="18"/>
      <c r="AXP138" s="18"/>
      <c r="AXQ138" s="18"/>
      <c r="AXR138" s="18"/>
      <c r="AXS138" s="18"/>
      <c r="AXT138" s="18"/>
      <c r="AXU138" s="18"/>
      <c r="AXV138" s="18"/>
      <c r="AXW138" s="18"/>
      <c r="AXX138" s="18"/>
      <c r="AXY138" s="18"/>
      <c r="AXZ138" s="18"/>
      <c r="AYA138" s="18"/>
      <c r="AYB138" s="18"/>
      <c r="AYC138" s="18"/>
      <c r="AYD138" s="18"/>
      <c r="AYE138" s="18"/>
      <c r="AYF138" s="18"/>
      <c r="AYG138" s="18"/>
      <c r="AYH138" s="18"/>
      <c r="AYI138" s="18"/>
      <c r="AYJ138" s="18"/>
      <c r="AYK138" s="18"/>
      <c r="AYL138" s="18"/>
      <c r="AYM138" s="18"/>
      <c r="AYN138" s="18"/>
      <c r="AYO138" s="18"/>
      <c r="AYP138" s="18"/>
      <c r="AYQ138" s="18"/>
      <c r="AYR138" s="18"/>
      <c r="AYS138" s="18"/>
      <c r="AYT138" s="18"/>
      <c r="AYU138" s="18"/>
      <c r="AYV138" s="18"/>
      <c r="AYW138" s="18"/>
      <c r="AYX138" s="18"/>
      <c r="AYY138" s="18"/>
      <c r="AYZ138" s="18"/>
      <c r="AZA138" s="18"/>
      <c r="AZB138" s="18"/>
      <c r="AZC138" s="18"/>
      <c r="AZD138" s="18"/>
      <c r="AZE138" s="18"/>
      <c r="AZF138" s="18"/>
      <c r="AZG138" s="18"/>
      <c r="AZH138" s="18"/>
      <c r="AZI138" s="18"/>
      <c r="AZJ138" s="18"/>
      <c r="AZK138" s="18"/>
      <c r="AZL138" s="18"/>
      <c r="AZM138" s="18"/>
      <c r="AZN138" s="18"/>
      <c r="AZO138" s="18"/>
      <c r="AZP138" s="18"/>
      <c r="AZQ138" s="18"/>
      <c r="AZR138" s="18"/>
      <c r="AZS138" s="18"/>
      <c r="AZT138" s="18"/>
      <c r="AZU138" s="18"/>
      <c r="AZV138" s="18"/>
      <c r="AZW138" s="18"/>
      <c r="AZX138" s="18"/>
      <c r="AZY138" s="18"/>
      <c r="AZZ138" s="18"/>
      <c r="BAA138" s="18"/>
      <c r="BAB138" s="18"/>
      <c r="BAC138" s="18"/>
      <c r="BAD138" s="18"/>
      <c r="BAE138" s="18"/>
      <c r="BAF138" s="18"/>
      <c r="BAG138" s="18"/>
      <c r="BAH138" s="18"/>
      <c r="BAI138" s="18"/>
      <c r="BAJ138" s="18"/>
      <c r="BAK138" s="18"/>
      <c r="BAL138" s="18"/>
      <c r="BAM138" s="18"/>
      <c r="BAN138" s="18"/>
      <c r="BAO138" s="18"/>
      <c r="BAP138" s="18"/>
      <c r="BAQ138" s="18"/>
      <c r="BAR138" s="18"/>
      <c r="BAS138" s="18"/>
      <c r="BAT138" s="18"/>
      <c r="BAU138" s="18"/>
      <c r="BAV138" s="18"/>
      <c r="BAW138" s="18"/>
      <c r="BAX138" s="18"/>
      <c r="BAY138" s="18"/>
      <c r="BAZ138" s="18"/>
      <c r="BBA138" s="18"/>
      <c r="BBB138" s="18"/>
      <c r="BBC138" s="18"/>
      <c r="BBD138" s="18"/>
      <c r="BBE138" s="18"/>
      <c r="BBF138" s="18"/>
      <c r="BBG138" s="18"/>
      <c r="BBH138" s="18"/>
      <c r="BBI138" s="18"/>
      <c r="BBJ138" s="18"/>
      <c r="BBK138" s="18"/>
      <c r="BBL138" s="18"/>
      <c r="BBM138" s="18"/>
      <c r="BBN138" s="18"/>
      <c r="BBO138" s="18"/>
      <c r="BBP138" s="18"/>
      <c r="BBQ138" s="18"/>
      <c r="BBR138" s="18"/>
      <c r="BBS138" s="18"/>
      <c r="BBT138" s="18"/>
      <c r="BBU138" s="18"/>
      <c r="BBV138" s="18"/>
      <c r="BBW138" s="18"/>
      <c r="BBX138" s="18"/>
      <c r="BBY138" s="18"/>
      <c r="BBZ138" s="18"/>
      <c r="BCA138" s="18"/>
      <c r="BCB138" s="18"/>
      <c r="BCC138" s="18"/>
      <c r="BCD138" s="18"/>
      <c r="BCE138" s="18"/>
      <c r="BCF138" s="18"/>
      <c r="BCG138" s="18"/>
      <c r="BCH138" s="18"/>
      <c r="BCI138" s="18"/>
      <c r="BCJ138" s="18"/>
      <c r="BCK138" s="18"/>
      <c r="BCL138" s="18"/>
      <c r="BCM138" s="18"/>
      <c r="BCN138" s="18"/>
      <c r="BCO138" s="18"/>
      <c r="BCP138" s="18"/>
      <c r="BCQ138" s="18"/>
      <c r="BCR138" s="18"/>
      <c r="BCS138" s="18"/>
      <c r="BCT138" s="18"/>
      <c r="BCU138" s="18"/>
      <c r="BCV138" s="18"/>
      <c r="BCW138" s="18"/>
      <c r="BCX138" s="18"/>
      <c r="BCY138" s="18"/>
      <c r="BCZ138" s="18"/>
      <c r="BDA138" s="18"/>
      <c r="BDB138" s="18"/>
      <c r="BDC138" s="18"/>
      <c r="BDD138" s="18"/>
      <c r="BDE138" s="18"/>
      <c r="BDF138" s="18"/>
      <c r="BDG138" s="18"/>
      <c r="BDH138" s="18"/>
      <c r="BDI138" s="18"/>
      <c r="BDJ138" s="18"/>
      <c r="BDK138" s="18"/>
      <c r="BDL138" s="18"/>
      <c r="BDM138" s="18"/>
      <c r="BDN138" s="18"/>
      <c r="BDO138" s="18"/>
      <c r="BDP138" s="18"/>
      <c r="BDQ138" s="18"/>
      <c r="BDR138" s="18"/>
      <c r="BDS138" s="18"/>
      <c r="BDT138" s="18"/>
      <c r="BDU138" s="18"/>
      <c r="BDV138" s="18"/>
      <c r="BDW138" s="18"/>
      <c r="BDX138" s="18"/>
      <c r="BDY138" s="18"/>
      <c r="BDZ138" s="18"/>
      <c r="BEA138" s="18"/>
      <c r="BEB138" s="18"/>
      <c r="BEC138" s="18"/>
      <c r="BED138" s="18"/>
      <c r="BEE138" s="18"/>
      <c r="BEF138" s="18"/>
      <c r="BEG138" s="18"/>
      <c r="BEH138" s="18"/>
      <c r="BEI138" s="18"/>
      <c r="BEJ138" s="18"/>
      <c r="BEK138" s="18"/>
      <c r="BEL138" s="18"/>
      <c r="BEM138" s="18"/>
      <c r="BEN138" s="18"/>
      <c r="BEO138" s="18"/>
      <c r="BEP138" s="18"/>
      <c r="BEQ138" s="18"/>
      <c r="BER138" s="18"/>
      <c r="BES138" s="18"/>
      <c r="BET138" s="18"/>
      <c r="BEU138" s="18"/>
      <c r="BEV138" s="18"/>
      <c r="BEW138" s="18"/>
      <c r="BEX138" s="18"/>
      <c r="BEY138" s="18"/>
      <c r="BEZ138" s="18"/>
      <c r="BFA138" s="18"/>
      <c r="BFB138" s="18"/>
      <c r="BFC138" s="18"/>
      <c r="BFD138" s="18"/>
      <c r="BFE138" s="18"/>
      <c r="BFF138" s="18"/>
      <c r="BFG138" s="18"/>
      <c r="BFH138" s="18"/>
      <c r="BFI138" s="18"/>
      <c r="BFJ138" s="18"/>
      <c r="BFK138" s="18"/>
      <c r="BFL138" s="18"/>
      <c r="BFM138" s="18"/>
      <c r="BFN138" s="18"/>
      <c r="BFO138" s="18"/>
      <c r="BFP138" s="18"/>
      <c r="BFQ138" s="18"/>
      <c r="BFR138" s="18"/>
      <c r="BFS138" s="18"/>
      <c r="BFT138" s="18"/>
      <c r="BFU138" s="18"/>
      <c r="BFV138" s="18"/>
      <c r="BFW138" s="18"/>
      <c r="BFX138" s="18"/>
      <c r="BFY138" s="18"/>
      <c r="BFZ138" s="18"/>
      <c r="BGA138" s="18"/>
      <c r="BGB138" s="18"/>
      <c r="BGC138" s="18"/>
      <c r="BGD138" s="18"/>
      <c r="BGE138" s="18"/>
      <c r="BGF138" s="18"/>
      <c r="BGG138" s="18"/>
      <c r="BGH138" s="18"/>
      <c r="BGI138" s="18"/>
      <c r="BGJ138" s="18"/>
      <c r="BGK138" s="18"/>
      <c r="BGL138" s="18"/>
      <c r="BGM138" s="18"/>
      <c r="BGN138" s="18"/>
      <c r="BGO138" s="18"/>
      <c r="BGP138" s="18"/>
      <c r="BGQ138" s="18"/>
      <c r="BGR138" s="18"/>
      <c r="BGS138" s="18"/>
      <c r="BGT138" s="18"/>
      <c r="BGU138" s="18"/>
      <c r="BGV138" s="18"/>
      <c r="BGW138" s="18"/>
      <c r="BGX138" s="18"/>
      <c r="BGY138" s="18"/>
      <c r="BGZ138" s="18"/>
      <c r="BHA138" s="18"/>
      <c r="BHB138" s="18"/>
      <c r="BHC138" s="18"/>
      <c r="BHD138" s="18"/>
      <c r="BHE138" s="18"/>
      <c r="BHF138" s="18"/>
      <c r="BHG138" s="18"/>
      <c r="BHH138" s="18"/>
      <c r="BHI138" s="18"/>
      <c r="BHJ138" s="18"/>
      <c r="BHK138" s="18"/>
      <c r="BHL138" s="18"/>
      <c r="BHM138" s="18"/>
      <c r="BHN138" s="18"/>
      <c r="BHO138" s="18"/>
      <c r="BHP138" s="18"/>
      <c r="BHQ138" s="18"/>
      <c r="BHR138" s="18"/>
      <c r="BHS138" s="18"/>
      <c r="BHT138" s="18"/>
      <c r="BHU138" s="18"/>
      <c r="BHV138" s="18"/>
      <c r="BHW138" s="18"/>
      <c r="BHX138" s="18"/>
      <c r="BHY138" s="18"/>
      <c r="BHZ138" s="18"/>
      <c r="BIA138" s="18"/>
      <c r="BIB138" s="18"/>
      <c r="BIC138" s="18"/>
      <c r="BID138" s="18"/>
      <c r="BIE138" s="18"/>
      <c r="BIF138" s="18"/>
      <c r="BIG138" s="18"/>
      <c r="BIH138" s="18"/>
      <c r="BII138" s="18"/>
      <c r="BIJ138" s="18"/>
      <c r="BIK138" s="18"/>
      <c r="BIL138" s="18"/>
      <c r="BIM138" s="18"/>
      <c r="BIN138" s="18"/>
      <c r="BIO138" s="18"/>
      <c r="BIP138" s="18"/>
      <c r="BIQ138" s="18"/>
      <c r="BIR138" s="18"/>
      <c r="BIS138" s="18"/>
      <c r="BIT138" s="18"/>
      <c r="BIU138" s="18"/>
      <c r="BIV138" s="18"/>
      <c r="BIW138" s="18"/>
      <c r="BIX138" s="18"/>
      <c r="BIY138" s="18"/>
      <c r="BIZ138" s="18"/>
      <c r="BJA138" s="18"/>
      <c r="BJB138" s="18"/>
      <c r="BJC138" s="18"/>
      <c r="BJD138" s="18"/>
      <c r="BJE138" s="18"/>
      <c r="BJF138" s="18"/>
      <c r="BJG138" s="18"/>
      <c r="BJH138" s="18"/>
      <c r="BJI138" s="18"/>
      <c r="BJJ138" s="18"/>
      <c r="BJK138" s="18"/>
      <c r="BJL138" s="18"/>
      <c r="BJM138" s="18"/>
      <c r="BJN138" s="18"/>
      <c r="BJO138" s="18"/>
      <c r="BJP138" s="18"/>
      <c r="BJQ138" s="18"/>
      <c r="BJR138" s="18"/>
      <c r="BJS138" s="18"/>
      <c r="BJT138" s="18"/>
      <c r="BJU138" s="18"/>
      <c r="BJV138" s="18"/>
      <c r="BJW138" s="18"/>
      <c r="BJX138" s="18"/>
      <c r="BJY138" s="18"/>
      <c r="BJZ138" s="18"/>
      <c r="BKA138" s="18"/>
      <c r="BKB138" s="18"/>
      <c r="BKC138" s="18"/>
      <c r="BKD138" s="18"/>
      <c r="BKE138" s="18"/>
      <c r="BKF138" s="18"/>
      <c r="BKG138" s="18"/>
      <c r="BKH138" s="18"/>
      <c r="BKI138" s="18"/>
      <c r="BKJ138" s="18"/>
      <c r="BKK138" s="18"/>
      <c r="BKL138" s="18"/>
      <c r="BKM138" s="18"/>
      <c r="BKN138" s="18"/>
      <c r="BKO138" s="18"/>
      <c r="BKP138" s="18"/>
      <c r="BKQ138" s="18"/>
      <c r="BKR138" s="18"/>
      <c r="BKS138" s="18"/>
      <c r="BKT138" s="18"/>
      <c r="BKU138" s="18"/>
      <c r="BKV138" s="18"/>
      <c r="BKW138" s="18"/>
      <c r="BKX138" s="18"/>
      <c r="BKY138" s="18"/>
      <c r="BKZ138" s="18"/>
      <c r="BLA138" s="18"/>
      <c r="BLB138" s="18"/>
      <c r="BLC138" s="18"/>
      <c r="BLD138" s="18"/>
      <c r="BLE138" s="18"/>
      <c r="BLF138" s="18"/>
      <c r="BLG138" s="18"/>
      <c r="BLH138" s="18"/>
      <c r="BLI138" s="18"/>
      <c r="BLJ138" s="18"/>
      <c r="BLK138" s="18"/>
      <c r="BLL138" s="18"/>
      <c r="BLM138" s="18"/>
      <c r="BLN138" s="18"/>
      <c r="BLO138" s="18"/>
      <c r="BLP138" s="18"/>
      <c r="BLQ138" s="18"/>
      <c r="BLR138" s="18"/>
      <c r="BLS138" s="18"/>
      <c r="BLT138" s="18"/>
      <c r="BLU138" s="18"/>
      <c r="BLV138" s="18"/>
      <c r="BLW138" s="18"/>
      <c r="BLX138" s="18"/>
      <c r="BLY138" s="18"/>
      <c r="BLZ138" s="18"/>
      <c r="BMA138" s="18"/>
      <c r="BMB138" s="18"/>
      <c r="BMC138" s="18"/>
      <c r="BMD138" s="18"/>
      <c r="BME138" s="18"/>
      <c r="BMF138" s="18"/>
      <c r="BMG138" s="18"/>
      <c r="BMH138" s="18"/>
      <c r="BMI138" s="18"/>
      <c r="BMJ138" s="18"/>
      <c r="BMK138" s="18"/>
      <c r="BML138" s="18"/>
      <c r="BMM138" s="18"/>
      <c r="BMN138" s="18"/>
      <c r="BMO138" s="18"/>
      <c r="BMP138" s="18"/>
      <c r="BMQ138" s="18"/>
      <c r="BMR138" s="18"/>
      <c r="BMS138" s="18"/>
      <c r="BMT138" s="18"/>
      <c r="BMU138" s="18"/>
      <c r="BMV138" s="18"/>
      <c r="BMW138" s="18"/>
      <c r="BMX138" s="18"/>
      <c r="BMY138" s="18"/>
      <c r="BMZ138" s="18"/>
      <c r="BNA138" s="18"/>
      <c r="BNB138" s="18"/>
      <c r="BNC138" s="18"/>
      <c r="BND138" s="18"/>
      <c r="BNE138" s="18"/>
      <c r="BNF138" s="18"/>
      <c r="BNG138" s="18"/>
      <c r="BNH138" s="18"/>
      <c r="BNI138" s="18"/>
      <c r="BNJ138" s="18"/>
      <c r="BNK138" s="18"/>
      <c r="BNL138" s="18"/>
      <c r="BNM138" s="18"/>
      <c r="BNN138" s="18"/>
      <c r="BNO138" s="18"/>
      <c r="BNP138" s="18"/>
      <c r="BNQ138" s="18"/>
      <c r="BNR138" s="18"/>
      <c r="BNS138" s="18"/>
      <c r="BNT138" s="18"/>
      <c r="BNU138" s="18"/>
      <c r="BNV138" s="18"/>
      <c r="BNW138" s="18"/>
      <c r="BNX138" s="18"/>
      <c r="BNY138" s="18"/>
      <c r="BNZ138" s="18"/>
      <c r="BOA138" s="18"/>
      <c r="BOB138" s="18"/>
      <c r="BOC138" s="18"/>
      <c r="BOD138" s="18"/>
      <c r="BOE138" s="18"/>
      <c r="BOF138" s="18"/>
      <c r="BOG138" s="18"/>
      <c r="BOH138" s="18"/>
      <c r="BOI138" s="18"/>
      <c r="BOJ138" s="18"/>
      <c r="BOK138" s="18"/>
      <c r="BOL138" s="18"/>
      <c r="BOM138" s="18"/>
      <c r="BON138" s="18"/>
      <c r="BOO138" s="18"/>
      <c r="BOP138" s="18"/>
      <c r="BOQ138" s="18"/>
      <c r="BOR138" s="18"/>
      <c r="BOS138" s="18"/>
      <c r="BOT138" s="18"/>
      <c r="BOU138" s="18"/>
      <c r="BOV138" s="18"/>
      <c r="BOW138" s="18"/>
      <c r="BOX138" s="18"/>
      <c r="BOY138" s="18"/>
      <c r="BOZ138" s="18"/>
      <c r="BPA138" s="18"/>
      <c r="BPB138" s="18"/>
      <c r="BPC138" s="18"/>
      <c r="BPD138" s="18"/>
      <c r="BPE138" s="18"/>
      <c r="BPF138" s="18"/>
      <c r="BPG138" s="18"/>
      <c r="BPH138" s="18"/>
      <c r="BPI138" s="18"/>
      <c r="BPJ138" s="18"/>
      <c r="BPK138" s="18"/>
      <c r="BPL138" s="18"/>
      <c r="BPM138" s="18"/>
      <c r="BPN138" s="18"/>
      <c r="BPO138" s="18"/>
      <c r="BPP138" s="18"/>
      <c r="BPQ138" s="18"/>
      <c r="BPR138" s="18"/>
      <c r="BPS138" s="18"/>
      <c r="BPT138" s="18"/>
      <c r="BPU138" s="18"/>
      <c r="BPV138" s="18"/>
      <c r="BPW138" s="18"/>
      <c r="BPX138" s="18"/>
      <c r="BPY138" s="18"/>
      <c r="BPZ138" s="18"/>
      <c r="BQA138" s="18"/>
      <c r="BQB138" s="18"/>
      <c r="BQC138" s="18"/>
      <c r="BQD138" s="18"/>
      <c r="BQE138" s="18"/>
      <c r="BQF138" s="18"/>
      <c r="BQG138" s="18"/>
      <c r="BQH138" s="18"/>
      <c r="BQI138" s="18"/>
      <c r="BQJ138" s="18"/>
      <c r="BQK138" s="18"/>
      <c r="BQL138" s="18"/>
      <c r="BQM138" s="18"/>
      <c r="BQN138" s="18"/>
      <c r="BQO138" s="18"/>
      <c r="BQP138" s="18"/>
      <c r="BQQ138" s="18"/>
      <c r="BQR138" s="18"/>
      <c r="BQS138" s="18"/>
      <c r="BQT138" s="18"/>
      <c r="BQU138" s="18"/>
      <c r="BQV138" s="18"/>
      <c r="BQW138" s="18"/>
      <c r="BQX138" s="18"/>
      <c r="BQY138" s="18"/>
      <c r="BQZ138" s="18"/>
      <c r="BRA138" s="18"/>
      <c r="BRB138" s="18"/>
      <c r="BRC138" s="18"/>
      <c r="BRD138" s="18"/>
      <c r="BRE138" s="18"/>
      <c r="BRF138" s="18"/>
      <c r="BRG138" s="18"/>
      <c r="BRH138" s="18"/>
      <c r="BRI138" s="18"/>
      <c r="BRJ138" s="18"/>
      <c r="BRK138" s="18"/>
      <c r="BRL138" s="18"/>
      <c r="BRM138" s="18"/>
      <c r="BRN138" s="18"/>
      <c r="BRO138" s="18"/>
      <c r="BRP138" s="18"/>
      <c r="BRQ138" s="18"/>
      <c r="BRR138" s="18"/>
      <c r="BRS138" s="18"/>
      <c r="BRT138" s="18"/>
      <c r="BRU138" s="18"/>
      <c r="BRV138" s="18"/>
      <c r="BRW138" s="18"/>
      <c r="BRX138" s="18"/>
      <c r="BRY138" s="18"/>
      <c r="BRZ138" s="18"/>
      <c r="BSA138" s="18"/>
      <c r="BSB138" s="18"/>
      <c r="BSC138" s="18"/>
      <c r="BSD138" s="18"/>
      <c r="BSE138" s="18"/>
      <c r="BSF138" s="18"/>
      <c r="BSG138" s="18"/>
      <c r="BSH138" s="18"/>
      <c r="BSI138" s="18"/>
      <c r="BSJ138" s="18"/>
      <c r="BSK138" s="18"/>
      <c r="BSL138" s="18"/>
      <c r="BSM138" s="18"/>
      <c r="BSN138" s="18"/>
      <c r="BSO138" s="18"/>
      <c r="BSP138" s="18"/>
      <c r="BSQ138" s="18"/>
      <c r="BSR138" s="18"/>
      <c r="BSS138" s="18"/>
      <c r="BST138" s="18"/>
      <c r="BSU138" s="18"/>
      <c r="BSV138" s="18"/>
      <c r="BSW138" s="18"/>
      <c r="BSX138" s="18"/>
      <c r="BSY138" s="18"/>
      <c r="BSZ138" s="18"/>
      <c r="BTA138" s="18"/>
      <c r="BTB138" s="18"/>
      <c r="BTC138" s="18"/>
      <c r="BTD138" s="18"/>
      <c r="BTE138" s="18"/>
      <c r="BTF138" s="18"/>
      <c r="BTG138" s="18"/>
      <c r="BTH138" s="18"/>
      <c r="BTI138" s="18"/>
      <c r="BTJ138" s="18"/>
      <c r="BTK138" s="18"/>
      <c r="BTL138" s="18"/>
      <c r="BTM138" s="18"/>
      <c r="BTN138" s="18"/>
      <c r="BTO138" s="18"/>
      <c r="BTP138" s="18"/>
      <c r="BTQ138" s="18"/>
      <c r="BTR138" s="18"/>
      <c r="BTS138" s="18"/>
      <c r="BTT138" s="18"/>
      <c r="BTU138" s="18"/>
      <c r="BTV138" s="18"/>
      <c r="BTW138" s="18"/>
      <c r="BTX138" s="18"/>
      <c r="BTY138" s="18"/>
      <c r="BTZ138" s="18"/>
      <c r="BUA138" s="18"/>
      <c r="BUB138" s="18"/>
      <c r="BUC138" s="18"/>
      <c r="BUD138" s="18"/>
      <c r="BUE138" s="18"/>
      <c r="BUF138" s="18"/>
      <c r="BUG138" s="18"/>
      <c r="BUH138" s="18"/>
      <c r="BUI138" s="18"/>
      <c r="BUJ138" s="18"/>
      <c r="BUK138" s="18"/>
      <c r="BUL138" s="18"/>
      <c r="BUM138" s="18"/>
      <c r="BUN138" s="18"/>
      <c r="BUO138" s="18"/>
      <c r="BUP138" s="18"/>
      <c r="BUQ138" s="18"/>
      <c r="BUR138" s="18"/>
      <c r="BUS138" s="18"/>
      <c r="BUT138" s="18"/>
      <c r="BUU138" s="18"/>
      <c r="BUV138" s="18"/>
      <c r="BUW138" s="18"/>
      <c r="BUX138" s="18"/>
      <c r="BUY138" s="18"/>
      <c r="BUZ138" s="18"/>
      <c r="BVA138" s="18"/>
      <c r="BVB138" s="18"/>
      <c r="BVC138" s="18"/>
      <c r="BVD138" s="18"/>
      <c r="BVE138" s="18"/>
      <c r="BVF138" s="18"/>
      <c r="BVG138" s="18"/>
      <c r="BVH138" s="18"/>
      <c r="BVI138" s="18"/>
      <c r="BVJ138" s="18"/>
      <c r="BVK138" s="18"/>
      <c r="BVL138" s="18"/>
      <c r="BVM138" s="18"/>
      <c r="BVN138" s="18"/>
      <c r="BVO138" s="18"/>
      <c r="BVP138" s="18"/>
      <c r="BVQ138" s="18"/>
      <c r="BVR138" s="18"/>
      <c r="BVS138" s="18"/>
      <c r="BVT138" s="18"/>
      <c r="BVU138" s="18"/>
      <c r="BVV138" s="18"/>
      <c r="BVW138" s="18"/>
      <c r="BVX138" s="18"/>
      <c r="BVY138" s="18"/>
      <c r="BVZ138" s="18"/>
      <c r="BWA138" s="18"/>
      <c r="BWB138" s="18"/>
      <c r="BWC138" s="18"/>
      <c r="BWD138" s="18"/>
      <c r="BWE138" s="18"/>
      <c r="BWF138" s="18"/>
      <c r="BWG138" s="18"/>
      <c r="BWH138" s="18"/>
      <c r="BWI138" s="18"/>
      <c r="BWJ138" s="18"/>
      <c r="BWK138" s="18"/>
      <c r="BWL138" s="18"/>
      <c r="BWM138" s="18"/>
      <c r="BWN138" s="18"/>
      <c r="BWO138" s="18"/>
      <c r="BWP138" s="18"/>
      <c r="BWQ138" s="18"/>
      <c r="BWR138" s="18"/>
      <c r="BWS138" s="18"/>
      <c r="BWT138" s="18"/>
      <c r="BWU138" s="18"/>
      <c r="BWV138" s="18"/>
      <c r="BWW138" s="18"/>
      <c r="BWX138" s="18"/>
      <c r="BWY138" s="18"/>
      <c r="BWZ138" s="18"/>
      <c r="BXA138" s="18"/>
      <c r="BXB138" s="18"/>
      <c r="BXC138" s="18"/>
      <c r="BXD138" s="18"/>
      <c r="BXE138" s="18"/>
      <c r="BXF138" s="18"/>
      <c r="BXG138" s="18"/>
      <c r="BXH138" s="18"/>
      <c r="BXI138" s="18"/>
      <c r="BXJ138" s="18"/>
      <c r="BXK138" s="18"/>
      <c r="BXL138" s="18"/>
      <c r="BXM138" s="18"/>
      <c r="BXN138" s="18"/>
      <c r="BXO138" s="18"/>
      <c r="BXP138" s="18"/>
      <c r="BXQ138" s="18"/>
      <c r="BXR138" s="18"/>
      <c r="BXS138" s="18"/>
      <c r="BXT138" s="18"/>
      <c r="BXU138" s="18"/>
      <c r="BXV138" s="18"/>
      <c r="BXW138" s="18"/>
      <c r="BXX138" s="18"/>
      <c r="BXY138" s="18"/>
      <c r="BXZ138" s="18"/>
      <c r="BYA138" s="18"/>
      <c r="BYB138" s="18"/>
      <c r="BYC138" s="18"/>
      <c r="BYD138" s="18"/>
      <c r="BYE138" s="18"/>
      <c r="BYF138" s="18"/>
      <c r="BYG138" s="18"/>
      <c r="BYH138" s="18"/>
      <c r="BYI138" s="18"/>
      <c r="BYJ138" s="18"/>
      <c r="BYK138" s="18"/>
      <c r="BYL138" s="18"/>
      <c r="BYM138" s="18"/>
      <c r="BYN138" s="18"/>
      <c r="BYO138" s="18"/>
      <c r="BYP138" s="18"/>
      <c r="BYQ138" s="18"/>
      <c r="BYR138" s="18"/>
      <c r="BYS138" s="18"/>
      <c r="BYT138" s="18"/>
      <c r="BYU138" s="18"/>
      <c r="BYV138" s="18"/>
      <c r="BYW138" s="18"/>
      <c r="BYX138" s="18"/>
      <c r="BYY138" s="18"/>
      <c r="BYZ138" s="18"/>
      <c r="BZA138" s="18"/>
      <c r="BZB138" s="18"/>
      <c r="BZC138" s="18"/>
      <c r="BZD138" s="18"/>
      <c r="BZE138" s="18"/>
      <c r="BZF138" s="18"/>
      <c r="BZG138" s="18"/>
      <c r="BZH138" s="18"/>
      <c r="BZI138" s="18"/>
      <c r="BZJ138" s="18"/>
      <c r="BZK138" s="18"/>
      <c r="BZL138" s="18"/>
      <c r="BZM138" s="18"/>
      <c r="BZN138" s="18"/>
      <c r="BZO138" s="18"/>
      <c r="BZP138" s="18"/>
      <c r="BZQ138" s="18"/>
      <c r="BZR138" s="18"/>
      <c r="BZS138" s="18"/>
      <c r="BZT138" s="18"/>
      <c r="BZU138" s="18"/>
      <c r="BZV138" s="18"/>
      <c r="BZW138" s="18"/>
      <c r="BZX138" s="18"/>
      <c r="BZY138" s="18"/>
      <c r="BZZ138" s="18"/>
      <c r="CAA138" s="18"/>
      <c r="CAB138" s="18"/>
      <c r="CAC138" s="18"/>
      <c r="CAD138" s="18"/>
      <c r="CAE138" s="18"/>
      <c r="CAF138" s="18"/>
      <c r="CAG138" s="18"/>
      <c r="CAH138" s="18"/>
      <c r="CAI138" s="18"/>
      <c r="CAJ138" s="18"/>
      <c r="CAK138" s="18"/>
      <c r="CAL138" s="18"/>
      <c r="CAM138" s="18"/>
      <c r="CAN138" s="18"/>
      <c r="CAO138" s="18"/>
      <c r="CAP138" s="18"/>
      <c r="CAQ138" s="18"/>
      <c r="CAR138" s="18"/>
      <c r="CAS138" s="18"/>
      <c r="CAT138" s="18"/>
      <c r="CAU138" s="18"/>
      <c r="CAV138" s="18"/>
      <c r="CAW138" s="18"/>
      <c r="CAX138" s="18"/>
      <c r="CAY138" s="18"/>
      <c r="CAZ138" s="18"/>
      <c r="CBA138" s="18"/>
      <c r="CBB138" s="18"/>
      <c r="CBC138" s="18"/>
      <c r="CBD138" s="18"/>
      <c r="CBE138" s="18"/>
      <c r="CBF138" s="18"/>
      <c r="CBG138" s="18"/>
      <c r="CBH138" s="18"/>
      <c r="CBI138" s="18"/>
      <c r="CBJ138" s="18"/>
      <c r="CBK138" s="18"/>
      <c r="CBL138" s="18"/>
      <c r="CBM138" s="18"/>
      <c r="CBN138" s="18"/>
      <c r="CBO138" s="18"/>
      <c r="CBP138" s="18"/>
      <c r="CBQ138" s="18"/>
      <c r="CBR138" s="18"/>
      <c r="CBS138" s="18"/>
      <c r="CBT138" s="18"/>
      <c r="CBU138" s="18"/>
      <c r="CBV138" s="18"/>
      <c r="CBW138" s="18"/>
      <c r="CBX138" s="18"/>
      <c r="CBY138" s="18"/>
      <c r="CBZ138" s="18"/>
      <c r="CCA138" s="18"/>
      <c r="CCB138" s="18"/>
      <c r="CCC138" s="18"/>
      <c r="CCD138" s="18"/>
      <c r="CCE138" s="18"/>
      <c r="CCF138" s="18"/>
      <c r="CCG138" s="18"/>
      <c r="CCH138" s="18"/>
      <c r="CCI138" s="18"/>
      <c r="CCJ138" s="18"/>
      <c r="CCK138" s="18"/>
      <c r="CCL138" s="18"/>
      <c r="CCM138" s="18"/>
      <c r="CCN138" s="18"/>
      <c r="CCO138" s="18"/>
      <c r="CCP138" s="18"/>
      <c r="CCQ138" s="18"/>
      <c r="CCR138" s="18"/>
      <c r="CCS138" s="18"/>
      <c r="CCT138" s="18"/>
      <c r="CCU138" s="18"/>
      <c r="CCV138" s="18"/>
      <c r="CCW138" s="18"/>
      <c r="CCX138" s="18"/>
      <c r="CCY138" s="18"/>
      <c r="CCZ138" s="18"/>
      <c r="CDA138" s="18"/>
      <c r="CDB138" s="18"/>
      <c r="CDC138" s="18"/>
      <c r="CDD138" s="18"/>
      <c r="CDE138" s="18"/>
      <c r="CDF138" s="18"/>
      <c r="CDG138" s="18"/>
      <c r="CDH138" s="18"/>
      <c r="CDI138" s="18"/>
      <c r="CDJ138" s="18"/>
      <c r="CDK138" s="18"/>
      <c r="CDL138" s="18"/>
      <c r="CDM138" s="18"/>
      <c r="CDN138" s="18"/>
      <c r="CDO138" s="18"/>
      <c r="CDP138" s="18"/>
      <c r="CDQ138" s="18"/>
      <c r="CDR138" s="18"/>
      <c r="CDS138" s="18"/>
      <c r="CDT138" s="18"/>
      <c r="CDU138" s="18"/>
      <c r="CDV138" s="18"/>
      <c r="CDW138" s="18"/>
      <c r="CDX138" s="18"/>
      <c r="CDY138" s="18"/>
      <c r="CDZ138" s="18"/>
      <c r="CEA138" s="18"/>
      <c r="CEB138" s="18"/>
      <c r="CEC138" s="18"/>
      <c r="CED138" s="18"/>
      <c r="CEE138" s="18"/>
      <c r="CEF138" s="18"/>
      <c r="CEG138" s="18"/>
      <c r="CEH138" s="18"/>
      <c r="CEI138" s="18"/>
      <c r="CEJ138" s="18"/>
      <c r="CEK138" s="18"/>
      <c r="CEL138" s="18"/>
      <c r="CEM138" s="18"/>
      <c r="CEN138" s="18"/>
      <c r="CEO138" s="18"/>
      <c r="CEP138" s="18"/>
      <c r="CEQ138" s="18"/>
      <c r="CER138" s="18"/>
      <c r="CES138" s="18"/>
      <c r="CET138" s="18"/>
      <c r="CEU138" s="18"/>
      <c r="CEV138" s="18"/>
      <c r="CEW138" s="18"/>
      <c r="CEX138" s="18"/>
      <c r="CEY138" s="18"/>
      <c r="CEZ138" s="18"/>
      <c r="CFA138" s="18"/>
      <c r="CFB138" s="18"/>
      <c r="CFC138" s="18"/>
      <c r="CFD138" s="18"/>
      <c r="CFE138" s="18"/>
      <c r="CFF138" s="18"/>
      <c r="CFG138" s="18"/>
      <c r="CFH138" s="18"/>
      <c r="CFI138" s="18"/>
      <c r="CFJ138" s="18"/>
      <c r="CFK138" s="18"/>
      <c r="CFL138" s="18"/>
      <c r="CFM138" s="18"/>
      <c r="CFN138" s="18"/>
      <c r="CFO138" s="18"/>
      <c r="CFP138" s="18"/>
      <c r="CFQ138" s="18"/>
      <c r="CFR138" s="18"/>
      <c r="CFS138" s="18"/>
      <c r="CFT138" s="18"/>
      <c r="CFU138" s="18"/>
      <c r="CFV138" s="18"/>
      <c r="CFW138" s="18"/>
      <c r="CFX138" s="18"/>
      <c r="CFY138" s="18"/>
      <c r="CFZ138" s="18"/>
      <c r="CGA138" s="18"/>
      <c r="CGB138" s="18"/>
      <c r="CGC138" s="18"/>
      <c r="CGD138" s="18"/>
      <c r="CGE138" s="18"/>
      <c r="CGF138" s="18"/>
      <c r="CGG138" s="18"/>
      <c r="CGH138" s="18"/>
      <c r="CGI138" s="18"/>
      <c r="CGJ138" s="18"/>
      <c r="CGK138" s="18"/>
      <c r="CGL138" s="18"/>
      <c r="CGM138" s="18"/>
      <c r="CGN138" s="18"/>
      <c r="CGO138" s="18"/>
      <c r="CGP138" s="18"/>
      <c r="CGQ138" s="18"/>
      <c r="CGR138" s="18"/>
      <c r="CGS138" s="18"/>
      <c r="CGT138" s="18"/>
      <c r="CGU138" s="18"/>
      <c r="CGV138" s="18"/>
      <c r="CGW138" s="18"/>
      <c r="CGX138" s="18"/>
      <c r="CGY138" s="18"/>
      <c r="CGZ138" s="18"/>
      <c r="CHA138" s="18"/>
      <c r="CHB138" s="18"/>
      <c r="CHC138" s="18"/>
      <c r="CHD138" s="18"/>
      <c r="CHE138" s="18"/>
      <c r="CHF138" s="18"/>
      <c r="CHG138" s="18"/>
      <c r="CHH138" s="18"/>
      <c r="CHI138" s="18"/>
      <c r="CHJ138" s="18"/>
      <c r="CHK138" s="18"/>
      <c r="CHL138" s="18"/>
      <c r="CHM138" s="18"/>
      <c r="CHN138" s="18"/>
      <c r="CHO138" s="18"/>
      <c r="CHP138" s="18"/>
      <c r="CHQ138" s="18"/>
      <c r="CHR138" s="18"/>
      <c r="CHS138" s="18"/>
      <c r="CHT138" s="18"/>
      <c r="CHU138" s="18"/>
      <c r="CHV138" s="18"/>
      <c r="CHW138" s="18"/>
      <c r="CHX138" s="18"/>
      <c r="CHY138" s="18"/>
      <c r="CHZ138" s="18"/>
      <c r="CIA138" s="18"/>
      <c r="CIB138" s="18"/>
      <c r="CIC138" s="18"/>
      <c r="CID138" s="18"/>
      <c r="CIE138" s="18"/>
      <c r="CIF138" s="18"/>
      <c r="CIG138" s="18"/>
      <c r="CIH138" s="18"/>
      <c r="CII138" s="18"/>
      <c r="CIJ138" s="18"/>
      <c r="CIK138" s="18"/>
      <c r="CIL138" s="18"/>
      <c r="CIM138" s="18"/>
      <c r="CIN138" s="18"/>
      <c r="CIO138" s="18"/>
      <c r="CIP138" s="18"/>
      <c r="CIQ138" s="18"/>
      <c r="CIR138" s="18"/>
      <c r="CIS138" s="18"/>
      <c r="CIT138" s="18"/>
      <c r="CIU138" s="18"/>
      <c r="CIV138" s="18"/>
      <c r="CIW138" s="18"/>
      <c r="CIX138" s="18"/>
      <c r="CIY138" s="18"/>
      <c r="CIZ138" s="18"/>
      <c r="CJA138" s="18"/>
      <c r="CJB138" s="18"/>
      <c r="CJC138" s="18"/>
      <c r="CJD138" s="18"/>
      <c r="CJE138" s="18"/>
      <c r="CJF138" s="18"/>
      <c r="CJG138" s="18"/>
      <c r="CJH138" s="18"/>
      <c r="CJI138" s="18"/>
      <c r="CJJ138" s="18"/>
      <c r="CJK138" s="18"/>
      <c r="CJL138" s="18"/>
      <c r="CJM138" s="18"/>
      <c r="CJN138" s="18"/>
      <c r="CJO138" s="18"/>
      <c r="CJP138" s="18"/>
      <c r="CJQ138" s="18"/>
      <c r="CJR138" s="18"/>
      <c r="CJS138" s="18"/>
      <c r="CJT138" s="18"/>
      <c r="CJU138" s="18"/>
      <c r="CJV138" s="18"/>
      <c r="CJW138" s="18"/>
      <c r="CJX138" s="18"/>
      <c r="CJY138" s="18"/>
      <c r="CJZ138" s="18"/>
      <c r="CKA138" s="18"/>
      <c r="CKB138" s="18"/>
      <c r="CKC138" s="18"/>
      <c r="CKD138" s="18"/>
      <c r="CKE138" s="18"/>
      <c r="CKF138" s="18"/>
      <c r="CKG138" s="18"/>
      <c r="CKH138" s="18"/>
      <c r="CKI138" s="18"/>
      <c r="CKJ138" s="18"/>
      <c r="CKK138" s="18"/>
      <c r="CKL138" s="18"/>
      <c r="CKM138" s="18"/>
      <c r="CKN138" s="18"/>
      <c r="CKO138" s="18"/>
      <c r="CKP138" s="18"/>
      <c r="CKQ138" s="18"/>
      <c r="CKR138" s="18"/>
      <c r="CKS138" s="18"/>
      <c r="CKT138" s="18"/>
      <c r="CKU138" s="18"/>
      <c r="CKV138" s="18"/>
      <c r="CKW138" s="18"/>
      <c r="CKX138" s="18"/>
      <c r="CKY138" s="18"/>
      <c r="CKZ138" s="18"/>
      <c r="CLA138" s="18"/>
      <c r="CLB138" s="18"/>
      <c r="CLC138" s="18"/>
      <c r="CLD138" s="18"/>
      <c r="CLE138" s="18"/>
      <c r="CLF138" s="18"/>
      <c r="CLG138" s="18"/>
      <c r="CLH138" s="18"/>
      <c r="CLI138" s="18"/>
      <c r="CLJ138" s="18"/>
      <c r="CLK138" s="18"/>
      <c r="CLL138" s="18"/>
      <c r="CLM138" s="18"/>
      <c r="CLN138" s="18"/>
      <c r="CLO138" s="18"/>
      <c r="CLP138" s="18"/>
      <c r="CLQ138" s="18"/>
      <c r="CLR138" s="18"/>
      <c r="CLS138" s="18"/>
      <c r="CLT138" s="18"/>
      <c r="CLU138" s="18"/>
      <c r="CLV138" s="18"/>
      <c r="CLW138" s="18"/>
      <c r="CLX138" s="18"/>
      <c r="CLY138" s="18"/>
      <c r="CLZ138" s="18"/>
      <c r="CMA138" s="18"/>
      <c r="CMB138" s="18"/>
      <c r="CMC138" s="18"/>
      <c r="CMD138" s="18"/>
      <c r="CME138" s="18"/>
      <c r="CMF138" s="18"/>
      <c r="CMG138" s="18"/>
      <c r="CMH138" s="18"/>
      <c r="CMI138" s="18"/>
      <c r="CMJ138" s="18"/>
      <c r="CMK138" s="18"/>
      <c r="CML138" s="18"/>
      <c r="CMM138" s="18"/>
      <c r="CMN138" s="18"/>
      <c r="CMO138" s="18"/>
      <c r="CMP138" s="18"/>
      <c r="CMQ138" s="18"/>
      <c r="CMR138" s="18"/>
      <c r="CMS138" s="18"/>
      <c r="CMT138" s="18"/>
      <c r="CMU138" s="18"/>
      <c r="CMV138" s="18"/>
      <c r="CMW138" s="18"/>
      <c r="CMX138" s="18"/>
      <c r="CMY138" s="18"/>
      <c r="CMZ138" s="18"/>
      <c r="CNA138" s="18"/>
      <c r="CNB138" s="18"/>
      <c r="CNC138" s="18"/>
      <c r="CND138" s="18"/>
      <c r="CNE138" s="18"/>
      <c r="CNF138" s="18"/>
      <c r="CNG138" s="18"/>
      <c r="CNH138" s="18"/>
      <c r="CNI138" s="18"/>
      <c r="CNJ138" s="18"/>
      <c r="CNK138" s="18"/>
      <c r="CNL138" s="18"/>
      <c r="CNM138" s="18"/>
      <c r="CNN138" s="18"/>
      <c r="CNO138" s="18"/>
      <c r="CNP138" s="18"/>
      <c r="CNQ138" s="18"/>
      <c r="CNR138" s="18"/>
      <c r="CNS138" s="18"/>
      <c r="CNT138" s="18"/>
      <c r="CNU138" s="18"/>
      <c r="CNV138" s="18"/>
      <c r="CNW138" s="18"/>
      <c r="CNX138" s="18"/>
      <c r="CNY138" s="18"/>
      <c r="CNZ138" s="18"/>
      <c r="COA138" s="18"/>
      <c r="COB138" s="18"/>
      <c r="COC138" s="18"/>
      <c r="COD138" s="18"/>
      <c r="COE138" s="18"/>
      <c r="COF138" s="18"/>
      <c r="COG138" s="18"/>
      <c r="COH138" s="18"/>
      <c r="COI138" s="18"/>
      <c r="COJ138" s="18"/>
      <c r="COK138" s="18"/>
      <c r="COL138" s="18"/>
      <c r="COM138" s="18"/>
      <c r="CON138" s="18"/>
      <c r="COO138" s="18"/>
      <c r="COP138" s="18"/>
      <c r="COQ138" s="18"/>
      <c r="COR138" s="18"/>
      <c r="COS138" s="18"/>
      <c r="COT138" s="18"/>
      <c r="COU138" s="18"/>
      <c r="COV138" s="18"/>
      <c r="COW138" s="18"/>
      <c r="COX138" s="18"/>
      <c r="COY138" s="18"/>
      <c r="COZ138" s="18"/>
      <c r="CPA138" s="18"/>
      <c r="CPB138" s="18"/>
      <c r="CPC138" s="18"/>
      <c r="CPD138" s="18"/>
      <c r="CPE138" s="18"/>
      <c r="CPF138" s="18"/>
      <c r="CPG138" s="18"/>
      <c r="CPH138" s="18"/>
      <c r="CPI138" s="18"/>
      <c r="CPJ138" s="18"/>
      <c r="CPK138" s="18"/>
      <c r="CPL138" s="18"/>
      <c r="CPM138" s="18"/>
      <c r="CPN138" s="18"/>
      <c r="CPO138" s="18"/>
      <c r="CPP138" s="18"/>
      <c r="CPQ138" s="18"/>
      <c r="CPR138" s="18"/>
      <c r="CPS138" s="18"/>
      <c r="CPT138" s="18"/>
      <c r="CPU138" s="18"/>
      <c r="CPV138" s="18"/>
      <c r="CPW138" s="18"/>
      <c r="CPX138" s="18"/>
      <c r="CPY138" s="18"/>
      <c r="CPZ138" s="18"/>
      <c r="CQA138" s="18"/>
      <c r="CQB138" s="18"/>
      <c r="CQC138" s="18"/>
      <c r="CQD138" s="18"/>
      <c r="CQE138" s="18"/>
      <c r="CQF138" s="18"/>
      <c r="CQG138" s="18"/>
      <c r="CQH138" s="18"/>
      <c r="CQI138" s="18"/>
      <c r="CQJ138" s="18"/>
      <c r="CQK138" s="18"/>
      <c r="CQL138" s="18"/>
      <c r="CQM138" s="18"/>
      <c r="CQN138" s="18"/>
      <c r="CQO138" s="18"/>
      <c r="CQP138" s="18"/>
      <c r="CQQ138" s="18"/>
      <c r="CQR138" s="18"/>
      <c r="CQS138" s="18"/>
      <c r="CQT138" s="18"/>
      <c r="CQU138" s="18"/>
      <c r="CQV138" s="18"/>
      <c r="CQW138" s="18"/>
      <c r="CQX138" s="18"/>
      <c r="CQY138" s="18"/>
      <c r="CQZ138" s="18"/>
      <c r="CRA138" s="18"/>
      <c r="CRB138" s="18"/>
      <c r="CRC138" s="18"/>
      <c r="CRD138" s="18"/>
      <c r="CRE138" s="18"/>
      <c r="CRF138" s="18"/>
      <c r="CRG138" s="18"/>
      <c r="CRH138" s="18"/>
      <c r="CRI138" s="18"/>
      <c r="CRJ138" s="18"/>
      <c r="CRK138" s="18"/>
      <c r="CRL138" s="18"/>
      <c r="CRM138" s="18"/>
      <c r="CRN138" s="18"/>
      <c r="CRO138" s="18"/>
      <c r="CRP138" s="18"/>
      <c r="CRQ138" s="18"/>
      <c r="CRR138" s="18"/>
      <c r="CRS138" s="18"/>
      <c r="CRT138" s="18"/>
      <c r="CRU138" s="18"/>
      <c r="CRV138" s="18"/>
      <c r="CRW138" s="18"/>
      <c r="CRX138" s="18"/>
      <c r="CRY138" s="18"/>
      <c r="CRZ138" s="18"/>
      <c r="CSA138" s="18"/>
      <c r="CSB138" s="18"/>
      <c r="CSC138" s="18"/>
      <c r="CSD138" s="18"/>
      <c r="CSE138" s="18"/>
      <c r="CSF138" s="18"/>
      <c r="CSG138" s="18"/>
      <c r="CSH138" s="18"/>
      <c r="CSI138" s="18"/>
      <c r="CSJ138" s="18"/>
      <c r="CSK138" s="18"/>
      <c r="CSL138" s="18"/>
      <c r="CSM138" s="18"/>
      <c r="CSN138" s="18"/>
      <c r="CSO138" s="18"/>
      <c r="CSP138" s="18"/>
      <c r="CSQ138" s="18"/>
      <c r="CSR138" s="18"/>
      <c r="CSS138" s="18"/>
      <c r="CST138" s="18"/>
      <c r="CSU138" s="18"/>
      <c r="CSV138" s="18"/>
      <c r="CSW138" s="18"/>
      <c r="CSX138" s="18"/>
      <c r="CSY138" s="18"/>
      <c r="CSZ138" s="18"/>
      <c r="CTA138" s="18"/>
      <c r="CTB138" s="18"/>
      <c r="CTC138" s="18"/>
      <c r="CTD138" s="18"/>
      <c r="CTE138" s="18"/>
      <c r="CTF138" s="18"/>
      <c r="CTG138" s="18"/>
      <c r="CTH138" s="18"/>
      <c r="CTI138" s="18"/>
      <c r="CTJ138" s="18"/>
      <c r="CTK138" s="18"/>
      <c r="CTL138" s="18"/>
      <c r="CTM138" s="18"/>
      <c r="CTN138" s="18"/>
      <c r="CTO138" s="18"/>
      <c r="CTP138" s="18"/>
      <c r="CTQ138" s="18"/>
      <c r="CTR138" s="18"/>
      <c r="CTS138" s="18"/>
      <c r="CTT138" s="18"/>
      <c r="CTU138" s="18"/>
      <c r="CTV138" s="18"/>
      <c r="CTW138" s="18"/>
      <c r="CTX138" s="18"/>
      <c r="CTY138" s="18"/>
      <c r="CTZ138" s="18"/>
      <c r="CUA138" s="18"/>
      <c r="CUB138" s="18"/>
      <c r="CUC138" s="18"/>
      <c r="CUD138" s="18"/>
      <c r="CUE138" s="18"/>
      <c r="CUF138" s="18"/>
      <c r="CUG138" s="18"/>
      <c r="CUH138" s="18"/>
      <c r="CUI138" s="18"/>
      <c r="CUJ138" s="18"/>
      <c r="CUK138" s="18"/>
      <c r="CUL138" s="18"/>
      <c r="CUM138" s="18"/>
      <c r="CUN138" s="18"/>
      <c r="CUO138" s="18"/>
      <c r="CUP138" s="18"/>
      <c r="CUQ138" s="18"/>
      <c r="CUR138" s="18"/>
      <c r="CUS138" s="18"/>
      <c r="CUT138" s="18"/>
      <c r="CUU138" s="18"/>
      <c r="CUV138" s="18"/>
      <c r="CUW138" s="18"/>
      <c r="CUX138" s="18"/>
      <c r="CUY138" s="18"/>
      <c r="CUZ138" s="18"/>
      <c r="CVA138" s="18"/>
      <c r="CVB138" s="18"/>
      <c r="CVC138" s="18"/>
      <c r="CVD138" s="18"/>
      <c r="CVE138" s="18"/>
      <c r="CVF138" s="18"/>
      <c r="CVG138" s="18"/>
      <c r="CVH138" s="18"/>
      <c r="CVI138" s="18"/>
      <c r="CVJ138" s="18"/>
      <c r="CVK138" s="18"/>
      <c r="CVL138" s="18"/>
      <c r="CVM138" s="18"/>
      <c r="CVN138" s="18"/>
      <c r="CVO138" s="18"/>
      <c r="CVP138" s="18"/>
      <c r="CVQ138" s="18"/>
      <c r="CVR138" s="18"/>
      <c r="CVS138" s="18"/>
      <c r="CVT138" s="18"/>
      <c r="CVU138" s="18"/>
      <c r="CVV138" s="18"/>
      <c r="CVW138" s="18"/>
      <c r="CVX138" s="18"/>
      <c r="CVY138" s="18"/>
      <c r="CVZ138" s="18"/>
      <c r="CWA138" s="18"/>
      <c r="CWB138" s="18"/>
      <c r="CWC138" s="18"/>
      <c r="CWD138" s="18"/>
      <c r="CWE138" s="18"/>
      <c r="CWF138" s="18"/>
      <c r="CWG138" s="18"/>
      <c r="CWH138" s="18"/>
      <c r="CWI138" s="18"/>
      <c r="CWJ138" s="18"/>
      <c r="CWK138" s="18"/>
      <c r="CWL138" s="18"/>
      <c r="CWM138" s="18"/>
      <c r="CWN138" s="18"/>
      <c r="CWO138" s="18"/>
      <c r="CWP138" s="18"/>
      <c r="CWQ138" s="18"/>
      <c r="CWR138" s="18"/>
      <c r="CWS138" s="18"/>
      <c r="CWT138" s="18"/>
      <c r="CWU138" s="18"/>
      <c r="CWV138" s="18"/>
      <c r="CWW138" s="18"/>
      <c r="CWX138" s="18"/>
      <c r="CWY138" s="18"/>
      <c r="CWZ138" s="18"/>
      <c r="CXA138" s="18"/>
      <c r="CXB138" s="18"/>
      <c r="CXC138" s="18"/>
      <c r="CXD138" s="18"/>
      <c r="CXE138" s="18"/>
      <c r="CXF138" s="18"/>
      <c r="CXG138" s="18"/>
      <c r="CXH138" s="18"/>
      <c r="CXI138" s="18"/>
      <c r="CXJ138" s="18"/>
      <c r="CXK138" s="18"/>
      <c r="CXL138" s="18"/>
      <c r="CXM138" s="18"/>
      <c r="CXN138" s="18"/>
      <c r="CXO138" s="18"/>
      <c r="CXP138" s="18"/>
      <c r="CXQ138" s="18"/>
      <c r="CXR138" s="18"/>
      <c r="CXS138" s="18"/>
      <c r="CXT138" s="18"/>
      <c r="CXU138" s="18"/>
      <c r="CXV138" s="18"/>
      <c r="CXW138" s="18"/>
      <c r="CXX138" s="18"/>
      <c r="CXY138" s="18"/>
      <c r="CXZ138" s="18"/>
      <c r="CYA138" s="18"/>
      <c r="CYB138" s="18"/>
      <c r="CYC138" s="18"/>
      <c r="CYD138" s="18"/>
      <c r="CYE138" s="18"/>
      <c r="CYF138" s="18"/>
      <c r="CYG138" s="18"/>
      <c r="CYH138" s="18"/>
      <c r="CYI138" s="18"/>
      <c r="CYJ138" s="18"/>
      <c r="CYK138" s="18"/>
      <c r="CYL138" s="18"/>
      <c r="CYM138" s="18"/>
      <c r="CYN138" s="18"/>
      <c r="CYO138" s="18"/>
      <c r="CYP138" s="18"/>
      <c r="CYQ138" s="18"/>
      <c r="CYR138" s="18"/>
      <c r="CYS138" s="18"/>
      <c r="CYT138" s="18"/>
      <c r="CYU138" s="18"/>
      <c r="CYV138" s="18"/>
      <c r="CYW138" s="18"/>
      <c r="CYX138" s="18"/>
      <c r="CYY138" s="18"/>
      <c r="CYZ138" s="18"/>
      <c r="CZA138" s="18"/>
      <c r="CZB138" s="18"/>
      <c r="CZC138" s="18"/>
      <c r="CZD138" s="18"/>
      <c r="CZE138" s="18"/>
      <c r="CZF138" s="18"/>
      <c r="CZG138" s="18"/>
      <c r="CZH138" s="18"/>
      <c r="CZI138" s="18"/>
      <c r="CZJ138" s="18"/>
      <c r="CZK138" s="18"/>
      <c r="CZL138" s="18"/>
      <c r="CZM138" s="18"/>
      <c r="CZN138" s="18"/>
      <c r="CZO138" s="18"/>
      <c r="CZP138" s="18"/>
      <c r="CZQ138" s="18"/>
      <c r="CZR138" s="18"/>
      <c r="CZS138" s="18"/>
      <c r="CZT138" s="18"/>
      <c r="CZU138" s="18"/>
      <c r="CZV138" s="18"/>
      <c r="CZW138" s="18"/>
      <c r="CZX138" s="18"/>
      <c r="CZY138" s="18"/>
      <c r="CZZ138" s="18"/>
      <c r="DAA138" s="18"/>
      <c r="DAB138" s="18"/>
      <c r="DAC138" s="18"/>
      <c r="DAD138" s="18"/>
      <c r="DAE138" s="18"/>
      <c r="DAF138" s="18"/>
      <c r="DAG138" s="18"/>
      <c r="DAH138" s="18"/>
      <c r="DAI138" s="18"/>
      <c r="DAJ138" s="18"/>
      <c r="DAK138" s="18"/>
      <c r="DAL138" s="18"/>
      <c r="DAM138" s="18"/>
      <c r="DAN138" s="18"/>
      <c r="DAO138" s="18"/>
      <c r="DAP138" s="18"/>
      <c r="DAQ138" s="18"/>
      <c r="DAR138" s="18"/>
      <c r="DAS138" s="18"/>
      <c r="DAT138" s="18"/>
      <c r="DAU138" s="18"/>
      <c r="DAV138" s="18"/>
      <c r="DAW138" s="18"/>
      <c r="DAX138" s="18"/>
      <c r="DAY138" s="18"/>
      <c r="DAZ138" s="18"/>
      <c r="DBA138" s="18"/>
      <c r="DBB138" s="18"/>
      <c r="DBC138" s="18"/>
      <c r="DBD138" s="18"/>
      <c r="DBE138" s="18"/>
      <c r="DBF138" s="18"/>
      <c r="DBG138" s="18"/>
      <c r="DBH138" s="18"/>
      <c r="DBI138" s="18"/>
      <c r="DBJ138" s="18"/>
      <c r="DBK138" s="18"/>
      <c r="DBL138" s="18"/>
      <c r="DBM138" s="18"/>
      <c r="DBN138" s="18"/>
      <c r="DBO138" s="18"/>
      <c r="DBP138" s="18"/>
      <c r="DBQ138" s="18"/>
      <c r="DBR138" s="18"/>
      <c r="DBS138" s="18"/>
      <c r="DBT138" s="18"/>
      <c r="DBU138" s="18"/>
      <c r="DBV138" s="18"/>
      <c r="DBW138" s="18"/>
      <c r="DBX138" s="18"/>
      <c r="DBY138" s="18"/>
      <c r="DBZ138" s="18"/>
      <c r="DCA138" s="18"/>
      <c r="DCB138" s="18"/>
      <c r="DCC138" s="18"/>
      <c r="DCD138" s="18"/>
      <c r="DCE138" s="18"/>
      <c r="DCF138" s="18"/>
      <c r="DCG138" s="18"/>
      <c r="DCH138" s="18"/>
      <c r="DCI138" s="18"/>
      <c r="DCJ138" s="18"/>
      <c r="DCK138" s="18"/>
      <c r="DCL138" s="18"/>
      <c r="DCM138" s="18"/>
      <c r="DCN138" s="18"/>
      <c r="DCO138" s="18"/>
      <c r="DCP138" s="18"/>
      <c r="DCQ138" s="18"/>
      <c r="DCR138" s="18"/>
      <c r="DCS138" s="18"/>
      <c r="DCT138" s="18"/>
      <c r="DCU138" s="18"/>
      <c r="DCV138" s="18"/>
      <c r="DCW138" s="18"/>
      <c r="DCX138" s="18"/>
      <c r="DCY138" s="18"/>
      <c r="DCZ138" s="18"/>
      <c r="DDA138" s="18"/>
      <c r="DDB138" s="18"/>
      <c r="DDC138" s="18"/>
      <c r="DDD138" s="18"/>
      <c r="DDE138" s="18"/>
      <c r="DDF138" s="18"/>
      <c r="DDG138" s="18"/>
      <c r="DDH138" s="18"/>
      <c r="DDI138" s="18"/>
      <c r="DDJ138" s="18"/>
      <c r="DDK138" s="18"/>
      <c r="DDL138" s="18"/>
      <c r="DDM138" s="18"/>
      <c r="DDN138" s="18"/>
      <c r="DDO138" s="18"/>
      <c r="DDP138" s="18"/>
      <c r="DDQ138" s="18"/>
      <c r="DDR138" s="18"/>
      <c r="DDS138" s="18"/>
      <c r="DDT138" s="18"/>
      <c r="DDU138" s="18"/>
      <c r="DDV138" s="18"/>
      <c r="DDW138" s="18"/>
      <c r="DDX138" s="18"/>
      <c r="DDY138" s="18"/>
      <c r="DDZ138" s="18"/>
      <c r="DEA138" s="18"/>
      <c r="DEB138" s="18"/>
      <c r="DEC138" s="18"/>
      <c r="DED138" s="18"/>
      <c r="DEE138" s="18"/>
      <c r="DEF138" s="18"/>
      <c r="DEG138" s="18"/>
      <c r="DEH138" s="18"/>
      <c r="DEI138" s="18"/>
      <c r="DEJ138" s="18"/>
      <c r="DEK138" s="18"/>
      <c r="DEL138" s="18"/>
      <c r="DEM138" s="18"/>
      <c r="DEN138" s="18"/>
      <c r="DEO138" s="18"/>
      <c r="DEP138" s="18"/>
      <c r="DEQ138" s="18"/>
      <c r="DER138" s="18"/>
      <c r="DES138" s="18"/>
      <c r="DET138" s="18"/>
      <c r="DEU138" s="18"/>
      <c r="DEV138" s="18"/>
      <c r="DEW138" s="18"/>
      <c r="DEX138" s="18"/>
      <c r="DEY138" s="18"/>
      <c r="DEZ138" s="18"/>
      <c r="DFA138" s="18"/>
      <c r="DFB138" s="18"/>
      <c r="DFC138" s="18"/>
      <c r="DFD138" s="18"/>
      <c r="DFE138" s="18"/>
      <c r="DFF138" s="18"/>
      <c r="DFG138" s="18"/>
      <c r="DFH138" s="18"/>
      <c r="DFI138" s="18"/>
      <c r="DFJ138" s="18"/>
      <c r="DFK138" s="18"/>
      <c r="DFL138" s="18"/>
      <c r="DFM138" s="18"/>
      <c r="DFN138" s="18"/>
      <c r="DFO138" s="18"/>
      <c r="DFP138" s="18"/>
      <c r="DFQ138" s="18"/>
      <c r="DFR138" s="18"/>
      <c r="DFS138" s="18"/>
      <c r="DFT138" s="18"/>
      <c r="DFU138" s="18"/>
      <c r="DFV138" s="18"/>
      <c r="DFW138" s="18"/>
      <c r="DFX138" s="18"/>
      <c r="DFY138" s="18"/>
      <c r="DFZ138" s="18"/>
      <c r="DGA138" s="18"/>
      <c r="DGB138" s="18"/>
      <c r="DGC138" s="18"/>
      <c r="DGD138" s="18"/>
      <c r="DGE138" s="18"/>
      <c r="DGF138" s="18"/>
      <c r="DGG138" s="18"/>
      <c r="DGH138" s="18"/>
      <c r="DGI138" s="18"/>
      <c r="DGJ138" s="18"/>
      <c r="DGK138" s="18"/>
      <c r="DGL138" s="18"/>
      <c r="DGM138" s="18"/>
      <c r="DGN138" s="18"/>
      <c r="DGO138" s="18"/>
      <c r="DGP138" s="18"/>
      <c r="DGQ138" s="18"/>
      <c r="DGR138" s="18"/>
      <c r="DGS138" s="18"/>
      <c r="DGT138" s="18"/>
      <c r="DGU138" s="18"/>
      <c r="DGV138" s="18"/>
      <c r="DGW138" s="18"/>
      <c r="DGX138" s="18"/>
      <c r="DGY138" s="18"/>
      <c r="DGZ138" s="18"/>
      <c r="DHA138" s="18"/>
      <c r="DHB138" s="18"/>
      <c r="DHC138" s="18"/>
      <c r="DHD138" s="18"/>
      <c r="DHE138" s="18"/>
      <c r="DHF138" s="18"/>
      <c r="DHG138" s="18"/>
      <c r="DHH138" s="18"/>
      <c r="DHI138" s="18"/>
      <c r="DHJ138" s="18"/>
      <c r="DHK138" s="18"/>
      <c r="DHL138" s="18"/>
      <c r="DHM138" s="18"/>
      <c r="DHN138" s="18"/>
      <c r="DHO138" s="18"/>
      <c r="DHP138" s="18"/>
      <c r="DHQ138" s="18"/>
      <c r="DHR138" s="18"/>
      <c r="DHS138" s="18"/>
      <c r="DHT138" s="18"/>
      <c r="DHU138" s="18"/>
      <c r="DHV138" s="18"/>
      <c r="DHW138" s="18"/>
      <c r="DHX138" s="18"/>
      <c r="DHY138" s="18"/>
      <c r="DHZ138" s="18"/>
      <c r="DIA138" s="18"/>
      <c r="DIB138" s="18"/>
      <c r="DIC138" s="18"/>
      <c r="DID138" s="18"/>
      <c r="DIE138" s="18"/>
      <c r="DIF138" s="18"/>
      <c r="DIG138" s="18"/>
      <c r="DIH138" s="18"/>
      <c r="DII138" s="18"/>
      <c r="DIJ138" s="18"/>
      <c r="DIK138" s="18"/>
      <c r="DIL138" s="18"/>
      <c r="DIM138" s="18"/>
      <c r="DIN138" s="18"/>
      <c r="DIO138" s="18"/>
      <c r="DIP138" s="18"/>
      <c r="DIQ138" s="18"/>
      <c r="DIR138" s="18"/>
      <c r="DIS138" s="18"/>
      <c r="DIT138" s="18"/>
      <c r="DIU138" s="18"/>
      <c r="DIV138" s="18"/>
      <c r="DIW138" s="18"/>
      <c r="DIX138" s="18"/>
      <c r="DIY138" s="18"/>
      <c r="DIZ138" s="18"/>
      <c r="DJA138" s="18"/>
      <c r="DJB138" s="18"/>
      <c r="DJC138" s="18"/>
      <c r="DJD138" s="18"/>
      <c r="DJE138" s="18"/>
      <c r="DJF138" s="18"/>
      <c r="DJG138" s="18"/>
      <c r="DJH138" s="18"/>
      <c r="DJI138" s="18"/>
      <c r="DJJ138" s="18"/>
      <c r="DJK138" s="18"/>
      <c r="DJL138" s="18"/>
      <c r="DJM138" s="18"/>
      <c r="DJN138" s="18"/>
      <c r="DJO138" s="18"/>
      <c r="DJP138" s="18"/>
      <c r="DJQ138" s="18"/>
      <c r="DJR138" s="18"/>
      <c r="DJS138" s="18"/>
      <c r="DJT138" s="18"/>
      <c r="DJU138" s="18"/>
      <c r="DJV138" s="18"/>
      <c r="DJW138" s="18"/>
      <c r="DJX138" s="18"/>
      <c r="DJY138" s="18"/>
      <c r="DJZ138" s="18"/>
      <c r="DKA138" s="18"/>
      <c r="DKB138" s="18"/>
      <c r="DKC138" s="18"/>
      <c r="DKD138" s="18"/>
      <c r="DKE138" s="18"/>
      <c r="DKF138" s="18"/>
      <c r="DKG138" s="18"/>
      <c r="DKH138" s="18"/>
      <c r="DKI138" s="18"/>
      <c r="DKJ138" s="18"/>
      <c r="DKK138" s="18"/>
      <c r="DKL138" s="18"/>
      <c r="DKM138" s="18"/>
      <c r="DKN138" s="18"/>
      <c r="DKO138" s="18"/>
      <c r="DKP138" s="18"/>
      <c r="DKQ138" s="18"/>
      <c r="DKR138" s="18"/>
      <c r="DKS138" s="18"/>
      <c r="DKT138" s="18"/>
      <c r="DKU138" s="18"/>
      <c r="DKV138" s="18"/>
      <c r="DKW138" s="18"/>
      <c r="DKX138" s="18"/>
      <c r="DKY138" s="18"/>
      <c r="DKZ138" s="18"/>
      <c r="DLA138" s="18"/>
      <c r="DLB138" s="18"/>
      <c r="DLC138" s="18"/>
      <c r="DLD138" s="18"/>
      <c r="DLE138" s="18"/>
      <c r="DLF138" s="18"/>
      <c r="DLG138" s="18"/>
      <c r="DLH138" s="18"/>
      <c r="DLI138" s="18"/>
      <c r="DLJ138" s="18"/>
      <c r="DLK138" s="18"/>
      <c r="DLL138" s="18"/>
      <c r="DLM138" s="18"/>
      <c r="DLN138" s="18"/>
      <c r="DLO138" s="18"/>
      <c r="DLP138" s="18"/>
      <c r="DLQ138" s="18"/>
      <c r="DLR138" s="18"/>
      <c r="DLS138" s="18"/>
      <c r="DLT138" s="18"/>
      <c r="DLU138" s="18"/>
      <c r="DLV138" s="18"/>
      <c r="DLW138" s="18"/>
      <c r="DLX138" s="18"/>
      <c r="DLY138" s="18"/>
      <c r="DLZ138" s="18"/>
      <c r="DMA138" s="18"/>
      <c r="DMB138" s="18"/>
      <c r="DMC138" s="18"/>
      <c r="DMD138" s="18"/>
      <c r="DME138" s="18"/>
      <c r="DMF138" s="18"/>
      <c r="DMG138" s="18"/>
      <c r="DMH138" s="18"/>
      <c r="DMI138" s="18"/>
      <c r="DMJ138" s="18"/>
      <c r="DMK138" s="18"/>
      <c r="DML138" s="18"/>
      <c r="DMM138" s="18"/>
      <c r="DMN138" s="18"/>
      <c r="DMO138" s="18"/>
      <c r="DMP138" s="18"/>
      <c r="DMQ138" s="18"/>
      <c r="DMR138" s="18"/>
      <c r="DMS138" s="18"/>
      <c r="DMT138" s="18"/>
      <c r="DMU138" s="18"/>
      <c r="DMV138" s="18"/>
      <c r="DMW138" s="18"/>
      <c r="DMX138" s="18"/>
      <c r="DMY138" s="18"/>
      <c r="DMZ138" s="18"/>
      <c r="DNA138" s="18"/>
      <c r="DNB138" s="18"/>
      <c r="DNC138" s="18"/>
      <c r="DND138" s="18"/>
      <c r="DNE138" s="18"/>
      <c r="DNF138" s="18"/>
      <c r="DNG138" s="18"/>
      <c r="DNH138" s="18"/>
      <c r="DNI138" s="18"/>
      <c r="DNJ138" s="18"/>
      <c r="DNK138" s="18"/>
      <c r="DNL138" s="18"/>
      <c r="DNM138" s="18"/>
      <c r="DNN138" s="18"/>
      <c r="DNO138" s="18"/>
      <c r="DNP138" s="18"/>
      <c r="DNQ138" s="18"/>
      <c r="DNR138" s="18"/>
      <c r="DNS138" s="18"/>
      <c r="DNT138" s="18"/>
      <c r="DNU138" s="18"/>
      <c r="DNV138" s="18"/>
      <c r="DNW138" s="18"/>
      <c r="DNX138" s="18"/>
      <c r="DNY138" s="18"/>
      <c r="DNZ138" s="18"/>
      <c r="DOA138" s="18"/>
      <c r="DOB138" s="18"/>
      <c r="DOC138" s="18"/>
      <c r="DOD138" s="18"/>
      <c r="DOE138" s="18"/>
      <c r="DOF138" s="18"/>
      <c r="DOG138" s="18"/>
      <c r="DOH138" s="18"/>
      <c r="DOI138" s="18"/>
      <c r="DOJ138" s="18"/>
      <c r="DOK138" s="18"/>
      <c r="DOL138" s="18"/>
      <c r="DOM138" s="18"/>
      <c r="DON138" s="18"/>
      <c r="DOO138" s="18"/>
      <c r="DOP138" s="18"/>
      <c r="DOQ138" s="18"/>
      <c r="DOR138" s="18"/>
      <c r="DOS138" s="18"/>
      <c r="DOT138" s="18"/>
      <c r="DOU138" s="18"/>
      <c r="DOV138" s="18"/>
      <c r="DOW138" s="18"/>
      <c r="DOX138" s="18"/>
      <c r="DOY138" s="18"/>
      <c r="DOZ138" s="18"/>
      <c r="DPA138" s="18"/>
      <c r="DPB138" s="18"/>
      <c r="DPC138" s="18"/>
      <c r="DPD138" s="18"/>
      <c r="DPE138" s="18"/>
      <c r="DPF138" s="18"/>
      <c r="DPG138" s="18"/>
      <c r="DPH138" s="18"/>
      <c r="DPI138" s="18"/>
      <c r="DPJ138" s="18"/>
      <c r="DPK138" s="18"/>
      <c r="DPL138" s="18"/>
      <c r="DPM138" s="18"/>
      <c r="DPN138" s="18"/>
      <c r="DPO138" s="18"/>
      <c r="DPP138" s="18"/>
      <c r="DPQ138" s="18"/>
      <c r="DPR138" s="18"/>
      <c r="DPS138" s="18"/>
      <c r="DPT138" s="18"/>
      <c r="DPU138" s="18"/>
      <c r="DPV138" s="18"/>
      <c r="DPW138" s="18"/>
      <c r="DPX138" s="18"/>
      <c r="DPY138" s="18"/>
      <c r="DPZ138" s="18"/>
      <c r="DQA138" s="18"/>
      <c r="DQB138" s="18"/>
      <c r="DQC138" s="18"/>
      <c r="DQD138" s="18"/>
      <c r="DQE138" s="18"/>
      <c r="DQF138" s="18"/>
      <c r="DQG138" s="18"/>
      <c r="DQH138" s="18"/>
      <c r="DQI138" s="18"/>
      <c r="DQJ138" s="18"/>
      <c r="DQK138" s="18"/>
      <c r="DQL138" s="18"/>
      <c r="DQM138" s="18"/>
      <c r="DQN138" s="18"/>
      <c r="DQO138" s="18"/>
      <c r="DQP138" s="18"/>
      <c r="DQQ138" s="18"/>
      <c r="DQR138" s="18"/>
      <c r="DQS138" s="18"/>
      <c r="DQT138" s="18"/>
      <c r="DQU138" s="18"/>
      <c r="DQV138" s="18"/>
      <c r="DQW138" s="18"/>
      <c r="DQX138" s="18"/>
      <c r="DQY138" s="18"/>
      <c r="DQZ138" s="18"/>
      <c r="DRA138" s="18"/>
      <c r="DRB138" s="18"/>
      <c r="DRC138" s="18"/>
      <c r="DRD138" s="18"/>
      <c r="DRE138" s="18"/>
      <c r="DRF138" s="18"/>
      <c r="DRG138" s="18"/>
      <c r="DRH138" s="18"/>
      <c r="DRI138" s="18"/>
      <c r="DRJ138" s="18"/>
      <c r="DRK138" s="18"/>
      <c r="DRL138" s="18"/>
      <c r="DRM138" s="18"/>
      <c r="DRN138" s="18"/>
      <c r="DRO138" s="18"/>
      <c r="DRP138" s="18"/>
      <c r="DRQ138" s="18"/>
      <c r="DRR138" s="18"/>
      <c r="DRS138" s="18"/>
      <c r="DRT138" s="18"/>
      <c r="DRU138" s="18"/>
      <c r="DRV138" s="18"/>
      <c r="DRW138" s="18"/>
      <c r="DRX138" s="18"/>
      <c r="DRY138" s="18"/>
      <c r="DRZ138" s="18"/>
      <c r="DSA138" s="18"/>
      <c r="DSB138" s="18"/>
      <c r="DSC138" s="18"/>
      <c r="DSD138" s="18"/>
      <c r="DSE138" s="18"/>
      <c r="DSF138" s="18"/>
      <c r="DSG138" s="18"/>
      <c r="DSH138" s="18"/>
      <c r="DSI138" s="18"/>
      <c r="DSJ138" s="18"/>
      <c r="DSK138" s="18"/>
      <c r="DSL138" s="18"/>
      <c r="DSM138" s="18"/>
      <c r="DSN138" s="18"/>
      <c r="DSO138" s="18"/>
      <c r="DSP138" s="18"/>
      <c r="DSQ138" s="18"/>
      <c r="DSR138" s="18"/>
      <c r="DSS138" s="18"/>
      <c r="DST138" s="18"/>
      <c r="DSU138" s="18"/>
      <c r="DSV138" s="18"/>
      <c r="DSW138" s="18"/>
      <c r="DSX138" s="18"/>
      <c r="DSY138" s="18"/>
      <c r="DSZ138" s="18"/>
      <c r="DTA138" s="18"/>
      <c r="DTB138" s="18"/>
      <c r="DTC138" s="18"/>
      <c r="DTD138" s="18"/>
      <c r="DTE138" s="18"/>
      <c r="DTF138" s="18"/>
      <c r="DTG138" s="18"/>
      <c r="DTH138" s="18"/>
      <c r="DTI138" s="18"/>
      <c r="DTJ138" s="18"/>
      <c r="DTK138" s="18"/>
      <c r="DTL138" s="18"/>
      <c r="DTM138" s="18"/>
      <c r="DTN138" s="18"/>
      <c r="DTO138" s="18"/>
      <c r="DTP138" s="18"/>
      <c r="DTQ138" s="18"/>
      <c r="DTR138" s="18"/>
      <c r="DTS138" s="18"/>
      <c r="DTT138" s="18"/>
      <c r="DTU138" s="18"/>
      <c r="DTV138" s="18"/>
      <c r="DTW138" s="18"/>
      <c r="DTX138" s="18"/>
      <c r="DTY138" s="18"/>
      <c r="DTZ138" s="18"/>
      <c r="DUA138" s="18"/>
      <c r="DUB138" s="18"/>
      <c r="DUC138" s="18"/>
      <c r="DUD138" s="18"/>
      <c r="DUE138" s="18"/>
      <c r="DUF138" s="18"/>
      <c r="DUG138" s="18"/>
      <c r="DUH138" s="18"/>
      <c r="DUI138" s="18"/>
      <c r="DUJ138" s="18"/>
      <c r="DUK138" s="18"/>
      <c r="DUL138" s="18"/>
      <c r="DUM138" s="18"/>
      <c r="DUN138" s="18"/>
      <c r="DUO138" s="18"/>
      <c r="DUP138" s="18"/>
      <c r="DUQ138" s="18"/>
      <c r="DUR138" s="18"/>
      <c r="DUS138" s="18"/>
      <c r="DUT138" s="18"/>
      <c r="DUU138" s="18"/>
      <c r="DUV138" s="18"/>
      <c r="DUW138" s="18"/>
      <c r="DUX138" s="18"/>
      <c r="DUY138" s="18"/>
      <c r="DUZ138" s="18"/>
      <c r="DVA138" s="18"/>
      <c r="DVB138" s="18"/>
      <c r="DVC138" s="18"/>
      <c r="DVD138" s="18"/>
      <c r="DVE138" s="18"/>
      <c r="DVF138" s="18"/>
      <c r="DVG138" s="18"/>
      <c r="DVH138" s="18"/>
      <c r="DVI138" s="18"/>
      <c r="DVJ138" s="18"/>
      <c r="DVK138" s="18"/>
      <c r="DVL138" s="18"/>
      <c r="DVM138" s="18"/>
      <c r="DVN138" s="18"/>
      <c r="DVO138" s="18"/>
      <c r="DVP138" s="18"/>
      <c r="DVQ138" s="18"/>
      <c r="DVR138" s="18"/>
      <c r="DVS138" s="18"/>
      <c r="DVT138" s="18"/>
      <c r="DVU138" s="18"/>
      <c r="DVV138" s="18"/>
      <c r="DVW138" s="18"/>
      <c r="DVX138" s="18"/>
      <c r="DVY138" s="18"/>
      <c r="DVZ138" s="18"/>
      <c r="DWA138" s="18"/>
      <c r="DWB138" s="18"/>
      <c r="DWC138" s="18"/>
      <c r="DWD138" s="18"/>
      <c r="DWE138" s="18"/>
      <c r="DWF138" s="18"/>
      <c r="DWG138" s="18"/>
      <c r="DWH138" s="18"/>
      <c r="DWI138" s="18"/>
      <c r="DWJ138" s="18"/>
      <c r="DWK138" s="18"/>
      <c r="DWL138" s="18"/>
      <c r="DWM138" s="18"/>
      <c r="DWN138" s="18"/>
      <c r="DWO138" s="18"/>
      <c r="DWP138" s="18"/>
      <c r="DWQ138" s="18"/>
      <c r="DWR138" s="18"/>
      <c r="DWS138" s="18"/>
      <c r="DWT138" s="18"/>
      <c r="DWU138" s="18"/>
      <c r="DWV138" s="18"/>
      <c r="DWW138" s="18"/>
      <c r="DWX138" s="18"/>
      <c r="DWY138" s="18"/>
      <c r="DWZ138" s="18"/>
      <c r="DXA138" s="18"/>
      <c r="DXB138" s="18"/>
      <c r="DXC138" s="18"/>
      <c r="DXD138" s="18"/>
      <c r="DXE138" s="18"/>
      <c r="DXF138" s="18"/>
      <c r="DXG138" s="18"/>
      <c r="DXH138" s="18"/>
      <c r="DXI138" s="18"/>
      <c r="DXJ138" s="18"/>
      <c r="DXK138" s="18"/>
      <c r="DXL138" s="18"/>
      <c r="DXM138" s="18"/>
      <c r="DXN138" s="18"/>
      <c r="DXO138" s="18"/>
      <c r="DXP138" s="18"/>
      <c r="DXQ138" s="18"/>
      <c r="DXR138" s="18"/>
      <c r="DXS138" s="18"/>
      <c r="DXT138" s="18"/>
      <c r="DXU138" s="18"/>
      <c r="DXV138" s="18"/>
      <c r="DXW138" s="18"/>
      <c r="DXX138" s="18"/>
      <c r="DXY138" s="18"/>
      <c r="DXZ138" s="18"/>
      <c r="DYA138" s="18"/>
      <c r="DYB138" s="18"/>
      <c r="DYC138" s="18"/>
      <c r="DYD138" s="18"/>
      <c r="DYE138" s="18"/>
      <c r="DYF138" s="18"/>
      <c r="DYG138" s="18"/>
      <c r="DYH138" s="18"/>
      <c r="DYI138" s="18"/>
      <c r="DYJ138" s="18"/>
      <c r="DYK138" s="18"/>
      <c r="DYL138" s="18"/>
      <c r="DYM138" s="18"/>
      <c r="DYN138" s="18"/>
      <c r="DYO138" s="18"/>
      <c r="DYP138" s="18"/>
      <c r="DYQ138" s="18"/>
      <c r="DYR138" s="18"/>
      <c r="DYS138" s="18"/>
      <c r="DYT138" s="18"/>
      <c r="DYU138" s="18"/>
      <c r="DYV138" s="18"/>
      <c r="DYW138" s="18"/>
      <c r="DYX138" s="18"/>
      <c r="DYY138" s="18"/>
      <c r="DYZ138" s="18"/>
      <c r="DZA138" s="18"/>
      <c r="DZB138" s="18"/>
      <c r="DZC138" s="18"/>
      <c r="DZD138" s="18"/>
      <c r="DZE138" s="18"/>
      <c r="DZF138" s="18"/>
      <c r="DZG138" s="18"/>
      <c r="DZH138" s="18"/>
      <c r="DZI138" s="18"/>
      <c r="DZJ138" s="18"/>
      <c r="DZK138" s="18"/>
      <c r="DZL138" s="18"/>
      <c r="DZM138" s="18"/>
      <c r="DZN138" s="18"/>
      <c r="DZO138" s="18"/>
      <c r="DZP138" s="18"/>
      <c r="DZQ138" s="18"/>
      <c r="DZR138" s="18"/>
      <c r="DZS138" s="18"/>
      <c r="DZT138" s="18"/>
      <c r="DZU138" s="18"/>
      <c r="DZV138" s="18"/>
      <c r="DZW138" s="18"/>
      <c r="DZX138" s="18"/>
      <c r="DZY138" s="18"/>
      <c r="DZZ138" s="18"/>
      <c r="EAA138" s="18"/>
      <c r="EAB138" s="18"/>
      <c r="EAC138" s="18"/>
      <c r="EAD138" s="18"/>
      <c r="EAE138" s="18"/>
      <c r="EAF138" s="18"/>
      <c r="EAG138" s="18"/>
      <c r="EAH138" s="18"/>
      <c r="EAI138" s="18"/>
      <c r="EAJ138" s="18"/>
      <c r="EAK138" s="18"/>
      <c r="EAL138" s="18"/>
      <c r="EAM138" s="18"/>
      <c r="EAN138" s="18"/>
      <c r="EAO138" s="18"/>
      <c r="EAP138" s="18"/>
      <c r="EAQ138" s="18"/>
      <c r="EAR138" s="18"/>
      <c r="EAS138" s="18"/>
      <c r="EAT138" s="18"/>
      <c r="EAU138" s="18"/>
      <c r="EAV138" s="18"/>
      <c r="EAW138" s="18"/>
      <c r="EAX138" s="18"/>
      <c r="EAY138" s="18"/>
      <c r="EAZ138" s="18"/>
      <c r="EBA138" s="18"/>
      <c r="EBB138" s="18"/>
      <c r="EBC138" s="18"/>
      <c r="EBD138" s="18"/>
      <c r="EBE138" s="18"/>
      <c r="EBF138" s="18"/>
      <c r="EBG138" s="18"/>
      <c r="EBH138" s="18"/>
      <c r="EBI138" s="18"/>
      <c r="EBJ138" s="18"/>
      <c r="EBK138" s="18"/>
      <c r="EBL138" s="18"/>
      <c r="EBM138" s="18"/>
      <c r="EBN138" s="18"/>
      <c r="EBO138" s="18"/>
      <c r="EBP138" s="18"/>
      <c r="EBQ138" s="18"/>
      <c r="EBR138" s="18"/>
      <c r="EBS138" s="18"/>
      <c r="EBT138" s="18"/>
      <c r="EBU138" s="18"/>
      <c r="EBV138" s="18"/>
      <c r="EBW138" s="18"/>
      <c r="EBX138" s="18"/>
      <c r="EBY138" s="18"/>
      <c r="EBZ138" s="18"/>
      <c r="ECA138" s="18"/>
      <c r="ECB138" s="18"/>
      <c r="ECC138" s="18"/>
      <c r="ECD138" s="18"/>
      <c r="ECE138" s="18"/>
      <c r="ECF138" s="18"/>
      <c r="ECG138" s="18"/>
      <c r="ECH138" s="18"/>
      <c r="ECI138" s="18"/>
      <c r="ECJ138" s="18"/>
      <c r="ECK138" s="18"/>
      <c r="ECL138" s="18"/>
      <c r="ECM138" s="18"/>
      <c r="ECN138" s="18"/>
      <c r="ECO138" s="18"/>
      <c r="ECP138" s="18"/>
      <c r="ECQ138" s="18"/>
      <c r="ECR138" s="18"/>
      <c r="ECS138" s="18"/>
      <c r="ECT138" s="18"/>
      <c r="ECU138" s="18"/>
      <c r="ECV138" s="18"/>
      <c r="ECW138" s="18"/>
      <c r="ECX138" s="18"/>
      <c r="ECY138" s="18"/>
      <c r="ECZ138" s="18"/>
      <c r="EDA138" s="18"/>
      <c r="EDB138" s="18"/>
      <c r="EDC138" s="18"/>
      <c r="EDD138" s="18"/>
      <c r="EDE138" s="18"/>
      <c r="EDF138" s="18"/>
      <c r="EDG138" s="18"/>
      <c r="EDH138" s="18"/>
      <c r="EDI138" s="18"/>
      <c r="EDJ138" s="18"/>
      <c r="EDK138" s="18"/>
      <c r="EDL138" s="18"/>
      <c r="EDM138" s="18"/>
      <c r="EDN138" s="18"/>
      <c r="EDO138" s="18"/>
      <c r="EDP138" s="18"/>
      <c r="EDQ138" s="18"/>
      <c r="EDR138" s="18"/>
      <c r="EDS138" s="18"/>
      <c r="EDT138" s="18"/>
      <c r="EDU138" s="18"/>
      <c r="EDV138" s="18"/>
      <c r="EDW138" s="18"/>
      <c r="EDX138" s="18"/>
      <c r="EDY138" s="18"/>
      <c r="EDZ138" s="18"/>
      <c r="EEA138" s="18"/>
      <c r="EEB138" s="18"/>
      <c r="EEC138" s="18"/>
      <c r="EED138" s="18"/>
      <c r="EEE138" s="18"/>
      <c r="EEF138" s="18"/>
      <c r="EEG138" s="18"/>
      <c r="EEH138" s="18"/>
      <c r="EEI138" s="18"/>
      <c r="EEJ138" s="18"/>
      <c r="EEK138" s="18"/>
      <c r="EEL138" s="18"/>
      <c r="EEM138" s="18"/>
      <c r="EEN138" s="18"/>
      <c r="EEO138" s="18"/>
      <c r="EEP138" s="18"/>
      <c r="EEQ138" s="18"/>
      <c r="EER138" s="18"/>
      <c r="EES138" s="18"/>
      <c r="EET138" s="18"/>
      <c r="EEU138" s="18"/>
      <c r="EEV138" s="18"/>
      <c r="EEW138" s="18"/>
      <c r="EEX138" s="18"/>
      <c r="EEY138" s="18"/>
      <c r="EEZ138" s="18"/>
      <c r="EFA138" s="18"/>
      <c r="EFB138" s="18"/>
      <c r="EFC138" s="18"/>
      <c r="EFD138" s="18"/>
      <c r="EFE138" s="18"/>
      <c r="EFF138" s="18"/>
      <c r="EFG138" s="18"/>
      <c r="EFH138" s="18"/>
      <c r="EFI138" s="18"/>
      <c r="EFJ138" s="18"/>
      <c r="EFK138" s="18"/>
      <c r="EFL138" s="18"/>
      <c r="EFM138" s="18"/>
      <c r="EFN138" s="18"/>
      <c r="EFO138" s="18"/>
      <c r="EFP138" s="18"/>
      <c r="EFQ138" s="18"/>
      <c r="EFR138" s="18"/>
      <c r="EFS138" s="18"/>
      <c r="EFT138" s="18"/>
      <c r="EFU138" s="18"/>
      <c r="EFV138" s="18"/>
      <c r="EFW138" s="18"/>
      <c r="EFX138" s="18"/>
      <c r="EFY138" s="18"/>
      <c r="EFZ138" s="18"/>
      <c r="EGA138" s="18"/>
      <c r="EGB138" s="18"/>
      <c r="EGC138" s="18"/>
      <c r="EGD138" s="18"/>
      <c r="EGE138" s="18"/>
      <c r="EGF138" s="18"/>
      <c r="EGG138" s="18"/>
      <c r="EGH138" s="18"/>
      <c r="EGI138" s="18"/>
      <c r="EGJ138" s="18"/>
      <c r="EGK138" s="18"/>
      <c r="EGL138" s="18"/>
      <c r="EGM138" s="18"/>
      <c r="EGN138" s="18"/>
      <c r="EGO138" s="18"/>
      <c r="EGP138" s="18"/>
      <c r="EGQ138" s="18"/>
      <c r="EGR138" s="18"/>
      <c r="EGS138" s="18"/>
      <c r="EGT138" s="18"/>
      <c r="EGU138" s="18"/>
      <c r="EGV138" s="18"/>
      <c r="EGW138" s="18"/>
      <c r="EGX138" s="18"/>
      <c r="EGY138" s="18"/>
      <c r="EGZ138" s="18"/>
      <c r="EHA138" s="18"/>
      <c r="EHB138" s="18"/>
      <c r="EHC138" s="18"/>
      <c r="EHD138" s="18"/>
      <c r="EHE138" s="18"/>
      <c r="EHF138" s="18"/>
      <c r="EHG138" s="18"/>
      <c r="EHH138" s="18"/>
      <c r="EHI138" s="18"/>
      <c r="EHJ138" s="18"/>
      <c r="EHK138" s="18"/>
      <c r="EHL138" s="18"/>
      <c r="EHM138" s="18"/>
      <c r="EHN138" s="18"/>
      <c r="EHO138" s="18"/>
      <c r="EHP138" s="18"/>
      <c r="EHQ138" s="18"/>
      <c r="EHR138" s="18"/>
      <c r="EHS138" s="18"/>
      <c r="EHT138" s="18"/>
      <c r="EHU138" s="18"/>
      <c r="EHV138" s="18"/>
      <c r="EHW138" s="18"/>
      <c r="EHX138" s="18"/>
      <c r="EHY138" s="18"/>
      <c r="EHZ138" s="18"/>
      <c r="EIA138" s="18"/>
      <c r="EIB138" s="18"/>
      <c r="EIC138" s="18"/>
      <c r="EID138" s="18"/>
      <c r="EIE138" s="18"/>
      <c r="EIF138" s="18"/>
      <c r="EIG138" s="18"/>
      <c r="EIH138" s="18"/>
      <c r="EII138" s="18"/>
      <c r="EIJ138" s="18"/>
      <c r="EIK138" s="18"/>
      <c r="EIL138" s="18"/>
      <c r="EIM138" s="18"/>
      <c r="EIN138" s="18"/>
      <c r="EIO138" s="18"/>
      <c r="EIP138" s="18"/>
      <c r="EIQ138" s="18"/>
      <c r="EIR138" s="18"/>
      <c r="EIS138" s="18"/>
      <c r="EIT138" s="18"/>
      <c r="EIU138" s="18"/>
      <c r="EIV138" s="18"/>
      <c r="EIW138" s="18"/>
      <c r="EIX138" s="18"/>
      <c r="EIY138" s="18"/>
      <c r="EIZ138" s="18"/>
      <c r="EJA138" s="18"/>
      <c r="EJB138" s="18"/>
      <c r="EJC138" s="18"/>
      <c r="EJD138" s="18"/>
      <c r="EJE138" s="18"/>
      <c r="EJF138" s="18"/>
      <c r="EJG138" s="18"/>
      <c r="EJH138" s="18"/>
      <c r="EJI138" s="18"/>
      <c r="EJJ138" s="18"/>
      <c r="EJK138" s="18"/>
      <c r="EJL138" s="18"/>
      <c r="EJM138" s="18"/>
      <c r="EJN138" s="18"/>
      <c r="EJO138" s="18"/>
      <c r="EJP138" s="18"/>
      <c r="EJQ138" s="18"/>
      <c r="EJR138" s="18"/>
      <c r="EJS138" s="18"/>
      <c r="EJT138" s="18"/>
      <c r="EJU138" s="18"/>
      <c r="EJV138" s="18"/>
      <c r="EJW138" s="18"/>
      <c r="EJX138" s="18"/>
      <c r="EJY138" s="18"/>
      <c r="EJZ138" s="18"/>
      <c r="EKA138" s="18"/>
      <c r="EKB138" s="18"/>
      <c r="EKC138" s="18"/>
      <c r="EKD138" s="18"/>
      <c r="EKE138" s="18"/>
      <c r="EKF138" s="18"/>
      <c r="EKG138" s="18"/>
      <c r="EKH138" s="18"/>
      <c r="EKI138" s="18"/>
      <c r="EKJ138" s="18"/>
      <c r="EKK138" s="18"/>
      <c r="EKL138" s="18"/>
      <c r="EKM138" s="18"/>
      <c r="EKN138" s="18"/>
      <c r="EKO138" s="18"/>
      <c r="EKP138" s="18"/>
      <c r="EKQ138" s="18"/>
      <c r="EKR138" s="18"/>
      <c r="EKS138" s="18"/>
      <c r="EKT138" s="18"/>
      <c r="EKU138" s="18"/>
      <c r="EKV138" s="18"/>
      <c r="EKW138" s="18"/>
      <c r="EKX138" s="18"/>
      <c r="EKY138" s="18"/>
      <c r="EKZ138" s="18"/>
      <c r="ELA138" s="18"/>
      <c r="ELB138" s="18"/>
      <c r="ELC138" s="18"/>
      <c r="ELD138" s="18"/>
      <c r="ELE138" s="18"/>
      <c r="ELF138" s="18"/>
      <c r="ELG138" s="18"/>
      <c r="ELH138" s="18"/>
      <c r="ELI138" s="18"/>
      <c r="ELJ138" s="18"/>
      <c r="ELK138" s="18"/>
      <c r="ELL138" s="18"/>
      <c r="ELM138" s="18"/>
      <c r="ELN138" s="18"/>
      <c r="ELO138" s="18"/>
      <c r="ELP138" s="18"/>
      <c r="ELQ138" s="18"/>
      <c r="ELR138" s="18"/>
      <c r="ELS138" s="18"/>
      <c r="ELT138" s="18"/>
      <c r="ELU138" s="18"/>
      <c r="ELV138" s="18"/>
      <c r="ELW138" s="18"/>
      <c r="ELX138" s="18"/>
      <c r="ELY138" s="18"/>
      <c r="ELZ138" s="18"/>
      <c r="EMA138" s="18"/>
      <c r="EMB138" s="18"/>
      <c r="EMC138" s="18"/>
      <c r="EMD138" s="18"/>
      <c r="EME138" s="18"/>
      <c r="EMF138" s="18"/>
      <c r="EMG138" s="18"/>
      <c r="EMH138" s="18"/>
      <c r="EMI138" s="18"/>
      <c r="EMJ138" s="18"/>
      <c r="EMK138" s="18"/>
      <c r="EML138" s="18"/>
      <c r="EMM138" s="18"/>
      <c r="EMN138" s="18"/>
      <c r="EMO138" s="18"/>
      <c r="EMP138" s="18"/>
      <c r="EMQ138" s="18"/>
      <c r="EMR138" s="18"/>
      <c r="EMS138" s="18"/>
      <c r="EMT138" s="18"/>
      <c r="EMU138" s="18"/>
      <c r="EMV138" s="18"/>
      <c r="EMW138" s="18"/>
      <c r="EMX138" s="18"/>
      <c r="EMY138" s="18"/>
      <c r="EMZ138" s="18"/>
      <c r="ENA138" s="18"/>
      <c r="ENB138" s="18"/>
      <c r="ENC138" s="18"/>
      <c r="END138" s="18"/>
      <c r="ENE138" s="18"/>
      <c r="ENF138" s="18"/>
      <c r="ENG138" s="18"/>
      <c r="ENH138" s="18"/>
      <c r="ENI138" s="18"/>
      <c r="ENJ138" s="18"/>
      <c r="ENK138" s="18"/>
      <c r="ENL138" s="18"/>
      <c r="ENM138" s="18"/>
      <c r="ENN138" s="18"/>
      <c r="ENO138" s="18"/>
      <c r="ENP138" s="18"/>
      <c r="ENQ138" s="18"/>
      <c r="ENR138" s="18"/>
      <c r="ENS138" s="18"/>
      <c r="ENT138" s="18"/>
      <c r="ENU138" s="18"/>
      <c r="ENV138" s="18"/>
      <c r="ENW138" s="18"/>
      <c r="ENX138" s="18"/>
      <c r="ENY138" s="18"/>
      <c r="ENZ138" s="18"/>
      <c r="EOA138" s="18"/>
      <c r="EOB138" s="18"/>
      <c r="EOC138" s="18"/>
      <c r="EOD138" s="18"/>
      <c r="EOE138" s="18"/>
      <c r="EOF138" s="18"/>
      <c r="EOG138" s="18"/>
      <c r="EOH138" s="18"/>
      <c r="EOI138" s="18"/>
      <c r="EOJ138" s="18"/>
      <c r="EOK138" s="18"/>
      <c r="EOL138" s="18"/>
      <c r="EOM138" s="18"/>
      <c r="EON138" s="18"/>
      <c r="EOO138" s="18"/>
      <c r="EOP138" s="18"/>
      <c r="EOQ138" s="18"/>
      <c r="EOR138" s="18"/>
      <c r="EOS138" s="18"/>
      <c r="EOT138" s="18"/>
      <c r="EOU138" s="18"/>
      <c r="EOV138" s="18"/>
      <c r="EOW138" s="18"/>
      <c r="EOX138" s="18"/>
      <c r="EOY138" s="18"/>
      <c r="EOZ138" s="18"/>
      <c r="EPA138" s="18"/>
      <c r="EPB138" s="18"/>
      <c r="EPC138" s="18"/>
      <c r="EPD138" s="18"/>
      <c r="EPE138" s="18"/>
      <c r="EPF138" s="18"/>
      <c r="EPG138" s="18"/>
      <c r="EPH138" s="18"/>
      <c r="EPI138" s="18"/>
      <c r="EPJ138" s="18"/>
      <c r="EPK138" s="18"/>
      <c r="EPL138" s="18"/>
      <c r="EPM138" s="18"/>
      <c r="EPN138" s="18"/>
      <c r="EPO138" s="18"/>
      <c r="EPP138" s="18"/>
      <c r="EPQ138" s="18"/>
      <c r="EPR138" s="18"/>
      <c r="EPS138" s="18"/>
      <c r="EPT138" s="18"/>
      <c r="EPU138" s="18"/>
      <c r="EPV138" s="18"/>
      <c r="EPW138" s="18"/>
      <c r="EPX138" s="18"/>
      <c r="EPY138" s="18"/>
      <c r="EPZ138" s="18"/>
      <c r="EQA138" s="18"/>
      <c r="EQB138" s="18"/>
      <c r="EQC138" s="18"/>
      <c r="EQD138" s="18"/>
      <c r="EQE138" s="18"/>
      <c r="EQF138" s="18"/>
      <c r="EQG138" s="18"/>
      <c r="EQH138" s="18"/>
      <c r="EQI138" s="18"/>
      <c r="EQJ138" s="18"/>
      <c r="EQK138" s="18"/>
      <c r="EQL138" s="18"/>
      <c r="EQM138" s="18"/>
      <c r="EQN138" s="18"/>
      <c r="EQO138" s="18"/>
      <c r="EQP138" s="18"/>
      <c r="EQQ138" s="18"/>
      <c r="EQR138" s="18"/>
      <c r="EQS138" s="18"/>
      <c r="EQT138" s="18"/>
      <c r="EQU138" s="18"/>
      <c r="EQV138" s="18"/>
      <c r="EQW138" s="18"/>
      <c r="EQX138" s="18"/>
      <c r="EQY138" s="18"/>
      <c r="EQZ138" s="18"/>
      <c r="ERA138" s="18"/>
      <c r="ERB138" s="18"/>
      <c r="ERC138" s="18"/>
      <c r="ERD138" s="18"/>
      <c r="ERE138" s="18"/>
      <c r="ERF138" s="18"/>
      <c r="ERG138" s="18"/>
      <c r="ERH138" s="18"/>
      <c r="ERI138" s="18"/>
      <c r="ERJ138" s="18"/>
      <c r="ERK138" s="18"/>
      <c r="ERL138" s="18"/>
      <c r="ERM138" s="18"/>
      <c r="ERN138" s="18"/>
      <c r="ERO138" s="18"/>
      <c r="ERP138" s="18"/>
      <c r="ERQ138" s="18"/>
      <c r="ERR138" s="18"/>
      <c r="ERS138" s="18"/>
      <c r="ERT138" s="18"/>
      <c r="ERU138" s="18"/>
      <c r="ERV138" s="18"/>
      <c r="ERW138" s="18"/>
      <c r="ERX138" s="18"/>
      <c r="ERY138" s="18"/>
      <c r="ERZ138" s="18"/>
      <c r="ESA138" s="18"/>
      <c r="ESB138" s="18"/>
      <c r="ESC138" s="18"/>
      <c r="ESD138" s="18"/>
      <c r="ESE138" s="18"/>
      <c r="ESF138" s="18"/>
      <c r="ESG138" s="18"/>
      <c r="ESH138" s="18"/>
      <c r="ESI138" s="18"/>
      <c r="ESJ138" s="18"/>
      <c r="ESK138" s="18"/>
      <c r="ESL138" s="18"/>
      <c r="ESM138" s="18"/>
      <c r="ESN138" s="18"/>
      <c r="ESO138" s="18"/>
      <c r="ESP138" s="18"/>
      <c r="ESQ138" s="18"/>
      <c r="ESR138" s="18"/>
      <c r="ESS138" s="18"/>
      <c r="EST138" s="18"/>
      <c r="ESU138" s="18"/>
      <c r="ESV138" s="18"/>
      <c r="ESW138" s="18"/>
      <c r="ESX138" s="18"/>
      <c r="ESY138" s="18"/>
      <c r="ESZ138" s="18"/>
      <c r="ETA138" s="18"/>
      <c r="ETB138" s="18"/>
      <c r="ETC138" s="18"/>
      <c r="ETD138" s="18"/>
      <c r="ETE138" s="18"/>
      <c r="ETF138" s="18"/>
      <c r="ETG138" s="18"/>
      <c r="ETH138" s="18"/>
      <c r="ETI138" s="18"/>
      <c r="ETJ138" s="18"/>
      <c r="ETK138" s="18"/>
      <c r="ETL138" s="18"/>
      <c r="ETM138" s="18"/>
      <c r="ETN138" s="18"/>
      <c r="ETO138" s="18"/>
      <c r="ETP138" s="18"/>
      <c r="ETQ138" s="18"/>
      <c r="ETR138" s="18"/>
      <c r="ETS138" s="18"/>
      <c r="ETT138" s="18"/>
      <c r="ETU138" s="18"/>
      <c r="ETV138" s="18"/>
      <c r="ETW138" s="18"/>
      <c r="ETX138" s="18"/>
      <c r="ETY138" s="18"/>
      <c r="ETZ138" s="18"/>
      <c r="EUA138" s="18"/>
      <c r="EUB138" s="18"/>
      <c r="EUC138" s="18"/>
      <c r="EUD138" s="18"/>
      <c r="EUE138" s="18"/>
      <c r="EUF138" s="18"/>
      <c r="EUG138" s="18"/>
      <c r="EUH138" s="18"/>
      <c r="EUI138" s="18"/>
      <c r="EUJ138" s="18"/>
      <c r="EUK138" s="18"/>
      <c r="EUL138" s="18"/>
      <c r="EUM138" s="18"/>
      <c r="EUN138" s="18"/>
      <c r="EUO138" s="18"/>
      <c r="EUP138" s="18"/>
      <c r="EUQ138" s="18"/>
      <c r="EUR138" s="18"/>
      <c r="EUS138" s="18"/>
      <c r="EUT138" s="18"/>
      <c r="EUU138" s="18"/>
      <c r="EUV138" s="18"/>
      <c r="EUW138" s="18"/>
      <c r="EUX138" s="18"/>
      <c r="EUY138" s="18"/>
      <c r="EUZ138" s="18"/>
      <c r="EVA138" s="18"/>
      <c r="EVB138" s="18"/>
      <c r="EVC138" s="18"/>
      <c r="EVD138" s="18"/>
      <c r="EVE138" s="18"/>
      <c r="EVF138" s="18"/>
      <c r="EVG138" s="18"/>
      <c r="EVH138" s="18"/>
      <c r="EVI138" s="18"/>
      <c r="EVJ138" s="18"/>
      <c r="EVK138" s="18"/>
      <c r="EVL138" s="18"/>
      <c r="EVM138" s="18"/>
      <c r="EVN138" s="18"/>
      <c r="EVO138" s="18"/>
      <c r="EVP138" s="18"/>
      <c r="EVQ138" s="18"/>
      <c r="EVR138" s="18"/>
      <c r="EVS138" s="18"/>
      <c r="EVT138" s="18"/>
      <c r="EVU138" s="18"/>
      <c r="EVV138" s="18"/>
      <c r="EVW138" s="18"/>
      <c r="EVX138" s="18"/>
      <c r="EVY138" s="18"/>
      <c r="EVZ138" s="18"/>
      <c r="EWA138" s="18"/>
      <c r="EWB138" s="18"/>
      <c r="EWC138" s="18"/>
      <c r="EWD138" s="18"/>
      <c r="EWE138" s="18"/>
      <c r="EWF138" s="18"/>
      <c r="EWG138" s="18"/>
      <c r="EWH138" s="18"/>
      <c r="EWI138" s="18"/>
      <c r="EWJ138" s="18"/>
      <c r="EWK138" s="18"/>
      <c r="EWL138" s="18"/>
      <c r="EWM138" s="18"/>
      <c r="EWN138" s="18"/>
      <c r="EWO138" s="18"/>
      <c r="EWP138" s="18"/>
      <c r="EWQ138" s="18"/>
      <c r="EWR138" s="18"/>
      <c r="EWS138" s="18"/>
      <c r="EWT138" s="18"/>
      <c r="EWU138" s="18"/>
      <c r="EWV138" s="18"/>
      <c r="EWW138" s="18"/>
      <c r="EWX138" s="18"/>
      <c r="EWY138" s="18"/>
      <c r="EWZ138" s="18"/>
      <c r="EXA138" s="18"/>
      <c r="EXB138" s="18"/>
      <c r="EXC138" s="18"/>
      <c r="EXD138" s="18"/>
      <c r="EXE138" s="18"/>
      <c r="EXF138" s="18"/>
      <c r="EXG138" s="18"/>
      <c r="EXH138" s="18"/>
      <c r="EXI138" s="18"/>
      <c r="EXJ138" s="18"/>
      <c r="EXK138" s="18"/>
      <c r="EXL138" s="18"/>
      <c r="EXM138" s="18"/>
      <c r="EXN138" s="18"/>
      <c r="EXO138" s="18"/>
      <c r="EXP138" s="18"/>
      <c r="EXQ138" s="18"/>
      <c r="EXR138" s="18"/>
      <c r="EXS138" s="18"/>
      <c r="EXT138" s="18"/>
      <c r="EXU138" s="18"/>
      <c r="EXV138" s="18"/>
      <c r="EXW138" s="18"/>
      <c r="EXX138" s="18"/>
      <c r="EXY138" s="18"/>
      <c r="EXZ138" s="18"/>
      <c r="EYA138" s="18"/>
      <c r="EYB138" s="18"/>
      <c r="EYC138" s="18"/>
      <c r="EYD138" s="18"/>
      <c r="EYE138" s="18"/>
      <c r="EYF138" s="18"/>
      <c r="EYG138" s="18"/>
      <c r="EYH138" s="18"/>
      <c r="EYI138" s="18"/>
      <c r="EYJ138" s="18"/>
      <c r="EYK138" s="18"/>
      <c r="EYL138" s="18"/>
      <c r="EYM138" s="18"/>
      <c r="EYN138" s="18"/>
      <c r="EYO138" s="18"/>
      <c r="EYP138" s="18"/>
      <c r="EYQ138" s="18"/>
      <c r="EYR138" s="18"/>
      <c r="EYS138" s="18"/>
      <c r="EYT138" s="18"/>
      <c r="EYU138" s="18"/>
      <c r="EYV138" s="18"/>
      <c r="EYW138" s="18"/>
      <c r="EYX138" s="18"/>
      <c r="EYY138" s="18"/>
      <c r="EYZ138" s="18"/>
      <c r="EZA138" s="18"/>
      <c r="EZB138" s="18"/>
      <c r="EZC138" s="18"/>
      <c r="EZD138" s="18"/>
      <c r="EZE138" s="18"/>
      <c r="EZF138" s="18"/>
      <c r="EZG138" s="18"/>
      <c r="EZH138" s="18"/>
      <c r="EZI138" s="18"/>
      <c r="EZJ138" s="18"/>
      <c r="EZK138" s="18"/>
      <c r="EZL138" s="18"/>
      <c r="EZM138" s="18"/>
      <c r="EZN138" s="18"/>
      <c r="EZO138" s="18"/>
      <c r="EZP138" s="18"/>
      <c r="EZQ138" s="18"/>
      <c r="EZR138" s="18"/>
      <c r="EZS138" s="18"/>
      <c r="EZT138" s="18"/>
      <c r="EZU138" s="18"/>
      <c r="EZV138" s="18"/>
      <c r="EZW138" s="18"/>
      <c r="EZX138" s="18"/>
      <c r="EZY138" s="18"/>
      <c r="EZZ138" s="18"/>
      <c r="FAA138" s="18"/>
      <c r="FAB138" s="18"/>
      <c r="FAC138" s="18"/>
      <c r="FAD138" s="18"/>
      <c r="FAE138" s="18"/>
      <c r="FAF138" s="18"/>
      <c r="FAG138" s="18"/>
      <c r="FAH138" s="18"/>
      <c r="FAI138" s="18"/>
      <c r="FAJ138" s="18"/>
      <c r="FAK138" s="18"/>
      <c r="FAL138" s="18"/>
      <c r="FAM138" s="18"/>
      <c r="FAN138" s="18"/>
      <c r="FAO138" s="18"/>
      <c r="FAP138" s="18"/>
      <c r="FAQ138" s="18"/>
      <c r="FAR138" s="18"/>
      <c r="FAS138" s="18"/>
      <c r="FAT138" s="18"/>
      <c r="FAU138" s="18"/>
      <c r="FAV138" s="18"/>
      <c r="FAW138" s="18"/>
      <c r="FAX138" s="18"/>
      <c r="FAY138" s="18"/>
      <c r="FAZ138" s="18"/>
      <c r="FBA138" s="18"/>
      <c r="FBB138" s="18"/>
      <c r="FBC138" s="18"/>
      <c r="FBD138" s="18"/>
      <c r="FBE138" s="18"/>
      <c r="FBF138" s="18"/>
      <c r="FBG138" s="18"/>
      <c r="FBH138" s="18"/>
      <c r="FBI138" s="18"/>
      <c r="FBJ138" s="18"/>
      <c r="FBK138" s="18"/>
      <c r="FBL138" s="18"/>
      <c r="FBM138" s="18"/>
      <c r="FBN138" s="18"/>
      <c r="FBO138" s="18"/>
      <c r="FBP138" s="18"/>
      <c r="FBQ138" s="18"/>
      <c r="FBR138" s="18"/>
      <c r="FBS138" s="18"/>
      <c r="FBT138" s="18"/>
      <c r="FBU138" s="18"/>
      <c r="FBV138" s="18"/>
      <c r="FBW138" s="18"/>
      <c r="FBX138" s="18"/>
      <c r="FBY138" s="18"/>
      <c r="FBZ138" s="18"/>
      <c r="FCA138" s="18"/>
      <c r="FCB138" s="18"/>
      <c r="FCC138" s="18"/>
      <c r="FCD138" s="18"/>
      <c r="FCE138" s="18"/>
      <c r="FCF138" s="18"/>
      <c r="FCG138" s="18"/>
      <c r="FCH138" s="18"/>
      <c r="FCI138" s="18"/>
      <c r="FCJ138" s="18"/>
      <c r="FCK138" s="18"/>
      <c r="FCL138" s="18"/>
      <c r="FCM138" s="18"/>
      <c r="FCN138" s="18"/>
      <c r="FCO138" s="18"/>
      <c r="FCP138" s="18"/>
      <c r="FCQ138" s="18"/>
      <c r="FCR138" s="18"/>
      <c r="FCS138" s="18"/>
      <c r="FCT138" s="18"/>
      <c r="FCU138" s="18"/>
      <c r="FCV138" s="18"/>
      <c r="FCW138" s="18"/>
      <c r="FCX138" s="18"/>
      <c r="FCY138" s="18"/>
      <c r="FCZ138" s="18"/>
      <c r="FDA138" s="18"/>
      <c r="FDB138" s="18"/>
      <c r="FDC138" s="18"/>
      <c r="FDD138" s="18"/>
      <c r="FDE138" s="18"/>
      <c r="FDF138" s="18"/>
      <c r="FDG138" s="18"/>
      <c r="FDH138" s="18"/>
      <c r="FDI138" s="18"/>
      <c r="FDJ138" s="18"/>
      <c r="FDK138" s="18"/>
      <c r="FDL138" s="18"/>
      <c r="FDM138" s="18"/>
      <c r="FDN138" s="18"/>
      <c r="FDO138" s="18"/>
      <c r="FDP138" s="18"/>
      <c r="FDQ138" s="18"/>
      <c r="FDR138" s="18"/>
      <c r="FDS138" s="18"/>
      <c r="FDT138" s="18"/>
      <c r="FDU138" s="18"/>
      <c r="FDV138" s="18"/>
      <c r="FDW138" s="18"/>
      <c r="FDX138" s="18"/>
      <c r="FDY138" s="18"/>
      <c r="FDZ138" s="18"/>
      <c r="FEA138" s="18"/>
      <c r="FEB138" s="18"/>
      <c r="FEC138" s="18"/>
      <c r="FED138" s="18"/>
      <c r="FEE138" s="18"/>
      <c r="FEF138" s="18"/>
      <c r="FEG138" s="18"/>
      <c r="FEH138" s="18"/>
      <c r="FEI138" s="18"/>
      <c r="FEJ138" s="18"/>
      <c r="FEK138" s="18"/>
      <c r="FEL138" s="18"/>
      <c r="FEM138" s="18"/>
      <c r="FEN138" s="18"/>
      <c r="FEO138" s="18"/>
      <c r="FEP138" s="18"/>
      <c r="FEQ138" s="18"/>
      <c r="FER138" s="18"/>
      <c r="FES138" s="18"/>
      <c r="FET138" s="18"/>
      <c r="FEU138" s="18"/>
      <c r="FEV138" s="18"/>
      <c r="FEW138" s="18"/>
      <c r="FEX138" s="18"/>
      <c r="FEY138" s="18"/>
      <c r="FEZ138" s="18"/>
      <c r="FFA138" s="18"/>
      <c r="FFB138" s="18"/>
      <c r="FFC138" s="18"/>
      <c r="FFD138" s="18"/>
      <c r="FFE138" s="18"/>
      <c r="FFF138" s="18"/>
      <c r="FFG138" s="18"/>
      <c r="FFH138" s="18"/>
      <c r="FFI138" s="18"/>
      <c r="FFJ138" s="18"/>
      <c r="FFK138" s="18"/>
      <c r="FFL138" s="18"/>
      <c r="FFM138" s="18"/>
      <c r="FFN138" s="18"/>
      <c r="FFO138" s="18"/>
      <c r="FFP138" s="18"/>
      <c r="FFQ138" s="18"/>
      <c r="FFR138" s="18"/>
      <c r="FFS138" s="18"/>
      <c r="FFT138" s="18"/>
      <c r="FFU138" s="18"/>
      <c r="FFV138" s="18"/>
      <c r="FFW138" s="18"/>
      <c r="FFX138" s="18"/>
      <c r="FFY138" s="18"/>
      <c r="FFZ138" s="18"/>
      <c r="FGA138" s="18"/>
      <c r="FGB138" s="18"/>
      <c r="FGC138" s="18"/>
      <c r="FGD138" s="18"/>
      <c r="FGE138" s="18"/>
      <c r="FGF138" s="18"/>
      <c r="FGG138" s="18"/>
      <c r="FGH138" s="18"/>
      <c r="FGI138" s="18"/>
      <c r="FGJ138" s="18"/>
      <c r="FGK138" s="18"/>
      <c r="FGL138" s="18"/>
      <c r="FGM138" s="18"/>
      <c r="FGN138" s="18"/>
      <c r="FGO138" s="18"/>
      <c r="FGP138" s="18"/>
      <c r="FGQ138" s="18"/>
      <c r="FGR138" s="18"/>
      <c r="FGS138" s="18"/>
      <c r="FGT138" s="18"/>
      <c r="FGU138" s="18"/>
      <c r="FGV138" s="18"/>
      <c r="FGW138" s="18"/>
      <c r="FGX138" s="18"/>
      <c r="FGY138" s="18"/>
      <c r="FGZ138" s="18"/>
      <c r="FHA138" s="18"/>
      <c r="FHB138" s="18"/>
      <c r="FHC138" s="18"/>
      <c r="FHD138" s="18"/>
      <c r="FHE138" s="18"/>
      <c r="FHF138" s="18"/>
      <c r="FHG138" s="18"/>
      <c r="FHH138" s="18"/>
      <c r="FHI138" s="18"/>
      <c r="FHJ138" s="18"/>
      <c r="FHK138" s="18"/>
      <c r="FHL138" s="18"/>
      <c r="FHM138" s="18"/>
      <c r="FHN138" s="18"/>
      <c r="FHO138" s="18"/>
      <c r="FHP138" s="18"/>
      <c r="FHQ138" s="18"/>
      <c r="FHR138" s="18"/>
      <c r="FHS138" s="18"/>
      <c r="FHT138" s="18"/>
      <c r="FHU138" s="18"/>
      <c r="FHV138" s="18"/>
      <c r="FHW138" s="18"/>
      <c r="FHX138" s="18"/>
      <c r="FHY138" s="18"/>
      <c r="FHZ138" s="18"/>
      <c r="FIA138" s="18"/>
      <c r="FIB138" s="18"/>
      <c r="FIC138" s="18"/>
      <c r="FID138" s="18"/>
      <c r="FIE138" s="18"/>
      <c r="FIF138" s="18"/>
      <c r="FIG138" s="18"/>
      <c r="FIH138" s="18"/>
      <c r="FII138" s="18"/>
      <c r="FIJ138" s="18"/>
      <c r="FIK138" s="18"/>
      <c r="FIL138" s="18"/>
      <c r="FIM138" s="18"/>
      <c r="FIN138" s="18"/>
      <c r="FIO138" s="18"/>
      <c r="FIP138" s="18"/>
      <c r="FIQ138" s="18"/>
      <c r="FIR138" s="18"/>
      <c r="FIS138" s="18"/>
      <c r="FIT138" s="18"/>
      <c r="FIU138" s="18"/>
      <c r="FIV138" s="18"/>
      <c r="FIW138" s="18"/>
      <c r="FIX138" s="18"/>
      <c r="FIY138" s="18"/>
      <c r="FIZ138" s="18"/>
      <c r="FJA138" s="18"/>
      <c r="FJB138" s="18"/>
      <c r="FJC138" s="18"/>
      <c r="FJD138" s="18"/>
      <c r="FJE138" s="18"/>
      <c r="FJF138" s="18"/>
      <c r="FJG138" s="18"/>
      <c r="FJH138" s="18"/>
      <c r="FJI138" s="18"/>
      <c r="FJJ138" s="18"/>
      <c r="FJK138" s="18"/>
      <c r="FJL138" s="18"/>
      <c r="FJM138" s="18"/>
      <c r="FJN138" s="18"/>
      <c r="FJO138" s="18"/>
      <c r="FJP138" s="18"/>
      <c r="FJQ138" s="18"/>
      <c r="FJR138" s="18"/>
      <c r="FJS138" s="18"/>
      <c r="FJT138" s="18"/>
      <c r="FJU138" s="18"/>
      <c r="FJV138" s="18"/>
      <c r="FJW138" s="18"/>
      <c r="FJX138" s="18"/>
      <c r="FJY138" s="18"/>
      <c r="FJZ138" s="18"/>
      <c r="FKA138" s="18"/>
      <c r="FKB138" s="18"/>
      <c r="FKC138" s="18"/>
      <c r="FKD138" s="18"/>
      <c r="FKE138" s="18"/>
      <c r="FKF138" s="18"/>
      <c r="FKG138" s="18"/>
      <c r="FKH138" s="18"/>
      <c r="FKI138" s="18"/>
      <c r="FKJ138" s="18"/>
      <c r="FKK138" s="18"/>
      <c r="FKL138" s="18"/>
      <c r="FKM138" s="18"/>
      <c r="FKN138" s="18"/>
      <c r="FKO138" s="18"/>
      <c r="FKP138" s="18"/>
      <c r="FKQ138" s="18"/>
      <c r="FKR138" s="18"/>
      <c r="FKS138" s="18"/>
      <c r="FKT138" s="18"/>
      <c r="FKU138" s="18"/>
      <c r="FKV138" s="18"/>
      <c r="FKW138" s="18"/>
      <c r="FKX138" s="18"/>
      <c r="FKY138" s="18"/>
      <c r="FKZ138" s="18"/>
      <c r="FLA138" s="18"/>
      <c r="FLB138" s="18"/>
      <c r="FLC138" s="18"/>
      <c r="FLD138" s="18"/>
      <c r="FLE138" s="18"/>
      <c r="FLF138" s="18"/>
      <c r="FLG138" s="18"/>
      <c r="FLH138" s="18"/>
      <c r="FLI138" s="18"/>
      <c r="FLJ138" s="18"/>
      <c r="FLK138" s="18"/>
      <c r="FLL138" s="18"/>
      <c r="FLM138" s="18"/>
      <c r="FLN138" s="18"/>
      <c r="FLO138" s="18"/>
      <c r="FLP138" s="18"/>
      <c r="FLQ138" s="18"/>
      <c r="FLR138" s="18"/>
      <c r="FLS138" s="18"/>
      <c r="FLT138" s="18"/>
      <c r="FLU138" s="18"/>
      <c r="FLV138" s="18"/>
      <c r="FLW138" s="18"/>
      <c r="FLX138" s="18"/>
      <c r="FLY138" s="18"/>
      <c r="FLZ138" s="18"/>
      <c r="FMA138" s="18"/>
      <c r="FMB138" s="18"/>
      <c r="FMC138" s="18"/>
      <c r="FMD138" s="18"/>
      <c r="FME138" s="18"/>
      <c r="FMF138" s="18"/>
      <c r="FMG138" s="18"/>
      <c r="FMH138" s="18"/>
      <c r="FMI138" s="18"/>
      <c r="FMJ138" s="18"/>
      <c r="FMK138" s="18"/>
      <c r="FML138" s="18"/>
      <c r="FMM138" s="18"/>
      <c r="FMN138" s="18"/>
      <c r="FMO138" s="18"/>
      <c r="FMP138" s="18"/>
      <c r="FMQ138" s="18"/>
      <c r="FMR138" s="18"/>
      <c r="FMS138" s="18"/>
      <c r="FMT138" s="18"/>
      <c r="FMU138" s="18"/>
      <c r="FMV138" s="18"/>
      <c r="FMW138" s="18"/>
      <c r="FMX138" s="18"/>
      <c r="FMY138" s="18"/>
      <c r="FMZ138" s="18"/>
      <c r="FNA138" s="18"/>
      <c r="FNB138" s="18"/>
      <c r="FNC138" s="18"/>
      <c r="FND138" s="18"/>
      <c r="FNE138" s="18"/>
      <c r="FNF138" s="18"/>
      <c r="FNG138" s="18"/>
      <c r="FNH138" s="18"/>
      <c r="FNI138" s="18"/>
      <c r="FNJ138" s="18"/>
      <c r="FNK138" s="18"/>
      <c r="FNL138" s="18"/>
      <c r="FNM138" s="18"/>
      <c r="FNN138" s="18"/>
      <c r="FNO138" s="18"/>
      <c r="FNP138" s="18"/>
      <c r="FNQ138" s="18"/>
      <c r="FNR138" s="18"/>
      <c r="FNS138" s="18"/>
      <c r="FNT138" s="18"/>
      <c r="FNU138" s="18"/>
      <c r="FNV138" s="18"/>
      <c r="FNW138" s="18"/>
      <c r="FNX138" s="18"/>
      <c r="FNY138" s="18"/>
      <c r="FNZ138" s="18"/>
      <c r="FOA138" s="18"/>
      <c r="FOB138" s="18"/>
      <c r="FOC138" s="18"/>
      <c r="FOD138" s="18"/>
      <c r="FOE138" s="18"/>
      <c r="FOF138" s="18"/>
      <c r="FOG138" s="18"/>
      <c r="FOH138" s="18"/>
      <c r="FOI138" s="18"/>
      <c r="FOJ138" s="18"/>
      <c r="FOK138" s="18"/>
      <c r="FOL138" s="18"/>
      <c r="FOM138" s="18"/>
      <c r="FON138" s="18"/>
      <c r="FOO138" s="18"/>
      <c r="FOP138" s="18"/>
      <c r="FOQ138" s="18"/>
      <c r="FOR138" s="18"/>
      <c r="FOS138" s="18"/>
      <c r="FOT138" s="18"/>
      <c r="FOU138" s="18"/>
      <c r="FOV138" s="18"/>
      <c r="FOW138" s="18"/>
      <c r="FOX138" s="18"/>
      <c r="FOY138" s="18"/>
      <c r="FOZ138" s="18"/>
      <c r="FPA138" s="18"/>
      <c r="FPB138" s="18"/>
      <c r="FPC138" s="18"/>
      <c r="FPD138" s="18"/>
      <c r="FPE138" s="18"/>
      <c r="FPF138" s="18"/>
      <c r="FPG138" s="18"/>
      <c r="FPH138" s="18"/>
      <c r="FPI138" s="18"/>
      <c r="FPJ138" s="18"/>
      <c r="FPK138" s="18"/>
      <c r="FPL138" s="18"/>
      <c r="FPM138" s="18"/>
      <c r="FPN138" s="18"/>
      <c r="FPO138" s="18"/>
      <c r="FPP138" s="18"/>
      <c r="FPQ138" s="18"/>
      <c r="FPR138" s="18"/>
      <c r="FPS138" s="18"/>
      <c r="FPT138" s="18"/>
      <c r="FPU138" s="18"/>
      <c r="FPV138" s="18"/>
      <c r="FPW138" s="18"/>
      <c r="FPX138" s="18"/>
      <c r="FPY138" s="18"/>
      <c r="FPZ138" s="18"/>
      <c r="FQA138" s="18"/>
      <c r="FQB138" s="18"/>
      <c r="FQC138" s="18"/>
      <c r="FQD138" s="18"/>
      <c r="FQE138" s="18"/>
      <c r="FQF138" s="18"/>
      <c r="FQG138" s="18"/>
      <c r="FQH138" s="18"/>
      <c r="FQI138" s="18"/>
      <c r="FQJ138" s="18"/>
      <c r="FQK138" s="18"/>
      <c r="FQL138" s="18"/>
      <c r="FQM138" s="18"/>
      <c r="FQN138" s="18"/>
      <c r="FQO138" s="18"/>
      <c r="FQP138" s="18"/>
      <c r="FQQ138" s="18"/>
      <c r="FQR138" s="18"/>
      <c r="FQS138" s="18"/>
      <c r="FQT138" s="18"/>
      <c r="FQU138" s="18"/>
      <c r="FQV138" s="18"/>
      <c r="FQW138" s="18"/>
      <c r="FQX138" s="18"/>
      <c r="FQY138" s="18"/>
      <c r="FQZ138" s="18"/>
      <c r="FRA138" s="18"/>
      <c r="FRB138" s="18"/>
      <c r="FRC138" s="18"/>
      <c r="FRD138" s="18"/>
      <c r="FRE138" s="18"/>
      <c r="FRF138" s="18"/>
      <c r="FRG138" s="18"/>
      <c r="FRH138" s="18"/>
      <c r="FRI138" s="18"/>
      <c r="FRJ138" s="18"/>
      <c r="FRK138" s="18"/>
      <c r="FRL138" s="18"/>
      <c r="FRM138" s="18"/>
      <c r="FRN138" s="18"/>
      <c r="FRO138" s="18"/>
      <c r="FRP138" s="18"/>
      <c r="FRQ138" s="18"/>
      <c r="FRR138" s="18"/>
      <c r="FRS138" s="18"/>
      <c r="FRT138" s="18"/>
      <c r="FRU138" s="18"/>
      <c r="FRV138" s="18"/>
      <c r="FRW138" s="18"/>
      <c r="FRX138" s="18"/>
      <c r="FRY138" s="18"/>
      <c r="FRZ138" s="18"/>
      <c r="FSA138" s="18"/>
      <c r="FSB138" s="18"/>
      <c r="FSC138" s="18"/>
      <c r="FSD138" s="18"/>
      <c r="FSE138" s="18"/>
      <c r="FSF138" s="18"/>
      <c r="FSG138" s="18"/>
      <c r="FSH138" s="18"/>
      <c r="FSI138" s="18"/>
      <c r="FSJ138" s="18"/>
      <c r="FSK138" s="18"/>
      <c r="FSL138" s="18"/>
      <c r="FSM138" s="18"/>
      <c r="FSN138" s="18"/>
      <c r="FSO138" s="18"/>
      <c r="FSP138" s="18"/>
      <c r="FSQ138" s="18"/>
      <c r="FSR138" s="18"/>
      <c r="FSS138" s="18"/>
      <c r="FST138" s="18"/>
      <c r="FSU138" s="18"/>
      <c r="FSV138" s="18"/>
      <c r="FSW138" s="18"/>
      <c r="FSX138" s="18"/>
      <c r="FSY138" s="18"/>
      <c r="FSZ138" s="18"/>
      <c r="FTA138" s="18"/>
      <c r="FTB138" s="18"/>
      <c r="FTC138" s="18"/>
      <c r="FTD138" s="18"/>
      <c r="FTE138" s="18"/>
      <c r="FTF138" s="18"/>
      <c r="FTG138" s="18"/>
      <c r="FTH138" s="18"/>
      <c r="FTI138" s="18"/>
      <c r="FTJ138" s="18"/>
      <c r="FTK138" s="18"/>
      <c r="FTL138" s="18"/>
      <c r="FTM138" s="18"/>
      <c r="FTN138" s="18"/>
      <c r="FTO138" s="18"/>
      <c r="FTP138" s="18"/>
      <c r="FTQ138" s="18"/>
      <c r="FTR138" s="18"/>
      <c r="FTS138" s="18"/>
      <c r="FTT138" s="18"/>
      <c r="FTU138" s="18"/>
      <c r="FTV138" s="18"/>
      <c r="FTW138" s="18"/>
      <c r="FTX138" s="18"/>
      <c r="FTY138" s="18"/>
      <c r="FTZ138" s="18"/>
      <c r="FUA138" s="18"/>
      <c r="FUB138" s="18"/>
      <c r="FUC138" s="18"/>
      <c r="FUD138" s="18"/>
      <c r="FUE138" s="18"/>
      <c r="FUF138" s="18"/>
      <c r="FUG138" s="18"/>
      <c r="FUH138" s="18"/>
      <c r="FUI138" s="18"/>
      <c r="FUJ138" s="18"/>
      <c r="FUK138" s="18"/>
      <c r="FUL138" s="18"/>
      <c r="FUM138" s="18"/>
      <c r="FUN138" s="18"/>
      <c r="FUO138" s="18"/>
      <c r="FUP138" s="18"/>
      <c r="FUQ138" s="18"/>
      <c r="FUR138" s="18"/>
      <c r="FUS138" s="18"/>
      <c r="FUT138" s="18"/>
      <c r="FUU138" s="18"/>
      <c r="FUV138" s="18"/>
      <c r="FUW138" s="18"/>
      <c r="FUX138" s="18"/>
      <c r="FUY138" s="18"/>
      <c r="FUZ138" s="18"/>
      <c r="FVA138" s="18"/>
      <c r="FVB138" s="18"/>
      <c r="FVC138" s="18"/>
      <c r="FVD138" s="18"/>
      <c r="FVE138" s="18"/>
      <c r="FVF138" s="18"/>
      <c r="FVG138" s="18"/>
      <c r="FVH138" s="18"/>
      <c r="FVI138" s="18"/>
      <c r="FVJ138" s="18"/>
      <c r="FVK138" s="18"/>
      <c r="FVL138" s="18"/>
      <c r="FVM138" s="18"/>
      <c r="FVN138" s="18"/>
      <c r="FVO138" s="18"/>
      <c r="FVP138" s="18"/>
      <c r="FVQ138" s="18"/>
      <c r="FVR138" s="18"/>
      <c r="FVS138" s="18"/>
      <c r="FVT138" s="18"/>
      <c r="FVU138" s="18"/>
      <c r="FVV138" s="18"/>
      <c r="FVW138" s="18"/>
      <c r="FVX138" s="18"/>
      <c r="FVY138" s="18"/>
      <c r="FVZ138" s="18"/>
      <c r="FWA138" s="18"/>
      <c r="FWB138" s="18"/>
      <c r="FWC138" s="18"/>
      <c r="FWD138" s="18"/>
      <c r="FWE138" s="18"/>
      <c r="FWF138" s="18"/>
      <c r="FWG138" s="18"/>
      <c r="FWH138" s="18"/>
      <c r="FWI138" s="18"/>
      <c r="FWJ138" s="18"/>
      <c r="FWK138" s="18"/>
      <c r="FWL138" s="18"/>
      <c r="FWM138" s="18"/>
      <c r="FWN138" s="18"/>
      <c r="FWO138" s="18"/>
      <c r="FWP138" s="18"/>
      <c r="FWQ138" s="18"/>
      <c r="FWR138" s="18"/>
      <c r="FWS138" s="18"/>
      <c r="FWT138" s="18"/>
      <c r="FWU138" s="18"/>
      <c r="FWV138" s="18"/>
      <c r="FWW138" s="18"/>
      <c r="FWX138" s="18"/>
      <c r="FWY138" s="18"/>
      <c r="FWZ138" s="18"/>
      <c r="FXA138" s="18"/>
      <c r="FXB138" s="18"/>
      <c r="FXC138" s="18"/>
      <c r="FXD138" s="18"/>
      <c r="FXE138" s="18"/>
      <c r="FXF138" s="18"/>
      <c r="FXG138" s="18"/>
      <c r="FXH138" s="18"/>
      <c r="FXI138" s="18"/>
      <c r="FXJ138" s="18"/>
      <c r="FXK138" s="18"/>
      <c r="FXL138" s="18"/>
      <c r="FXM138" s="18"/>
      <c r="FXN138" s="18"/>
      <c r="FXO138" s="18"/>
      <c r="FXP138" s="18"/>
      <c r="FXQ138" s="18"/>
      <c r="FXR138" s="18"/>
      <c r="FXS138" s="18"/>
      <c r="FXT138" s="18"/>
      <c r="FXU138" s="18"/>
      <c r="FXV138" s="18"/>
      <c r="FXW138" s="18"/>
      <c r="FXX138" s="18"/>
      <c r="FXY138" s="18"/>
      <c r="FXZ138" s="18"/>
      <c r="FYA138" s="18"/>
      <c r="FYB138" s="18"/>
      <c r="FYC138" s="18"/>
      <c r="FYD138" s="18"/>
      <c r="FYE138" s="18"/>
      <c r="FYF138" s="18"/>
      <c r="FYG138" s="18"/>
      <c r="FYH138" s="18"/>
      <c r="FYI138" s="18"/>
      <c r="FYJ138" s="18"/>
      <c r="FYK138" s="18"/>
      <c r="FYL138" s="18"/>
      <c r="FYM138" s="18"/>
      <c r="FYN138" s="18"/>
      <c r="FYO138" s="18"/>
      <c r="FYP138" s="18"/>
      <c r="FYQ138" s="18"/>
      <c r="FYR138" s="18"/>
      <c r="FYS138" s="18"/>
      <c r="FYT138" s="18"/>
      <c r="FYU138" s="18"/>
      <c r="FYV138" s="18"/>
      <c r="FYW138" s="18"/>
      <c r="FYX138" s="18"/>
      <c r="FYY138" s="18"/>
      <c r="FYZ138" s="18"/>
      <c r="FZA138" s="18"/>
      <c r="FZB138" s="18"/>
      <c r="FZC138" s="18"/>
      <c r="FZD138" s="18"/>
      <c r="FZE138" s="18"/>
      <c r="FZF138" s="18"/>
      <c r="FZG138" s="18"/>
      <c r="FZH138" s="18"/>
      <c r="FZI138" s="18"/>
      <c r="FZJ138" s="18"/>
      <c r="FZK138" s="18"/>
      <c r="FZL138" s="18"/>
      <c r="FZM138" s="18"/>
      <c r="FZN138" s="18"/>
      <c r="FZO138" s="18"/>
      <c r="FZP138" s="18"/>
      <c r="FZQ138" s="18"/>
      <c r="FZR138" s="18"/>
      <c r="FZS138" s="18"/>
      <c r="FZT138" s="18"/>
      <c r="FZU138" s="18"/>
      <c r="FZV138" s="18"/>
      <c r="FZW138" s="18"/>
      <c r="FZX138" s="18"/>
      <c r="FZY138" s="18"/>
      <c r="FZZ138" s="18"/>
      <c r="GAA138" s="18"/>
      <c r="GAB138" s="18"/>
      <c r="GAC138" s="18"/>
      <c r="GAD138" s="18"/>
      <c r="GAE138" s="18"/>
      <c r="GAF138" s="18"/>
      <c r="GAG138" s="18"/>
      <c r="GAH138" s="18"/>
      <c r="GAI138" s="18"/>
      <c r="GAJ138" s="18"/>
      <c r="GAK138" s="18"/>
      <c r="GAL138" s="18"/>
      <c r="GAM138" s="18"/>
      <c r="GAN138" s="18"/>
      <c r="GAO138" s="18"/>
      <c r="GAP138" s="18"/>
      <c r="GAQ138" s="18"/>
      <c r="GAR138" s="18"/>
      <c r="GAS138" s="18"/>
      <c r="GAT138" s="18"/>
      <c r="GAU138" s="18"/>
      <c r="GAV138" s="18"/>
      <c r="GAW138" s="18"/>
      <c r="GAX138" s="18"/>
      <c r="GAY138" s="18"/>
      <c r="GAZ138" s="18"/>
      <c r="GBA138" s="18"/>
      <c r="GBB138" s="18"/>
      <c r="GBC138" s="18"/>
      <c r="GBD138" s="18"/>
      <c r="GBE138" s="18"/>
      <c r="GBF138" s="18"/>
      <c r="GBG138" s="18"/>
      <c r="GBH138" s="18"/>
      <c r="GBI138" s="18"/>
      <c r="GBJ138" s="18"/>
      <c r="GBK138" s="18"/>
      <c r="GBL138" s="18"/>
      <c r="GBM138" s="18"/>
      <c r="GBN138" s="18"/>
      <c r="GBO138" s="18"/>
      <c r="GBP138" s="18"/>
      <c r="GBQ138" s="18"/>
      <c r="GBR138" s="18"/>
      <c r="GBS138" s="18"/>
      <c r="GBT138" s="18"/>
      <c r="GBU138" s="18"/>
      <c r="GBV138" s="18"/>
      <c r="GBW138" s="18"/>
      <c r="GBX138" s="18"/>
      <c r="GBY138" s="18"/>
      <c r="GBZ138" s="18"/>
      <c r="GCA138" s="18"/>
      <c r="GCB138" s="18"/>
      <c r="GCC138" s="18"/>
      <c r="GCD138" s="18"/>
      <c r="GCE138" s="18"/>
      <c r="GCF138" s="18"/>
      <c r="GCG138" s="18"/>
      <c r="GCH138" s="18"/>
      <c r="GCI138" s="18"/>
      <c r="GCJ138" s="18"/>
      <c r="GCK138" s="18"/>
      <c r="GCL138" s="18"/>
      <c r="GCM138" s="18"/>
      <c r="GCN138" s="18"/>
      <c r="GCO138" s="18"/>
      <c r="GCP138" s="18"/>
      <c r="GCQ138" s="18"/>
      <c r="GCR138" s="18"/>
      <c r="GCS138" s="18"/>
      <c r="GCT138" s="18"/>
      <c r="GCU138" s="18"/>
      <c r="GCV138" s="18"/>
      <c r="GCW138" s="18"/>
      <c r="GCX138" s="18"/>
      <c r="GCY138" s="18"/>
      <c r="GCZ138" s="18"/>
      <c r="GDA138" s="18"/>
      <c r="GDB138" s="18"/>
      <c r="GDC138" s="18"/>
      <c r="GDD138" s="18"/>
      <c r="GDE138" s="18"/>
      <c r="GDF138" s="18"/>
      <c r="GDG138" s="18"/>
      <c r="GDH138" s="18"/>
      <c r="GDI138" s="18"/>
      <c r="GDJ138" s="18"/>
      <c r="GDK138" s="18"/>
      <c r="GDL138" s="18"/>
      <c r="GDM138" s="18"/>
      <c r="GDN138" s="18"/>
      <c r="GDO138" s="18"/>
      <c r="GDP138" s="18"/>
      <c r="GDQ138" s="18"/>
      <c r="GDR138" s="18"/>
      <c r="GDS138" s="18"/>
      <c r="GDT138" s="18"/>
      <c r="GDU138" s="18"/>
      <c r="GDV138" s="18"/>
      <c r="GDW138" s="18"/>
      <c r="GDX138" s="18"/>
      <c r="GDY138" s="18"/>
      <c r="GDZ138" s="18"/>
      <c r="GEA138" s="18"/>
      <c r="GEB138" s="18"/>
      <c r="GEC138" s="18"/>
      <c r="GED138" s="18"/>
      <c r="GEE138" s="18"/>
      <c r="GEF138" s="18"/>
      <c r="GEG138" s="18"/>
      <c r="GEH138" s="18"/>
      <c r="GEI138" s="18"/>
      <c r="GEJ138" s="18"/>
      <c r="GEK138" s="18"/>
      <c r="GEL138" s="18"/>
      <c r="GEM138" s="18"/>
      <c r="GEN138" s="18"/>
      <c r="GEO138" s="18"/>
      <c r="GEP138" s="18"/>
      <c r="GEQ138" s="18"/>
      <c r="GER138" s="18"/>
      <c r="GES138" s="18"/>
      <c r="GET138" s="18"/>
      <c r="GEU138" s="18"/>
      <c r="GEV138" s="18"/>
      <c r="GEW138" s="18"/>
      <c r="GEX138" s="18"/>
      <c r="GEY138" s="18"/>
      <c r="GEZ138" s="18"/>
      <c r="GFA138" s="18"/>
      <c r="GFB138" s="18"/>
      <c r="GFC138" s="18"/>
      <c r="GFD138" s="18"/>
      <c r="GFE138" s="18"/>
      <c r="GFF138" s="18"/>
      <c r="GFG138" s="18"/>
      <c r="GFH138" s="18"/>
      <c r="GFI138" s="18"/>
      <c r="GFJ138" s="18"/>
      <c r="GFK138" s="18"/>
      <c r="GFL138" s="18"/>
      <c r="GFM138" s="18"/>
      <c r="GFN138" s="18"/>
      <c r="GFO138" s="18"/>
      <c r="GFP138" s="18"/>
      <c r="GFQ138" s="18"/>
      <c r="GFR138" s="18"/>
      <c r="GFS138" s="18"/>
      <c r="GFT138" s="18"/>
      <c r="GFU138" s="18"/>
      <c r="GFV138" s="18"/>
      <c r="GFW138" s="18"/>
      <c r="GFX138" s="18"/>
      <c r="GFY138" s="18"/>
      <c r="GFZ138" s="18"/>
      <c r="GGA138" s="18"/>
      <c r="GGB138" s="18"/>
      <c r="GGC138" s="18"/>
      <c r="GGD138" s="18"/>
      <c r="GGE138" s="18"/>
      <c r="GGF138" s="18"/>
      <c r="GGG138" s="18"/>
      <c r="GGH138" s="18"/>
      <c r="GGI138" s="18"/>
      <c r="GGJ138" s="18"/>
      <c r="GGK138" s="18"/>
      <c r="GGL138" s="18"/>
      <c r="GGM138" s="18"/>
      <c r="GGN138" s="18"/>
      <c r="GGO138" s="18"/>
      <c r="GGP138" s="18"/>
      <c r="GGQ138" s="18"/>
      <c r="GGR138" s="18"/>
      <c r="GGS138" s="18"/>
      <c r="GGT138" s="18"/>
      <c r="GGU138" s="18"/>
      <c r="GGV138" s="18"/>
      <c r="GGW138" s="18"/>
      <c r="GGX138" s="18"/>
      <c r="GGY138" s="18"/>
      <c r="GGZ138" s="18"/>
      <c r="GHA138" s="18"/>
      <c r="GHB138" s="18"/>
      <c r="GHC138" s="18"/>
      <c r="GHD138" s="18"/>
      <c r="GHE138" s="18"/>
      <c r="GHF138" s="18"/>
      <c r="GHG138" s="18"/>
      <c r="GHH138" s="18"/>
      <c r="GHI138" s="18"/>
      <c r="GHJ138" s="18"/>
      <c r="GHK138" s="18"/>
      <c r="GHL138" s="18"/>
      <c r="GHM138" s="18"/>
      <c r="GHN138" s="18"/>
      <c r="GHO138" s="18"/>
      <c r="GHP138" s="18"/>
      <c r="GHQ138" s="18"/>
      <c r="GHR138" s="18"/>
      <c r="GHS138" s="18"/>
      <c r="GHT138" s="18"/>
      <c r="GHU138" s="18"/>
      <c r="GHV138" s="18"/>
      <c r="GHW138" s="18"/>
      <c r="GHX138" s="18"/>
      <c r="GHY138" s="18"/>
      <c r="GHZ138" s="18"/>
      <c r="GIA138" s="18"/>
      <c r="GIB138" s="18"/>
      <c r="GIC138" s="18"/>
      <c r="GID138" s="18"/>
      <c r="GIE138" s="18"/>
      <c r="GIF138" s="18"/>
      <c r="GIG138" s="18"/>
      <c r="GIH138" s="18"/>
      <c r="GII138" s="18"/>
      <c r="GIJ138" s="18"/>
      <c r="GIK138" s="18"/>
      <c r="GIL138" s="18"/>
      <c r="GIM138" s="18"/>
      <c r="GIN138" s="18"/>
      <c r="GIO138" s="18"/>
      <c r="GIP138" s="18"/>
      <c r="GIQ138" s="18"/>
      <c r="GIR138" s="18"/>
      <c r="GIS138" s="18"/>
      <c r="GIT138" s="18"/>
      <c r="GIU138" s="18"/>
      <c r="GIV138" s="18"/>
      <c r="GIW138" s="18"/>
      <c r="GIX138" s="18"/>
      <c r="GIY138" s="18"/>
      <c r="GIZ138" s="18"/>
      <c r="GJA138" s="18"/>
      <c r="GJB138" s="18"/>
      <c r="GJC138" s="18"/>
      <c r="GJD138" s="18"/>
      <c r="GJE138" s="18"/>
      <c r="GJF138" s="18"/>
      <c r="GJG138" s="18"/>
      <c r="GJH138" s="18"/>
      <c r="GJI138" s="18"/>
      <c r="GJJ138" s="18"/>
      <c r="GJK138" s="18"/>
      <c r="GJL138" s="18"/>
      <c r="GJM138" s="18"/>
      <c r="GJN138" s="18"/>
      <c r="GJO138" s="18"/>
      <c r="GJP138" s="18"/>
      <c r="GJQ138" s="18"/>
      <c r="GJR138" s="18"/>
      <c r="GJS138" s="18"/>
      <c r="GJT138" s="18"/>
      <c r="GJU138" s="18"/>
      <c r="GJV138" s="18"/>
      <c r="GJW138" s="18"/>
      <c r="GJX138" s="18"/>
      <c r="GJY138" s="18"/>
      <c r="GJZ138" s="18"/>
      <c r="GKA138" s="18"/>
      <c r="GKB138" s="18"/>
      <c r="GKC138" s="18"/>
      <c r="GKD138" s="18"/>
      <c r="GKE138" s="18"/>
      <c r="GKF138" s="18"/>
      <c r="GKG138" s="18"/>
      <c r="GKH138" s="18"/>
      <c r="GKI138" s="18"/>
      <c r="GKJ138" s="18"/>
      <c r="GKK138" s="18"/>
      <c r="GKL138" s="18"/>
      <c r="GKM138" s="18"/>
      <c r="GKN138" s="18"/>
      <c r="GKO138" s="18"/>
      <c r="GKP138" s="18"/>
      <c r="GKQ138" s="18"/>
      <c r="GKR138" s="18"/>
      <c r="GKS138" s="18"/>
      <c r="GKT138" s="18"/>
      <c r="GKU138" s="18"/>
      <c r="GKV138" s="18"/>
      <c r="GKW138" s="18"/>
      <c r="GKX138" s="18"/>
      <c r="GKY138" s="18"/>
      <c r="GKZ138" s="18"/>
      <c r="GLA138" s="18"/>
      <c r="GLB138" s="18"/>
      <c r="GLC138" s="18"/>
      <c r="GLD138" s="18"/>
      <c r="GLE138" s="18"/>
      <c r="GLF138" s="18"/>
      <c r="GLG138" s="18"/>
      <c r="GLH138" s="18"/>
      <c r="GLI138" s="18"/>
      <c r="GLJ138" s="18"/>
      <c r="GLK138" s="18"/>
      <c r="GLL138" s="18"/>
      <c r="GLM138" s="18"/>
      <c r="GLN138" s="18"/>
      <c r="GLO138" s="18"/>
      <c r="GLP138" s="18"/>
      <c r="GLQ138" s="18"/>
      <c r="GLR138" s="18"/>
      <c r="GLS138" s="18"/>
      <c r="GLT138" s="18"/>
      <c r="GLU138" s="18"/>
      <c r="GLV138" s="18"/>
      <c r="GLW138" s="18"/>
      <c r="GLX138" s="18"/>
      <c r="GLY138" s="18"/>
      <c r="GLZ138" s="18"/>
      <c r="GMA138" s="18"/>
      <c r="GMB138" s="18"/>
      <c r="GMC138" s="18"/>
      <c r="GMD138" s="18"/>
      <c r="GME138" s="18"/>
      <c r="GMF138" s="18"/>
      <c r="GMG138" s="18"/>
      <c r="GMH138" s="18"/>
      <c r="GMI138" s="18"/>
      <c r="GMJ138" s="18"/>
      <c r="GMK138" s="18"/>
      <c r="GML138" s="18"/>
      <c r="GMM138" s="18"/>
      <c r="GMN138" s="18"/>
      <c r="GMO138" s="18"/>
      <c r="GMP138" s="18"/>
      <c r="GMQ138" s="18"/>
      <c r="GMR138" s="18"/>
      <c r="GMS138" s="18"/>
      <c r="GMT138" s="18"/>
      <c r="GMU138" s="18"/>
      <c r="GMV138" s="18"/>
      <c r="GMW138" s="18"/>
      <c r="GMX138" s="18"/>
      <c r="GMY138" s="18"/>
      <c r="GMZ138" s="18"/>
      <c r="GNA138" s="18"/>
      <c r="GNB138" s="18"/>
      <c r="GNC138" s="18"/>
      <c r="GND138" s="18"/>
      <c r="GNE138" s="18"/>
      <c r="GNF138" s="18"/>
      <c r="GNG138" s="18"/>
      <c r="GNH138" s="18"/>
      <c r="GNI138" s="18"/>
      <c r="GNJ138" s="18"/>
      <c r="GNK138" s="18"/>
      <c r="GNL138" s="18"/>
      <c r="GNM138" s="18"/>
      <c r="GNN138" s="18"/>
      <c r="GNO138" s="18"/>
      <c r="GNP138" s="18"/>
      <c r="GNQ138" s="18"/>
      <c r="GNR138" s="18"/>
      <c r="GNS138" s="18"/>
      <c r="GNT138" s="18"/>
      <c r="GNU138" s="18"/>
      <c r="GNV138" s="18"/>
      <c r="GNW138" s="18"/>
      <c r="GNX138" s="18"/>
      <c r="GNY138" s="18"/>
      <c r="GNZ138" s="18"/>
      <c r="GOA138" s="18"/>
      <c r="GOB138" s="18"/>
      <c r="GOC138" s="18"/>
      <c r="GOD138" s="18"/>
      <c r="GOE138" s="18"/>
      <c r="GOF138" s="18"/>
      <c r="GOG138" s="18"/>
      <c r="GOH138" s="18"/>
      <c r="GOI138" s="18"/>
      <c r="GOJ138" s="18"/>
      <c r="GOK138" s="18"/>
      <c r="GOL138" s="18"/>
      <c r="GOM138" s="18"/>
      <c r="GON138" s="18"/>
      <c r="GOO138" s="18"/>
      <c r="GOP138" s="18"/>
      <c r="GOQ138" s="18"/>
      <c r="GOR138" s="18"/>
      <c r="GOS138" s="18"/>
      <c r="GOT138" s="18"/>
      <c r="GOU138" s="18"/>
      <c r="GOV138" s="18"/>
      <c r="GOW138" s="18"/>
      <c r="GOX138" s="18"/>
      <c r="GOY138" s="18"/>
      <c r="GOZ138" s="18"/>
      <c r="GPA138" s="18"/>
      <c r="GPB138" s="18"/>
      <c r="GPC138" s="18"/>
      <c r="GPD138" s="18"/>
      <c r="GPE138" s="18"/>
      <c r="GPF138" s="18"/>
      <c r="GPG138" s="18"/>
      <c r="GPH138" s="18"/>
      <c r="GPI138" s="18"/>
      <c r="GPJ138" s="18"/>
      <c r="GPK138" s="18"/>
      <c r="GPL138" s="18"/>
      <c r="GPM138" s="18"/>
      <c r="GPN138" s="18"/>
      <c r="GPO138" s="18"/>
      <c r="GPP138" s="18"/>
      <c r="GPQ138" s="18"/>
      <c r="GPR138" s="18"/>
      <c r="GPS138" s="18"/>
      <c r="GPT138" s="18"/>
      <c r="GPU138" s="18"/>
      <c r="GPV138" s="18"/>
      <c r="GPW138" s="18"/>
      <c r="GPX138" s="18"/>
      <c r="GPY138" s="18"/>
      <c r="GPZ138" s="18"/>
      <c r="GQA138" s="18"/>
      <c r="GQB138" s="18"/>
      <c r="GQC138" s="18"/>
      <c r="GQD138" s="18"/>
      <c r="GQE138" s="18"/>
      <c r="GQF138" s="18"/>
      <c r="GQG138" s="18"/>
      <c r="GQH138" s="18"/>
      <c r="GQI138" s="18"/>
      <c r="GQJ138" s="18"/>
      <c r="GQK138" s="18"/>
      <c r="GQL138" s="18"/>
      <c r="GQM138" s="18"/>
      <c r="GQN138" s="18"/>
      <c r="GQO138" s="18"/>
      <c r="GQP138" s="18"/>
      <c r="GQQ138" s="18"/>
      <c r="GQR138" s="18"/>
      <c r="GQS138" s="18"/>
      <c r="GQT138" s="18"/>
      <c r="GQU138" s="18"/>
      <c r="GQV138" s="18"/>
      <c r="GQW138" s="18"/>
      <c r="GQX138" s="18"/>
      <c r="GQY138" s="18"/>
      <c r="GQZ138" s="18"/>
      <c r="GRA138" s="18"/>
      <c r="GRB138" s="18"/>
      <c r="GRC138" s="18"/>
      <c r="GRD138" s="18"/>
      <c r="GRE138" s="18"/>
      <c r="GRF138" s="18"/>
      <c r="GRG138" s="18"/>
      <c r="GRH138" s="18"/>
      <c r="GRI138" s="18"/>
      <c r="GRJ138" s="18"/>
      <c r="GRK138" s="18"/>
      <c r="GRL138" s="18"/>
      <c r="GRM138" s="18"/>
      <c r="GRN138" s="18"/>
      <c r="GRO138" s="18"/>
      <c r="GRP138" s="18"/>
      <c r="GRQ138" s="18"/>
      <c r="GRR138" s="18"/>
      <c r="GRS138" s="18"/>
      <c r="GRT138" s="18"/>
      <c r="GRU138" s="18"/>
      <c r="GRV138" s="18"/>
      <c r="GRW138" s="18"/>
      <c r="GRX138" s="18"/>
      <c r="GRY138" s="18"/>
      <c r="GRZ138" s="18"/>
      <c r="GSA138" s="18"/>
      <c r="GSB138" s="18"/>
      <c r="GSC138" s="18"/>
      <c r="GSD138" s="18"/>
      <c r="GSE138" s="18"/>
      <c r="GSF138" s="18"/>
      <c r="GSG138" s="18"/>
      <c r="GSH138" s="18"/>
      <c r="GSI138" s="18"/>
      <c r="GSJ138" s="18"/>
      <c r="GSK138" s="18"/>
      <c r="GSL138" s="18"/>
      <c r="GSM138" s="18"/>
      <c r="GSN138" s="18"/>
      <c r="GSO138" s="18"/>
      <c r="GSP138" s="18"/>
      <c r="GSQ138" s="18"/>
      <c r="GSR138" s="18"/>
      <c r="GSS138" s="18"/>
      <c r="GST138" s="18"/>
      <c r="GSU138" s="18"/>
      <c r="GSV138" s="18"/>
      <c r="GSW138" s="18"/>
      <c r="GSX138" s="18"/>
      <c r="GSY138" s="18"/>
      <c r="GSZ138" s="18"/>
      <c r="GTA138" s="18"/>
      <c r="GTB138" s="18"/>
      <c r="GTC138" s="18"/>
      <c r="GTD138" s="18"/>
      <c r="GTE138" s="18"/>
      <c r="GTF138" s="18"/>
      <c r="GTG138" s="18"/>
      <c r="GTH138" s="18"/>
      <c r="GTI138" s="18"/>
      <c r="GTJ138" s="18"/>
      <c r="GTK138" s="18"/>
      <c r="GTL138" s="18"/>
      <c r="GTM138" s="18"/>
      <c r="GTN138" s="18"/>
      <c r="GTO138" s="18"/>
      <c r="GTP138" s="18"/>
      <c r="GTQ138" s="18"/>
      <c r="GTR138" s="18"/>
      <c r="GTS138" s="18"/>
      <c r="GTT138" s="18"/>
      <c r="GTU138" s="18"/>
      <c r="GTV138" s="18"/>
      <c r="GTW138" s="18"/>
      <c r="GTX138" s="18"/>
      <c r="GTY138" s="18"/>
      <c r="GTZ138" s="18"/>
      <c r="GUA138" s="18"/>
      <c r="GUB138" s="18"/>
      <c r="GUC138" s="18"/>
      <c r="GUD138" s="18"/>
      <c r="GUE138" s="18"/>
      <c r="GUF138" s="18"/>
      <c r="GUG138" s="18"/>
      <c r="GUH138" s="18"/>
      <c r="GUI138" s="18"/>
      <c r="GUJ138" s="18"/>
      <c r="GUK138" s="18"/>
      <c r="GUL138" s="18"/>
      <c r="GUM138" s="18"/>
      <c r="GUN138" s="18"/>
      <c r="GUO138" s="18"/>
      <c r="GUP138" s="18"/>
      <c r="GUQ138" s="18"/>
      <c r="GUR138" s="18"/>
      <c r="GUS138" s="18"/>
      <c r="GUT138" s="18"/>
      <c r="GUU138" s="18"/>
      <c r="GUV138" s="18"/>
      <c r="GUW138" s="18"/>
      <c r="GUX138" s="18"/>
      <c r="GUY138" s="18"/>
      <c r="GUZ138" s="18"/>
      <c r="GVA138" s="18"/>
      <c r="GVB138" s="18"/>
      <c r="GVC138" s="18"/>
      <c r="GVD138" s="18"/>
      <c r="GVE138" s="18"/>
      <c r="GVF138" s="18"/>
      <c r="GVG138" s="18"/>
      <c r="GVH138" s="18"/>
      <c r="GVI138" s="18"/>
      <c r="GVJ138" s="18"/>
      <c r="GVK138" s="18"/>
      <c r="GVL138" s="18"/>
      <c r="GVM138" s="18"/>
      <c r="GVN138" s="18"/>
      <c r="GVO138" s="18"/>
      <c r="GVP138" s="18"/>
      <c r="GVQ138" s="18"/>
      <c r="GVR138" s="18"/>
      <c r="GVS138" s="18"/>
      <c r="GVT138" s="18"/>
      <c r="GVU138" s="18"/>
      <c r="GVV138" s="18"/>
      <c r="GVW138" s="18"/>
      <c r="GVX138" s="18"/>
      <c r="GVY138" s="18"/>
      <c r="GVZ138" s="18"/>
      <c r="GWA138" s="18"/>
      <c r="GWB138" s="18"/>
      <c r="GWC138" s="18"/>
      <c r="GWD138" s="18"/>
      <c r="GWE138" s="18"/>
      <c r="GWF138" s="18"/>
      <c r="GWG138" s="18"/>
      <c r="GWH138" s="18"/>
      <c r="GWI138" s="18"/>
      <c r="GWJ138" s="18"/>
      <c r="GWK138" s="18"/>
      <c r="GWL138" s="18"/>
      <c r="GWM138" s="18"/>
      <c r="GWN138" s="18"/>
      <c r="GWO138" s="18"/>
      <c r="GWP138" s="18"/>
      <c r="GWQ138" s="18"/>
      <c r="GWR138" s="18"/>
      <c r="GWS138" s="18"/>
      <c r="GWT138" s="18"/>
      <c r="GWU138" s="18"/>
      <c r="GWV138" s="18"/>
      <c r="GWW138" s="18"/>
      <c r="GWX138" s="18"/>
      <c r="GWY138" s="18"/>
      <c r="GWZ138" s="18"/>
      <c r="GXA138" s="18"/>
      <c r="GXB138" s="18"/>
      <c r="GXC138" s="18"/>
      <c r="GXD138" s="18"/>
      <c r="GXE138" s="18"/>
      <c r="GXF138" s="18"/>
      <c r="GXG138" s="18"/>
      <c r="GXH138" s="18"/>
      <c r="GXI138" s="18"/>
      <c r="GXJ138" s="18"/>
      <c r="GXK138" s="18"/>
      <c r="GXL138" s="18"/>
      <c r="GXM138" s="18"/>
      <c r="GXN138" s="18"/>
      <c r="GXO138" s="18"/>
      <c r="GXP138" s="18"/>
      <c r="GXQ138" s="18"/>
      <c r="GXR138" s="18"/>
      <c r="GXS138" s="18"/>
      <c r="GXT138" s="18"/>
      <c r="GXU138" s="18"/>
      <c r="GXV138" s="18"/>
      <c r="GXW138" s="18"/>
      <c r="GXX138" s="18"/>
      <c r="GXY138" s="18"/>
      <c r="GXZ138" s="18"/>
      <c r="GYA138" s="18"/>
      <c r="GYB138" s="18"/>
      <c r="GYC138" s="18"/>
      <c r="GYD138" s="18"/>
      <c r="GYE138" s="18"/>
      <c r="GYF138" s="18"/>
      <c r="GYG138" s="18"/>
      <c r="GYH138" s="18"/>
      <c r="GYI138" s="18"/>
      <c r="GYJ138" s="18"/>
      <c r="GYK138" s="18"/>
      <c r="GYL138" s="18"/>
      <c r="GYM138" s="18"/>
      <c r="GYN138" s="18"/>
      <c r="GYO138" s="18"/>
      <c r="GYP138" s="18"/>
      <c r="GYQ138" s="18"/>
      <c r="GYR138" s="18"/>
      <c r="GYS138" s="18"/>
      <c r="GYT138" s="18"/>
      <c r="GYU138" s="18"/>
      <c r="GYV138" s="18"/>
      <c r="GYW138" s="18"/>
      <c r="GYX138" s="18"/>
      <c r="GYY138" s="18"/>
      <c r="GYZ138" s="18"/>
      <c r="GZA138" s="18"/>
      <c r="GZB138" s="18"/>
      <c r="GZC138" s="18"/>
      <c r="GZD138" s="18"/>
      <c r="GZE138" s="18"/>
      <c r="GZF138" s="18"/>
      <c r="GZG138" s="18"/>
      <c r="GZH138" s="18"/>
      <c r="GZI138" s="18"/>
      <c r="GZJ138" s="18"/>
      <c r="GZK138" s="18"/>
      <c r="GZL138" s="18"/>
      <c r="GZM138" s="18"/>
      <c r="GZN138" s="18"/>
      <c r="GZO138" s="18"/>
      <c r="GZP138" s="18"/>
      <c r="GZQ138" s="18"/>
      <c r="GZR138" s="18"/>
      <c r="GZS138" s="18"/>
      <c r="GZT138" s="18"/>
      <c r="GZU138" s="18"/>
      <c r="GZV138" s="18"/>
      <c r="GZW138" s="18"/>
      <c r="GZX138" s="18"/>
      <c r="GZY138" s="18"/>
      <c r="GZZ138" s="18"/>
      <c r="HAA138" s="18"/>
      <c r="HAB138" s="18"/>
      <c r="HAC138" s="18"/>
      <c r="HAD138" s="18"/>
      <c r="HAE138" s="18"/>
      <c r="HAF138" s="18"/>
      <c r="HAG138" s="18"/>
      <c r="HAH138" s="18"/>
      <c r="HAI138" s="18"/>
      <c r="HAJ138" s="18"/>
      <c r="HAK138" s="18"/>
      <c r="HAL138" s="18"/>
      <c r="HAM138" s="18"/>
      <c r="HAN138" s="18"/>
      <c r="HAO138" s="18"/>
      <c r="HAP138" s="18"/>
      <c r="HAQ138" s="18"/>
      <c r="HAR138" s="18"/>
      <c r="HAS138" s="18"/>
      <c r="HAT138" s="18"/>
      <c r="HAU138" s="18"/>
      <c r="HAV138" s="18"/>
      <c r="HAW138" s="18"/>
      <c r="HAX138" s="18"/>
      <c r="HAY138" s="18"/>
      <c r="HAZ138" s="18"/>
      <c r="HBA138" s="18"/>
      <c r="HBB138" s="18"/>
      <c r="HBC138" s="18"/>
      <c r="HBD138" s="18"/>
      <c r="HBE138" s="18"/>
      <c r="HBF138" s="18"/>
      <c r="HBG138" s="18"/>
      <c r="HBH138" s="18"/>
      <c r="HBI138" s="18"/>
      <c r="HBJ138" s="18"/>
      <c r="HBK138" s="18"/>
      <c r="HBL138" s="18"/>
      <c r="HBM138" s="18"/>
      <c r="HBN138" s="18"/>
      <c r="HBO138" s="18"/>
      <c r="HBP138" s="18"/>
      <c r="HBQ138" s="18"/>
      <c r="HBR138" s="18"/>
      <c r="HBS138" s="18"/>
      <c r="HBT138" s="18"/>
      <c r="HBU138" s="18"/>
      <c r="HBV138" s="18"/>
      <c r="HBW138" s="18"/>
      <c r="HBX138" s="18"/>
      <c r="HBY138" s="18"/>
      <c r="HBZ138" s="18"/>
      <c r="HCA138" s="18"/>
      <c r="HCB138" s="18"/>
      <c r="HCC138" s="18"/>
      <c r="HCD138" s="18"/>
      <c r="HCE138" s="18"/>
      <c r="HCF138" s="18"/>
      <c r="HCG138" s="18"/>
      <c r="HCH138" s="18"/>
      <c r="HCI138" s="18"/>
      <c r="HCJ138" s="18"/>
      <c r="HCK138" s="18"/>
      <c r="HCL138" s="18"/>
      <c r="HCM138" s="18"/>
      <c r="HCN138" s="18"/>
      <c r="HCO138" s="18"/>
      <c r="HCP138" s="18"/>
      <c r="HCQ138" s="18"/>
      <c r="HCR138" s="18"/>
      <c r="HCS138" s="18"/>
      <c r="HCT138" s="18"/>
      <c r="HCU138" s="18"/>
      <c r="HCV138" s="18"/>
      <c r="HCW138" s="18"/>
      <c r="HCX138" s="18"/>
      <c r="HCY138" s="18"/>
      <c r="HCZ138" s="18"/>
      <c r="HDA138" s="18"/>
      <c r="HDB138" s="18"/>
      <c r="HDC138" s="18"/>
      <c r="HDD138" s="18"/>
      <c r="HDE138" s="18"/>
      <c r="HDF138" s="18"/>
      <c r="HDG138" s="18"/>
      <c r="HDH138" s="18"/>
      <c r="HDI138" s="18"/>
      <c r="HDJ138" s="18"/>
      <c r="HDK138" s="18"/>
      <c r="HDL138" s="18"/>
      <c r="HDM138" s="18"/>
      <c r="HDN138" s="18"/>
      <c r="HDO138" s="18"/>
      <c r="HDP138" s="18"/>
      <c r="HDQ138" s="18"/>
      <c r="HDR138" s="18"/>
      <c r="HDS138" s="18"/>
      <c r="HDT138" s="18"/>
      <c r="HDU138" s="18"/>
      <c r="HDV138" s="18"/>
      <c r="HDW138" s="18"/>
      <c r="HDX138" s="18"/>
      <c r="HDY138" s="18"/>
      <c r="HDZ138" s="18"/>
      <c r="HEA138" s="18"/>
      <c r="HEB138" s="18"/>
      <c r="HEC138" s="18"/>
      <c r="HED138" s="18"/>
      <c r="HEE138" s="18"/>
      <c r="HEF138" s="18"/>
      <c r="HEG138" s="18"/>
      <c r="HEH138" s="18"/>
      <c r="HEI138" s="18"/>
      <c r="HEJ138" s="18"/>
      <c r="HEK138" s="18"/>
      <c r="HEL138" s="18"/>
      <c r="HEM138" s="18"/>
      <c r="HEN138" s="18"/>
      <c r="HEO138" s="18"/>
      <c r="HEP138" s="18"/>
      <c r="HEQ138" s="18"/>
      <c r="HER138" s="18"/>
      <c r="HES138" s="18"/>
      <c r="HET138" s="18"/>
      <c r="HEU138" s="18"/>
      <c r="HEV138" s="18"/>
      <c r="HEW138" s="18"/>
      <c r="HEX138" s="18"/>
      <c r="HEY138" s="18"/>
      <c r="HEZ138" s="18"/>
      <c r="HFA138" s="18"/>
      <c r="HFB138" s="18"/>
      <c r="HFC138" s="18"/>
      <c r="HFD138" s="18"/>
      <c r="HFE138" s="18"/>
      <c r="HFF138" s="18"/>
      <c r="HFG138" s="18"/>
      <c r="HFH138" s="18"/>
      <c r="HFI138" s="18"/>
      <c r="HFJ138" s="18"/>
      <c r="HFK138" s="18"/>
      <c r="HFL138" s="18"/>
      <c r="HFM138" s="18"/>
      <c r="HFN138" s="18"/>
      <c r="HFO138" s="18"/>
      <c r="HFP138" s="18"/>
      <c r="HFQ138" s="18"/>
      <c r="HFR138" s="18"/>
      <c r="HFS138" s="18"/>
      <c r="HFT138" s="18"/>
      <c r="HFU138" s="18"/>
      <c r="HFV138" s="18"/>
      <c r="HFW138" s="18"/>
      <c r="HFX138" s="18"/>
      <c r="HFY138" s="18"/>
      <c r="HFZ138" s="18"/>
      <c r="HGA138" s="18"/>
      <c r="HGB138" s="18"/>
      <c r="HGC138" s="18"/>
      <c r="HGD138" s="18"/>
      <c r="HGE138" s="18"/>
      <c r="HGF138" s="18"/>
      <c r="HGG138" s="18"/>
      <c r="HGH138" s="18"/>
      <c r="HGI138" s="18"/>
      <c r="HGJ138" s="18"/>
      <c r="HGK138" s="18"/>
      <c r="HGL138" s="18"/>
      <c r="HGM138" s="18"/>
      <c r="HGN138" s="18"/>
      <c r="HGO138" s="18"/>
      <c r="HGP138" s="18"/>
      <c r="HGQ138" s="18"/>
      <c r="HGR138" s="18"/>
      <c r="HGS138" s="18"/>
      <c r="HGT138" s="18"/>
      <c r="HGU138" s="18"/>
      <c r="HGV138" s="18"/>
      <c r="HGW138" s="18"/>
      <c r="HGX138" s="18"/>
      <c r="HGY138" s="18"/>
      <c r="HGZ138" s="18"/>
      <c r="HHA138" s="18"/>
      <c r="HHB138" s="18"/>
      <c r="HHC138" s="18"/>
      <c r="HHD138" s="18"/>
      <c r="HHE138" s="18"/>
      <c r="HHF138" s="18"/>
      <c r="HHG138" s="18"/>
      <c r="HHH138" s="18"/>
      <c r="HHI138" s="18"/>
      <c r="HHJ138" s="18"/>
      <c r="HHK138" s="18"/>
      <c r="HHL138" s="18"/>
      <c r="HHM138" s="18"/>
      <c r="HHN138" s="18"/>
      <c r="HHO138" s="18"/>
      <c r="HHP138" s="18"/>
      <c r="HHQ138" s="18"/>
      <c r="HHR138" s="18"/>
      <c r="HHS138" s="18"/>
      <c r="HHT138" s="18"/>
      <c r="HHU138" s="18"/>
      <c r="HHV138" s="18"/>
      <c r="HHW138" s="18"/>
      <c r="HHX138" s="18"/>
      <c r="HHY138" s="18"/>
      <c r="HHZ138" s="18"/>
      <c r="HIA138" s="18"/>
      <c r="HIB138" s="18"/>
      <c r="HIC138" s="18"/>
      <c r="HID138" s="18"/>
      <c r="HIE138" s="18"/>
      <c r="HIF138" s="18"/>
      <c r="HIG138" s="18"/>
      <c r="HIH138" s="18"/>
      <c r="HII138" s="18"/>
      <c r="HIJ138" s="18"/>
      <c r="HIK138" s="18"/>
      <c r="HIL138" s="18"/>
      <c r="HIM138" s="18"/>
      <c r="HIN138" s="18"/>
      <c r="HIO138" s="18"/>
      <c r="HIP138" s="18"/>
      <c r="HIQ138" s="18"/>
      <c r="HIR138" s="18"/>
      <c r="HIS138" s="18"/>
      <c r="HIT138" s="18"/>
      <c r="HIU138" s="18"/>
      <c r="HIV138" s="18"/>
      <c r="HIW138" s="18"/>
      <c r="HIX138" s="18"/>
      <c r="HIY138" s="18"/>
      <c r="HIZ138" s="18"/>
      <c r="HJA138" s="18"/>
      <c r="HJB138" s="18"/>
      <c r="HJC138" s="18"/>
      <c r="HJD138" s="18"/>
      <c r="HJE138" s="18"/>
      <c r="HJF138" s="18"/>
      <c r="HJG138" s="18"/>
      <c r="HJH138" s="18"/>
      <c r="HJI138" s="18"/>
      <c r="HJJ138" s="18"/>
      <c r="HJK138" s="18"/>
      <c r="HJL138" s="18"/>
      <c r="HJM138" s="18"/>
      <c r="HJN138" s="18"/>
      <c r="HJO138" s="18"/>
      <c r="HJP138" s="18"/>
      <c r="HJQ138" s="18"/>
      <c r="HJR138" s="18"/>
      <c r="HJS138" s="18"/>
      <c r="HJT138" s="18"/>
      <c r="HJU138" s="18"/>
      <c r="HJV138" s="18"/>
      <c r="HJW138" s="18"/>
      <c r="HJX138" s="18"/>
      <c r="HJY138" s="18"/>
      <c r="HJZ138" s="18"/>
      <c r="HKA138" s="18"/>
      <c r="HKB138" s="18"/>
      <c r="HKC138" s="18"/>
      <c r="HKD138" s="18"/>
      <c r="HKE138" s="18"/>
      <c r="HKF138" s="18"/>
      <c r="HKG138" s="18"/>
      <c r="HKH138" s="18"/>
      <c r="HKI138" s="18"/>
      <c r="HKJ138" s="18"/>
      <c r="HKK138" s="18"/>
      <c r="HKL138" s="18"/>
      <c r="HKM138" s="18"/>
      <c r="HKN138" s="18"/>
      <c r="HKO138" s="18"/>
      <c r="HKP138" s="18"/>
      <c r="HKQ138" s="18"/>
      <c r="HKR138" s="18"/>
      <c r="HKS138" s="18"/>
      <c r="HKT138" s="18"/>
      <c r="HKU138" s="18"/>
      <c r="HKV138" s="18"/>
      <c r="HKW138" s="18"/>
      <c r="HKX138" s="18"/>
      <c r="HKY138" s="18"/>
      <c r="HKZ138" s="18"/>
      <c r="HLA138" s="18"/>
      <c r="HLB138" s="18"/>
      <c r="HLC138" s="18"/>
      <c r="HLD138" s="18"/>
      <c r="HLE138" s="18"/>
      <c r="HLF138" s="18"/>
      <c r="HLG138" s="18"/>
      <c r="HLH138" s="18"/>
      <c r="HLI138" s="18"/>
      <c r="HLJ138" s="18"/>
      <c r="HLK138" s="18"/>
      <c r="HLL138" s="18"/>
      <c r="HLM138" s="18"/>
      <c r="HLN138" s="18"/>
      <c r="HLO138" s="18"/>
      <c r="HLP138" s="18"/>
      <c r="HLQ138" s="18"/>
      <c r="HLR138" s="18"/>
      <c r="HLS138" s="18"/>
      <c r="HLT138" s="18"/>
      <c r="HLU138" s="18"/>
      <c r="HLV138" s="18"/>
      <c r="HLW138" s="18"/>
      <c r="HLX138" s="18"/>
      <c r="HLY138" s="18"/>
      <c r="HLZ138" s="18"/>
      <c r="HMA138" s="18"/>
      <c r="HMB138" s="18"/>
      <c r="HMC138" s="18"/>
      <c r="HMD138" s="18"/>
      <c r="HME138" s="18"/>
      <c r="HMF138" s="18"/>
      <c r="HMG138" s="18"/>
      <c r="HMH138" s="18"/>
      <c r="HMI138" s="18"/>
      <c r="HMJ138" s="18"/>
      <c r="HMK138" s="18"/>
      <c r="HML138" s="18"/>
      <c r="HMM138" s="18"/>
      <c r="HMN138" s="18"/>
      <c r="HMO138" s="18"/>
      <c r="HMP138" s="18"/>
      <c r="HMQ138" s="18"/>
      <c r="HMR138" s="18"/>
      <c r="HMS138" s="18"/>
      <c r="HMT138" s="18"/>
      <c r="HMU138" s="18"/>
      <c r="HMV138" s="18"/>
      <c r="HMW138" s="18"/>
      <c r="HMX138" s="18"/>
      <c r="HMY138" s="18"/>
      <c r="HMZ138" s="18"/>
      <c r="HNA138" s="18"/>
      <c r="HNB138" s="18"/>
      <c r="HNC138" s="18"/>
      <c r="HND138" s="18"/>
      <c r="HNE138" s="18"/>
      <c r="HNF138" s="18"/>
      <c r="HNG138" s="18"/>
      <c r="HNH138" s="18"/>
      <c r="HNI138" s="18"/>
      <c r="HNJ138" s="18"/>
      <c r="HNK138" s="18"/>
      <c r="HNL138" s="18"/>
      <c r="HNM138" s="18"/>
      <c r="HNN138" s="18"/>
      <c r="HNO138" s="18"/>
      <c r="HNP138" s="18"/>
      <c r="HNQ138" s="18"/>
      <c r="HNR138" s="18"/>
      <c r="HNS138" s="18"/>
      <c r="HNT138" s="18"/>
      <c r="HNU138" s="18"/>
      <c r="HNV138" s="18"/>
      <c r="HNW138" s="18"/>
      <c r="HNX138" s="18"/>
      <c r="HNY138" s="18"/>
      <c r="HNZ138" s="18"/>
      <c r="HOA138" s="18"/>
      <c r="HOB138" s="18"/>
      <c r="HOC138" s="18"/>
      <c r="HOD138" s="18"/>
      <c r="HOE138" s="18"/>
      <c r="HOF138" s="18"/>
      <c r="HOG138" s="18"/>
      <c r="HOH138" s="18"/>
      <c r="HOI138" s="18"/>
      <c r="HOJ138" s="18"/>
      <c r="HOK138" s="18"/>
      <c r="HOL138" s="18"/>
      <c r="HOM138" s="18"/>
      <c r="HON138" s="18"/>
      <c r="HOO138" s="18"/>
      <c r="HOP138" s="18"/>
      <c r="HOQ138" s="18"/>
      <c r="HOR138" s="18"/>
      <c r="HOS138" s="18"/>
      <c r="HOT138" s="18"/>
      <c r="HOU138" s="18"/>
      <c r="HOV138" s="18"/>
      <c r="HOW138" s="18"/>
      <c r="HOX138" s="18"/>
      <c r="HOY138" s="18"/>
      <c r="HOZ138" s="18"/>
      <c r="HPA138" s="18"/>
      <c r="HPB138" s="18"/>
      <c r="HPC138" s="18"/>
      <c r="HPD138" s="18"/>
      <c r="HPE138" s="18"/>
      <c r="HPF138" s="18"/>
      <c r="HPG138" s="18"/>
      <c r="HPH138" s="18"/>
      <c r="HPI138" s="18"/>
      <c r="HPJ138" s="18"/>
      <c r="HPK138" s="18"/>
      <c r="HPL138" s="18"/>
      <c r="HPM138" s="18"/>
      <c r="HPN138" s="18"/>
      <c r="HPO138" s="18"/>
      <c r="HPP138" s="18"/>
      <c r="HPQ138" s="18"/>
      <c r="HPR138" s="18"/>
      <c r="HPS138" s="18"/>
      <c r="HPT138" s="18"/>
      <c r="HPU138" s="18"/>
      <c r="HPV138" s="18"/>
      <c r="HPW138" s="18"/>
      <c r="HPX138" s="18"/>
      <c r="HPY138" s="18"/>
      <c r="HPZ138" s="18"/>
      <c r="HQA138" s="18"/>
      <c r="HQB138" s="18"/>
      <c r="HQC138" s="18"/>
      <c r="HQD138" s="18"/>
      <c r="HQE138" s="18"/>
      <c r="HQF138" s="18"/>
      <c r="HQG138" s="18"/>
      <c r="HQH138" s="18"/>
      <c r="HQI138" s="18"/>
      <c r="HQJ138" s="18"/>
      <c r="HQK138" s="18"/>
      <c r="HQL138" s="18"/>
      <c r="HQM138" s="18"/>
      <c r="HQN138" s="18"/>
      <c r="HQO138" s="18"/>
      <c r="HQP138" s="18"/>
      <c r="HQQ138" s="18"/>
      <c r="HQR138" s="18"/>
      <c r="HQS138" s="18"/>
      <c r="HQT138" s="18"/>
      <c r="HQU138" s="18"/>
      <c r="HQV138" s="18"/>
      <c r="HQW138" s="18"/>
      <c r="HQX138" s="18"/>
      <c r="HQY138" s="18"/>
      <c r="HQZ138" s="18"/>
      <c r="HRA138" s="18"/>
      <c r="HRB138" s="18"/>
      <c r="HRC138" s="18"/>
      <c r="HRD138" s="18"/>
      <c r="HRE138" s="18"/>
      <c r="HRF138" s="18"/>
      <c r="HRG138" s="18"/>
      <c r="HRH138" s="18"/>
      <c r="HRI138" s="18"/>
      <c r="HRJ138" s="18"/>
      <c r="HRK138" s="18"/>
      <c r="HRL138" s="18"/>
      <c r="HRM138" s="18"/>
      <c r="HRN138" s="18"/>
      <c r="HRO138" s="18"/>
      <c r="HRP138" s="18"/>
      <c r="HRQ138" s="18"/>
      <c r="HRR138" s="18"/>
      <c r="HRS138" s="18"/>
      <c r="HRT138" s="18"/>
      <c r="HRU138" s="18"/>
      <c r="HRV138" s="18"/>
      <c r="HRW138" s="18"/>
      <c r="HRX138" s="18"/>
      <c r="HRY138" s="18"/>
      <c r="HRZ138" s="18"/>
      <c r="HSA138" s="18"/>
      <c r="HSB138" s="18"/>
      <c r="HSC138" s="18"/>
      <c r="HSD138" s="18"/>
      <c r="HSE138" s="18"/>
      <c r="HSF138" s="18"/>
      <c r="HSG138" s="18"/>
      <c r="HSH138" s="18"/>
      <c r="HSI138" s="18"/>
      <c r="HSJ138" s="18"/>
      <c r="HSK138" s="18"/>
      <c r="HSL138" s="18"/>
      <c r="HSM138" s="18"/>
      <c r="HSN138" s="18"/>
      <c r="HSO138" s="18"/>
      <c r="HSP138" s="18"/>
      <c r="HSQ138" s="18"/>
      <c r="HSR138" s="18"/>
      <c r="HSS138" s="18"/>
      <c r="HST138" s="18"/>
      <c r="HSU138" s="18"/>
      <c r="HSV138" s="18"/>
      <c r="HSW138" s="18"/>
      <c r="HSX138" s="18"/>
      <c r="HSY138" s="18"/>
      <c r="HSZ138" s="18"/>
      <c r="HTA138" s="18"/>
      <c r="HTB138" s="18"/>
      <c r="HTC138" s="18"/>
      <c r="HTD138" s="18"/>
      <c r="HTE138" s="18"/>
      <c r="HTF138" s="18"/>
      <c r="HTG138" s="18"/>
      <c r="HTH138" s="18"/>
      <c r="HTI138" s="18"/>
      <c r="HTJ138" s="18"/>
      <c r="HTK138" s="18"/>
      <c r="HTL138" s="18"/>
      <c r="HTM138" s="18"/>
      <c r="HTN138" s="18"/>
      <c r="HTO138" s="18"/>
      <c r="HTP138" s="18"/>
      <c r="HTQ138" s="18"/>
      <c r="HTR138" s="18"/>
      <c r="HTS138" s="18"/>
      <c r="HTT138" s="18"/>
      <c r="HTU138" s="18"/>
      <c r="HTV138" s="18"/>
      <c r="HTW138" s="18"/>
      <c r="HTX138" s="18"/>
      <c r="HTY138" s="18"/>
      <c r="HTZ138" s="18"/>
      <c r="HUA138" s="18"/>
      <c r="HUB138" s="18"/>
      <c r="HUC138" s="18"/>
      <c r="HUD138" s="18"/>
      <c r="HUE138" s="18"/>
      <c r="HUF138" s="18"/>
      <c r="HUG138" s="18"/>
      <c r="HUH138" s="18"/>
      <c r="HUI138" s="18"/>
      <c r="HUJ138" s="18"/>
      <c r="HUK138" s="18"/>
      <c r="HUL138" s="18"/>
      <c r="HUM138" s="18"/>
      <c r="HUN138" s="18"/>
      <c r="HUO138" s="18"/>
      <c r="HUP138" s="18"/>
      <c r="HUQ138" s="18"/>
      <c r="HUR138" s="18"/>
      <c r="HUS138" s="18"/>
      <c r="HUT138" s="18"/>
      <c r="HUU138" s="18"/>
      <c r="HUV138" s="18"/>
      <c r="HUW138" s="18"/>
      <c r="HUX138" s="18"/>
      <c r="HUY138" s="18"/>
      <c r="HUZ138" s="18"/>
      <c r="HVA138" s="18"/>
      <c r="HVB138" s="18"/>
      <c r="HVC138" s="18"/>
      <c r="HVD138" s="18"/>
      <c r="HVE138" s="18"/>
      <c r="HVF138" s="18"/>
      <c r="HVG138" s="18"/>
      <c r="HVH138" s="18"/>
      <c r="HVI138" s="18"/>
      <c r="HVJ138" s="18"/>
      <c r="HVK138" s="18"/>
      <c r="HVL138" s="18"/>
      <c r="HVM138" s="18"/>
      <c r="HVN138" s="18"/>
      <c r="HVO138" s="18"/>
      <c r="HVP138" s="18"/>
      <c r="HVQ138" s="18"/>
      <c r="HVR138" s="18"/>
      <c r="HVS138" s="18"/>
      <c r="HVT138" s="18"/>
      <c r="HVU138" s="18"/>
      <c r="HVV138" s="18"/>
      <c r="HVW138" s="18"/>
      <c r="HVX138" s="18"/>
      <c r="HVY138" s="18"/>
      <c r="HVZ138" s="18"/>
      <c r="HWA138" s="18"/>
      <c r="HWB138" s="18"/>
      <c r="HWC138" s="18"/>
      <c r="HWD138" s="18"/>
      <c r="HWE138" s="18"/>
      <c r="HWF138" s="18"/>
      <c r="HWG138" s="18"/>
      <c r="HWH138" s="18"/>
      <c r="HWI138" s="18"/>
      <c r="HWJ138" s="18"/>
      <c r="HWK138" s="18"/>
      <c r="HWL138" s="18"/>
      <c r="HWM138" s="18"/>
      <c r="HWN138" s="18"/>
      <c r="HWO138" s="18"/>
      <c r="HWP138" s="18"/>
      <c r="HWQ138" s="18"/>
      <c r="HWR138" s="18"/>
      <c r="HWS138" s="18"/>
      <c r="HWT138" s="18"/>
      <c r="HWU138" s="18"/>
      <c r="HWV138" s="18"/>
      <c r="HWW138" s="18"/>
      <c r="HWX138" s="18"/>
      <c r="HWY138" s="18"/>
      <c r="HWZ138" s="18"/>
      <c r="HXA138" s="18"/>
      <c r="HXB138" s="18"/>
      <c r="HXC138" s="18"/>
      <c r="HXD138" s="18"/>
      <c r="HXE138" s="18"/>
      <c r="HXF138" s="18"/>
      <c r="HXG138" s="18"/>
      <c r="HXH138" s="18"/>
      <c r="HXI138" s="18"/>
      <c r="HXJ138" s="18"/>
      <c r="HXK138" s="18"/>
      <c r="HXL138" s="18"/>
      <c r="HXM138" s="18"/>
      <c r="HXN138" s="18"/>
      <c r="HXO138" s="18"/>
      <c r="HXP138" s="18"/>
      <c r="HXQ138" s="18"/>
      <c r="HXR138" s="18"/>
      <c r="HXS138" s="18"/>
      <c r="HXT138" s="18"/>
      <c r="HXU138" s="18"/>
      <c r="HXV138" s="18"/>
      <c r="HXW138" s="18"/>
      <c r="HXX138" s="18"/>
      <c r="HXY138" s="18"/>
      <c r="HXZ138" s="18"/>
      <c r="HYA138" s="18"/>
      <c r="HYB138" s="18"/>
      <c r="HYC138" s="18"/>
      <c r="HYD138" s="18"/>
      <c r="HYE138" s="18"/>
      <c r="HYF138" s="18"/>
      <c r="HYG138" s="18"/>
      <c r="HYH138" s="18"/>
      <c r="HYI138" s="18"/>
      <c r="HYJ138" s="18"/>
      <c r="HYK138" s="18"/>
      <c r="HYL138" s="18"/>
      <c r="HYM138" s="18"/>
      <c r="HYN138" s="18"/>
      <c r="HYO138" s="18"/>
      <c r="HYP138" s="18"/>
      <c r="HYQ138" s="18"/>
      <c r="HYR138" s="18"/>
      <c r="HYS138" s="18"/>
      <c r="HYT138" s="18"/>
      <c r="HYU138" s="18"/>
      <c r="HYV138" s="18"/>
      <c r="HYW138" s="18"/>
      <c r="HYX138" s="18"/>
      <c r="HYY138" s="18"/>
      <c r="HYZ138" s="18"/>
      <c r="HZA138" s="18"/>
      <c r="HZB138" s="18"/>
      <c r="HZC138" s="18"/>
      <c r="HZD138" s="18"/>
      <c r="HZE138" s="18"/>
      <c r="HZF138" s="18"/>
      <c r="HZG138" s="18"/>
      <c r="HZH138" s="18"/>
      <c r="HZI138" s="18"/>
      <c r="HZJ138" s="18"/>
      <c r="HZK138" s="18"/>
      <c r="HZL138" s="18"/>
      <c r="HZM138" s="18"/>
      <c r="HZN138" s="18"/>
      <c r="HZO138" s="18"/>
      <c r="HZP138" s="18"/>
      <c r="HZQ138" s="18"/>
      <c r="HZR138" s="18"/>
      <c r="HZS138" s="18"/>
      <c r="HZT138" s="18"/>
      <c r="HZU138" s="18"/>
      <c r="HZV138" s="18"/>
      <c r="HZW138" s="18"/>
      <c r="HZX138" s="18"/>
      <c r="HZY138" s="18"/>
      <c r="HZZ138" s="18"/>
      <c r="IAA138" s="18"/>
      <c r="IAB138" s="18"/>
      <c r="IAC138" s="18"/>
      <c r="IAD138" s="18"/>
      <c r="IAE138" s="18"/>
      <c r="IAF138" s="18"/>
      <c r="IAG138" s="18"/>
      <c r="IAH138" s="18"/>
      <c r="IAI138" s="18"/>
      <c r="IAJ138" s="18"/>
      <c r="IAK138" s="18"/>
      <c r="IAL138" s="18"/>
      <c r="IAM138" s="18"/>
      <c r="IAN138" s="18"/>
      <c r="IAO138" s="18"/>
      <c r="IAP138" s="18"/>
      <c r="IAQ138" s="18"/>
      <c r="IAR138" s="18"/>
      <c r="IAS138" s="18"/>
      <c r="IAT138" s="18"/>
      <c r="IAU138" s="18"/>
      <c r="IAV138" s="18"/>
      <c r="IAW138" s="18"/>
      <c r="IAX138" s="18"/>
      <c r="IAY138" s="18"/>
      <c r="IAZ138" s="18"/>
      <c r="IBA138" s="18"/>
      <c r="IBB138" s="18"/>
      <c r="IBC138" s="18"/>
      <c r="IBD138" s="18"/>
      <c r="IBE138" s="18"/>
      <c r="IBF138" s="18"/>
      <c r="IBG138" s="18"/>
      <c r="IBH138" s="18"/>
      <c r="IBI138" s="18"/>
      <c r="IBJ138" s="18"/>
      <c r="IBK138" s="18"/>
      <c r="IBL138" s="18"/>
      <c r="IBM138" s="18"/>
      <c r="IBN138" s="18"/>
      <c r="IBO138" s="18"/>
      <c r="IBP138" s="18"/>
      <c r="IBQ138" s="18"/>
      <c r="IBR138" s="18"/>
      <c r="IBS138" s="18"/>
      <c r="IBT138" s="18"/>
      <c r="IBU138" s="18"/>
      <c r="IBV138" s="18"/>
      <c r="IBW138" s="18"/>
      <c r="IBX138" s="18"/>
      <c r="IBY138" s="18"/>
      <c r="IBZ138" s="18"/>
      <c r="ICA138" s="18"/>
      <c r="ICB138" s="18"/>
      <c r="ICC138" s="18"/>
      <c r="ICD138" s="18"/>
      <c r="ICE138" s="18"/>
      <c r="ICF138" s="18"/>
      <c r="ICG138" s="18"/>
      <c r="ICH138" s="18"/>
      <c r="ICI138" s="18"/>
      <c r="ICJ138" s="18"/>
      <c r="ICK138" s="18"/>
      <c r="ICL138" s="18"/>
      <c r="ICM138" s="18"/>
      <c r="ICN138" s="18"/>
      <c r="ICO138" s="18"/>
      <c r="ICP138" s="18"/>
      <c r="ICQ138" s="18"/>
      <c r="ICR138" s="18"/>
      <c r="ICS138" s="18"/>
      <c r="ICT138" s="18"/>
      <c r="ICU138" s="18"/>
      <c r="ICV138" s="18"/>
      <c r="ICW138" s="18"/>
      <c r="ICX138" s="18"/>
      <c r="ICY138" s="18"/>
      <c r="ICZ138" s="18"/>
      <c r="IDA138" s="18"/>
      <c r="IDB138" s="18"/>
      <c r="IDC138" s="18"/>
      <c r="IDD138" s="18"/>
      <c r="IDE138" s="18"/>
      <c r="IDF138" s="18"/>
      <c r="IDG138" s="18"/>
      <c r="IDH138" s="18"/>
      <c r="IDI138" s="18"/>
      <c r="IDJ138" s="18"/>
      <c r="IDK138" s="18"/>
      <c r="IDL138" s="18"/>
      <c r="IDM138" s="18"/>
      <c r="IDN138" s="18"/>
      <c r="IDO138" s="18"/>
      <c r="IDP138" s="18"/>
      <c r="IDQ138" s="18"/>
      <c r="IDR138" s="18"/>
      <c r="IDS138" s="18"/>
      <c r="IDT138" s="18"/>
      <c r="IDU138" s="18"/>
      <c r="IDV138" s="18"/>
      <c r="IDW138" s="18"/>
      <c r="IDX138" s="18"/>
      <c r="IDY138" s="18"/>
      <c r="IDZ138" s="18"/>
      <c r="IEA138" s="18"/>
      <c r="IEB138" s="18"/>
      <c r="IEC138" s="18"/>
      <c r="IED138" s="18"/>
      <c r="IEE138" s="18"/>
      <c r="IEF138" s="18"/>
      <c r="IEG138" s="18"/>
      <c r="IEH138" s="18"/>
      <c r="IEI138" s="18"/>
      <c r="IEJ138" s="18"/>
      <c r="IEK138" s="18"/>
      <c r="IEL138" s="18"/>
      <c r="IEM138" s="18"/>
      <c r="IEN138" s="18"/>
      <c r="IEO138" s="18"/>
      <c r="IEP138" s="18"/>
      <c r="IEQ138" s="18"/>
      <c r="IER138" s="18"/>
      <c r="IES138" s="18"/>
      <c r="IET138" s="18"/>
      <c r="IEU138" s="18"/>
      <c r="IEV138" s="18"/>
      <c r="IEW138" s="18"/>
      <c r="IEX138" s="18"/>
      <c r="IEY138" s="18"/>
      <c r="IEZ138" s="18"/>
      <c r="IFA138" s="18"/>
      <c r="IFB138" s="18"/>
      <c r="IFC138" s="18"/>
      <c r="IFD138" s="18"/>
      <c r="IFE138" s="18"/>
      <c r="IFF138" s="18"/>
      <c r="IFG138" s="18"/>
      <c r="IFH138" s="18"/>
      <c r="IFI138" s="18"/>
      <c r="IFJ138" s="18"/>
      <c r="IFK138" s="18"/>
      <c r="IFL138" s="18"/>
      <c r="IFM138" s="18"/>
      <c r="IFN138" s="18"/>
      <c r="IFO138" s="18"/>
      <c r="IFP138" s="18"/>
      <c r="IFQ138" s="18"/>
      <c r="IFR138" s="18"/>
      <c r="IFS138" s="18"/>
      <c r="IFT138" s="18"/>
      <c r="IFU138" s="18"/>
      <c r="IFV138" s="18"/>
      <c r="IFW138" s="18"/>
      <c r="IFX138" s="18"/>
      <c r="IFY138" s="18"/>
      <c r="IFZ138" s="18"/>
      <c r="IGA138" s="18"/>
      <c r="IGB138" s="18"/>
      <c r="IGC138" s="18"/>
      <c r="IGD138" s="18"/>
      <c r="IGE138" s="18"/>
      <c r="IGF138" s="18"/>
      <c r="IGG138" s="18"/>
      <c r="IGH138" s="18"/>
      <c r="IGI138" s="18"/>
      <c r="IGJ138" s="18"/>
      <c r="IGK138" s="18"/>
      <c r="IGL138" s="18"/>
      <c r="IGM138" s="18"/>
      <c r="IGN138" s="18"/>
      <c r="IGO138" s="18"/>
      <c r="IGP138" s="18"/>
      <c r="IGQ138" s="18"/>
      <c r="IGR138" s="18"/>
      <c r="IGS138" s="18"/>
      <c r="IGT138" s="18"/>
      <c r="IGU138" s="18"/>
      <c r="IGV138" s="18"/>
      <c r="IGW138" s="18"/>
      <c r="IGX138" s="18"/>
      <c r="IGY138" s="18"/>
      <c r="IGZ138" s="18"/>
      <c r="IHA138" s="18"/>
      <c r="IHB138" s="18"/>
      <c r="IHC138" s="18"/>
      <c r="IHD138" s="18"/>
      <c r="IHE138" s="18"/>
      <c r="IHF138" s="18"/>
      <c r="IHG138" s="18"/>
      <c r="IHH138" s="18"/>
      <c r="IHI138" s="18"/>
      <c r="IHJ138" s="18"/>
      <c r="IHK138" s="18"/>
      <c r="IHL138" s="18"/>
      <c r="IHM138" s="18"/>
      <c r="IHN138" s="18"/>
      <c r="IHO138" s="18"/>
      <c r="IHP138" s="18"/>
      <c r="IHQ138" s="18"/>
      <c r="IHR138" s="18"/>
      <c r="IHS138" s="18"/>
      <c r="IHT138" s="18"/>
      <c r="IHU138" s="18"/>
      <c r="IHV138" s="18"/>
      <c r="IHW138" s="18"/>
      <c r="IHX138" s="18"/>
      <c r="IHY138" s="18"/>
      <c r="IHZ138" s="18"/>
      <c r="IIA138" s="18"/>
      <c r="IIB138" s="18"/>
      <c r="IIC138" s="18"/>
      <c r="IID138" s="18"/>
      <c r="IIE138" s="18"/>
      <c r="IIF138" s="18"/>
      <c r="IIG138" s="18"/>
      <c r="IIH138" s="18"/>
      <c r="III138" s="18"/>
      <c r="IIJ138" s="18"/>
      <c r="IIK138" s="18"/>
      <c r="IIL138" s="18"/>
      <c r="IIM138" s="18"/>
      <c r="IIN138" s="18"/>
      <c r="IIO138" s="18"/>
      <c r="IIP138" s="18"/>
      <c r="IIQ138" s="18"/>
      <c r="IIR138" s="18"/>
      <c r="IIS138" s="18"/>
      <c r="IIT138" s="18"/>
      <c r="IIU138" s="18"/>
      <c r="IIV138" s="18"/>
      <c r="IIW138" s="18"/>
      <c r="IIX138" s="18"/>
      <c r="IIY138" s="18"/>
      <c r="IIZ138" s="18"/>
      <c r="IJA138" s="18"/>
      <c r="IJB138" s="18"/>
      <c r="IJC138" s="18"/>
      <c r="IJD138" s="18"/>
      <c r="IJE138" s="18"/>
      <c r="IJF138" s="18"/>
      <c r="IJG138" s="18"/>
      <c r="IJH138" s="18"/>
      <c r="IJI138" s="18"/>
      <c r="IJJ138" s="18"/>
      <c r="IJK138" s="18"/>
      <c r="IJL138" s="18"/>
      <c r="IJM138" s="18"/>
      <c r="IJN138" s="18"/>
      <c r="IJO138" s="18"/>
      <c r="IJP138" s="18"/>
      <c r="IJQ138" s="18"/>
      <c r="IJR138" s="18"/>
      <c r="IJS138" s="18"/>
      <c r="IJT138" s="18"/>
      <c r="IJU138" s="18"/>
      <c r="IJV138" s="18"/>
      <c r="IJW138" s="18"/>
      <c r="IJX138" s="18"/>
      <c r="IJY138" s="18"/>
      <c r="IJZ138" s="18"/>
      <c r="IKA138" s="18"/>
      <c r="IKB138" s="18"/>
      <c r="IKC138" s="18"/>
      <c r="IKD138" s="18"/>
      <c r="IKE138" s="18"/>
      <c r="IKF138" s="18"/>
      <c r="IKG138" s="18"/>
      <c r="IKH138" s="18"/>
      <c r="IKI138" s="18"/>
      <c r="IKJ138" s="18"/>
      <c r="IKK138" s="18"/>
      <c r="IKL138" s="18"/>
      <c r="IKM138" s="18"/>
      <c r="IKN138" s="18"/>
      <c r="IKO138" s="18"/>
      <c r="IKP138" s="18"/>
      <c r="IKQ138" s="18"/>
      <c r="IKR138" s="18"/>
      <c r="IKS138" s="18"/>
      <c r="IKT138" s="18"/>
      <c r="IKU138" s="18"/>
      <c r="IKV138" s="18"/>
      <c r="IKW138" s="18"/>
      <c r="IKX138" s="18"/>
      <c r="IKY138" s="18"/>
      <c r="IKZ138" s="18"/>
      <c r="ILA138" s="18"/>
      <c r="ILB138" s="18"/>
      <c r="ILC138" s="18"/>
      <c r="ILD138" s="18"/>
      <c r="ILE138" s="18"/>
      <c r="ILF138" s="18"/>
      <c r="ILG138" s="18"/>
      <c r="ILH138" s="18"/>
      <c r="ILI138" s="18"/>
      <c r="ILJ138" s="18"/>
      <c r="ILK138" s="18"/>
      <c r="ILL138" s="18"/>
      <c r="ILM138" s="18"/>
      <c r="ILN138" s="18"/>
      <c r="ILO138" s="18"/>
      <c r="ILP138" s="18"/>
      <c r="ILQ138" s="18"/>
      <c r="ILR138" s="18"/>
      <c r="ILS138" s="18"/>
      <c r="ILT138" s="18"/>
      <c r="ILU138" s="18"/>
      <c r="ILV138" s="18"/>
      <c r="ILW138" s="18"/>
      <c r="ILX138" s="18"/>
      <c r="ILY138" s="18"/>
      <c r="ILZ138" s="18"/>
      <c r="IMA138" s="18"/>
      <c r="IMB138" s="18"/>
      <c r="IMC138" s="18"/>
      <c r="IMD138" s="18"/>
      <c r="IME138" s="18"/>
      <c r="IMF138" s="18"/>
      <c r="IMG138" s="18"/>
      <c r="IMH138" s="18"/>
      <c r="IMI138" s="18"/>
      <c r="IMJ138" s="18"/>
      <c r="IMK138" s="18"/>
      <c r="IML138" s="18"/>
      <c r="IMM138" s="18"/>
      <c r="IMN138" s="18"/>
      <c r="IMO138" s="18"/>
      <c r="IMP138" s="18"/>
      <c r="IMQ138" s="18"/>
      <c r="IMR138" s="18"/>
      <c r="IMS138" s="18"/>
      <c r="IMT138" s="18"/>
      <c r="IMU138" s="18"/>
      <c r="IMV138" s="18"/>
      <c r="IMW138" s="18"/>
      <c r="IMX138" s="18"/>
      <c r="IMY138" s="18"/>
      <c r="IMZ138" s="18"/>
      <c r="INA138" s="18"/>
      <c r="INB138" s="18"/>
      <c r="INC138" s="18"/>
      <c r="IND138" s="18"/>
      <c r="INE138" s="18"/>
      <c r="INF138" s="18"/>
      <c r="ING138" s="18"/>
      <c r="INH138" s="18"/>
      <c r="INI138" s="18"/>
      <c r="INJ138" s="18"/>
      <c r="INK138" s="18"/>
      <c r="INL138" s="18"/>
      <c r="INM138" s="18"/>
      <c r="INN138" s="18"/>
      <c r="INO138" s="18"/>
      <c r="INP138" s="18"/>
      <c r="INQ138" s="18"/>
      <c r="INR138" s="18"/>
      <c r="INS138" s="18"/>
      <c r="INT138" s="18"/>
      <c r="INU138" s="18"/>
      <c r="INV138" s="18"/>
      <c r="INW138" s="18"/>
      <c r="INX138" s="18"/>
      <c r="INY138" s="18"/>
      <c r="INZ138" s="18"/>
      <c r="IOA138" s="18"/>
      <c r="IOB138" s="18"/>
      <c r="IOC138" s="18"/>
      <c r="IOD138" s="18"/>
      <c r="IOE138" s="18"/>
      <c r="IOF138" s="18"/>
      <c r="IOG138" s="18"/>
      <c r="IOH138" s="18"/>
      <c r="IOI138" s="18"/>
      <c r="IOJ138" s="18"/>
      <c r="IOK138" s="18"/>
      <c r="IOL138" s="18"/>
      <c r="IOM138" s="18"/>
      <c r="ION138" s="18"/>
      <c r="IOO138" s="18"/>
      <c r="IOP138" s="18"/>
      <c r="IOQ138" s="18"/>
      <c r="IOR138" s="18"/>
      <c r="IOS138" s="18"/>
      <c r="IOT138" s="18"/>
      <c r="IOU138" s="18"/>
      <c r="IOV138" s="18"/>
      <c r="IOW138" s="18"/>
      <c r="IOX138" s="18"/>
      <c r="IOY138" s="18"/>
      <c r="IOZ138" s="18"/>
      <c r="IPA138" s="18"/>
      <c r="IPB138" s="18"/>
      <c r="IPC138" s="18"/>
      <c r="IPD138" s="18"/>
      <c r="IPE138" s="18"/>
      <c r="IPF138" s="18"/>
      <c r="IPG138" s="18"/>
      <c r="IPH138" s="18"/>
      <c r="IPI138" s="18"/>
      <c r="IPJ138" s="18"/>
      <c r="IPK138" s="18"/>
      <c r="IPL138" s="18"/>
      <c r="IPM138" s="18"/>
      <c r="IPN138" s="18"/>
      <c r="IPO138" s="18"/>
      <c r="IPP138" s="18"/>
      <c r="IPQ138" s="18"/>
      <c r="IPR138" s="18"/>
      <c r="IPS138" s="18"/>
      <c r="IPT138" s="18"/>
      <c r="IPU138" s="18"/>
      <c r="IPV138" s="18"/>
      <c r="IPW138" s="18"/>
      <c r="IPX138" s="18"/>
      <c r="IPY138" s="18"/>
      <c r="IPZ138" s="18"/>
      <c r="IQA138" s="18"/>
      <c r="IQB138" s="18"/>
      <c r="IQC138" s="18"/>
      <c r="IQD138" s="18"/>
      <c r="IQE138" s="18"/>
      <c r="IQF138" s="18"/>
      <c r="IQG138" s="18"/>
      <c r="IQH138" s="18"/>
      <c r="IQI138" s="18"/>
      <c r="IQJ138" s="18"/>
      <c r="IQK138" s="18"/>
      <c r="IQL138" s="18"/>
      <c r="IQM138" s="18"/>
      <c r="IQN138" s="18"/>
      <c r="IQO138" s="18"/>
      <c r="IQP138" s="18"/>
      <c r="IQQ138" s="18"/>
      <c r="IQR138" s="18"/>
      <c r="IQS138" s="18"/>
      <c r="IQT138" s="18"/>
      <c r="IQU138" s="18"/>
      <c r="IQV138" s="18"/>
      <c r="IQW138" s="18"/>
      <c r="IQX138" s="18"/>
      <c r="IQY138" s="18"/>
      <c r="IQZ138" s="18"/>
      <c r="IRA138" s="18"/>
      <c r="IRB138" s="18"/>
      <c r="IRC138" s="18"/>
      <c r="IRD138" s="18"/>
      <c r="IRE138" s="18"/>
      <c r="IRF138" s="18"/>
      <c r="IRG138" s="18"/>
      <c r="IRH138" s="18"/>
      <c r="IRI138" s="18"/>
      <c r="IRJ138" s="18"/>
      <c r="IRK138" s="18"/>
      <c r="IRL138" s="18"/>
      <c r="IRM138" s="18"/>
      <c r="IRN138" s="18"/>
      <c r="IRO138" s="18"/>
      <c r="IRP138" s="18"/>
      <c r="IRQ138" s="18"/>
      <c r="IRR138" s="18"/>
      <c r="IRS138" s="18"/>
      <c r="IRT138" s="18"/>
      <c r="IRU138" s="18"/>
      <c r="IRV138" s="18"/>
      <c r="IRW138" s="18"/>
      <c r="IRX138" s="18"/>
      <c r="IRY138" s="18"/>
      <c r="IRZ138" s="18"/>
      <c r="ISA138" s="18"/>
      <c r="ISB138" s="18"/>
      <c r="ISC138" s="18"/>
      <c r="ISD138" s="18"/>
      <c r="ISE138" s="18"/>
      <c r="ISF138" s="18"/>
      <c r="ISG138" s="18"/>
      <c r="ISH138" s="18"/>
      <c r="ISI138" s="18"/>
      <c r="ISJ138" s="18"/>
      <c r="ISK138" s="18"/>
      <c r="ISL138" s="18"/>
      <c r="ISM138" s="18"/>
      <c r="ISN138" s="18"/>
      <c r="ISO138" s="18"/>
      <c r="ISP138" s="18"/>
      <c r="ISQ138" s="18"/>
      <c r="ISR138" s="18"/>
      <c r="ISS138" s="18"/>
      <c r="IST138" s="18"/>
      <c r="ISU138" s="18"/>
      <c r="ISV138" s="18"/>
      <c r="ISW138" s="18"/>
      <c r="ISX138" s="18"/>
      <c r="ISY138" s="18"/>
      <c r="ISZ138" s="18"/>
      <c r="ITA138" s="18"/>
      <c r="ITB138" s="18"/>
      <c r="ITC138" s="18"/>
      <c r="ITD138" s="18"/>
      <c r="ITE138" s="18"/>
      <c r="ITF138" s="18"/>
      <c r="ITG138" s="18"/>
      <c r="ITH138" s="18"/>
      <c r="ITI138" s="18"/>
      <c r="ITJ138" s="18"/>
      <c r="ITK138" s="18"/>
      <c r="ITL138" s="18"/>
      <c r="ITM138" s="18"/>
      <c r="ITN138" s="18"/>
      <c r="ITO138" s="18"/>
      <c r="ITP138" s="18"/>
      <c r="ITQ138" s="18"/>
      <c r="ITR138" s="18"/>
      <c r="ITS138" s="18"/>
      <c r="ITT138" s="18"/>
      <c r="ITU138" s="18"/>
      <c r="ITV138" s="18"/>
      <c r="ITW138" s="18"/>
      <c r="ITX138" s="18"/>
      <c r="ITY138" s="18"/>
      <c r="ITZ138" s="18"/>
      <c r="IUA138" s="18"/>
      <c r="IUB138" s="18"/>
      <c r="IUC138" s="18"/>
      <c r="IUD138" s="18"/>
      <c r="IUE138" s="18"/>
      <c r="IUF138" s="18"/>
      <c r="IUG138" s="18"/>
      <c r="IUH138" s="18"/>
      <c r="IUI138" s="18"/>
      <c r="IUJ138" s="18"/>
      <c r="IUK138" s="18"/>
      <c r="IUL138" s="18"/>
      <c r="IUM138" s="18"/>
      <c r="IUN138" s="18"/>
      <c r="IUO138" s="18"/>
      <c r="IUP138" s="18"/>
      <c r="IUQ138" s="18"/>
      <c r="IUR138" s="18"/>
      <c r="IUS138" s="18"/>
      <c r="IUT138" s="18"/>
      <c r="IUU138" s="18"/>
      <c r="IUV138" s="18"/>
      <c r="IUW138" s="18"/>
      <c r="IUX138" s="18"/>
      <c r="IUY138" s="18"/>
      <c r="IUZ138" s="18"/>
      <c r="IVA138" s="18"/>
      <c r="IVB138" s="18"/>
      <c r="IVC138" s="18"/>
      <c r="IVD138" s="18"/>
      <c r="IVE138" s="18"/>
      <c r="IVF138" s="18"/>
      <c r="IVG138" s="18"/>
      <c r="IVH138" s="18"/>
      <c r="IVI138" s="18"/>
      <c r="IVJ138" s="18"/>
      <c r="IVK138" s="18"/>
      <c r="IVL138" s="18"/>
      <c r="IVM138" s="18"/>
      <c r="IVN138" s="18"/>
      <c r="IVO138" s="18"/>
      <c r="IVP138" s="18"/>
      <c r="IVQ138" s="18"/>
      <c r="IVR138" s="18"/>
      <c r="IVS138" s="18"/>
      <c r="IVT138" s="18"/>
      <c r="IVU138" s="18"/>
      <c r="IVV138" s="18"/>
      <c r="IVW138" s="18"/>
      <c r="IVX138" s="18"/>
      <c r="IVY138" s="18"/>
      <c r="IVZ138" s="18"/>
      <c r="IWA138" s="18"/>
      <c r="IWB138" s="18"/>
      <c r="IWC138" s="18"/>
      <c r="IWD138" s="18"/>
      <c r="IWE138" s="18"/>
      <c r="IWF138" s="18"/>
      <c r="IWG138" s="18"/>
      <c r="IWH138" s="18"/>
      <c r="IWI138" s="18"/>
      <c r="IWJ138" s="18"/>
      <c r="IWK138" s="18"/>
      <c r="IWL138" s="18"/>
      <c r="IWM138" s="18"/>
      <c r="IWN138" s="18"/>
      <c r="IWO138" s="18"/>
      <c r="IWP138" s="18"/>
      <c r="IWQ138" s="18"/>
      <c r="IWR138" s="18"/>
      <c r="IWS138" s="18"/>
      <c r="IWT138" s="18"/>
      <c r="IWU138" s="18"/>
      <c r="IWV138" s="18"/>
      <c r="IWW138" s="18"/>
      <c r="IWX138" s="18"/>
      <c r="IWY138" s="18"/>
      <c r="IWZ138" s="18"/>
      <c r="IXA138" s="18"/>
      <c r="IXB138" s="18"/>
      <c r="IXC138" s="18"/>
      <c r="IXD138" s="18"/>
      <c r="IXE138" s="18"/>
      <c r="IXF138" s="18"/>
      <c r="IXG138" s="18"/>
      <c r="IXH138" s="18"/>
      <c r="IXI138" s="18"/>
      <c r="IXJ138" s="18"/>
      <c r="IXK138" s="18"/>
      <c r="IXL138" s="18"/>
      <c r="IXM138" s="18"/>
      <c r="IXN138" s="18"/>
      <c r="IXO138" s="18"/>
      <c r="IXP138" s="18"/>
      <c r="IXQ138" s="18"/>
      <c r="IXR138" s="18"/>
      <c r="IXS138" s="18"/>
      <c r="IXT138" s="18"/>
      <c r="IXU138" s="18"/>
      <c r="IXV138" s="18"/>
      <c r="IXW138" s="18"/>
      <c r="IXX138" s="18"/>
      <c r="IXY138" s="18"/>
      <c r="IXZ138" s="18"/>
      <c r="IYA138" s="18"/>
      <c r="IYB138" s="18"/>
      <c r="IYC138" s="18"/>
      <c r="IYD138" s="18"/>
      <c r="IYE138" s="18"/>
      <c r="IYF138" s="18"/>
      <c r="IYG138" s="18"/>
      <c r="IYH138" s="18"/>
      <c r="IYI138" s="18"/>
      <c r="IYJ138" s="18"/>
      <c r="IYK138" s="18"/>
      <c r="IYL138" s="18"/>
      <c r="IYM138" s="18"/>
      <c r="IYN138" s="18"/>
      <c r="IYO138" s="18"/>
      <c r="IYP138" s="18"/>
      <c r="IYQ138" s="18"/>
      <c r="IYR138" s="18"/>
      <c r="IYS138" s="18"/>
      <c r="IYT138" s="18"/>
      <c r="IYU138" s="18"/>
      <c r="IYV138" s="18"/>
      <c r="IYW138" s="18"/>
      <c r="IYX138" s="18"/>
      <c r="IYY138" s="18"/>
      <c r="IYZ138" s="18"/>
      <c r="IZA138" s="18"/>
      <c r="IZB138" s="18"/>
      <c r="IZC138" s="18"/>
      <c r="IZD138" s="18"/>
      <c r="IZE138" s="18"/>
      <c r="IZF138" s="18"/>
      <c r="IZG138" s="18"/>
      <c r="IZH138" s="18"/>
      <c r="IZI138" s="18"/>
      <c r="IZJ138" s="18"/>
      <c r="IZK138" s="18"/>
      <c r="IZL138" s="18"/>
      <c r="IZM138" s="18"/>
      <c r="IZN138" s="18"/>
      <c r="IZO138" s="18"/>
      <c r="IZP138" s="18"/>
      <c r="IZQ138" s="18"/>
      <c r="IZR138" s="18"/>
      <c r="IZS138" s="18"/>
      <c r="IZT138" s="18"/>
      <c r="IZU138" s="18"/>
      <c r="IZV138" s="18"/>
      <c r="IZW138" s="18"/>
      <c r="IZX138" s="18"/>
      <c r="IZY138" s="18"/>
      <c r="IZZ138" s="18"/>
      <c r="JAA138" s="18"/>
      <c r="JAB138" s="18"/>
      <c r="JAC138" s="18"/>
      <c r="JAD138" s="18"/>
      <c r="JAE138" s="18"/>
      <c r="JAF138" s="18"/>
      <c r="JAG138" s="18"/>
      <c r="JAH138" s="18"/>
      <c r="JAI138" s="18"/>
      <c r="JAJ138" s="18"/>
      <c r="JAK138" s="18"/>
      <c r="JAL138" s="18"/>
      <c r="JAM138" s="18"/>
      <c r="JAN138" s="18"/>
      <c r="JAO138" s="18"/>
      <c r="JAP138" s="18"/>
      <c r="JAQ138" s="18"/>
      <c r="JAR138" s="18"/>
      <c r="JAS138" s="18"/>
      <c r="JAT138" s="18"/>
      <c r="JAU138" s="18"/>
      <c r="JAV138" s="18"/>
      <c r="JAW138" s="18"/>
      <c r="JAX138" s="18"/>
      <c r="JAY138" s="18"/>
      <c r="JAZ138" s="18"/>
      <c r="JBA138" s="18"/>
      <c r="JBB138" s="18"/>
      <c r="JBC138" s="18"/>
      <c r="JBD138" s="18"/>
      <c r="JBE138" s="18"/>
      <c r="JBF138" s="18"/>
      <c r="JBG138" s="18"/>
      <c r="JBH138" s="18"/>
      <c r="JBI138" s="18"/>
      <c r="JBJ138" s="18"/>
      <c r="JBK138" s="18"/>
      <c r="JBL138" s="18"/>
      <c r="JBM138" s="18"/>
      <c r="JBN138" s="18"/>
      <c r="JBO138" s="18"/>
      <c r="JBP138" s="18"/>
      <c r="JBQ138" s="18"/>
      <c r="JBR138" s="18"/>
      <c r="JBS138" s="18"/>
      <c r="JBT138" s="18"/>
      <c r="JBU138" s="18"/>
      <c r="JBV138" s="18"/>
      <c r="JBW138" s="18"/>
      <c r="JBX138" s="18"/>
      <c r="JBY138" s="18"/>
      <c r="JBZ138" s="18"/>
      <c r="JCA138" s="18"/>
      <c r="JCB138" s="18"/>
      <c r="JCC138" s="18"/>
      <c r="JCD138" s="18"/>
      <c r="JCE138" s="18"/>
      <c r="JCF138" s="18"/>
      <c r="JCG138" s="18"/>
      <c r="JCH138" s="18"/>
      <c r="JCI138" s="18"/>
      <c r="JCJ138" s="18"/>
      <c r="JCK138" s="18"/>
      <c r="JCL138" s="18"/>
      <c r="JCM138" s="18"/>
      <c r="JCN138" s="18"/>
      <c r="JCO138" s="18"/>
      <c r="JCP138" s="18"/>
      <c r="JCQ138" s="18"/>
      <c r="JCR138" s="18"/>
      <c r="JCS138" s="18"/>
      <c r="JCT138" s="18"/>
      <c r="JCU138" s="18"/>
      <c r="JCV138" s="18"/>
      <c r="JCW138" s="18"/>
      <c r="JCX138" s="18"/>
      <c r="JCY138" s="18"/>
      <c r="JCZ138" s="18"/>
      <c r="JDA138" s="18"/>
      <c r="JDB138" s="18"/>
      <c r="JDC138" s="18"/>
      <c r="JDD138" s="18"/>
      <c r="JDE138" s="18"/>
      <c r="JDF138" s="18"/>
      <c r="JDG138" s="18"/>
      <c r="JDH138" s="18"/>
      <c r="JDI138" s="18"/>
      <c r="JDJ138" s="18"/>
      <c r="JDK138" s="18"/>
      <c r="JDL138" s="18"/>
      <c r="JDM138" s="18"/>
      <c r="JDN138" s="18"/>
      <c r="JDO138" s="18"/>
      <c r="JDP138" s="18"/>
      <c r="JDQ138" s="18"/>
      <c r="JDR138" s="18"/>
      <c r="JDS138" s="18"/>
      <c r="JDT138" s="18"/>
      <c r="JDU138" s="18"/>
      <c r="JDV138" s="18"/>
      <c r="JDW138" s="18"/>
      <c r="JDX138" s="18"/>
      <c r="JDY138" s="18"/>
      <c r="JDZ138" s="18"/>
      <c r="JEA138" s="18"/>
      <c r="JEB138" s="18"/>
      <c r="JEC138" s="18"/>
      <c r="JED138" s="18"/>
      <c r="JEE138" s="18"/>
      <c r="JEF138" s="18"/>
      <c r="JEG138" s="18"/>
      <c r="JEH138" s="18"/>
      <c r="JEI138" s="18"/>
      <c r="JEJ138" s="18"/>
      <c r="JEK138" s="18"/>
      <c r="JEL138" s="18"/>
      <c r="JEM138" s="18"/>
      <c r="JEN138" s="18"/>
      <c r="JEO138" s="18"/>
      <c r="JEP138" s="18"/>
      <c r="JEQ138" s="18"/>
      <c r="JER138" s="18"/>
      <c r="JES138" s="18"/>
      <c r="JET138" s="18"/>
      <c r="JEU138" s="18"/>
      <c r="JEV138" s="18"/>
      <c r="JEW138" s="18"/>
      <c r="JEX138" s="18"/>
      <c r="JEY138" s="18"/>
      <c r="JEZ138" s="18"/>
      <c r="JFA138" s="18"/>
      <c r="JFB138" s="18"/>
      <c r="JFC138" s="18"/>
      <c r="JFD138" s="18"/>
      <c r="JFE138" s="18"/>
      <c r="JFF138" s="18"/>
      <c r="JFG138" s="18"/>
      <c r="JFH138" s="18"/>
      <c r="JFI138" s="18"/>
      <c r="JFJ138" s="18"/>
      <c r="JFK138" s="18"/>
      <c r="JFL138" s="18"/>
      <c r="JFM138" s="18"/>
      <c r="JFN138" s="18"/>
      <c r="JFO138" s="18"/>
      <c r="JFP138" s="18"/>
      <c r="JFQ138" s="18"/>
      <c r="JFR138" s="18"/>
      <c r="JFS138" s="18"/>
      <c r="JFT138" s="18"/>
      <c r="JFU138" s="18"/>
      <c r="JFV138" s="18"/>
      <c r="JFW138" s="18"/>
      <c r="JFX138" s="18"/>
      <c r="JFY138" s="18"/>
      <c r="JFZ138" s="18"/>
      <c r="JGA138" s="18"/>
      <c r="JGB138" s="18"/>
      <c r="JGC138" s="18"/>
      <c r="JGD138" s="18"/>
      <c r="JGE138" s="18"/>
      <c r="JGF138" s="18"/>
      <c r="JGG138" s="18"/>
      <c r="JGH138" s="18"/>
      <c r="JGI138" s="18"/>
      <c r="JGJ138" s="18"/>
      <c r="JGK138" s="18"/>
      <c r="JGL138" s="18"/>
      <c r="JGM138" s="18"/>
      <c r="JGN138" s="18"/>
      <c r="JGO138" s="18"/>
      <c r="JGP138" s="18"/>
      <c r="JGQ138" s="18"/>
      <c r="JGR138" s="18"/>
      <c r="JGS138" s="18"/>
      <c r="JGT138" s="18"/>
      <c r="JGU138" s="18"/>
      <c r="JGV138" s="18"/>
      <c r="JGW138" s="18"/>
      <c r="JGX138" s="18"/>
      <c r="JGY138" s="18"/>
      <c r="JGZ138" s="18"/>
      <c r="JHA138" s="18"/>
      <c r="JHB138" s="18"/>
      <c r="JHC138" s="18"/>
      <c r="JHD138" s="18"/>
      <c r="JHE138" s="18"/>
      <c r="JHF138" s="18"/>
      <c r="JHG138" s="18"/>
      <c r="JHH138" s="18"/>
      <c r="JHI138" s="18"/>
      <c r="JHJ138" s="18"/>
      <c r="JHK138" s="18"/>
      <c r="JHL138" s="18"/>
      <c r="JHM138" s="18"/>
      <c r="JHN138" s="18"/>
      <c r="JHO138" s="18"/>
      <c r="JHP138" s="18"/>
      <c r="JHQ138" s="18"/>
      <c r="JHR138" s="18"/>
      <c r="JHS138" s="18"/>
      <c r="JHT138" s="18"/>
      <c r="JHU138" s="18"/>
      <c r="JHV138" s="18"/>
      <c r="JHW138" s="18"/>
      <c r="JHX138" s="18"/>
      <c r="JHY138" s="18"/>
      <c r="JHZ138" s="18"/>
      <c r="JIA138" s="18"/>
      <c r="JIB138" s="18"/>
      <c r="JIC138" s="18"/>
      <c r="JID138" s="18"/>
      <c r="JIE138" s="18"/>
      <c r="JIF138" s="18"/>
      <c r="JIG138" s="18"/>
      <c r="JIH138" s="18"/>
      <c r="JII138" s="18"/>
      <c r="JIJ138" s="18"/>
      <c r="JIK138" s="18"/>
      <c r="JIL138" s="18"/>
      <c r="JIM138" s="18"/>
      <c r="JIN138" s="18"/>
      <c r="JIO138" s="18"/>
      <c r="JIP138" s="18"/>
      <c r="JIQ138" s="18"/>
      <c r="JIR138" s="18"/>
      <c r="JIS138" s="18"/>
      <c r="JIT138" s="18"/>
      <c r="JIU138" s="18"/>
      <c r="JIV138" s="18"/>
      <c r="JIW138" s="18"/>
      <c r="JIX138" s="18"/>
      <c r="JIY138" s="18"/>
      <c r="JIZ138" s="18"/>
      <c r="JJA138" s="18"/>
      <c r="JJB138" s="18"/>
      <c r="JJC138" s="18"/>
      <c r="JJD138" s="18"/>
      <c r="JJE138" s="18"/>
      <c r="JJF138" s="18"/>
      <c r="JJG138" s="18"/>
      <c r="JJH138" s="18"/>
      <c r="JJI138" s="18"/>
      <c r="JJJ138" s="18"/>
      <c r="JJK138" s="18"/>
      <c r="JJL138" s="18"/>
      <c r="JJM138" s="18"/>
      <c r="JJN138" s="18"/>
      <c r="JJO138" s="18"/>
      <c r="JJP138" s="18"/>
      <c r="JJQ138" s="18"/>
      <c r="JJR138" s="18"/>
      <c r="JJS138" s="18"/>
      <c r="JJT138" s="18"/>
      <c r="JJU138" s="18"/>
      <c r="JJV138" s="18"/>
      <c r="JJW138" s="18"/>
      <c r="JJX138" s="18"/>
      <c r="JJY138" s="18"/>
      <c r="JJZ138" s="18"/>
      <c r="JKA138" s="18"/>
      <c r="JKB138" s="18"/>
      <c r="JKC138" s="18"/>
      <c r="JKD138" s="18"/>
      <c r="JKE138" s="18"/>
      <c r="JKF138" s="18"/>
      <c r="JKG138" s="18"/>
      <c r="JKH138" s="18"/>
      <c r="JKI138" s="18"/>
      <c r="JKJ138" s="18"/>
      <c r="JKK138" s="18"/>
      <c r="JKL138" s="18"/>
      <c r="JKM138" s="18"/>
      <c r="JKN138" s="18"/>
      <c r="JKO138" s="18"/>
      <c r="JKP138" s="18"/>
      <c r="JKQ138" s="18"/>
      <c r="JKR138" s="18"/>
      <c r="JKS138" s="18"/>
      <c r="JKT138" s="18"/>
      <c r="JKU138" s="18"/>
      <c r="JKV138" s="18"/>
      <c r="JKW138" s="18"/>
      <c r="JKX138" s="18"/>
      <c r="JKY138" s="18"/>
      <c r="JKZ138" s="18"/>
      <c r="JLA138" s="18"/>
      <c r="JLB138" s="18"/>
      <c r="JLC138" s="18"/>
      <c r="JLD138" s="18"/>
      <c r="JLE138" s="18"/>
      <c r="JLF138" s="18"/>
      <c r="JLG138" s="18"/>
      <c r="JLH138" s="18"/>
      <c r="JLI138" s="18"/>
      <c r="JLJ138" s="18"/>
      <c r="JLK138" s="18"/>
      <c r="JLL138" s="18"/>
      <c r="JLM138" s="18"/>
      <c r="JLN138" s="18"/>
      <c r="JLO138" s="18"/>
      <c r="JLP138" s="18"/>
      <c r="JLQ138" s="18"/>
      <c r="JLR138" s="18"/>
      <c r="JLS138" s="18"/>
      <c r="JLT138" s="18"/>
      <c r="JLU138" s="18"/>
      <c r="JLV138" s="18"/>
      <c r="JLW138" s="18"/>
      <c r="JLX138" s="18"/>
      <c r="JLY138" s="18"/>
      <c r="JLZ138" s="18"/>
      <c r="JMA138" s="18"/>
      <c r="JMB138" s="18"/>
      <c r="JMC138" s="18"/>
      <c r="JMD138" s="18"/>
      <c r="JME138" s="18"/>
      <c r="JMF138" s="18"/>
      <c r="JMG138" s="18"/>
      <c r="JMH138" s="18"/>
      <c r="JMI138" s="18"/>
      <c r="JMJ138" s="18"/>
      <c r="JMK138" s="18"/>
      <c r="JML138" s="18"/>
      <c r="JMM138" s="18"/>
      <c r="JMN138" s="18"/>
      <c r="JMO138" s="18"/>
      <c r="JMP138" s="18"/>
      <c r="JMQ138" s="18"/>
      <c r="JMR138" s="18"/>
      <c r="JMS138" s="18"/>
      <c r="JMT138" s="18"/>
      <c r="JMU138" s="18"/>
      <c r="JMV138" s="18"/>
      <c r="JMW138" s="18"/>
      <c r="JMX138" s="18"/>
      <c r="JMY138" s="18"/>
      <c r="JMZ138" s="18"/>
      <c r="JNA138" s="18"/>
      <c r="JNB138" s="18"/>
      <c r="JNC138" s="18"/>
      <c r="JND138" s="18"/>
      <c r="JNE138" s="18"/>
      <c r="JNF138" s="18"/>
      <c r="JNG138" s="18"/>
      <c r="JNH138" s="18"/>
      <c r="JNI138" s="18"/>
      <c r="JNJ138" s="18"/>
      <c r="JNK138" s="18"/>
      <c r="JNL138" s="18"/>
      <c r="JNM138" s="18"/>
      <c r="JNN138" s="18"/>
      <c r="JNO138" s="18"/>
      <c r="JNP138" s="18"/>
      <c r="JNQ138" s="18"/>
      <c r="JNR138" s="18"/>
      <c r="JNS138" s="18"/>
      <c r="JNT138" s="18"/>
      <c r="JNU138" s="18"/>
      <c r="JNV138" s="18"/>
      <c r="JNW138" s="18"/>
      <c r="JNX138" s="18"/>
      <c r="JNY138" s="18"/>
      <c r="JNZ138" s="18"/>
      <c r="JOA138" s="18"/>
      <c r="JOB138" s="18"/>
      <c r="JOC138" s="18"/>
      <c r="JOD138" s="18"/>
      <c r="JOE138" s="18"/>
      <c r="JOF138" s="18"/>
      <c r="JOG138" s="18"/>
      <c r="JOH138" s="18"/>
      <c r="JOI138" s="18"/>
      <c r="JOJ138" s="18"/>
      <c r="JOK138" s="18"/>
      <c r="JOL138" s="18"/>
      <c r="JOM138" s="18"/>
      <c r="JON138" s="18"/>
      <c r="JOO138" s="18"/>
      <c r="JOP138" s="18"/>
      <c r="JOQ138" s="18"/>
      <c r="JOR138" s="18"/>
      <c r="JOS138" s="18"/>
      <c r="JOT138" s="18"/>
      <c r="JOU138" s="18"/>
      <c r="JOV138" s="18"/>
      <c r="JOW138" s="18"/>
      <c r="JOX138" s="18"/>
      <c r="JOY138" s="18"/>
      <c r="JOZ138" s="18"/>
      <c r="JPA138" s="18"/>
      <c r="JPB138" s="18"/>
      <c r="JPC138" s="18"/>
      <c r="JPD138" s="18"/>
      <c r="JPE138" s="18"/>
      <c r="JPF138" s="18"/>
      <c r="JPG138" s="18"/>
      <c r="JPH138" s="18"/>
      <c r="JPI138" s="18"/>
      <c r="JPJ138" s="18"/>
      <c r="JPK138" s="18"/>
      <c r="JPL138" s="18"/>
      <c r="JPM138" s="18"/>
      <c r="JPN138" s="18"/>
      <c r="JPO138" s="18"/>
      <c r="JPP138" s="18"/>
      <c r="JPQ138" s="18"/>
      <c r="JPR138" s="18"/>
      <c r="JPS138" s="18"/>
      <c r="JPT138" s="18"/>
      <c r="JPU138" s="18"/>
      <c r="JPV138" s="18"/>
      <c r="JPW138" s="18"/>
      <c r="JPX138" s="18"/>
      <c r="JPY138" s="18"/>
      <c r="JPZ138" s="18"/>
      <c r="JQA138" s="18"/>
      <c r="JQB138" s="18"/>
      <c r="JQC138" s="18"/>
      <c r="JQD138" s="18"/>
      <c r="JQE138" s="18"/>
      <c r="JQF138" s="18"/>
      <c r="JQG138" s="18"/>
      <c r="JQH138" s="18"/>
      <c r="JQI138" s="18"/>
      <c r="JQJ138" s="18"/>
      <c r="JQK138" s="18"/>
      <c r="JQL138" s="18"/>
      <c r="JQM138" s="18"/>
      <c r="JQN138" s="18"/>
      <c r="JQO138" s="18"/>
      <c r="JQP138" s="18"/>
      <c r="JQQ138" s="18"/>
      <c r="JQR138" s="18"/>
      <c r="JQS138" s="18"/>
      <c r="JQT138" s="18"/>
      <c r="JQU138" s="18"/>
      <c r="JQV138" s="18"/>
      <c r="JQW138" s="18"/>
      <c r="JQX138" s="18"/>
      <c r="JQY138" s="18"/>
      <c r="JQZ138" s="18"/>
      <c r="JRA138" s="18"/>
      <c r="JRB138" s="18"/>
      <c r="JRC138" s="18"/>
      <c r="JRD138" s="18"/>
      <c r="JRE138" s="18"/>
      <c r="JRF138" s="18"/>
      <c r="JRG138" s="18"/>
      <c r="JRH138" s="18"/>
      <c r="JRI138" s="18"/>
      <c r="JRJ138" s="18"/>
      <c r="JRK138" s="18"/>
      <c r="JRL138" s="18"/>
      <c r="JRM138" s="18"/>
      <c r="JRN138" s="18"/>
      <c r="JRO138" s="18"/>
      <c r="JRP138" s="18"/>
      <c r="JRQ138" s="18"/>
      <c r="JRR138" s="18"/>
      <c r="JRS138" s="18"/>
      <c r="JRT138" s="18"/>
      <c r="JRU138" s="18"/>
      <c r="JRV138" s="18"/>
      <c r="JRW138" s="18"/>
      <c r="JRX138" s="18"/>
      <c r="JRY138" s="18"/>
      <c r="JRZ138" s="18"/>
      <c r="JSA138" s="18"/>
      <c r="JSB138" s="18"/>
      <c r="JSC138" s="18"/>
      <c r="JSD138" s="18"/>
      <c r="JSE138" s="18"/>
      <c r="JSF138" s="18"/>
      <c r="JSG138" s="18"/>
      <c r="JSH138" s="18"/>
      <c r="JSI138" s="18"/>
      <c r="JSJ138" s="18"/>
      <c r="JSK138" s="18"/>
      <c r="JSL138" s="18"/>
      <c r="JSM138" s="18"/>
      <c r="JSN138" s="18"/>
      <c r="JSO138" s="18"/>
      <c r="JSP138" s="18"/>
      <c r="JSQ138" s="18"/>
      <c r="JSR138" s="18"/>
      <c r="JSS138" s="18"/>
      <c r="JST138" s="18"/>
      <c r="JSU138" s="18"/>
      <c r="JSV138" s="18"/>
      <c r="JSW138" s="18"/>
      <c r="JSX138" s="18"/>
      <c r="JSY138" s="18"/>
      <c r="JSZ138" s="18"/>
      <c r="JTA138" s="18"/>
      <c r="JTB138" s="18"/>
      <c r="JTC138" s="18"/>
      <c r="JTD138" s="18"/>
      <c r="JTE138" s="18"/>
      <c r="JTF138" s="18"/>
      <c r="JTG138" s="18"/>
      <c r="JTH138" s="18"/>
      <c r="JTI138" s="18"/>
      <c r="JTJ138" s="18"/>
      <c r="JTK138" s="18"/>
      <c r="JTL138" s="18"/>
      <c r="JTM138" s="18"/>
      <c r="JTN138" s="18"/>
      <c r="JTO138" s="18"/>
      <c r="JTP138" s="18"/>
      <c r="JTQ138" s="18"/>
      <c r="JTR138" s="18"/>
      <c r="JTS138" s="18"/>
      <c r="JTT138" s="18"/>
      <c r="JTU138" s="18"/>
      <c r="JTV138" s="18"/>
      <c r="JTW138" s="18"/>
      <c r="JTX138" s="18"/>
      <c r="JTY138" s="18"/>
      <c r="JTZ138" s="18"/>
      <c r="JUA138" s="18"/>
      <c r="JUB138" s="18"/>
      <c r="JUC138" s="18"/>
      <c r="JUD138" s="18"/>
      <c r="JUE138" s="18"/>
      <c r="JUF138" s="18"/>
      <c r="JUG138" s="18"/>
      <c r="JUH138" s="18"/>
      <c r="JUI138" s="18"/>
      <c r="JUJ138" s="18"/>
      <c r="JUK138" s="18"/>
      <c r="JUL138" s="18"/>
      <c r="JUM138" s="18"/>
      <c r="JUN138" s="18"/>
      <c r="JUO138" s="18"/>
      <c r="JUP138" s="18"/>
      <c r="JUQ138" s="18"/>
      <c r="JUR138" s="18"/>
      <c r="JUS138" s="18"/>
      <c r="JUT138" s="18"/>
      <c r="JUU138" s="18"/>
      <c r="JUV138" s="18"/>
      <c r="JUW138" s="18"/>
      <c r="JUX138" s="18"/>
      <c r="JUY138" s="18"/>
      <c r="JUZ138" s="18"/>
      <c r="JVA138" s="18"/>
      <c r="JVB138" s="18"/>
      <c r="JVC138" s="18"/>
      <c r="JVD138" s="18"/>
      <c r="JVE138" s="18"/>
      <c r="JVF138" s="18"/>
      <c r="JVG138" s="18"/>
      <c r="JVH138" s="18"/>
      <c r="JVI138" s="18"/>
      <c r="JVJ138" s="18"/>
      <c r="JVK138" s="18"/>
      <c r="JVL138" s="18"/>
      <c r="JVM138" s="18"/>
      <c r="JVN138" s="18"/>
      <c r="JVO138" s="18"/>
      <c r="JVP138" s="18"/>
      <c r="JVQ138" s="18"/>
      <c r="JVR138" s="18"/>
      <c r="JVS138" s="18"/>
      <c r="JVT138" s="18"/>
      <c r="JVU138" s="18"/>
      <c r="JVV138" s="18"/>
      <c r="JVW138" s="18"/>
      <c r="JVX138" s="18"/>
      <c r="JVY138" s="18"/>
      <c r="JVZ138" s="18"/>
      <c r="JWA138" s="18"/>
      <c r="JWB138" s="18"/>
      <c r="JWC138" s="18"/>
      <c r="JWD138" s="18"/>
      <c r="JWE138" s="18"/>
      <c r="JWF138" s="18"/>
      <c r="JWG138" s="18"/>
      <c r="JWH138" s="18"/>
      <c r="JWI138" s="18"/>
      <c r="JWJ138" s="18"/>
      <c r="JWK138" s="18"/>
      <c r="JWL138" s="18"/>
      <c r="JWM138" s="18"/>
      <c r="JWN138" s="18"/>
      <c r="JWO138" s="18"/>
      <c r="JWP138" s="18"/>
      <c r="JWQ138" s="18"/>
      <c r="JWR138" s="18"/>
      <c r="JWS138" s="18"/>
      <c r="JWT138" s="18"/>
      <c r="JWU138" s="18"/>
      <c r="JWV138" s="18"/>
      <c r="JWW138" s="18"/>
      <c r="JWX138" s="18"/>
      <c r="JWY138" s="18"/>
      <c r="JWZ138" s="18"/>
      <c r="JXA138" s="18"/>
      <c r="JXB138" s="18"/>
      <c r="JXC138" s="18"/>
      <c r="JXD138" s="18"/>
      <c r="JXE138" s="18"/>
      <c r="JXF138" s="18"/>
      <c r="JXG138" s="18"/>
      <c r="JXH138" s="18"/>
      <c r="JXI138" s="18"/>
      <c r="JXJ138" s="18"/>
      <c r="JXK138" s="18"/>
      <c r="JXL138" s="18"/>
      <c r="JXM138" s="18"/>
      <c r="JXN138" s="18"/>
      <c r="JXO138" s="18"/>
      <c r="JXP138" s="18"/>
      <c r="JXQ138" s="18"/>
      <c r="JXR138" s="18"/>
      <c r="JXS138" s="18"/>
      <c r="JXT138" s="18"/>
      <c r="JXU138" s="18"/>
      <c r="JXV138" s="18"/>
      <c r="JXW138" s="18"/>
      <c r="JXX138" s="18"/>
      <c r="JXY138" s="18"/>
      <c r="JXZ138" s="18"/>
      <c r="JYA138" s="18"/>
      <c r="JYB138" s="18"/>
      <c r="JYC138" s="18"/>
      <c r="JYD138" s="18"/>
      <c r="JYE138" s="18"/>
      <c r="JYF138" s="18"/>
      <c r="JYG138" s="18"/>
      <c r="JYH138" s="18"/>
      <c r="JYI138" s="18"/>
      <c r="JYJ138" s="18"/>
      <c r="JYK138" s="18"/>
      <c r="JYL138" s="18"/>
      <c r="JYM138" s="18"/>
      <c r="JYN138" s="18"/>
      <c r="JYO138" s="18"/>
      <c r="JYP138" s="18"/>
      <c r="JYQ138" s="18"/>
      <c r="JYR138" s="18"/>
      <c r="JYS138" s="18"/>
      <c r="JYT138" s="18"/>
      <c r="JYU138" s="18"/>
      <c r="JYV138" s="18"/>
      <c r="JYW138" s="18"/>
      <c r="JYX138" s="18"/>
      <c r="JYY138" s="18"/>
      <c r="JYZ138" s="18"/>
      <c r="JZA138" s="18"/>
      <c r="JZB138" s="18"/>
      <c r="JZC138" s="18"/>
      <c r="JZD138" s="18"/>
      <c r="JZE138" s="18"/>
      <c r="JZF138" s="18"/>
      <c r="JZG138" s="18"/>
      <c r="JZH138" s="18"/>
      <c r="JZI138" s="18"/>
      <c r="JZJ138" s="18"/>
      <c r="JZK138" s="18"/>
      <c r="JZL138" s="18"/>
      <c r="JZM138" s="18"/>
      <c r="JZN138" s="18"/>
      <c r="JZO138" s="18"/>
      <c r="JZP138" s="18"/>
      <c r="JZQ138" s="18"/>
      <c r="JZR138" s="18"/>
      <c r="JZS138" s="18"/>
      <c r="JZT138" s="18"/>
      <c r="JZU138" s="18"/>
      <c r="JZV138" s="18"/>
      <c r="JZW138" s="18"/>
      <c r="JZX138" s="18"/>
      <c r="JZY138" s="18"/>
      <c r="JZZ138" s="18"/>
      <c r="KAA138" s="18"/>
      <c r="KAB138" s="18"/>
      <c r="KAC138" s="18"/>
      <c r="KAD138" s="18"/>
      <c r="KAE138" s="18"/>
      <c r="KAF138" s="18"/>
      <c r="KAG138" s="18"/>
      <c r="KAH138" s="18"/>
      <c r="KAI138" s="18"/>
      <c r="KAJ138" s="18"/>
      <c r="KAK138" s="18"/>
      <c r="KAL138" s="18"/>
      <c r="KAM138" s="18"/>
      <c r="KAN138" s="18"/>
      <c r="KAO138" s="18"/>
      <c r="KAP138" s="18"/>
      <c r="KAQ138" s="18"/>
      <c r="KAR138" s="18"/>
      <c r="KAS138" s="18"/>
      <c r="KAT138" s="18"/>
      <c r="KAU138" s="18"/>
      <c r="KAV138" s="18"/>
      <c r="KAW138" s="18"/>
      <c r="KAX138" s="18"/>
      <c r="KAY138" s="18"/>
      <c r="KAZ138" s="18"/>
      <c r="KBA138" s="18"/>
      <c r="KBB138" s="18"/>
      <c r="KBC138" s="18"/>
      <c r="KBD138" s="18"/>
      <c r="KBE138" s="18"/>
      <c r="KBF138" s="18"/>
      <c r="KBG138" s="18"/>
      <c r="KBH138" s="18"/>
      <c r="KBI138" s="18"/>
      <c r="KBJ138" s="18"/>
      <c r="KBK138" s="18"/>
      <c r="KBL138" s="18"/>
      <c r="KBM138" s="18"/>
      <c r="KBN138" s="18"/>
      <c r="KBO138" s="18"/>
      <c r="KBP138" s="18"/>
      <c r="KBQ138" s="18"/>
      <c r="KBR138" s="18"/>
      <c r="KBS138" s="18"/>
      <c r="KBT138" s="18"/>
      <c r="KBU138" s="18"/>
      <c r="KBV138" s="18"/>
      <c r="KBW138" s="18"/>
      <c r="KBX138" s="18"/>
      <c r="KBY138" s="18"/>
      <c r="KBZ138" s="18"/>
      <c r="KCA138" s="18"/>
      <c r="KCB138" s="18"/>
      <c r="KCC138" s="18"/>
      <c r="KCD138" s="18"/>
      <c r="KCE138" s="18"/>
      <c r="KCF138" s="18"/>
      <c r="KCG138" s="18"/>
      <c r="KCH138" s="18"/>
      <c r="KCI138" s="18"/>
      <c r="KCJ138" s="18"/>
      <c r="KCK138" s="18"/>
      <c r="KCL138" s="18"/>
      <c r="KCM138" s="18"/>
      <c r="KCN138" s="18"/>
      <c r="KCO138" s="18"/>
      <c r="KCP138" s="18"/>
      <c r="KCQ138" s="18"/>
      <c r="KCR138" s="18"/>
      <c r="KCS138" s="18"/>
      <c r="KCT138" s="18"/>
      <c r="KCU138" s="18"/>
      <c r="KCV138" s="18"/>
      <c r="KCW138" s="18"/>
      <c r="KCX138" s="18"/>
      <c r="KCY138" s="18"/>
      <c r="KCZ138" s="18"/>
      <c r="KDA138" s="18"/>
      <c r="KDB138" s="18"/>
      <c r="KDC138" s="18"/>
      <c r="KDD138" s="18"/>
      <c r="KDE138" s="18"/>
      <c r="KDF138" s="18"/>
      <c r="KDG138" s="18"/>
      <c r="KDH138" s="18"/>
      <c r="KDI138" s="18"/>
      <c r="KDJ138" s="18"/>
      <c r="KDK138" s="18"/>
      <c r="KDL138" s="18"/>
      <c r="KDM138" s="18"/>
      <c r="KDN138" s="18"/>
      <c r="KDO138" s="18"/>
      <c r="KDP138" s="18"/>
      <c r="KDQ138" s="18"/>
      <c r="KDR138" s="18"/>
      <c r="KDS138" s="18"/>
      <c r="KDT138" s="18"/>
      <c r="KDU138" s="18"/>
      <c r="KDV138" s="18"/>
      <c r="KDW138" s="18"/>
      <c r="KDX138" s="18"/>
      <c r="KDY138" s="18"/>
      <c r="KDZ138" s="18"/>
      <c r="KEA138" s="18"/>
      <c r="KEB138" s="18"/>
      <c r="KEC138" s="18"/>
      <c r="KED138" s="18"/>
      <c r="KEE138" s="18"/>
      <c r="KEF138" s="18"/>
      <c r="KEG138" s="18"/>
      <c r="KEH138" s="18"/>
      <c r="KEI138" s="18"/>
      <c r="KEJ138" s="18"/>
      <c r="KEK138" s="18"/>
      <c r="KEL138" s="18"/>
      <c r="KEM138" s="18"/>
      <c r="KEN138" s="18"/>
      <c r="KEO138" s="18"/>
      <c r="KEP138" s="18"/>
      <c r="KEQ138" s="18"/>
      <c r="KER138" s="18"/>
      <c r="KES138" s="18"/>
      <c r="KET138" s="18"/>
      <c r="KEU138" s="18"/>
      <c r="KEV138" s="18"/>
      <c r="KEW138" s="18"/>
      <c r="KEX138" s="18"/>
      <c r="KEY138" s="18"/>
      <c r="KEZ138" s="18"/>
      <c r="KFA138" s="18"/>
      <c r="KFB138" s="18"/>
      <c r="KFC138" s="18"/>
      <c r="KFD138" s="18"/>
      <c r="KFE138" s="18"/>
      <c r="KFF138" s="18"/>
      <c r="KFG138" s="18"/>
      <c r="KFH138" s="18"/>
      <c r="KFI138" s="18"/>
      <c r="KFJ138" s="18"/>
      <c r="KFK138" s="18"/>
      <c r="KFL138" s="18"/>
      <c r="KFM138" s="18"/>
      <c r="KFN138" s="18"/>
      <c r="KFO138" s="18"/>
      <c r="KFP138" s="18"/>
      <c r="KFQ138" s="18"/>
      <c r="KFR138" s="18"/>
      <c r="KFS138" s="18"/>
      <c r="KFT138" s="18"/>
      <c r="KFU138" s="18"/>
      <c r="KFV138" s="18"/>
      <c r="KFW138" s="18"/>
      <c r="KFX138" s="18"/>
      <c r="KFY138" s="18"/>
      <c r="KFZ138" s="18"/>
      <c r="KGA138" s="18"/>
      <c r="KGB138" s="18"/>
      <c r="KGC138" s="18"/>
      <c r="KGD138" s="18"/>
      <c r="KGE138" s="18"/>
      <c r="KGF138" s="18"/>
      <c r="KGG138" s="18"/>
      <c r="KGH138" s="18"/>
      <c r="KGI138" s="18"/>
      <c r="KGJ138" s="18"/>
      <c r="KGK138" s="18"/>
      <c r="KGL138" s="18"/>
      <c r="KGM138" s="18"/>
      <c r="KGN138" s="18"/>
      <c r="KGO138" s="18"/>
      <c r="KGP138" s="18"/>
      <c r="KGQ138" s="18"/>
      <c r="KGR138" s="18"/>
      <c r="KGS138" s="18"/>
      <c r="KGT138" s="18"/>
      <c r="KGU138" s="18"/>
      <c r="KGV138" s="18"/>
      <c r="KGW138" s="18"/>
      <c r="KGX138" s="18"/>
      <c r="KGY138" s="18"/>
      <c r="KGZ138" s="18"/>
      <c r="KHA138" s="18"/>
      <c r="KHB138" s="18"/>
      <c r="KHC138" s="18"/>
      <c r="KHD138" s="18"/>
      <c r="KHE138" s="18"/>
      <c r="KHF138" s="18"/>
      <c r="KHG138" s="18"/>
      <c r="KHH138" s="18"/>
      <c r="KHI138" s="18"/>
      <c r="KHJ138" s="18"/>
      <c r="KHK138" s="18"/>
      <c r="KHL138" s="18"/>
      <c r="KHM138" s="18"/>
      <c r="KHN138" s="18"/>
      <c r="KHO138" s="18"/>
      <c r="KHP138" s="18"/>
      <c r="KHQ138" s="18"/>
      <c r="KHR138" s="18"/>
      <c r="KHS138" s="18"/>
      <c r="KHT138" s="18"/>
      <c r="KHU138" s="18"/>
      <c r="KHV138" s="18"/>
      <c r="KHW138" s="18"/>
      <c r="KHX138" s="18"/>
      <c r="KHY138" s="18"/>
      <c r="KHZ138" s="18"/>
      <c r="KIA138" s="18"/>
      <c r="KIB138" s="18"/>
      <c r="KIC138" s="18"/>
      <c r="KID138" s="18"/>
      <c r="KIE138" s="18"/>
      <c r="KIF138" s="18"/>
      <c r="KIG138" s="18"/>
      <c r="KIH138" s="18"/>
      <c r="KII138" s="18"/>
      <c r="KIJ138" s="18"/>
      <c r="KIK138" s="18"/>
      <c r="KIL138" s="18"/>
      <c r="KIM138" s="18"/>
      <c r="KIN138" s="18"/>
      <c r="KIO138" s="18"/>
      <c r="KIP138" s="18"/>
      <c r="KIQ138" s="18"/>
      <c r="KIR138" s="18"/>
      <c r="KIS138" s="18"/>
      <c r="KIT138" s="18"/>
      <c r="KIU138" s="18"/>
      <c r="KIV138" s="18"/>
      <c r="KIW138" s="18"/>
      <c r="KIX138" s="18"/>
      <c r="KIY138" s="18"/>
      <c r="KIZ138" s="18"/>
      <c r="KJA138" s="18"/>
      <c r="KJB138" s="18"/>
      <c r="KJC138" s="18"/>
      <c r="KJD138" s="18"/>
      <c r="KJE138" s="18"/>
      <c r="KJF138" s="18"/>
      <c r="KJG138" s="18"/>
      <c r="KJH138" s="18"/>
      <c r="KJI138" s="18"/>
      <c r="KJJ138" s="18"/>
      <c r="KJK138" s="18"/>
      <c r="KJL138" s="18"/>
      <c r="KJM138" s="18"/>
      <c r="KJN138" s="18"/>
      <c r="KJO138" s="18"/>
      <c r="KJP138" s="18"/>
      <c r="KJQ138" s="18"/>
      <c r="KJR138" s="18"/>
      <c r="KJS138" s="18"/>
      <c r="KJT138" s="18"/>
      <c r="KJU138" s="18"/>
      <c r="KJV138" s="18"/>
      <c r="KJW138" s="18"/>
      <c r="KJX138" s="18"/>
      <c r="KJY138" s="18"/>
      <c r="KJZ138" s="18"/>
      <c r="KKA138" s="18"/>
      <c r="KKB138" s="18"/>
      <c r="KKC138" s="18"/>
      <c r="KKD138" s="18"/>
      <c r="KKE138" s="18"/>
      <c r="KKF138" s="18"/>
      <c r="KKG138" s="18"/>
      <c r="KKH138" s="18"/>
      <c r="KKI138" s="18"/>
      <c r="KKJ138" s="18"/>
      <c r="KKK138" s="18"/>
      <c r="KKL138" s="18"/>
      <c r="KKM138" s="18"/>
      <c r="KKN138" s="18"/>
      <c r="KKO138" s="18"/>
      <c r="KKP138" s="18"/>
      <c r="KKQ138" s="18"/>
      <c r="KKR138" s="18"/>
      <c r="KKS138" s="18"/>
      <c r="KKT138" s="18"/>
      <c r="KKU138" s="18"/>
      <c r="KKV138" s="18"/>
      <c r="KKW138" s="18"/>
      <c r="KKX138" s="18"/>
      <c r="KKY138" s="18"/>
      <c r="KKZ138" s="18"/>
      <c r="KLA138" s="18"/>
      <c r="KLB138" s="18"/>
      <c r="KLC138" s="18"/>
      <c r="KLD138" s="18"/>
      <c r="KLE138" s="18"/>
      <c r="KLF138" s="18"/>
      <c r="KLG138" s="18"/>
      <c r="KLH138" s="18"/>
      <c r="KLI138" s="18"/>
      <c r="KLJ138" s="18"/>
      <c r="KLK138" s="18"/>
      <c r="KLL138" s="18"/>
      <c r="KLM138" s="18"/>
      <c r="KLN138" s="18"/>
      <c r="KLO138" s="18"/>
      <c r="KLP138" s="18"/>
      <c r="KLQ138" s="18"/>
      <c r="KLR138" s="18"/>
      <c r="KLS138" s="18"/>
      <c r="KLT138" s="18"/>
      <c r="KLU138" s="18"/>
      <c r="KLV138" s="18"/>
      <c r="KLW138" s="18"/>
      <c r="KLX138" s="18"/>
      <c r="KLY138" s="18"/>
      <c r="KLZ138" s="18"/>
      <c r="KMA138" s="18"/>
      <c r="KMB138" s="18"/>
      <c r="KMC138" s="18"/>
      <c r="KMD138" s="18"/>
      <c r="KME138" s="18"/>
      <c r="KMF138" s="18"/>
      <c r="KMG138" s="18"/>
      <c r="KMH138" s="18"/>
      <c r="KMI138" s="18"/>
      <c r="KMJ138" s="18"/>
      <c r="KMK138" s="18"/>
      <c r="KML138" s="18"/>
      <c r="KMM138" s="18"/>
      <c r="KMN138" s="18"/>
      <c r="KMO138" s="18"/>
      <c r="KMP138" s="18"/>
      <c r="KMQ138" s="18"/>
      <c r="KMR138" s="18"/>
      <c r="KMS138" s="18"/>
      <c r="KMT138" s="18"/>
      <c r="KMU138" s="18"/>
      <c r="KMV138" s="18"/>
      <c r="KMW138" s="18"/>
      <c r="KMX138" s="18"/>
      <c r="KMY138" s="18"/>
      <c r="KMZ138" s="18"/>
      <c r="KNA138" s="18"/>
      <c r="KNB138" s="18"/>
      <c r="KNC138" s="18"/>
      <c r="KND138" s="18"/>
      <c r="KNE138" s="18"/>
      <c r="KNF138" s="18"/>
      <c r="KNG138" s="18"/>
      <c r="KNH138" s="18"/>
      <c r="KNI138" s="18"/>
      <c r="KNJ138" s="18"/>
      <c r="KNK138" s="18"/>
      <c r="KNL138" s="18"/>
      <c r="KNM138" s="18"/>
      <c r="KNN138" s="18"/>
      <c r="KNO138" s="18"/>
      <c r="KNP138" s="18"/>
      <c r="KNQ138" s="18"/>
      <c r="KNR138" s="18"/>
      <c r="KNS138" s="18"/>
      <c r="KNT138" s="18"/>
      <c r="KNU138" s="18"/>
      <c r="KNV138" s="18"/>
      <c r="KNW138" s="18"/>
      <c r="KNX138" s="18"/>
      <c r="KNY138" s="18"/>
      <c r="KNZ138" s="18"/>
      <c r="KOA138" s="18"/>
      <c r="KOB138" s="18"/>
      <c r="KOC138" s="18"/>
      <c r="KOD138" s="18"/>
      <c r="KOE138" s="18"/>
      <c r="KOF138" s="18"/>
      <c r="KOG138" s="18"/>
      <c r="KOH138" s="18"/>
      <c r="KOI138" s="18"/>
      <c r="KOJ138" s="18"/>
      <c r="KOK138" s="18"/>
      <c r="KOL138" s="18"/>
      <c r="KOM138" s="18"/>
      <c r="KON138" s="18"/>
      <c r="KOO138" s="18"/>
      <c r="KOP138" s="18"/>
      <c r="KOQ138" s="18"/>
      <c r="KOR138" s="18"/>
      <c r="KOS138" s="18"/>
      <c r="KOT138" s="18"/>
      <c r="KOU138" s="18"/>
      <c r="KOV138" s="18"/>
      <c r="KOW138" s="18"/>
      <c r="KOX138" s="18"/>
      <c r="KOY138" s="18"/>
      <c r="KOZ138" s="18"/>
      <c r="KPA138" s="18"/>
      <c r="KPB138" s="18"/>
      <c r="KPC138" s="18"/>
      <c r="KPD138" s="18"/>
      <c r="KPE138" s="18"/>
      <c r="KPF138" s="18"/>
      <c r="KPG138" s="18"/>
      <c r="KPH138" s="18"/>
      <c r="KPI138" s="18"/>
      <c r="KPJ138" s="18"/>
      <c r="KPK138" s="18"/>
      <c r="KPL138" s="18"/>
      <c r="KPM138" s="18"/>
      <c r="KPN138" s="18"/>
      <c r="KPO138" s="18"/>
      <c r="KPP138" s="18"/>
      <c r="KPQ138" s="18"/>
      <c r="KPR138" s="18"/>
      <c r="KPS138" s="18"/>
      <c r="KPT138" s="18"/>
      <c r="KPU138" s="18"/>
      <c r="KPV138" s="18"/>
      <c r="KPW138" s="18"/>
      <c r="KPX138" s="18"/>
      <c r="KPY138" s="18"/>
      <c r="KPZ138" s="18"/>
      <c r="KQA138" s="18"/>
      <c r="KQB138" s="18"/>
      <c r="KQC138" s="18"/>
      <c r="KQD138" s="18"/>
      <c r="KQE138" s="18"/>
      <c r="KQF138" s="18"/>
      <c r="KQG138" s="18"/>
      <c r="KQH138" s="18"/>
      <c r="KQI138" s="18"/>
      <c r="KQJ138" s="18"/>
      <c r="KQK138" s="18"/>
      <c r="KQL138" s="18"/>
      <c r="KQM138" s="18"/>
      <c r="KQN138" s="18"/>
      <c r="KQO138" s="18"/>
      <c r="KQP138" s="18"/>
      <c r="KQQ138" s="18"/>
      <c r="KQR138" s="18"/>
      <c r="KQS138" s="18"/>
      <c r="KQT138" s="18"/>
      <c r="KQU138" s="18"/>
      <c r="KQV138" s="18"/>
      <c r="KQW138" s="18"/>
      <c r="KQX138" s="18"/>
      <c r="KQY138" s="18"/>
      <c r="KQZ138" s="18"/>
      <c r="KRA138" s="18"/>
      <c r="KRB138" s="18"/>
      <c r="KRC138" s="18"/>
      <c r="KRD138" s="18"/>
      <c r="KRE138" s="18"/>
      <c r="KRF138" s="18"/>
      <c r="KRG138" s="18"/>
      <c r="KRH138" s="18"/>
      <c r="KRI138" s="18"/>
      <c r="KRJ138" s="18"/>
      <c r="KRK138" s="18"/>
      <c r="KRL138" s="18"/>
      <c r="KRM138" s="18"/>
      <c r="KRN138" s="18"/>
      <c r="KRO138" s="18"/>
      <c r="KRP138" s="18"/>
      <c r="KRQ138" s="18"/>
      <c r="KRR138" s="18"/>
      <c r="KRS138" s="18"/>
      <c r="KRT138" s="18"/>
      <c r="KRU138" s="18"/>
      <c r="KRV138" s="18"/>
      <c r="KRW138" s="18"/>
      <c r="KRX138" s="18"/>
      <c r="KRY138" s="18"/>
      <c r="KRZ138" s="18"/>
      <c r="KSA138" s="18"/>
      <c r="KSB138" s="18"/>
      <c r="KSC138" s="18"/>
      <c r="KSD138" s="18"/>
      <c r="KSE138" s="18"/>
      <c r="KSF138" s="18"/>
      <c r="KSG138" s="18"/>
      <c r="KSH138" s="18"/>
      <c r="KSI138" s="18"/>
      <c r="KSJ138" s="18"/>
      <c r="KSK138" s="18"/>
      <c r="KSL138" s="18"/>
      <c r="KSM138" s="18"/>
      <c r="KSN138" s="18"/>
      <c r="KSO138" s="18"/>
      <c r="KSP138" s="18"/>
      <c r="KSQ138" s="18"/>
      <c r="KSR138" s="18"/>
      <c r="KSS138" s="18"/>
      <c r="KST138" s="18"/>
      <c r="KSU138" s="18"/>
      <c r="KSV138" s="18"/>
      <c r="KSW138" s="18"/>
      <c r="KSX138" s="18"/>
      <c r="KSY138" s="18"/>
      <c r="KSZ138" s="18"/>
      <c r="KTA138" s="18"/>
      <c r="KTB138" s="18"/>
      <c r="KTC138" s="18"/>
      <c r="KTD138" s="18"/>
      <c r="KTE138" s="18"/>
      <c r="KTF138" s="18"/>
      <c r="KTG138" s="18"/>
      <c r="KTH138" s="18"/>
      <c r="KTI138" s="18"/>
      <c r="KTJ138" s="18"/>
      <c r="KTK138" s="18"/>
      <c r="KTL138" s="18"/>
      <c r="KTM138" s="18"/>
      <c r="KTN138" s="18"/>
      <c r="KTO138" s="18"/>
      <c r="KTP138" s="18"/>
      <c r="KTQ138" s="18"/>
      <c r="KTR138" s="18"/>
      <c r="KTS138" s="18"/>
      <c r="KTT138" s="18"/>
      <c r="KTU138" s="18"/>
      <c r="KTV138" s="18"/>
      <c r="KTW138" s="18"/>
      <c r="KTX138" s="18"/>
      <c r="KTY138" s="18"/>
      <c r="KTZ138" s="18"/>
      <c r="KUA138" s="18"/>
      <c r="KUB138" s="18"/>
      <c r="KUC138" s="18"/>
      <c r="KUD138" s="18"/>
      <c r="KUE138" s="18"/>
      <c r="KUF138" s="18"/>
      <c r="KUG138" s="18"/>
      <c r="KUH138" s="18"/>
      <c r="KUI138" s="18"/>
      <c r="KUJ138" s="18"/>
      <c r="KUK138" s="18"/>
      <c r="KUL138" s="18"/>
      <c r="KUM138" s="18"/>
      <c r="KUN138" s="18"/>
      <c r="KUO138" s="18"/>
      <c r="KUP138" s="18"/>
      <c r="KUQ138" s="18"/>
      <c r="KUR138" s="18"/>
      <c r="KUS138" s="18"/>
      <c r="KUT138" s="18"/>
      <c r="KUU138" s="18"/>
      <c r="KUV138" s="18"/>
      <c r="KUW138" s="18"/>
      <c r="KUX138" s="18"/>
      <c r="KUY138" s="18"/>
      <c r="KUZ138" s="18"/>
      <c r="KVA138" s="18"/>
      <c r="KVB138" s="18"/>
      <c r="KVC138" s="18"/>
      <c r="KVD138" s="18"/>
      <c r="KVE138" s="18"/>
      <c r="KVF138" s="18"/>
      <c r="KVG138" s="18"/>
      <c r="KVH138" s="18"/>
      <c r="KVI138" s="18"/>
      <c r="KVJ138" s="18"/>
      <c r="KVK138" s="18"/>
      <c r="KVL138" s="18"/>
      <c r="KVM138" s="18"/>
      <c r="KVN138" s="18"/>
      <c r="KVO138" s="18"/>
      <c r="KVP138" s="18"/>
      <c r="KVQ138" s="18"/>
      <c r="KVR138" s="18"/>
      <c r="KVS138" s="18"/>
      <c r="KVT138" s="18"/>
      <c r="KVU138" s="18"/>
      <c r="KVV138" s="18"/>
      <c r="KVW138" s="18"/>
      <c r="KVX138" s="18"/>
      <c r="KVY138" s="18"/>
      <c r="KVZ138" s="18"/>
      <c r="KWA138" s="18"/>
      <c r="KWB138" s="18"/>
      <c r="KWC138" s="18"/>
      <c r="KWD138" s="18"/>
      <c r="KWE138" s="18"/>
      <c r="KWF138" s="18"/>
      <c r="KWG138" s="18"/>
      <c r="KWH138" s="18"/>
      <c r="KWI138" s="18"/>
      <c r="KWJ138" s="18"/>
      <c r="KWK138" s="18"/>
      <c r="KWL138" s="18"/>
      <c r="KWM138" s="18"/>
      <c r="KWN138" s="18"/>
      <c r="KWO138" s="18"/>
      <c r="KWP138" s="18"/>
      <c r="KWQ138" s="18"/>
      <c r="KWR138" s="18"/>
      <c r="KWS138" s="18"/>
      <c r="KWT138" s="18"/>
      <c r="KWU138" s="18"/>
      <c r="KWV138" s="18"/>
      <c r="KWW138" s="18"/>
      <c r="KWX138" s="18"/>
      <c r="KWY138" s="18"/>
      <c r="KWZ138" s="18"/>
      <c r="KXA138" s="18"/>
      <c r="KXB138" s="18"/>
      <c r="KXC138" s="18"/>
      <c r="KXD138" s="18"/>
      <c r="KXE138" s="18"/>
      <c r="KXF138" s="18"/>
      <c r="KXG138" s="18"/>
      <c r="KXH138" s="18"/>
      <c r="KXI138" s="18"/>
      <c r="KXJ138" s="18"/>
      <c r="KXK138" s="18"/>
      <c r="KXL138" s="18"/>
      <c r="KXM138" s="18"/>
      <c r="KXN138" s="18"/>
      <c r="KXO138" s="18"/>
      <c r="KXP138" s="18"/>
      <c r="KXQ138" s="18"/>
      <c r="KXR138" s="18"/>
      <c r="KXS138" s="18"/>
      <c r="KXT138" s="18"/>
      <c r="KXU138" s="18"/>
      <c r="KXV138" s="18"/>
      <c r="KXW138" s="18"/>
      <c r="KXX138" s="18"/>
      <c r="KXY138" s="18"/>
      <c r="KXZ138" s="18"/>
      <c r="KYA138" s="18"/>
      <c r="KYB138" s="18"/>
      <c r="KYC138" s="18"/>
      <c r="KYD138" s="18"/>
      <c r="KYE138" s="18"/>
      <c r="KYF138" s="18"/>
      <c r="KYG138" s="18"/>
      <c r="KYH138" s="18"/>
      <c r="KYI138" s="18"/>
      <c r="KYJ138" s="18"/>
      <c r="KYK138" s="18"/>
      <c r="KYL138" s="18"/>
      <c r="KYM138" s="18"/>
      <c r="KYN138" s="18"/>
      <c r="KYO138" s="18"/>
      <c r="KYP138" s="18"/>
      <c r="KYQ138" s="18"/>
      <c r="KYR138" s="18"/>
      <c r="KYS138" s="18"/>
      <c r="KYT138" s="18"/>
      <c r="KYU138" s="18"/>
      <c r="KYV138" s="18"/>
      <c r="KYW138" s="18"/>
      <c r="KYX138" s="18"/>
      <c r="KYY138" s="18"/>
      <c r="KYZ138" s="18"/>
      <c r="KZA138" s="18"/>
      <c r="KZB138" s="18"/>
      <c r="KZC138" s="18"/>
      <c r="KZD138" s="18"/>
      <c r="KZE138" s="18"/>
      <c r="KZF138" s="18"/>
      <c r="KZG138" s="18"/>
      <c r="KZH138" s="18"/>
      <c r="KZI138" s="18"/>
      <c r="KZJ138" s="18"/>
      <c r="KZK138" s="18"/>
      <c r="KZL138" s="18"/>
      <c r="KZM138" s="18"/>
      <c r="KZN138" s="18"/>
      <c r="KZO138" s="18"/>
      <c r="KZP138" s="18"/>
      <c r="KZQ138" s="18"/>
      <c r="KZR138" s="18"/>
      <c r="KZS138" s="18"/>
      <c r="KZT138" s="18"/>
      <c r="KZU138" s="18"/>
      <c r="KZV138" s="18"/>
      <c r="KZW138" s="18"/>
      <c r="KZX138" s="18"/>
      <c r="KZY138" s="18"/>
      <c r="KZZ138" s="18"/>
      <c r="LAA138" s="18"/>
      <c r="LAB138" s="18"/>
      <c r="LAC138" s="18"/>
      <c r="LAD138" s="18"/>
      <c r="LAE138" s="18"/>
      <c r="LAF138" s="18"/>
      <c r="LAG138" s="18"/>
      <c r="LAH138" s="18"/>
      <c r="LAI138" s="18"/>
      <c r="LAJ138" s="18"/>
      <c r="LAK138" s="18"/>
      <c r="LAL138" s="18"/>
      <c r="LAM138" s="18"/>
      <c r="LAN138" s="18"/>
      <c r="LAO138" s="18"/>
      <c r="LAP138" s="18"/>
      <c r="LAQ138" s="18"/>
      <c r="LAR138" s="18"/>
      <c r="LAS138" s="18"/>
      <c r="LAT138" s="18"/>
      <c r="LAU138" s="18"/>
      <c r="LAV138" s="18"/>
      <c r="LAW138" s="18"/>
      <c r="LAX138" s="18"/>
      <c r="LAY138" s="18"/>
      <c r="LAZ138" s="18"/>
      <c r="LBA138" s="18"/>
      <c r="LBB138" s="18"/>
      <c r="LBC138" s="18"/>
      <c r="LBD138" s="18"/>
      <c r="LBE138" s="18"/>
      <c r="LBF138" s="18"/>
      <c r="LBG138" s="18"/>
      <c r="LBH138" s="18"/>
      <c r="LBI138" s="18"/>
      <c r="LBJ138" s="18"/>
      <c r="LBK138" s="18"/>
      <c r="LBL138" s="18"/>
      <c r="LBM138" s="18"/>
      <c r="LBN138" s="18"/>
      <c r="LBO138" s="18"/>
      <c r="LBP138" s="18"/>
      <c r="LBQ138" s="18"/>
      <c r="LBR138" s="18"/>
      <c r="LBS138" s="18"/>
      <c r="LBT138" s="18"/>
      <c r="LBU138" s="18"/>
      <c r="LBV138" s="18"/>
      <c r="LBW138" s="18"/>
      <c r="LBX138" s="18"/>
      <c r="LBY138" s="18"/>
      <c r="LBZ138" s="18"/>
      <c r="LCA138" s="18"/>
      <c r="LCB138" s="18"/>
      <c r="LCC138" s="18"/>
      <c r="LCD138" s="18"/>
      <c r="LCE138" s="18"/>
      <c r="LCF138" s="18"/>
      <c r="LCG138" s="18"/>
      <c r="LCH138" s="18"/>
      <c r="LCI138" s="18"/>
      <c r="LCJ138" s="18"/>
      <c r="LCK138" s="18"/>
      <c r="LCL138" s="18"/>
      <c r="LCM138" s="18"/>
      <c r="LCN138" s="18"/>
      <c r="LCO138" s="18"/>
      <c r="LCP138" s="18"/>
      <c r="LCQ138" s="18"/>
      <c r="LCR138" s="18"/>
      <c r="LCS138" s="18"/>
      <c r="LCT138" s="18"/>
      <c r="LCU138" s="18"/>
      <c r="LCV138" s="18"/>
      <c r="LCW138" s="18"/>
      <c r="LCX138" s="18"/>
      <c r="LCY138" s="18"/>
      <c r="LCZ138" s="18"/>
      <c r="LDA138" s="18"/>
      <c r="LDB138" s="18"/>
      <c r="LDC138" s="18"/>
      <c r="LDD138" s="18"/>
      <c r="LDE138" s="18"/>
      <c r="LDF138" s="18"/>
      <c r="LDG138" s="18"/>
      <c r="LDH138" s="18"/>
      <c r="LDI138" s="18"/>
      <c r="LDJ138" s="18"/>
      <c r="LDK138" s="18"/>
      <c r="LDL138" s="18"/>
      <c r="LDM138" s="18"/>
      <c r="LDN138" s="18"/>
      <c r="LDO138" s="18"/>
      <c r="LDP138" s="18"/>
      <c r="LDQ138" s="18"/>
      <c r="LDR138" s="18"/>
      <c r="LDS138" s="18"/>
      <c r="LDT138" s="18"/>
      <c r="LDU138" s="18"/>
      <c r="LDV138" s="18"/>
      <c r="LDW138" s="18"/>
      <c r="LDX138" s="18"/>
      <c r="LDY138" s="18"/>
      <c r="LDZ138" s="18"/>
      <c r="LEA138" s="18"/>
      <c r="LEB138" s="18"/>
      <c r="LEC138" s="18"/>
      <c r="LED138" s="18"/>
      <c r="LEE138" s="18"/>
      <c r="LEF138" s="18"/>
      <c r="LEG138" s="18"/>
      <c r="LEH138" s="18"/>
      <c r="LEI138" s="18"/>
      <c r="LEJ138" s="18"/>
      <c r="LEK138" s="18"/>
      <c r="LEL138" s="18"/>
      <c r="LEM138" s="18"/>
      <c r="LEN138" s="18"/>
      <c r="LEO138" s="18"/>
      <c r="LEP138" s="18"/>
      <c r="LEQ138" s="18"/>
      <c r="LER138" s="18"/>
      <c r="LES138" s="18"/>
      <c r="LET138" s="18"/>
      <c r="LEU138" s="18"/>
      <c r="LEV138" s="18"/>
      <c r="LEW138" s="18"/>
      <c r="LEX138" s="18"/>
      <c r="LEY138" s="18"/>
      <c r="LEZ138" s="18"/>
      <c r="LFA138" s="18"/>
      <c r="LFB138" s="18"/>
      <c r="LFC138" s="18"/>
      <c r="LFD138" s="18"/>
      <c r="LFE138" s="18"/>
      <c r="LFF138" s="18"/>
      <c r="LFG138" s="18"/>
      <c r="LFH138" s="18"/>
      <c r="LFI138" s="18"/>
      <c r="LFJ138" s="18"/>
      <c r="LFK138" s="18"/>
      <c r="LFL138" s="18"/>
      <c r="LFM138" s="18"/>
      <c r="LFN138" s="18"/>
      <c r="LFO138" s="18"/>
      <c r="LFP138" s="18"/>
      <c r="LFQ138" s="18"/>
      <c r="LFR138" s="18"/>
      <c r="LFS138" s="18"/>
      <c r="LFT138" s="18"/>
      <c r="LFU138" s="18"/>
      <c r="LFV138" s="18"/>
      <c r="LFW138" s="18"/>
      <c r="LFX138" s="18"/>
      <c r="LFY138" s="18"/>
      <c r="LFZ138" s="18"/>
      <c r="LGA138" s="18"/>
      <c r="LGB138" s="18"/>
      <c r="LGC138" s="18"/>
      <c r="LGD138" s="18"/>
      <c r="LGE138" s="18"/>
      <c r="LGF138" s="18"/>
      <c r="LGG138" s="18"/>
      <c r="LGH138" s="18"/>
      <c r="LGI138" s="18"/>
      <c r="LGJ138" s="18"/>
      <c r="LGK138" s="18"/>
      <c r="LGL138" s="18"/>
      <c r="LGM138" s="18"/>
      <c r="LGN138" s="18"/>
      <c r="LGO138" s="18"/>
      <c r="LGP138" s="18"/>
      <c r="LGQ138" s="18"/>
      <c r="LGR138" s="18"/>
      <c r="LGS138" s="18"/>
      <c r="LGT138" s="18"/>
      <c r="LGU138" s="18"/>
      <c r="LGV138" s="18"/>
      <c r="LGW138" s="18"/>
      <c r="LGX138" s="18"/>
      <c r="LGY138" s="18"/>
      <c r="LGZ138" s="18"/>
      <c r="LHA138" s="18"/>
      <c r="LHB138" s="18"/>
      <c r="LHC138" s="18"/>
      <c r="LHD138" s="18"/>
      <c r="LHE138" s="18"/>
      <c r="LHF138" s="18"/>
      <c r="LHG138" s="18"/>
      <c r="LHH138" s="18"/>
      <c r="LHI138" s="18"/>
      <c r="LHJ138" s="18"/>
      <c r="LHK138" s="18"/>
      <c r="LHL138" s="18"/>
      <c r="LHM138" s="18"/>
      <c r="LHN138" s="18"/>
      <c r="LHO138" s="18"/>
      <c r="LHP138" s="18"/>
      <c r="LHQ138" s="18"/>
      <c r="LHR138" s="18"/>
      <c r="LHS138" s="18"/>
      <c r="LHT138" s="18"/>
      <c r="LHU138" s="18"/>
      <c r="LHV138" s="18"/>
      <c r="LHW138" s="18"/>
      <c r="LHX138" s="18"/>
      <c r="LHY138" s="18"/>
      <c r="LHZ138" s="18"/>
      <c r="LIA138" s="18"/>
      <c r="LIB138" s="18"/>
      <c r="LIC138" s="18"/>
      <c r="LID138" s="18"/>
      <c r="LIE138" s="18"/>
      <c r="LIF138" s="18"/>
      <c r="LIG138" s="18"/>
      <c r="LIH138" s="18"/>
      <c r="LII138" s="18"/>
      <c r="LIJ138" s="18"/>
      <c r="LIK138" s="18"/>
      <c r="LIL138" s="18"/>
      <c r="LIM138" s="18"/>
      <c r="LIN138" s="18"/>
      <c r="LIO138" s="18"/>
      <c r="LIP138" s="18"/>
      <c r="LIQ138" s="18"/>
      <c r="LIR138" s="18"/>
      <c r="LIS138" s="18"/>
      <c r="LIT138" s="18"/>
      <c r="LIU138" s="18"/>
      <c r="LIV138" s="18"/>
      <c r="LIW138" s="18"/>
      <c r="LIX138" s="18"/>
      <c r="LIY138" s="18"/>
      <c r="LIZ138" s="18"/>
      <c r="LJA138" s="18"/>
      <c r="LJB138" s="18"/>
      <c r="LJC138" s="18"/>
      <c r="LJD138" s="18"/>
      <c r="LJE138" s="18"/>
      <c r="LJF138" s="18"/>
      <c r="LJG138" s="18"/>
      <c r="LJH138" s="18"/>
      <c r="LJI138" s="18"/>
      <c r="LJJ138" s="18"/>
      <c r="LJK138" s="18"/>
      <c r="LJL138" s="18"/>
      <c r="LJM138" s="18"/>
      <c r="LJN138" s="18"/>
      <c r="LJO138" s="18"/>
      <c r="LJP138" s="18"/>
      <c r="LJQ138" s="18"/>
      <c r="LJR138" s="18"/>
      <c r="LJS138" s="18"/>
      <c r="LJT138" s="18"/>
      <c r="LJU138" s="18"/>
      <c r="LJV138" s="18"/>
      <c r="LJW138" s="18"/>
      <c r="LJX138" s="18"/>
      <c r="LJY138" s="18"/>
      <c r="LJZ138" s="18"/>
      <c r="LKA138" s="18"/>
      <c r="LKB138" s="18"/>
      <c r="LKC138" s="18"/>
      <c r="LKD138" s="18"/>
      <c r="LKE138" s="18"/>
      <c r="LKF138" s="18"/>
      <c r="LKG138" s="18"/>
      <c r="LKH138" s="18"/>
      <c r="LKI138" s="18"/>
      <c r="LKJ138" s="18"/>
      <c r="LKK138" s="18"/>
      <c r="LKL138" s="18"/>
      <c r="LKM138" s="18"/>
      <c r="LKN138" s="18"/>
      <c r="LKO138" s="18"/>
      <c r="LKP138" s="18"/>
      <c r="LKQ138" s="18"/>
      <c r="LKR138" s="18"/>
      <c r="LKS138" s="18"/>
      <c r="LKT138" s="18"/>
      <c r="LKU138" s="18"/>
      <c r="LKV138" s="18"/>
      <c r="LKW138" s="18"/>
      <c r="LKX138" s="18"/>
      <c r="LKY138" s="18"/>
      <c r="LKZ138" s="18"/>
      <c r="LLA138" s="18"/>
      <c r="LLB138" s="18"/>
      <c r="LLC138" s="18"/>
      <c r="LLD138" s="18"/>
      <c r="LLE138" s="18"/>
      <c r="LLF138" s="18"/>
      <c r="LLG138" s="18"/>
      <c r="LLH138" s="18"/>
      <c r="LLI138" s="18"/>
      <c r="LLJ138" s="18"/>
      <c r="LLK138" s="18"/>
      <c r="LLL138" s="18"/>
      <c r="LLM138" s="18"/>
      <c r="LLN138" s="18"/>
      <c r="LLO138" s="18"/>
      <c r="LLP138" s="18"/>
      <c r="LLQ138" s="18"/>
      <c r="LLR138" s="18"/>
      <c r="LLS138" s="18"/>
      <c r="LLT138" s="18"/>
      <c r="LLU138" s="18"/>
      <c r="LLV138" s="18"/>
      <c r="LLW138" s="18"/>
      <c r="LLX138" s="18"/>
      <c r="LLY138" s="18"/>
      <c r="LLZ138" s="18"/>
      <c r="LMA138" s="18"/>
      <c r="LMB138" s="18"/>
      <c r="LMC138" s="18"/>
      <c r="LMD138" s="18"/>
      <c r="LME138" s="18"/>
      <c r="LMF138" s="18"/>
      <c r="LMG138" s="18"/>
      <c r="LMH138" s="18"/>
      <c r="LMI138" s="18"/>
      <c r="LMJ138" s="18"/>
      <c r="LMK138" s="18"/>
      <c r="LML138" s="18"/>
      <c r="LMM138" s="18"/>
      <c r="LMN138" s="18"/>
      <c r="LMO138" s="18"/>
      <c r="LMP138" s="18"/>
      <c r="LMQ138" s="18"/>
      <c r="LMR138" s="18"/>
      <c r="LMS138" s="18"/>
      <c r="LMT138" s="18"/>
      <c r="LMU138" s="18"/>
      <c r="LMV138" s="18"/>
      <c r="LMW138" s="18"/>
      <c r="LMX138" s="18"/>
      <c r="LMY138" s="18"/>
      <c r="LMZ138" s="18"/>
      <c r="LNA138" s="18"/>
      <c r="LNB138" s="18"/>
      <c r="LNC138" s="18"/>
      <c r="LND138" s="18"/>
      <c r="LNE138" s="18"/>
      <c r="LNF138" s="18"/>
      <c r="LNG138" s="18"/>
      <c r="LNH138" s="18"/>
      <c r="LNI138" s="18"/>
      <c r="LNJ138" s="18"/>
      <c r="LNK138" s="18"/>
      <c r="LNL138" s="18"/>
      <c r="LNM138" s="18"/>
      <c r="LNN138" s="18"/>
      <c r="LNO138" s="18"/>
      <c r="LNP138" s="18"/>
      <c r="LNQ138" s="18"/>
      <c r="LNR138" s="18"/>
      <c r="LNS138" s="18"/>
      <c r="LNT138" s="18"/>
      <c r="LNU138" s="18"/>
      <c r="LNV138" s="18"/>
      <c r="LNW138" s="18"/>
      <c r="LNX138" s="18"/>
      <c r="LNY138" s="18"/>
      <c r="LNZ138" s="18"/>
      <c r="LOA138" s="18"/>
      <c r="LOB138" s="18"/>
      <c r="LOC138" s="18"/>
      <c r="LOD138" s="18"/>
      <c r="LOE138" s="18"/>
      <c r="LOF138" s="18"/>
      <c r="LOG138" s="18"/>
      <c r="LOH138" s="18"/>
      <c r="LOI138" s="18"/>
      <c r="LOJ138" s="18"/>
      <c r="LOK138" s="18"/>
      <c r="LOL138" s="18"/>
      <c r="LOM138" s="18"/>
      <c r="LON138" s="18"/>
      <c r="LOO138" s="18"/>
      <c r="LOP138" s="18"/>
      <c r="LOQ138" s="18"/>
      <c r="LOR138" s="18"/>
      <c r="LOS138" s="18"/>
      <c r="LOT138" s="18"/>
      <c r="LOU138" s="18"/>
      <c r="LOV138" s="18"/>
      <c r="LOW138" s="18"/>
      <c r="LOX138" s="18"/>
      <c r="LOY138" s="18"/>
      <c r="LOZ138" s="18"/>
      <c r="LPA138" s="18"/>
      <c r="LPB138" s="18"/>
      <c r="LPC138" s="18"/>
      <c r="LPD138" s="18"/>
      <c r="LPE138" s="18"/>
      <c r="LPF138" s="18"/>
      <c r="LPG138" s="18"/>
      <c r="LPH138" s="18"/>
      <c r="LPI138" s="18"/>
      <c r="LPJ138" s="18"/>
      <c r="LPK138" s="18"/>
      <c r="LPL138" s="18"/>
      <c r="LPM138" s="18"/>
      <c r="LPN138" s="18"/>
      <c r="LPO138" s="18"/>
      <c r="LPP138" s="18"/>
      <c r="LPQ138" s="18"/>
      <c r="LPR138" s="18"/>
      <c r="LPS138" s="18"/>
      <c r="LPT138" s="18"/>
      <c r="LPU138" s="18"/>
      <c r="LPV138" s="18"/>
      <c r="LPW138" s="18"/>
      <c r="LPX138" s="18"/>
      <c r="LPY138" s="18"/>
      <c r="LPZ138" s="18"/>
      <c r="LQA138" s="18"/>
      <c r="LQB138" s="18"/>
      <c r="LQC138" s="18"/>
      <c r="LQD138" s="18"/>
      <c r="LQE138" s="18"/>
      <c r="LQF138" s="18"/>
      <c r="LQG138" s="18"/>
      <c r="LQH138" s="18"/>
      <c r="LQI138" s="18"/>
      <c r="LQJ138" s="18"/>
      <c r="LQK138" s="18"/>
      <c r="LQL138" s="18"/>
      <c r="LQM138" s="18"/>
      <c r="LQN138" s="18"/>
      <c r="LQO138" s="18"/>
      <c r="LQP138" s="18"/>
      <c r="LQQ138" s="18"/>
      <c r="LQR138" s="18"/>
      <c r="LQS138" s="18"/>
      <c r="LQT138" s="18"/>
      <c r="LQU138" s="18"/>
      <c r="LQV138" s="18"/>
      <c r="LQW138" s="18"/>
      <c r="LQX138" s="18"/>
      <c r="LQY138" s="18"/>
      <c r="LQZ138" s="18"/>
      <c r="LRA138" s="18"/>
      <c r="LRB138" s="18"/>
      <c r="LRC138" s="18"/>
      <c r="LRD138" s="18"/>
      <c r="LRE138" s="18"/>
      <c r="LRF138" s="18"/>
      <c r="LRG138" s="18"/>
      <c r="LRH138" s="18"/>
      <c r="LRI138" s="18"/>
      <c r="LRJ138" s="18"/>
      <c r="LRK138" s="18"/>
      <c r="LRL138" s="18"/>
      <c r="LRM138" s="18"/>
      <c r="LRN138" s="18"/>
      <c r="LRO138" s="18"/>
      <c r="LRP138" s="18"/>
      <c r="LRQ138" s="18"/>
      <c r="LRR138" s="18"/>
      <c r="LRS138" s="18"/>
      <c r="LRT138" s="18"/>
      <c r="LRU138" s="18"/>
      <c r="LRV138" s="18"/>
      <c r="LRW138" s="18"/>
      <c r="LRX138" s="18"/>
      <c r="LRY138" s="18"/>
      <c r="LRZ138" s="18"/>
      <c r="LSA138" s="18"/>
      <c r="LSB138" s="18"/>
      <c r="LSC138" s="18"/>
      <c r="LSD138" s="18"/>
      <c r="LSE138" s="18"/>
      <c r="LSF138" s="18"/>
      <c r="LSG138" s="18"/>
      <c r="LSH138" s="18"/>
      <c r="LSI138" s="18"/>
      <c r="LSJ138" s="18"/>
      <c r="LSK138" s="18"/>
      <c r="LSL138" s="18"/>
      <c r="LSM138" s="18"/>
      <c r="LSN138" s="18"/>
      <c r="LSO138" s="18"/>
      <c r="LSP138" s="18"/>
      <c r="LSQ138" s="18"/>
      <c r="LSR138" s="18"/>
      <c r="LSS138" s="18"/>
      <c r="LST138" s="18"/>
      <c r="LSU138" s="18"/>
      <c r="LSV138" s="18"/>
      <c r="LSW138" s="18"/>
      <c r="LSX138" s="18"/>
      <c r="LSY138" s="18"/>
      <c r="LSZ138" s="18"/>
      <c r="LTA138" s="18"/>
      <c r="LTB138" s="18"/>
      <c r="LTC138" s="18"/>
      <c r="LTD138" s="18"/>
      <c r="LTE138" s="18"/>
      <c r="LTF138" s="18"/>
      <c r="LTG138" s="18"/>
      <c r="LTH138" s="18"/>
      <c r="LTI138" s="18"/>
      <c r="LTJ138" s="18"/>
      <c r="LTK138" s="18"/>
      <c r="LTL138" s="18"/>
      <c r="LTM138" s="18"/>
      <c r="LTN138" s="18"/>
      <c r="LTO138" s="18"/>
      <c r="LTP138" s="18"/>
      <c r="LTQ138" s="18"/>
      <c r="LTR138" s="18"/>
      <c r="LTS138" s="18"/>
      <c r="LTT138" s="18"/>
      <c r="LTU138" s="18"/>
      <c r="LTV138" s="18"/>
      <c r="LTW138" s="18"/>
      <c r="LTX138" s="18"/>
      <c r="LTY138" s="18"/>
      <c r="LTZ138" s="18"/>
      <c r="LUA138" s="18"/>
      <c r="LUB138" s="18"/>
      <c r="LUC138" s="18"/>
      <c r="LUD138" s="18"/>
      <c r="LUE138" s="18"/>
      <c r="LUF138" s="18"/>
      <c r="LUG138" s="18"/>
      <c r="LUH138" s="18"/>
      <c r="LUI138" s="18"/>
      <c r="LUJ138" s="18"/>
      <c r="LUK138" s="18"/>
      <c r="LUL138" s="18"/>
      <c r="LUM138" s="18"/>
      <c r="LUN138" s="18"/>
      <c r="LUO138" s="18"/>
      <c r="LUP138" s="18"/>
      <c r="LUQ138" s="18"/>
      <c r="LUR138" s="18"/>
      <c r="LUS138" s="18"/>
      <c r="LUT138" s="18"/>
      <c r="LUU138" s="18"/>
      <c r="LUV138" s="18"/>
      <c r="LUW138" s="18"/>
      <c r="LUX138" s="18"/>
      <c r="LUY138" s="18"/>
      <c r="LUZ138" s="18"/>
      <c r="LVA138" s="18"/>
      <c r="LVB138" s="18"/>
      <c r="LVC138" s="18"/>
      <c r="LVD138" s="18"/>
      <c r="LVE138" s="18"/>
      <c r="LVF138" s="18"/>
      <c r="LVG138" s="18"/>
      <c r="LVH138" s="18"/>
      <c r="LVI138" s="18"/>
      <c r="LVJ138" s="18"/>
      <c r="LVK138" s="18"/>
      <c r="LVL138" s="18"/>
      <c r="LVM138" s="18"/>
      <c r="LVN138" s="18"/>
      <c r="LVO138" s="18"/>
      <c r="LVP138" s="18"/>
      <c r="LVQ138" s="18"/>
      <c r="LVR138" s="18"/>
      <c r="LVS138" s="18"/>
      <c r="LVT138" s="18"/>
      <c r="LVU138" s="18"/>
      <c r="LVV138" s="18"/>
      <c r="LVW138" s="18"/>
      <c r="LVX138" s="18"/>
      <c r="LVY138" s="18"/>
      <c r="LVZ138" s="18"/>
      <c r="LWA138" s="18"/>
      <c r="LWB138" s="18"/>
      <c r="LWC138" s="18"/>
      <c r="LWD138" s="18"/>
      <c r="LWE138" s="18"/>
      <c r="LWF138" s="18"/>
      <c r="LWG138" s="18"/>
      <c r="LWH138" s="18"/>
      <c r="LWI138" s="18"/>
      <c r="LWJ138" s="18"/>
      <c r="LWK138" s="18"/>
      <c r="LWL138" s="18"/>
      <c r="LWM138" s="18"/>
      <c r="LWN138" s="18"/>
      <c r="LWO138" s="18"/>
      <c r="LWP138" s="18"/>
      <c r="LWQ138" s="18"/>
      <c r="LWR138" s="18"/>
      <c r="LWS138" s="18"/>
      <c r="LWT138" s="18"/>
      <c r="LWU138" s="18"/>
      <c r="LWV138" s="18"/>
      <c r="LWW138" s="18"/>
      <c r="LWX138" s="18"/>
      <c r="LWY138" s="18"/>
      <c r="LWZ138" s="18"/>
      <c r="LXA138" s="18"/>
      <c r="LXB138" s="18"/>
      <c r="LXC138" s="18"/>
      <c r="LXD138" s="18"/>
      <c r="LXE138" s="18"/>
      <c r="LXF138" s="18"/>
      <c r="LXG138" s="18"/>
      <c r="LXH138" s="18"/>
      <c r="LXI138" s="18"/>
      <c r="LXJ138" s="18"/>
      <c r="LXK138" s="18"/>
      <c r="LXL138" s="18"/>
      <c r="LXM138" s="18"/>
      <c r="LXN138" s="18"/>
      <c r="LXO138" s="18"/>
      <c r="LXP138" s="18"/>
      <c r="LXQ138" s="18"/>
      <c r="LXR138" s="18"/>
      <c r="LXS138" s="18"/>
      <c r="LXT138" s="18"/>
      <c r="LXU138" s="18"/>
      <c r="LXV138" s="18"/>
      <c r="LXW138" s="18"/>
      <c r="LXX138" s="18"/>
      <c r="LXY138" s="18"/>
      <c r="LXZ138" s="18"/>
      <c r="LYA138" s="18"/>
      <c r="LYB138" s="18"/>
      <c r="LYC138" s="18"/>
      <c r="LYD138" s="18"/>
      <c r="LYE138" s="18"/>
      <c r="LYF138" s="18"/>
      <c r="LYG138" s="18"/>
      <c r="LYH138" s="18"/>
      <c r="LYI138" s="18"/>
      <c r="LYJ138" s="18"/>
      <c r="LYK138" s="18"/>
      <c r="LYL138" s="18"/>
      <c r="LYM138" s="18"/>
      <c r="LYN138" s="18"/>
      <c r="LYO138" s="18"/>
      <c r="LYP138" s="18"/>
      <c r="LYQ138" s="18"/>
      <c r="LYR138" s="18"/>
      <c r="LYS138" s="18"/>
      <c r="LYT138" s="18"/>
      <c r="LYU138" s="18"/>
      <c r="LYV138" s="18"/>
      <c r="LYW138" s="18"/>
      <c r="LYX138" s="18"/>
      <c r="LYY138" s="18"/>
      <c r="LYZ138" s="18"/>
      <c r="LZA138" s="18"/>
      <c r="LZB138" s="18"/>
      <c r="LZC138" s="18"/>
      <c r="LZD138" s="18"/>
      <c r="LZE138" s="18"/>
      <c r="LZF138" s="18"/>
      <c r="LZG138" s="18"/>
      <c r="LZH138" s="18"/>
      <c r="LZI138" s="18"/>
      <c r="LZJ138" s="18"/>
      <c r="LZK138" s="18"/>
      <c r="LZL138" s="18"/>
      <c r="LZM138" s="18"/>
      <c r="LZN138" s="18"/>
      <c r="LZO138" s="18"/>
      <c r="LZP138" s="18"/>
      <c r="LZQ138" s="18"/>
      <c r="LZR138" s="18"/>
      <c r="LZS138" s="18"/>
      <c r="LZT138" s="18"/>
      <c r="LZU138" s="18"/>
      <c r="LZV138" s="18"/>
      <c r="LZW138" s="18"/>
      <c r="LZX138" s="18"/>
      <c r="LZY138" s="18"/>
      <c r="LZZ138" s="18"/>
      <c r="MAA138" s="18"/>
      <c r="MAB138" s="18"/>
      <c r="MAC138" s="18"/>
      <c r="MAD138" s="18"/>
      <c r="MAE138" s="18"/>
      <c r="MAF138" s="18"/>
      <c r="MAG138" s="18"/>
      <c r="MAH138" s="18"/>
      <c r="MAI138" s="18"/>
      <c r="MAJ138" s="18"/>
      <c r="MAK138" s="18"/>
      <c r="MAL138" s="18"/>
      <c r="MAM138" s="18"/>
      <c r="MAN138" s="18"/>
      <c r="MAO138" s="18"/>
      <c r="MAP138" s="18"/>
      <c r="MAQ138" s="18"/>
      <c r="MAR138" s="18"/>
      <c r="MAS138" s="18"/>
      <c r="MAT138" s="18"/>
      <c r="MAU138" s="18"/>
      <c r="MAV138" s="18"/>
      <c r="MAW138" s="18"/>
      <c r="MAX138" s="18"/>
      <c r="MAY138" s="18"/>
      <c r="MAZ138" s="18"/>
      <c r="MBA138" s="18"/>
      <c r="MBB138" s="18"/>
      <c r="MBC138" s="18"/>
      <c r="MBD138" s="18"/>
      <c r="MBE138" s="18"/>
      <c r="MBF138" s="18"/>
      <c r="MBG138" s="18"/>
      <c r="MBH138" s="18"/>
      <c r="MBI138" s="18"/>
      <c r="MBJ138" s="18"/>
      <c r="MBK138" s="18"/>
      <c r="MBL138" s="18"/>
      <c r="MBM138" s="18"/>
      <c r="MBN138" s="18"/>
      <c r="MBO138" s="18"/>
      <c r="MBP138" s="18"/>
      <c r="MBQ138" s="18"/>
      <c r="MBR138" s="18"/>
      <c r="MBS138" s="18"/>
      <c r="MBT138" s="18"/>
      <c r="MBU138" s="18"/>
      <c r="MBV138" s="18"/>
      <c r="MBW138" s="18"/>
      <c r="MBX138" s="18"/>
      <c r="MBY138" s="18"/>
      <c r="MBZ138" s="18"/>
      <c r="MCA138" s="18"/>
      <c r="MCB138" s="18"/>
      <c r="MCC138" s="18"/>
      <c r="MCD138" s="18"/>
      <c r="MCE138" s="18"/>
      <c r="MCF138" s="18"/>
      <c r="MCG138" s="18"/>
      <c r="MCH138" s="18"/>
      <c r="MCI138" s="18"/>
      <c r="MCJ138" s="18"/>
      <c r="MCK138" s="18"/>
      <c r="MCL138" s="18"/>
      <c r="MCM138" s="18"/>
      <c r="MCN138" s="18"/>
      <c r="MCO138" s="18"/>
      <c r="MCP138" s="18"/>
      <c r="MCQ138" s="18"/>
      <c r="MCR138" s="18"/>
      <c r="MCS138" s="18"/>
      <c r="MCT138" s="18"/>
      <c r="MCU138" s="18"/>
      <c r="MCV138" s="18"/>
      <c r="MCW138" s="18"/>
      <c r="MCX138" s="18"/>
      <c r="MCY138" s="18"/>
      <c r="MCZ138" s="18"/>
      <c r="MDA138" s="18"/>
      <c r="MDB138" s="18"/>
      <c r="MDC138" s="18"/>
      <c r="MDD138" s="18"/>
      <c r="MDE138" s="18"/>
      <c r="MDF138" s="18"/>
      <c r="MDG138" s="18"/>
      <c r="MDH138" s="18"/>
      <c r="MDI138" s="18"/>
      <c r="MDJ138" s="18"/>
      <c r="MDK138" s="18"/>
      <c r="MDL138" s="18"/>
      <c r="MDM138" s="18"/>
      <c r="MDN138" s="18"/>
      <c r="MDO138" s="18"/>
      <c r="MDP138" s="18"/>
      <c r="MDQ138" s="18"/>
      <c r="MDR138" s="18"/>
      <c r="MDS138" s="18"/>
      <c r="MDT138" s="18"/>
      <c r="MDU138" s="18"/>
      <c r="MDV138" s="18"/>
      <c r="MDW138" s="18"/>
      <c r="MDX138" s="18"/>
      <c r="MDY138" s="18"/>
      <c r="MDZ138" s="18"/>
      <c r="MEA138" s="18"/>
      <c r="MEB138" s="18"/>
      <c r="MEC138" s="18"/>
      <c r="MED138" s="18"/>
      <c r="MEE138" s="18"/>
      <c r="MEF138" s="18"/>
      <c r="MEG138" s="18"/>
      <c r="MEH138" s="18"/>
      <c r="MEI138" s="18"/>
      <c r="MEJ138" s="18"/>
      <c r="MEK138" s="18"/>
      <c r="MEL138" s="18"/>
      <c r="MEM138" s="18"/>
      <c r="MEN138" s="18"/>
      <c r="MEO138" s="18"/>
      <c r="MEP138" s="18"/>
      <c r="MEQ138" s="18"/>
      <c r="MER138" s="18"/>
      <c r="MES138" s="18"/>
      <c r="MET138" s="18"/>
      <c r="MEU138" s="18"/>
      <c r="MEV138" s="18"/>
      <c r="MEW138" s="18"/>
      <c r="MEX138" s="18"/>
      <c r="MEY138" s="18"/>
      <c r="MEZ138" s="18"/>
      <c r="MFA138" s="18"/>
      <c r="MFB138" s="18"/>
      <c r="MFC138" s="18"/>
      <c r="MFD138" s="18"/>
      <c r="MFE138" s="18"/>
      <c r="MFF138" s="18"/>
      <c r="MFG138" s="18"/>
      <c r="MFH138" s="18"/>
      <c r="MFI138" s="18"/>
      <c r="MFJ138" s="18"/>
      <c r="MFK138" s="18"/>
      <c r="MFL138" s="18"/>
      <c r="MFM138" s="18"/>
      <c r="MFN138" s="18"/>
      <c r="MFO138" s="18"/>
      <c r="MFP138" s="18"/>
      <c r="MFQ138" s="18"/>
      <c r="MFR138" s="18"/>
      <c r="MFS138" s="18"/>
      <c r="MFT138" s="18"/>
      <c r="MFU138" s="18"/>
      <c r="MFV138" s="18"/>
      <c r="MFW138" s="18"/>
      <c r="MFX138" s="18"/>
      <c r="MFY138" s="18"/>
      <c r="MFZ138" s="18"/>
      <c r="MGA138" s="18"/>
      <c r="MGB138" s="18"/>
      <c r="MGC138" s="18"/>
      <c r="MGD138" s="18"/>
      <c r="MGE138" s="18"/>
      <c r="MGF138" s="18"/>
      <c r="MGG138" s="18"/>
      <c r="MGH138" s="18"/>
      <c r="MGI138" s="18"/>
      <c r="MGJ138" s="18"/>
      <c r="MGK138" s="18"/>
      <c r="MGL138" s="18"/>
      <c r="MGM138" s="18"/>
      <c r="MGN138" s="18"/>
      <c r="MGO138" s="18"/>
      <c r="MGP138" s="18"/>
      <c r="MGQ138" s="18"/>
      <c r="MGR138" s="18"/>
      <c r="MGS138" s="18"/>
      <c r="MGT138" s="18"/>
      <c r="MGU138" s="18"/>
      <c r="MGV138" s="18"/>
      <c r="MGW138" s="18"/>
      <c r="MGX138" s="18"/>
      <c r="MGY138" s="18"/>
      <c r="MGZ138" s="18"/>
      <c r="MHA138" s="18"/>
      <c r="MHB138" s="18"/>
      <c r="MHC138" s="18"/>
      <c r="MHD138" s="18"/>
      <c r="MHE138" s="18"/>
      <c r="MHF138" s="18"/>
      <c r="MHG138" s="18"/>
      <c r="MHH138" s="18"/>
      <c r="MHI138" s="18"/>
      <c r="MHJ138" s="18"/>
      <c r="MHK138" s="18"/>
      <c r="MHL138" s="18"/>
      <c r="MHM138" s="18"/>
      <c r="MHN138" s="18"/>
      <c r="MHO138" s="18"/>
      <c r="MHP138" s="18"/>
      <c r="MHQ138" s="18"/>
      <c r="MHR138" s="18"/>
      <c r="MHS138" s="18"/>
      <c r="MHT138" s="18"/>
      <c r="MHU138" s="18"/>
      <c r="MHV138" s="18"/>
      <c r="MHW138" s="18"/>
      <c r="MHX138" s="18"/>
      <c r="MHY138" s="18"/>
      <c r="MHZ138" s="18"/>
      <c r="MIA138" s="18"/>
      <c r="MIB138" s="18"/>
      <c r="MIC138" s="18"/>
      <c r="MID138" s="18"/>
      <c r="MIE138" s="18"/>
      <c r="MIF138" s="18"/>
      <c r="MIG138" s="18"/>
      <c r="MIH138" s="18"/>
      <c r="MII138" s="18"/>
      <c r="MIJ138" s="18"/>
      <c r="MIK138" s="18"/>
      <c r="MIL138" s="18"/>
      <c r="MIM138" s="18"/>
      <c r="MIN138" s="18"/>
      <c r="MIO138" s="18"/>
      <c r="MIP138" s="18"/>
      <c r="MIQ138" s="18"/>
      <c r="MIR138" s="18"/>
      <c r="MIS138" s="18"/>
      <c r="MIT138" s="18"/>
      <c r="MIU138" s="18"/>
      <c r="MIV138" s="18"/>
      <c r="MIW138" s="18"/>
      <c r="MIX138" s="18"/>
      <c r="MIY138" s="18"/>
      <c r="MIZ138" s="18"/>
      <c r="MJA138" s="18"/>
      <c r="MJB138" s="18"/>
      <c r="MJC138" s="18"/>
      <c r="MJD138" s="18"/>
      <c r="MJE138" s="18"/>
      <c r="MJF138" s="18"/>
      <c r="MJG138" s="18"/>
      <c r="MJH138" s="18"/>
      <c r="MJI138" s="18"/>
      <c r="MJJ138" s="18"/>
      <c r="MJK138" s="18"/>
      <c r="MJL138" s="18"/>
      <c r="MJM138" s="18"/>
      <c r="MJN138" s="18"/>
      <c r="MJO138" s="18"/>
      <c r="MJP138" s="18"/>
      <c r="MJQ138" s="18"/>
      <c r="MJR138" s="18"/>
      <c r="MJS138" s="18"/>
      <c r="MJT138" s="18"/>
      <c r="MJU138" s="18"/>
      <c r="MJV138" s="18"/>
      <c r="MJW138" s="18"/>
      <c r="MJX138" s="18"/>
      <c r="MJY138" s="18"/>
      <c r="MJZ138" s="18"/>
      <c r="MKA138" s="18"/>
      <c r="MKB138" s="18"/>
      <c r="MKC138" s="18"/>
      <c r="MKD138" s="18"/>
      <c r="MKE138" s="18"/>
      <c r="MKF138" s="18"/>
      <c r="MKG138" s="18"/>
      <c r="MKH138" s="18"/>
      <c r="MKI138" s="18"/>
      <c r="MKJ138" s="18"/>
      <c r="MKK138" s="18"/>
      <c r="MKL138" s="18"/>
      <c r="MKM138" s="18"/>
      <c r="MKN138" s="18"/>
      <c r="MKO138" s="18"/>
      <c r="MKP138" s="18"/>
      <c r="MKQ138" s="18"/>
      <c r="MKR138" s="18"/>
      <c r="MKS138" s="18"/>
      <c r="MKT138" s="18"/>
      <c r="MKU138" s="18"/>
      <c r="MKV138" s="18"/>
      <c r="MKW138" s="18"/>
      <c r="MKX138" s="18"/>
      <c r="MKY138" s="18"/>
      <c r="MKZ138" s="18"/>
      <c r="MLA138" s="18"/>
      <c r="MLB138" s="18"/>
      <c r="MLC138" s="18"/>
      <c r="MLD138" s="18"/>
      <c r="MLE138" s="18"/>
      <c r="MLF138" s="18"/>
      <c r="MLG138" s="18"/>
      <c r="MLH138" s="18"/>
      <c r="MLI138" s="18"/>
      <c r="MLJ138" s="18"/>
      <c r="MLK138" s="18"/>
      <c r="MLL138" s="18"/>
      <c r="MLM138" s="18"/>
      <c r="MLN138" s="18"/>
      <c r="MLO138" s="18"/>
      <c r="MLP138" s="18"/>
      <c r="MLQ138" s="18"/>
      <c r="MLR138" s="18"/>
      <c r="MLS138" s="18"/>
      <c r="MLT138" s="18"/>
      <c r="MLU138" s="18"/>
      <c r="MLV138" s="18"/>
      <c r="MLW138" s="18"/>
      <c r="MLX138" s="18"/>
      <c r="MLY138" s="18"/>
      <c r="MLZ138" s="18"/>
      <c r="MMA138" s="18"/>
      <c r="MMB138" s="18"/>
      <c r="MMC138" s="18"/>
      <c r="MMD138" s="18"/>
      <c r="MME138" s="18"/>
      <c r="MMF138" s="18"/>
      <c r="MMG138" s="18"/>
      <c r="MMH138" s="18"/>
      <c r="MMI138" s="18"/>
      <c r="MMJ138" s="18"/>
      <c r="MMK138" s="18"/>
      <c r="MML138" s="18"/>
      <c r="MMM138" s="18"/>
      <c r="MMN138" s="18"/>
      <c r="MMO138" s="18"/>
      <c r="MMP138" s="18"/>
      <c r="MMQ138" s="18"/>
      <c r="MMR138" s="18"/>
      <c r="MMS138" s="18"/>
      <c r="MMT138" s="18"/>
      <c r="MMU138" s="18"/>
      <c r="MMV138" s="18"/>
      <c r="MMW138" s="18"/>
      <c r="MMX138" s="18"/>
      <c r="MMY138" s="18"/>
      <c r="MMZ138" s="18"/>
      <c r="MNA138" s="18"/>
      <c r="MNB138" s="18"/>
      <c r="MNC138" s="18"/>
      <c r="MND138" s="18"/>
      <c r="MNE138" s="18"/>
      <c r="MNF138" s="18"/>
      <c r="MNG138" s="18"/>
      <c r="MNH138" s="18"/>
      <c r="MNI138" s="18"/>
      <c r="MNJ138" s="18"/>
      <c r="MNK138" s="18"/>
      <c r="MNL138" s="18"/>
      <c r="MNM138" s="18"/>
      <c r="MNN138" s="18"/>
      <c r="MNO138" s="18"/>
      <c r="MNP138" s="18"/>
      <c r="MNQ138" s="18"/>
      <c r="MNR138" s="18"/>
      <c r="MNS138" s="18"/>
      <c r="MNT138" s="18"/>
      <c r="MNU138" s="18"/>
      <c r="MNV138" s="18"/>
      <c r="MNW138" s="18"/>
      <c r="MNX138" s="18"/>
      <c r="MNY138" s="18"/>
      <c r="MNZ138" s="18"/>
      <c r="MOA138" s="18"/>
      <c r="MOB138" s="18"/>
      <c r="MOC138" s="18"/>
      <c r="MOD138" s="18"/>
      <c r="MOE138" s="18"/>
      <c r="MOF138" s="18"/>
      <c r="MOG138" s="18"/>
      <c r="MOH138" s="18"/>
      <c r="MOI138" s="18"/>
      <c r="MOJ138" s="18"/>
      <c r="MOK138" s="18"/>
      <c r="MOL138" s="18"/>
      <c r="MOM138" s="18"/>
      <c r="MON138" s="18"/>
      <c r="MOO138" s="18"/>
      <c r="MOP138" s="18"/>
      <c r="MOQ138" s="18"/>
      <c r="MOR138" s="18"/>
      <c r="MOS138" s="18"/>
      <c r="MOT138" s="18"/>
      <c r="MOU138" s="18"/>
      <c r="MOV138" s="18"/>
      <c r="MOW138" s="18"/>
      <c r="MOX138" s="18"/>
      <c r="MOY138" s="18"/>
      <c r="MOZ138" s="18"/>
      <c r="MPA138" s="18"/>
      <c r="MPB138" s="18"/>
      <c r="MPC138" s="18"/>
      <c r="MPD138" s="18"/>
      <c r="MPE138" s="18"/>
      <c r="MPF138" s="18"/>
      <c r="MPG138" s="18"/>
      <c r="MPH138" s="18"/>
      <c r="MPI138" s="18"/>
      <c r="MPJ138" s="18"/>
      <c r="MPK138" s="18"/>
      <c r="MPL138" s="18"/>
      <c r="MPM138" s="18"/>
      <c r="MPN138" s="18"/>
      <c r="MPO138" s="18"/>
      <c r="MPP138" s="18"/>
      <c r="MPQ138" s="18"/>
      <c r="MPR138" s="18"/>
      <c r="MPS138" s="18"/>
      <c r="MPT138" s="18"/>
      <c r="MPU138" s="18"/>
      <c r="MPV138" s="18"/>
      <c r="MPW138" s="18"/>
      <c r="MPX138" s="18"/>
      <c r="MPY138" s="18"/>
      <c r="MPZ138" s="18"/>
      <c r="MQA138" s="18"/>
      <c r="MQB138" s="18"/>
      <c r="MQC138" s="18"/>
      <c r="MQD138" s="18"/>
      <c r="MQE138" s="18"/>
      <c r="MQF138" s="18"/>
      <c r="MQG138" s="18"/>
      <c r="MQH138" s="18"/>
      <c r="MQI138" s="18"/>
      <c r="MQJ138" s="18"/>
      <c r="MQK138" s="18"/>
      <c r="MQL138" s="18"/>
      <c r="MQM138" s="18"/>
      <c r="MQN138" s="18"/>
      <c r="MQO138" s="18"/>
      <c r="MQP138" s="18"/>
      <c r="MQQ138" s="18"/>
      <c r="MQR138" s="18"/>
      <c r="MQS138" s="18"/>
      <c r="MQT138" s="18"/>
      <c r="MQU138" s="18"/>
      <c r="MQV138" s="18"/>
      <c r="MQW138" s="18"/>
      <c r="MQX138" s="18"/>
      <c r="MQY138" s="18"/>
      <c r="MQZ138" s="18"/>
      <c r="MRA138" s="18"/>
      <c r="MRB138" s="18"/>
      <c r="MRC138" s="18"/>
      <c r="MRD138" s="18"/>
      <c r="MRE138" s="18"/>
      <c r="MRF138" s="18"/>
      <c r="MRG138" s="18"/>
      <c r="MRH138" s="18"/>
      <c r="MRI138" s="18"/>
      <c r="MRJ138" s="18"/>
      <c r="MRK138" s="18"/>
      <c r="MRL138" s="18"/>
      <c r="MRM138" s="18"/>
      <c r="MRN138" s="18"/>
      <c r="MRO138" s="18"/>
      <c r="MRP138" s="18"/>
      <c r="MRQ138" s="18"/>
      <c r="MRR138" s="18"/>
      <c r="MRS138" s="18"/>
      <c r="MRT138" s="18"/>
      <c r="MRU138" s="18"/>
      <c r="MRV138" s="18"/>
      <c r="MRW138" s="18"/>
      <c r="MRX138" s="18"/>
      <c r="MRY138" s="18"/>
      <c r="MRZ138" s="18"/>
      <c r="MSA138" s="18"/>
      <c r="MSB138" s="18"/>
      <c r="MSC138" s="18"/>
      <c r="MSD138" s="18"/>
      <c r="MSE138" s="18"/>
      <c r="MSF138" s="18"/>
      <c r="MSG138" s="18"/>
      <c r="MSH138" s="18"/>
      <c r="MSI138" s="18"/>
      <c r="MSJ138" s="18"/>
      <c r="MSK138" s="18"/>
      <c r="MSL138" s="18"/>
      <c r="MSM138" s="18"/>
      <c r="MSN138" s="18"/>
      <c r="MSO138" s="18"/>
      <c r="MSP138" s="18"/>
      <c r="MSQ138" s="18"/>
      <c r="MSR138" s="18"/>
      <c r="MSS138" s="18"/>
      <c r="MST138" s="18"/>
      <c r="MSU138" s="18"/>
      <c r="MSV138" s="18"/>
      <c r="MSW138" s="18"/>
      <c r="MSX138" s="18"/>
      <c r="MSY138" s="18"/>
      <c r="MSZ138" s="18"/>
      <c r="MTA138" s="18"/>
      <c r="MTB138" s="18"/>
      <c r="MTC138" s="18"/>
      <c r="MTD138" s="18"/>
      <c r="MTE138" s="18"/>
      <c r="MTF138" s="18"/>
      <c r="MTG138" s="18"/>
      <c r="MTH138" s="18"/>
      <c r="MTI138" s="18"/>
      <c r="MTJ138" s="18"/>
      <c r="MTK138" s="18"/>
      <c r="MTL138" s="18"/>
      <c r="MTM138" s="18"/>
      <c r="MTN138" s="18"/>
      <c r="MTO138" s="18"/>
      <c r="MTP138" s="18"/>
      <c r="MTQ138" s="18"/>
      <c r="MTR138" s="18"/>
      <c r="MTS138" s="18"/>
      <c r="MTT138" s="18"/>
      <c r="MTU138" s="18"/>
      <c r="MTV138" s="18"/>
      <c r="MTW138" s="18"/>
      <c r="MTX138" s="18"/>
      <c r="MTY138" s="18"/>
      <c r="MTZ138" s="18"/>
      <c r="MUA138" s="18"/>
      <c r="MUB138" s="18"/>
      <c r="MUC138" s="18"/>
      <c r="MUD138" s="18"/>
      <c r="MUE138" s="18"/>
      <c r="MUF138" s="18"/>
      <c r="MUG138" s="18"/>
      <c r="MUH138" s="18"/>
      <c r="MUI138" s="18"/>
      <c r="MUJ138" s="18"/>
      <c r="MUK138" s="18"/>
      <c r="MUL138" s="18"/>
      <c r="MUM138" s="18"/>
      <c r="MUN138" s="18"/>
      <c r="MUO138" s="18"/>
      <c r="MUP138" s="18"/>
      <c r="MUQ138" s="18"/>
      <c r="MUR138" s="18"/>
      <c r="MUS138" s="18"/>
      <c r="MUT138" s="18"/>
      <c r="MUU138" s="18"/>
      <c r="MUV138" s="18"/>
      <c r="MUW138" s="18"/>
      <c r="MUX138" s="18"/>
      <c r="MUY138" s="18"/>
      <c r="MUZ138" s="18"/>
      <c r="MVA138" s="18"/>
      <c r="MVB138" s="18"/>
      <c r="MVC138" s="18"/>
      <c r="MVD138" s="18"/>
      <c r="MVE138" s="18"/>
      <c r="MVF138" s="18"/>
      <c r="MVG138" s="18"/>
      <c r="MVH138" s="18"/>
      <c r="MVI138" s="18"/>
      <c r="MVJ138" s="18"/>
      <c r="MVK138" s="18"/>
      <c r="MVL138" s="18"/>
      <c r="MVM138" s="18"/>
      <c r="MVN138" s="18"/>
      <c r="MVO138" s="18"/>
      <c r="MVP138" s="18"/>
      <c r="MVQ138" s="18"/>
      <c r="MVR138" s="18"/>
      <c r="MVS138" s="18"/>
      <c r="MVT138" s="18"/>
      <c r="MVU138" s="18"/>
      <c r="MVV138" s="18"/>
      <c r="MVW138" s="18"/>
      <c r="MVX138" s="18"/>
      <c r="MVY138" s="18"/>
      <c r="MVZ138" s="18"/>
      <c r="MWA138" s="18"/>
      <c r="MWB138" s="18"/>
      <c r="MWC138" s="18"/>
      <c r="MWD138" s="18"/>
      <c r="MWE138" s="18"/>
      <c r="MWF138" s="18"/>
      <c r="MWG138" s="18"/>
      <c r="MWH138" s="18"/>
      <c r="MWI138" s="18"/>
      <c r="MWJ138" s="18"/>
      <c r="MWK138" s="18"/>
      <c r="MWL138" s="18"/>
      <c r="MWM138" s="18"/>
      <c r="MWN138" s="18"/>
      <c r="MWO138" s="18"/>
      <c r="MWP138" s="18"/>
      <c r="MWQ138" s="18"/>
      <c r="MWR138" s="18"/>
      <c r="MWS138" s="18"/>
      <c r="MWT138" s="18"/>
      <c r="MWU138" s="18"/>
      <c r="MWV138" s="18"/>
      <c r="MWW138" s="18"/>
      <c r="MWX138" s="18"/>
      <c r="MWY138" s="18"/>
      <c r="MWZ138" s="18"/>
      <c r="MXA138" s="18"/>
      <c r="MXB138" s="18"/>
      <c r="MXC138" s="18"/>
      <c r="MXD138" s="18"/>
      <c r="MXE138" s="18"/>
      <c r="MXF138" s="18"/>
      <c r="MXG138" s="18"/>
      <c r="MXH138" s="18"/>
      <c r="MXI138" s="18"/>
      <c r="MXJ138" s="18"/>
      <c r="MXK138" s="18"/>
      <c r="MXL138" s="18"/>
      <c r="MXM138" s="18"/>
      <c r="MXN138" s="18"/>
      <c r="MXO138" s="18"/>
      <c r="MXP138" s="18"/>
      <c r="MXQ138" s="18"/>
      <c r="MXR138" s="18"/>
      <c r="MXS138" s="18"/>
      <c r="MXT138" s="18"/>
      <c r="MXU138" s="18"/>
      <c r="MXV138" s="18"/>
      <c r="MXW138" s="18"/>
      <c r="MXX138" s="18"/>
      <c r="MXY138" s="18"/>
      <c r="MXZ138" s="18"/>
      <c r="MYA138" s="18"/>
      <c r="MYB138" s="18"/>
      <c r="MYC138" s="18"/>
      <c r="MYD138" s="18"/>
      <c r="MYE138" s="18"/>
      <c r="MYF138" s="18"/>
      <c r="MYG138" s="18"/>
      <c r="MYH138" s="18"/>
      <c r="MYI138" s="18"/>
      <c r="MYJ138" s="18"/>
      <c r="MYK138" s="18"/>
      <c r="MYL138" s="18"/>
      <c r="MYM138" s="18"/>
      <c r="MYN138" s="18"/>
      <c r="MYO138" s="18"/>
      <c r="MYP138" s="18"/>
      <c r="MYQ138" s="18"/>
      <c r="MYR138" s="18"/>
      <c r="MYS138" s="18"/>
      <c r="MYT138" s="18"/>
      <c r="MYU138" s="18"/>
      <c r="MYV138" s="18"/>
      <c r="MYW138" s="18"/>
      <c r="MYX138" s="18"/>
      <c r="MYY138" s="18"/>
      <c r="MYZ138" s="18"/>
      <c r="MZA138" s="18"/>
      <c r="MZB138" s="18"/>
      <c r="MZC138" s="18"/>
      <c r="MZD138" s="18"/>
      <c r="MZE138" s="18"/>
      <c r="MZF138" s="18"/>
      <c r="MZG138" s="18"/>
      <c r="MZH138" s="18"/>
      <c r="MZI138" s="18"/>
      <c r="MZJ138" s="18"/>
      <c r="MZK138" s="18"/>
      <c r="MZL138" s="18"/>
      <c r="MZM138" s="18"/>
      <c r="MZN138" s="18"/>
      <c r="MZO138" s="18"/>
      <c r="MZP138" s="18"/>
      <c r="MZQ138" s="18"/>
      <c r="MZR138" s="18"/>
      <c r="MZS138" s="18"/>
      <c r="MZT138" s="18"/>
      <c r="MZU138" s="18"/>
      <c r="MZV138" s="18"/>
      <c r="MZW138" s="18"/>
      <c r="MZX138" s="18"/>
      <c r="MZY138" s="18"/>
      <c r="MZZ138" s="18"/>
      <c r="NAA138" s="18"/>
      <c r="NAB138" s="18"/>
      <c r="NAC138" s="18"/>
      <c r="NAD138" s="18"/>
      <c r="NAE138" s="18"/>
      <c r="NAF138" s="18"/>
      <c r="NAG138" s="18"/>
      <c r="NAH138" s="18"/>
      <c r="NAI138" s="18"/>
      <c r="NAJ138" s="18"/>
      <c r="NAK138" s="18"/>
      <c r="NAL138" s="18"/>
      <c r="NAM138" s="18"/>
      <c r="NAN138" s="18"/>
      <c r="NAO138" s="18"/>
      <c r="NAP138" s="18"/>
      <c r="NAQ138" s="18"/>
      <c r="NAR138" s="18"/>
      <c r="NAS138" s="18"/>
      <c r="NAT138" s="18"/>
      <c r="NAU138" s="18"/>
      <c r="NAV138" s="18"/>
      <c r="NAW138" s="18"/>
      <c r="NAX138" s="18"/>
      <c r="NAY138" s="18"/>
      <c r="NAZ138" s="18"/>
      <c r="NBA138" s="18"/>
      <c r="NBB138" s="18"/>
      <c r="NBC138" s="18"/>
      <c r="NBD138" s="18"/>
      <c r="NBE138" s="18"/>
      <c r="NBF138" s="18"/>
      <c r="NBG138" s="18"/>
      <c r="NBH138" s="18"/>
      <c r="NBI138" s="18"/>
      <c r="NBJ138" s="18"/>
      <c r="NBK138" s="18"/>
      <c r="NBL138" s="18"/>
      <c r="NBM138" s="18"/>
      <c r="NBN138" s="18"/>
      <c r="NBO138" s="18"/>
      <c r="NBP138" s="18"/>
      <c r="NBQ138" s="18"/>
      <c r="NBR138" s="18"/>
      <c r="NBS138" s="18"/>
      <c r="NBT138" s="18"/>
      <c r="NBU138" s="18"/>
      <c r="NBV138" s="18"/>
      <c r="NBW138" s="18"/>
      <c r="NBX138" s="18"/>
      <c r="NBY138" s="18"/>
      <c r="NBZ138" s="18"/>
      <c r="NCA138" s="18"/>
      <c r="NCB138" s="18"/>
      <c r="NCC138" s="18"/>
      <c r="NCD138" s="18"/>
      <c r="NCE138" s="18"/>
      <c r="NCF138" s="18"/>
      <c r="NCG138" s="18"/>
      <c r="NCH138" s="18"/>
      <c r="NCI138" s="18"/>
      <c r="NCJ138" s="18"/>
      <c r="NCK138" s="18"/>
      <c r="NCL138" s="18"/>
      <c r="NCM138" s="18"/>
      <c r="NCN138" s="18"/>
      <c r="NCO138" s="18"/>
      <c r="NCP138" s="18"/>
      <c r="NCQ138" s="18"/>
      <c r="NCR138" s="18"/>
      <c r="NCS138" s="18"/>
      <c r="NCT138" s="18"/>
      <c r="NCU138" s="18"/>
      <c r="NCV138" s="18"/>
      <c r="NCW138" s="18"/>
      <c r="NCX138" s="18"/>
      <c r="NCY138" s="18"/>
      <c r="NCZ138" s="18"/>
      <c r="NDA138" s="18"/>
      <c r="NDB138" s="18"/>
      <c r="NDC138" s="18"/>
      <c r="NDD138" s="18"/>
      <c r="NDE138" s="18"/>
      <c r="NDF138" s="18"/>
      <c r="NDG138" s="18"/>
      <c r="NDH138" s="18"/>
      <c r="NDI138" s="18"/>
      <c r="NDJ138" s="18"/>
      <c r="NDK138" s="18"/>
      <c r="NDL138" s="18"/>
      <c r="NDM138" s="18"/>
      <c r="NDN138" s="18"/>
      <c r="NDO138" s="18"/>
      <c r="NDP138" s="18"/>
      <c r="NDQ138" s="18"/>
      <c r="NDR138" s="18"/>
      <c r="NDS138" s="18"/>
      <c r="NDT138" s="18"/>
      <c r="NDU138" s="18"/>
      <c r="NDV138" s="18"/>
      <c r="NDW138" s="18"/>
      <c r="NDX138" s="18"/>
      <c r="NDY138" s="18"/>
      <c r="NDZ138" s="18"/>
      <c r="NEA138" s="18"/>
      <c r="NEB138" s="18"/>
      <c r="NEC138" s="18"/>
      <c r="NED138" s="18"/>
      <c r="NEE138" s="18"/>
      <c r="NEF138" s="18"/>
      <c r="NEG138" s="18"/>
      <c r="NEH138" s="18"/>
      <c r="NEI138" s="18"/>
      <c r="NEJ138" s="18"/>
      <c r="NEK138" s="18"/>
      <c r="NEL138" s="18"/>
      <c r="NEM138" s="18"/>
      <c r="NEN138" s="18"/>
      <c r="NEO138" s="18"/>
      <c r="NEP138" s="18"/>
      <c r="NEQ138" s="18"/>
      <c r="NER138" s="18"/>
      <c r="NES138" s="18"/>
      <c r="NET138" s="18"/>
      <c r="NEU138" s="18"/>
      <c r="NEV138" s="18"/>
      <c r="NEW138" s="18"/>
      <c r="NEX138" s="18"/>
      <c r="NEY138" s="18"/>
      <c r="NEZ138" s="18"/>
      <c r="NFA138" s="18"/>
      <c r="NFB138" s="18"/>
      <c r="NFC138" s="18"/>
      <c r="NFD138" s="18"/>
      <c r="NFE138" s="18"/>
      <c r="NFF138" s="18"/>
      <c r="NFG138" s="18"/>
      <c r="NFH138" s="18"/>
      <c r="NFI138" s="18"/>
      <c r="NFJ138" s="18"/>
      <c r="NFK138" s="18"/>
      <c r="NFL138" s="18"/>
      <c r="NFM138" s="18"/>
      <c r="NFN138" s="18"/>
      <c r="NFO138" s="18"/>
      <c r="NFP138" s="18"/>
      <c r="NFQ138" s="18"/>
      <c r="NFR138" s="18"/>
      <c r="NFS138" s="18"/>
      <c r="NFT138" s="18"/>
      <c r="NFU138" s="18"/>
      <c r="NFV138" s="18"/>
      <c r="NFW138" s="18"/>
      <c r="NFX138" s="18"/>
      <c r="NFY138" s="18"/>
      <c r="NFZ138" s="18"/>
      <c r="NGA138" s="18"/>
      <c r="NGB138" s="18"/>
      <c r="NGC138" s="18"/>
      <c r="NGD138" s="18"/>
      <c r="NGE138" s="18"/>
      <c r="NGF138" s="18"/>
      <c r="NGG138" s="18"/>
      <c r="NGH138" s="18"/>
      <c r="NGI138" s="18"/>
      <c r="NGJ138" s="18"/>
      <c r="NGK138" s="18"/>
      <c r="NGL138" s="18"/>
      <c r="NGM138" s="18"/>
      <c r="NGN138" s="18"/>
      <c r="NGO138" s="18"/>
      <c r="NGP138" s="18"/>
      <c r="NGQ138" s="18"/>
      <c r="NGR138" s="18"/>
      <c r="NGS138" s="18"/>
      <c r="NGT138" s="18"/>
      <c r="NGU138" s="18"/>
      <c r="NGV138" s="18"/>
      <c r="NGW138" s="18"/>
      <c r="NGX138" s="18"/>
      <c r="NGY138" s="18"/>
      <c r="NGZ138" s="18"/>
      <c r="NHA138" s="18"/>
      <c r="NHB138" s="18"/>
      <c r="NHC138" s="18"/>
      <c r="NHD138" s="18"/>
      <c r="NHE138" s="18"/>
      <c r="NHF138" s="18"/>
      <c r="NHG138" s="18"/>
      <c r="NHH138" s="18"/>
      <c r="NHI138" s="18"/>
      <c r="NHJ138" s="18"/>
      <c r="NHK138" s="18"/>
      <c r="NHL138" s="18"/>
      <c r="NHM138" s="18"/>
      <c r="NHN138" s="18"/>
      <c r="NHO138" s="18"/>
      <c r="NHP138" s="18"/>
      <c r="NHQ138" s="18"/>
      <c r="NHR138" s="18"/>
      <c r="NHS138" s="18"/>
      <c r="NHT138" s="18"/>
      <c r="NHU138" s="18"/>
      <c r="NHV138" s="18"/>
      <c r="NHW138" s="18"/>
      <c r="NHX138" s="18"/>
      <c r="NHY138" s="18"/>
      <c r="NHZ138" s="18"/>
      <c r="NIA138" s="18"/>
      <c r="NIB138" s="18"/>
      <c r="NIC138" s="18"/>
      <c r="NID138" s="18"/>
      <c r="NIE138" s="18"/>
      <c r="NIF138" s="18"/>
      <c r="NIG138" s="18"/>
      <c r="NIH138" s="18"/>
      <c r="NII138" s="18"/>
      <c r="NIJ138" s="18"/>
      <c r="NIK138" s="18"/>
      <c r="NIL138" s="18"/>
      <c r="NIM138" s="18"/>
      <c r="NIN138" s="18"/>
      <c r="NIO138" s="18"/>
      <c r="NIP138" s="18"/>
      <c r="NIQ138" s="18"/>
      <c r="NIR138" s="18"/>
      <c r="NIS138" s="18"/>
      <c r="NIT138" s="18"/>
      <c r="NIU138" s="18"/>
      <c r="NIV138" s="18"/>
      <c r="NIW138" s="18"/>
      <c r="NIX138" s="18"/>
      <c r="NIY138" s="18"/>
      <c r="NIZ138" s="18"/>
      <c r="NJA138" s="18"/>
      <c r="NJB138" s="18"/>
      <c r="NJC138" s="18"/>
      <c r="NJD138" s="18"/>
      <c r="NJE138" s="18"/>
      <c r="NJF138" s="18"/>
      <c r="NJG138" s="18"/>
      <c r="NJH138" s="18"/>
      <c r="NJI138" s="18"/>
      <c r="NJJ138" s="18"/>
      <c r="NJK138" s="18"/>
      <c r="NJL138" s="18"/>
      <c r="NJM138" s="18"/>
      <c r="NJN138" s="18"/>
      <c r="NJO138" s="18"/>
      <c r="NJP138" s="18"/>
      <c r="NJQ138" s="18"/>
      <c r="NJR138" s="18"/>
      <c r="NJS138" s="18"/>
      <c r="NJT138" s="18"/>
      <c r="NJU138" s="18"/>
      <c r="NJV138" s="18"/>
      <c r="NJW138" s="18"/>
      <c r="NJX138" s="18"/>
      <c r="NJY138" s="18"/>
      <c r="NJZ138" s="18"/>
      <c r="NKA138" s="18"/>
      <c r="NKB138" s="18"/>
      <c r="NKC138" s="18"/>
      <c r="NKD138" s="18"/>
      <c r="NKE138" s="18"/>
      <c r="NKF138" s="18"/>
      <c r="NKG138" s="18"/>
      <c r="NKH138" s="18"/>
      <c r="NKI138" s="18"/>
      <c r="NKJ138" s="18"/>
      <c r="NKK138" s="18"/>
      <c r="NKL138" s="18"/>
      <c r="NKM138" s="18"/>
      <c r="NKN138" s="18"/>
      <c r="NKO138" s="18"/>
      <c r="NKP138" s="18"/>
      <c r="NKQ138" s="18"/>
      <c r="NKR138" s="18"/>
      <c r="NKS138" s="18"/>
      <c r="NKT138" s="18"/>
      <c r="NKU138" s="18"/>
      <c r="NKV138" s="18"/>
      <c r="NKW138" s="18"/>
      <c r="NKX138" s="18"/>
      <c r="NKY138" s="18"/>
      <c r="NKZ138" s="18"/>
      <c r="NLA138" s="18"/>
      <c r="NLB138" s="18"/>
      <c r="NLC138" s="18"/>
      <c r="NLD138" s="18"/>
      <c r="NLE138" s="18"/>
      <c r="NLF138" s="18"/>
      <c r="NLG138" s="18"/>
      <c r="NLH138" s="18"/>
      <c r="NLI138" s="18"/>
      <c r="NLJ138" s="18"/>
      <c r="NLK138" s="18"/>
      <c r="NLL138" s="18"/>
      <c r="NLM138" s="18"/>
      <c r="NLN138" s="18"/>
      <c r="NLO138" s="18"/>
      <c r="NLP138" s="18"/>
      <c r="NLQ138" s="18"/>
      <c r="NLR138" s="18"/>
      <c r="NLS138" s="18"/>
      <c r="NLT138" s="18"/>
      <c r="NLU138" s="18"/>
      <c r="NLV138" s="18"/>
      <c r="NLW138" s="18"/>
      <c r="NLX138" s="18"/>
      <c r="NLY138" s="18"/>
      <c r="NLZ138" s="18"/>
      <c r="NMA138" s="18"/>
      <c r="NMB138" s="18"/>
      <c r="NMC138" s="18"/>
      <c r="NMD138" s="18"/>
      <c r="NME138" s="18"/>
      <c r="NMF138" s="18"/>
      <c r="NMG138" s="18"/>
      <c r="NMH138" s="18"/>
      <c r="NMI138" s="18"/>
      <c r="NMJ138" s="18"/>
      <c r="NMK138" s="18"/>
      <c r="NML138" s="18"/>
      <c r="NMM138" s="18"/>
      <c r="NMN138" s="18"/>
      <c r="NMO138" s="18"/>
      <c r="NMP138" s="18"/>
      <c r="NMQ138" s="18"/>
      <c r="NMR138" s="18"/>
      <c r="NMS138" s="18"/>
      <c r="NMT138" s="18"/>
      <c r="NMU138" s="18"/>
      <c r="NMV138" s="18"/>
      <c r="NMW138" s="18"/>
      <c r="NMX138" s="18"/>
      <c r="NMY138" s="18"/>
      <c r="NMZ138" s="18"/>
      <c r="NNA138" s="18"/>
      <c r="NNB138" s="18"/>
      <c r="NNC138" s="18"/>
      <c r="NND138" s="18"/>
      <c r="NNE138" s="18"/>
      <c r="NNF138" s="18"/>
      <c r="NNG138" s="18"/>
      <c r="NNH138" s="18"/>
      <c r="NNI138" s="18"/>
      <c r="NNJ138" s="18"/>
      <c r="NNK138" s="18"/>
      <c r="NNL138" s="18"/>
      <c r="NNM138" s="18"/>
      <c r="NNN138" s="18"/>
      <c r="NNO138" s="18"/>
      <c r="NNP138" s="18"/>
      <c r="NNQ138" s="18"/>
      <c r="NNR138" s="18"/>
      <c r="NNS138" s="18"/>
      <c r="NNT138" s="18"/>
      <c r="NNU138" s="18"/>
      <c r="NNV138" s="18"/>
      <c r="NNW138" s="18"/>
      <c r="NNX138" s="18"/>
      <c r="NNY138" s="18"/>
      <c r="NNZ138" s="18"/>
      <c r="NOA138" s="18"/>
      <c r="NOB138" s="18"/>
      <c r="NOC138" s="18"/>
      <c r="NOD138" s="18"/>
      <c r="NOE138" s="18"/>
      <c r="NOF138" s="18"/>
      <c r="NOG138" s="18"/>
      <c r="NOH138" s="18"/>
      <c r="NOI138" s="18"/>
      <c r="NOJ138" s="18"/>
      <c r="NOK138" s="18"/>
      <c r="NOL138" s="18"/>
      <c r="NOM138" s="18"/>
      <c r="NON138" s="18"/>
      <c r="NOO138" s="18"/>
      <c r="NOP138" s="18"/>
      <c r="NOQ138" s="18"/>
      <c r="NOR138" s="18"/>
      <c r="NOS138" s="18"/>
      <c r="NOT138" s="18"/>
      <c r="NOU138" s="18"/>
      <c r="NOV138" s="18"/>
      <c r="NOW138" s="18"/>
      <c r="NOX138" s="18"/>
      <c r="NOY138" s="18"/>
      <c r="NOZ138" s="18"/>
      <c r="NPA138" s="18"/>
      <c r="NPB138" s="18"/>
      <c r="NPC138" s="18"/>
      <c r="NPD138" s="18"/>
      <c r="NPE138" s="18"/>
      <c r="NPF138" s="18"/>
      <c r="NPG138" s="18"/>
      <c r="NPH138" s="18"/>
      <c r="NPI138" s="18"/>
      <c r="NPJ138" s="18"/>
      <c r="NPK138" s="18"/>
      <c r="NPL138" s="18"/>
      <c r="NPM138" s="18"/>
      <c r="NPN138" s="18"/>
      <c r="NPO138" s="18"/>
      <c r="NPP138" s="18"/>
      <c r="NPQ138" s="18"/>
      <c r="NPR138" s="18"/>
      <c r="NPS138" s="18"/>
      <c r="NPT138" s="18"/>
      <c r="NPU138" s="18"/>
      <c r="NPV138" s="18"/>
      <c r="NPW138" s="18"/>
      <c r="NPX138" s="18"/>
      <c r="NPY138" s="18"/>
      <c r="NPZ138" s="18"/>
      <c r="NQA138" s="18"/>
      <c r="NQB138" s="18"/>
      <c r="NQC138" s="18"/>
      <c r="NQD138" s="18"/>
      <c r="NQE138" s="18"/>
      <c r="NQF138" s="18"/>
      <c r="NQG138" s="18"/>
      <c r="NQH138" s="18"/>
      <c r="NQI138" s="18"/>
      <c r="NQJ138" s="18"/>
      <c r="NQK138" s="18"/>
      <c r="NQL138" s="18"/>
      <c r="NQM138" s="18"/>
      <c r="NQN138" s="18"/>
      <c r="NQO138" s="18"/>
      <c r="NQP138" s="18"/>
      <c r="NQQ138" s="18"/>
      <c r="NQR138" s="18"/>
      <c r="NQS138" s="18"/>
      <c r="NQT138" s="18"/>
      <c r="NQU138" s="18"/>
      <c r="NQV138" s="18"/>
      <c r="NQW138" s="18"/>
      <c r="NQX138" s="18"/>
      <c r="NQY138" s="18"/>
      <c r="NQZ138" s="18"/>
      <c r="NRA138" s="18"/>
      <c r="NRB138" s="18"/>
      <c r="NRC138" s="18"/>
      <c r="NRD138" s="18"/>
      <c r="NRE138" s="18"/>
      <c r="NRF138" s="18"/>
      <c r="NRG138" s="18"/>
      <c r="NRH138" s="18"/>
      <c r="NRI138" s="18"/>
      <c r="NRJ138" s="18"/>
      <c r="NRK138" s="18"/>
      <c r="NRL138" s="18"/>
      <c r="NRM138" s="18"/>
      <c r="NRN138" s="18"/>
      <c r="NRO138" s="18"/>
      <c r="NRP138" s="18"/>
      <c r="NRQ138" s="18"/>
      <c r="NRR138" s="18"/>
      <c r="NRS138" s="18"/>
      <c r="NRT138" s="18"/>
      <c r="NRU138" s="18"/>
      <c r="NRV138" s="18"/>
      <c r="NRW138" s="18"/>
      <c r="NRX138" s="18"/>
      <c r="NRY138" s="18"/>
      <c r="NRZ138" s="18"/>
      <c r="NSA138" s="18"/>
      <c r="NSB138" s="18"/>
      <c r="NSC138" s="18"/>
      <c r="NSD138" s="18"/>
      <c r="NSE138" s="18"/>
      <c r="NSF138" s="18"/>
      <c r="NSG138" s="18"/>
      <c r="NSH138" s="18"/>
      <c r="NSI138" s="18"/>
      <c r="NSJ138" s="18"/>
      <c r="NSK138" s="18"/>
      <c r="NSL138" s="18"/>
      <c r="NSM138" s="18"/>
      <c r="NSN138" s="18"/>
      <c r="NSO138" s="18"/>
      <c r="NSP138" s="18"/>
      <c r="NSQ138" s="18"/>
      <c r="NSR138" s="18"/>
      <c r="NSS138" s="18"/>
      <c r="NST138" s="18"/>
      <c r="NSU138" s="18"/>
      <c r="NSV138" s="18"/>
      <c r="NSW138" s="18"/>
      <c r="NSX138" s="18"/>
      <c r="NSY138" s="18"/>
      <c r="NSZ138" s="18"/>
      <c r="NTA138" s="18"/>
      <c r="NTB138" s="18"/>
      <c r="NTC138" s="18"/>
      <c r="NTD138" s="18"/>
      <c r="NTE138" s="18"/>
      <c r="NTF138" s="18"/>
      <c r="NTG138" s="18"/>
      <c r="NTH138" s="18"/>
      <c r="NTI138" s="18"/>
      <c r="NTJ138" s="18"/>
      <c r="NTK138" s="18"/>
      <c r="NTL138" s="18"/>
      <c r="NTM138" s="18"/>
      <c r="NTN138" s="18"/>
      <c r="NTO138" s="18"/>
      <c r="NTP138" s="18"/>
      <c r="NTQ138" s="18"/>
      <c r="NTR138" s="18"/>
      <c r="NTS138" s="18"/>
      <c r="NTT138" s="18"/>
      <c r="NTU138" s="18"/>
      <c r="NTV138" s="18"/>
      <c r="NTW138" s="18"/>
      <c r="NTX138" s="18"/>
      <c r="NTY138" s="18"/>
      <c r="NTZ138" s="18"/>
      <c r="NUA138" s="18"/>
      <c r="NUB138" s="18"/>
      <c r="NUC138" s="18"/>
      <c r="NUD138" s="18"/>
      <c r="NUE138" s="18"/>
      <c r="NUF138" s="18"/>
      <c r="NUG138" s="18"/>
      <c r="NUH138" s="18"/>
      <c r="NUI138" s="18"/>
      <c r="NUJ138" s="18"/>
      <c r="NUK138" s="18"/>
      <c r="NUL138" s="18"/>
      <c r="NUM138" s="18"/>
      <c r="NUN138" s="18"/>
      <c r="NUO138" s="18"/>
      <c r="NUP138" s="18"/>
      <c r="NUQ138" s="18"/>
      <c r="NUR138" s="18"/>
      <c r="NUS138" s="18"/>
      <c r="NUT138" s="18"/>
      <c r="NUU138" s="18"/>
      <c r="NUV138" s="18"/>
      <c r="NUW138" s="18"/>
      <c r="NUX138" s="18"/>
      <c r="NUY138" s="18"/>
      <c r="NUZ138" s="18"/>
      <c r="NVA138" s="18"/>
      <c r="NVB138" s="18"/>
      <c r="NVC138" s="18"/>
      <c r="NVD138" s="18"/>
      <c r="NVE138" s="18"/>
      <c r="NVF138" s="18"/>
      <c r="NVG138" s="18"/>
      <c r="NVH138" s="18"/>
      <c r="NVI138" s="18"/>
      <c r="NVJ138" s="18"/>
      <c r="NVK138" s="18"/>
      <c r="NVL138" s="18"/>
      <c r="NVM138" s="18"/>
      <c r="NVN138" s="18"/>
      <c r="NVO138" s="18"/>
      <c r="NVP138" s="18"/>
      <c r="NVQ138" s="18"/>
      <c r="NVR138" s="18"/>
      <c r="NVS138" s="18"/>
      <c r="NVT138" s="18"/>
      <c r="NVU138" s="18"/>
      <c r="NVV138" s="18"/>
      <c r="NVW138" s="18"/>
      <c r="NVX138" s="18"/>
      <c r="NVY138" s="18"/>
      <c r="NVZ138" s="18"/>
      <c r="NWA138" s="18"/>
      <c r="NWB138" s="18"/>
      <c r="NWC138" s="18"/>
      <c r="NWD138" s="18"/>
      <c r="NWE138" s="18"/>
      <c r="NWF138" s="18"/>
      <c r="NWG138" s="18"/>
      <c r="NWH138" s="18"/>
      <c r="NWI138" s="18"/>
      <c r="NWJ138" s="18"/>
      <c r="NWK138" s="18"/>
      <c r="NWL138" s="18"/>
      <c r="NWM138" s="18"/>
      <c r="NWN138" s="18"/>
      <c r="NWO138" s="18"/>
      <c r="NWP138" s="18"/>
      <c r="NWQ138" s="18"/>
      <c r="NWR138" s="18"/>
      <c r="NWS138" s="18"/>
      <c r="NWT138" s="18"/>
      <c r="NWU138" s="18"/>
      <c r="NWV138" s="18"/>
      <c r="NWW138" s="18"/>
      <c r="NWX138" s="18"/>
      <c r="NWY138" s="18"/>
      <c r="NWZ138" s="18"/>
      <c r="NXA138" s="18"/>
      <c r="NXB138" s="18"/>
      <c r="NXC138" s="18"/>
      <c r="NXD138" s="18"/>
      <c r="NXE138" s="18"/>
      <c r="NXF138" s="18"/>
      <c r="NXG138" s="18"/>
      <c r="NXH138" s="18"/>
      <c r="NXI138" s="18"/>
      <c r="NXJ138" s="18"/>
      <c r="NXK138" s="18"/>
      <c r="NXL138" s="18"/>
      <c r="NXM138" s="18"/>
      <c r="NXN138" s="18"/>
      <c r="NXO138" s="18"/>
      <c r="NXP138" s="18"/>
      <c r="NXQ138" s="18"/>
      <c r="NXR138" s="18"/>
      <c r="NXS138" s="18"/>
      <c r="NXT138" s="18"/>
      <c r="NXU138" s="18"/>
      <c r="NXV138" s="18"/>
      <c r="NXW138" s="18"/>
      <c r="NXX138" s="18"/>
      <c r="NXY138" s="18"/>
      <c r="NXZ138" s="18"/>
      <c r="NYA138" s="18"/>
      <c r="NYB138" s="18"/>
      <c r="NYC138" s="18"/>
      <c r="NYD138" s="18"/>
      <c r="NYE138" s="18"/>
      <c r="NYF138" s="18"/>
      <c r="NYG138" s="18"/>
      <c r="NYH138" s="18"/>
      <c r="NYI138" s="18"/>
      <c r="NYJ138" s="18"/>
      <c r="NYK138" s="18"/>
      <c r="NYL138" s="18"/>
      <c r="NYM138" s="18"/>
      <c r="NYN138" s="18"/>
      <c r="NYO138" s="18"/>
      <c r="NYP138" s="18"/>
      <c r="NYQ138" s="18"/>
      <c r="NYR138" s="18"/>
      <c r="NYS138" s="18"/>
      <c r="NYT138" s="18"/>
      <c r="NYU138" s="18"/>
      <c r="NYV138" s="18"/>
      <c r="NYW138" s="18"/>
      <c r="NYX138" s="18"/>
      <c r="NYY138" s="18"/>
      <c r="NYZ138" s="18"/>
      <c r="NZA138" s="18"/>
      <c r="NZB138" s="18"/>
      <c r="NZC138" s="18"/>
      <c r="NZD138" s="18"/>
      <c r="NZE138" s="18"/>
      <c r="NZF138" s="18"/>
      <c r="NZG138" s="18"/>
      <c r="NZH138" s="18"/>
      <c r="NZI138" s="18"/>
      <c r="NZJ138" s="18"/>
      <c r="NZK138" s="18"/>
      <c r="NZL138" s="18"/>
      <c r="NZM138" s="18"/>
      <c r="NZN138" s="18"/>
      <c r="NZO138" s="18"/>
      <c r="NZP138" s="18"/>
      <c r="NZQ138" s="18"/>
      <c r="NZR138" s="18"/>
      <c r="NZS138" s="18"/>
      <c r="NZT138" s="18"/>
      <c r="NZU138" s="18"/>
      <c r="NZV138" s="18"/>
      <c r="NZW138" s="18"/>
      <c r="NZX138" s="18"/>
      <c r="NZY138" s="18"/>
      <c r="NZZ138" s="18"/>
      <c r="OAA138" s="18"/>
      <c r="OAB138" s="18"/>
      <c r="OAC138" s="18"/>
      <c r="OAD138" s="18"/>
      <c r="OAE138" s="18"/>
      <c r="OAF138" s="18"/>
      <c r="OAG138" s="18"/>
      <c r="OAH138" s="18"/>
      <c r="OAI138" s="18"/>
      <c r="OAJ138" s="18"/>
      <c r="OAK138" s="18"/>
      <c r="OAL138" s="18"/>
      <c r="OAM138" s="18"/>
      <c r="OAN138" s="18"/>
      <c r="OAO138" s="18"/>
      <c r="OAP138" s="18"/>
      <c r="OAQ138" s="18"/>
      <c r="OAR138" s="18"/>
      <c r="OAS138" s="18"/>
      <c r="OAT138" s="18"/>
      <c r="OAU138" s="18"/>
      <c r="OAV138" s="18"/>
      <c r="OAW138" s="18"/>
      <c r="OAX138" s="18"/>
      <c r="OAY138" s="18"/>
      <c r="OAZ138" s="18"/>
      <c r="OBA138" s="18"/>
      <c r="OBB138" s="18"/>
      <c r="OBC138" s="18"/>
      <c r="OBD138" s="18"/>
      <c r="OBE138" s="18"/>
      <c r="OBF138" s="18"/>
      <c r="OBG138" s="18"/>
      <c r="OBH138" s="18"/>
      <c r="OBI138" s="18"/>
      <c r="OBJ138" s="18"/>
      <c r="OBK138" s="18"/>
      <c r="OBL138" s="18"/>
      <c r="OBM138" s="18"/>
      <c r="OBN138" s="18"/>
      <c r="OBO138" s="18"/>
      <c r="OBP138" s="18"/>
      <c r="OBQ138" s="18"/>
      <c r="OBR138" s="18"/>
      <c r="OBS138" s="18"/>
      <c r="OBT138" s="18"/>
      <c r="OBU138" s="18"/>
      <c r="OBV138" s="18"/>
      <c r="OBW138" s="18"/>
      <c r="OBX138" s="18"/>
      <c r="OBY138" s="18"/>
      <c r="OBZ138" s="18"/>
      <c r="OCA138" s="18"/>
      <c r="OCB138" s="18"/>
      <c r="OCC138" s="18"/>
      <c r="OCD138" s="18"/>
      <c r="OCE138" s="18"/>
      <c r="OCF138" s="18"/>
      <c r="OCG138" s="18"/>
      <c r="OCH138" s="18"/>
      <c r="OCI138" s="18"/>
      <c r="OCJ138" s="18"/>
      <c r="OCK138" s="18"/>
      <c r="OCL138" s="18"/>
      <c r="OCM138" s="18"/>
      <c r="OCN138" s="18"/>
      <c r="OCO138" s="18"/>
      <c r="OCP138" s="18"/>
      <c r="OCQ138" s="18"/>
      <c r="OCR138" s="18"/>
      <c r="OCS138" s="18"/>
      <c r="OCT138" s="18"/>
      <c r="OCU138" s="18"/>
      <c r="OCV138" s="18"/>
      <c r="OCW138" s="18"/>
      <c r="OCX138" s="18"/>
      <c r="OCY138" s="18"/>
      <c r="OCZ138" s="18"/>
      <c r="ODA138" s="18"/>
      <c r="ODB138" s="18"/>
      <c r="ODC138" s="18"/>
      <c r="ODD138" s="18"/>
      <c r="ODE138" s="18"/>
      <c r="ODF138" s="18"/>
      <c r="ODG138" s="18"/>
      <c r="ODH138" s="18"/>
      <c r="ODI138" s="18"/>
      <c r="ODJ138" s="18"/>
      <c r="ODK138" s="18"/>
      <c r="ODL138" s="18"/>
      <c r="ODM138" s="18"/>
      <c r="ODN138" s="18"/>
      <c r="ODO138" s="18"/>
      <c r="ODP138" s="18"/>
      <c r="ODQ138" s="18"/>
      <c r="ODR138" s="18"/>
      <c r="ODS138" s="18"/>
      <c r="ODT138" s="18"/>
      <c r="ODU138" s="18"/>
      <c r="ODV138" s="18"/>
      <c r="ODW138" s="18"/>
      <c r="ODX138" s="18"/>
      <c r="ODY138" s="18"/>
      <c r="ODZ138" s="18"/>
      <c r="OEA138" s="18"/>
      <c r="OEB138" s="18"/>
      <c r="OEC138" s="18"/>
      <c r="OED138" s="18"/>
      <c r="OEE138" s="18"/>
      <c r="OEF138" s="18"/>
      <c r="OEG138" s="18"/>
      <c r="OEH138" s="18"/>
      <c r="OEI138" s="18"/>
      <c r="OEJ138" s="18"/>
      <c r="OEK138" s="18"/>
      <c r="OEL138" s="18"/>
      <c r="OEM138" s="18"/>
      <c r="OEN138" s="18"/>
      <c r="OEO138" s="18"/>
      <c r="OEP138" s="18"/>
      <c r="OEQ138" s="18"/>
      <c r="OER138" s="18"/>
      <c r="OES138" s="18"/>
      <c r="OET138" s="18"/>
      <c r="OEU138" s="18"/>
      <c r="OEV138" s="18"/>
      <c r="OEW138" s="18"/>
      <c r="OEX138" s="18"/>
      <c r="OEY138" s="18"/>
      <c r="OEZ138" s="18"/>
      <c r="OFA138" s="18"/>
      <c r="OFB138" s="18"/>
      <c r="OFC138" s="18"/>
      <c r="OFD138" s="18"/>
      <c r="OFE138" s="18"/>
      <c r="OFF138" s="18"/>
      <c r="OFG138" s="18"/>
      <c r="OFH138" s="18"/>
      <c r="OFI138" s="18"/>
      <c r="OFJ138" s="18"/>
      <c r="OFK138" s="18"/>
      <c r="OFL138" s="18"/>
      <c r="OFM138" s="18"/>
      <c r="OFN138" s="18"/>
      <c r="OFO138" s="18"/>
      <c r="OFP138" s="18"/>
      <c r="OFQ138" s="18"/>
      <c r="OFR138" s="18"/>
      <c r="OFS138" s="18"/>
      <c r="OFT138" s="18"/>
      <c r="OFU138" s="18"/>
      <c r="OFV138" s="18"/>
      <c r="OFW138" s="18"/>
      <c r="OFX138" s="18"/>
      <c r="OFY138" s="18"/>
      <c r="OFZ138" s="18"/>
      <c r="OGA138" s="18"/>
      <c r="OGB138" s="18"/>
      <c r="OGC138" s="18"/>
      <c r="OGD138" s="18"/>
      <c r="OGE138" s="18"/>
      <c r="OGF138" s="18"/>
      <c r="OGG138" s="18"/>
      <c r="OGH138" s="18"/>
      <c r="OGI138" s="18"/>
      <c r="OGJ138" s="18"/>
      <c r="OGK138" s="18"/>
      <c r="OGL138" s="18"/>
      <c r="OGM138" s="18"/>
      <c r="OGN138" s="18"/>
      <c r="OGO138" s="18"/>
      <c r="OGP138" s="18"/>
      <c r="OGQ138" s="18"/>
      <c r="OGR138" s="18"/>
      <c r="OGS138" s="18"/>
      <c r="OGT138" s="18"/>
      <c r="OGU138" s="18"/>
      <c r="OGV138" s="18"/>
      <c r="OGW138" s="18"/>
      <c r="OGX138" s="18"/>
      <c r="OGY138" s="18"/>
      <c r="OGZ138" s="18"/>
      <c r="OHA138" s="18"/>
      <c r="OHB138" s="18"/>
      <c r="OHC138" s="18"/>
      <c r="OHD138" s="18"/>
      <c r="OHE138" s="18"/>
      <c r="OHF138" s="18"/>
      <c r="OHG138" s="18"/>
      <c r="OHH138" s="18"/>
      <c r="OHI138" s="18"/>
      <c r="OHJ138" s="18"/>
      <c r="OHK138" s="18"/>
      <c r="OHL138" s="18"/>
      <c r="OHM138" s="18"/>
      <c r="OHN138" s="18"/>
      <c r="OHO138" s="18"/>
      <c r="OHP138" s="18"/>
      <c r="OHQ138" s="18"/>
      <c r="OHR138" s="18"/>
      <c r="OHS138" s="18"/>
      <c r="OHT138" s="18"/>
      <c r="OHU138" s="18"/>
      <c r="OHV138" s="18"/>
      <c r="OHW138" s="18"/>
      <c r="OHX138" s="18"/>
      <c r="OHY138" s="18"/>
      <c r="OHZ138" s="18"/>
      <c r="OIA138" s="18"/>
      <c r="OIB138" s="18"/>
      <c r="OIC138" s="18"/>
      <c r="OID138" s="18"/>
      <c r="OIE138" s="18"/>
      <c r="OIF138" s="18"/>
      <c r="OIG138" s="18"/>
      <c r="OIH138" s="18"/>
      <c r="OII138" s="18"/>
      <c r="OIJ138" s="18"/>
      <c r="OIK138" s="18"/>
      <c r="OIL138" s="18"/>
      <c r="OIM138" s="18"/>
      <c r="OIN138" s="18"/>
      <c r="OIO138" s="18"/>
      <c r="OIP138" s="18"/>
      <c r="OIQ138" s="18"/>
      <c r="OIR138" s="18"/>
      <c r="OIS138" s="18"/>
      <c r="OIT138" s="18"/>
      <c r="OIU138" s="18"/>
      <c r="OIV138" s="18"/>
      <c r="OIW138" s="18"/>
      <c r="OIX138" s="18"/>
      <c r="OIY138" s="18"/>
      <c r="OIZ138" s="18"/>
      <c r="OJA138" s="18"/>
      <c r="OJB138" s="18"/>
      <c r="OJC138" s="18"/>
      <c r="OJD138" s="18"/>
      <c r="OJE138" s="18"/>
      <c r="OJF138" s="18"/>
      <c r="OJG138" s="18"/>
      <c r="OJH138" s="18"/>
      <c r="OJI138" s="18"/>
      <c r="OJJ138" s="18"/>
      <c r="OJK138" s="18"/>
      <c r="OJL138" s="18"/>
      <c r="OJM138" s="18"/>
      <c r="OJN138" s="18"/>
      <c r="OJO138" s="18"/>
      <c r="OJP138" s="18"/>
      <c r="OJQ138" s="18"/>
      <c r="OJR138" s="18"/>
      <c r="OJS138" s="18"/>
      <c r="OJT138" s="18"/>
      <c r="OJU138" s="18"/>
      <c r="OJV138" s="18"/>
      <c r="OJW138" s="18"/>
      <c r="OJX138" s="18"/>
      <c r="OJY138" s="18"/>
      <c r="OJZ138" s="18"/>
      <c r="OKA138" s="18"/>
      <c r="OKB138" s="18"/>
      <c r="OKC138" s="18"/>
      <c r="OKD138" s="18"/>
      <c r="OKE138" s="18"/>
      <c r="OKF138" s="18"/>
      <c r="OKG138" s="18"/>
      <c r="OKH138" s="18"/>
      <c r="OKI138" s="18"/>
      <c r="OKJ138" s="18"/>
      <c r="OKK138" s="18"/>
      <c r="OKL138" s="18"/>
      <c r="OKM138" s="18"/>
      <c r="OKN138" s="18"/>
      <c r="OKO138" s="18"/>
      <c r="OKP138" s="18"/>
      <c r="OKQ138" s="18"/>
      <c r="OKR138" s="18"/>
      <c r="OKS138" s="18"/>
      <c r="OKT138" s="18"/>
      <c r="OKU138" s="18"/>
      <c r="OKV138" s="18"/>
      <c r="OKW138" s="18"/>
      <c r="OKX138" s="18"/>
      <c r="OKY138" s="18"/>
      <c r="OKZ138" s="18"/>
      <c r="OLA138" s="18"/>
      <c r="OLB138" s="18"/>
      <c r="OLC138" s="18"/>
      <c r="OLD138" s="18"/>
      <c r="OLE138" s="18"/>
      <c r="OLF138" s="18"/>
      <c r="OLG138" s="18"/>
      <c r="OLH138" s="18"/>
      <c r="OLI138" s="18"/>
      <c r="OLJ138" s="18"/>
      <c r="OLK138" s="18"/>
      <c r="OLL138" s="18"/>
      <c r="OLM138" s="18"/>
      <c r="OLN138" s="18"/>
      <c r="OLO138" s="18"/>
      <c r="OLP138" s="18"/>
      <c r="OLQ138" s="18"/>
      <c r="OLR138" s="18"/>
      <c r="OLS138" s="18"/>
      <c r="OLT138" s="18"/>
      <c r="OLU138" s="18"/>
      <c r="OLV138" s="18"/>
      <c r="OLW138" s="18"/>
      <c r="OLX138" s="18"/>
      <c r="OLY138" s="18"/>
      <c r="OLZ138" s="18"/>
      <c r="OMA138" s="18"/>
      <c r="OMB138" s="18"/>
      <c r="OMC138" s="18"/>
      <c r="OMD138" s="18"/>
      <c r="OME138" s="18"/>
      <c r="OMF138" s="18"/>
      <c r="OMG138" s="18"/>
      <c r="OMH138" s="18"/>
      <c r="OMI138" s="18"/>
      <c r="OMJ138" s="18"/>
      <c r="OMK138" s="18"/>
      <c r="OML138" s="18"/>
      <c r="OMM138" s="18"/>
      <c r="OMN138" s="18"/>
      <c r="OMO138" s="18"/>
      <c r="OMP138" s="18"/>
      <c r="OMQ138" s="18"/>
      <c r="OMR138" s="18"/>
      <c r="OMS138" s="18"/>
      <c r="OMT138" s="18"/>
      <c r="OMU138" s="18"/>
      <c r="OMV138" s="18"/>
      <c r="OMW138" s="18"/>
      <c r="OMX138" s="18"/>
      <c r="OMY138" s="18"/>
      <c r="OMZ138" s="18"/>
      <c r="ONA138" s="18"/>
      <c r="ONB138" s="18"/>
      <c r="ONC138" s="18"/>
      <c r="OND138" s="18"/>
      <c r="ONE138" s="18"/>
      <c r="ONF138" s="18"/>
      <c r="ONG138" s="18"/>
      <c r="ONH138" s="18"/>
      <c r="ONI138" s="18"/>
      <c r="ONJ138" s="18"/>
      <c r="ONK138" s="18"/>
      <c r="ONL138" s="18"/>
      <c r="ONM138" s="18"/>
      <c r="ONN138" s="18"/>
      <c r="ONO138" s="18"/>
      <c r="ONP138" s="18"/>
      <c r="ONQ138" s="18"/>
      <c r="ONR138" s="18"/>
      <c r="ONS138" s="18"/>
      <c r="ONT138" s="18"/>
      <c r="ONU138" s="18"/>
      <c r="ONV138" s="18"/>
      <c r="ONW138" s="18"/>
      <c r="ONX138" s="18"/>
      <c r="ONY138" s="18"/>
      <c r="ONZ138" s="18"/>
      <c r="OOA138" s="18"/>
      <c r="OOB138" s="18"/>
      <c r="OOC138" s="18"/>
      <c r="OOD138" s="18"/>
      <c r="OOE138" s="18"/>
      <c r="OOF138" s="18"/>
      <c r="OOG138" s="18"/>
      <c r="OOH138" s="18"/>
      <c r="OOI138" s="18"/>
      <c r="OOJ138" s="18"/>
      <c r="OOK138" s="18"/>
      <c r="OOL138" s="18"/>
      <c r="OOM138" s="18"/>
      <c r="OON138" s="18"/>
      <c r="OOO138" s="18"/>
      <c r="OOP138" s="18"/>
      <c r="OOQ138" s="18"/>
      <c r="OOR138" s="18"/>
      <c r="OOS138" s="18"/>
      <c r="OOT138" s="18"/>
      <c r="OOU138" s="18"/>
      <c r="OOV138" s="18"/>
      <c r="OOW138" s="18"/>
      <c r="OOX138" s="18"/>
      <c r="OOY138" s="18"/>
      <c r="OOZ138" s="18"/>
      <c r="OPA138" s="18"/>
      <c r="OPB138" s="18"/>
      <c r="OPC138" s="18"/>
      <c r="OPD138" s="18"/>
      <c r="OPE138" s="18"/>
      <c r="OPF138" s="18"/>
      <c r="OPG138" s="18"/>
      <c r="OPH138" s="18"/>
      <c r="OPI138" s="18"/>
      <c r="OPJ138" s="18"/>
      <c r="OPK138" s="18"/>
      <c r="OPL138" s="18"/>
      <c r="OPM138" s="18"/>
      <c r="OPN138" s="18"/>
      <c r="OPO138" s="18"/>
      <c r="OPP138" s="18"/>
      <c r="OPQ138" s="18"/>
      <c r="OPR138" s="18"/>
      <c r="OPS138" s="18"/>
      <c r="OPT138" s="18"/>
      <c r="OPU138" s="18"/>
      <c r="OPV138" s="18"/>
      <c r="OPW138" s="18"/>
      <c r="OPX138" s="18"/>
      <c r="OPY138" s="18"/>
      <c r="OPZ138" s="18"/>
      <c r="OQA138" s="18"/>
      <c r="OQB138" s="18"/>
      <c r="OQC138" s="18"/>
      <c r="OQD138" s="18"/>
      <c r="OQE138" s="18"/>
      <c r="OQF138" s="18"/>
      <c r="OQG138" s="18"/>
      <c r="OQH138" s="18"/>
      <c r="OQI138" s="18"/>
      <c r="OQJ138" s="18"/>
      <c r="OQK138" s="18"/>
      <c r="OQL138" s="18"/>
      <c r="OQM138" s="18"/>
      <c r="OQN138" s="18"/>
      <c r="OQO138" s="18"/>
      <c r="OQP138" s="18"/>
      <c r="OQQ138" s="18"/>
      <c r="OQR138" s="18"/>
      <c r="OQS138" s="18"/>
      <c r="OQT138" s="18"/>
      <c r="OQU138" s="18"/>
      <c r="OQV138" s="18"/>
      <c r="OQW138" s="18"/>
      <c r="OQX138" s="18"/>
      <c r="OQY138" s="18"/>
      <c r="OQZ138" s="18"/>
      <c r="ORA138" s="18"/>
      <c r="ORB138" s="18"/>
      <c r="ORC138" s="18"/>
      <c r="ORD138" s="18"/>
      <c r="ORE138" s="18"/>
      <c r="ORF138" s="18"/>
      <c r="ORG138" s="18"/>
      <c r="ORH138" s="18"/>
      <c r="ORI138" s="18"/>
      <c r="ORJ138" s="18"/>
      <c r="ORK138" s="18"/>
      <c r="ORL138" s="18"/>
      <c r="ORM138" s="18"/>
      <c r="ORN138" s="18"/>
      <c r="ORO138" s="18"/>
      <c r="ORP138" s="18"/>
      <c r="ORQ138" s="18"/>
      <c r="ORR138" s="18"/>
      <c r="ORS138" s="18"/>
      <c r="ORT138" s="18"/>
      <c r="ORU138" s="18"/>
      <c r="ORV138" s="18"/>
      <c r="ORW138" s="18"/>
      <c r="ORX138" s="18"/>
      <c r="ORY138" s="18"/>
      <c r="ORZ138" s="18"/>
      <c r="OSA138" s="18"/>
      <c r="OSB138" s="18"/>
      <c r="OSC138" s="18"/>
      <c r="OSD138" s="18"/>
      <c r="OSE138" s="18"/>
      <c r="OSF138" s="18"/>
      <c r="OSG138" s="18"/>
      <c r="OSH138" s="18"/>
      <c r="OSI138" s="18"/>
      <c r="OSJ138" s="18"/>
      <c r="OSK138" s="18"/>
      <c r="OSL138" s="18"/>
      <c r="OSM138" s="18"/>
      <c r="OSN138" s="18"/>
      <c r="OSO138" s="18"/>
      <c r="OSP138" s="18"/>
      <c r="OSQ138" s="18"/>
      <c r="OSR138" s="18"/>
      <c r="OSS138" s="18"/>
      <c r="OST138" s="18"/>
      <c r="OSU138" s="18"/>
      <c r="OSV138" s="18"/>
      <c r="OSW138" s="18"/>
      <c r="OSX138" s="18"/>
      <c r="OSY138" s="18"/>
      <c r="OSZ138" s="18"/>
      <c r="OTA138" s="18"/>
      <c r="OTB138" s="18"/>
      <c r="OTC138" s="18"/>
      <c r="OTD138" s="18"/>
      <c r="OTE138" s="18"/>
      <c r="OTF138" s="18"/>
      <c r="OTG138" s="18"/>
      <c r="OTH138" s="18"/>
      <c r="OTI138" s="18"/>
      <c r="OTJ138" s="18"/>
      <c r="OTK138" s="18"/>
      <c r="OTL138" s="18"/>
      <c r="OTM138" s="18"/>
      <c r="OTN138" s="18"/>
      <c r="OTO138" s="18"/>
      <c r="OTP138" s="18"/>
      <c r="OTQ138" s="18"/>
      <c r="OTR138" s="18"/>
      <c r="OTS138" s="18"/>
      <c r="OTT138" s="18"/>
      <c r="OTU138" s="18"/>
      <c r="OTV138" s="18"/>
      <c r="OTW138" s="18"/>
      <c r="OTX138" s="18"/>
      <c r="OTY138" s="18"/>
      <c r="OTZ138" s="18"/>
      <c r="OUA138" s="18"/>
      <c r="OUB138" s="18"/>
      <c r="OUC138" s="18"/>
      <c r="OUD138" s="18"/>
      <c r="OUE138" s="18"/>
      <c r="OUF138" s="18"/>
      <c r="OUG138" s="18"/>
      <c r="OUH138" s="18"/>
      <c r="OUI138" s="18"/>
      <c r="OUJ138" s="18"/>
      <c r="OUK138" s="18"/>
      <c r="OUL138" s="18"/>
      <c r="OUM138" s="18"/>
      <c r="OUN138" s="18"/>
      <c r="OUO138" s="18"/>
      <c r="OUP138" s="18"/>
      <c r="OUQ138" s="18"/>
      <c r="OUR138" s="18"/>
      <c r="OUS138" s="18"/>
      <c r="OUT138" s="18"/>
      <c r="OUU138" s="18"/>
      <c r="OUV138" s="18"/>
      <c r="OUW138" s="18"/>
      <c r="OUX138" s="18"/>
      <c r="OUY138" s="18"/>
      <c r="OUZ138" s="18"/>
      <c r="OVA138" s="18"/>
      <c r="OVB138" s="18"/>
      <c r="OVC138" s="18"/>
      <c r="OVD138" s="18"/>
      <c r="OVE138" s="18"/>
      <c r="OVF138" s="18"/>
      <c r="OVG138" s="18"/>
      <c r="OVH138" s="18"/>
      <c r="OVI138" s="18"/>
      <c r="OVJ138" s="18"/>
      <c r="OVK138" s="18"/>
      <c r="OVL138" s="18"/>
      <c r="OVM138" s="18"/>
      <c r="OVN138" s="18"/>
      <c r="OVO138" s="18"/>
      <c r="OVP138" s="18"/>
      <c r="OVQ138" s="18"/>
      <c r="OVR138" s="18"/>
      <c r="OVS138" s="18"/>
      <c r="OVT138" s="18"/>
      <c r="OVU138" s="18"/>
      <c r="OVV138" s="18"/>
      <c r="OVW138" s="18"/>
      <c r="OVX138" s="18"/>
      <c r="OVY138" s="18"/>
      <c r="OVZ138" s="18"/>
      <c r="OWA138" s="18"/>
      <c r="OWB138" s="18"/>
      <c r="OWC138" s="18"/>
      <c r="OWD138" s="18"/>
      <c r="OWE138" s="18"/>
      <c r="OWF138" s="18"/>
      <c r="OWG138" s="18"/>
      <c r="OWH138" s="18"/>
      <c r="OWI138" s="18"/>
      <c r="OWJ138" s="18"/>
      <c r="OWK138" s="18"/>
      <c r="OWL138" s="18"/>
      <c r="OWM138" s="18"/>
      <c r="OWN138" s="18"/>
      <c r="OWO138" s="18"/>
      <c r="OWP138" s="18"/>
      <c r="OWQ138" s="18"/>
      <c r="OWR138" s="18"/>
      <c r="OWS138" s="18"/>
      <c r="OWT138" s="18"/>
      <c r="OWU138" s="18"/>
      <c r="OWV138" s="18"/>
      <c r="OWW138" s="18"/>
      <c r="OWX138" s="18"/>
      <c r="OWY138" s="18"/>
      <c r="OWZ138" s="18"/>
      <c r="OXA138" s="18"/>
      <c r="OXB138" s="18"/>
      <c r="OXC138" s="18"/>
      <c r="OXD138" s="18"/>
      <c r="OXE138" s="18"/>
      <c r="OXF138" s="18"/>
      <c r="OXG138" s="18"/>
      <c r="OXH138" s="18"/>
      <c r="OXI138" s="18"/>
      <c r="OXJ138" s="18"/>
      <c r="OXK138" s="18"/>
      <c r="OXL138" s="18"/>
      <c r="OXM138" s="18"/>
      <c r="OXN138" s="18"/>
      <c r="OXO138" s="18"/>
      <c r="OXP138" s="18"/>
      <c r="OXQ138" s="18"/>
      <c r="OXR138" s="18"/>
      <c r="OXS138" s="18"/>
      <c r="OXT138" s="18"/>
      <c r="OXU138" s="18"/>
      <c r="OXV138" s="18"/>
      <c r="OXW138" s="18"/>
      <c r="OXX138" s="18"/>
      <c r="OXY138" s="18"/>
      <c r="OXZ138" s="18"/>
      <c r="OYA138" s="18"/>
      <c r="OYB138" s="18"/>
      <c r="OYC138" s="18"/>
      <c r="OYD138" s="18"/>
      <c r="OYE138" s="18"/>
      <c r="OYF138" s="18"/>
      <c r="OYG138" s="18"/>
      <c r="OYH138" s="18"/>
      <c r="OYI138" s="18"/>
      <c r="OYJ138" s="18"/>
      <c r="OYK138" s="18"/>
      <c r="OYL138" s="18"/>
      <c r="OYM138" s="18"/>
      <c r="OYN138" s="18"/>
      <c r="OYO138" s="18"/>
      <c r="OYP138" s="18"/>
      <c r="OYQ138" s="18"/>
      <c r="OYR138" s="18"/>
      <c r="OYS138" s="18"/>
      <c r="OYT138" s="18"/>
      <c r="OYU138" s="18"/>
      <c r="OYV138" s="18"/>
      <c r="OYW138" s="18"/>
      <c r="OYX138" s="18"/>
      <c r="OYY138" s="18"/>
      <c r="OYZ138" s="18"/>
      <c r="OZA138" s="18"/>
      <c r="OZB138" s="18"/>
      <c r="OZC138" s="18"/>
      <c r="OZD138" s="18"/>
      <c r="OZE138" s="18"/>
      <c r="OZF138" s="18"/>
      <c r="OZG138" s="18"/>
      <c r="OZH138" s="18"/>
      <c r="OZI138" s="18"/>
      <c r="OZJ138" s="18"/>
      <c r="OZK138" s="18"/>
      <c r="OZL138" s="18"/>
      <c r="OZM138" s="18"/>
      <c r="OZN138" s="18"/>
      <c r="OZO138" s="18"/>
      <c r="OZP138" s="18"/>
      <c r="OZQ138" s="18"/>
      <c r="OZR138" s="18"/>
      <c r="OZS138" s="18"/>
      <c r="OZT138" s="18"/>
      <c r="OZU138" s="18"/>
      <c r="OZV138" s="18"/>
      <c r="OZW138" s="18"/>
      <c r="OZX138" s="18"/>
      <c r="OZY138" s="18"/>
      <c r="OZZ138" s="18"/>
      <c r="PAA138" s="18"/>
      <c r="PAB138" s="18"/>
      <c r="PAC138" s="18"/>
      <c r="PAD138" s="18"/>
      <c r="PAE138" s="18"/>
      <c r="PAF138" s="18"/>
      <c r="PAG138" s="18"/>
      <c r="PAH138" s="18"/>
      <c r="PAI138" s="18"/>
      <c r="PAJ138" s="18"/>
      <c r="PAK138" s="18"/>
      <c r="PAL138" s="18"/>
      <c r="PAM138" s="18"/>
      <c r="PAN138" s="18"/>
      <c r="PAO138" s="18"/>
      <c r="PAP138" s="18"/>
      <c r="PAQ138" s="18"/>
      <c r="PAR138" s="18"/>
      <c r="PAS138" s="18"/>
      <c r="PAT138" s="18"/>
      <c r="PAU138" s="18"/>
      <c r="PAV138" s="18"/>
      <c r="PAW138" s="18"/>
      <c r="PAX138" s="18"/>
      <c r="PAY138" s="18"/>
      <c r="PAZ138" s="18"/>
      <c r="PBA138" s="18"/>
      <c r="PBB138" s="18"/>
      <c r="PBC138" s="18"/>
      <c r="PBD138" s="18"/>
      <c r="PBE138" s="18"/>
      <c r="PBF138" s="18"/>
      <c r="PBG138" s="18"/>
      <c r="PBH138" s="18"/>
      <c r="PBI138" s="18"/>
      <c r="PBJ138" s="18"/>
      <c r="PBK138" s="18"/>
      <c r="PBL138" s="18"/>
      <c r="PBM138" s="18"/>
      <c r="PBN138" s="18"/>
      <c r="PBO138" s="18"/>
      <c r="PBP138" s="18"/>
      <c r="PBQ138" s="18"/>
      <c r="PBR138" s="18"/>
      <c r="PBS138" s="18"/>
      <c r="PBT138" s="18"/>
      <c r="PBU138" s="18"/>
      <c r="PBV138" s="18"/>
      <c r="PBW138" s="18"/>
      <c r="PBX138" s="18"/>
      <c r="PBY138" s="18"/>
      <c r="PBZ138" s="18"/>
      <c r="PCA138" s="18"/>
      <c r="PCB138" s="18"/>
      <c r="PCC138" s="18"/>
      <c r="PCD138" s="18"/>
      <c r="PCE138" s="18"/>
      <c r="PCF138" s="18"/>
      <c r="PCG138" s="18"/>
      <c r="PCH138" s="18"/>
      <c r="PCI138" s="18"/>
      <c r="PCJ138" s="18"/>
      <c r="PCK138" s="18"/>
      <c r="PCL138" s="18"/>
      <c r="PCM138" s="18"/>
      <c r="PCN138" s="18"/>
      <c r="PCO138" s="18"/>
      <c r="PCP138" s="18"/>
      <c r="PCQ138" s="18"/>
      <c r="PCR138" s="18"/>
      <c r="PCS138" s="18"/>
      <c r="PCT138" s="18"/>
      <c r="PCU138" s="18"/>
      <c r="PCV138" s="18"/>
      <c r="PCW138" s="18"/>
      <c r="PCX138" s="18"/>
      <c r="PCY138" s="18"/>
      <c r="PCZ138" s="18"/>
      <c r="PDA138" s="18"/>
      <c r="PDB138" s="18"/>
      <c r="PDC138" s="18"/>
      <c r="PDD138" s="18"/>
      <c r="PDE138" s="18"/>
      <c r="PDF138" s="18"/>
      <c r="PDG138" s="18"/>
      <c r="PDH138" s="18"/>
      <c r="PDI138" s="18"/>
      <c r="PDJ138" s="18"/>
      <c r="PDK138" s="18"/>
      <c r="PDL138" s="18"/>
      <c r="PDM138" s="18"/>
      <c r="PDN138" s="18"/>
      <c r="PDO138" s="18"/>
      <c r="PDP138" s="18"/>
      <c r="PDQ138" s="18"/>
      <c r="PDR138" s="18"/>
      <c r="PDS138" s="18"/>
      <c r="PDT138" s="18"/>
      <c r="PDU138" s="18"/>
      <c r="PDV138" s="18"/>
      <c r="PDW138" s="18"/>
      <c r="PDX138" s="18"/>
      <c r="PDY138" s="18"/>
      <c r="PDZ138" s="18"/>
      <c r="PEA138" s="18"/>
      <c r="PEB138" s="18"/>
      <c r="PEC138" s="18"/>
      <c r="PED138" s="18"/>
      <c r="PEE138" s="18"/>
      <c r="PEF138" s="18"/>
      <c r="PEG138" s="18"/>
      <c r="PEH138" s="18"/>
      <c r="PEI138" s="18"/>
      <c r="PEJ138" s="18"/>
      <c r="PEK138" s="18"/>
      <c r="PEL138" s="18"/>
      <c r="PEM138" s="18"/>
      <c r="PEN138" s="18"/>
      <c r="PEO138" s="18"/>
      <c r="PEP138" s="18"/>
      <c r="PEQ138" s="18"/>
      <c r="PER138" s="18"/>
      <c r="PES138" s="18"/>
      <c r="PET138" s="18"/>
      <c r="PEU138" s="18"/>
      <c r="PEV138" s="18"/>
      <c r="PEW138" s="18"/>
      <c r="PEX138" s="18"/>
      <c r="PEY138" s="18"/>
      <c r="PEZ138" s="18"/>
      <c r="PFA138" s="18"/>
      <c r="PFB138" s="18"/>
      <c r="PFC138" s="18"/>
      <c r="PFD138" s="18"/>
      <c r="PFE138" s="18"/>
      <c r="PFF138" s="18"/>
      <c r="PFG138" s="18"/>
      <c r="PFH138" s="18"/>
      <c r="PFI138" s="18"/>
      <c r="PFJ138" s="18"/>
      <c r="PFK138" s="18"/>
      <c r="PFL138" s="18"/>
      <c r="PFM138" s="18"/>
      <c r="PFN138" s="18"/>
      <c r="PFO138" s="18"/>
      <c r="PFP138" s="18"/>
      <c r="PFQ138" s="18"/>
      <c r="PFR138" s="18"/>
      <c r="PFS138" s="18"/>
      <c r="PFT138" s="18"/>
      <c r="PFU138" s="18"/>
      <c r="PFV138" s="18"/>
      <c r="PFW138" s="18"/>
      <c r="PFX138" s="18"/>
      <c r="PFY138" s="18"/>
      <c r="PFZ138" s="18"/>
      <c r="PGA138" s="18"/>
      <c r="PGB138" s="18"/>
      <c r="PGC138" s="18"/>
      <c r="PGD138" s="18"/>
      <c r="PGE138" s="18"/>
      <c r="PGF138" s="18"/>
      <c r="PGG138" s="18"/>
      <c r="PGH138" s="18"/>
      <c r="PGI138" s="18"/>
      <c r="PGJ138" s="18"/>
      <c r="PGK138" s="18"/>
      <c r="PGL138" s="18"/>
      <c r="PGM138" s="18"/>
      <c r="PGN138" s="18"/>
      <c r="PGO138" s="18"/>
      <c r="PGP138" s="18"/>
      <c r="PGQ138" s="18"/>
      <c r="PGR138" s="18"/>
      <c r="PGS138" s="18"/>
      <c r="PGT138" s="18"/>
      <c r="PGU138" s="18"/>
      <c r="PGV138" s="18"/>
      <c r="PGW138" s="18"/>
      <c r="PGX138" s="18"/>
      <c r="PGY138" s="18"/>
      <c r="PGZ138" s="18"/>
      <c r="PHA138" s="18"/>
      <c r="PHB138" s="18"/>
      <c r="PHC138" s="18"/>
      <c r="PHD138" s="18"/>
      <c r="PHE138" s="18"/>
      <c r="PHF138" s="18"/>
      <c r="PHG138" s="18"/>
      <c r="PHH138" s="18"/>
      <c r="PHI138" s="18"/>
      <c r="PHJ138" s="18"/>
      <c r="PHK138" s="18"/>
      <c r="PHL138" s="18"/>
      <c r="PHM138" s="18"/>
      <c r="PHN138" s="18"/>
      <c r="PHO138" s="18"/>
      <c r="PHP138" s="18"/>
      <c r="PHQ138" s="18"/>
      <c r="PHR138" s="18"/>
      <c r="PHS138" s="18"/>
      <c r="PHT138" s="18"/>
      <c r="PHU138" s="18"/>
      <c r="PHV138" s="18"/>
      <c r="PHW138" s="18"/>
      <c r="PHX138" s="18"/>
      <c r="PHY138" s="18"/>
      <c r="PHZ138" s="18"/>
      <c r="PIA138" s="18"/>
      <c r="PIB138" s="18"/>
      <c r="PIC138" s="18"/>
      <c r="PID138" s="18"/>
      <c r="PIE138" s="18"/>
      <c r="PIF138" s="18"/>
      <c r="PIG138" s="18"/>
      <c r="PIH138" s="18"/>
      <c r="PII138" s="18"/>
      <c r="PIJ138" s="18"/>
      <c r="PIK138" s="18"/>
      <c r="PIL138" s="18"/>
      <c r="PIM138" s="18"/>
      <c r="PIN138" s="18"/>
      <c r="PIO138" s="18"/>
      <c r="PIP138" s="18"/>
      <c r="PIQ138" s="18"/>
      <c r="PIR138" s="18"/>
      <c r="PIS138" s="18"/>
      <c r="PIT138" s="18"/>
      <c r="PIU138" s="18"/>
      <c r="PIV138" s="18"/>
      <c r="PIW138" s="18"/>
      <c r="PIX138" s="18"/>
      <c r="PIY138" s="18"/>
      <c r="PIZ138" s="18"/>
      <c r="PJA138" s="18"/>
      <c r="PJB138" s="18"/>
      <c r="PJC138" s="18"/>
      <c r="PJD138" s="18"/>
      <c r="PJE138" s="18"/>
      <c r="PJF138" s="18"/>
      <c r="PJG138" s="18"/>
      <c r="PJH138" s="18"/>
      <c r="PJI138" s="18"/>
      <c r="PJJ138" s="18"/>
      <c r="PJK138" s="18"/>
      <c r="PJL138" s="18"/>
      <c r="PJM138" s="18"/>
      <c r="PJN138" s="18"/>
      <c r="PJO138" s="18"/>
      <c r="PJP138" s="18"/>
      <c r="PJQ138" s="18"/>
      <c r="PJR138" s="18"/>
      <c r="PJS138" s="18"/>
      <c r="PJT138" s="18"/>
      <c r="PJU138" s="18"/>
      <c r="PJV138" s="18"/>
      <c r="PJW138" s="18"/>
      <c r="PJX138" s="18"/>
      <c r="PJY138" s="18"/>
      <c r="PJZ138" s="18"/>
      <c r="PKA138" s="18"/>
      <c r="PKB138" s="18"/>
      <c r="PKC138" s="18"/>
      <c r="PKD138" s="18"/>
      <c r="PKE138" s="18"/>
      <c r="PKF138" s="18"/>
      <c r="PKG138" s="18"/>
      <c r="PKH138" s="18"/>
      <c r="PKI138" s="18"/>
      <c r="PKJ138" s="18"/>
      <c r="PKK138" s="18"/>
      <c r="PKL138" s="18"/>
      <c r="PKM138" s="18"/>
      <c r="PKN138" s="18"/>
      <c r="PKO138" s="18"/>
      <c r="PKP138" s="18"/>
      <c r="PKQ138" s="18"/>
      <c r="PKR138" s="18"/>
      <c r="PKS138" s="18"/>
      <c r="PKT138" s="18"/>
      <c r="PKU138" s="18"/>
      <c r="PKV138" s="18"/>
      <c r="PKW138" s="18"/>
      <c r="PKX138" s="18"/>
      <c r="PKY138" s="18"/>
      <c r="PKZ138" s="18"/>
      <c r="PLA138" s="18"/>
      <c r="PLB138" s="18"/>
      <c r="PLC138" s="18"/>
      <c r="PLD138" s="18"/>
      <c r="PLE138" s="18"/>
      <c r="PLF138" s="18"/>
      <c r="PLG138" s="18"/>
      <c r="PLH138" s="18"/>
      <c r="PLI138" s="18"/>
      <c r="PLJ138" s="18"/>
      <c r="PLK138" s="18"/>
      <c r="PLL138" s="18"/>
      <c r="PLM138" s="18"/>
      <c r="PLN138" s="18"/>
      <c r="PLO138" s="18"/>
      <c r="PLP138" s="18"/>
      <c r="PLQ138" s="18"/>
      <c r="PLR138" s="18"/>
      <c r="PLS138" s="18"/>
      <c r="PLT138" s="18"/>
      <c r="PLU138" s="18"/>
      <c r="PLV138" s="18"/>
      <c r="PLW138" s="18"/>
      <c r="PLX138" s="18"/>
      <c r="PLY138" s="18"/>
      <c r="PLZ138" s="18"/>
      <c r="PMA138" s="18"/>
      <c r="PMB138" s="18"/>
      <c r="PMC138" s="18"/>
      <c r="PMD138" s="18"/>
      <c r="PME138" s="18"/>
      <c r="PMF138" s="18"/>
      <c r="PMG138" s="18"/>
      <c r="PMH138" s="18"/>
      <c r="PMI138" s="18"/>
      <c r="PMJ138" s="18"/>
      <c r="PMK138" s="18"/>
      <c r="PML138" s="18"/>
      <c r="PMM138" s="18"/>
      <c r="PMN138" s="18"/>
      <c r="PMO138" s="18"/>
      <c r="PMP138" s="18"/>
      <c r="PMQ138" s="18"/>
      <c r="PMR138" s="18"/>
      <c r="PMS138" s="18"/>
      <c r="PMT138" s="18"/>
      <c r="PMU138" s="18"/>
      <c r="PMV138" s="18"/>
      <c r="PMW138" s="18"/>
      <c r="PMX138" s="18"/>
      <c r="PMY138" s="18"/>
      <c r="PMZ138" s="18"/>
      <c r="PNA138" s="18"/>
      <c r="PNB138" s="18"/>
      <c r="PNC138" s="18"/>
      <c r="PND138" s="18"/>
      <c r="PNE138" s="18"/>
      <c r="PNF138" s="18"/>
      <c r="PNG138" s="18"/>
      <c r="PNH138" s="18"/>
      <c r="PNI138" s="18"/>
      <c r="PNJ138" s="18"/>
      <c r="PNK138" s="18"/>
      <c r="PNL138" s="18"/>
      <c r="PNM138" s="18"/>
      <c r="PNN138" s="18"/>
      <c r="PNO138" s="18"/>
      <c r="PNP138" s="18"/>
      <c r="PNQ138" s="18"/>
      <c r="PNR138" s="18"/>
      <c r="PNS138" s="18"/>
      <c r="PNT138" s="18"/>
      <c r="PNU138" s="18"/>
      <c r="PNV138" s="18"/>
      <c r="PNW138" s="18"/>
      <c r="PNX138" s="18"/>
      <c r="PNY138" s="18"/>
      <c r="PNZ138" s="18"/>
      <c r="POA138" s="18"/>
      <c r="POB138" s="18"/>
      <c r="POC138" s="18"/>
      <c r="POD138" s="18"/>
      <c r="POE138" s="18"/>
      <c r="POF138" s="18"/>
      <c r="POG138" s="18"/>
      <c r="POH138" s="18"/>
      <c r="POI138" s="18"/>
      <c r="POJ138" s="18"/>
      <c r="POK138" s="18"/>
      <c r="POL138" s="18"/>
      <c r="POM138" s="18"/>
      <c r="PON138" s="18"/>
      <c r="POO138" s="18"/>
      <c r="POP138" s="18"/>
      <c r="POQ138" s="18"/>
      <c r="POR138" s="18"/>
      <c r="POS138" s="18"/>
      <c r="POT138" s="18"/>
      <c r="POU138" s="18"/>
      <c r="POV138" s="18"/>
      <c r="POW138" s="18"/>
      <c r="POX138" s="18"/>
      <c r="POY138" s="18"/>
      <c r="POZ138" s="18"/>
      <c r="PPA138" s="18"/>
      <c r="PPB138" s="18"/>
      <c r="PPC138" s="18"/>
      <c r="PPD138" s="18"/>
      <c r="PPE138" s="18"/>
      <c r="PPF138" s="18"/>
      <c r="PPG138" s="18"/>
      <c r="PPH138" s="18"/>
      <c r="PPI138" s="18"/>
      <c r="PPJ138" s="18"/>
      <c r="PPK138" s="18"/>
      <c r="PPL138" s="18"/>
      <c r="PPM138" s="18"/>
      <c r="PPN138" s="18"/>
      <c r="PPO138" s="18"/>
      <c r="PPP138" s="18"/>
      <c r="PPQ138" s="18"/>
      <c r="PPR138" s="18"/>
      <c r="PPS138" s="18"/>
      <c r="PPT138" s="18"/>
      <c r="PPU138" s="18"/>
      <c r="PPV138" s="18"/>
      <c r="PPW138" s="18"/>
      <c r="PPX138" s="18"/>
      <c r="PPY138" s="18"/>
      <c r="PPZ138" s="18"/>
      <c r="PQA138" s="18"/>
      <c r="PQB138" s="18"/>
      <c r="PQC138" s="18"/>
      <c r="PQD138" s="18"/>
      <c r="PQE138" s="18"/>
      <c r="PQF138" s="18"/>
      <c r="PQG138" s="18"/>
      <c r="PQH138" s="18"/>
      <c r="PQI138" s="18"/>
      <c r="PQJ138" s="18"/>
      <c r="PQK138" s="18"/>
      <c r="PQL138" s="18"/>
      <c r="PQM138" s="18"/>
      <c r="PQN138" s="18"/>
      <c r="PQO138" s="18"/>
      <c r="PQP138" s="18"/>
      <c r="PQQ138" s="18"/>
      <c r="PQR138" s="18"/>
      <c r="PQS138" s="18"/>
      <c r="PQT138" s="18"/>
      <c r="PQU138" s="18"/>
      <c r="PQV138" s="18"/>
      <c r="PQW138" s="18"/>
      <c r="PQX138" s="18"/>
      <c r="PQY138" s="18"/>
      <c r="PQZ138" s="18"/>
      <c r="PRA138" s="18"/>
      <c r="PRB138" s="18"/>
      <c r="PRC138" s="18"/>
      <c r="PRD138" s="18"/>
      <c r="PRE138" s="18"/>
      <c r="PRF138" s="18"/>
      <c r="PRG138" s="18"/>
      <c r="PRH138" s="18"/>
      <c r="PRI138" s="18"/>
      <c r="PRJ138" s="18"/>
      <c r="PRK138" s="18"/>
      <c r="PRL138" s="18"/>
      <c r="PRM138" s="18"/>
      <c r="PRN138" s="18"/>
      <c r="PRO138" s="18"/>
      <c r="PRP138" s="18"/>
      <c r="PRQ138" s="18"/>
      <c r="PRR138" s="18"/>
      <c r="PRS138" s="18"/>
      <c r="PRT138" s="18"/>
      <c r="PRU138" s="18"/>
      <c r="PRV138" s="18"/>
      <c r="PRW138" s="18"/>
      <c r="PRX138" s="18"/>
      <c r="PRY138" s="18"/>
      <c r="PRZ138" s="18"/>
      <c r="PSA138" s="18"/>
      <c r="PSB138" s="18"/>
      <c r="PSC138" s="18"/>
      <c r="PSD138" s="18"/>
      <c r="PSE138" s="18"/>
      <c r="PSF138" s="18"/>
      <c r="PSG138" s="18"/>
      <c r="PSH138" s="18"/>
      <c r="PSI138" s="18"/>
      <c r="PSJ138" s="18"/>
      <c r="PSK138" s="18"/>
      <c r="PSL138" s="18"/>
      <c r="PSM138" s="18"/>
      <c r="PSN138" s="18"/>
      <c r="PSO138" s="18"/>
      <c r="PSP138" s="18"/>
      <c r="PSQ138" s="18"/>
      <c r="PSR138" s="18"/>
      <c r="PSS138" s="18"/>
      <c r="PST138" s="18"/>
      <c r="PSU138" s="18"/>
      <c r="PSV138" s="18"/>
      <c r="PSW138" s="18"/>
      <c r="PSX138" s="18"/>
      <c r="PSY138" s="18"/>
      <c r="PSZ138" s="18"/>
      <c r="PTA138" s="18"/>
      <c r="PTB138" s="18"/>
      <c r="PTC138" s="18"/>
      <c r="PTD138" s="18"/>
      <c r="PTE138" s="18"/>
      <c r="PTF138" s="18"/>
      <c r="PTG138" s="18"/>
      <c r="PTH138" s="18"/>
      <c r="PTI138" s="18"/>
      <c r="PTJ138" s="18"/>
      <c r="PTK138" s="18"/>
      <c r="PTL138" s="18"/>
      <c r="PTM138" s="18"/>
      <c r="PTN138" s="18"/>
      <c r="PTO138" s="18"/>
      <c r="PTP138" s="18"/>
      <c r="PTQ138" s="18"/>
      <c r="PTR138" s="18"/>
      <c r="PTS138" s="18"/>
      <c r="PTT138" s="18"/>
      <c r="PTU138" s="18"/>
      <c r="PTV138" s="18"/>
      <c r="PTW138" s="18"/>
      <c r="PTX138" s="18"/>
      <c r="PTY138" s="18"/>
      <c r="PTZ138" s="18"/>
      <c r="PUA138" s="18"/>
      <c r="PUB138" s="18"/>
      <c r="PUC138" s="18"/>
      <c r="PUD138" s="18"/>
      <c r="PUE138" s="18"/>
      <c r="PUF138" s="18"/>
      <c r="PUG138" s="18"/>
      <c r="PUH138" s="18"/>
      <c r="PUI138" s="18"/>
      <c r="PUJ138" s="18"/>
      <c r="PUK138" s="18"/>
      <c r="PUL138" s="18"/>
      <c r="PUM138" s="18"/>
      <c r="PUN138" s="18"/>
      <c r="PUO138" s="18"/>
      <c r="PUP138" s="18"/>
      <c r="PUQ138" s="18"/>
      <c r="PUR138" s="18"/>
      <c r="PUS138" s="18"/>
      <c r="PUT138" s="18"/>
      <c r="PUU138" s="18"/>
      <c r="PUV138" s="18"/>
      <c r="PUW138" s="18"/>
      <c r="PUX138" s="18"/>
      <c r="PUY138" s="18"/>
      <c r="PUZ138" s="18"/>
      <c r="PVA138" s="18"/>
      <c r="PVB138" s="18"/>
      <c r="PVC138" s="18"/>
      <c r="PVD138" s="18"/>
      <c r="PVE138" s="18"/>
      <c r="PVF138" s="18"/>
      <c r="PVG138" s="18"/>
      <c r="PVH138" s="18"/>
      <c r="PVI138" s="18"/>
      <c r="PVJ138" s="18"/>
      <c r="PVK138" s="18"/>
      <c r="PVL138" s="18"/>
      <c r="PVM138" s="18"/>
      <c r="PVN138" s="18"/>
      <c r="PVO138" s="18"/>
      <c r="PVP138" s="18"/>
      <c r="PVQ138" s="18"/>
      <c r="PVR138" s="18"/>
      <c r="PVS138" s="18"/>
      <c r="PVT138" s="18"/>
      <c r="PVU138" s="18"/>
      <c r="PVV138" s="18"/>
      <c r="PVW138" s="18"/>
      <c r="PVX138" s="18"/>
      <c r="PVY138" s="18"/>
      <c r="PVZ138" s="18"/>
      <c r="PWA138" s="18"/>
      <c r="PWB138" s="18"/>
      <c r="PWC138" s="18"/>
      <c r="PWD138" s="18"/>
      <c r="PWE138" s="18"/>
      <c r="PWF138" s="18"/>
      <c r="PWG138" s="18"/>
      <c r="PWH138" s="18"/>
      <c r="PWI138" s="18"/>
      <c r="PWJ138" s="18"/>
      <c r="PWK138" s="18"/>
      <c r="PWL138" s="18"/>
      <c r="PWM138" s="18"/>
      <c r="PWN138" s="18"/>
      <c r="PWO138" s="18"/>
      <c r="PWP138" s="18"/>
      <c r="PWQ138" s="18"/>
      <c r="PWR138" s="18"/>
      <c r="PWS138" s="18"/>
      <c r="PWT138" s="18"/>
      <c r="PWU138" s="18"/>
      <c r="PWV138" s="18"/>
      <c r="PWW138" s="18"/>
      <c r="PWX138" s="18"/>
      <c r="PWY138" s="18"/>
      <c r="PWZ138" s="18"/>
      <c r="PXA138" s="18"/>
      <c r="PXB138" s="18"/>
      <c r="PXC138" s="18"/>
      <c r="PXD138" s="18"/>
      <c r="PXE138" s="18"/>
      <c r="PXF138" s="18"/>
      <c r="PXG138" s="18"/>
      <c r="PXH138" s="18"/>
      <c r="PXI138" s="18"/>
      <c r="PXJ138" s="18"/>
      <c r="PXK138" s="18"/>
      <c r="PXL138" s="18"/>
      <c r="PXM138" s="18"/>
      <c r="PXN138" s="18"/>
      <c r="PXO138" s="18"/>
      <c r="PXP138" s="18"/>
      <c r="PXQ138" s="18"/>
      <c r="PXR138" s="18"/>
      <c r="PXS138" s="18"/>
      <c r="PXT138" s="18"/>
      <c r="PXU138" s="18"/>
      <c r="PXV138" s="18"/>
      <c r="PXW138" s="18"/>
      <c r="PXX138" s="18"/>
      <c r="PXY138" s="18"/>
      <c r="PXZ138" s="18"/>
      <c r="PYA138" s="18"/>
      <c r="PYB138" s="18"/>
      <c r="PYC138" s="18"/>
      <c r="PYD138" s="18"/>
      <c r="PYE138" s="18"/>
      <c r="PYF138" s="18"/>
      <c r="PYG138" s="18"/>
      <c r="PYH138" s="18"/>
      <c r="PYI138" s="18"/>
      <c r="PYJ138" s="18"/>
      <c r="PYK138" s="18"/>
      <c r="PYL138" s="18"/>
      <c r="PYM138" s="18"/>
      <c r="PYN138" s="18"/>
      <c r="PYO138" s="18"/>
      <c r="PYP138" s="18"/>
      <c r="PYQ138" s="18"/>
      <c r="PYR138" s="18"/>
      <c r="PYS138" s="18"/>
      <c r="PYT138" s="18"/>
      <c r="PYU138" s="18"/>
      <c r="PYV138" s="18"/>
      <c r="PYW138" s="18"/>
      <c r="PYX138" s="18"/>
      <c r="PYY138" s="18"/>
      <c r="PYZ138" s="18"/>
      <c r="PZA138" s="18"/>
      <c r="PZB138" s="18"/>
      <c r="PZC138" s="18"/>
      <c r="PZD138" s="18"/>
      <c r="PZE138" s="18"/>
      <c r="PZF138" s="18"/>
      <c r="PZG138" s="18"/>
      <c r="PZH138" s="18"/>
      <c r="PZI138" s="18"/>
      <c r="PZJ138" s="18"/>
      <c r="PZK138" s="18"/>
      <c r="PZL138" s="18"/>
      <c r="PZM138" s="18"/>
      <c r="PZN138" s="18"/>
      <c r="PZO138" s="18"/>
      <c r="PZP138" s="18"/>
      <c r="PZQ138" s="18"/>
      <c r="PZR138" s="18"/>
      <c r="PZS138" s="18"/>
      <c r="PZT138" s="18"/>
      <c r="PZU138" s="18"/>
      <c r="PZV138" s="18"/>
      <c r="PZW138" s="18"/>
      <c r="PZX138" s="18"/>
      <c r="PZY138" s="18"/>
      <c r="PZZ138" s="18"/>
      <c r="QAA138" s="18"/>
      <c r="QAB138" s="18"/>
      <c r="QAC138" s="18"/>
      <c r="QAD138" s="18"/>
      <c r="QAE138" s="18"/>
      <c r="QAF138" s="18"/>
      <c r="QAG138" s="18"/>
      <c r="QAH138" s="18"/>
      <c r="QAI138" s="18"/>
      <c r="QAJ138" s="18"/>
      <c r="QAK138" s="18"/>
      <c r="QAL138" s="18"/>
      <c r="QAM138" s="18"/>
      <c r="QAN138" s="18"/>
      <c r="QAO138" s="18"/>
      <c r="QAP138" s="18"/>
      <c r="QAQ138" s="18"/>
      <c r="QAR138" s="18"/>
      <c r="QAS138" s="18"/>
      <c r="QAT138" s="18"/>
      <c r="QAU138" s="18"/>
      <c r="QAV138" s="18"/>
      <c r="QAW138" s="18"/>
      <c r="QAX138" s="18"/>
      <c r="QAY138" s="18"/>
      <c r="QAZ138" s="18"/>
      <c r="QBA138" s="18"/>
      <c r="QBB138" s="18"/>
      <c r="QBC138" s="18"/>
      <c r="QBD138" s="18"/>
      <c r="QBE138" s="18"/>
      <c r="QBF138" s="18"/>
      <c r="QBG138" s="18"/>
      <c r="QBH138" s="18"/>
      <c r="QBI138" s="18"/>
      <c r="QBJ138" s="18"/>
      <c r="QBK138" s="18"/>
      <c r="QBL138" s="18"/>
      <c r="QBM138" s="18"/>
      <c r="QBN138" s="18"/>
      <c r="QBO138" s="18"/>
      <c r="QBP138" s="18"/>
      <c r="QBQ138" s="18"/>
      <c r="QBR138" s="18"/>
      <c r="QBS138" s="18"/>
      <c r="QBT138" s="18"/>
      <c r="QBU138" s="18"/>
      <c r="QBV138" s="18"/>
      <c r="QBW138" s="18"/>
      <c r="QBX138" s="18"/>
      <c r="QBY138" s="18"/>
      <c r="QBZ138" s="18"/>
      <c r="QCA138" s="18"/>
      <c r="QCB138" s="18"/>
      <c r="QCC138" s="18"/>
      <c r="QCD138" s="18"/>
      <c r="QCE138" s="18"/>
      <c r="QCF138" s="18"/>
      <c r="QCG138" s="18"/>
      <c r="QCH138" s="18"/>
      <c r="QCI138" s="18"/>
      <c r="QCJ138" s="18"/>
      <c r="QCK138" s="18"/>
      <c r="QCL138" s="18"/>
      <c r="QCM138" s="18"/>
      <c r="QCN138" s="18"/>
      <c r="QCO138" s="18"/>
      <c r="QCP138" s="18"/>
      <c r="QCQ138" s="18"/>
      <c r="QCR138" s="18"/>
      <c r="QCS138" s="18"/>
      <c r="QCT138" s="18"/>
      <c r="QCU138" s="18"/>
      <c r="QCV138" s="18"/>
      <c r="QCW138" s="18"/>
      <c r="QCX138" s="18"/>
      <c r="QCY138" s="18"/>
      <c r="QCZ138" s="18"/>
      <c r="QDA138" s="18"/>
      <c r="QDB138" s="18"/>
      <c r="QDC138" s="18"/>
      <c r="QDD138" s="18"/>
      <c r="QDE138" s="18"/>
      <c r="QDF138" s="18"/>
      <c r="QDG138" s="18"/>
      <c r="QDH138" s="18"/>
      <c r="QDI138" s="18"/>
      <c r="QDJ138" s="18"/>
      <c r="QDK138" s="18"/>
      <c r="QDL138" s="18"/>
      <c r="QDM138" s="18"/>
      <c r="QDN138" s="18"/>
      <c r="QDO138" s="18"/>
      <c r="QDP138" s="18"/>
      <c r="QDQ138" s="18"/>
      <c r="QDR138" s="18"/>
      <c r="QDS138" s="18"/>
      <c r="QDT138" s="18"/>
      <c r="QDU138" s="18"/>
      <c r="QDV138" s="18"/>
      <c r="QDW138" s="18"/>
      <c r="QDX138" s="18"/>
      <c r="QDY138" s="18"/>
      <c r="QDZ138" s="18"/>
      <c r="QEA138" s="18"/>
      <c r="QEB138" s="18"/>
      <c r="QEC138" s="18"/>
      <c r="QED138" s="18"/>
      <c r="QEE138" s="18"/>
      <c r="QEF138" s="18"/>
      <c r="QEG138" s="18"/>
      <c r="QEH138" s="18"/>
      <c r="QEI138" s="18"/>
      <c r="QEJ138" s="18"/>
      <c r="QEK138" s="18"/>
      <c r="QEL138" s="18"/>
      <c r="QEM138" s="18"/>
      <c r="QEN138" s="18"/>
      <c r="QEO138" s="18"/>
      <c r="QEP138" s="18"/>
      <c r="QEQ138" s="18"/>
      <c r="QER138" s="18"/>
      <c r="QES138" s="18"/>
      <c r="QET138" s="18"/>
      <c r="QEU138" s="18"/>
      <c r="QEV138" s="18"/>
      <c r="QEW138" s="18"/>
      <c r="QEX138" s="18"/>
      <c r="QEY138" s="18"/>
      <c r="QEZ138" s="18"/>
      <c r="QFA138" s="18"/>
      <c r="QFB138" s="18"/>
      <c r="QFC138" s="18"/>
      <c r="QFD138" s="18"/>
      <c r="QFE138" s="18"/>
      <c r="QFF138" s="18"/>
      <c r="QFG138" s="18"/>
      <c r="QFH138" s="18"/>
      <c r="QFI138" s="18"/>
      <c r="QFJ138" s="18"/>
      <c r="QFK138" s="18"/>
      <c r="QFL138" s="18"/>
      <c r="QFM138" s="18"/>
      <c r="QFN138" s="18"/>
      <c r="QFO138" s="18"/>
      <c r="QFP138" s="18"/>
      <c r="QFQ138" s="18"/>
      <c r="QFR138" s="18"/>
      <c r="QFS138" s="18"/>
      <c r="QFT138" s="18"/>
      <c r="QFU138" s="18"/>
      <c r="QFV138" s="18"/>
      <c r="QFW138" s="18"/>
      <c r="QFX138" s="18"/>
      <c r="QFY138" s="18"/>
      <c r="QFZ138" s="18"/>
      <c r="QGA138" s="18"/>
      <c r="QGB138" s="18"/>
      <c r="QGC138" s="18"/>
      <c r="QGD138" s="18"/>
      <c r="QGE138" s="18"/>
      <c r="QGF138" s="18"/>
      <c r="QGG138" s="18"/>
      <c r="QGH138" s="18"/>
      <c r="QGI138" s="18"/>
      <c r="QGJ138" s="18"/>
      <c r="QGK138" s="18"/>
      <c r="QGL138" s="18"/>
      <c r="QGM138" s="18"/>
      <c r="QGN138" s="18"/>
      <c r="QGO138" s="18"/>
      <c r="QGP138" s="18"/>
      <c r="QGQ138" s="18"/>
      <c r="QGR138" s="18"/>
      <c r="QGS138" s="18"/>
      <c r="QGT138" s="18"/>
      <c r="QGU138" s="18"/>
      <c r="QGV138" s="18"/>
      <c r="QGW138" s="18"/>
      <c r="QGX138" s="18"/>
      <c r="QGY138" s="18"/>
      <c r="QGZ138" s="18"/>
      <c r="QHA138" s="18"/>
      <c r="QHB138" s="18"/>
      <c r="QHC138" s="18"/>
      <c r="QHD138" s="18"/>
      <c r="QHE138" s="18"/>
      <c r="QHF138" s="18"/>
      <c r="QHG138" s="18"/>
      <c r="QHH138" s="18"/>
      <c r="QHI138" s="18"/>
      <c r="QHJ138" s="18"/>
      <c r="QHK138" s="18"/>
      <c r="QHL138" s="18"/>
      <c r="QHM138" s="18"/>
      <c r="QHN138" s="18"/>
      <c r="QHO138" s="18"/>
      <c r="QHP138" s="18"/>
      <c r="QHQ138" s="18"/>
      <c r="QHR138" s="18"/>
      <c r="QHS138" s="18"/>
      <c r="QHT138" s="18"/>
      <c r="QHU138" s="18"/>
      <c r="QHV138" s="18"/>
      <c r="QHW138" s="18"/>
      <c r="QHX138" s="18"/>
      <c r="QHY138" s="18"/>
      <c r="QHZ138" s="18"/>
      <c r="QIA138" s="18"/>
      <c r="QIB138" s="18"/>
      <c r="QIC138" s="18"/>
      <c r="QID138" s="18"/>
      <c r="QIE138" s="18"/>
      <c r="QIF138" s="18"/>
      <c r="QIG138" s="18"/>
      <c r="QIH138" s="18"/>
      <c r="QII138" s="18"/>
      <c r="QIJ138" s="18"/>
      <c r="QIK138" s="18"/>
      <c r="QIL138" s="18"/>
      <c r="QIM138" s="18"/>
      <c r="QIN138" s="18"/>
      <c r="QIO138" s="18"/>
      <c r="QIP138" s="18"/>
      <c r="QIQ138" s="18"/>
      <c r="QIR138" s="18"/>
      <c r="QIS138" s="18"/>
      <c r="QIT138" s="18"/>
      <c r="QIU138" s="18"/>
      <c r="QIV138" s="18"/>
      <c r="QIW138" s="18"/>
      <c r="QIX138" s="18"/>
      <c r="QIY138" s="18"/>
      <c r="QIZ138" s="18"/>
      <c r="QJA138" s="18"/>
      <c r="QJB138" s="18"/>
      <c r="QJC138" s="18"/>
      <c r="QJD138" s="18"/>
      <c r="QJE138" s="18"/>
      <c r="QJF138" s="18"/>
      <c r="QJG138" s="18"/>
      <c r="QJH138" s="18"/>
      <c r="QJI138" s="18"/>
      <c r="QJJ138" s="18"/>
      <c r="QJK138" s="18"/>
      <c r="QJL138" s="18"/>
      <c r="QJM138" s="18"/>
      <c r="QJN138" s="18"/>
      <c r="QJO138" s="18"/>
      <c r="QJP138" s="18"/>
      <c r="QJQ138" s="18"/>
      <c r="QJR138" s="18"/>
      <c r="QJS138" s="18"/>
      <c r="QJT138" s="18"/>
      <c r="QJU138" s="18"/>
      <c r="QJV138" s="18"/>
      <c r="QJW138" s="18"/>
      <c r="QJX138" s="18"/>
      <c r="QJY138" s="18"/>
      <c r="QJZ138" s="18"/>
      <c r="QKA138" s="18"/>
      <c r="QKB138" s="18"/>
      <c r="QKC138" s="18"/>
      <c r="QKD138" s="18"/>
      <c r="QKE138" s="18"/>
      <c r="QKF138" s="18"/>
      <c r="QKG138" s="18"/>
      <c r="QKH138" s="18"/>
      <c r="QKI138" s="18"/>
      <c r="QKJ138" s="18"/>
      <c r="QKK138" s="18"/>
      <c r="QKL138" s="18"/>
      <c r="QKM138" s="18"/>
      <c r="QKN138" s="18"/>
      <c r="QKO138" s="18"/>
      <c r="QKP138" s="18"/>
      <c r="QKQ138" s="18"/>
      <c r="QKR138" s="18"/>
      <c r="QKS138" s="18"/>
      <c r="QKT138" s="18"/>
      <c r="QKU138" s="18"/>
      <c r="QKV138" s="18"/>
      <c r="QKW138" s="18"/>
      <c r="QKX138" s="18"/>
      <c r="QKY138" s="18"/>
      <c r="QKZ138" s="18"/>
      <c r="QLA138" s="18"/>
      <c r="QLB138" s="18"/>
      <c r="QLC138" s="18"/>
      <c r="QLD138" s="18"/>
      <c r="QLE138" s="18"/>
      <c r="QLF138" s="18"/>
      <c r="QLG138" s="18"/>
      <c r="QLH138" s="18"/>
      <c r="QLI138" s="18"/>
      <c r="QLJ138" s="18"/>
      <c r="QLK138" s="18"/>
      <c r="QLL138" s="18"/>
      <c r="QLM138" s="18"/>
      <c r="QLN138" s="18"/>
      <c r="QLO138" s="18"/>
      <c r="QLP138" s="18"/>
      <c r="QLQ138" s="18"/>
      <c r="QLR138" s="18"/>
      <c r="QLS138" s="18"/>
      <c r="QLT138" s="18"/>
      <c r="QLU138" s="18"/>
      <c r="QLV138" s="18"/>
      <c r="QLW138" s="18"/>
      <c r="QLX138" s="18"/>
      <c r="QLY138" s="18"/>
      <c r="QLZ138" s="18"/>
      <c r="QMA138" s="18"/>
      <c r="QMB138" s="18"/>
      <c r="QMC138" s="18"/>
      <c r="QMD138" s="18"/>
      <c r="QME138" s="18"/>
      <c r="QMF138" s="18"/>
      <c r="QMG138" s="18"/>
      <c r="QMH138" s="18"/>
      <c r="QMI138" s="18"/>
      <c r="QMJ138" s="18"/>
      <c r="QMK138" s="18"/>
      <c r="QML138" s="18"/>
      <c r="QMM138" s="18"/>
      <c r="QMN138" s="18"/>
      <c r="QMO138" s="18"/>
      <c r="QMP138" s="18"/>
      <c r="QMQ138" s="18"/>
      <c r="QMR138" s="18"/>
      <c r="QMS138" s="18"/>
      <c r="QMT138" s="18"/>
      <c r="QMU138" s="18"/>
      <c r="QMV138" s="18"/>
      <c r="QMW138" s="18"/>
      <c r="QMX138" s="18"/>
      <c r="QMY138" s="18"/>
      <c r="QMZ138" s="18"/>
      <c r="QNA138" s="18"/>
      <c r="QNB138" s="18"/>
      <c r="QNC138" s="18"/>
      <c r="QND138" s="18"/>
      <c r="QNE138" s="18"/>
      <c r="QNF138" s="18"/>
      <c r="QNG138" s="18"/>
      <c r="QNH138" s="18"/>
      <c r="QNI138" s="18"/>
      <c r="QNJ138" s="18"/>
      <c r="QNK138" s="18"/>
      <c r="QNL138" s="18"/>
      <c r="QNM138" s="18"/>
      <c r="QNN138" s="18"/>
      <c r="QNO138" s="18"/>
      <c r="QNP138" s="18"/>
      <c r="QNQ138" s="18"/>
      <c r="QNR138" s="18"/>
      <c r="QNS138" s="18"/>
      <c r="QNT138" s="18"/>
      <c r="QNU138" s="18"/>
      <c r="QNV138" s="18"/>
      <c r="QNW138" s="18"/>
      <c r="QNX138" s="18"/>
      <c r="QNY138" s="18"/>
      <c r="QNZ138" s="18"/>
      <c r="QOA138" s="18"/>
      <c r="QOB138" s="18"/>
      <c r="QOC138" s="18"/>
      <c r="QOD138" s="18"/>
      <c r="QOE138" s="18"/>
      <c r="QOF138" s="18"/>
      <c r="QOG138" s="18"/>
      <c r="QOH138" s="18"/>
      <c r="QOI138" s="18"/>
      <c r="QOJ138" s="18"/>
      <c r="QOK138" s="18"/>
      <c r="QOL138" s="18"/>
      <c r="QOM138" s="18"/>
      <c r="QON138" s="18"/>
      <c r="QOO138" s="18"/>
      <c r="QOP138" s="18"/>
      <c r="QOQ138" s="18"/>
      <c r="QOR138" s="18"/>
      <c r="QOS138" s="18"/>
      <c r="QOT138" s="18"/>
      <c r="QOU138" s="18"/>
      <c r="QOV138" s="18"/>
      <c r="QOW138" s="18"/>
      <c r="QOX138" s="18"/>
      <c r="QOY138" s="18"/>
      <c r="QOZ138" s="18"/>
      <c r="QPA138" s="18"/>
      <c r="QPB138" s="18"/>
      <c r="QPC138" s="18"/>
      <c r="QPD138" s="18"/>
      <c r="QPE138" s="18"/>
      <c r="QPF138" s="18"/>
      <c r="QPG138" s="18"/>
      <c r="QPH138" s="18"/>
      <c r="QPI138" s="18"/>
      <c r="QPJ138" s="18"/>
      <c r="QPK138" s="18"/>
      <c r="QPL138" s="18"/>
      <c r="QPM138" s="18"/>
      <c r="QPN138" s="18"/>
      <c r="QPO138" s="18"/>
      <c r="QPP138" s="18"/>
      <c r="QPQ138" s="18"/>
      <c r="QPR138" s="18"/>
      <c r="QPS138" s="18"/>
      <c r="QPT138" s="18"/>
      <c r="QPU138" s="18"/>
      <c r="QPV138" s="18"/>
      <c r="QPW138" s="18"/>
      <c r="QPX138" s="18"/>
      <c r="QPY138" s="18"/>
      <c r="QPZ138" s="18"/>
      <c r="QQA138" s="18"/>
      <c r="QQB138" s="18"/>
      <c r="QQC138" s="18"/>
      <c r="QQD138" s="18"/>
      <c r="QQE138" s="18"/>
      <c r="QQF138" s="18"/>
      <c r="QQG138" s="18"/>
      <c r="QQH138" s="18"/>
      <c r="QQI138" s="18"/>
      <c r="QQJ138" s="18"/>
      <c r="QQK138" s="18"/>
      <c r="QQL138" s="18"/>
      <c r="QQM138" s="18"/>
      <c r="QQN138" s="18"/>
      <c r="QQO138" s="18"/>
      <c r="QQP138" s="18"/>
      <c r="QQQ138" s="18"/>
      <c r="QQR138" s="18"/>
      <c r="QQS138" s="18"/>
      <c r="QQT138" s="18"/>
      <c r="QQU138" s="18"/>
      <c r="QQV138" s="18"/>
      <c r="QQW138" s="18"/>
      <c r="QQX138" s="18"/>
      <c r="QQY138" s="18"/>
      <c r="QQZ138" s="18"/>
      <c r="QRA138" s="18"/>
      <c r="QRB138" s="18"/>
      <c r="QRC138" s="18"/>
      <c r="QRD138" s="18"/>
      <c r="QRE138" s="18"/>
      <c r="QRF138" s="18"/>
      <c r="QRG138" s="18"/>
      <c r="QRH138" s="18"/>
      <c r="QRI138" s="18"/>
      <c r="QRJ138" s="18"/>
      <c r="QRK138" s="18"/>
      <c r="QRL138" s="18"/>
      <c r="QRM138" s="18"/>
      <c r="QRN138" s="18"/>
      <c r="QRO138" s="18"/>
      <c r="QRP138" s="18"/>
      <c r="QRQ138" s="18"/>
      <c r="QRR138" s="18"/>
      <c r="QRS138" s="18"/>
      <c r="QRT138" s="18"/>
      <c r="QRU138" s="18"/>
      <c r="QRV138" s="18"/>
      <c r="QRW138" s="18"/>
      <c r="QRX138" s="18"/>
      <c r="QRY138" s="18"/>
      <c r="QRZ138" s="18"/>
      <c r="QSA138" s="18"/>
      <c r="QSB138" s="18"/>
      <c r="QSC138" s="18"/>
      <c r="QSD138" s="18"/>
      <c r="QSE138" s="18"/>
      <c r="QSF138" s="18"/>
      <c r="QSG138" s="18"/>
      <c r="QSH138" s="18"/>
      <c r="QSI138" s="18"/>
      <c r="QSJ138" s="18"/>
      <c r="QSK138" s="18"/>
      <c r="QSL138" s="18"/>
      <c r="QSM138" s="18"/>
      <c r="QSN138" s="18"/>
      <c r="QSO138" s="18"/>
      <c r="QSP138" s="18"/>
      <c r="QSQ138" s="18"/>
      <c r="QSR138" s="18"/>
      <c r="QSS138" s="18"/>
      <c r="QST138" s="18"/>
      <c r="QSU138" s="18"/>
      <c r="QSV138" s="18"/>
      <c r="QSW138" s="18"/>
      <c r="QSX138" s="18"/>
      <c r="QSY138" s="18"/>
      <c r="QSZ138" s="18"/>
      <c r="QTA138" s="18"/>
      <c r="QTB138" s="18"/>
      <c r="QTC138" s="18"/>
      <c r="QTD138" s="18"/>
      <c r="QTE138" s="18"/>
      <c r="QTF138" s="18"/>
      <c r="QTG138" s="18"/>
      <c r="QTH138" s="18"/>
      <c r="QTI138" s="18"/>
      <c r="QTJ138" s="18"/>
      <c r="QTK138" s="18"/>
      <c r="QTL138" s="18"/>
      <c r="QTM138" s="18"/>
      <c r="QTN138" s="18"/>
      <c r="QTO138" s="18"/>
      <c r="QTP138" s="18"/>
      <c r="QTQ138" s="18"/>
      <c r="QTR138" s="18"/>
      <c r="QTS138" s="18"/>
      <c r="QTT138" s="18"/>
      <c r="QTU138" s="18"/>
      <c r="QTV138" s="18"/>
      <c r="QTW138" s="18"/>
      <c r="QTX138" s="18"/>
      <c r="QTY138" s="18"/>
      <c r="QTZ138" s="18"/>
      <c r="QUA138" s="18"/>
      <c r="QUB138" s="18"/>
      <c r="QUC138" s="18"/>
      <c r="QUD138" s="18"/>
      <c r="QUE138" s="18"/>
      <c r="QUF138" s="18"/>
      <c r="QUG138" s="18"/>
      <c r="QUH138" s="18"/>
      <c r="QUI138" s="18"/>
      <c r="QUJ138" s="18"/>
      <c r="QUK138" s="18"/>
      <c r="QUL138" s="18"/>
      <c r="QUM138" s="18"/>
      <c r="QUN138" s="18"/>
      <c r="QUO138" s="18"/>
      <c r="QUP138" s="18"/>
      <c r="QUQ138" s="18"/>
      <c r="QUR138" s="18"/>
      <c r="QUS138" s="18"/>
      <c r="QUT138" s="18"/>
      <c r="QUU138" s="18"/>
      <c r="QUV138" s="18"/>
      <c r="QUW138" s="18"/>
      <c r="QUX138" s="18"/>
      <c r="QUY138" s="18"/>
      <c r="QUZ138" s="18"/>
      <c r="QVA138" s="18"/>
      <c r="QVB138" s="18"/>
      <c r="QVC138" s="18"/>
      <c r="QVD138" s="18"/>
      <c r="QVE138" s="18"/>
      <c r="QVF138" s="18"/>
      <c r="QVG138" s="18"/>
      <c r="QVH138" s="18"/>
      <c r="QVI138" s="18"/>
      <c r="QVJ138" s="18"/>
      <c r="QVK138" s="18"/>
      <c r="QVL138" s="18"/>
      <c r="QVM138" s="18"/>
      <c r="QVN138" s="18"/>
      <c r="QVO138" s="18"/>
      <c r="QVP138" s="18"/>
      <c r="QVQ138" s="18"/>
      <c r="QVR138" s="18"/>
      <c r="QVS138" s="18"/>
      <c r="QVT138" s="18"/>
      <c r="QVU138" s="18"/>
      <c r="QVV138" s="18"/>
      <c r="QVW138" s="18"/>
      <c r="QVX138" s="18"/>
      <c r="QVY138" s="18"/>
      <c r="QVZ138" s="18"/>
      <c r="QWA138" s="18"/>
      <c r="QWB138" s="18"/>
      <c r="QWC138" s="18"/>
      <c r="QWD138" s="18"/>
      <c r="QWE138" s="18"/>
      <c r="QWF138" s="18"/>
      <c r="QWG138" s="18"/>
      <c r="QWH138" s="18"/>
      <c r="QWI138" s="18"/>
      <c r="QWJ138" s="18"/>
      <c r="QWK138" s="18"/>
      <c r="QWL138" s="18"/>
      <c r="QWM138" s="18"/>
      <c r="QWN138" s="18"/>
      <c r="QWO138" s="18"/>
      <c r="QWP138" s="18"/>
      <c r="QWQ138" s="18"/>
      <c r="QWR138" s="18"/>
      <c r="QWS138" s="18"/>
      <c r="QWT138" s="18"/>
      <c r="QWU138" s="18"/>
      <c r="QWV138" s="18"/>
      <c r="QWW138" s="18"/>
      <c r="QWX138" s="18"/>
      <c r="QWY138" s="18"/>
      <c r="QWZ138" s="18"/>
      <c r="QXA138" s="18"/>
      <c r="QXB138" s="18"/>
      <c r="QXC138" s="18"/>
      <c r="QXD138" s="18"/>
      <c r="QXE138" s="18"/>
      <c r="QXF138" s="18"/>
      <c r="QXG138" s="18"/>
      <c r="QXH138" s="18"/>
      <c r="QXI138" s="18"/>
      <c r="QXJ138" s="18"/>
      <c r="QXK138" s="18"/>
      <c r="QXL138" s="18"/>
      <c r="QXM138" s="18"/>
      <c r="QXN138" s="18"/>
      <c r="QXO138" s="18"/>
      <c r="QXP138" s="18"/>
      <c r="QXQ138" s="18"/>
      <c r="QXR138" s="18"/>
      <c r="QXS138" s="18"/>
      <c r="QXT138" s="18"/>
      <c r="QXU138" s="18"/>
      <c r="QXV138" s="18"/>
      <c r="QXW138" s="18"/>
      <c r="QXX138" s="18"/>
      <c r="QXY138" s="18"/>
      <c r="QXZ138" s="18"/>
      <c r="QYA138" s="18"/>
      <c r="QYB138" s="18"/>
      <c r="QYC138" s="18"/>
      <c r="QYD138" s="18"/>
      <c r="QYE138" s="18"/>
      <c r="QYF138" s="18"/>
      <c r="QYG138" s="18"/>
      <c r="QYH138" s="18"/>
      <c r="QYI138" s="18"/>
      <c r="QYJ138" s="18"/>
      <c r="QYK138" s="18"/>
      <c r="QYL138" s="18"/>
      <c r="QYM138" s="18"/>
      <c r="QYN138" s="18"/>
      <c r="QYO138" s="18"/>
      <c r="QYP138" s="18"/>
      <c r="QYQ138" s="18"/>
      <c r="QYR138" s="18"/>
      <c r="QYS138" s="18"/>
      <c r="QYT138" s="18"/>
      <c r="QYU138" s="18"/>
      <c r="QYV138" s="18"/>
      <c r="QYW138" s="18"/>
      <c r="QYX138" s="18"/>
      <c r="QYY138" s="18"/>
      <c r="QYZ138" s="18"/>
      <c r="QZA138" s="18"/>
      <c r="QZB138" s="18"/>
      <c r="QZC138" s="18"/>
      <c r="QZD138" s="18"/>
      <c r="QZE138" s="18"/>
      <c r="QZF138" s="18"/>
      <c r="QZG138" s="18"/>
      <c r="QZH138" s="18"/>
      <c r="QZI138" s="18"/>
      <c r="QZJ138" s="18"/>
      <c r="QZK138" s="18"/>
      <c r="QZL138" s="18"/>
      <c r="QZM138" s="18"/>
      <c r="QZN138" s="18"/>
      <c r="QZO138" s="18"/>
      <c r="QZP138" s="18"/>
      <c r="QZQ138" s="18"/>
      <c r="QZR138" s="18"/>
      <c r="QZS138" s="18"/>
      <c r="QZT138" s="18"/>
      <c r="QZU138" s="18"/>
      <c r="QZV138" s="18"/>
      <c r="QZW138" s="18"/>
      <c r="QZX138" s="18"/>
      <c r="QZY138" s="18"/>
      <c r="QZZ138" s="18"/>
      <c r="RAA138" s="18"/>
      <c r="RAB138" s="18"/>
      <c r="RAC138" s="18"/>
      <c r="RAD138" s="18"/>
      <c r="RAE138" s="18"/>
      <c r="RAF138" s="18"/>
      <c r="RAG138" s="18"/>
      <c r="RAH138" s="18"/>
      <c r="RAI138" s="18"/>
      <c r="RAJ138" s="18"/>
      <c r="RAK138" s="18"/>
      <c r="RAL138" s="18"/>
      <c r="RAM138" s="18"/>
      <c r="RAN138" s="18"/>
      <c r="RAO138" s="18"/>
      <c r="RAP138" s="18"/>
      <c r="RAQ138" s="18"/>
      <c r="RAR138" s="18"/>
      <c r="RAS138" s="18"/>
      <c r="RAT138" s="18"/>
      <c r="RAU138" s="18"/>
      <c r="RAV138" s="18"/>
      <c r="RAW138" s="18"/>
      <c r="RAX138" s="18"/>
      <c r="RAY138" s="18"/>
      <c r="RAZ138" s="18"/>
      <c r="RBA138" s="18"/>
      <c r="RBB138" s="18"/>
      <c r="RBC138" s="18"/>
      <c r="RBD138" s="18"/>
      <c r="RBE138" s="18"/>
      <c r="RBF138" s="18"/>
      <c r="RBG138" s="18"/>
      <c r="RBH138" s="18"/>
      <c r="RBI138" s="18"/>
      <c r="RBJ138" s="18"/>
      <c r="RBK138" s="18"/>
      <c r="RBL138" s="18"/>
      <c r="RBM138" s="18"/>
      <c r="RBN138" s="18"/>
      <c r="RBO138" s="18"/>
      <c r="RBP138" s="18"/>
      <c r="RBQ138" s="18"/>
      <c r="RBR138" s="18"/>
      <c r="RBS138" s="18"/>
      <c r="RBT138" s="18"/>
      <c r="RBU138" s="18"/>
      <c r="RBV138" s="18"/>
      <c r="RBW138" s="18"/>
      <c r="RBX138" s="18"/>
      <c r="RBY138" s="18"/>
      <c r="RBZ138" s="18"/>
      <c r="RCA138" s="18"/>
      <c r="RCB138" s="18"/>
      <c r="RCC138" s="18"/>
      <c r="RCD138" s="18"/>
      <c r="RCE138" s="18"/>
      <c r="RCF138" s="18"/>
      <c r="RCG138" s="18"/>
      <c r="RCH138" s="18"/>
      <c r="RCI138" s="18"/>
      <c r="RCJ138" s="18"/>
      <c r="RCK138" s="18"/>
      <c r="RCL138" s="18"/>
      <c r="RCM138" s="18"/>
      <c r="RCN138" s="18"/>
      <c r="RCO138" s="18"/>
      <c r="RCP138" s="18"/>
      <c r="RCQ138" s="18"/>
      <c r="RCR138" s="18"/>
      <c r="RCS138" s="18"/>
      <c r="RCT138" s="18"/>
      <c r="RCU138" s="18"/>
      <c r="RCV138" s="18"/>
      <c r="RCW138" s="18"/>
      <c r="RCX138" s="18"/>
      <c r="RCY138" s="18"/>
      <c r="RCZ138" s="18"/>
      <c r="RDA138" s="18"/>
      <c r="RDB138" s="18"/>
      <c r="RDC138" s="18"/>
      <c r="RDD138" s="18"/>
      <c r="RDE138" s="18"/>
      <c r="RDF138" s="18"/>
      <c r="RDG138" s="18"/>
      <c r="RDH138" s="18"/>
      <c r="RDI138" s="18"/>
      <c r="RDJ138" s="18"/>
      <c r="RDK138" s="18"/>
      <c r="RDL138" s="18"/>
      <c r="RDM138" s="18"/>
      <c r="RDN138" s="18"/>
      <c r="RDO138" s="18"/>
      <c r="RDP138" s="18"/>
      <c r="RDQ138" s="18"/>
      <c r="RDR138" s="18"/>
      <c r="RDS138" s="18"/>
      <c r="RDT138" s="18"/>
      <c r="RDU138" s="18"/>
      <c r="RDV138" s="18"/>
      <c r="RDW138" s="18"/>
      <c r="RDX138" s="18"/>
      <c r="RDY138" s="18"/>
      <c r="RDZ138" s="18"/>
      <c r="REA138" s="18"/>
      <c r="REB138" s="18"/>
      <c r="REC138" s="18"/>
      <c r="RED138" s="18"/>
      <c r="REE138" s="18"/>
      <c r="REF138" s="18"/>
      <c r="REG138" s="18"/>
      <c r="REH138" s="18"/>
      <c r="REI138" s="18"/>
      <c r="REJ138" s="18"/>
      <c r="REK138" s="18"/>
      <c r="REL138" s="18"/>
      <c r="REM138" s="18"/>
      <c r="REN138" s="18"/>
      <c r="REO138" s="18"/>
      <c r="REP138" s="18"/>
      <c r="REQ138" s="18"/>
      <c r="RER138" s="18"/>
      <c r="RES138" s="18"/>
      <c r="RET138" s="18"/>
      <c r="REU138" s="18"/>
      <c r="REV138" s="18"/>
      <c r="REW138" s="18"/>
      <c r="REX138" s="18"/>
      <c r="REY138" s="18"/>
      <c r="REZ138" s="18"/>
      <c r="RFA138" s="18"/>
      <c r="RFB138" s="18"/>
      <c r="RFC138" s="18"/>
      <c r="RFD138" s="18"/>
      <c r="RFE138" s="18"/>
      <c r="RFF138" s="18"/>
      <c r="RFG138" s="18"/>
      <c r="RFH138" s="18"/>
      <c r="RFI138" s="18"/>
      <c r="RFJ138" s="18"/>
      <c r="RFK138" s="18"/>
      <c r="RFL138" s="18"/>
      <c r="RFM138" s="18"/>
      <c r="RFN138" s="18"/>
      <c r="RFO138" s="18"/>
      <c r="RFP138" s="18"/>
      <c r="RFQ138" s="18"/>
      <c r="RFR138" s="18"/>
      <c r="RFS138" s="18"/>
      <c r="RFT138" s="18"/>
      <c r="RFU138" s="18"/>
      <c r="RFV138" s="18"/>
      <c r="RFW138" s="18"/>
      <c r="RFX138" s="18"/>
      <c r="RFY138" s="18"/>
      <c r="RFZ138" s="18"/>
      <c r="RGA138" s="18"/>
      <c r="RGB138" s="18"/>
      <c r="RGC138" s="18"/>
      <c r="RGD138" s="18"/>
      <c r="RGE138" s="18"/>
      <c r="RGF138" s="18"/>
      <c r="RGG138" s="18"/>
      <c r="RGH138" s="18"/>
      <c r="RGI138" s="18"/>
      <c r="RGJ138" s="18"/>
      <c r="RGK138" s="18"/>
      <c r="RGL138" s="18"/>
      <c r="RGM138" s="18"/>
      <c r="RGN138" s="18"/>
      <c r="RGO138" s="18"/>
      <c r="RGP138" s="18"/>
      <c r="RGQ138" s="18"/>
      <c r="RGR138" s="18"/>
      <c r="RGS138" s="18"/>
      <c r="RGT138" s="18"/>
      <c r="RGU138" s="18"/>
      <c r="RGV138" s="18"/>
      <c r="RGW138" s="18"/>
      <c r="RGX138" s="18"/>
      <c r="RGY138" s="18"/>
      <c r="RGZ138" s="18"/>
      <c r="RHA138" s="18"/>
      <c r="RHB138" s="18"/>
      <c r="RHC138" s="18"/>
      <c r="RHD138" s="18"/>
      <c r="RHE138" s="18"/>
      <c r="RHF138" s="18"/>
      <c r="RHG138" s="18"/>
      <c r="RHH138" s="18"/>
      <c r="RHI138" s="18"/>
      <c r="RHJ138" s="18"/>
      <c r="RHK138" s="18"/>
      <c r="RHL138" s="18"/>
      <c r="RHM138" s="18"/>
      <c r="RHN138" s="18"/>
      <c r="RHO138" s="18"/>
      <c r="RHP138" s="18"/>
      <c r="RHQ138" s="18"/>
      <c r="RHR138" s="18"/>
      <c r="RHS138" s="18"/>
      <c r="RHT138" s="18"/>
      <c r="RHU138" s="18"/>
      <c r="RHV138" s="18"/>
      <c r="RHW138" s="18"/>
      <c r="RHX138" s="18"/>
      <c r="RHY138" s="18"/>
      <c r="RHZ138" s="18"/>
      <c r="RIA138" s="18"/>
      <c r="RIB138" s="18"/>
      <c r="RIC138" s="18"/>
      <c r="RID138" s="18"/>
      <c r="RIE138" s="18"/>
      <c r="RIF138" s="18"/>
      <c r="RIG138" s="18"/>
      <c r="RIH138" s="18"/>
      <c r="RII138" s="18"/>
      <c r="RIJ138" s="18"/>
      <c r="RIK138" s="18"/>
      <c r="RIL138" s="18"/>
      <c r="RIM138" s="18"/>
      <c r="RIN138" s="18"/>
      <c r="RIO138" s="18"/>
      <c r="RIP138" s="18"/>
      <c r="RIQ138" s="18"/>
      <c r="RIR138" s="18"/>
      <c r="RIS138" s="18"/>
      <c r="RIT138" s="18"/>
      <c r="RIU138" s="18"/>
      <c r="RIV138" s="18"/>
      <c r="RIW138" s="18"/>
      <c r="RIX138" s="18"/>
      <c r="RIY138" s="18"/>
      <c r="RIZ138" s="18"/>
      <c r="RJA138" s="18"/>
      <c r="RJB138" s="18"/>
      <c r="RJC138" s="18"/>
      <c r="RJD138" s="18"/>
      <c r="RJE138" s="18"/>
      <c r="RJF138" s="18"/>
      <c r="RJG138" s="18"/>
      <c r="RJH138" s="18"/>
      <c r="RJI138" s="18"/>
      <c r="RJJ138" s="18"/>
      <c r="RJK138" s="18"/>
      <c r="RJL138" s="18"/>
      <c r="RJM138" s="18"/>
      <c r="RJN138" s="18"/>
      <c r="RJO138" s="18"/>
      <c r="RJP138" s="18"/>
      <c r="RJQ138" s="18"/>
      <c r="RJR138" s="18"/>
      <c r="RJS138" s="18"/>
      <c r="RJT138" s="18"/>
      <c r="RJU138" s="18"/>
      <c r="RJV138" s="18"/>
      <c r="RJW138" s="18"/>
      <c r="RJX138" s="18"/>
      <c r="RJY138" s="18"/>
      <c r="RJZ138" s="18"/>
      <c r="RKA138" s="18"/>
      <c r="RKB138" s="18"/>
      <c r="RKC138" s="18"/>
      <c r="RKD138" s="18"/>
      <c r="RKE138" s="18"/>
      <c r="RKF138" s="18"/>
      <c r="RKG138" s="18"/>
      <c r="RKH138" s="18"/>
      <c r="RKI138" s="18"/>
      <c r="RKJ138" s="18"/>
      <c r="RKK138" s="18"/>
      <c r="RKL138" s="18"/>
      <c r="RKM138" s="18"/>
      <c r="RKN138" s="18"/>
      <c r="RKO138" s="18"/>
      <c r="RKP138" s="18"/>
      <c r="RKQ138" s="18"/>
      <c r="RKR138" s="18"/>
      <c r="RKS138" s="18"/>
      <c r="RKT138" s="18"/>
      <c r="RKU138" s="18"/>
      <c r="RKV138" s="18"/>
      <c r="RKW138" s="18"/>
      <c r="RKX138" s="18"/>
      <c r="RKY138" s="18"/>
      <c r="RKZ138" s="18"/>
      <c r="RLA138" s="18"/>
      <c r="RLB138" s="18"/>
      <c r="RLC138" s="18"/>
      <c r="RLD138" s="18"/>
      <c r="RLE138" s="18"/>
      <c r="RLF138" s="18"/>
      <c r="RLG138" s="18"/>
      <c r="RLH138" s="18"/>
      <c r="RLI138" s="18"/>
      <c r="RLJ138" s="18"/>
      <c r="RLK138" s="18"/>
      <c r="RLL138" s="18"/>
      <c r="RLM138" s="18"/>
      <c r="RLN138" s="18"/>
      <c r="RLO138" s="18"/>
      <c r="RLP138" s="18"/>
      <c r="RLQ138" s="18"/>
      <c r="RLR138" s="18"/>
      <c r="RLS138" s="18"/>
      <c r="RLT138" s="18"/>
      <c r="RLU138" s="18"/>
      <c r="RLV138" s="18"/>
      <c r="RLW138" s="18"/>
      <c r="RLX138" s="18"/>
      <c r="RLY138" s="18"/>
      <c r="RLZ138" s="18"/>
      <c r="RMA138" s="18"/>
      <c r="RMB138" s="18"/>
      <c r="RMC138" s="18"/>
      <c r="RMD138" s="18"/>
      <c r="RME138" s="18"/>
      <c r="RMF138" s="18"/>
      <c r="RMG138" s="18"/>
      <c r="RMH138" s="18"/>
      <c r="RMI138" s="18"/>
      <c r="RMJ138" s="18"/>
      <c r="RMK138" s="18"/>
      <c r="RML138" s="18"/>
      <c r="RMM138" s="18"/>
      <c r="RMN138" s="18"/>
      <c r="RMO138" s="18"/>
      <c r="RMP138" s="18"/>
      <c r="RMQ138" s="18"/>
      <c r="RMR138" s="18"/>
      <c r="RMS138" s="18"/>
      <c r="RMT138" s="18"/>
      <c r="RMU138" s="18"/>
      <c r="RMV138" s="18"/>
      <c r="RMW138" s="18"/>
      <c r="RMX138" s="18"/>
      <c r="RMY138" s="18"/>
      <c r="RMZ138" s="18"/>
      <c r="RNA138" s="18"/>
      <c r="RNB138" s="18"/>
      <c r="RNC138" s="18"/>
      <c r="RND138" s="18"/>
      <c r="RNE138" s="18"/>
      <c r="RNF138" s="18"/>
      <c r="RNG138" s="18"/>
      <c r="RNH138" s="18"/>
      <c r="RNI138" s="18"/>
      <c r="RNJ138" s="18"/>
      <c r="RNK138" s="18"/>
      <c r="RNL138" s="18"/>
      <c r="RNM138" s="18"/>
      <c r="RNN138" s="18"/>
      <c r="RNO138" s="18"/>
      <c r="RNP138" s="18"/>
      <c r="RNQ138" s="18"/>
      <c r="RNR138" s="18"/>
      <c r="RNS138" s="18"/>
      <c r="RNT138" s="18"/>
      <c r="RNU138" s="18"/>
      <c r="RNV138" s="18"/>
      <c r="RNW138" s="18"/>
      <c r="RNX138" s="18"/>
      <c r="RNY138" s="18"/>
      <c r="RNZ138" s="18"/>
      <c r="ROA138" s="18"/>
      <c r="ROB138" s="18"/>
      <c r="ROC138" s="18"/>
      <c r="ROD138" s="18"/>
      <c r="ROE138" s="18"/>
      <c r="ROF138" s="18"/>
      <c r="ROG138" s="18"/>
      <c r="ROH138" s="18"/>
      <c r="ROI138" s="18"/>
      <c r="ROJ138" s="18"/>
      <c r="ROK138" s="18"/>
      <c r="ROL138" s="18"/>
      <c r="ROM138" s="18"/>
      <c r="RON138" s="18"/>
      <c r="ROO138" s="18"/>
      <c r="ROP138" s="18"/>
      <c r="ROQ138" s="18"/>
      <c r="ROR138" s="18"/>
      <c r="ROS138" s="18"/>
      <c r="ROT138" s="18"/>
      <c r="ROU138" s="18"/>
      <c r="ROV138" s="18"/>
      <c r="ROW138" s="18"/>
      <c r="ROX138" s="18"/>
      <c r="ROY138" s="18"/>
      <c r="ROZ138" s="18"/>
      <c r="RPA138" s="18"/>
      <c r="RPB138" s="18"/>
      <c r="RPC138" s="18"/>
      <c r="RPD138" s="18"/>
      <c r="RPE138" s="18"/>
      <c r="RPF138" s="18"/>
      <c r="RPG138" s="18"/>
      <c r="RPH138" s="18"/>
      <c r="RPI138" s="18"/>
      <c r="RPJ138" s="18"/>
      <c r="RPK138" s="18"/>
      <c r="RPL138" s="18"/>
      <c r="RPM138" s="18"/>
      <c r="RPN138" s="18"/>
      <c r="RPO138" s="18"/>
      <c r="RPP138" s="18"/>
      <c r="RPQ138" s="18"/>
      <c r="RPR138" s="18"/>
      <c r="RPS138" s="18"/>
      <c r="RPT138" s="18"/>
      <c r="RPU138" s="18"/>
      <c r="RPV138" s="18"/>
      <c r="RPW138" s="18"/>
      <c r="RPX138" s="18"/>
      <c r="RPY138" s="18"/>
      <c r="RPZ138" s="18"/>
      <c r="RQA138" s="18"/>
      <c r="RQB138" s="18"/>
      <c r="RQC138" s="18"/>
      <c r="RQD138" s="18"/>
      <c r="RQE138" s="18"/>
      <c r="RQF138" s="18"/>
      <c r="RQG138" s="18"/>
      <c r="RQH138" s="18"/>
      <c r="RQI138" s="18"/>
      <c r="RQJ138" s="18"/>
      <c r="RQK138" s="18"/>
      <c r="RQL138" s="18"/>
      <c r="RQM138" s="18"/>
      <c r="RQN138" s="18"/>
      <c r="RQO138" s="18"/>
      <c r="RQP138" s="18"/>
      <c r="RQQ138" s="18"/>
      <c r="RQR138" s="18"/>
      <c r="RQS138" s="18"/>
      <c r="RQT138" s="18"/>
      <c r="RQU138" s="18"/>
      <c r="RQV138" s="18"/>
      <c r="RQW138" s="18"/>
      <c r="RQX138" s="18"/>
      <c r="RQY138" s="18"/>
      <c r="RQZ138" s="18"/>
      <c r="RRA138" s="18"/>
      <c r="RRB138" s="18"/>
      <c r="RRC138" s="18"/>
      <c r="RRD138" s="18"/>
      <c r="RRE138" s="18"/>
      <c r="RRF138" s="18"/>
      <c r="RRG138" s="18"/>
      <c r="RRH138" s="18"/>
      <c r="RRI138" s="18"/>
      <c r="RRJ138" s="18"/>
      <c r="RRK138" s="18"/>
      <c r="RRL138" s="18"/>
      <c r="RRM138" s="18"/>
      <c r="RRN138" s="18"/>
      <c r="RRO138" s="18"/>
      <c r="RRP138" s="18"/>
      <c r="RRQ138" s="18"/>
      <c r="RRR138" s="18"/>
      <c r="RRS138" s="18"/>
      <c r="RRT138" s="18"/>
      <c r="RRU138" s="18"/>
      <c r="RRV138" s="18"/>
      <c r="RRW138" s="18"/>
      <c r="RRX138" s="18"/>
      <c r="RRY138" s="18"/>
      <c r="RRZ138" s="18"/>
      <c r="RSA138" s="18"/>
      <c r="RSB138" s="18"/>
      <c r="RSC138" s="18"/>
      <c r="RSD138" s="18"/>
      <c r="RSE138" s="18"/>
      <c r="RSF138" s="18"/>
      <c r="RSG138" s="18"/>
      <c r="RSH138" s="18"/>
      <c r="RSI138" s="18"/>
      <c r="RSJ138" s="18"/>
      <c r="RSK138" s="18"/>
      <c r="RSL138" s="18"/>
      <c r="RSM138" s="18"/>
      <c r="RSN138" s="18"/>
      <c r="RSO138" s="18"/>
      <c r="RSP138" s="18"/>
      <c r="RSQ138" s="18"/>
      <c r="RSR138" s="18"/>
      <c r="RSS138" s="18"/>
      <c r="RST138" s="18"/>
      <c r="RSU138" s="18"/>
      <c r="RSV138" s="18"/>
      <c r="RSW138" s="18"/>
      <c r="RSX138" s="18"/>
      <c r="RSY138" s="18"/>
      <c r="RSZ138" s="18"/>
      <c r="RTA138" s="18"/>
      <c r="RTB138" s="18"/>
      <c r="RTC138" s="18"/>
      <c r="RTD138" s="18"/>
      <c r="RTE138" s="18"/>
      <c r="RTF138" s="18"/>
      <c r="RTG138" s="18"/>
      <c r="RTH138" s="18"/>
      <c r="RTI138" s="18"/>
      <c r="RTJ138" s="18"/>
      <c r="RTK138" s="18"/>
      <c r="RTL138" s="18"/>
      <c r="RTM138" s="18"/>
      <c r="RTN138" s="18"/>
      <c r="RTO138" s="18"/>
      <c r="RTP138" s="18"/>
      <c r="RTQ138" s="18"/>
      <c r="RTR138" s="18"/>
      <c r="RTS138" s="18"/>
      <c r="RTT138" s="18"/>
      <c r="RTU138" s="18"/>
      <c r="RTV138" s="18"/>
      <c r="RTW138" s="18"/>
      <c r="RTX138" s="18"/>
      <c r="RTY138" s="18"/>
      <c r="RTZ138" s="18"/>
      <c r="RUA138" s="18"/>
      <c r="RUB138" s="18"/>
      <c r="RUC138" s="18"/>
      <c r="RUD138" s="18"/>
      <c r="RUE138" s="18"/>
      <c r="RUF138" s="18"/>
      <c r="RUG138" s="18"/>
      <c r="RUH138" s="18"/>
      <c r="RUI138" s="18"/>
      <c r="RUJ138" s="18"/>
      <c r="RUK138" s="18"/>
      <c r="RUL138" s="18"/>
      <c r="RUM138" s="18"/>
      <c r="RUN138" s="18"/>
      <c r="RUO138" s="18"/>
      <c r="RUP138" s="18"/>
      <c r="RUQ138" s="18"/>
      <c r="RUR138" s="18"/>
      <c r="RUS138" s="18"/>
      <c r="RUT138" s="18"/>
      <c r="RUU138" s="18"/>
      <c r="RUV138" s="18"/>
      <c r="RUW138" s="18"/>
      <c r="RUX138" s="18"/>
      <c r="RUY138" s="18"/>
      <c r="RUZ138" s="18"/>
      <c r="RVA138" s="18"/>
      <c r="RVB138" s="18"/>
      <c r="RVC138" s="18"/>
      <c r="RVD138" s="18"/>
      <c r="RVE138" s="18"/>
      <c r="RVF138" s="18"/>
      <c r="RVG138" s="18"/>
      <c r="RVH138" s="18"/>
      <c r="RVI138" s="18"/>
      <c r="RVJ138" s="18"/>
      <c r="RVK138" s="18"/>
      <c r="RVL138" s="18"/>
      <c r="RVM138" s="18"/>
      <c r="RVN138" s="18"/>
      <c r="RVO138" s="18"/>
      <c r="RVP138" s="18"/>
      <c r="RVQ138" s="18"/>
      <c r="RVR138" s="18"/>
      <c r="RVS138" s="18"/>
      <c r="RVT138" s="18"/>
      <c r="RVU138" s="18"/>
      <c r="RVV138" s="18"/>
      <c r="RVW138" s="18"/>
      <c r="RVX138" s="18"/>
      <c r="RVY138" s="18"/>
      <c r="RVZ138" s="18"/>
      <c r="RWA138" s="18"/>
      <c r="RWB138" s="18"/>
      <c r="RWC138" s="18"/>
      <c r="RWD138" s="18"/>
      <c r="RWE138" s="18"/>
      <c r="RWF138" s="18"/>
      <c r="RWG138" s="18"/>
      <c r="RWH138" s="18"/>
      <c r="RWI138" s="18"/>
      <c r="RWJ138" s="18"/>
      <c r="RWK138" s="18"/>
      <c r="RWL138" s="18"/>
      <c r="RWM138" s="18"/>
      <c r="RWN138" s="18"/>
      <c r="RWO138" s="18"/>
      <c r="RWP138" s="18"/>
      <c r="RWQ138" s="18"/>
      <c r="RWR138" s="18"/>
      <c r="RWS138" s="18"/>
      <c r="RWT138" s="18"/>
      <c r="RWU138" s="18"/>
      <c r="RWV138" s="18"/>
      <c r="RWW138" s="18"/>
      <c r="RWX138" s="18"/>
      <c r="RWY138" s="18"/>
      <c r="RWZ138" s="18"/>
      <c r="RXA138" s="18"/>
      <c r="RXB138" s="18"/>
      <c r="RXC138" s="18"/>
      <c r="RXD138" s="18"/>
      <c r="RXE138" s="18"/>
      <c r="RXF138" s="18"/>
      <c r="RXG138" s="18"/>
      <c r="RXH138" s="18"/>
      <c r="RXI138" s="18"/>
      <c r="RXJ138" s="18"/>
      <c r="RXK138" s="18"/>
      <c r="RXL138" s="18"/>
      <c r="RXM138" s="18"/>
      <c r="RXN138" s="18"/>
      <c r="RXO138" s="18"/>
      <c r="RXP138" s="18"/>
      <c r="RXQ138" s="18"/>
      <c r="RXR138" s="18"/>
      <c r="RXS138" s="18"/>
      <c r="RXT138" s="18"/>
      <c r="RXU138" s="18"/>
      <c r="RXV138" s="18"/>
      <c r="RXW138" s="18"/>
      <c r="RXX138" s="18"/>
      <c r="RXY138" s="18"/>
      <c r="RXZ138" s="18"/>
      <c r="RYA138" s="18"/>
      <c r="RYB138" s="18"/>
      <c r="RYC138" s="18"/>
      <c r="RYD138" s="18"/>
      <c r="RYE138" s="18"/>
      <c r="RYF138" s="18"/>
      <c r="RYG138" s="18"/>
      <c r="RYH138" s="18"/>
      <c r="RYI138" s="18"/>
      <c r="RYJ138" s="18"/>
      <c r="RYK138" s="18"/>
      <c r="RYL138" s="18"/>
      <c r="RYM138" s="18"/>
      <c r="RYN138" s="18"/>
      <c r="RYO138" s="18"/>
      <c r="RYP138" s="18"/>
      <c r="RYQ138" s="18"/>
      <c r="RYR138" s="18"/>
      <c r="RYS138" s="18"/>
      <c r="RYT138" s="18"/>
      <c r="RYU138" s="18"/>
      <c r="RYV138" s="18"/>
      <c r="RYW138" s="18"/>
      <c r="RYX138" s="18"/>
      <c r="RYY138" s="18"/>
      <c r="RYZ138" s="18"/>
      <c r="RZA138" s="18"/>
      <c r="RZB138" s="18"/>
      <c r="RZC138" s="18"/>
      <c r="RZD138" s="18"/>
      <c r="RZE138" s="18"/>
      <c r="RZF138" s="18"/>
      <c r="RZG138" s="18"/>
      <c r="RZH138" s="18"/>
      <c r="RZI138" s="18"/>
      <c r="RZJ138" s="18"/>
      <c r="RZK138" s="18"/>
      <c r="RZL138" s="18"/>
      <c r="RZM138" s="18"/>
      <c r="RZN138" s="18"/>
      <c r="RZO138" s="18"/>
      <c r="RZP138" s="18"/>
      <c r="RZQ138" s="18"/>
      <c r="RZR138" s="18"/>
      <c r="RZS138" s="18"/>
      <c r="RZT138" s="18"/>
      <c r="RZU138" s="18"/>
      <c r="RZV138" s="18"/>
      <c r="RZW138" s="18"/>
      <c r="RZX138" s="18"/>
      <c r="RZY138" s="18"/>
      <c r="RZZ138" s="18"/>
      <c r="SAA138" s="18"/>
      <c r="SAB138" s="18"/>
      <c r="SAC138" s="18"/>
      <c r="SAD138" s="18"/>
      <c r="SAE138" s="18"/>
      <c r="SAF138" s="18"/>
      <c r="SAG138" s="18"/>
      <c r="SAH138" s="18"/>
      <c r="SAI138" s="18"/>
      <c r="SAJ138" s="18"/>
      <c r="SAK138" s="18"/>
      <c r="SAL138" s="18"/>
      <c r="SAM138" s="18"/>
      <c r="SAN138" s="18"/>
      <c r="SAO138" s="18"/>
      <c r="SAP138" s="18"/>
      <c r="SAQ138" s="18"/>
      <c r="SAR138" s="18"/>
      <c r="SAS138" s="18"/>
      <c r="SAT138" s="18"/>
      <c r="SAU138" s="18"/>
      <c r="SAV138" s="18"/>
      <c r="SAW138" s="18"/>
      <c r="SAX138" s="18"/>
      <c r="SAY138" s="18"/>
      <c r="SAZ138" s="18"/>
      <c r="SBA138" s="18"/>
      <c r="SBB138" s="18"/>
      <c r="SBC138" s="18"/>
      <c r="SBD138" s="18"/>
      <c r="SBE138" s="18"/>
      <c r="SBF138" s="18"/>
      <c r="SBG138" s="18"/>
      <c r="SBH138" s="18"/>
      <c r="SBI138" s="18"/>
      <c r="SBJ138" s="18"/>
      <c r="SBK138" s="18"/>
      <c r="SBL138" s="18"/>
      <c r="SBM138" s="18"/>
      <c r="SBN138" s="18"/>
      <c r="SBO138" s="18"/>
      <c r="SBP138" s="18"/>
      <c r="SBQ138" s="18"/>
      <c r="SBR138" s="18"/>
      <c r="SBS138" s="18"/>
      <c r="SBT138" s="18"/>
      <c r="SBU138" s="18"/>
      <c r="SBV138" s="18"/>
      <c r="SBW138" s="18"/>
      <c r="SBX138" s="18"/>
      <c r="SBY138" s="18"/>
      <c r="SBZ138" s="18"/>
      <c r="SCA138" s="18"/>
      <c r="SCB138" s="18"/>
      <c r="SCC138" s="18"/>
      <c r="SCD138" s="18"/>
      <c r="SCE138" s="18"/>
      <c r="SCF138" s="18"/>
      <c r="SCG138" s="18"/>
      <c r="SCH138" s="18"/>
      <c r="SCI138" s="18"/>
      <c r="SCJ138" s="18"/>
      <c r="SCK138" s="18"/>
      <c r="SCL138" s="18"/>
      <c r="SCM138" s="18"/>
      <c r="SCN138" s="18"/>
      <c r="SCO138" s="18"/>
      <c r="SCP138" s="18"/>
      <c r="SCQ138" s="18"/>
      <c r="SCR138" s="18"/>
      <c r="SCS138" s="18"/>
      <c r="SCT138" s="18"/>
      <c r="SCU138" s="18"/>
      <c r="SCV138" s="18"/>
      <c r="SCW138" s="18"/>
      <c r="SCX138" s="18"/>
      <c r="SCY138" s="18"/>
      <c r="SCZ138" s="18"/>
      <c r="SDA138" s="18"/>
      <c r="SDB138" s="18"/>
      <c r="SDC138" s="18"/>
      <c r="SDD138" s="18"/>
      <c r="SDE138" s="18"/>
      <c r="SDF138" s="18"/>
      <c r="SDG138" s="18"/>
      <c r="SDH138" s="18"/>
      <c r="SDI138" s="18"/>
      <c r="SDJ138" s="18"/>
      <c r="SDK138" s="18"/>
      <c r="SDL138" s="18"/>
      <c r="SDM138" s="18"/>
      <c r="SDN138" s="18"/>
      <c r="SDO138" s="18"/>
      <c r="SDP138" s="18"/>
      <c r="SDQ138" s="18"/>
      <c r="SDR138" s="18"/>
      <c r="SDS138" s="18"/>
      <c r="SDT138" s="18"/>
      <c r="SDU138" s="18"/>
      <c r="SDV138" s="18"/>
      <c r="SDW138" s="18"/>
      <c r="SDX138" s="18"/>
      <c r="SDY138" s="18"/>
      <c r="SDZ138" s="18"/>
      <c r="SEA138" s="18"/>
      <c r="SEB138" s="18"/>
      <c r="SEC138" s="18"/>
      <c r="SED138" s="18"/>
      <c r="SEE138" s="18"/>
      <c r="SEF138" s="18"/>
      <c r="SEG138" s="18"/>
      <c r="SEH138" s="18"/>
      <c r="SEI138" s="18"/>
      <c r="SEJ138" s="18"/>
      <c r="SEK138" s="18"/>
      <c r="SEL138" s="18"/>
      <c r="SEM138" s="18"/>
      <c r="SEN138" s="18"/>
      <c r="SEO138" s="18"/>
      <c r="SEP138" s="18"/>
      <c r="SEQ138" s="18"/>
      <c r="SER138" s="18"/>
      <c r="SES138" s="18"/>
      <c r="SET138" s="18"/>
      <c r="SEU138" s="18"/>
      <c r="SEV138" s="18"/>
      <c r="SEW138" s="18"/>
      <c r="SEX138" s="18"/>
      <c r="SEY138" s="18"/>
      <c r="SEZ138" s="18"/>
      <c r="SFA138" s="18"/>
      <c r="SFB138" s="18"/>
      <c r="SFC138" s="18"/>
      <c r="SFD138" s="18"/>
      <c r="SFE138" s="18"/>
      <c r="SFF138" s="18"/>
      <c r="SFG138" s="18"/>
      <c r="SFH138" s="18"/>
      <c r="SFI138" s="18"/>
      <c r="SFJ138" s="18"/>
      <c r="SFK138" s="18"/>
      <c r="SFL138" s="18"/>
      <c r="SFM138" s="18"/>
      <c r="SFN138" s="18"/>
      <c r="SFO138" s="18"/>
      <c r="SFP138" s="18"/>
      <c r="SFQ138" s="18"/>
      <c r="SFR138" s="18"/>
      <c r="SFS138" s="18"/>
      <c r="SFT138" s="18"/>
      <c r="SFU138" s="18"/>
      <c r="SFV138" s="18"/>
      <c r="SFW138" s="18"/>
      <c r="SFX138" s="18"/>
      <c r="SFY138" s="18"/>
      <c r="SFZ138" s="18"/>
      <c r="SGA138" s="18"/>
      <c r="SGB138" s="18"/>
      <c r="SGC138" s="18"/>
      <c r="SGD138" s="18"/>
      <c r="SGE138" s="18"/>
      <c r="SGF138" s="18"/>
      <c r="SGG138" s="18"/>
      <c r="SGH138" s="18"/>
      <c r="SGI138" s="18"/>
      <c r="SGJ138" s="18"/>
      <c r="SGK138" s="18"/>
      <c r="SGL138" s="18"/>
      <c r="SGM138" s="18"/>
      <c r="SGN138" s="18"/>
      <c r="SGO138" s="18"/>
      <c r="SGP138" s="18"/>
      <c r="SGQ138" s="18"/>
      <c r="SGR138" s="18"/>
      <c r="SGS138" s="18"/>
      <c r="SGT138" s="18"/>
      <c r="SGU138" s="18"/>
      <c r="SGV138" s="18"/>
      <c r="SGW138" s="18"/>
      <c r="SGX138" s="18"/>
      <c r="SGY138" s="18"/>
      <c r="SGZ138" s="18"/>
      <c r="SHA138" s="18"/>
      <c r="SHB138" s="18"/>
      <c r="SHC138" s="18"/>
      <c r="SHD138" s="18"/>
      <c r="SHE138" s="18"/>
      <c r="SHF138" s="18"/>
      <c r="SHG138" s="18"/>
      <c r="SHH138" s="18"/>
      <c r="SHI138" s="18"/>
      <c r="SHJ138" s="18"/>
      <c r="SHK138" s="18"/>
      <c r="SHL138" s="18"/>
      <c r="SHM138" s="18"/>
      <c r="SHN138" s="18"/>
      <c r="SHO138" s="18"/>
      <c r="SHP138" s="18"/>
      <c r="SHQ138" s="18"/>
      <c r="SHR138" s="18"/>
      <c r="SHS138" s="18"/>
      <c r="SHT138" s="18"/>
      <c r="SHU138" s="18"/>
      <c r="SHV138" s="18"/>
      <c r="SHW138" s="18"/>
      <c r="SHX138" s="18"/>
      <c r="SHY138" s="18"/>
      <c r="SHZ138" s="18"/>
      <c r="SIA138" s="18"/>
      <c r="SIB138" s="18"/>
      <c r="SIC138" s="18"/>
      <c r="SID138" s="18"/>
      <c r="SIE138" s="18"/>
      <c r="SIF138" s="18"/>
      <c r="SIG138" s="18"/>
      <c r="SIH138" s="18"/>
      <c r="SII138" s="18"/>
      <c r="SIJ138" s="18"/>
      <c r="SIK138" s="18"/>
      <c r="SIL138" s="18"/>
      <c r="SIM138" s="18"/>
      <c r="SIN138" s="18"/>
      <c r="SIO138" s="18"/>
      <c r="SIP138" s="18"/>
      <c r="SIQ138" s="18"/>
      <c r="SIR138" s="18"/>
      <c r="SIS138" s="18"/>
      <c r="SIT138" s="18"/>
      <c r="SIU138" s="18"/>
      <c r="SIV138" s="18"/>
      <c r="SIW138" s="18"/>
      <c r="SIX138" s="18"/>
      <c r="SIY138" s="18"/>
      <c r="SIZ138" s="18"/>
      <c r="SJA138" s="18"/>
      <c r="SJB138" s="18"/>
      <c r="SJC138" s="18"/>
      <c r="SJD138" s="18"/>
      <c r="SJE138" s="18"/>
      <c r="SJF138" s="18"/>
      <c r="SJG138" s="18"/>
      <c r="SJH138" s="18"/>
      <c r="SJI138" s="18"/>
      <c r="SJJ138" s="18"/>
      <c r="SJK138" s="18"/>
      <c r="SJL138" s="18"/>
      <c r="SJM138" s="18"/>
      <c r="SJN138" s="18"/>
      <c r="SJO138" s="18"/>
      <c r="SJP138" s="18"/>
      <c r="SJQ138" s="18"/>
      <c r="SJR138" s="18"/>
      <c r="SJS138" s="18"/>
      <c r="SJT138" s="18"/>
      <c r="SJU138" s="18"/>
      <c r="SJV138" s="18"/>
      <c r="SJW138" s="18"/>
      <c r="SJX138" s="18"/>
      <c r="SJY138" s="18"/>
      <c r="SJZ138" s="18"/>
      <c r="SKA138" s="18"/>
      <c r="SKB138" s="18"/>
      <c r="SKC138" s="18"/>
      <c r="SKD138" s="18"/>
      <c r="SKE138" s="18"/>
      <c r="SKF138" s="18"/>
      <c r="SKG138" s="18"/>
      <c r="SKH138" s="18"/>
      <c r="SKI138" s="18"/>
      <c r="SKJ138" s="18"/>
      <c r="SKK138" s="18"/>
      <c r="SKL138" s="18"/>
      <c r="SKM138" s="18"/>
      <c r="SKN138" s="18"/>
      <c r="SKO138" s="18"/>
      <c r="SKP138" s="18"/>
      <c r="SKQ138" s="18"/>
      <c r="SKR138" s="18"/>
      <c r="SKS138" s="18"/>
      <c r="SKT138" s="18"/>
      <c r="SKU138" s="18"/>
      <c r="SKV138" s="18"/>
      <c r="SKW138" s="18"/>
      <c r="SKX138" s="18"/>
      <c r="SKY138" s="18"/>
      <c r="SKZ138" s="18"/>
      <c r="SLA138" s="18"/>
      <c r="SLB138" s="18"/>
      <c r="SLC138" s="18"/>
      <c r="SLD138" s="18"/>
      <c r="SLE138" s="18"/>
      <c r="SLF138" s="18"/>
      <c r="SLG138" s="18"/>
      <c r="SLH138" s="18"/>
      <c r="SLI138" s="18"/>
      <c r="SLJ138" s="18"/>
      <c r="SLK138" s="18"/>
      <c r="SLL138" s="18"/>
      <c r="SLM138" s="18"/>
      <c r="SLN138" s="18"/>
      <c r="SLO138" s="18"/>
      <c r="SLP138" s="18"/>
      <c r="SLQ138" s="18"/>
      <c r="SLR138" s="18"/>
      <c r="SLS138" s="18"/>
      <c r="SLT138" s="18"/>
      <c r="SLU138" s="18"/>
      <c r="SLV138" s="18"/>
      <c r="SLW138" s="18"/>
      <c r="SLX138" s="18"/>
      <c r="SLY138" s="18"/>
      <c r="SLZ138" s="18"/>
      <c r="SMA138" s="18"/>
      <c r="SMB138" s="18"/>
      <c r="SMC138" s="18"/>
      <c r="SMD138" s="18"/>
      <c r="SME138" s="18"/>
      <c r="SMF138" s="18"/>
      <c r="SMG138" s="18"/>
      <c r="SMH138" s="18"/>
      <c r="SMI138" s="18"/>
      <c r="SMJ138" s="18"/>
      <c r="SMK138" s="18"/>
      <c r="SML138" s="18"/>
      <c r="SMM138" s="18"/>
      <c r="SMN138" s="18"/>
      <c r="SMO138" s="18"/>
      <c r="SMP138" s="18"/>
      <c r="SMQ138" s="18"/>
      <c r="SMR138" s="18"/>
      <c r="SMS138" s="18"/>
      <c r="SMT138" s="18"/>
      <c r="SMU138" s="18"/>
      <c r="SMV138" s="18"/>
      <c r="SMW138" s="18"/>
      <c r="SMX138" s="18"/>
      <c r="SMY138" s="18"/>
      <c r="SMZ138" s="18"/>
      <c r="SNA138" s="18"/>
      <c r="SNB138" s="18"/>
      <c r="SNC138" s="18"/>
      <c r="SND138" s="18"/>
      <c r="SNE138" s="18"/>
      <c r="SNF138" s="18"/>
      <c r="SNG138" s="18"/>
      <c r="SNH138" s="18"/>
      <c r="SNI138" s="18"/>
      <c r="SNJ138" s="18"/>
      <c r="SNK138" s="18"/>
      <c r="SNL138" s="18"/>
      <c r="SNM138" s="18"/>
      <c r="SNN138" s="18"/>
      <c r="SNO138" s="18"/>
      <c r="SNP138" s="18"/>
      <c r="SNQ138" s="18"/>
      <c r="SNR138" s="18"/>
      <c r="SNS138" s="18"/>
      <c r="SNT138" s="18"/>
      <c r="SNU138" s="18"/>
      <c r="SNV138" s="18"/>
      <c r="SNW138" s="18"/>
      <c r="SNX138" s="18"/>
      <c r="SNY138" s="18"/>
      <c r="SNZ138" s="18"/>
      <c r="SOA138" s="18"/>
      <c r="SOB138" s="18"/>
      <c r="SOC138" s="18"/>
      <c r="SOD138" s="18"/>
      <c r="SOE138" s="18"/>
      <c r="SOF138" s="18"/>
      <c r="SOG138" s="18"/>
      <c r="SOH138" s="18"/>
      <c r="SOI138" s="18"/>
      <c r="SOJ138" s="18"/>
      <c r="SOK138" s="18"/>
      <c r="SOL138" s="18"/>
      <c r="SOM138" s="18"/>
      <c r="SON138" s="18"/>
      <c r="SOO138" s="18"/>
      <c r="SOP138" s="18"/>
      <c r="SOQ138" s="18"/>
      <c r="SOR138" s="18"/>
      <c r="SOS138" s="18"/>
      <c r="SOT138" s="18"/>
      <c r="SOU138" s="18"/>
      <c r="SOV138" s="18"/>
      <c r="SOW138" s="18"/>
      <c r="SOX138" s="18"/>
      <c r="SOY138" s="18"/>
      <c r="SOZ138" s="18"/>
      <c r="SPA138" s="18"/>
      <c r="SPB138" s="18"/>
      <c r="SPC138" s="18"/>
      <c r="SPD138" s="18"/>
      <c r="SPE138" s="18"/>
      <c r="SPF138" s="18"/>
      <c r="SPG138" s="18"/>
      <c r="SPH138" s="18"/>
      <c r="SPI138" s="18"/>
      <c r="SPJ138" s="18"/>
      <c r="SPK138" s="18"/>
      <c r="SPL138" s="18"/>
      <c r="SPM138" s="18"/>
      <c r="SPN138" s="18"/>
      <c r="SPO138" s="18"/>
      <c r="SPP138" s="18"/>
      <c r="SPQ138" s="18"/>
      <c r="SPR138" s="18"/>
      <c r="SPS138" s="18"/>
      <c r="SPT138" s="18"/>
      <c r="SPU138" s="18"/>
      <c r="SPV138" s="18"/>
      <c r="SPW138" s="18"/>
      <c r="SPX138" s="18"/>
      <c r="SPY138" s="18"/>
      <c r="SPZ138" s="18"/>
      <c r="SQA138" s="18"/>
      <c r="SQB138" s="18"/>
      <c r="SQC138" s="18"/>
      <c r="SQD138" s="18"/>
      <c r="SQE138" s="18"/>
      <c r="SQF138" s="18"/>
      <c r="SQG138" s="18"/>
      <c r="SQH138" s="18"/>
      <c r="SQI138" s="18"/>
      <c r="SQJ138" s="18"/>
      <c r="SQK138" s="18"/>
      <c r="SQL138" s="18"/>
      <c r="SQM138" s="18"/>
      <c r="SQN138" s="18"/>
      <c r="SQO138" s="18"/>
      <c r="SQP138" s="18"/>
      <c r="SQQ138" s="18"/>
      <c r="SQR138" s="18"/>
      <c r="SQS138" s="18"/>
      <c r="SQT138" s="18"/>
      <c r="SQU138" s="18"/>
      <c r="SQV138" s="18"/>
      <c r="SQW138" s="18"/>
      <c r="SQX138" s="18"/>
      <c r="SQY138" s="18"/>
      <c r="SQZ138" s="18"/>
      <c r="SRA138" s="18"/>
      <c r="SRB138" s="18"/>
      <c r="SRC138" s="18"/>
      <c r="SRD138" s="18"/>
      <c r="SRE138" s="18"/>
      <c r="SRF138" s="18"/>
      <c r="SRG138" s="18"/>
      <c r="SRH138" s="18"/>
      <c r="SRI138" s="18"/>
      <c r="SRJ138" s="18"/>
      <c r="SRK138" s="18"/>
      <c r="SRL138" s="18"/>
      <c r="SRM138" s="18"/>
      <c r="SRN138" s="18"/>
      <c r="SRO138" s="18"/>
      <c r="SRP138" s="18"/>
      <c r="SRQ138" s="18"/>
      <c r="SRR138" s="18"/>
      <c r="SRS138" s="18"/>
      <c r="SRT138" s="18"/>
      <c r="SRU138" s="18"/>
      <c r="SRV138" s="18"/>
      <c r="SRW138" s="18"/>
      <c r="SRX138" s="18"/>
      <c r="SRY138" s="18"/>
      <c r="SRZ138" s="18"/>
      <c r="SSA138" s="18"/>
      <c r="SSB138" s="18"/>
      <c r="SSC138" s="18"/>
      <c r="SSD138" s="18"/>
      <c r="SSE138" s="18"/>
      <c r="SSF138" s="18"/>
      <c r="SSG138" s="18"/>
      <c r="SSH138" s="18"/>
      <c r="SSI138" s="18"/>
      <c r="SSJ138" s="18"/>
      <c r="SSK138" s="18"/>
      <c r="SSL138" s="18"/>
      <c r="SSM138" s="18"/>
      <c r="SSN138" s="18"/>
      <c r="SSO138" s="18"/>
      <c r="SSP138" s="18"/>
      <c r="SSQ138" s="18"/>
      <c r="SSR138" s="18"/>
      <c r="SSS138" s="18"/>
      <c r="SST138" s="18"/>
      <c r="SSU138" s="18"/>
      <c r="SSV138" s="18"/>
      <c r="SSW138" s="18"/>
      <c r="SSX138" s="18"/>
      <c r="SSY138" s="18"/>
      <c r="SSZ138" s="18"/>
      <c r="STA138" s="18"/>
      <c r="STB138" s="18"/>
      <c r="STC138" s="18"/>
      <c r="STD138" s="18"/>
      <c r="STE138" s="18"/>
      <c r="STF138" s="18"/>
      <c r="STG138" s="18"/>
      <c r="STH138" s="18"/>
      <c r="STI138" s="18"/>
      <c r="STJ138" s="18"/>
      <c r="STK138" s="18"/>
      <c r="STL138" s="18"/>
      <c r="STM138" s="18"/>
      <c r="STN138" s="18"/>
      <c r="STO138" s="18"/>
      <c r="STP138" s="18"/>
      <c r="STQ138" s="18"/>
      <c r="STR138" s="18"/>
      <c r="STS138" s="18"/>
      <c r="STT138" s="18"/>
      <c r="STU138" s="18"/>
      <c r="STV138" s="18"/>
      <c r="STW138" s="18"/>
      <c r="STX138" s="18"/>
      <c r="STY138" s="18"/>
      <c r="STZ138" s="18"/>
      <c r="SUA138" s="18"/>
      <c r="SUB138" s="18"/>
      <c r="SUC138" s="18"/>
      <c r="SUD138" s="18"/>
      <c r="SUE138" s="18"/>
      <c r="SUF138" s="18"/>
      <c r="SUG138" s="18"/>
      <c r="SUH138" s="18"/>
      <c r="SUI138" s="18"/>
      <c r="SUJ138" s="18"/>
      <c r="SUK138" s="18"/>
      <c r="SUL138" s="18"/>
      <c r="SUM138" s="18"/>
      <c r="SUN138" s="18"/>
      <c r="SUO138" s="18"/>
      <c r="SUP138" s="18"/>
      <c r="SUQ138" s="18"/>
      <c r="SUR138" s="18"/>
      <c r="SUS138" s="18"/>
      <c r="SUT138" s="18"/>
      <c r="SUU138" s="18"/>
      <c r="SUV138" s="18"/>
      <c r="SUW138" s="18"/>
      <c r="SUX138" s="18"/>
      <c r="SUY138" s="18"/>
      <c r="SUZ138" s="18"/>
      <c r="SVA138" s="18"/>
      <c r="SVB138" s="18"/>
      <c r="SVC138" s="18"/>
      <c r="SVD138" s="18"/>
      <c r="SVE138" s="18"/>
      <c r="SVF138" s="18"/>
      <c r="SVG138" s="18"/>
      <c r="SVH138" s="18"/>
      <c r="SVI138" s="18"/>
      <c r="SVJ138" s="18"/>
      <c r="SVK138" s="18"/>
      <c r="SVL138" s="18"/>
      <c r="SVM138" s="18"/>
      <c r="SVN138" s="18"/>
      <c r="SVO138" s="18"/>
      <c r="SVP138" s="18"/>
      <c r="SVQ138" s="18"/>
      <c r="SVR138" s="18"/>
      <c r="SVS138" s="18"/>
      <c r="SVT138" s="18"/>
      <c r="SVU138" s="18"/>
      <c r="SVV138" s="18"/>
      <c r="SVW138" s="18"/>
      <c r="SVX138" s="18"/>
      <c r="SVY138" s="18"/>
      <c r="SVZ138" s="18"/>
      <c r="SWA138" s="18"/>
      <c r="SWB138" s="18"/>
      <c r="SWC138" s="18"/>
      <c r="SWD138" s="18"/>
      <c r="SWE138" s="18"/>
      <c r="SWF138" s="18"/>
      <c r="SWG138" s="18"/>
      <c r="SWH138" s="18"/>
      <c r="SWI138" s="18"/>
      <c r="SWJ138" s="18"/>
      <c r="SWK138" s="18"/>
      <c r="SWL138" s="18"/>
      <c r="SWM138" s="18"/>
      <c r="SWN138" s="18"/>
      <c r="SWO138" s="18"/>
      <c r="SWP138" s="18"/>
      <c r="SWQ138" s="18"/>
      <c r="SWR138" s="18"/>
      <c r="SWS138" s="18"/>
      <c r="SWT138" s="18"/>
      <c r="SWU138" s="18"/>
      <c r="SWV138" s="18"/>
      <c r="SWW138" s="18"/>
      <c r="SWX138" s="18"/>
      <c r="SWY138" s="18"/>
      <c r="SWZ138" s="18"/>
      <c r="SXA138" s="18"/>
      <c r="SXB138" s="18"/>
      <c r="SXC138" s="18"/>
      <c r="SXD138" s="18"/>
      <c r="SXE138" s="18"/>
      <c r="SXF138" s="18"/>
      <c r="SXG138" s="18"/>
      <c r="SXH138" s="18"/>
      <c r="SXI138" s="18"/>
      <c r="SXJ138" s="18"/>
      <c r="SXK138" s="18"/>
      <c r="SXL138" s="18"/>
      <c r="SXM138" s="18"/>
      <c r="SXN138" s="18"/>
      <c r="SXO138" s="18"/>
      <c r="SXP138" s="18"/>
      <c r="SXQ138" s="18"/>
      <c r="SXR138" s="18"/>
      <c r="SXS138" s="18"/>
      <c r="SXT138" s="18"/>
      <c r="SXU138" s="18"/>
      <c r="SXV138" s="18"/>
      <c r="SXW138" s="18"/>
      <c r="SXX138" s="18"/>
      <c r="SXY138" s="18"/>
      <c r="SXZ138" s="18"/>
      <c r="SYA138" s="18"/>
      <c r="SYB138" s="18"/>
      <c r="SYC138" s="18"/>
      <c r="SYD138" s="18"/>
      <c r="SYE138" s="18"/>
      <c r="SYF138" s="18"/>
      <c r="SYG138" s="18"/>
      <c r="SYH138" s="18"/>
      <c r="SYI138" s="18"/>
      <c r="SYJ138" s="18"/>
      <c r="SYK138" s="18"/>
      <c r="SYL138" s="18"/>
      <c r="SYM138" s="18"/>
      <c r="SYN138" s="18"/>
      <c r="SYO138" s="18"/>
      <c r="SYP138" s="18"/>
      <c r="SYQ138" s="18"/>
      <c r="SYR138" s="18"/>
      <c r="SYS138" s="18"/>
      <c r="SYT138" s="18"/>
      <c r="SYU138" s="18"/>
      <c r="SYV138" s="18"/>
      <c r="SYW138" s="18"/>
      <c r="SYX138" s="18"/>
      <c r="SYY138" s="18"/>
      <c r="SYZ138" s="18"/>
      <c r="SZA138" s="18"/>
      <c r="SZB138" s="18"/>
      <c r="SZC138" s="18"/>
      <c r="SZD138" s="18"/>
      <c r="SZE138" s="18"/>
      <c r="SZF138" s="18"/>
      <c r="SZG138" s="18"/>
      <c r="SZH138" s="18"/>
      <c r="SZI138" s="18"/>
      <c r="SZJ138" s="18"/>
      <c r="SZK138" s="18"/>
      <c r="SZL138" s="18"/>
      <c r="SZM138" s="18"/>
      <c r="SZN138" s="18"/>
      <c r="SZO138" s="18"/>
      <c r="SZP138" s="18"/>
      <c r="SZQ138" s="18"/>
      <c r="SZR138" s="18"/>
      <c r="SZS138" s="18"/>
      <c r="SZT138" s="18"/>
      <c r="SZU138" s="18"/>
      <c r="SZV138" s="18"/>
      <c r="SZW138" s="18"/>
      <c r="SZX138" s="18"/>
      <c r="SZY138" s="18"/>
      <c r="SZZ138" s="18"/>
      <c r="TAA138" s="18"/>
      <c r="TAB138" s="18"/>
      <c r="TAC138" s="18"/>
      <c r="TAD138" s="18"/>
      <c r="TAE138" s="18"/>
      <c r="TAF138" s="18"/>
      <c r="TAG138" s="18"/>
      <c r="TAH138" s="18"/>
      <c r="TAI138" s="18"/>
      <c r="TAJ138" s="18"/>
      <c r="TAK138" s="18"/>
      <c r="TAL138" s="18"/>
      <c r="TAM138" s="18"/>
      <c r="TAN138" s="18"/>
      <c r="TAO138" s="18"/>
      <c r="TAP138" s="18"/>
      <c r="TAQ138" s="18"/>
      <c r="TAR138" s="18"/>
      <c r="TAS138" s="18"/>
      <c r="TAT138" s="18"/>
      <c r="TAU138" s="18"/>
      <c r="TAV138" s="18"/>
      <c r="TAW138" s="18"/>
      <c r="TAX138" s="18"/>
      <c r="TAY138" s="18"/>
      <c r="TAZ138" s="18"/>
      <c r="TBA138" s="18"/>
      <c r="TBB138" s="18"/>
      <c r="TBC138" s="18"/>
      <c r="TBD138" s="18"/>
      <c r="TBE138" s="18"/>
      <c r="TBF138" s="18"/>
      <c r="TBG138" s="18"/>
      <c r="TBH138" s="18"/>
      <c r="TBI138" s="18"/>
      <c r="TBJ138" s="18"/>
      <c r="TBK138" s="18"/>
      <c r="TBL138" s="18"/>
      <c r="TBM138" s="18"/>
      <c r="TBN138" s="18"/>
      <c r="TBO138" s="18"/>
      <c r="TBP138" s="18"/>
      <c r="TBQ138" s="18"/>
      <c r="TBR138" s="18"/>
      <c r="TBS138" s="18"/>
      <c r="TBT138" s="18"/>
      <c r="TBU138" s="18"/>
      <c r="TBV138" s="18"/>
      <c r="TBW138" s="18"/>
      <c r="TBX138" s="18"/>
      <c r="TBY138" s="18"/>
      <c r="TBZ138" s="18"/>
      <c r="TCA138" s="18"/>
      <c r="TCB138" s="18"/>
      <c r="TCC138" s="18"/>
      <c r="TCD138" s="18"/>
      <c r="TCE138" s="18"/>
      <c r="TCF138" s="18"/>
      <c r="TCG138" s="18"/>
      <c r="TCH138" s="18"/>
      <c r="TCI138" s="18"/>
      <c r="TCJ138" s="18"/>
      <c r="TCK138" s="18"/>
      <c r="TCL138" s="18"/>
      <c r="TCM138" s="18"/>
      <c r="TCN138" s="18"/>
      <c r="TCO138" s="18"/>
      <c r="TCP138" s="18"/>
      <c r="TCQ138" s="18"/>
      <c r="TCR138" s="18"/>
      <c r="TCS138" s="18"/>
      <c r="TCT138" s="18"/>
      <c r="TCU138" s="18"/>
      <c r="TCV138" s="18"/>
      <c r="TCW138" s="18"/>
      <c r="TCX138" s="18"/>
      <c r="TCY138" s="18"/>
      <c r="TCZ138" s="18"/>
      <c r="TDA138" s="18"/>
      <c r="TDB138" s="18"/>
      <c r="TDC138" s="18"/>
      <c r="TDD138" s="18"/>
      <c r="TDE138" s="18"/>
      <c r="TDF138" s="18"/>
      <c r="TDG138" s="18"/>
      <c r="TDH138" s="18"/>
      <c r="TDI138" s="18"/>
      <c r="TDJ138" s="18"/>
      <c r="TDK138" s="18"/>
      <c r="TDL138" s="18"/>
      <c r="TDM138" s="18"/>
      <c r="TDN138" s="18"/>
      <c r="TDO138" s="18"/>
      <c r="TDP138" s="18"/>
      <c r="TDQ138" s="18"/>
      <c r="TDR138" s="18"/>
      <c r="TDS138" s="18"/>
      <c r="TDT138" s="18"/>
      <c r="TDU138" s="18"/>
      <c r="TDV138" s="18"/>
      <c r="TDW138" s="18"/>
      <c r="TDX138" s="18"/>
      <c r="TDY138" s="18"/>
      <c r="TDZ138" s="18"/>
      <c r="TEA138" s="18"/>
      <c r="TEB138" s="18"/>
      <c r="TEC138" s="18"/>
      <c r="TED138" s="18"/>
      <c r="TEE138" s="18"/>
      <c r="TEF138" s="18"/>
      <c r="TEG138" s="18"/>
      <c r="TEH138" s="18"/>
      <c r="TEI138" s="18"/>
      <c r="TEJ138" s="18"/>
      <c r="TEK138" s="18"/>
      <c r="TEL138" s="18"/>
      <c r="TEM138" s="18"/>
      <c r="TEN138" s="18"/>
      <c r="TEO138" s="18"/>
      <c r="TEP138" s="18"/>
      <c r="TEQ138" s="18"/>
      <c r="TER138" s="18"/>
      <c r="TES138" s="18"/>
      <c r="TET138" s="18"/>
      <c r="TEU138" s="18"/>
      <c r="TEV138" s="18"/>
      <c r="TEW138" s="18"/>
      <c r="TEX138" s="18"/>
      <c r="TEY138" s="18"/>
      <c r="TEZ138" s="18"/>
      <c r="TFA138" s="18"/>
      <c r="TFB138" s="18"/>
      <c r="TFC138" s="18"/>
      <c r="TFD138" s="18"/>
      <c r="TFE138" s="18"/>
      <c r="TFF138" s="18"/>
      <c r="TFG138" s="18"/>
      <c r="TFH138" s="18"/>
      <c r="TFI138" s="18"/>
      <c r="TFJ138" s="18"/>
      <c r="TFK138" s="18"/>
      <c r="TFL138" s="18"/>
      <c r="TFM138" s="18"/>
      <c r="TFN138" s="18"/>
      <c r="TFO138" s="18"/>
      <c r="TFP138" s="18"/>
      <c r="TFQ138" s="18"/>
      <c r="TFR138" s="18"/>
      <c r="TFS138" s="18"/>
      <c r="TFT138" s="18"/>
      <c r="TFU138" s="18"/>
      <c r="TFV138" s="18"/>
      <c r="TFW138" s="18"/>
      <c r="TFX138" s="18"/>
      <c r="TFY138" s="18"/>
      <c r="TFZ138" s="18"/>
      <c r="TGA138" s="18"/>
      <c r="TGB138" s="18"/>
      <c r="TGC138" s="18"/>
      <c r="TGD138" s="18"/>
      <c r="TGE138" s="18"/>
      <c r="TGF138" s="18"/>
      <c r="TGG138" s="18"/>
      <c r="TGH138" s="18"/>
      <c r="TGI138" s="18"/>
      <c r="TGJ138" s="18"/>
      <c r="TGK138" s="18"/>
      <c r="TGL138" s="18"/>
      <c r="TGM138" s="18"/>
      <c r="TGN138" s="18"/>
      <c r="TGO138" s="18"/>
      <c r="TGP138" s="18"/>
      <c r="TGQ138" s="18"/>
      <c r="TGR138" s="18"/>
      <c r="TGS138" s="18"/>
      <c r="TGT138" s="18"/>
      <c r="TGU138" s="18"/>
      <c r="TGV138" s="18"/>
      <c r="TGW138" s="18"/>
      <c r="TGX138" s="18"/>
      <c r="TGY138" s="18"/>
      <c r="TGZ138" s="18"/>
      <c r="THA138" s="18"/>
      <c r="THB138" s="18"/>
      <c r="THC138" s="18"/>
      <c r="THD138" s="18"/>
      <c r="THE138" s="18"/>
      <c r="THF138" s="18"/>
      <c r="THG138" s="18"/>
      <c r="THH138" s="18"/>
      <c r="THI138" s="18"/>
      <c r="THJ138" s="18"/>
      <c r="THK138" s="18"/>
      <c r="THL138" s="18"/>
      <c r="THM138" s="18"/>
      <c r="THN138" s="18"/>
      <c r="THO138" s="18"/>
      <c r="THP138" s="18"/>
      <c r="THQ138" s="18"/>
      <c r="THR138" s="18"/>
      <c r="THS138" s="18"/>
      <c r="THT138" s="18"/>
      <c r="THU138" s="18"/>
      <c r="THV138" s="18"/>
      <c r="THW138" s="18"/>
      <c r="THX138" s="18"/>
      <c r="THY138" s="18"/>
      <c r="THZ138" s="18"/>
      <c r="TIA138" s="18"/>
      <c r="TIB138" s="18"/>
      <c r="TIC138" s="18"/>
      <c r="TID138" s="18"/>
      <c r="TIE138" s="18"/>
      <c r="TIF138" s="18"/>
      <c r="TIG138" s="18"/>
      <c r="TIH138" s="18"/>
      <c r="TII138" s="18"/>
      <c r="TIJ138" s="18"/>
      <c r="TIK138" s="18"/>
      <c r="TIL138" s="18"/>
      <c r="TIM138" s="18"/>
      <c r="TIN138" s="18"/>
      <c r="TIO138" s="18"/>
      <c r="TIP138" s="18"/>
      <c r="TIQ138" s="18"/>
      <c r="TIR138" s="18"/>
      <c r="TIS138" s="18"/>
      <c r="TIT138" s="18"/>
      <c r="TIU138" s="18"/>
      <c r="TIV138" s="18"/>
      <c r="TIW138" s="18"/>
      <c r="TIX138" s="18"/>
      <c r="TIY138" s="18"/>
      <c r="TIZ138" s="18"/>
      <c r="TJA138" s="18"/>
      <c r="TJB138" s="18"/>
      <c r="TJC138" s="18"/>
      <c r="TJD138" s="18"/>
      <c r="TJE138" s="18"/>
      <c r="TJF138" s="18"/>
      <c r="TJG138" s="18"/>
      <c r="TJH138" s="18"/>
      <c r="TJI138" s="18"/>
      <c r="TJJ138" s="18"/>
      <c r="TJK138" s="18"/>
      <c r="TJL138" s="18"/>
      <c r="TJM138" s="18"/>
      <c r="TJN138" s="18"/>
      <c r="TJO138" s="18"/>
      <c r="TJP138" s="18"/>
      <c r="TJQ138" s="18"/>
      <c r="TJR138" s="18"/>
      <c r="TJS138" s="18"/>
      <c r="TJT138" s="18"/>
      <c r="TJU138" s="18"/>
      <c r="TJV138" s="18"/>
      <c r="TJW138" s="18"/>
      <c r="TJX138" s="18"/>
      <c r="TJY138" s="18"/>
      <c r="TJZ138" s="18"/>
      <c r="TKA138" s="18"/>
      <c r="TKB138" s="18"/>
      <c r="TKC138" s="18"/>
      <c r="TKD138" s="18"/>
      <c r="TKE138" s="18"/>
      <c r="TKF138" s="18"/>
      <c r="TKG138" s="18"/>
      <c r="TKH138" s="18"/>
      <c r="TKI138" s="18"/>
      <c r="TKJ138" s="18"/>
      <c r="TKK138" s="18"/>
      <c r="TKL138" s="18"/>
      <c r="TKM138" s="18"/>
      <c r="TKN138" s="18"/>
      <c r="TKO138" s="18"/>
      <c r="TKP138" s="18"/>
      <c r="TKQ138" s="18"/>
      <c r="TKR138" s="18"/>
      <c r="TKS138" s="18"/>
      <c r="TKT138" s="18"/>
      <c r="TKU138" s="18"/>
      <c r="TKV138" s="18"/>
      <c r="TKW138" s="18"/>
      <c r="TKX138" s="18"/>
      <c r="TKY138" s="18"/>
      <c r="TKZ138" s="18"/>
      <c r="TLA138" s="18"/>
      <c r="TLB138" s="18"/>
      <c r="TLC138" s="18"/>
      <c r="TLD138" s="18"/>
      <c r="TLE138" s="18"/>
      <c r="TLF138" s="18"/>
      <c r="TLG138" s="18"/>
      <c r="TLH138" s="18"/>
      <c r="TLI138" s="18"/>
      <c r="TLJ138" s="18"/>
      <c r="TLK138" s="18"/>
      <c r="TLL138" s="18"/>
      <c r="TLM138" s="18"/>
      <c r="TLN138" s="18"/>
      <c r="TLO138" s="18"/>
      <c r="TLP138" s="18"/>
      <c r="TLQ138" s="18"/>
      <c r="TLR138" s="18"/>
      <c r="TLS138" s="18"/>
      <c r="TLT138" s="18"/>
      <c r="TLU138" s="18"/>
      <c r="TLV138" s="18"/>
      <c r="TLW138" s="18"/>
      <c r="TLX138" s="18"/>
      <c r="TLY138" s="18"/>
      <c r="TLZ138" s="18"/>
      <c r="TMA138" s="18"/>
      <c r="TMB138" s="18"/>
      <c r="TMC138" s="18"/>
      <c r="TMD138" s="18"/>
      <c r="TME138" s="18"/>
      <c r="TMF138" s="18"/>
      <c r="TMG138" s="18"/>
      <c r="TMH138" s="18"/>
      <c r="TMI138" s="18"/>
      <c r="TMJ138" s="18"/>
      <c r="TMK138" s="18"/>
      <c r="TML138" s="18"/>
      <c r="TMM138" s="18"/>
      <c r="TMN138" s="18"/>
      <c r="TMO138" s="18"/>
      <c r="TMP138" s="18"/>
      <c r="TMQ138" s="18"/>
      <c r="TMR138" s="18"/>
      <c r="TMS138" s="18"/>
      <c r="TMT138" s="18"/>
      <c r="TMU138" s="18"/>
      <c r="TMV138" s="18"/>
      <c r="TMW138" s="18"/>
      <c r="TMX138" s="18"/>
      <c r="TMY138" s="18"/>
      <c r="TMZ138" s="18"/>
      <c r="TNA138" s="18"/>
      <c r="TNB138" s="18"/>
      <c r="TNC138" s="18"/>
      <c r="TND138" s="18"/>
      <c r="TNE138" s="18"/>
      <c r="TNF138" s="18"/>
      <c r="TNG138" s="18"/>
      <c r="TNH138" s="18"/>
      <c r="TNI138" s="18"/>
      <c r="TNJ138" s="18"/>
      <c r="TNK138" s="18"/>
      <c r="TNL138" s="18"/>
      <c r="TNM138" s="18"/>
      <c r="TNN138" s="18"/>
      <c r="TNO138" s="18"/>
      <c r="TNP138" s="18"/>
      <c r="TNQ138" s="18"/>
      <c r="TNR138" s="18"/>
      <c r="TNS138" s="18"/>
      <c r="TNT138" s="18"/>
      <c r="TNU138" s="18"/>
      <c r="TNV138" s="18"/>
      <c r="TNW138" s="18"/>
      <c r="TNX138" s="18"/>
      <c r="TNY138" s="18"/>
      <c r="TNZ138" s="18"/>
      <c r="TOA138" s="18"/>
      <c r="TOB138" s="18"/>
      <c r="TOC138" s="18"/>
      <c r="TOD138" s="18"/>
      <c r="TOE138" s="18"/>
      <c r="TOF138" s="18"/>
      <c r="TOG138" s="18"/>
      <c r="TOH138" s="18"/>
      <c r="TOI138" s="18"/>
      <c r="TOJ138" s="18"/>
      <c r="TOK138" s="18"/>
      <c r="TOL138" s="18"/>
      <c r="TOM138" s="18"/>
      <c r="TON138" s="18"/>
      <c r="TOO138" s="18"/>
      <c r="TOP138" s="18"/>
      <c r="TOQ138" s="18"/>
      <c r="TOR138" s="18"/>
      <c r="TOS138" s="18"/>
      <c r="TOT138" s="18"/>
      <c r="TOU138" s="18"/>
      <c r="TOV138" s="18"/>
      <c r="TOW138" s="18"/>
      <c r="TOX138" s="18"/>
      <c r="TOY138" s="18"/>
      <c r="TOZ138" s="18"/>
      <c r="TPA138" s="18"/>
      <c r="TPB138" s="18"/>
      <c r="TPC138" s="18"/>
      <c r="TPD138" s="18"/>
      <c r="TPE138" s="18"/>
      <c r="TPF138" s="18"/>
      <c r="TPG138" s="18"/>
      <c r="TPH138" s="18"/>
      <c r="TPI138" s="18"/>
      <c r="TPJ138" s="18"/>
      <c r="TPK138" s="18"/>
      <c r="TPL138" s="18"/>
      <c r="TPM138" s="18"/>
      <c r="TPN138" s="18"/>
      <c r="TPO138" s="18"/>
      <c r="TPP138" s="18"/>
      <c r="TPQ138" s="18"/>
      <c r="TPR138" s="18"/>
      <c r="TPS138" s="18"/>
      <c r="TPT138" s="18"/>
      <c r="TPU138" s="18"/>
      <c r="TPV138" s="18"/>
      <c r="TPW138" s="18"/>
      <c r="TPX138" s="18"/>
      <c r="TPY138" s="18"/>
      <c r="TPZ138" s="18"/>
      <c r="TQA138" s="18"/>
      <c r="TQB138" s="18"/>
      <c r="TQC138" s="18"/>
      <c r="TQD138" s="18"/>
      <c r="TQE138" s="18"/>
      <c r="TQF138" s="18"/>
      <c r="TQG138" s="18"/>
      <c r="TQH138" s="18"/>
      <c r="TQI138" s="18"/>
      <c r="TQJ138" s="18"/>
      <c r="TQK138" s="18"/>
      <c r="TQL138" s="18"/>
      <c r="TQM138" s="18"/>
      <c r="TQN138" s="18"/>
      <c r="TQO138" s="18"/>
      <c r="TQP138" s="18"/>
      <c r="TQQ138" s="18"/>
      <c r="TQR138" s="18"/>
      <c r="TQS138" s="18"/>
      <c r="TQT138" s="18"/>
      <c r="TQU138" s="18"/>
      <c r="TQV138" s="18"/>
      <c r="TQW138" s="18"/>
      <c r="TQX138" s="18"/>
      <c r="TQY138" s="18"/>
      <c r="TQZ138" s="18"/>
      <c r="TRA138" s="18"/>
      <c r="TRB138" s="18"/>
      <c r="TRC138" s="18"/>
      <c r="TRD138" s="18"/>
      <c r="TRE138" s="18"/>
      <c r="TRF138" s="18"/>
      <c r="TRG138" s="18"/>
      <c r="TRH138" s="18"/>
      <c r="TRI138" s="18"/>
      <c r="TRJ138" s="18"/>
      <c r="TRK138" s="18"/>
      <c r="TRL138" s="18"/>
      <c r="TRM138" s="18"/>
      <c r="TRN138" s="18"/>
      <c r="TRO138" s="18"/>
      <c r="TRP138" s="18"/>
      <c r="TRQ138" s="18"/>
      <c r="TRR138" s="18"/>
      <c r="TRS138" s="18"/>
      <c r="TRT138" s="18"/>
      <c r="TRU138" s="18"/>
      <c r="TRV138" s="18"/>
      <c r="TRW138" s="18"/>
      <c r="TRX138" s="18"/>
      <c r="TRY138" s="18"/>
      <c r="TRZ138" s="18"/>
      <c r="TSA138" s="18"/>
      <c r="TSB138" s="18"/>
      <c r="TSC138" s="18"/>
      <c r="TSD138" s="18"/>
      <c r="TSE138" s="18"/>
      <c r="TSF138" s="18"/>
      <c r="TSG138" s="18"/>
      <c r="TSH138" s="18"/>
      <c r="TSI138" s="18"/>
      <c r="TSJ138" s="18"/>
      <c r="TSK138" s="18"/>
      <c r="TSL138" s="18"/>
      <c r="TSM138" s="18"/>
      <c r="TSN138" s="18"/>
      <c r="TSO138" s="18"/>
      <c r="TSP138" s="18"/>
      <c r="TSQ138" s="18"/>
      <c r="TSR138" s="18"/>
      <c r="TSS138" s="18"/>
      <c r="TST138" s="18"/>
      <c r="TSU138" s="18"/>
      <c r="TSV138" s="18"/>
      <c r="TSW138" s="18"/>
      <c r="TSX138" s="18"/>
      <c r="TSY138" s="18"/>
      <c r="TSZ138" s="18"/>
      <c r="TTA138" s="18"/>
      <c r="TTB138" s="18"/>
      <c r="TTC138" s="18"/>
      <c r="TTD138" s="18"/>
      <c r="TTE138" s="18"/>
      <c r="TTF138" s="18"/>
      <c r="TTG138" s="18"/>
      <c r="TTH138" s="18"/>
      <c r="TTI138" s="18"/>
      <c r="TTJ138" s="18"/>
      <c r="TTK138" s="18"/>
      <c r="TTL138" s="18"/>
      <c r="TTM138" s="18"/>
      <c r="TTN138" s="18"/>
      <c r="TTO138" s="18"/>
      <c r="TTP138" s="18"/>
      <c r="TTQ138" s="18"/>
      <c r="TTR138" s="18"/>
      <c r="TTS138" s="18"/>
      <c r="TTT138" s="18"/>
      <c r="TTU138" s="18"/>
      <c r="TTV138" s="18"/>
      <c r="TTW138" s="18"/>
      <c r="TTX138" s="18"/>
      <c r="TTY138" s="18"/>
      <c r="TTZ138" s="18"/>
      <c r="TUA138" s="18"/>
      <c r="TUB138" s="18"/>
      <c r="TUC138" s="18"/>
      <c r="TUD138" s="18"/>
      <c r="TUE138" s="18"/>
      <c r="TUF138" s="18"/>
      <c r="TUG138" s="18"/>
      <c r="TUH138" s="18"/>
      <c r="TUI138" s="18"/>
      <c r="TUJ138" s="18"/>
      <c r="TUK138" s="18"/>
      <c r="TUL138" s="18"/>
      <c r="TUM138" s="18"/>
      <c r="TUN138" s="18"/>
      <c r="TUO138" s="18"/>
      <c r="TUP138" s="18"/>
      <c r="TUQ138" s="18"/>
      <c r="TUR138" s="18"/>
      <c r="TUS138" s="18"/>
      <c r="TUT138" s="18"/>
      <c r="TUU138" s="18"/>
      <c r="TUV138" s="18"/>
      <c r="TUW138" s="18"/>
      <c r="TUX138" s="18"/>
      <c r="TUY138" s="18"/>
      <c r="TUZ138" s="18"/>
      <c r="TVA138" s="18"/>
      <c r="TVB138" s="18"/>
      <c r="TVC138" s="18"/>
      <c r="TVD138" s="18"/>
      <c r="TVE138" s="18"/>
      <c r="TVF138" s="18"/>
      <c r="TVG138" s="18"/>
      <c r="TVH138" s="18"/>
      <c r="TVI138" s="18"/>
      <c r="TVJ138" s="18"/>
      <c r="TVK138" s="18"/>
      <c r="TVL138" s="18"/>
      <c r="TVM138" s="18"/>
      <c r="TVN138" s="18"/>
      <c r="TVO138" s="18"/>
      <c r="TVP138" s="18"/>
      <c r="TVQ138" s="18"/>
      <c r="TVR138" s="18"/>
      <c r="TVS138" s="18"/>
      <c r="TVT138" s="18"/>
      <c r="TVU138" s="18"/>
      <c r="TVV138" s="18"/>
      <c r="TVW138" s="18"/>
      <c r="TVX138" s="18"/>
      <c r="TVY138" s="18"/>
      <c r="TVZ138" s="18"/>
      <c r="TWA138" s="18"/>
      <c r="TWB138" s="18"/>
      <c r="TWC138" s="18"/>
      <c r="TWD138" s="18"/>
      <c r="TWE138" s="18"/>
      <c r="TWF138" s="18"/>
      <c r="TWG138" s="18"/>
      <c r="TWH138" s="18"/>
      <c r="TWI138" s="18"/>
      <c r="TWJ138" s="18"/>
      <c r="TWK138" s="18"/>
      <c r="TWL138" s="18"/>
      <c r="TWM138" s="18"/>
      <c r="TWN138" s="18"/>
      <c r="TWO138" s="18"/>
      <c r="TWP138" s="18"/>
      <c r="TWQ138" s="18"/>
      <c r="TWR138" s="18"/>
      <c r="TWS138" s="18"/>
      <c r="TWT138" s="18"/>
      <c r="TWU138" s="18"/>
      <c r="TWV138" s="18"/>
      <c r="TWW138" s="18"/>
      <c r="TWX138" s="18"/>
      <c r="TWY138" s="18"/>
      <c r="TWZ138" s="18"/>
      <c r="TXA138" s="18"/>
      <c r="TXB138" s="18"/>
      <c r="TXC138" s="18"/>
      <c r="TXD138" s="18"/>
      <c r="TXE138" s="18"/>
      <c r="TXF138" s="18"/>
      <c r="TXG138" s="18"/>
      <c r="TXH138" s="18"/>
      <c r="TXI138" s="18"/>
      <c r="TXJ138" s="18"/>
      <c r="TXK138" s="18"/>
      <c r="TXL138" s="18"/>
      <c r="TXM138" s="18"/>
      <c r="TXN138" s="18"/>
      <c r="TXO138" s="18"/>
      <c r="TXP138" s="18"/>
      <c r="TXQ138" s="18"/>
      <c r="TXR138" s="18"/>
      <c r="TXS138" s="18"/>
      <c r="TXT138" s="18"/>
      <c r="TXU138" s="18"/>
      <c r="TXV138" s="18"/>
      <c r="TXW138" s="18"/>
      <c r="TXX138" s="18"/>
      <c r="TXY138" s="18"/>
      <c r="TXZ138" s="18"/>
      <c r="TYA138" s="18"/>
      <c r="TYB138" s="18"/>
      <c r="TYC138" s="18"/>
      <c r="TYD138" s="18"/>
      <c r="TYE138" s="18"/>
      <c r="TYF138" s="18"/>
      <c r="TYG138" s="18"/>
      <c r="TYH138" s="18"/>
      <c r="TYI138" s="18"/>
      <c r="TYJ138" s="18"/>
      <c r="TYK138" s="18"/>
      <c r="TYL138" s="18"/>
      <c r="TYM138" s="18"/>
      <c r="TYN138" s="18"/>
      <c r="TYO138" s="18"/>
      <c r="TYP138" s="18"/>
      <c r="TYQ138" s="18"/>
      <c r="TYR138" s="18"/>
      <c r="TYS138" s="18"/>
      <c r="TYT138" s="18"/>
      <c r="TYU138" s="18"/>
      <c r="TYV138" s="18"/>
      <c r="TYW138" s="18"/>
      <c r="TYX138" s="18"/>
      <c r="TYY138" s="18"/>
      <c r="TYZ138" s="18"/>
      <c r="TZA138" s="18"/>
      <c r="TZB138" s="18"/>
      <c r="TZC138" s="18"/>
      <c r="TZD138" s="18"/>
      <c r="TZE138" s="18"/>
      <c r="TZF138" s="18"/>
      <c r="TZG138" s="18"/>
      <c r="TZH138" s="18"/>
      <c r="TZI138" s="18"/>
      <c r="TZJ138" s="18"/>
      <c r="TZK138" s="18"/>
      <c r="TZL138" s="18"/>
      <c r="TZM138" s="18"/>
      <c r="TZN138" s="18"/>
      <c r="TZO138" s="18"/>
      <c r="TZP138" s="18"/>
      <c r="TZQ138" s="18"/>
      <c r="TZR138" s="18"/>
      <c r="TZS138" s="18"/>
      <c r="TZT138" s="18"/>
      <c r="TZU138" s="18"/>
      <c r="TZV138" s="18"/>
      <c r="TZW138" s="18"/>
      <c r="TZX138" s="18"/>
      <c r="TZY138" s="18"/>
      <c r="TZZ138" s="18"/>
      <c r="UAA138" s="18"/>
      <c r="UAB138" s="18"/>
      <c r="UAC138" s="18"/>
      <c r="UAD138" s="18"/>
      <c r="UAE138" s="18"/>
      <c r="UAF138" s="18"/>
      <c r="UAG138" s="18"/>
      <c r="UAH138" s="18"/>
      <c r="UAI138" s="18"/>
      <c r="UAJ138" s="18"/>
      <c r="UAK138" s="18"/>
      <c r="UAL138" s="18"/>
      <c r="UAM138" s="18"/>
      <c r="UAN138" s="18"/>
      <c r="UAO138" s="18"/>
      <c r="UAP138" s="18"/>
      <c r="UAQ138" s="18"/>
      <c r="UAR138" s="18"/>
      <c r="UAS138" s="18"/>
      <c r="UAT138" s="18"/>
      <c r="UAU138" s="18"/>
      <c r="UAV138" s="18"/>
      <c r="UAW138" s="18"/>
      <c r="UAX138" s="18"/>
      <c r="UAY138" s="18"/>
      <c r="UAZ138" s="18"/>
      <c r="UBA138" s="18"/>
      <c r="UBB138" s="18"/>
      <c r="UBC138" s="18"/>
      <c r="UBD138" s="18"/>
      <c r="UBE138" s="18"/>
      <c r="UBF138" s="18"/>
      <c r="UBG138" s="18"/>
      <c r="UBH138" s="18"/>
      <c r="UBI138" s="18"/>
      <c r="UBJ138" s="18"/>
      <c r="UBK138" s="18"/>
      <c r="UBL138" s="18"/>
      <c r="UBM138" s="18"/>
      <c r="UBN138" s="18"/>
      <c r="UBO138" s="18"/>
      <c r="UBP138" s="18"/>
      <c r="UBQ138" s="18"/>
      <c r="UBR138" s="18"/>
      <c r="UBS138" s="18"/>
      <c r="UBT138" s="18"/>
      <c r="UBU138" s="18"/>
      <c r="UBV138" s="18"/>
      <c r="UBW138" s="18"/>
      <c r="UBX138" s="18"/>
      <c r="UBY138" s="18"/>
      <c r="UBZ138" s="18"/>
      <c r="UCA138" s="18"/>
      <c r="UCB138" s="18"/>
      <c r="UCC138" s="18"/>
      <c r="UCD138" s="18"/>
      <c r="UCE138" s="18"/>
      <c r="UCF138" s="18"/>
      <c r="UCG138" s="18"/>
      <c r="UCH138" s="18"/>
      <c r="UCI138" s="18"/>
      <c r="UCJ138" s="18"/>
      <c r="UCK138" s="18"/>
      <c r="UCL138" s="18"/>
      <c r="UCM138" s="18"/>
      <c r="UCN138" s="18"/>
      <c r="UCO138" s="18"/>
      <c r="UCP138" s="18"/>
      <c r="UCQ138" s="18"/>
      <c r="UCR138" s="18"/>
      <c r="UCS138" s="18"/>
      <c r="UCT138" s="18"/>
      <c r="UCU138" s="18"/>
      <c r="UCV138" s="18"/>
      <c r="UCW138" s="18"/>
      <c r="UCX138" s="18"/>
      <c r="UCY138" s="18"/>
      <c r="UCZ138" s="18"/>
      <c r="UDA138" s="18"/>
      <c r="UDB138" s="18"/>
      <c r="UDC138" s="18"/>
      <c r="UDD138" s="18"/>
      <c r="UDE138" s="18"/>
      <c r="UDF138" s="18"/>
      <c r="UDG138" s="18"/>
      <c r="UDH138" s="18"/>
      <c r="UDI138" s="18"/>
      <c r="UDJ138" s="18"/>
      <c r="UDK138" s="18"/>
      <c r="UDL138" s="18"/>
      <c r="UDM138" s="18"/>
      <c r="UDN138" s="18"/>
      <c r="UDO138" s="18"/>
      <c r="UDP138" s="18"/>
      <c r="UDQ138" s="18"/>
      <c r="UDR138" s="18"/>
      <c r="UDS138" s="18"/>
      <c r="UDT138" s="18"/>
      <c r="UDU138" s="18"/>
      <c r="UDV138" s="18"/>
      <c r="UDW138" s="18"/>
      <c r="UDX138" s="18"/>
      <c r="UDY138" s="18"/>
      <c r="UDZ138" s="18"/>
      <c r="UEA138" s="18"/>
      <c r="UEB138" s="18"/>
      <c r="UEC138" s="18"/>
      <c r="UED138" s="18"/>
      <c r="UEE138" s="18"/>
      <c r="UEF138" s="18"/>
      <c r="UEG138" s="18"/>
      <c r="UEH138" s="18"/>
      <c r="UEI138" s="18"/>
      <c r="UEJ138" s="18"/>
      <c r="UEK138" s="18"/>
      <c r="UEL138" s="18"/>
      <c r="UEM138" s="18"/>
      <c r="UEN138" s="18"/>
      <c r="UEO138" s="18"/>
      <c r="UEP138" s="18"/>
      <c r="UEQ138" s="18"/>
      <c r="UER138" s="18"/>
      <c r="UES138" s="18"/>
      <c r="UET138" s="18"/>
      <c r="UEU138" s="18"/>
      <c r="UEV138" s="18"/>
      <c r="UEW138" s="18"/>
      <c r="UEX138" s="18"/>
      <c r="UEY138" s="18"/>
      <c r="UEZ138" s="18"/>
      <c r="UFA138" s="18"/>
      <c r="UFB138" s="18"/>
      <c r="UFC138" s="18"/>
      <c r="UFD138" s="18"/>
      <c r="UFE138" s="18"/>
      <c r="UFF138" s="18"/>
      <c r="UFG138" s="18"/>
      <c r="UFH138" s="18"/>
      <c r="UFI138" s="18"/>
      <c r="UFJ138" s="18"/>
      <c r="UFK138" s="18"/>
      <c r="UFL138" s="18"/>
      <c r="UFM138" s="18"/>
      <c r="UFN138" s="18"/>
      <c r="UFO138" s="18"/>
      <c r="UFP138" s="18"/>
      <c r="UFQ138" s="18"/>
      <c r="UFR138" s="18"/>
      <c r="UFS138" s="18"/>
      <c r="UFT138" s="18"/>
      <c r="UFU138" s="18"/>
      <c r="UFV138" s="18"/>
      <c r="UFW138" s="18"/>
      <c r="UFX138" s="18"/>
      <c r="UFY138" s="18"/>
      <c r="UFZ138" s="18"/>
      <c r="UGA138" s="18"/>
      <c r="UGB138" s="18"/>
      <c r="UGC138" s="18"/>
      <c r="UGD138" s="18"/>
      <c r="UGE138" s="18"/>
      <c r="UGF138" s="18"/>
      <c r="UGG138" s="18"/>
      <c r="UGH138" s="18"/>
      <c r="UGI138" s="18"/>
      <c r="UGJ138" s="18"/>
      <c r="UGK138" s="18"/>
      <c r="UGL138" s="18"/>
      <c r="UGM138" s="18"/>
      <c r="UGN138" s="18"/>
      <c r="UGO138" s="18"/>
      <c r="UGP138" s="18"/>
      <c r="UGQ138" s="18"/>
      <c r="UGR138" s="18"/>
      <c r="UGS138" s="18"/>
      <c r="UGT138" s="18"/>
      <c r="UGU138" s="18"/>
      <c r="UGV138" s="18"/>
      <c r="UGW138" s="18"/>
      <c r="UGX138" s="18"/>
      <c r="UGY138" s="18"/>
      <c r="UGZ138" s="18"/>
      <c r="UHA138" s="18"/>
      <c r="UHB138" s="18"/>
      <c r="UHC138" s="18"/>
      <c r="UHD138" s="18"/>
      <c r="UHE138" s="18"/>
      <c r="UHF138" s="18"/>
      <c r="UHG138" s="18"/>
      <c r="UHH138" s="18"/>
      <c r="UHI138" s="18"/>
      <c r="UHJ138" s="18"/>
      <c r="UHK138" s="18"/>
      <c r="UHL138" s="18"/>
      <c r="UHM138" s="18"/>
      <c r="UHN138" s="18"/>
      <c r="UHO138" s="18"/>
      <c r="UHP138" s="18"/>
      <c r="UHQ138" s="18"/>
      <c r="UHR138" s="18"/>
      <c r="UHS138" s="18"/>
      <c r="UHT138" s="18"/>
      <c r="UHU138" s="18"/>
      <c r="UHV138" s="18"/>
      <c r="UHW138" s="18"/>
      <c r="UHX138" s="18"/>
      <c r="UHY138" s="18"/>
      <c r="UHZ138" s="18"/>
      <c r="UIA138" s="18"/>
      <c r="UIB138" s="18"/>
      <c r="UIC138" s="18"/>
      <c r="UID138" s="18"/>
      <c r="UIE138" s="18"/>
      <c r="UIF138" s="18"/>
      <c r="UIG138" s="18"/>
      <c r="UIH138" s="18"/>
      <c r="UII138" s="18"/>
      <c r="UIJ138" s="18"/>
      <c r="UIK138" s="18"/>
      <c r="UIL138" s="18"/>
      <c r="UIM138" s="18"/>
      <c r="UIN138" s="18"/>
      <c r="UIO138" s="18"/>
      <c r="UIP138" s="18"/>
      <c r="UIQ138" s="18"/>
      <c r="UIR138" s="18"/>
      <c r="UIS138" s="18"/>
      <c r="UIT138" s="18"/>
      <c r="UIU138" s="18"/>
      <c r="UIV138" s="18"/>
      <c r="UIW138" s="18"/>
      <c r="UIX138" s="18"/>
      <c r="UIY138" s="18"/>
      <c r="UIZ138" s="18"/>
      <c r="UJA138" s="18"/>
      <c r="UJB138" s="18"/>
      <c r="UJC138" s="18"/>
      <c r="UJD138" s="18"/>
      <c r="UJE138" s="18"/>
      <c r="UJF138" s="18"/>
      <c r="UJG138" s="18"/>
      <c r="UJH138" s="18"/>
      <c r="UJI138" s="18"/>
      <c r="UJJ138" s="18"/>
      <c r="UJK138" s="18"/>
      <c r="UJL138" s="18"/>
      <c r="UJM138" s="18"/>
      <c r="UJN138" s="18"/>
      <c r="UJO138" s="18"/>
      <c r="UJP138" s="18"/>
      <c r="UJQ138" s="18"/>
      <c r="UJR138" s="18"/>
      <c r="UJS138" s="18"/>
      <c r="UJT138" s="18"/>
      <c r="UJU138" s="18"/>
      <c r="UJV138" s="18"/>
      <c r="UJW138" s="18"/>
      <c r="UJX138" s="18"/>
      <c r="UJY138" s="18"/>
      <c r="UJZ138" s="18"/>
      <c r="UKA138" s="18"/>
      <c r="UKB138" s="18"/>
      <c r="UKC138" s="18"/>
      <c r="UKD138" s="18"/>
      <c r="UKE138" s="18"/>
      <c r="UKF138" s="18"/>
      <c r="UKG138" s="18"/>
      <c r="UKH138" s="18"/>
      <c r="UKI138" s="18"/>
      <c r="UKJ138" s="18"/>
      <c r="UKK138" s="18"/>
      <c r="UKL138" s="18"/>
      <c r="UKM138" s="18"/>
      <c r="UKN138" s="18"/>
      <c r="UKO138" s="18"/>
      <c r="UKP138" s="18"/>
      <c r="UKQ138" s="18"/>
      <c r="UKR138" s="18"/>
      <c r="UKS138" s="18"/>
      <c r="UKT138" s="18"/>
      <c r="UKU138" s="18"/>
      <c r="UKV138" s="18"/>
      <c r="UKW138" s="18"/>
      <c r="UKX138" s="18"/>
      <c r="UKY138" s="18"/>
      <c r="UKZ138" s="18"/>
      <c r="ULA138" s="18"/>
      <c r="ULB138" s="18"/>
      <c r="ULC138" s="18"/>
      <c r="ULD138" s="18"/>
      <c r="ULE138" s="18"/>
      <c r="ULF138" s="18"/>
      <c r="ULG138" s="18"/>
      <c r="ULH138" s="18"/>
      <c r="ULI138" s="18"/>
      <c r="ULJ138" s="18"/>
      <c r="ULK138" s="18"/>
      <c r="ULL138" s="18"/>
      <c r="ULM138" s="18"/>
      <c r="ULN138" s="18"/>
      <c r="ULO138" s="18"/>
      <c r="ULP138" s="18"/>
      <c r="ULQ138" s="18"/>
      <c r="ULR138" s="18"/>
      <c r="ULS138" s="18"/>
      <c r="ULT138" s="18"/>
      <c r="ULU138" s="18"/>
      <c r="ULV138" s="18"/>
      <c r="ULW138" s="18"/>
      <c r="ULX138" s="18"/>
      <c r="ULY138" s="18"/>
      <c r="ULZ138" s="18"/>
      <c r="UMA138" s="18"/>
      <c r="UMB138" s="18"/>
      <c r="UMC138" s="18"/>
      <c r="UMD138" s="18"/>
      <c r="UME138" s="18"/>
      <c r="UMF138" s="18"/>
      <c r="UMG138" s="18"/>
      <c r="UMH138" s="18"/>
      <c r="UMI138" s="18"/>
      <c r="UMJ138" s="18"/>
      <c r="UMK138" s="18"/>
      <c r="UML138" s="18"/>
      <c r="UMM138" s="18"/>
      <c r="UMN138" s="18"/>
      <c r="UMO138" s="18"/>
      <c r="UMP138" s="18"/>
      <c r="UMQ138" s="18"/>
      <c r="UMR138" s="18"/>
      <c r="UMS138" s="18"/>
      <c r="UMT138" s="18"/>
      <c r="UMU138" s="18"/>
      <c r="UMV138" s="18"/>
      <c r="UMW138" s="18"/>
      <c r="UMX138" s="18"/>
      <c r="UMY138" s="18"/>
      <c r="UMZ138" s="18"/>
      <c r="UNA138" s="18"/>
      <c r="UNB138" s="18"/>
      <c r="UNC138" s="18"/>
      <c r="UND138" s="18"/>
      <c r="UNE138" s="18"/>
      <c r="UNF138" s="18"/>
      <c r="UNG138" s="18"/>
      <c r="UNH138" s="18"/>
      <c r="UNI138" s="18"/>
      <c r="UNJ138" s="18"/>
      <c r="UNK138" s="18"/>
      <c r="UNL138" s="18"/>
      <c r="UNM138" s="18"/>
      <c r="UNN138" s="18"/>
      <c r="UNO138" s="18"/>
      <c r="UNP138" s="18"/>
      <c r="UNQ138" s="18"/>
      <c r="UNR138" s="18"/>
      <c r="UNS138" s="18"/>
      <c r="UNT138" s="18"/>
      <c r="UNU138" s="18"/>
      <c r="UNV138" s="18"/>
      <c r="UNW138" s="18"/>
      <c r="UNX138" s="18"/>
      <c r="UNY138" s="18"/>
      <c r="UNZ138" s="18"/>
      <c r="UOA138" s="18"/>
      <c r="UOB138" s="18"/>
      <c r="UOC138" s="18"/>
      <c r="UOD138" s="18"/>
      <c r="UOE138" s="18"/>
      <c r="UOF138" s="18"/>
      <c r="UOG138" s="18"/>
      <c r="UOH138" s="18"/>
      <c r="UOI138" s="18"/>
      <c r="UOJ138" s="18"/>
      <c r="UOK138" s="18"/>
      <c r="UOL138" s="18"/>
      <c r="UOM138" s="18"/>
      <c r="UON138" s="18"/>
      <c r="UOO138" s="18"/>
      <c r="UOP138" s="18"/>
      <c r="UOQ138" s="18"/>
      <c r="UOR138" s="18"/>
      <c r="UOS138" s="18"/>
      <c r="UOT138" s="18"/>
      <c r="UOU138" s="18"/>
      <c r="UOV138" s="18"/>
      <c r="UOW138" s="18"/>
      <c r="UOX138" s="18"/>
      <c r="UOY138" s="18"/>
      <c r="UOZ138" s="18"/>
      <c r="UPA138" s="18"/>
      <c r="UPB138" s="18"/>
      <c r="UPC138" s="18"/>
      <c r="UPD138" s="18"/>
      <c r="UPE138" s="18"/>
      <c r="UPF138" s="18"/>
      <c r="UPG138" s="18"/>
      <c r="UPH138" s="18"/>
      <c r="UPI138" s="18"/>
      <c r="UPJ138" s="18"/>
      <c r="UPK138" s="18"/>
      <c r="UPL138" s="18"/>
      <c r="UPM138" s="18"/>
      <c r="UPN138" s="18"/>
      <c r="UPO138" s="18"/>
      <c r="UPP138" s="18"/>
      <c r="UPQ138" s="18"/>
      <c r="UPR138" s="18"/>
      <c r="UPS138" s="18"/>
      <c r="UPT138" s="18"/>
      <c r="UPU138" s="18"/>
      <c r="UPV138" s="18"/>
      <c r="UPW138" s="18"/>
      <c r="UPX138" s="18"/>
      <c r="UPY138" s="18"/>
      <c r="UPZ138" s="18"/>
      <c r="UQA138" s="18"/>
      <c r="UQB138" s="18"/>
      <c r="UQC138" s="18"/>
      <c r="UQD138" s="18"/>
      <c r="UQE138" s="18"/>
      <c r="UQF138" s="18"/>
      <c r="UQG138" s="18"/>
      <c r="UQH138" s="18"/>
      <c r="UQI138" s="18"/>
      <c r="UQJ138" s="18"/>
      <c r="UQK138" s="18"/>
      <c r="UQL138" s="18"/>
      <c r="UQM138" s="18"/>
      <c r="UQN138" s="18"/>
      <c r="UQO138" s="18"/>
      <c r="UQP138" s="18"/>
      <c r="UQQ138" s="18"/>
      <c r="UQR138" s="18"/>
      <c r="UQS138" s="18"/>
      <c r="UQT138" s="18"/>
      <c r="UQU138" s="18"/>
      <c r="UQV138" s="18"/>
      <c r="UQW138" s="18"/>
      <c r="UQX138" s="18"/>
      <c r="UQY138" s="18"/>
      <c r="UQZ138" s="18"/>
      <c r="URA138" s="18"/>
      <c r="URB138" s="18"/>
      <c r="URC138" s="18"/>
      <c r="URD138" s="18"/>
      <c r="URE138" s="18"/>
      <c r="URF138" s="18"/>
      <c r="URG138" s="18"/>
      <c r="URH138" s="18"/>
      <c r="URI138" s="18"/>
      <c r="URJ138" s="18"/>
      <c r="URK138" s="18"/>
      <c r="URL138" s="18"/>
      <c r="URM138" s="18"/>
      <c r="URN138" s="18"/>
      <c r="URO138" s="18"/>
      <c r="URP138" s="18"/>
      <c r="URQ138" s="18"/>
      <c r="URR138" s="18"/>
      <c r="URS138" s="18"/>
      <c r="URT138" s="18"/>
      <c r="URU138" s="18"/>
      <c r="URV138" s="18"/>
      <c r="URW138" s="18"/>
      <c r="URX138" s="18"/>
      <c r="URY138" s="18"/>
      <c r="URZ138" s="18"/>
      <c r="USA138" s="18"/>
      <c r="USB138" s="18"/>
      <c r="USC138" s="18"/>
      <c r="USD138" s="18"/>
      <c r="USE138" s="18"/>
      <c r="USF138" s="18"/>
      <c r="USG138" s="18"/>
      <c r="USH138" s="18"/>
      <c r="USI138" s="18"/>
      <c r="USJ138" s="18"/>
      <c r="USK138" s="18"/>
      <c r="USL138" s="18"/>
      <c r="USM138" s="18"/>
      <c r="USN138" s="18"/>
      <c r="USO138" s="18"/>
      <c r="USP138" s="18"/>
      <c r="USQ138" s="18"/>
      <c r="USR138" s="18"/>
      <c r="USS138" s="18"/>
      <c r="UST138" s="18"/>
      <c r="USU138" s="18"/>
      <c r="USV138" s="18"/>
      <c r="USW138" s="18"/>
      <c r="USX138" s="18"/>
      <c r="USY138" s="18"/>
      <c r="USZ138" s="18"/>
      <c r="UTA138" s="18"/>
      <c r="UTB138" s="18"/>
      <c r="UTC138" s="18"/>
      <c r="UTD138" s="18"/>
      <c r="UTE138" s="18"/>
      <c r="UTF138" s="18"/>
      <c r="UTG138" s="18"/>
      <c r="UTH138" s="18"/>
      <c r="UTI138" s="18"/>
      <c r="UTJ138" s="18"/>
      <c r="UTK138" s="18"/>
      <c r="UTL138" s="18"/>
      <c r="UTM138" s="18"/>
      <c r="UTN138" s="18"/>
      <c r="UTO138" s="18"/>
      <c r="UTP138" s="18"/>
      <c r="UTQ138" s="18"/>
      <c r="UTR138" s="18"/>
      <c r="UTS138" s="18"/>
      <c r="UTT138" s="18"/>
      <c r="UTU138" s="18"/>
      <c r="UTV138" s="18"/>
      <c r="UTW138" s="18"/>
      <c r="UTX138" s="18"/>
      <c r="UTY138" s="18"/>
      <c r="UTZ138" s="18"/>
      <c r="UUA138" s="18"/>
      <c r="UUB138" s="18"/>
      <c r="UUC138" s="18"/>
      <c r="UUD138" s="18"/>
      <c r="UUE138" s="18"/>
      <c r="UUF138" s="18"/>
      <c r="UUG138" s="18"/>
      <c r="UUH138" s="18"/>
      <c r="UUI138" s="18"/>
      <c r="UUJ138" s="18"/>
      <c r="UUK138" s="18"/>
      <c r="UUL138" s="18"/>
      <c r="UUM138" s="18"/>
      <c r="UUN138" s="18"/>
      <c r="UUO138" s="18"/>
      <c r="UUP138" s="18"/>
      <c r="UUQ138" s="18"/>
      <c r="UUR138" s="18"/>
      <c r="UUS138" s="18"/>
      <c r="UUT138" s="18"/>
      <c r="UUU138" s="18"/>
      <c r="UUV138" s="18"/>
      <c r="UUW138" s="18"/>
      <c r="UUX138" s="18"/>
      <c r="UUY138" s="18"/>
      <c r="UUZ138" s="18"/>
      <c r="UVA138" s="18"/>
      <c r="UVB138" s="18"/>
      <c r="UVC138" s="18"/>
      <c r="UVD138" s="18"/>
      <c r="UVE138" s="18"/>
      <c r="UVF138" s="18"/>
      <c r="UVG138" s="18"/>
      <c r="UVH138" s="18"/>
      <c r="UVI138" s="18"/>
      <c r="UVJ138" s="18"/>
      <c r="UVK138" s="18"/>
      <c r="UVL138" s="18"/>
      <c r="UVM138" s="18"/>
      <c r="UVN138" s="18"/>
      <c r="UVO138" s="18"/>
      <c r="UVP138" s="18"/>
      <c r="UVQ138" s="18"/>
      <c r="UVR138" s="18"/>
      <c r="UVS138" s="18"/>
      <c r="UVT138" s="18"/>
      <c r="UVU138" s="18"/>
      <c r="UVV138" s="18"/>
      <c r="UVW138" s="18"/>
      <c r="UVX138" s="18"/>
      <c r="UVY138" s="18"/>
      <c r="UVZ138" s="18"/>
      <c r="UWA138" s="18"/>
      <c r="UWB138" s="18"/>
      <c r="UWC138" s="18"/>
      <c r="UWD138" s="18"/>
      <c r="UWE138" s="18"/>
      <c r="UWF138" s="18"/>
      <c r="UWG138" s="18"/>
      <c r="UWH138" s="18"/>
      <c r="UWI138" s="18"/>
      <c r="UWJ138" s="18"/>
      <c r="UWK138" s="18"/>
      <c r="UWL138" s="18"/>
      <c r="UWM138" s="18"/>
      <c r="UWN138" s="18"/>
      <c r="UWO138" s="18"/>
      <c r="UWP138" s="18"/>
      <c r="UWQ138" s="18"/>
      <c r="UWR138" s="18"/>
      <c r="UWS138" s="18"/>
      <c r="UWT138" s="18"/>
      <c r="UWU138" s="18"/>
      <c r="UWV138" s="18"/>
      <c r="UWW138" s="18"/>
      <c r="UWX138" s="18"/>
      <c r="UWY138" s="18"/>
      <c r="UWZ138" s="18"/>
      <c r="UXA138" s="18"/>
      <c r="UXB138" s="18"/>
      <c r="UXC138" s="18"/>
      <c r="UXD138" s="18"/>
      <c r="UXE138" s="18"/>
      <c r="UXF138" s="18"/>
      <c r="UXG138" s="18"/>
      <c r="UXH138" s="18"/>
      <c r="UXI138" s="18"/>
      <c r="UXJ138" s="18"/>
      <c r="UXK138" s="18"/>
      <c r="UXL138" s="18"/>
      <c r="UXM138" s="18"/>
      <c r="UXN138" s="18"/>
      <c r="UXO138" s="18"/>
      <c r="UXP138" s="18"/>
      <c r="UXQ138" s="18"/>
      <c r="UXR138" s="18"/>
      <c r="UXS138" s="18"/>
      <c r="UXT138" s="18"/>
      <c r="UXU138" s="18"/>
      <c r="UXV138" s="18"/>
      <c r="UXW138" s="18"/>
      <c r="UXX138" s="18"/>
      <c r="UXY138" s="18"/>
      <c r="UXZ138" s="18"/>
      <c r="UYA138" s="18"/>
      <c r="UYB138" s="18"/>
      <c r="UYC138" s="18"/>
      <c r="UYD138" s="18"/>
      <c r="UYE138" s="18"/>
      <c r="UYF138" s="18"/>
      <c r="UYG138" s="18"/>
      <c r="UYH138" s="18"/>
      <c r="UYI138" s="18"/>
      <c r="UYJ138" s="18"/>
      <c r="UYK138" s="18"/>
      <c r="UYL138" s="18"/>
      <c r="UYM138" s="18"/>
      <c r="UYN138" s="18"/>
      <c r="UYO138" s="18"/>
      <c r="UYP138" s="18"/>
      <c r="UYQ138" s="18"/>
      <c r="UYR138" s="18"/>
      <c r="UYS138" s="18"/>
      <c r="UYT138" s="18"/>
      <c r="UYU138" s="18"/>
      <c r="UYV138" s="18"/>
      <c r="UYW138" s="18"/>
      <c r="UYX138" s="18"/>
      <c r="UYY138" s="18"/>
      <c r="UYZ138" s="18"/>
      <c r="UZA138" s="18"/>
      <c r="UZB138" s="18"/>
      <c r="UZC138" s="18"/>
      <c r="UZD138" s="18"/>
      <c r="UZE138" s="18"/>
      <c r="UZF138" s="18"/>
      <c r="UZG138" s="18"/>
      <c r="UZH138" s="18"/>
      <c r="UZI138" s="18"/>
      <c r="UZJ138" s="18"/>
      <c r="UZK138" s="18"/>
      <c r="UZL138" s="18"/>
      <c r="UZM138" s="18"/>
      <c r="UZN138" s="18"/>
      <c r="UZO138" s="18"/>
      <c r="UZP138" s="18"/>
      <c r="UZQ138" s="18"/>
      <c r="UZR138" s="18"/>
      <c r="UZS138" s="18"/>
      <c r="UZT138" s="18"/>
      <c r="UZU138" s="18"/>
      <c r="UZV138" s="18"/>
      <c r="UZW138" s="18"/>
      <c r="UZX138" s="18"/>
      <c r="UZY138" s="18"/>
      <c r="UZZ138" s="18"/>
      <c r="VAA138" s="18"/>
      <c r="VAB138" s="18"/>
      <c r="VAC138" s="18"/>
      <c r="VAD138" s="18"/>
      <c r="VAE138" s="18"/>
      <c r="VAF138" s="18"/>
      <c r="VAG138" s="18"/>
      <c r="VAH138" s="18"/>
      <c r="VAI138" s="18"/>
      <c r="VAJ138" s="18"/>
      <c r="VAK138" s="18"/>
      <c r="VAL138" s="18"/>
      <c r="VAM138" s="18"/>
      <c r="VAN138" s="18"/>
      <c r="VAO138" s="18"/>
      <c r="VAP138" s="18"/>
      <c r="VAQ138" s="18"/>
      <c r="VAR138" s="18"/>
      <c r="VAS138" s="18"/>
      <c r="VAT138" s="18"/>
      <c r="VAU138" s="18"/>
      <c r="VAV138" s="18"/>
      <c r="VAW138" s="18"/>
      <c r="VAX138" s="18"/>
      <c r="VAY138" s="18"/>
      <c r="VAZ138" s="18"/>
      <c r="VBA138" s="18"/>
      <c r="VBB138" s="18"/>
      <c r="VBC138" s="18"/>
      <c r="VBD138" s="18"/>
      <c r="VBE138" s="18"/>
      <c r="VBF138" s="18"/>
      <c r="VBG138" s="18"/>
      <c r="VBH138" s="18"/>
      <c r="VBI138" s="18"/>
      <c r="VBJ138" s="18"/>
      <c r="VBK138" s="18"/>
      <c r="VBL138" s="18"/>
      <c r="VBM138" s="18"/>
      <c r="VBN138" s="18"/>
      <c r="VBO138" s="18"/>
      <c r="VBP138" s="18"/>
      <c r="VBQ138" s="18"/>
      <c r="VBR138" s="18"/>
      <c r="VBS138" s="18"/>
      <c r="VBT138" s="18"/>
      <c r="VBU138" s="18"/>
      <c r="VBV138" s="18"/>
      <c r="VBW138" s="18"/>
      <c r="VBX138" s="18"/>
      <c r="VBY138" s="18"/>
      <c r="VBZ138" s="18"/>
      <c r="VCA138" s="18"/>
      <c r="VCB138" s="18"/>
      <c r="VCC138" s="18"/>
      <c r="VCD138" s="18"/>
      <c r="VCE138" s="18"/>
      <c r="VCF138" s="18"/>
      <c r="VCG138" s="18"/>
      <c r="VCH138" s="18"/>
      <c r="VCI138" s="18"/>
      <c r="VCJ138" s="18"/>
      <c r="VCK138" s="18"/>
      <c r="VCL138" s="18"/>
      <c r="VCM138" s="18"/>
      <c r="VCN138" s="18"/>
      <c r="VCO138" s="18"/>
      <c r="VCP138" s="18"/>
      <c r="VCQ138" s="18"/>
      <c r="VCR138" s="18"/>
      <c r="VCS138" s="18"/>
      <c r="VCT138" s="18"/>
      <c r="VCU138" s="18"/>
      <c r="VCV138" s="18"/>
      <c r="VCW138" s="18"/>
      <c r="VCX138" s="18"/>
      <c r="VCY138" s="18"/>
      <c r="VCZ138" s="18"/>
      <c r="VDA138" s="18"/>
      <c r="VDB138" s="18"/>
      <c r="VDC138" s="18"/>
      <c r="VDD138" s="18"/>
      <c r="VDE138" s="18"/>
      <c r="VDF138" s="18"/>
      <c r="VDG138" s="18"/>
      <c r="VDH138" s="18"/>
      <c r="VDI138" s="18"/>
      <c r="VDJ138" s="18"/>
      <c r="VDK138" s="18"/>
      <c r="VDL138" s="18"/>
      <c r="VDM138" s="18"/>
      <c r="VDN138" s="18"/>
      <c r="VDO138" s="18"/>
      <c r="VDP138" s="18"/>
      <c r="VDQ138" s="18"/>
      <c r="VDR138" s="18"/>
      <c r="VDS138" s="18"/>
      <c r="VDT138" s="18"/>
      <c r="VDU138" s="18"/>
      <c r="VDV138" s="18"/>
      <c r="VDW138" s="18"/>
      <c r="VDX138" s="18"/>
      <c r="VDY138" s="18"/>
      <c r="VDZ138" s="18"/>
      <c r="VEA138" s="18"/>
      <c r="VEB138" s="18"/>
      <c r="VEC138" s="18"/>
      <c r="VED138" s="18"/>
      <c r="VEE138" s="18"/>
      <c r="VEF138" s="18"/>
      <c r="VEG138" s="18"/>
      <c r="VEH138" s="18"/>
      <c r="VEI138" s="18"/>
      <c r="VEJ138" s="18"/>
      <c r="VEK138" s="18"/>
      <c r="VEL138" s="18"/>
      <c r="VEM138" s="18"/>
      <c r="VEN138" s="18"/>
      <c r="VEO138" s="18"/>
      <c r="VEP138" s="18"/>
      <c r="VEQ138" s="18"/>
      <c r="VER138" s="18"/>
      <c r="VES138" s="18"/>
      <c r="VET138" s="18"/>
      <c r="VEU138" s="18"/>
      <c r="VEV138" s="18"/>
      <c r="VEW138" s="18"/>
      <c r="VEX138" s="18"/>
      <c r="VEY138" s="18"/>
      <c r="VEZ138" s="18"/>
      <c r="VFA138" s="18"/>
      <c r="VFB138" s="18"/>
      <c r="VFC138" s="18"/>
      <c r="VFD138" s="18"/>
      <c r="VFE138" s="18"/>
      <c r="VFF138" s="18"/>
      <c r="VFG138" s="18"/>
      <c r="VFH138" s="18"/>
      <c r="VFI138" s="18"/>
      <c r="VFJ138" s="18"/>
      <c r="VFK138" s="18"/>
      <c r="VFL138" s="18"/>
      <c r="VFM138" s="18"/>
      <c r="VFN138" s="18"/>
      <c r="VFO138" s="18"/>
      <c r="VFP138" s="18"/>
      <c r="VFQ138" s="18"/>
      <c r="VFR138" s="18"/>
      <c r="VFS138" s="18"/>
      <c r="VFT138" s="18"/>
      <c r="VFU138" s="18"/>
      <c r="VFV138" s="18"/>
      <c r="VFW138" s="18"/>
      <c r="VFX138" s="18"/>
      <c r="VFY138" s="18"/>
      <c r="VFZ138" s="18"/>
      <c r="VGA138" s="18"/>
      <c r="VGB138" s="18"/>
      <c r="VGC138" s="18"/>
      <c r="VGD138" s="18"/>
      <c r="VGE138" s="18"/>
      <c r="VGF138" s="18"/>
      <c r="VGG138" s="18"/>
      <c r="VGH138" s="18"/>
      <c r="VGI138" s="18"/>
      <c r="VGJ138" s="18"/>
      <c r="VGK138" s="18"/>
      <c r="VGL138" s="18"/>
      <c r="VGM138" s="18"/>
      <c r="VGN138" s="18"/>
      <c r="VGO138" s="18"/>
      <c r="VGP138" s="18"/>
      <c r="VGQ138" s="18"/>
      <c r="VGR138" s="18"/>
      <c r="VGS138" s="18"/>
      <c r="VGT138" s="18"/>
      <c r="VGU138" s="18"/>
      <c r="VGV138" s="18"/>
      <c r="VGW138" s="18"/>
      <c r="VGX138" s="18"/>
      <c r="VGY138" s="18"/>
      <c r="VGZ138" s="18"/>
      <c r="VHA138" s="18"/>
      <c r="VHB138" s="18"/>
      <c r="VHC138" s="18"/>
      <c r="VHD138" s="18"/>
      <c r="VHE138" s="18"/>
      <c r="VHF138" s="18"/>
      <c r="VHG138" s="18"/>
      <c r="VHH138" s="18"/>
      <c r="VHI138" s="18"/>
      <c r="VHJ138" s="18"/>
      <c r="VHK138" s="18"/>
      <c r="VHL138" s="18"/>
      <c r="VHM138" s="18"/>
      <c r="VHN138" s="18"/>
      <c r="VHO138" s="18"/>
      <c r="VHP138" s="18"/>
      <c r="VHQ138" s="18"/>
      <c r="VHR138" s="18"/>
      <c r="VHS138" s="18"/>
      <c r="VHT138" s="18"/>
      <c r="VHU138" s="18"/>
      <c r="VHV138" s="18"/>
      <c r="VHW138" s="18"/>
      <c r="VHX138" s="18"/>
      <c r="VHY138" s="18"/>
      <c r="VHZ138" s="18"/>
      <c r="VIA138" s="18"/>
      <c r="VIB138" s="18"/>
      <c r="VIC138" s="18"/>
      <c r="VID138" s="18"/>
      <c r="VIE138" s="18"/>
      <c r="VIF138" s="18"/>
      <c r="VIG138" s="18"/>
      <c r="VIH138" s="18"/>
      <c r="VII138" s="18"/>
      <c r="VIJ138" s="18"/>
      <c r="VIK138" s="18"/>
      <c r="VIL138" s="18"/>
      <c r="VIM138" s="18"/>
      <c r="VIN138" s="18"/>
      <c r="VIO138" s="18"/>
      <c r="VIP138" s="18"/>
      <c r="VIQ138" s="18"/>
      <c r="VIR138" s="18"/>
      <c r="VIS138" s="18"/>
      <c r="VIT138" s="18"/>
      <c r="VIU138" s="18"/>
      <c r="VIV138" s="18"/>
      <c r="VIW138" s="18"/>
      <c r="VIX138" s="18"/>
      <c r="VIY138" s="18"/>
      <c r="VIZ138" s="18"/>
      <c r="VJA138" s="18"/>
      <c r="VJB138" s="18"/>
      <c r="VJC138" s="18"/>
      <c r="VJD138" s="18"/>
      <c r="VJE138" s="18"/>
      <c r="VJF138" s="18"/>
      <c r="VJG138" s="18"/>
      <c r="VJH138" s="18"/>
      <c r="VJI138" s="18"/>
      <c r="VJJ138" s="18"/>
      <c r="VJK138" s="18"/>
      <c r="VJL138" s="18"/>
      <c r="VJM138" s="18"/>
      <c r="VJN138" s="18"/>
      <c r="VJO138" s="18"/>
      <c r="VJP138" s="18"/>
      <c r="VJQ138" s="18"/>
      <c r="VJR138" s="18"/>
      <c r="VJS138" s="18"/>
      <c r="VJT138" s="18"/>
      <c r="VJU138" s="18"/>
      <c r="VJV138" s="18"/>
      <c r="VJW138" s="18"/>
      <c r="VJX138" s="18"/>
      <c r="VJY138" s="18"/>
      <c r="VJZ138" s="18"/>
      <c r="VKA138" s="18"/>
      <c r="VKB138" s="18"/>
      <c r="VKC138" s="18"/>
      <c r="VKD138" s="18"/>
      <c r="VKE138" s="18"/>
      <c r="VKF138" s="18"/>
      <c r="VKG138" s="18"/>
      <c r="VKH138" s="18"/>
      <c r="VKI138" s="18"/>
      <c r="VKJ138" s="18"/>
      <c r="VKK138" s="18"/>
      <c r="VKL138" s="18"/>
      <c r="VKM138" s="18"/>
      <c r="VKN138" s="18"/>
      <c r="VKO138" s="18"/>
      <c r="VKP138" s="18"/>
      <c r="VKQ138" s="18"/>
      <c r="VKR138" s="18"/>
      <c r="VKS138" s="18"/>
      <c r="VKT138" s="18"/>
      <c r="VKU138" s="18"/>
      <c r="VKV138" s="18"/>
      <c r="VKW138" s="18"/>
      <c r="VKX138" s="18"/>
      <c r="VKY138" s="18"/>
      <c r="VKZ138" s="18"/>
      <c r="VLA138" s="18"/>
      <c r="VLB138" s="18"/>
      <c r="VLC138" s="18"/>
      <c r="VLD138" s="18"/>
      <c r="VLE138" s="18"/>
      <c r="VLF138" s="18"/>
      <c r="VLG138" s="18"/>
      <c r="VLH138" s="18"/>
      <c r="VLI138" s="18"/>
      <c r="VLJ138" s="18"/>
      <c r="VLK138" s="18"/>
      <c r="VLL138" s="18"/>
      <c r="VLM138" s="18"/>
      <c r="VLN138" s="18"/>
      <c r="VLO138" s="18"/>
      <c r="VLP138" s="18"/>
      <c r="VLQ138" s="18"/>
      <c r="VLR138" s="18"/>
      <c r="VLS138" s="18"/>
      <c r="VLT138" s="18"/>
      <c r="VLU138" s="18"/>
      <c r="VLV138" s="18"/>
      <c r="VLW138" s="18"/>
      <c r="VLX138" s="18"/>
      <c r="VLY138" s="18"/>
      <c r="VLZ138" s="18"/>
      <c r="VMA138" s="18"/>
      <c r="VMB138" s="18"/>
      <c r="VMC138" s="18"/>
      <c r="VMD138" s="18"/>
      <c r="VME138" s="18"/>
      <c r="VMF138" s="18"/>
      <c r="VMG138" s="18"/>
      <c r="VMH138" s="18"/>
      <c r="VMI138" s="18"/>
      <c r="VMJ138" s="18"/>
      <c r="VMK138" s="18"/>
      <c r="VML138" s="18"/>
      <c r="VMM138" s="18"/>
      <c r="VMN138" s="18"/>
      <c r="VMO138" s="18"/>
      <c r="VMP138" s="18"/>
      <c r="VMQ138" s="18"/>
      <c r="VMR138" s="18"/>
      <c r="VMS138" s="18"/>
      <c r="VMT138" s="18"/>
      <c r="VMU138" s="18"/>
      <c r="VMV138" s="18"/>
      <c r="VMW138" s="18"/>
      <c r="VMX138" s="18"/>
      <c r="VMY138" s="18"/>
      <c r="VMZ138" s="18"/>
      <c r="VNA138" s="18"/>
      <c r="VNB138" s="18"/>
      <c r="VNC138" s="18"/>
      <c r="VND138" s="18"/>
      <c r="VNE138" s="18"/>
      <c r="VNF138" s="18"/>
      <c r="VNG138" s="18"/>
      <c r="VNH138" s="18"/>
      <c r="VNI138" s="18"/>
      <c r="VNJ138" s="18"/>
      <c r="VNK138" s="18"/>
      <c r="VNL138" s="18"/>
      <c r="VNM138" s="18"/>
      <c r="VNN138" s="18"/>
      <c r="VNO138" s="18"/>
      <c r="VNP138" s="18"/>
      <c r="VNQ138" s="18"/>
      <c r="VNR138" s="18"/>
      <c r="VNS138" s="18"/>
      <c r="VNT138" s="18"/>
      <c r="VNU138" s="18"/>
      <c r="VNV138" s="18"/>
      <c r="VNW138" s="18"/>
      <c r="VNX138" s="18"/>
      <c r="VNY138" s="18"/>
      <c r="VNZ138" s="18"/>
      <c r="VOA138" s="18"/>
      <c r="VOB138" s="18"/>
      <c r="VOC138" s="18"/>
      <c r="VOD138" s="18"/>
      <c r="VOE138" s="18"/>
      <c r="VOF138" s="18"/>
      <c r="VOG138" s="18"/>
      <c r="VOH138" s="18"/>
      <c r="VOI138" s="18"/>
      <c r="VOJ138" s="18"/>
      <c r="VOK138" s="18"/>
      <c r="VOL138" s="18"/>
      <c r="VOM138" s="18"/>
      <c r="VON138" s="18"/>
      <c r="VOO138" s="18"/>
      <c r="VOP138" s="18"/>
      <c r="VOQ138" s="18"/>
      <c r="VOR138" s="18"/>
      <c r="VOS138" s="18"/>
      <c r="VOT138" s="18"/>
      <c r="VOU138" s="18"/>
      <c r="VOV138" s="18"/>
      <c r="VOW138" s="18"/>
      <c r="VOX138" s="18"/>
      <c r="VOY138" s="18"/>
      <c r="VOZ138" s="18"/>
      <c r="VPA138" s="18"/>
      <c r="VPB138" s="18"/>
      <c r="VPC138" s="18"/>
      <c r="VPD138" s="18"/>
      <c r="VPE138" s="18"/>
      <c r="VPF138" s="18"/>
      <c r="VPG138" s="18"/>
      <c r="VPH138" s="18"/>
      <c r="VPI138" s="18"/>
      <c r="VPJ138" s="18"/>
      <c r="VPK138" s="18"/>
      <c r="VPL138" s="18"/>
      <c r="VPM138" s="18"/>
      <c r="VPN138" s="18"/>
      <c r="VPO138" s="18"/>
      <c r="VPP138" s="18"/>
      <c r="VPQ138" s="18"/>
      <c r="VPR138" s="18"/>
      <c r="VPS138" s="18"/>
      <c r="VPT138" s="18"/>
      <c r="VPU138" s="18"/>
      <c r="VPV138" s="18"/>
      <c r="VPW138" s="18"/>
      <c r="VPX138" s="18"/>
      <c r="VPY138" s="18"/>
      <c r="VPZ138" s="18"/>
      <c r="VQA138" s="18"/>
      <c r="VQB138" s="18"/>
      <c r="VQC138" s="18"/>
      <c r="VQD138" s="18"/>
      <c r="VQE138" s="18"/>
      <c r="VQF138" s="18"/>
      <c r="VQG138" s="18"/>
      <c r="VQH138" s="18"/>
      <c r="VQI138" s="18"/>
      <c r="VQJ138" s="18"/>
      <c r="VQK138" s="18"/>
      <c r="VQL138" s="18"/>
      <c r="VQM138" s="18"/>
      <c r="VQN138" s="18"/>
      <c r="VQO138" s="18"/>
      <c r="VQP138" s="18"/>
      <c r="VQQ138" s="18"/>
      <c r="VQR138" s="18"/>
      <c r="VQS138" s="18"/>
      <c r="VQT138" s="18"/>
      <c r="VQU138" s="18"/>
      <c r="VQV138" s="18"/>
      <c r="VQW138" s="18"/>
      <c r="VQX138" s="18"/>
      <c r="VQY138" s="18"/>
      <c r="VQZ138" s="18"/>
      <c r="VRA138" s="18"/>
      <c r="VRB138" s="18"/>
      <c r="VRC138" s="18"/>
      <c r="VRD138" s="18"/>
      <c r="VRE138" s="18"/>
      <c r="VRF138" s="18"/>
      <c r="VRG138" s="18"/>
      <c r="VRH138" s="18"/>
      <c r="VRI138" s="18"/>
      <c r="VRJ138" s="18"/>
      <c r="VRK138" s="18"/>
      <c r="VRL138" s="18"/>
      <c r="VRM138" s="18"/>
      <c r="VRN138" s="18"/>
      <c r="VRO138" s="18"/>
      <c r="VRP138" s="18"/>
      <c r="VRQ138" s="18"/>
      <c r="VRR138" s="18"/>
      <c r="VRS138" s="18"/>
      <c r="VRT138" s="18"/>
      <c r="VRU138" s="18"/>
      <c r="VRV138" s="18"/>
      <c r="VRW138" s="18"/>
      <c r="VRX138" s="18"/>
      <c r="VRY138" s="18"/>
      <c r="VRZ138" s="18"/>
      <c r="VSA138" s="18"/>
      <c r="VSB138" s="18"/>
      <c r="VSC138" s="18"/>
      <c r="VSD138" s="18"/>
      <c r="VSE138" s="18"/>
      <c r="VSF138" s="18"/>
      <c r="VSG138" s="18"/>
      <c r="VSH138" s="18"/>
      <c r="VSI138" s="18"/>
      <c r="VSJ138" s="18"/>
      <c r="VSK138" s="18"/>
      <c r="VSL138" s="18"/>
      <c r="VSM138" s="18"/>
      <c r="VSN138" s="18"/>
      <c r="VSO138" s="18"/>
      <c r="VSP138" s="18"/>
      <c r="VSQ138" s="18"/>
      <c r="VSR138" s="18"/>
      <c r="VSS138" s="18"/>
      <c r="VST138" s="18"/>
      <c r="VSU138" s="18"/>
      <c r="VSV138" s="18"/>
      <c r="VSW138" s="18"/>
      <c r="VSX138" s="18"/>
      <c r="VSY138" s="18"/>
      <c r="VSZ138" s="18"/>
      <c r="VTA138" s="18"/>
      <c r="VTB138" s="18"/>
      <c r="VTC138" s="18"/>
      <c r="VTD138" s="18"/>
      <c r="VTE138" s="18"/>
      <c r="VTF138" s="18"/>
      <c r="VTG138" s="18"/>
      <c r="VTH138" s="18"/>
      <c r="VTI138" s="18"/>
      <c r="VTJ138" s="18"/>
      <c r="VTK138" s="18"/>
      <c r="VTL138" s="18"/>
      <c r="VTM138" s="18"/>
      <c r="VTN138" s="18"/>
      <c r="VTO138" s="18"/>
      <c r="VTP138" s="18"/>
      <c r="VTQ138" s="18"/>
      <c r="VTR138" s="18"/>
      <c r="VTS138" s="18"/>
      <c r="VTT138" s="18"/>
      <c r="VTU138" s="18"/>
      <c r="VTV138" s="18"/>
      <c r="VTW138" s="18"/>
      <c r="VTX138" s="18"/>
      <c r="VTY138" s="18"/>
      <c r="VTZ138" s="18"/>
      <c r="VUA138" s="18"/>
      <c r="VUB138" s="18"/>
      <c r="VUC138" s="18"/>
      <c r="VUD138" s="18"/>
      <c r="VUE138" s="18"/>
      <c r="VUF138" s="18"/>
      <c r="VUG138" s="18"/>
      <c r="VUH138" s="18"/>
      <c r="VUI138" s="18"/>
      <c r="VUJ138" s="18"/>
      <c r="VUK138" s="18"/>
      <c r="VUL138" s="18"/>
      <c r="VUM138" s="18"/>
      <c r="VUN138" s="18"/>
      <c r="VUO138" s="18"/>
      <c r="VUP138" s="18"/>
      <c r="VUQ138" s="18"/>
      <c r="VUR138" s="18"/>
      <c r="VUS138" s="18"/>
      <c r="VUT138" s="18"/>
      <c r="VUU138" s="18"/>
      <c r="VUV138" s="18"/>
      <c r="VUW138" s="18"/>
      <c r="VUX138" s="18"/>
      <c r="VUY138" s="18"/>
      <c r="VUZ138" s="18"/>
      <c r="VVA138" s="18"/>
      <c r="VVB138" s="18"/>
      <c r="VVC138" s="18"/>
      <c r="VVD138" s="18"/>
      <c r="VVE138" s="18"/>
      <c r="VVF138" s="18"/>
      <c r="VVG138" s="18"/>
      <c r="VVH138" s="18"/>
      <c r="VVI138" s="18"/>
      <c r="VVJ138" s="18"/>
      <c r="VVK138" s="18"/>
      <c r="VVL138" s="18"/>
      <c r="VVM138" s="18"/>
      <c r="VVN138" s="18"/>
      <c r="VVO138" s="18"/>
      <c r="VVP138" s="18"/>
      <c r="VVQ138" s="18"/>
      <c r="VVR138" s="18"/>
      <c r="VVS138" s="18"/>
      <c r="VVT138" s="18"/>
      <c r="VVU138" s="18"/>
      <c r="VVV138" s="18"/>
      <c r="VVW138" s="18"/>
      <c r="VVX138" s="18"/>
      <c r="VVY138" s="18"/>
      <c r="VVZ138" s="18"/>
      <c r="VWA138" s="18"/>
      <c r="VWB138" s="18"/>
      <c r="VWC138" s="18"/>
      <c r="VWD138" s="18"/>
      <c r="VWE138" s="18"/>
      <c r="VWF138" s="18"/>
      <c r="VWG138" s="18"/>
      <c r="VWH138" s="18"/>
      <c r="VWI138" s="18"/>
      <c r="VWJ138" s="18"/>
      <c r="VWK138" s="18"/>
      <c r="VWL138" s="18"/>
      <c r="VWM138" s="18"/>
      <c r="VWN138" s="18"/>
      <c r="VWO138" s="18"/>
      <c r="VWP138" s="18"/>
      <c r="VWQ138" s="18"/>
      <c r="VWR138" s="18"/>
      <c r="VWS138" s="18"/>
      <c r="VWT138" s="18"/>
      <c r="VWU138" s="18"/>
      <c r="VWV138" s="18"/>
      <c r="VWW138" s="18"/>
      <c r="VWX138" s="18"/>
      <c r="VWY138" s="18"/>
      <c r="VWZ138" s="18"/>
      <c r="VXA138" s="18"/>
      <c r="VXB138" s="18"/>
      <c r="VXC138" s="18"/>
      <c r="VXD138" s="18"/>
      <c r="VXE138" s="18"/>
      <c r="VXF138" s="18"/>
      <c r="VXG138" s="18"/>
      <c r="VXH138" s="18"/>
      <c r="VXI138" s="18"/>
      <c r="VXJ138" s="18"/>
      <c r="VXK138" s="18"/>
      <c r="VXL138" s="18"/>
      <c r="VXM138" s="18"/>
      <c r="VXN138" s="18"/>
      <c r="VXO138" s="18"/>
      <c r="VXP138" s="18"/>
      <c r="VXQ138" s="18"/>
      <c r="VXR138" s="18"/>
      <c r="VXS138" s="18"/>
      <c r="VXT138" s="18"/>
      <c r="VXU138" s="18"/>
      <c r="VXV138" s="18"/>
      <c r="VXW138" s="18"/>
      <c r="VXX138" s="18"/>
      <c r="VXY138" s="18"/>
      <c r="VXZ138" s="18"/>
      <c r="VYA138" s="18"/>
      <c r="VYB138" s="18"/>
      <c r="VYC138" s="18"/>
      <c r="VYD138" s="18"/>
      <c r="VYE138" s="18"/>
      <c r="VYF138" s="18"/>
      <c r="VYG138" s="18"/>
      <c r="VYH138" s="18"/>
      <c r="VYI138" s="18"/>
      <c r="VYJ138" s="18"/>
      <c r="VYK138" s="18"/>
      <c r="VYL138" s="18"/>
      <c r="VYM138" s="18"/>
      <c r="VYN138" s="18"/>
      <c r="VYO138" s="18"/>
      <c r="VYP138" s="18"/>
      <c r="VYQ138" s="18"/>
      <c r="VYR138" s="18"/>
      <c r="VYS138" s="18"/>
      <c r="VYT138" s="18"/>
      <c r="VYU138" s="18"/>
      <c r="VYV138" s="18"/>
      <c r="VYW138" s="18"/>
      <c r="VYX138" s="18"/>
      <c r="VYY138" s="18"/>
      <c r="VYZ138" s="18"/>
      <c r="VZA138" s="18"/>
      <c r="VZB138" s="18"/>
      <c r="VZC138" s="18"/>
      <c r="VZD138" s="18"/>
      <c r="VZE138" s="18"/>
      <c r="VZF138" s="18"/>
      <c r="VZG138" s="18"/>
      <c r="VZH138" s="18"/>
      <c r="VZI138" s="18"/>
      <c r="VZJ138" s="18"/>
      <c r="VZK138" s="18"/>
      <c r="VZL138" s="18"/>
      <c r="VZM138" s="18"/>
      <c r="VZN138" s="18"/>
      <c r="VZO138" s="18"/>
      <c r="VZP138" s="18"/>
      <c r="VZQ138" s="18"/>
      <c r="VZR138" s="18"/>
      <c r="VZS138" s="18"/>
      <c r="VZT138" s="18"/>
      <c r="VZU138" s="18"/>
      <c r="VZV138" s="18"/>
      <c r="VZW138" s="18"/>
      <c r="VZX138" s="18"/>
      <c r="VZY138" s="18"/>
      <c r="VZZ138" s="18"/>
      <c r="WAA138" s="18"/>
      <c r="WAB138" s="18"/>
      <c r="WAC138" s="18"/>
      <c r="WAD138" s="18"/>
      <c r="WAE138" s="18"/>
      <c r="WAF138" s="18"/>
      <c r="WAG138" s="18"/>
      <c r="WAH138" s="18"/>
      <c r="WAI138" s="18"/>
      <c r="WAJ138" s="18"/>
      <c r="WAK138" s="18"/>
      <c r="WAL138" s="18"/>
      <c r="WAM138" s="18"/>
      <c r="WAN138" s="18"/>
      <c r="WAO138" s="18"/>
      <c r="WAP138" s="18"/>
      <c r="WAQ138" s="18"/>
      <c r="WAR138" s="18"/>
      <c r="WAS138" s="18"/>
      <c r="WAT138" s="18"/>
      <c r="WAU138" s="18"/>
      <c r="WAV138" s="18"/>
      <c r="WAW138" s="18"/>
      <c r="WAX138" s="18"/>
      <c r="WAY138" s="18"/>
      <c r="WAZ138" s="18"/>
      <c r="WBA138" s="18"/>
      <c r="WBB138" s="18"/>
      <c r="WBC138" s="18"/>
      <c r="WBD138" s="18"/>
      <c r="WBE138" s="18"/>
      <c r="WBF138" s="18"/>
      <c r="WBG138" s="18"/>
      <c r="WBH138" s="18"/>
      <c r="WBI138" s="18"/>
      <c r="WBJ138" s="18"/>
      <c r="WBK138" s="18"/>
      <c r="WBL138" s="18"/>
      <c r="WBM138" s="18"/>
      <c r="WBN138" s="18"/>
      <c r="WBO138" s="18"/>
      <c r="WBP138" s="18"/>
      <c r="WBQ138" s="18"/>
      <c r="WBR138" s="18"/>
      <c r="WBS138" s="18"/>
      <c r="WBT138" s="18"/>
      <c r="WBU138" s="18"/>
      <c r="WBV138" s="18"/>
      <c r="WBW138" s="18"/>
      <c r="WBX138" s="18"/>
      <c r="WBY138" s="18"/>
      <c r="WBZ138" s="18"/>
      <c r="WCA138" s="18"/>
      <c r="WCB138" s="18"/>
      <c r="WCC138" s="18"/>
      <c r="WCD138" s="18"/>
      <c r="WCE138" s="18"/>
      <c r="WCF138" s="18"/>
      <c r="WCG138" s="18"/>
      <c r="WCH138" s="18"/>
      <c r="WCI138" s="18"/>
      <c r="WCJ138" s="18"/>
      <c r="WCK138" s="18"/>
      <c r="WCL138" s="18"/>
      <c r="WCM138" s="18"/>
      <c r="WCN138" s="18"/>
      <c r="WCO138" s="18"/>
      <c r="WCP138" s="18"/>
      <c r="WCQ138" s="18"/>
      <c r="WCR138" s="18"/>
      <c r="WCS138" s="18"/>
      <c r="WCT138" s="18"/>
      <c r="WCU138" s="18"/>
      <c r="WCV138" s="18"/>
      <c r="WCW138" s="18"/>
      <c r="WCX138" s="18"/>
      <c r="WCY138" s="18"/>
      <c r="WCZ138" s="18"/>
      <c r="WDA138" s="18"/>
      <c r="WDB138" s="18"/>
      <c r="WDC138" s="18"/>
      <c r="WDD138" s="18"/>
      <c r="WDE138" s="18"/>
      <c r="WDF138" s="18"/>
      <c r="WDG138" s="18"/>
      <c r="WDH138" s="18"/>
      <c r="WDI138" s="18"/>
      <c r="WDJ138" s="18"/>
      <c r="WDK138" s="18"/>
      <c r="WDL138" s="18"/>
      <c r="WDM138" s="18"/>
      <c r="WDN138" s="18"/>
      <c r="WDO138" s="18"/>
      <c r="WDP138" s="18"/>
      <c r="WDQ138" s="18"/>
      <c r="WDR138" s="18"/>
      <c r="WDS138" s="18"/>
      <c r="WDT138" s="18"/>
      <c r="WDU138" s="18"/>
      <c r="WDV138" s="18"/>
      <c r="WDW138" s="18"/>
      <c r="WDX138" s="18"/>
      <c r="WDY138" s="18"/>
      <c r="WDZ138" s="18"/>
      <c r="WEA138" s="18"/>
      <c r="WEB138" s="18"/>
      <c r="WEC138" s="18"/>
      <c r="WED138" s="18"/>
      <c r="WEE138" s="18"/>
      <c r="WEF138" s="18"/>
      <c r="WEG138" s="18"/>
      <c r="WEH138" s="18"/>
      <c r="WEI138" s="18"/>
      <c r="WEJ138" s="18"/>
      <c r="WEK138" s="18"/>
      <c r="WEL138" s="18"/>
      <c r="WEM138" s="18"/>
      <c r="WEN138" s="18"/>
      <c r="WEO138" s="18"/>
      <c r="WEP138" s="18"/>
      <c r="WEQ138" s="18"/>
      <c r="WER138" s="18"/>
      <c r="WES138" s="18"/>
      <c r="WET138" s="18"/>
      <c r="WEU138" s="18"/>
      <c r="WEV138" s="18"/>
      <c r="WEW138" s="18"/>
      <c r="WEX138" s="18"/>
      <c r="WEY138" s="18"/>
      <c r="WEZ138" s="18"/>
      <c r="WFA138" s="18"/>
      <c r="WFB138" s="18"/>
      <c r="WFC138" s="18"/>
      <c r="WFD138" s="18"/>
      <c r="WFE138" s="18"/>
      <c r="WFF138" s="18"/>
      <c r="WFG138" s="18"/>
      <c r="WFH138" s="18"/>
      <c r="WFI138" s="18"/>
      <c r="WFJ138" s="18"/>
      <c r="WFK138" s="18"/>
      <c r="WFL138" s="18"/>
      <c r="WFM138" s="18"/>
      <c r="WFN138" s="18"/>
      <c r="WFO138" s="18"/>
      <c r="WFP138" s="18"/>
      <c r="WFQ138" s="18"/>
      <c r="WFR138" s="18"/>
      <c r="WFS138" s="18"/>
      <c r="WFT138" s="18"/>
      <c r="WFU138" s="18"/>
      <c r="WFV138" s="18"/>
      <c r="WFW138" s="18"/>
      <c r="WFX138" s="18"/>
      <c r="WFY138" s="18"/>
      <c r="WFZ138" s="18"/>
      <c r="WGA138" s="18"/>
      <c r="WGB138" s="18"/>
      <c r="WGC138" s="18"/>
      <c r="WGD138" s="18"/>
      <c r="WGE138" s="18"/>
      <c r="WGF138" s="18"/>
      <c r="WGG138" s="18"/>
      <c r="WGH138" s="18"/>
      <c r="WGI138" s="18"/>
      <c r="WGJ138" s="18"/>
      <c r="WGK138" s="18"/>
      <c r="WGL138" s="18"/>
      <c r="WGM138" s="18"/>
      <c r="WGN138" s="18"/>
      <c r="WGO138" s="18"/>
      <c r="WGP138" s="18"/>
      <c r="WGQ138" s="18"/>
      <c r="WGR138" s="18"/>
      <c r="WGS138" s="18"/>
      <c r="WGT138" s="18"/>
      <c r="WGU138" s="18"/>
      <c r="WGV138" s="18"/>
      <c r="WGW138" s="18"/>
      <c r="WGX138" s="18"/>
      <c r="WGY138" s="18"/>
      <c r="WGZ138" s="18"/>
      <c r="WHA138" s="18"/>
      <c r="WHB138" s="18"/>
      <c r="WHC138" s="18"/>
      <c r="WHD138" s="18"/>
      <c r="WHE138" s="18"/>
      <c r="WHF138" s="18"/>
      <c r="WHG138" s="18"/>
      <c r="WHH138" s="18"/>
      <c r="WHI138" s="18"/>
      <c r="WHJ138" s="18"/>
      <c r="WHK138" s="18"/>
      <c r="WHL138" s="18"/>
      <c r="WHM138" s="18"/>
      <c r="WHN138" s="18"/>
      <c r="WHO138" s="18"/>
      <c r="WHP138" s="18"/>
      <c r="WHQ138" s="18"/>
      <c r="WHR138" s="18"/>
      <c r="WHS138" s="18"/>
      <c r="WHT138" s="18"/>
      <c r="WHU138" s="18"/>
      <c r="WHV138" s="18"/>
      <c r="WHW138" s="18"/>
      <c r="WHX138" s="18"/>
      <c r="WHY138" s="18"/>
      <c r="WHZ138" s="18"/>
      <c r="WIA138" s="18"/>
      <c r="WIB138" s="18"/>
      <c r="WIC138" s="18"/>
      <c r="WID138" s="18"/>
      <c r="WIE138" s="18"/>
      <c r="WIF138" s="18"/>
      <c r="WIG138" s="18"/>
      <c r="WIH138" s="18"/>
      <c r="WII138" s="18"/>
      <c r="WIJ138" s="18"/>
      <c r="WIK138" s="18"/>
      <c r="WIL138" s="18"/>
      <c r="WIM138" s="18"/>
      <c r="WIN138" s="18"/>
      <c r="WIO138" s="18"/>
      <c r="WIP138" s="18"/>
      <c r="WIQ138" s="18"/>
      <c r="WIR138" s="18"/>
      <c r="WIS138" s="18"/>
      <c r="WIT138" s="18"/>
      <c r="WIU138" s="18"/>
      <c r="WIV138" s="18"/>
      <c r="WIW138" s="18"/>
      <c r="WIX138" s="18"/>
      <c r="WIY138" s="18"/>
      <c r="WIZ138" s="18"/>
      <c r="WJA138" s="18"/>
      <c r="WJB138" s="18"/>
      <c r="WJC138" s="18"/>
      <c r="WJD138" s="18"/>
      <c r="WJE138" s="18"/>
      <c r="WJF138" s="18"/>
      <c r="WJG138" s="18"/>
      <c r="WJH138" s="18"/>
      <c r="WJI138" s="18"/>
      <c r="WJJ138" s="18"/>
      <c r="WJK138" s="18"/>
      <c r="WJL138" s="18"/>
      <c r="WJM138" s="18"/>
      <c r="WJN138" s="18"/>
      <c r="WJO138" s="18"/>
      <c r="WJP138" s="18"/>
      <c r="WJQ138" s="18"/>
      <c r="WJR138" s="18"/>
      <c r="WJS138" s="18"/>
      <c r="WJT138" s="18"/>
      <c r="WJU138" s="18"/>
      <c r="WJV138" s="18"/>
      <c r="WJW138" s="18"/>
      <c r="WJX138" s="18"/>
      <c r="WJY138" s="18"/>
      <c r="WJZ138" s="18"/>
      <c r="WKA138" s="18"/>
      <c r="WKB138" s="18"/>
      <c r="WKC138" s="18"/>
      <c r="WKD138" s="18"/>
      <c r="WKE138" s="18"/>
      <c r="WKF138" s="18"/>
      <c r="WKG138" s="18"/>
      <c r="WKH138" s="18"/>
      <c r="WKI138" s="18"/>
      <c r="WKJ138" s="18"/>
      <c r="WKK138" s="18"/>
      <c r="WKL138" s="18"/>
      <c r="WKM138" s="18"/>
      <c r="WKN138" s="18"/>
      <c r="WKO138" s="18"/>
      <c r="WKP138" s="18"/>
      <c r="WKQ138" s="18"/>
      <c r="WKR138" s="18"/>
      <c r="WKS138" s="18"/>
      <c r="WKT138" s="18"/>
      <c r="WKU138" s="18"/>
      <c r="WKV138" s="18"/>
      <c r="WKW138" s="18"/>
      <c r="WKX138" s="18"/>
      <c r="WKY138" s="18"/>
      <c r="WKZ138" s="18"/>
      <c r="WLA138" s="18"/>
      <c r="WLB138" s="18"/>
      <c r="WLC138" s="18"/>
      <c r="WLD138" s="18"/>
      <c r="WLE138" s="18"/>
      <c r="WLF138" s="18"/>
      <c r="WLG138" s="18"/>
      <c r="WLH138" s="18"/>
      <c r="WLI138" s="18"/>
      <c r="WLJ138" s="18"/>
      <c r="WLK138" s="18"/>
      <c r="WLL138" s="18"/>
      <c r="WLM138" s="18"/>
      <c r="WLN138" s="18"/>
      <c r="WLO138" s="18"/>
      <c r="WLP138" s="18"/>
      <c r="WLQ138" s="18"/>
      <c r="WLR138" s="18"/>
      <c r="WLS138" s="18"/>
      <c r="WLT138" s="18"/>
      <c r="WLU138" s="18"/>
      <c r="WLV138" s="18"/>
      <c r="WLW138" s="18"/>
      <c r="WLX138" s="18"/>
      <c r="WLY138" s="18"/>
      <c r="WLZ138" s="18"/>
      <c r="WMA138" s="18"/>
      <c r="WMB138" s="18"/>
      <c r="WMC138" s="18"/>
      <c r="WMD138" s="18"/>
      <c r="WME138" s="18"/>
      <c r="WMF138" s="18"/>
      <c r="WMG138" s="18"/>
      <c r="WMH138" s="18"/>
      <c r="WMI138" s="18"/>
      <c r="WMJ138" s="18"/>
      <c r="WMK138" s="18"/>
      <c r="WML138" s="18"/>
      <c r="WMM138" s="18"/>
      <c r="WMN138" s="18"/>
      <c r="WMO138" s="18"/>
      <c r="WMP138" s="18"/>
      <c r="WMQ138" s="18"/>
      <c r="WMR138" s="18"/>
      <c r="WMS138" s="18"/>
      <c r="WMT138" s="18"/>
      <c r="WMU138" s="18"/>
      <c r="WMV138" s="18"/>
      <c r="WMW138" s="18"/>
      <c r="WMX138" s="18"/>
      <c r="WMY138" s="18"/>
      <c r="WMZ138" s="18"/>
      <c r="WNA138" s="18"/>
      <c r="WNB138" s="18"/>
      <c r="WNC138" s="18"/>
      <c r="WND138" s="18"/>
      <c r="WNE138" s="18"/>
      <c r="WNF138" s="18"/>
      <c r="WNG138" s="18"/>
      <c r="WNH138" s="18"/>
      <c r="WNI138" s="18"/>
      <c r="WNJ138" s="18"/>
      <c r="WNK138" s="18"/>
      <c r="WNL138" s="18"/>
      <c r="WNM138" s="18"/>
      <c r="WNN138" s="18"/>
      <c r="WNO138" s="18"/>
      <c r="WNP138" s="18"/>
      <c r="WNQ138" s="18"/>
      <c r="WNR138" s="18"/>
      <c r="WNS138" s="18"/>
      <c r="WNT138" s="18"/>
      <c r="WNU138" s="18"/>
      <c r="WNV138" s="18"/>
      <c r="WNW138" s="18"/>
      <c r="WNX138" s="18"/>
      <c r="WNY138" s="18"/>
      <c r="WNZ138" s="18"/>
      <c r="WOA138" s="18"/>
      <c r="WOB138" s="18"/>
      <c r="WOC138" s="18"/>
      <c r="WOD138" s="18"/>
      <c r="WOE138" s="18"/>
      <c r="WOF138" s="18"/>
      <c r="WOG138" s="18"/>
      <c r="WOH138" s="18"/>
      <c r="WOI138" s="18"/>
      <c r="WOJ138" s="18"/>
      <c r="WOK138" s="18"/>
      <c r="WOL138" s="18"/>
      <c r="WOM138" s="18"/>
      <c r="WON138" s="18"/>
      <c r="WOO138" s="18"/>
      <c r="WOP138" s="18"/>
      <c r="WOQ138" s="18"/>
      <c r="WOR138" s="18"/>
      <c r="WOS138" s="18"/>
      <c r="WOT138" s="18"/>
      <c r="WOU138" s="18"/>
      <c r="WOV138" s="18"/>
      <c r="WOW138" s="18"/>
      <c r="WOX138" s="18"/>
      <c r="WOY138" s="18"/>
      <c r="WOZ138" s="18"/>
      <c r="WPA138" s="18"/>
      <c r="WPB138" s="18"/>
      <c r="WPC138" s="18"/>
      <c r="WPD138" s="18"/>
      <c r="WPE138" s="18"/>
      <c r="WPF138" s="18"/>
      <c r="WPG138" s="18"/>
      <c r="WPH138" s="18"/>
      <c r="WPI138" s="18"/>
      <c r="WPJ138" s="18"/>
      <c r="WPK138" s="18"/>
      <c r="WPL138" s="18"/>
      <c r="WPM138" s="18"/>
      <c r="WPN138" s="18"/>
      <c r="WPO138" s="18"/>
      <c r="WPP138" s="18"/>
      <c r="WPQ138" s="18"/>
      <c r="WPR138" s="18"/>
      <c r="WPS138" s="18"/>
      <c r="WPT138" s="18"/>
      <c r="WPU138" s="18"/>
      <c r="WPV138" s="18"/>
      <c r="WPW138" s="18"/>
      <c r="WPX138" s="18"/>
      <c r="WPY138" s="18"/>
      <c r="WPZ138" s="18"/>
      <c r="WQA138" s="18"/>
      <c r="WQB138" s="18"/>
      <c r="WQC138" s="18"/>
      <c r="WQD138" s="18"/>
      <c r="WQE138" s="18"/>
      <c r="WQF138" s="18"/>
      <c r="WQG138" s="18"/>
      <c r="WQH138" s="18"/>
      <c r="WQI138" s="18"/>
      <c r="WQJ138" s="18"/>
      <c r="WQK138" s="18"/>
      <c r="WQL138" s="18"/>
      <c r="WQM138" s="18"/>
      <c r="WQN138" s="18"/>
      <c r="WQO138" s="18"/>
      <c r="WQP138" s="18"/>
      <c r="WQQ138" s="18"/>
      <c r="WQR138" s="18"/>
      <c r="WQS138" s="18"/>
      <c r="WQT138" s="18"/>
      <c r="WQU138" s="18"/>
      <c r="WQV138" s="18"/>
      <c r="WQW138" s="18"/>
      <c r="WQX138" s="18"/>
      <c r="WQY138" s="18"/>
      <c r="WQZ138" s="18"/>
      <c r="WRA138" s="18"/>
      <c r="WRB138" s="18"/>
      <c r="WRC138" s="18"/>
      <c r="WRD138" s="18"/>
      <c r="WRE138" s="18"/>
      <c r="WRF138" s="18"/>
      <c r="WRG138" s="18"/>
      <c r="WRH138" s="18"/>
      <c r="WRI138" s="18"/>
      <c r="WRJ138" s="18"/>
      <c r="WRK138" s="18"/>
      <c r="WRL138" s="18"/>
      <c r="WRM138" s="18"/>
      <c r="WRN138" s="18"/>
      <c r="WRO138" s="18"/>
      <c r="WRP138" s="18"/>
      <c r="WRQ138" s="18"/>
      <c r="WRR138" s="18"/>
      <c r="WRS138" s="18"/>
      <c r="WRT138" s="18"/>
      <c r="WRU138" s="18"/>
      <c r="WRV138" s="18"/>
      <c r="WRW138" s="18"/>
      <c r="WRX138" s="18"/>
      <c r="WRY138" s="18"/>
      <c r="WRZ138" s="18"/>
      <c r="WSA138" s="18"/>
      <c r="WSB138" s="18"/>
      <c r="WSC138" s="18"/>
      <c r="WSD138" s="18"/>
      <c r="WSE138" s="18"/>
      <c r="WSF138" s="18"/>
      <c r="WSG138" s="18"/>
      <c r="WSH138" s="18"/>
      <c r="WSI138" s="18"/>
      <c r="WSJ138" s="18"/>
      <c r="WSK138" s="18"/>
      <c r="WSL138" s="18"/>
      <c r="WSM138" s="18"/>
      <c r="WSN138" s="18"/>
      <c r="WSO138" s="18"/>
      <c r="WSP138" s="18"/>
      <c r="WSQ138" s="18"/>
      <c r="WSR138" s="18"/>
      <c r="WSS138" s="18"/>
      <c r="WST138" s="18"/>
      <c r="WSU138" s="18"/>
      <c r="WSV138" s="18"/>
      <c r="WSW138" s="18"/>
      <c r="WSX138" s="18"/>
      <c r="WSY138" s="18"/>
      <c r="WSZ138" s="18"/>
      <c r="WTA138" s="18"/>
      <c r="WTB138" s="18"/>
      <c r="WTC138" s="18"/>
      <c r="WTD138" s="18"/>
      <c r="WTE138" s="18"/>
      <c r="WTF138" s="18"/>
      <c r="WTG138" s="18"/>
      <c r="WTH138" s="18"/>
      <c r="WTI138" s="18"/>
      <c r="WTJ138" s="18"/>
      <c r="WTK138" s="18"/>
      <c r="WTL138" s="18"/>
      <c r="WTM138" s="18"/>
      <c r="WTN138" s="18"/>
      <c r="WTO138" s="18"/>
      <c r="WTP138" s="18"/>
      <c r="WTQ138" s="18"/>
      <c r="WTR138" s="18"/>
      <c r="WTS138" s="18"/>
      <c r="WTT138" s="18"/>
      <c r="WTU138" s="18"/>
      <c r="WTV138" s="18"/>
      <c r="WTW138" s="18"/>
      <c r="WTX138" s="18"/>
      <c r="WTY138" s="18"/>
      <c r="WTZ138" s="18"/>
      <c r="WUA138" s="18"/>
      <c r="WUB138" s="18"/>
      <c r="WUC138" s="18"/>
      <c r="WUD138" s="18"/>
      <c r="WUE138" s="18"/>
      <c r="WUF138" s="18"/>
      <c r="WUG138" s="18"/>
      <c r="WUH138" s="18"/>
      <c r="WUI138" s="18"/>
      <c r="WUJ138" s="18"/>
      <c r="WUK138" s="18"/>
      <c r="WUL138" s="18"/>
      <c r="WUM138" s="18"/>
      <c r="WUN138" s="18"/>
      <c r="WUO138" s="18"/>
      <c r="WUP138" s="18"/>
      <c r="WUQ138" s="18"/>
      <c r="WUR138" s="18"/>
      <c r="WUS138" s="18"/>
      <c r="WUT138" s="18"/>
      <c r="WUU138" s="18"/>
      <c r="WUV138" s="18"/>
      <c r="WUW138" s="18"/>
      <c r="WUX138" s="18"/>
      <c r="WUY138" s="18"/>
      <c r="WUZ138" s="18"/>
      <c r="WVA138" s="18"/>
      <c r="WVB138" s="18"/>
      <c r="WVC138" s="18"/>
      <c r="WVD138" s="18"/>
      <c r="WVE138" s="18"/>
      <c r="WVF138" s="18"/>
      <c r="WVG138" s="18"/>
      <c r="WVH138" s="18"/>
      <c r="WVI138" s="18"/>
      <c r="WVJ138" s="18"/>
      <c r="WVK138" s="18"/>
      <c r="WVL138" s="18"/>
      <c r="WVM138" s="18"/>
      <c r="WVN138" s="18"/>
      <c r="WVO138" s="18"/>
      <c r="WVP138" s="18"/>
      <c r="WVQ138" s="18"/>
      <c r="WVR138" s="18"/>
      <c r="WVS138" s="18"/>
      <c r="WVT138" s="18"/>
      <c r="WVU138" s="18"/>
      <c r="WVV138" s="18"/>
      <c r="WVW138" s="18"/>
      <c r="WVX138" s="18"/>
      <c r="WVY138" s="18"/>
      <c r="WVZ138" s="18"/>
      <c r="WWA138" s="18"/>
      <c r="WWB138" s="18"/>
      <c r="WWC138" s="18"/>
      <c r="WWD138" s="18"/>
      <c r="WWE138" s="18"/>
      <c r="WWF138" s="18"/>
      <c r="WWG138" s="18"/>
      <c r="WWH138" s="18"/>
      <c r="WWI138" s="18"/>
      <c r="WWJ138" s="18"/>
      <c r="WWK138" s="18"/>
      <c r="WWL138" s="18"/>
      <c r="WWM138" s="18"/>
      <c r="WWN138" s="18"/>
      <c r="WWO138" s="18"/>
      <c r="WWP138" s="18"/>
      <c r="WWQ138" s="18"/>
      <c r="WWR138" s="18"/>
      <c r="WWS138" s="18"/>
      <c r="WWT138" s="18"/>
      <c r="WWU138" s="18"/>
      <c r="WWV138" s="18"/>
      <c r="WWW138" s="18"/>
      <c r="WWX138" s="18"/>
      <c r="WWY138" s="18"/>
      <c r="WWZ138" s="18"/>
      <c r="WXA138" s="18"/>
      <c r="WXB138" s="18"/>
      <c r="WXC138" s="18"/>
      <c r="WXD138" s="18"/>
      <c r="WXE138" s="18"/>
      <c r="WXF138" s="18"/>
      <c r="WXG138" s="18"/>
      <c r="WXH138" s="18"/>
      <c r="WXI138" s="18"/>
      <c r="WXJ138" s="18"/>
      <c r="WXK138" s="18"/>
      <c r="WXL138" s="18"/>
      <c r="WXM138" s="18"/>
      <c r="WXN138" s="18"/>
      <c r="WXO138" s="18"/>
      <c r="WXP138" s="18"/>
      <c r="WXQ138" s="18"/>
      <c r="WXR138" s="18"/>
      <c r="WXS138" s="18"/>
      <c r="WXT138" s="18"/>
      <c r="WXU138" s="18"/>
      <c r="WXV138" s="18"/>
      <c r="WXW138" s="18"/>
      <c r="WXX138" s="18"/>
      <c r="WXY138" s="18"/>
      <c r="WXZ138" s="18"/>
      <c r="WYA138" s="18"/>
      <c r="WYB138" s="18"/>
      <c r="WYC138" s="18"/>
      <c r="WYD138" s="18"/>
      <c r="WYE138" s="18"/>
      <c r="WYF138" s="18"/>
      <c r="WYG138" s="18"/>
      <c r="WYH138" s="18"/>
      <c r="WYI138" s="18"/>
      <c r="WYJ138" s="18"/>
      <c r="WYK138" s="18"/>
      <c r="WYL138" s="18"/>
      <c r="WYM138" s="18"/>
      <c r="WYN138" s="18"/>
      <c r="WYO138" s="18"/>
      <c r="WYP138" s="18"/>
      <c r="WYQ138" s="18"/>
      <c r="WYR138" s="18"/>
      <c r="WYS138" s="18"/>
      <c r="WYT138" s="18"/>
      <c r="WYU138" s="18"/>
      <c r="WYV138" s="18"/>
      <c r="WYW138" s="18"/>
      <c r="WYX138" s="18"/>
      <c r="WYY138" s="18"/>
      <c r="WYZ138" s="18"/>
      <c r="WZA138" s="18"/>
      <c r="WZB138" s="18"/>
      <c r="WZC138" s="18"/>
      <c r="WZD138" s="18"/>
      <c r="WZE138" s="18"/>
      <c r="WZF138" s="18"/>
      <c r="WZG138" s="18"/>
      <c r="WZH138" s="18"/>
      <c r="WZI138" s="18"/>
      <c r="WZJ138" s="18"/>
      <c r="WZK138" s="18"/>
      <c r="WZL138" s="18"/>
      <c r="WZM138" s="18"/>
      <c r="WZN138" s="18"/>
      <c r="WZO138" s="18"/>
      <c r="WZP138" s="18"/>
      <c r="WZQ138" s="18"/>
      <c r="WZR138" s="18"/>
      <c r="WZS138" s="18"/>
      <c r="WZT138" s="18"/>
      <c r="WZU138" s="18"/>
      <c r="WZV138" s="18"/>
      <c r="WZW138" s="18"/>
      <c r="WZX138" s="18"/>
      <c r="WZY138" s="18"/>
      <c r="WZZ138" s="18"/>
      <c r="XAA138" s="18"/>
      <c r="XAB138" s="18"/>
      <c r="XAC138" s="18"/>
      <c r="XAD138" s="18"/>
      <c r="XAE138" s="18"/>
      <c r="XAF138" s="18"/>
      <c r="XAG138" s="18"/>
      <c r="XAH138" s="18"/>
      <c r="XAI138" s="18"/>
      <c r="XAJ138" s="18"/>
      <c r="XAK138" s="18"/>
      <c r="XAL138" s="18"/>
      <c r="XAM138" s="18"/>
      <c r="XAN138" s="18"/>
      <c r="XAO138" s="18"/>
      <c r="XAP138" s="18"/>
      <c r="XAQ138" s="18"/>
      <c r="XAR138" s="18"/>
      <c r="XAS138" s="18"/>
      <c r="XAT138" s="18"/>
      <c r="XAU138" s="18"/>
      <c r="XAV138" s="18"/>
      <c r="XAW138" s="18"/>
      <c r="XAX138" s="18"/>
      <c r="XAY138" s="18"/>
      <c r="XAZ138" s="18"/>
      <c r="XBA138" s="18"/>
      <c r="XBB138" s="18"/>
      <c r="XBC138" s="18"/>
      <c r="XBD138" s="18"/>
      <c r="XBE138" s="18"/>
      <c r="XBF138" s="18"/>
      <c r="XBG138" s="18"/>
      <c r="XBH138" s="18"/>
      <c r="XBI138" s="18"/>
      <c r="XBJ138" s="18"/>
      <c r="XBK138" s="18"/>
      <c r="XBL138" s="18"/>
      <c r="XBM138" s="18"/>
      <c r="XBN138" s="18"/>
      <c r="XBO138" s="18"/>
      <c r="XBP138" s="18"/>
      <c r="XBQ138" s="18"/>
      <c r="XBR138" s="18"/>
      <c r="XBS138" s="18"/>
      <c r="XBT138" s="18"/>
      <c r="XBU138" s="18"/>
      <c r="XBV138" s="18"/>
      <c r="XBW138" s="18"/>
      <c r="XBX138" s="18"/>
      <c r="XBY138" s="18"/>
      <c r="XBZ138" s="18"/>
      <c r="XCA138" s="18"/>
      <c r="XCB138" s="18"/>
      <c r="XCC138" s="18"/>
      <c r="XCD138" s="18"/>
      <c r="XCE138" s="18"/>
      <c r="XCF138" s="18"/>
      <c r="XCG138" s="18"/>
      <c r="XCH138" s="18"/>
      <c r="XCI138" s="18"/>
      <c r="XCJ138" s="18"/>
      <c r="XCK138" s="18"/>
      <c r="XCL138" s="18"/>
      <c r="XCM138" s="18"/>
      <c r="XCN138" s="18"/>
      <c r="XCO138" s="18"/>
      <c r="XCP138" s="18"/>
      <c r="XCQ138" s="18"/>
      <c r="XCR138" s="18"/>
      <c r="XCS138" s="18"/>
      <c r="XCT138" s="18"/>
      <c r="XCU138" s="18"/>
      <c r="XCV138" s="18"/>
      <c r="XCW138" s="18"/>
      <c r="XCX138" s="18"/>
      <c r="XCY138" s="18"/>
      <c r="XCZ138" s="18"/>
      <c r="XDA138" s="18"/>
      <c r="XDB138" s="18"/>
      <c r="XDC138" s="18"/>
      <c r="XDD138" s="18"/>
      <c r="XDE138" s="18"/>
      <c r="XDF138" s="18"/>
      <c r="XDG138" s="18"/>
      <c r="XDH138" s="18"/>
      <c r="XDI138" s="18"/>
      <c r="XDJ138" s="18"/>
      <c r="XDK138" s="18"/>
      <c r="XDL138" s="18"/>
      <c r="XDM138" s="18"/>
      <c r="XDN138" s="18"/>
      <c r="XDO138" s="18"/>
      <c r="XDP138" s="18"/>
      <c r="XDQ138" s="18"/>
      <c r="XDR138" s="18"/>
      <c r="XDS138" s="18"/>
      <c r="XDT138" s="18"/>
      <c r="XDU138" s="18"/>
      <c r="XDV138" s="18"/>
      <c r="XDW138" s="18"/>
      <c r="XDX138" s="18"/>
      <c r="XDY138" s="18"/>
      <c r="XDZ138" s="18"/>
      <c r="XEA138" s="18"/>
      <c r="XEB138" s="18"/>
      <c r="XEC138" s="18"/>
      <c r="XED138" s="18"/>
      <c r="XEE138" s="18"/>
      <c r="XEF138" s="18"/>
      <c r="XEG138" s="18"/>
      <c r="XEH138" s="18"/>
      <c r="XEI138" s="18"/>
      <c r="XEJ138" s="18"/>
      <c r="XEK138" s="18"/>
      <c r="XEL138" s="18"/>
      <c r="XEM138" s="18"/>
      <c r="XEN138" s="18"/>
      <c r="XEO138" s="18"/>
      <c r="XEP138" s="18"/>
      <c r="XEQ138" s="18"/>
      <c r="XER138" s="18"/>
      <c r="XES138" s="18"/>
      <c r="XET138" s="18"/>
      <c r="XEU138" s="18"/>
      <c r="XEV138" s="18"/>
      <c r="XEW138" s="18"/>
      <c r="XEX138" s="18"/>
      <c r="XEY138" s="18"/>
      <c r="XEZ138" s="18"/>
      <c r="XFA138" s="18"/>
      <c r="XFB138" s="18"/>
      <c r="XFC138" s="18"/>
    </row>
    <row r="139" spans="2:16383" s="56" customFormat="1" ht="21.75" customHeight="1" x14ac:dyDescent="0.3">
      <c r="B139" s="30"/>
      <c r="E139" s="65"/>
      <c r="S139" s="30"/>
      <c r="T139" s="30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149"/>
      <c r="BG139" s="149"/>
      <c r="BH139" s="149"/>
      <c r="BI139" s="149"/>
      <c r="BJ139" s="149"/>
      <c r="BK139" s="149"/>
      <c r="BL139" s="149"/>
      <c r="BM139" s="149"/>
      <c r="BN139" s="149"/>
      <c r="BO139" s="149"/>
      <c r="BP139" s="149"/>
      <c r="BQ139" s="149"/>
      <c r="BR139" s="149"/>
    </row>
    <row r="140" spans="2:16383" s="56" customFormat="1" ht="21.75" customHeight="1" x14ac:dyDescent="0.3">
      <c r="B140" s="30"/>
      <c r="E140" s="65"/>
      <c r="S140" s="30"/>
      <c r="T140" s="30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149"/>
      <c r="BG140" s="149"/>
      <c r="BH140" s="149"/>
      <c r="BI140" s="149"/>
      <c r="BJ140" s="149"/>
      <c r="BK140" s="149"/>
      <c r="BL140" s="149"/>
      <c r="BM140" s="149"/>
      <c r="BN140" s="149"/>
      <c r="BO140" s="149"/>
      <c r="BP140" s="149"/>
      <c r="BQ140" s="149"/>
      <c r="BR140" s="149"/>
    </row>
    <row r="141" spans="2:16383" s="56" customFormat="1" ht="21.75" customHeight="1" x14ac:dyDescent="0.3">
      <c r="B141" s="30"/>
      <c r="E141" s="65"/>
      <c r="S141" s="30"/>
      <c r="T141" s="30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149"/>
      <c r="BG141" s="149"/>
      <c r="BH141" s="149"/>
      <c r="BI141" s="149"/>
      <c r="BJ141" s="149"/>
      <c r="BK141" s="149"/>
      <c r="BL141" s="149"/>
      <c r="BM141" s="149"/>
      <c r="BN141" s="149"/>
      <c r="BO141" s="149"/>
      <c r="BP141" s="149"/>
      <c r="BQ141" s="149"/>
      <c r="BR141" s="149"/>
    </row>
    <row r="142" spans="2:16383" s="56" customFormat="1" ht="21.75" customHeight="1" x14ac:dyDescent="0.3">
      <c r="B142" s="30"/>
      <c r="E142" s="65"/>
      <c r="S142" s="30"/>
      <c r="T142" s="30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149"/>
      <c r="BG142" s="149"/>
      <c r="BH142" s="149"/>
      <c r="BI142" s="149"/>
      <c r="BJ142" s="149"/>
      <c r="BK142" s="149"/>
      <c r="BL142" s="149"/>
      <c r="BM142" s="149"/>
      <c r="BN142" s="149"/>
      <c r="BO142" s="149"/>
      <c r="BP142" s="149"/>
      <c r="BQ142" s="149"/>
      <c r="BR142" s="149"/>
    </row>
    <row r="143" spans="2:16383" s="56" customFormat="1" ht="21.75" customHeight="1" x14ac:dyDescent="0.3">
      <c r="B143" s="30"/>
      <c r="E143" s="65"/>
      <c r="S143" s="30"/>
      <c r="T143" s="30"/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149"/>
      <c r="BG143" s="149"/>
      <c r="BH143" s="149"/>
      <c r="BI143" s="149"/>
      <c r="BJ143" s="149"/>
      <c r="BK143" s="149"/>
      <c r="BL143" s="149"/>
      <c r="BM143" s="149"/>
      <c r="BN143" s="149"/>
      <c r="BO143" s="149"/>
      <c r="BP143" s="149"/>
      <c r="BQ143" s="149"/>
      <c r="BR143" s="149"/>
    </row>
    <row r="144" spans="2:16383" s="56" customFormat="1" ht="21.75" customHeight="1" x14ac:dyDescent="0.3">
      <c r="B144" s="30"/>
      <c r="E144" s="65"/>
      <c r="S144" s="30"/>
      <c r="T144" s="30"/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149"/>
      <c r="BG144" s="149"/>
      <c r="BH144" s="149"/>
      <c r="BI144" s="149"/>
      <c r="BJ144" s="149"/>
      <c r="BK144" s="149"/>
      <c r="BL144" s="149"/>
      <c r="BM144" s="149"/>
      <c r="BN144" s="149"/>
      <c r="BO144" s="149"/>
      <c r="BP144" s="149"/>
      <c r="BQ144" s="149"/>
      <c r="BR144" s="149"/>
    </row>
    <row r="145" spans="2:70" s="56" customFormat="1" ht="21.75" customHeight="1" x14ac:dyDescent="0.3">
      <c r="B145" s="30"/>
      <c r="E145" s="65"/>
      <c r="S145" s="30"/>
      <c r="T145" s="30"/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149"/>
      <c r="BG145" s="149"/>
      <c r="BH145" s="149"/>
      <c r="BI145" s="149"/>
      <c r="BJ145" s="149"/>
      <c r="BK145" s="149"/>
      <c r="BL145" s="149"/>
      <c r="BM145" s="149"/>
      <c r="BN145" s="149"/>
      <c r="BO145" s="149"/>
      <c r="BP145" s="149"/>
      <c r="BQ145" s="149"/>
      <c r="BR145" s="149"/>
    </row>
    <row r="146" spans="2:70" s="56" customFormat="1" ht="21.75" customHeight="1" x14ac:dyDescent="0.3">
      <c r="B146" s="30"/>
      <c r="E146" s="65"/>
      <c r="S146" s="30"/>
      <c r="T146" s="30"/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149"/>
      <c r="BG146" s="149"/>
      <c r="BH146" s="149"/>
      <c r="BI146" s="149"/>
      <c r="BJ146" s="149"/>
      <c r="BK146" s="149"/>
      <c r="BL146" s="149"/>
      <c r="BM146" s="149"/>
      <c r="BN146" s="149"/>
      <c r="BO146" s="149"/>
      <c r="BP146" s="149"/>
      <c r="BQ146" s="149"/>
      <c r="BR146" s="149"/>
    </row>
    <row r="147" spans="2:70" s="56" customFormat="1" ht="21.75" customHeight="1" x14ac:dyDescent="0.3">
      <c r="B147" s="30"/>
      <c r="E147" s="65"/>
      <c r="S147" s="30"/>
      <c r="T147" s="30"/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149"/>
      <c r="BG147" s="149"/>
      <c r="BH147" s="149"/>
      <c r="BI147" s="149"/>
      <c r="BJ147" s="149"/>
      <c r="BK147" s="149"/>
      <c r="BL147" s="149"/>
      <c r="BM147" s="149"/>
      <c r="BN147" s="149"/>
      <c r="BO147" s="149"/>
      <c r="BP147" s="149"/>
      <c r="BQ147" s="149"/>
      <c r="BR147" s="149"/>
    </row>
    <row r="148" spans="2:70" s="56" customFormat="1" ht="21.75" customHeight="1" x14ac:dyDescent="0.3">
      <c r="B148" s="30"/>
      <c r="E148" s="65"/>
      <c r="S148" s="30"/>
      <c r="T148" s="30"/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149"/>
      <c r="BG148" s="149"/>
      <c r="BH148" s="149"/>
      <c r="BI148" s="149"/>
      <c r="BJ148" s="149"/>
      <c r="BK148" s="149"/>
      <c r="BL148" s="149"/>
      <c r="BM148" s="149"/>
      <c r="BN148" s="149"/>
      <c r="BO148" s="149"/>
      <c r="BP148" s="149"/>
      <c r="BQ148" s="149"/>
      <c r="BR148" s="149"/>
    </row>
    <row r="149" spans="2:70" s="56" customFormat="1" ht="21.75" customHeight="1" x14ac:dyDescent="0.3">
      <c r="B149" s="30"/>
      <c r="E149" s="65"/>
      <c r="S149" s="30"/>
      <c r="T149" s="30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149"/>
      <c r="BG149" s="149"/>
      <c r="BH149" s="149"/>
      <c r="BI149" s="149"/>
      <c r="BJ149" s="149"/>
      <c r="BK149" s="149"/>
      <c r="BL149" s="149"/>
      <c r="BM149" s="149"/>
      <c r="BN149" s="149"/>
      <c r="BO149" s="149"/>
      <c r="BP149" s="149"/>
      <c r="BQ149" s="149"/>
      <c r="BR149" s="149"/>
    </row>
    <row r="150" spans="2:70" s="56" customFormat="1" ht="21.75" customHeight="1" x14ac:dyDescent="0.3">
      <c r="B150" s="30"/>
      <c r="E150" s="65"/>
      <c r="S150" s="30"/>
      <c r="T150" s="30"/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149"/>
      <c r="BG150" s="149"/>
      <c r="BH150" s="149"/>
      <c r="BI150" s="149"/>
      <c r="BJ150" s="149"/>
      <c r="BK150" s="149"/>
      <c r="BL150" s="149"/>
      <c r="BM150" s="149"/>
      <c r="BN150" s="149"/>
      <c r="BO150" s="149"/>
      <c r="BP150" s="149"/>
      <c r="BQ150" s="149"/>
      <c r="BR150" s="149"/>
    </row>
    <row r="151" spans="2:70" s="56" customFormat="1" ht="21.75" customHeight="1" x14ac:dyDescent="0.3">
      <c r="B151" s="30"/>
      <c r="E151" s="65"/>
      <c r="S151" s="30"/>
      <c r="T151" s="30"/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149"/>
      <c r="BG151" s="149"/>
      <c r="BH151" s="149"/>
      <c r="BI151" s="149"/>
      <c r="BJ151" s="149"/>
      <c r="BK151" s="149"/>
      <c r="BL151" s="149"/>
      <c r="BM151" s="149"/>
      <c r="BN151" s="149"/>
      <c r="BO151" s="149"/>
      <c r="BP151" s="149"/>
      <c r="BQ151" s="149"/>
      <c r="BR151" s="149"/>
    </row>
    <row r="152" spans="2:70" s="56" customFormat="1" ht="13.5" customHeight="1" x14ac:dyDescent="0.3">
      <c r="B152" s="30"/>
      <c r="C152" s="82"/>
      <c r="D152" s="82"/>
      <c r="E152" s="83"/>
      <c r="F152" s="84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8"/>
      <c r="T152" s="58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149"/>
      <c r="BG152" s="149"/>
      <c r="BH152" s="149"/>
      <c r="BI152" s="149"/>
      <c r="BJ152" s="149"/>
      <c r="BK152" s="149"/>
      <c r="BL152" s="149"/>
      <c r="BM152" s="149"/>
      <c r="BN152" s="149"/>
      <c r="BO152" s="149"/>
      <c r="BP152" s="149"/>
      <c r="BQ152" s="149"/>
      <c r="BR152" s="149"/>
    </row>
    <row r="153" spans="2:70" s="56" customFormat="1" ht="31.5" hidden="1" customHeight="1" x14ac:dyDescent="0.3">
      <c r="B153" s="30"/>
      <c r="E153" s="65"/>
      <c r="S153" s="58"/>
      <c r="T153" s="58"/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149"/>
      <c r="BG153" s="149"/>
      <c r="BH153" s="149"/>
      <c r="BI153" s="149"/>
      <c r="BJ153" s="149"/>
      <c r="BK153" s="149"/>
      <c r="BL153" s="149"/>
      <c r="BM153" s="149"/>
      <c r="BN153" s="149"/>
      <c r="BO153" s="149"/>
      <c r="BP153" s="149"/>
      <c r="BQ153" s="149"/>
      <c r="BR153" s="149"/>
    </row>
  </sheetData>
  <autoFilter ref="A14:XFC130" xr:uid="{00000000-0009-0000-0000-000000000000}"/>
  <mergeCells count="4">
    <mergeCell ref="E6:T6"/>
    <mergeCell ref="C135:T135"/>
    <mergeCell ref="C136:T136"/>
    <mergeCell ref="C137:T137"/>
  </mergeCells>
  <pageMargins left="0.7" right="0.7" top="0.75" bottom="0.75" header="0.3" footer="0.3"/>
  <pageSetup scale="1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BG296"/>
  <sheetViews>
    <sheetView topLeftCell="A123" zoomScale="60" zoomScaleNormal="60" workbookViewId="0">
      <selection activeCell="F122" sqref="F122"/>
    </sheetView>
  </sheetViews>
  <sheetFormatPr baseColWidth="10" defaultColWidth="76.85546875" defaultRowHeight="15" x14ac:dyDescent="0.25"/>
  <cols>
    <col min="1" max="1" width="7.28515625" style="154" customWidth="1"/>
    <col min="2" max="2" width="8.7109375" style="2" customWidth="1"/>
    <col min="3" max="3" width="51" style="2" customWidth="1"/>
    <col min="4" max="4" width="20.7109375" style="2" customWidth="1"/>
    <col min="5" max="5" width="27.7109375" style="12" customWidth="1"/>
    <col min="6" max="6" width="30.140625" style="2" customWidth="1"/>
    <col min="7" max="8" width="24.140625" style="2" bestFit="1" customWidth="1"/>
    <col min="9" max="9" width="24.85546875" style="2" bestFit="1" customWidth="1"/>
    <col min="10" max="10" width="25.42578125" style="2" bestFit="1" customWidth="1"/>
    <col min="11" max="13" width="22.7109375" style="2" customWidth="1"/>
    <col min="14" max="17" width="22.7109375" style="2" hidden="1" customWidth="1"/>
    <col min="18" max="18" width="25.42578125" style="2" hidden="1" customWidth="1"/>
    <col min="19" max="19" width="25.28515625" style="2" bestFit="1" customWidth="1"/>
    <col min="20" max="20" width="28.42578125" style="2" bestFit="1" customWidth="1"/>
    <col min="21" max="21" width="8.28515625" style="154" customWidth="1"/>
    <col min="22" max="22" width="19" style="154" bestFit="1" customWidth="1"/>
    <col min="23" max="23" width="20.5703125" style="154" bestFit="1" customWidth="1"/>
    <col min="24" max="24" width="19" style="154" customWidth="1"/>
    <col min="25" max="59" width="11.42578125" style="154" customWidth="1"/>
    <col min="60" max="231" width="11.42578125" style="2" customWidth="1"/>
    <col min="232" max="234" width="7.28515625" style="2" customWidth="1"/>
    <col min="235" max="235" width="0" style="2" hidden="1" customWidth="1"/>
    <col min="236" max="236" width="7.28515625" style="2" customWidth="1"/>
    <col min="237" max="237" width="66.140625" style="2" customWidth="1"/>
    <col min="238" max="238" width="0" style="2" hidden="1" customWidth="1"/>
    <col min="239" max="239" width="28" style="2" customWidth="1"/>
    <col min="240" max="240" width="32.140625" style="2" customWidth="1"/>
    <col min="241" max="241" width="39.85546875" style="2" bestFit="1" customWidth="1"/>
    <col min="242" max="242" width="0" style="2" hidden="1" customWidth="1"/>
    <col min="243" max="243" width="7.28515625" style="2" customWidth="1"/>
    <col min="244" max="244" width="0" style="2" hidden="1" customWidth="1"/>
    <col min="245" max="245" width="7.28515625" style="2" customWidth="1"/>
    <col min="246" max="246" width="59.5703125" style="2" customWidth="1"/>
    <col min="247" max="247" width="0" style="2" hidden="1" customWidth="1"/>
    <col min="248" max="248" width="23.85546875" style="2" customWidth="1"/>
    <col min="249" max="249" width="27.42578125" style="2" customWidth="1"/>
    <col min="250" max="250" width="28" style="2" customWidth="1"/>
    <col min="251" max="253" width="0" style="2" hidden="1" customWidth="1"/>
    <col min="254" max="254" width="7.28515625" style="2" customWidth="1"/>
    <col min="255" max="255" width="6.140625" style="2" bestFit="1" customWidth="1"/>
    <col min="256" max="256" width="76.85546875" style="2"/>
    <col min="257" max="257" width="7.28515625" style="2" customWidth="1"/>
    <col min="258" max="258" width="6.140625" style="2" bestFit="1" customWidth="1"/>
    <col min="259" max="259" width="78" style="2" customWidth="1"/>
    <col min="260" max="260" width="20.7109375" style="2" customWidth="1"/>
    <col min="261" max="261" width="26" style="2" customWidth="1"/>
    <col min="262" max="262" width="37" style="2" bestFit="1" customWidth="1"/>
    <col min="263" max="271" width="0" style="2" hidden="1" customWidth="1"/>
    <col min="272" max="274" width="22.7109375" style="2" bestFit="1" customWidth="1"/>
    <col min="275" max="275" width="25.28515625" style="2" bestFit="1" customWidth="1"/>
    <col min="276" max="276" width="21" style="2" bestFit="1" customWidth="1"/>
    <col min="277" max="277" width="8.28515625" style="2" customWidth="1"/>
    <col min="278" max="278" width="19" style="2" bestFit="1" customWidth="1"/>
    <col min="279" max="279" width="20.5703125" style="2" bestFit="1" customWidth="1"/>
    <col min="280" max="280" width="19" style="2" customWidth="1"/>
    <col min="281" max="487" width="11.42578125" style="2" customWidth="1"/>
    <col min="488" max="490" width="7.28515625" style="2" customWidth="1"/>
    <col min="491" max="491" width="0" style="2" hidden="1" customWidth="1"/>
    <col min="492" max="492" width="7.28515625" style="2" customWidth="1"/>
    <col min="493" max="493" width="66.140625" style="2" customWidth="1"/>
    <col min="494" max="494" width="0" style="2" hidden="1" customWidth="1"/>
    <col min="495" max="495" width="28" style="2" customWidth="1"/>
    <col min="496" max="496" width="32.140625" style="2" customWidth="1"/>
    <col min="497" max="497" width="39.85546875" style="2" bestFit="1" customWidth="1"/>
    <col min="498" max="498" width="0" style="2" hidden="1" customWidth="1"/>
    <col min="499" max="499" width="7.28515625" style="2" customWidth="1"/>
    <col min="500" max="500" width="0" style="2" hidden="1" customWidth="1"/>
    <col min="501" max="501" width="7.28515625" style="2" customWidth="1"/>
    <col min="502" max="502" width="59.5703125" style="2" customWidth="1"/>
    <col min="503" max="503" width="0" style="2" hidden="1" customWidth="1"/>
    <col min="504" max="504" width="23.85546875" style="2" customWidth="1"/>
    <col min="505" max="505" width="27.42578125" style="2" customWidth="1"/>
    <col min="506" max="506" width="28" style="2" customWidth="1"/>
    <col min="507" max="509" width="0" style="2" hidden="1" customWidth="1"/>
    <col min="510" max="510" width="7.28515625" style="2" customWidth="1"/>
    <col min="511" max="511" width="6.140625" style="2" bestFit="1" customWidth="1"/>
    <col min="512" max="512" width="76.85546875" style="2"/>
    <col min="513" max="513" width="7.28515625" style="2" customWidth="1"/>
    <col min="514" max="514" width="6.140625" style="2" bestFit="1" customWidth="1"/>
    <col min="515" max="515" width="78" style="2" customWidth="1"/>
    <col min="516" max="516" width="20.7109375" style="2" customWidth="1"/>
    <col min="517" max="517" width="26" style="2" customWidth="1"/>
    <col min="518" max="518" width="37" style="2" bestFit="1" customWidth="1"/>
    <col min="519" max="527" width="0" style="2" hidden="1" customWidth="1"/>
    <col min="528" max="530" width="22.7109375" style="2" bestFit="1" customWidth="1"/>
    <col min="531" max="531" width="25.28515625" style="2" bestFit="1" customWidth="1"/>
    <col min="532" max="532" width="21" style="2" bestFit="1" customWidth="1"/>
    <col min="533" max="533" width="8.28515625" style="2" customWidth="1"/>
    <col min="534" max="534" width="19" style="2" bestFit="1" customWidth="1"/>
    <col min="535" max="535" width="20.5703125" style="2" bestFit="1" customWidth="1"/>
    <col min="536" max="536" width="19" style="2" customWidth="1"/>
    <col min="537" max="743" width="11.42578125" style="2" customWidth="1"/>
    <col min="744" max="746" width="7.28515625" style="2" customWidth="1"/>
    <col min="747" max="747" width="0" style="2" hidden="1" customWidth="1"/>
    <col min="748" max="748" width="7.28515625" style="2" customWidth="1"/>
    <col min="749" max="749" width="66.140625" style="2" customWidth="1"/>
    <col min="750" max="750" width="0" style="2" hidden="1" customWidth="1"/>
    <col min="751" max="751" width="28" style="2" customWidth="1"/>
    <col min="752" max="752" width="32.140625" style="2" customWidth="1"/>
    <col min="753" max="753" width="39.85546875" style="2" bestFit="1" customWidth="1"/>
    <col min="754" max="754" width="0" style="2" hidden="1" customWidth="1"/>
    <col min="755" max="755" width="7.28515625" style="2" customWidth="1"/>
    <col min="756" max="756" width="0" style="2" hidden="1" customWidth="1"/>
    <col min="757" max="757" width="7.28515625" style="2" customWidth="1"/>
    <col min="758" max="758" width="59.5703125" style="2" customWidth="1"/>
    <col min="759" max="759" width="0" style="2" hidden="1" customWidth="1"/>
    <col min="760" max="760" width="23.85546875" style="2" customWidth="1"/>
    <col min="761" max="761" width="27.42578125" style="2" customWidth="1"/>
    <col min="762" max="762" width="28" style="2" customWidth="1"/>
    <col min="763" max="765" width="0" style="2" hidden="1" customWidth="1"/>
    <col min="766" max="766" width="7.28515625" style="2" customWidth="1"/>
    <col min="767" max="767" width="6.140625" style="2" bestFit="1" customWidth="1"/>
    <col min="768" max="768" width="76.85546875" style="2"/>
    <col min="769" max="769" width="7.28515625" style="2" customWidth="1"/>
    <col min="770" max="770" width="6.140625" style="2" bestFit="1" customWidth="1"/>
    <col min="771" max="771" width="78" style="2" customWidth="1"/>
    <col min="772" max="772" width="20.7109375" style="2" customWidth="1"/>
    <col min="773" max="773" width="26" style="2" customWidth="1"/>
    <col min="774" max="774" width="37" style="2" bestFit="1" customWidth="1"/>
    <col min="775" max="783" width="0" style="2" hidden="1" customWidth="1"/>
    <col min="784" max="786" width="22.7109375" style="2" bestFit="1" customWidth="1"/>
    <col min="787" max="787" width="25.28515625" style="2" bestFit="1" customWidth="1"/>
    <col min="788" max="788" width="21" style="2" bestFit="1" customWidth="1"/>
    <col min="789" max="789" width="8.28515625" style="2" customWidth="1"/>
    <col min="790" max="790" width="19" style="2" bestFit="1" customWidth="1"/>
    <col min="791" max="791" width="20.5703125" style="2" bestFit="1" customWidth="1"/>
    <col min="792" max="792" width="19" style="2" customWidth="1"/>
    <col min="793" max="999" width="11.42578125" style="2" customWidth="1"/>
    <col min="1000" max="1002" width="7.28515625" style="2" customWidth="1"/>
    <col min="1003" max="1003" width="0" style="2" hidden="1" customWidth="1"/>
    <col min="1004" max="1004" width="7.28515625" style="2" customWidth="1"/>
    <col min="1005" max="1005" width="66.140625" style="2" customWidth="1"/>
    <col min="1006" max="1006" width="0" style="2" hidden="1" customWidth="1"/>
    <col min="1007" max="1007" width="28" style="2" customWidth="1"/>
    <col min="1008" max="1008" width="32.140625" style="2" customWidth="1"/>
    <col min="1009" max="1009" width="39.85546875" style="2" bestFit="1" customWidth="1"/>
    <col min="1010" max="1010" width="0" style="2" hidden="1" customWidth="1"/>
    <col min="1011" max="1011" width="7.28515625" style="2" customWidth="1"/>
    <col min="1012" max="1012" width="0" style="2" hidden="1" customWidth="1"/>
    <col min="1013" max="1013" width="7.28515625" style="2" customWidth="1"/>
    <col min="1014" max="1014" width="59.5703125" style="2" customWidth="1"/>
    <col min="1015" max="1015" width="0" style="2" hidden="1" customWidth="1"/>
    <col min="1016" max="1016" width="23.85546875" style="2" customWidth="1"/>
    <col min="1017" max="1017" width="27.42578125" style="2" customWidth="1"/>
    <col min="1018" max="1018" width="28" style="2" customWidth="1"/>
    <col min="1019" max="1021" width="0" style="2" hidden="1" customWidth="1"/>
    <col min="1022" max="1022" width="7.28515625" style="2" customWidth="1"/>
    <col min="1023" max="1023" width="6.140625" style="2" bestFit="1" customWidth="1"/>
    <col min="1024" max="1024" width="76.85546875" style="2"/>
    <col min="1025" max="1025" width="7.28515625" style="2" customWidth="1"/>
    <col min="1026" max="1026" width="6.140625" style="2" bestFit="1" customWidth="1"/>
    <col min="1027" max="1027" width="78" style="2" customWidth="1"/>
    <col min="1028" max="1028" width="20.7109375" style="2" customWidth="1"/>
    <col min="1029" max="1029" width="26" style="2" customWidth="1"/>
    <col min="1030" max="1030" width="37" style="2" bestFit="1" customWidth="1"/>
    <col min="1031" max="1039" width="0" style="2" hidden="1" customWidth="1"/>
    <col min="1040" max="1042" width="22.7109375" style="2" bestFit="1" customWidth="1"/>
    <col min="1043" max="1043" width="25.28515625" style="2" bestFit="1" customWidth="1"/>
    <col min="1044" max="1044" width="21" style="2" bestFit="1" customWidth="1"/>
    <col min="1045" max="1045" width="8.28515625" style="2" customWidth="1"/>
    <col min="1046" max="1046" width="19" style="2" bestFit="1" customWidth="1"/>
    <col min="1047" max="1047" width="20.5703125" style="2" bestFit="1" customWidth="1"/>
    <col min="1048" max="1048" width="19" style="2" customWidth="1"/>
    <col min="1049" max="1255" width="11.42578125" style="2" customWidth="1"/>
    <col min="1256" max="1258" width="7.28515625" style="2" customWidth="1"/>
    <col min="1259" max="1259" width="0" style="2" hidden="1" customWidth="1"/>
    <col min="1260" max="1260" width="7.28515625" style="2" customWidth="1"/>
    <col min="1261" max="1261" width="66.140625" style="2" customWidth="1"/>
    <col min="1262" max="1262" width="0" style="2" hidden="1" customWidth="1"/>
    <col min="1263" max="1263" width="28" style="2" customWidth="1"/>
    <col min="1264" max="1264" width="32.140625" style="2" customWidth="1"/>
    <col min="1265" max="1265" width="39.85546875" style="2" bestFit="1" customWidth="1"/>
    <col min="1266" max="1266" width="0" style="2" hidden="1" customWidth="1"/>
    <col min="1267" max="1267" width="7.28515625" style="2" customWidth="1"/>
    <col min="1268" max="1268" width="0" style="2" hidden="1" customWidth="1"/>
    <col min="1269" max="1269" width="7.28515625" style="2" customWidth="1"/>
    <col min="1270" max="1270" width="59.5703125" style="2" customWidth="1"/>
    <col min="1271" max="1271" width="0" style="2" hidden="1" customWidth="1"/>
    <col min="1272" max="1272" width="23.85546875" style="2" customWidth="1"/>
    <col min="1273" max="1273" width="27.42578125" style="2" customWidth="1"/>
    <col min="1274" max="1274" width="28" style="2" customWidth="1"/>
    <col min="1275" max="1277" width="0" style="2" hidden="1" customWidth="1"/>
    <col min="1278" max="1278" width="7.28515625" style="2" customWidth="1"/>
    <col min="1279" max="1279" width="6.140625" style="2" bestFit="1" customWidth="1"/>
    <col min="1280" max="1280" width="76.85546875" style="2"/>
    <col min="1281" max="1281" width="7.28515625" style="2" customWidth="1"/>
    <col min="1282" max="1282" width="6.140625" style="2" bestFit="1" customWidth="1"/>
    <col min="1283" max="1283" width="78" style="2" customWidth="1"/>
    <col min="1284" max="1284" width="20.7109375" style="2" customWidth="1"/>
    <col min="1285" max="1285" width="26" style="2" customWidth="1"/>
    <col min="1286" max="1286" width="37" style="2" bestFit="1" customWidth="1"/>
    <col min="1287" max="1295" width="0" style="2" hidden="1" customWidth="1"/>
    <col min="1296" max="1298" width="22.7109375" style="2" bestFit="1" customWidth="1"/>
    <col min="1299" max="1299" width="25.28515625" style="2" bestFit="1" customWidth="1"/>
    <col min="1300" max="1300" width="21" style="2" bestFit="1" customWidth="1"/>
    <col min="1301" max="1301" width="8.28515625" style="2" customWidth="1"/>
    <col min="1302" max="1302" width="19" style="2" bestFit="1" customWidth="1"/>
    <col min="1303" max="1303" width="20.5703125" style="2" bestFit="1" customWidth="1"/>
    <col min="1304" max="1304" width="19" style="2" customWidth="1"/>
    <col min="1305" max="1511" width="11.42578125" style="2" customWidth="1"/>
    <col min="1512" max="1514" width="7.28515625" style="2" customWidth="1"/>
    <col min="1515" max="1515" width="0" style="2" hidden="1" customWidth="1"/>
    <col min="1516" max="1516" width="7.28515625" style="2" customWidth="1"/>
    <col min="1517" max="1517" width="66.140625" style="2" customWidth="1"/>
    <col min="1518" max="1518" width="0" style="2" hidden="1" customWidth="1"/>
    <col min="1519" max="1519" width="28" style="2" customWidth="1"/>
    <col min="1520" max="1520" width="32.140625" style="2" customWidth="1"/>
    <col min="1521" max="1521" width="39.85546875" style="2" bestFit="1" customWidth="1"/>
    <col min="1522" max="1522" width="0" style="2" hidden="1" customWidth="1"/>
    <col min="1523" max="1523" width="7.28515625" style="2" customWidth="1"/>
    <col min="1524" max="1524" width="0" style="2" hidden="1" customWidth="1"/>
    <col min="1525" max="1525" width="7.28515625" style="2" customWidth="1"/>
    <col min="1526" max="1526" width="59.5703125" style="2" customWidth="1"/>
    <col min="1527" max="1527" width="0" style="2" hidden="1" customWidth="1"/>
    <col min="1528" max="1528" width="23.85546875" style="2" customWidth="1"/>
    <col min="1529" max="1529" width="27.42578125" style="2" customWidth="1"/>
    <col min="1530" max="1530" width="28" style="2" customWidth="1"/>
    <col min="1531" max="1533" width="0" style="2" hidden="1" customWidth="1"/>
    <col min="1534" max="1534" width="7.28515625" style="2" customWidth="1"/>
    <col min="1535" max="1535" width="6.140625" style="2" bestFit="1" customWidth="1"/>
    <col min="1536" max="1536" width="76.85546875" style="2"/>
    <col min="1537" max="1537" width="7.28515625" style="2" customWidth="1"/>
    <col min="1538" max="1538" width="6.140625" style="2" bestFit="1" customWidth="1"/>
    <col min="1539" max="1539" width="78" style="2" customWidth="1"/>
    <col min="1540" max="1540" width="20.7109375" style="2" customWidth="1"/>
    <col min="1541" max="1541" width="26" style="2" customWidth="1"/>
    <col min="1542" max="1542" width="37" style="2" bestFit="1" customWidth="1"/>
    <col min="1543" max="1551" width="0" style="2" hidden="1" customWidth="1"/>
    <col min="1552" max="1554" width="22.7109375" style="2" bestFit="1" customWidth="1"/>
    <col min="1555" max="1555" width="25.28515625" style="2" bestFit="1" customWidth="1"/>
    <col min="1556" max="1556" width="21" style="2" bestFit="1" customWidth="1"/>
    <col min="1557" max="1557" width="8.28515625" style="2" customWidth="1"/>
    <col min="1558" max="1558" width="19" style="2" bestFit="1" customWidth="1"/>
    <col min="1559" max="1559" width="20.5703125" style="2" bestFit="1" customWidth="1"/>
    <col min="1560" max="1560" width="19" style="2" customWidth="1"/>
    <col min="1561" max="1767" width="11.42578125" style="2" customWidth="1"/>
    <col min="1768" max="1770" width="7.28515625" style="2" customWidth="1"/>
    <col min="1771" max="1771" width="0" style="2" hidden="1" customWidth="1"/>
    <col min="1772" max="1772" width="7.28515625" style="2" customWidth="1"/>
    <col min="1773" max="1773" width="66.140625" style="2" customWidth="1"/>
    <col min="1774" max="1774" width="0" style="2" hidden="1" customWidth="1"/>
    <col min="1775" max="1775" width="28" style="2" customWidth="1"/>
    <col min="1776" max="1776" width="32.140625" style="2" customWidth="1"/>
    <col min="1777" max="1777" width="39.85546875" style="2" bestFit="1" customWidth="1"/>
    <col min="1778" max="1778" width="0" style="2" hidden="1" customWidth="1"/>
    <col min="1779" max="1779" width="7.28515625" style="2" customWidth="1"/>
    <col min="1780" max="1780" width="0" style="2" hidden="1" customWidth="1"/>
    <col min="1781" max="1781" width="7.28515625" style="2" customWidth="1"/>
    <col min="1782" max="1782" width="59.5703125" style="2" customWidth="1"/>
    <col min="1783" max="1783" width="0" style="2" hidden="1" customWidth="1"/>
    <col min="1784" max="1784" width="23.85546875" style="2" customWidth="1"/>
    <col min="1785" max="1785" width="27.42578125" style="2" customWidth="1"/>
    <col min="1786" max="1786" width="28" style="2" customWidth="1"/>
    <col min="1787" max="1789" width="0" style="2" hidden="1" customWidth="1"/>
    <col min="1790" max="1790" width="7.28515625" style="2" customWidth="1"/>
    <col min="1791" max="1791" width="6.140625" style="2" bestFit="1" customWidth="1"/>
    <col min="1792" max="1792" width="76.85546875" style="2"/>
    <col min="1793" max="1793" width="7.28515625" style="2" customWidth="1"/>
    <col min="1794" max="1794" width="6.140625" style="2" bestFit="1" customWidth="1"/>
    <col min="1795" max="1795" width="78" style="2" customWidth="1"/>
    <col min="1796" max="1796" width="20.7109375" style="2" customWidth="1"/>
    <col min="1797" max="1797" width="26" style="2" customWidth="1"/>
    <col min="1798" max="1798" width="37" style="2" bestFit="1" customWidth="1"/>
    <col min="1799" max="1807" width="0" style="2" hidden="1" customWidth="1"/>
    <col min="1808" max="1810" width="22.7109375" style="2" bestFit="1" customWidth="1"/>
    <col min="1811" max="1811" width="25.28515625" style="2" bestFit="1" customWidth="1"/>
    <col min="1812" max="1812" width="21" style="2" bestFit="1" customWidth="1"/>
    <col min="1813" max="1813" width="8.28515625" style="2" customWidth="1"/>
    <col min="1814" max="1814" width="19" style="2" bestFit="1" customWidth="1"/>
    <col min="1815" max="1815" width="20.5703125" style="2" bestFit="1" customWidth="1"/>
    <col min="1816" max="1816" width="19" style="2" customWidth="1"/>
    <col min="1817" max="2023" width="11.42578125" style="2" customWidth="1"/>
    <col min="2024" max="2026" width="7.28515625" style="2" customWidth="1"/>
    <col min="2027" max="2027" width="0" style="2" hidden="1" customWidth="1"/>
    <col min="2028" max="2028" width="7.28515625" style="2" customWidth="1"/>
    <col min="2029" max="2029" width="66.140625" style="2" customWidth="1"/>
    <col min="2030" max="2030" width="0" style="2" hidden="1" customWidth="1"/>
    <col min="2031" max="2031" width="28" style="2" customWidth="1"/>
    <col min="2032" max="2032" width="32.140625" style="2" customWidth="1"/>
    <col min="2033" max="2033" width="39.85546875" style="2" bestFit="1" customWidth="1"/>
    <col min="2034" max="2034" width="0" style="2" hidden="1" customWidth="1"/>
    <col min="2035" max="2035" width="7.28515625" style="2" customWidth="1"/>
    <col min="2036" max="2036" width="0" style="2" hidden="1" customWidth="1"/>
    <col min="2037" max="2037" width="7.28515625" style="2" customWidth="1"/>
    <col min="2038" max="2038" width="59.5703125" style="2" customWidth="1"/>
    <col min="2039" max="2039" width="0" style="2" hidden="1" customWidth="1"/>
    <col min="2040" max="2040" width="23.85546875" style="2" customWidth="1"/>
    <col min="2041" max="2041" width="27.42578125" style="2" customWidth="1"/>
    <col min="2042" max="2042" width="28" style="2" customWidth="1"/>
    <col min="2043" max="2045" width="0" style="2" hidden="1" customWidth="1"/>
    <col min="2046" max="2046" width="7.28515625" style="2" customWidth="1"/>
    <col min="2047" max="2047" width="6.140625" style="2" bestFit="1" customWidth="1"/>
    <col min="2048" max="2048" width="76.85546875" style="2"/>
    <col min="2049" max="2049" width="7.28515625" style="2" customWidth="1"/>
    <col min="2050" max="2050" width="6.140625" style="2" bestFit="1" customWidth="1"/>
    <col min="2051" max="2051" width="78" style="2" customWidth="1"/>
    <col min="2052" max="2052" width="20.7109375" style="2" customWidth="1"/>
    <col min="2053" max="2053" width="26" style="2" customWidth="1"/>
    <col min="2054" max="2054" width="37" style="2" bestFit="1" customWidth="1"/>
    <col min="2055" max="2063" width="0" style="2" hidden="1" customWidth="1"/>
    <col min="2064" max="2066" width="22.7109375" style="2" bestFit="1" customWidth="1"/>
    <col min="2067" max="2067" width="25.28515625" style="2" bestFit="1" customWidth="1"/>
    <col min="2068" max="2068" width="21" style="2" bestFit="1" customWidth="1"/>
    <col min="2069" max="2069" width="8.28515625" style="2" customWidth="1"/>
    <col min="2070" max="2070" width="19" style="2" bestFit="1" customWidth="1"/>
    <col min="2071" max="2071" width="20.5703125" style="2" bestFit="1" customWidth="1"/>
    <col min="2072" max="2072" width="19" style="2" customWidth="1"/>
    <col min="2073" max="2279" width="11.42578125" style="2" customWidth="1"/>
    <col min="2280" max="2282" width="7.28515625" style="2" customWidth="1"/>
    <col min="2283" max="2283" width="0" style="2" hidden="1" customWidth="1"/>
    <col min="2284" max="2284" width="7.28515625" style="2" customWidth="1"/>
    <col min="2285" max="2285" width="66.140625" style="2" customWidth="1"/>
    <col min="2286" max="2286" width="0" style="2" hidden="1" customWidth="1"/>
    <col min="2287" max="2287" width="28" style="2" customWidth="1"/>
    <col min="2288" max="2288" width="32.140625" style="2" customWidth="1"/>
    <col min="2289" max="2289" width="39.85546875" style="2" bestFit="1" customWidth="1"/>
    <col min="2290" max="2290" width="0" style="2" hidden="1" customWidth="1"/>
    <col min="2291" max="2291" width="7.28515625" style="2" customWidth="1"/>
    <col min="2292" max="2292" width="0" style="2" hidden="1" customWidth="1"/>
    <col min="2293" max="2293" width="7.28515625" style="2" customWidth="1"/>
    <col min="2294" max="2294" width="59.5703125" style="2" customWidth="1"/>
    <col min="2295" max="2295" width="0" style="2" hidden="1" customWidth="1"/>
    <col min="2296" max="2296" width="23.85546875" style="2" customWidth="1"/>
    <col min="2297" max="2297" width="27.42578125" style="2" customWidth="1"/>
    <col min="2298" max="2298" width="28" style="2" customWidth="1"/>
    <col min="2299" max="2301" width="0" style="2" hidden="1" customWidth="1"/>
    <col min="2302" max="2302" width="7.28515625" style="2" customWidth="1"/>
    <col min="2303" max="2303" width="6.140625" style="2" bestFit="1" customWidth="1"/>
    <col min="2304" max="2304" width="76.85546875" style="2"/>
    <col min="2305" max="2305" width="7.28515625" style="2" customWidth="1"/>
    <col min="2306" max="2306" width="6.140625" style="2" bestFit="1" customWidth="1"/>
    <col min="2307" max="2307" width="78" style="2" customWidth="1"/>
    <col min="2308" max="2308" width="20.7109375" style="2" customWidth="1"/>
    <col min="2309" max="2309" width="26" style="2" customWidth="1"/>
    <col min="2310" max="2310" width="37" style="2" bestFit="1" customWidth="1"/>
    <col min="2311" max="2319" width="0" style="2" hidden="1" customWidth="1"/>
    <col min="2320" max="2322" width="22.7109375" style="2" bestFit="1" customWidth="1"/>
    <col min="2323" max="2323" width="25.28515625" style="2" bestFit="1" customWidth="1"/>
    <col min="2324" max="2324" width="21" style="2" bestFit="1" customWidth="1"/>
    <col min="2325" max="2325" width="8.28515625" style="2" customWidth="1"/>
    <col min="2326" max="2326" width="19" style="2" bestFit="1" customWidth="1"/>
    <col min="2327" max="2327" width="20.5703125" style="2" bestFit="1" customWidth="1"/>
    <col min="2328" max="2328" width="19" style="2" customWidth="1"/>
    <col min="2329" max="2535" width="11.42578125" style="2" customWidth="1"/>
    <col min="2536" max="2538" width="7.28515625" style="2" customWidth="1"/>
    <col min="2539" max="2539" width="0" style="2" hidden="1" customWidth="1"/>
    <col min="2540" max="2540" width="7.28515625" style="2" customWidth="1"/>
    <col min="2541" max="2541" width="66.140625" style="2" customWidth="1"/>
    <col min="2542" max="2542" width="0" style="2" hidden="1" customWidth="1"/>
    <col min="2543" max="2543" width="28" style="2" customWidth="1"/>
    <col min="2544" max="2544" width="32.140625" style="2" customWidth="1"/>
    <col min="2545" max="2545" width="39.85546875" style="2" bestFit="1" customWidth="1"/>
    <col min="2546" max="2546" width="0" style="2" hidden="1" customWidth="1"/>
    <col min="2547" max="2547" width="7.28515625" style="2" customWidth="1"/>
    <col min="2548" max="2548" width="0" style="2" hidden="1" customWidth="1"/>
    <col min="2549" max="2549" width="7.28515625" style="2" customWidth="1"/>
    <col min="2550" max="2550" width="59.5703125" style="2" customWidth="1"/>
    <col min="2551" max="2551" width="0" style="2" hidden="1" customWidth="1"/>
    <col min="2552" max="2552" width="23.85546875" style="2" customWidth="1"/>
    <col min="2553" max="2553" width="27.42578125" style="2" customWidth="1"/>
    <col min="2554" max="2554" width="28" style="2" customWidth="1"/>
    <col min="2555" max="2557" width="0" style="2" hidden="1" customWidth="1"/>
    <col min="2558" max="2558" width="7.28515625" style="2" customWidth="1"/>
    <col min="2559" max="2559" width="6.140625" style="2" bestFit="1" customWidth="1"/>
    <col min="2560" max="2560" width="76.85546875" style="2"/>
    <col min="2561" max="2561" width="7.28515625" style="2" customWidth="1"/>
    <col min="2562" max="2562" width="6.140625" style="2" bestFit="1" customWidth="1"/>
    <col min="2563" max="2563" width="78" style="2" customWidth="1"/>
    <col min="2564" max="2564" width="20.7109375" style="2" customWidth="1"/>
    <col min="2565" max="2565" width="26" style="2" customWidth="1"/>
    <col min="2566" max="2566" width="37" style="2" bestFit="1" customWidth="1"/>
    <col min="2567" max="2575" width="0" style="2" hidden="1" customWidth="1"/>
    <col min="2576" max="2578" width="22.7109375" style="2" bestFit="1" customWidth="1"/>
    <col min="2579" max="2579" width="25.28515625" style="2" bestFit="1" customWidth="1"/>
    <col min="2580" max="2580" width="21" style="2" bestFit="1" customWidth="1"/>
    <col min="2581" max="2581" width="8.28515625" style="2" customWidth="1"/>
    <col min="2582" max="2582" width="19" style="2" bestFit="1" customWidth="1"/>
    <col min="2583" max="2583" width="20.5703125" style="2" bestFit="1" customWidth="1"/>
    <col min="2584" max="2584" width="19" style="2" customWidth="1"/>
    <col min="2585" max="2791" width="11.42578125" style="2" customWidth="1"/>
    <col min="2792" max="2794" width="7.28515625" style="2" customWidth="1"/>
    <col min="2795" max="2795" width="0" style="2" hidden="1" customWidth="1"/>
    <col min="2796" max="2796" width="7.28515625" style="2" customWidth="1"/>
    <col min="2797" max="2797" width="66.140625" style="2" customWidth="1"/>
    <col min="2798" max="2798" width="0" style="2" hidden="1" customWidth="1"/>
    <col min="2799" max="2799" width="28" style="2" customWidth="1"/>
    <col min="2800" max="2800" width="32.140625" style="2" customWidth="1"/>
    <col min="2801" max="2801" width="39.85546875" style="2" bestFit="1" customWidth="1"/>
    <col min="2802" max="2802" width="0" style="2" hidden="1" customWidth="1"/>
    <col min="2803" max="2803" width="7.28515625" style="2" customWidth="1"/>
    <col min="2804" max="2804" width="0" style="2" hidden="1" customWidth="1"/>
    <col min="2805" max="2805" width="7.28515625" style="2" customWidth="1"/>
    <col min="2806" max="2806" width="59.5703125" style="2" customWidth="1"/>
    <col min="2807" max="2807" width="0" style="2" hidden="1" customWidth="1"/>
    <col min="2808" max="2808" width="23.85546875" style="2" customWidth="1"/>
    <col min="2809" max="2809" width="27.42578125" style="2" customWidth="1"/>
    <col min="2810" max="2810" width="28" style="2" customWidth="1"/>
    <col min="2811" max="2813" width="0" style="2" hidden="1" customWidth="1"/>
    <col min="2814" max="2814" width="7.28515625" style="2" customWidth="1"/>
    <col min="2815" max="2815" width="6.140625" style="2" bestFit="1" customWidth="1"/>
    <col min="2816" max="2816" width="76.85546875" style="2"/>
    <col min="2817" max="2817" width="7.28515625" style="2" customWidth="1"/>
    <col min="2818" max="2818" width="6.140625" style="2" bestFit="1" customWidth="1"/>
    <col min="2819" max="2819" width="78" style="2" customWidth="1"/>
    <col min="2820" max="2820" width="20.7109375" style="2" customWidth="1"/>
    <col min="2821" max="2821" width="26" style="2" customWidth="1"/>
    <col min="2822" max="2822" width="37" style="2" bestFit="1" customWidth="1"/>
    <col min="2823" max="2831" width="0" style="2" hidden="1" customWidth="1"/>
    <col min="2832" max="2834" width="22.7109375" style="2" bestFit="1" customWidth="1"/>
    <col min="2835" max="2835" width="25.28515625" style="2" bestFit="1" customWidth="1"/>
    <col min="2836" max="2836" width="21" style="2" bestFit="1" customWidth="1"/>
    <col min="2837" max="2837" width="8.28515625" style="2" customWidth="1"/>
    <col min="2838" max="2838" width="19" style="2" bestFit="1" customWidth="1"/>
    <col min="2839" max="2839" width="20.5703125" style="2" bestFit="1" customWidth="1"/>
    <col min="2840" max="2840" width="19" style="2" customWidth="1"/>
    <col min="2841" max="3047" width="11.42578125" style="2" customWidth="1"/>
    <col min="3048" max="3050" width="7.28515625" style="2" customWidth="1"/>
    <col min="3051" max="3051" width="0" style="2" hidden="1" customWidth="1"/>
    <col min="3052" max="3052" width="7.28515625" style="2" customWidth="1"/>
    <col min="3053" max="3053" width="66.140625" style="2" customWidth="1"/>
    <col min="3054" max="3054" width="0" style="2" hidden="1" customWidth="1"/>
    <col min="3055" max="3055" width="28" style="2" customWidth="1"/>
    <col min="3056" max="3056" width="32.140625" style="2" customWidth="1"/>
    <col min="3057" max="3057" width="39.85546875" style="2" bestFit="1" customWidth="1"/>
    <col min="3058" max="3058" width="0" style="2" hidden="1" customWidth="1"/>
    <col min="3059" max="3059" width="7.28515625" style="2" customWidth="1"/>
    <col min="3060" max="3060" width="0" style="2" hidden="1" customWidth="1"/>
    <col min="3061" max="3061" width="7.28515625" style="2" customWidth="1"/>
    <col min="3062" max="3062" width="59.5703125" style="2" customWidth="1"/>
    <col min="3063" max="3063" width="0" style="2" hidden="1" customWidth="1"/>
    <col min="3064" max="3064" width="23.85546875" style="2" customWidth="1"/>
    <col min="3065" max="3065" width="27.42578125" style="2" customWidth="1"/>
    <col min="3066" max="3066" width="28" style="2" customWidth="1"/>
    <col min="3067" max="3069" width="0" style="2" hidden="1" customWidth="1"/>
    <col min="3070" max="3070" width="7.28515625" style="2" customWidth="1"/>
    <col min="3071" max="3071" width="6.140625" style="2" bestFit="1" customWidth="1"/>
    <col min="3072" max="3072" width="76.85546875" style="2"/>
    <col min="3073" max="3073" width="7.28515625" style="2" customWidth="1"/>
    <col min="3074" max="3074" width="6.140625" style="2" bestFit="1" customWidth="1"/>
    <col min="3075" max="3075" width="78" style="2" customWidth="1"/>
    <col min="3076" max="3076" width="20.7109375" style="2" customWidth="1"/>
    <col min="3077" max="3077" width="26" style="2" customWidth="1"/>
    <col min="3078" max="3078" width="37" style="2" bestFit="1" customWidth="1"/>
    <col min="3079" max="3087" width="0" style="2" hidden="1" customWidth="1"/>
    <col min="3088" max="3090" width="22.7109375" style="2" bestFit="1" customWidth="1"/>
    <col min="3091" max="3091" width="25.28515625" style="2" bestFit="1" customWidth="1"/>
    <col min="3092" max="3092" width="21" style="2" bestFit="1" customWidth="1"/>
    <col min="3093" max="3093" width="8.28515625" style="2" customWidth="1"/>
    <col min="3094" max="3094" width="19" style="2" bestFit="1" customWidth="1"/>
    <col min="3095" max="3095" width="20.5703125" style="2" bestFit="1" customWidth="1"/>
    <col min="3096" max="3096" width="19" style="2" customWidth="1"/>
    <col min="3097" max="3303" width="11.42578125" style="2" customWidth="1"/>
    <col min="3304" max="3306" width="7.28515625" style="2" customWidth="1"/>
    <col min="3307" max="3307" width="0" style="2" hidden="1" customWidth="1"/>
    <col min="3308" max="3308" width="7.28515625" style="2" customWidth="1"/>
    <col min="3309" max="3309" width="66.140625" style="2" customWidth="1"/>
    <col min="3310" max="3310" width="0" style="2" hidden="1" customWidth="1"/>
    <col min="3311" max="3311" width="28" style="2" customWidth="1"/>
    <col min="3312" max="3312" width="32.140625" style="2" customWidth="1"/>
    <col min="3313" max="3313" width="39.85546875" style="2" bestFit="1" customWidth="1"/>
    <col min="3314" max="3314" width="0" style="2" hidden="1" customWidth="1"/>
    <col min="3315" max="3315" width="7.28515625" style="2" customWidth="1"/>
    <col min="3316" max="3316" width="0" style="2" hidden="1" customWidth="1"/>
    <col min="3317" max="3317" width="7.28515625" style="2" customWidth="1"/>
    <col min="3318" max="3318" width="59.5703125" style="2" customWidth="1"/>
    <col min="3319" max="3319" width="0" style="2" hidden="1" customWidth="1"/>
    <col min="3320" max="3320" width="23.85546875" style="2" customWidth="1"/>
    <col min="3321" max="3321" width="27.42578125" style="2" customWidth="1"/>
    <col min="3322" max="3322" width="28" style="2" customWidth="1"/>
    <col min="3323" max="3325" width="0" style="2" hidden="1" customWidth="1"/>
    <col min="3326" max="3326" width="7.28515625" style="2" customWidth="1"/>
    <col min="3327" max="3327" width="6.140625" style="2" bestFit="1" customWidth="1"/>
    <col min="3328" max="3328" width="76.85546875" style="2"/>
    <col min="3329" max="3329" width="7.28515625" style="2" customWidth="1"/>
    <col min="3330" max="3330" width="6.140625" style="2" bestFit="1" customWidth="1"/>
    <col min="3331" max="3331" width="78" style="2" customWidth="1"/>
    <col min="3332" max="3332" width="20.7109375" style="2" customWidth="1"/>
    <col min="3333" max="3333" width="26" style="2" customWidth="1"/>
    <col min="3334" max="3334" width="37" style="2" bestFit="1" customWidth="1"/>
    <col min="3335" max="3343" width="0" style="2" hidden="1" customWidth="1"/>
    <col min="3344" max="3346" width="22.7109375" style="2" bestFit="1" customWidth="1"/>
    <col min="3347" max="3347" width="25.28515625" style="2" bestFit="1" customWidth="1"/>
    <col min="3348" max="3348" width="21" style="2" bestFit="1" customWidth="1"/>
    <col min="3349" max="3349" width="8.28515625" style="2" customWidth="1"/>
    <col min="3350" max="3350" width="19" style="2" bestFit="1" customWidth="1"/>
    <col min="3351" max="3351" width="20.5703125" style="2" bestFit="1" customWidth="1"/>
    <col min="3352" max="3352" width="19" style="2" customWidth="1"/>
    <col min="3353" max="3559" width="11.42578125" style="2" customWidth="1"/>
    <col min="3560" max="3562" width="7.28515625" style="2" customWidth="1"/>
    <col min="3563" max="3563" width="0" style="2" hidden="1" customWidth="1"/>
    <col min="3564" max="3564" width="7.28515625" style="2" customWidth="1"/>
    <col min="3565" max="3565" width="66.140625" style="2" customWidth="1"/>
    <col min="3566" max="3566" width="0" style="2" hidden="1" customWidth="1"/>
    <col min="3567" max="3567" width="28" style="2" customWidth="1"/>
    <col min="3568" max="3568" width="32.140625" style="2" customWidth="1"/>
    <col min="3569" max="3569" width="39.85546875" style="2" bestFit="1" customWidth="1"/>
    <col min="3570" max="3570" width="0" style="2" hidden="1" customWidth="1"/>
    <col min="3571" max="3571" width="7.28515625" style="2" customWidth="1"/>
    <col min="3572" max="3572" width="0" style="2" hidden="1" customWidth="1"/>
    <col min="3573" max="3573" width="7.28515625" style="2" customWidth="1"/>
    <col min="3574" max="3574" width="59.5703125" style="2" customWidth="1"/>
    <col min="3575" max="3575" width="0" style="2" hidden="1" customWidth="1"/>
    <col min="3576" max="3576" width="23.85546875" style="2" customWidth="1"/>
    <col min="3577" max="3577" width="27.42578125" style="2" customWidth="1"/>
    <col min="3578" max="3578" width="28" style="2" customWidth="1"/>
    <col min="3579" max="3581" width="0" style="2" hidden="1" customWidth="1"/>
    <col min="3582" max="3582" width="7.28515625" style="2" customWidth="1"/>
    <col min="3583" max="3583" width="6.140625" style="2" bestFit="1" customWidth="1"/>
    <col min="3584" max="3584" width="76.85546875" style="2"/>
    <col min="3585" max="3585" width="7.28515625" style="2" customWidth="1"/>
    <col min="3586" max="3586" width="6.140625" style="2" bestFit="1" customWidth="1"/>
    <col min="3587" max="3587" width="78" style="2" customWidth="1"/>
    <col min="3588" max="3588" width="20.7109375" style="2" customWidth="1"/>
    <col min="3589" max="3589" width="26" style="2" customWidth="1"/>
    <col min="3590" max="3590" width="37" style="2" bestFit="1" customWidth="1"/>
    <col min="3591" max="3599" width="0" style="2" hidden="1" customWidth="1"/>
    <col min="3600" max="3602" width="22.7109375" style="2" bestFit="1" customWidth="1"/>
    <col min="3603" max="3603" width="25.28515625" style="2" bestFit="1" customWidth="1"/>
    <col min="3604" max="3604" width="21" style="2" bestFit="1" customWidth="1"/>
    <col min="3605" max="3605" width="8.28515625" style="2" customWidth="1"/>
    <col min="3606" max="3606" width="19" style="2" bestFit="1" customWidth="1"/>
    <col min="3607" max="3607" width="20.5703125" style="2" bestFit="1" customWidth="1"/>
    <col min="3608" max="3608" width="19" style="2" customWidth="1"/>
    <col min="3609" max="3815" width="11.42578125" style="2" customWidth="1"/>
    <col min="3816" max="3818" width="7.28515625" style="2" customWidth="1"/>
    <col min="3819" max="3819" width="0" style="2" hidden="1" customWidth="1"/>
    <col min="3820" max="3820" width="7.28515625" style="2" customWidth="1"/>
    <col min="3821" max="3821" width="66.140625" style="2" customWidth="1"/>
    <col min="3822" max="3822" width="0" style="2" hidden="1" customWidth="1"/>
    <col min="3823" max="3823" width="28" style="2" customWidth="1"/>
    <col min="3824" max="3824" width="32.140625" style="2" customWidth="1"/>
    <col min="3825" max="3825" width="39.85546875" style="2" bestFit="1" customWidth="1"/>
    <col min="3826" max="3826" width="0" style="2" hidden="1" customWidth="1"/>
    <col min="3827" max="3827" width="7.28515625" style="2" customWidth="1"/>
    <col min="3828" max="3828" width="0" style="2" hidden="1" customWidth="1"/>
    <col min="3829" max="3829" width="7.28515625" style="2" customWidth="1"/>
    <col min="3830" max="3830" width="59.5703125" style="2" customWidth="1"/>
    <col min="3831" max="3831" width="0" style="2" hidden="1" customWidth="1"/>
    <col min="3832" max="3832" width="23.85546875" style="2" customWidth="1"/>
    <col min="3833" max="3833" width="27.42578125" style="2" customWidth="1"/>
    <col min="3834" max="3834" width="28" style="2" customWidth="1"/>
    <col min="3835" max="3837" width="0" style="2" hidden="1" customWidth="1"/>
    <col min="3838" max="3838" width="7.28515625" style="2" customWidth="1"/>
    <col min="3839" max="3839" width="6.140625" style="2" bestFit="1" customWidth="1"/>
    <col min="3840" max="3840" width="76.85546875" style="2"/>
    <col min="3841" max="3841" width="7.28515625" style="2" customWidth="1"/>
    <col min="3842" max="3842" width="6.140625" style="2" bestFit="1" customWidth="1"/>
    <col min="3843" max="3843" width="78" style="2" customWidth="1"/>
    <col min="3844" max="3844" width="20.7109375" style="2" customWidth="1"/>
    <col min="3845" max="3845" width="26" style="2" customWidth="1"/>
    <col min="3846" max="3846" width="37" style="2" bestFit="1" customWidth="1"/>
    <col min="3847" max="3855" width="0" style="2" hidden="1" customWidth="1"/>
    <col min="3856" max="3858" width="22.7109375" style="2" bestFit="1" customWidth="1"/>
    <col min="3859" max="3859" width="25.28515625" style="2" bestFit="1" customWidth="1"/>
    <col min="3860" max="3860" width="21" style="2" bestFit="1" customWidth="1"/>
    <col min="3861" max="3861" width="8.28515625" style="2" customWidth="1"/>
    <col min="3862" max="3862" width="19" style="2" bestFit="1" customWidth="1"/>
    <col min="3863" max="3863" width="20.5703125" style="2" bestFit="1" customWidth="1"/>
    <col min="3864" max="3864" width="19" style="2" customWidth="1"/>
    <col min="3865" max="4071" width="11.42578125" style="2" customWidth="1"/>
    <col min="4072" max="4074" width="7.28515625" style="2" customWidth="1"/>
    <col min="4075" max="4075" width="0" style="2" hidden="1" customWidth="1"/>
    <col min="4076" max="4076" width="7.28515625" style="2" customWidth="1"/>
    <col min="4077" max="4077" width="66.140625" style="2" customWidth="1"/>
    <col min="4078" max="4078" width="0" style="2" hidden="1" customWidth="1"/>
    <col min="4079" max="4079" width="28" style="2" customWidth="1"/>
    <col min="4080" max="4080" width="32.140625" style="2" customWidth="1"/>
    <col min="4081" max="4081" width="39.85546875" style="2" bestFit="1" customWidth="1"/>
    <col min="4082" max="4082" width="0" style="2" hidden="1" customWidth="1"/>
    <col min="4083" max="4083" width="7.28515625" style="2" customWidth="1"/>
    <col min="4084" max="4084" width="0" style="2" hidden="1" customWidth="1"/>
    <col min="4085" max="4085" width="7.28515625" style="2" customWidth="1"/>
    <col min="4086" max="4086" width="59.5703125" style="2" customWidth="1"/>
    <col min="4087" max="4087" width="0" style="2" hidden="1" customWidth="1"/>
    <col min="4088" max="4088" width="23.85546875" style="2" customWidth="1"/>
    <col min="4089" max="4089" width="27.42578125" style="2" customWidth="1"/>
    <col min="4090" max="4090" width="28" style="2" customWidth="1"/>
    <col min="4091" max="4093" width="0" style="2" hidden="1" customWidth="1"/>
    <col min="4094" max="4094" width="7.28515625" style="2" customWidth="1"/>
    <col min="4095" max="4095" width="6.140625" style="2" bestFit="1" customWidth="1"/>
    <col min="4096" max="4096" width="76.85546875" style="2"/>
    <col min="4097" max="4097" width="7.28515625" style="2" customWidth="1"/>
    <col min="4098" max="4098" width="6.140625" style="2" bestFit="1" customWidth="1"/>
    <col min="4099" max="4099" width="78" style="2" customWidth="1"/>
    <col min="4100" max="4100" width="20.7109375" style="2" customWidth="1"/>
    <col min="4101" max="4101" width="26" style="2" customWidth="1"/>
    <col min="4102" max="4102" width="37" style="2" bestFit="1" customWidth="1"/>
    <col min="4103" max="4111" width="0" style="2" hidden="1" customWidth="1"/>
    <col min="4112" max="4114" width="22.7109375" style="2" bestFit="1" customWidth="1"/>
    <col min="4115" max="4115" width="25.28515625" style="2" bestFit="1" customWidth="1"/>
    <col min="4116" max="4116" width="21" style="2" bestFit="1" customWidth="1"/>
    <col min="4117" max="4117" width="8.28515625" style="2" customWidth="1"/>
    <col min="4118" max="4118" width="19" style="2" bestFit="1" customWidth="1"/>
    <col min="4119" max="4119" width="20.5703125" style="2" bestFit="1" customWidth="1"/>
    <col min="4120" max="4120" width="19" style="2" customWidth="1"/>
    <col min="4121" max="4327" width="11.42578125" style="2" customWidth="1"/>
    <col min="4328" max="4330" width="7.28515625" style="2" customWidth="1"/>
    <col min="4331" max="4331" width="0" style="2" hidden="1" customWidth="1"/>
    <col min="4332" max="4332" width="7.28515625" style="2" customWidth="1"/>
    <col min="4333" max="4333" width="66.140625" style="2" customWidth="1"/>
    <col min="4334" max="4334" width="0" style="2" hidden="1" customWidth="1"/>
    <col min="4335" max="4335" width="28" style="2" customWidth="1"/>
    <col min="4336" max="4336" width="32.140625" style="2" customWidth="1"/>
    <col min="4337" max="4337" width="39.85546875" style="2" bestFit="1" customWidth="1"/>
    <col min="4338" max="4338" width="0" style="2" hidden="1" customWidth="1"/>
    <col min="4339" max="4339" width="7.28515625" style="2" customWidth="1"/>
    <col min="4340" max="4340" width="0" style="2" hidden="1" customWidth="1"/>
    <col min="4341" max="4341" width="7.28515625" style="2" customWidth="1"/>
    <col min="4342" max="4342" width="59.5703125" style="2" customWidth="1"/>
    <col min="4343" max="4343" width="0" style="2" hidden="1" customWidth="1"/>
    <col min="4344" max="4344" width="23.85546875" style="2" customWidth="1"/>
    <col min="4345" max="4345" width="27.42578125" style="2" customWidth="1"/>
    <col min="4346" max="4346" width="28" style="2" customWidth="1"/>
    <col min="4347" max="4349" width="0" style="2" hidden="1" customWidth="1"/>
    <col min="4350" max="4350" width="7.28515625" style="2" customWidth="1"/>
    <col min="4351" max="4351" width="6.140625" style="2" bestFit="1" customWidth="1"/>
    <col min="4352" max="4352" width="76.85546875" style="2"/>
    <col min="4353" max="4353" width="7.28515625" style="2" customWidth="1"/>
    <col min="4354" max="4354" width="6.140625" style="2" bestFit="1" customWidth="1"/>
    <col min="4355" max="4355" width="78" style="2" customWidth="1"/>
    <col min="4356" max="4356" width="20.7109375" style="2" customWidth="1"/>
    <col min="4357" max="4357" width="26" style="2" customWidth="1"/>
    <col min="4358" max="4358" width="37" style="2" bestFit="1" customWidth="1"/>
    <col min="4359" max="4367" width="0" style="2" hidden="1" customWidth="1"/>
    <col min="4368" max="4370" width="22.7109375" style="2" bestFit="1" customWidth="1"/>
    <col min="4371" max="4371" width="25.28515625" style="2" bestFit="1" customWidth="1"/>
    <col min="4372" max="4372" width="21" style="2" bestFit="1" customWidth="1"/>
    <col min="4373" max="4373" width="8.28515625" style="2" customWidth="1"/>
    <col min="4374" max="4374" width="19" style="2" bestFit="1" customWidth="1"/>
    <col min="4375" max="4375" width="20.5703125" style="2" bestFit="1" customWidth="1"/>
    <col min="4376" max="4376" width="19" style="2" customWidth="1"/>
    <col min="4377" max="4583" width="11.42578125" style="2" customWidth="1"/>
    <col min="4584" max="4586" width="7.28515625" style="2" customWidth="1"/>
    <col min="4587" max="4587" width="0" style="2" hidden="1" customWidth="1"/>
    <col min="4588" max="4588" width="7.28515625" style="2" customWidth="1"/>
    <col min="4589" max="4589" width="66.140625" style="2" customWidth="1"/>
    <col min="4590" max="4590" width="0" style="2" hidden="1" customWidth="1"/>
    <col min="4591" max="4591" width="28" style="2" customWidth="1"/>
    <col min="4592" max="4592" width="32.140625" style="2" customWidth="1"/>
    <col min="4593" max="4593" width="39.85546875" style="2" bestFit="1" customWidth="1"/>
    <col min="4594" max="4594" width="0" style="2" hidden="1" customWidth="1"/>
    <col min="4595" max="4595" width="7.28515625" style="2" customWidth="1"/>
    <col min="4596" max="4596" width="0" style="2" hidden="1" customWidth="1"/>
    <col min="4597" max="4597" width="7.28515625" style="2" customWidth="1"/>
    <col min="4598" max="4598" width="59.5703125" style="2" customWidth="1"/>
    <col min="4599" max="4599" width="0" style="2" hidden="1" customWidth="1"/>
    <col min="4600" max="4600" width="23.85546875" style="2" customWidth="1"/>
    <col min="4601" max="4601" width="27.42578125" style="2" customWidth="1"/>
    <col min="4602" max="4602" width="28" style="2" customWidth="1"/>
    <col min="4603" max="4605" width="0" style="2" hidden="1" customWidth="1"/>
    <col min="4606" max="4606" width="7.28515625" style="2" customWidth="1"/>
    <col min="4607" max="4607" width="6.140625" style="2" bestFit="1" customWidth="1"/>
    <col min="4608" max="4608" width="76.85546875" style="2"/>
    <col min="4609" max="4609" width="7.28515625" style="2" customWidth="1"/>
    <col min="4610" max="4610" width="6.140625" style="2" bestFit="1" customWidth="1"/>
    <col min="4611" max="4611" width="78" style="2" customWidth="1"/>
    <col min="4612" max="4612" width="20.7109375" style="2" customWidth="1"/>
    <col min="4613" max="4613" width="26" style="2" customWidth="1"/>
    <col min="4614" max="4614" width="37" style="2" bestFit="1" customWidth="1"/>
    <col min="4615" max="4623" width="0" style="2" hidden="1" customWidth="1"/>
    <col min="4624" max="4626" width="22.7109375" style="2" bestFit="1" customWidth="1"/>
    <col min="4627" max="4627" width="25.28515625" style="2" bestFit="1" customWidth="1"/>
    <col min="4628" max="4628" width="21" style="2" bestFit="1" customWidth="1"/>
    <col min="4629" max="4629" width="8.28515625" style="2" customWidth="1"/>
    <col min="4630" max="4630" width="19" style="2" bestFit="1" customWidth="1"/>
    <col min="4631" max="4631" width="20.5703125" style="2" bestFit="1" customWidth="1"/>
    <col min="4632" max="4632" width="19" style="2" customWidth="1"/>
    <col min="4633" max="4839" width="11.42578125" style="2" customWidth="1"/>
    <col min="4840" max="4842" width="7.28515625" style="2" customWidth="1"/>
    <col min="4843" max="4843" width="0" style="2" hidden="1" customWidth="1"/>
    <col min="4844" max="4844" width="7.28515625" style="2" customWidth="1"/>
    <col min="4845" max="4845" width="66.140625" style="2" customWidth="1"/>
    <col min="4846" max="4846" width="0" style="2" hidden="1" customWidth="1"/>
    <col min="4847" max="4847" width="28" style="2" customWidth="1"/>
    <col min="4848" max="4848" width="32.140625" style="2" customWidth="1"/>
    <col min="4849" max="4849" width="39.85546875" style="2" bestFit="1" customWidth="1"/>
    <col min="4850" max="4850" width="0" style="2" hidden="1" customWidth="1"/>
    <col min="4851" max="4851" width="7.28515625" style="2" customWidth="1"/>
    <col min="4852" max="4852" width="0" style="2" hidden="1" customWidth="1"/>
    <col min="4853" max="4853" width="7.28515625" style="2" customWidth="1"/>
    <col min="4854" max="4854" width="59.5703125" style="2" customWidth="1"/>
    <col min="4855" max="4855" width="0" style="2" hidden="1" customWidth="1"/>
    <col min="4856" max="4856" width="23.85546875" style="2" customWidth="1"/>
    <col min="4857" max="4857" width="27.42578125" style="2" customWidth="1"/>
    <col min="4858" max="4858" width="28" style="2" customWidth="1"/>
    <col min="4859" max="4861" width="0" style="2" hidden="1" customWidth="1"/>
    <col min="4862" max="4862" width="7.28515625" style="2" customWidth="1"/>
    <col min="4863" max="4863" width="6.140625" style="2" bestFit="1" customWidth="1"/>
    <col min="4864" max="4864" width="76.85546875" style="2"/>
    <col min="4865" max="4865" width="7.28515625" style="2" customWidth="1"/>
    <col min="4866" max="4866" width="6.140625" style="2" bestFit="1" customWidth="1"/>
    <col min="4867" max="4867" width="78" style="2" customWidth="1"/>
    <col min="4868" max="4868" width="20.7109375" style="2" customWidth="1"/>
    <col min="4869" max="4869" width="26" style="2" customWidth="1"/>
    <col min="4870" max="4870" width="37" style="2" bestFit="1" customWidth="1"/>
    <col min="4871" max="4879" width="0" style="2" hidden="1" customWidth="1"/>
    <col min="4880" max="4882" width="22.7109375" style="2" bestFit="1" customWidth="1"/>
    <col min="4883" max="4883" width="25.28515625" style="2" bestFit="1" customWidth="1"/>
    <col min="4884" max="4884" width="21" style="2" bestFit="1" customWidth="1"/>
    <col min="4885" max="4885" width="8.28515625" style="2" customWidth="1"/>
    <col min="4886" max="4886" width="19" style="2" bestFit="1" customWidth="1"/>
    <col min="4887" max="4887" width="20.5703125" style="2" bestFit="1" customWidth="1"/>
    <col min="4888" max="4888" width="19" style="2" customWidth="1"/>
    <col min="4889" max="5095" width="11.42578125" style="2" customWidth="1"/>
    <col min="5096" max="5098" width="7.28515625" style="2" customWidth="1"/>
    <col min="5099" max="5099" width="0" style="2" hidden="1" customWidth="1"/>
    <col min="5100" max="5100" width="7.28515625" style="2" customWidth="1"/>
    <col min="5101" max="5101" width="66.140625" style="2" customWidth="1"/>
    <col min="5102" max="5102" width="0" style="2" hidden="1" customWidth="1"/>
    <col min="5103" max="5103" width="28" style="2" customWidth="1"/>
    <col min="5104" max="5104" width="32.140625" style="2" customWidth="1"/>
    <col min="5105" max="5105" width="39.85546875" style="2" bestFit="1" customWidth="1"/>
    <col min="5106" max="5106" width="0" style="2" hidden="1" customWidth="1"/>
    <col min="5107" max="5107" width="7.28515625" style="2" customWidth="1"/>
    <col min="5108" max="5108" width="0" style="2" hidden="1" customWidth="1"/>
    <col min="5109" max="5109" width="7.28515625" style="2" customWidth="1"/>
    <col min="5110" max="5110" width="59.5703125" style="2" customWidth="1"/>
    <col min="5111" max="5111" width="0" style="2" hidden="1" customWidth="1"/>
    <col min="5112" max="5112" width="23.85546875" style="2" customWidth="1"/>
    <col min="5113" max="5113" width="27.42578125" style="2" customWidth="1"/>
    <col min="5114" max="5114" width="28" style="2" customWidth="1"/>
    <col min="5115" max="5117" width="0" style="2" hidden="1" customWidth="1"/>
    <col min="5118" max="5118" width="7.28515625" style="2" customWidth="1"/>
    <col min="5119" max="5119" width="6.140625" style="2" bestFit="1" customWidth="1"/>
    <col min="5120" max="5120" width="76.85546875" style="2"/>
    <col min="5121" max="5121" width="7.28515625" style="2" customWidth="1"/>
    <col min="5122" max="5122" width="6.140625" style="2" bestFit="1" customWidth="1"/>
    <col min="5123" max="5123" width="78" style="2" customWidth="1"/>
    <col min="5124" max="5124" width="20.7109375" style="2" customWidth="1"/>
    <col min="5125" max="5125" width="26" style="2" customWidth="1"/>
    <col min="5126" max="5126" width="37" style="2" bestFit="1" customWidth="1"/>
    <col min="5127" max="5135" width="0" style="2" hidden="1" customWidth="1"/>
    <col min="5136" max="5138" width="22.7109375" style="2" bestFit="1" customWidth="1"/>
    <col min="5139" max="5139" width="25.28515625" style="2" bestFit="1" customWidth="1"/>
    <col min="5140" max="5140" width="21" style="2" bestFit="1" customWidth="1"/>
    <col min="5141" max="5141" width="8.28515625" style="2" customWidth="1"/>
    <col min="5142" max="5142" width="19" style="2" bestFit="1" customWidth="1"/>
    <col min="5143" max="5143" width="20.5703125" style="2" bestFit="1" customWidth="1"/>
    <col min="5144" max="5144" width="19" style="2" customWidth="1"/>
    <col min="5145" max="5351" width="11.42578125" style="2" customWidth="1"/>
    <col min="5352" max="5354" width="7.28515625" style="2" customWidth="1"/>
    <col min="5355" max="5355" width="0" style="2" hidden="1" customWidth="1"/>
    <col min="5356" max="5356" width="7.28515625" style="2" customWidth="1"/>
    <col min="5357" max="5357" width="66.140625" style="2" customWidth="1"/>
    <col min="5358" max="5358" width="0" style="2" hidden="1" customWidth="1"/>
    <col min="5359" max="5359" width="28" style="2" customWidth="1"/>
    <col min="5360" max="5360" width="32.140625" style="2" customWidth="1"/>
    <col min="5361" max="5361" width="39.85546875" style="2" bestFit="1" customWidth="1"/>
    <col min="5362" max="5362" width="0" style="2" hidden="1" customWidth="1"/>
    <col min="5363" max="5363" width="7.28515625" style="2" customWidth="1"/>
    <col min="5364" max="5364" width="0" style="2" hidden="1" customWidth="1"/>
    <col min="5365" max="5365" width="7.28515625" style="2" customWidth="1"/>
    <col min="5366" max="5366" width="59.5703125" style="2" customWidth="1"/>
    <col min="5367" max="5367" width="0" style="2" hidden="1" customWidth="1"/>
    <col min="5368" max="5368" width="23.85546875" style="2" customWidth="1"/>
    <col min="5369" max="5369" width="27.42578125" style="2" customWidth="1"/>
    <col min="5370" max="5370" width="28" style="2" customWidth="1"/>
    <col min="5371" max="5373" width="0" style="2" hidden="1" customWidth="1"/>
    <col min="5374" max="5374" width="7.28515625" style="2" customWidth="1"/>
    <col min="5375" max="5375" width="6.140625" style="2" bestFit="1" customWidth="1"/>
    <col min="5376" max="5376" width="76.85546875" style="2"/>
    <col min="5377" max="5377" width="7.28515625" style="2" customWidth="1"/>
    <col min="5378" max="5378" width="6.140625" style="2" bestFit="1" customWidth="1"/>
    <col min="5379" max="5379" width="78" style="2" customWidth="1"/>
    <col min="5380" max="5380" width="20.7109375" style="2" customWidth="1"/>
    <col min="5381" max="5381" width="26" style="2" customWidth="1"/>
    <col min="5382" max="5382" width="37" style="2" bestFit="1" customWidth="1"/>
    <col min="5383" max="5391" width="0" style="2" hidden="1" customWidth="1"/>
    <col min="5392" max="5394" width="22.7109375" style="2" bestFit="1" customWidth="1"/>
    <col min="5395" max="5395" width="25.28515625" style="2" bestFit="1" customWidth="1"/>
    <col min="5396" max="5396" width="21" style="2" bestFit="1" customWidth="1"/>
    <col min="5397" max="5397" width="8.28515625" style="2" customWidth="1"/>
    <col min="5398" max="5398" width="19" style="2" bestFit="1" customWidth="1"/>
    <col min="5399" max="5399" width="20.5703125" style="2" bestFit="1" customWidth="1"/>
    <col min="5400" max="5400" width="19" style="2" customWidth="1"/>
    <col min="5401" max="5607" width="11.42578125" style="2" customWidth="1"/>
    <col min="5608" max="5610" width="7.28515625" style="2" customWidth="1"/>
    <col min="5611" max="5611" width="0" style="2" hidden="1" customWidth="1"/>
    <col min="5612" max="5612" width="7.28515625" style="2" customWidth="1"/>
    <col min="5613" max="5613" width="66.140625" style="2" customWidth="1"/>
    <col min="5614" max="5614" width="0" style="2" hidden="1" customWidth="1"/>
    <col min="5615" max="5615" width="28" style="2" customWidth="1"/>
    <col min="5616" max="5616" width="32.140625" style="2" customWidth="1"/>
    <col min="5617" max="5617" width="39.85546875" style="2" bestFit="1" customWidth="1"/>
    <col min="5618" max="5618" width="0" style="2" hidden="1" customWidth="1"/>
    <col min="5619" max="5619" width="7.28515625" style="2" customWidth="1"/>
    <col min="5620" max="5620" width="0" style="2" hidden="1" customWidth="1"/>
    <col min="5621" max="5621" width="7.28515625" style="2" customWidth="1"/>
    <col min="5622" max="5622" width="59.5703125" style="2" customWidth="1"/>
    <col min="5623" max="5623" width="0" style="2" hidden="1" customWidth="1"/>
    <col min="5624" max="5624" width="23.85546875" style="2" customWidth="1"/>
    <col min="5625" max="5625" width="27.42578125" style="2" customWidth="1"/>
    <col min="5626" max="5626" width="28" style="2" customWidth="1"/>
    <col min="5627" max="5629" width="0" style="2" hidden="1" customWidth="1"/>
    <col min="5630" max="5630" width="7.28515625" style="2" customWidth="1"/>
    <col min="5631" max="5631" width="6.140625" style="2" bestFit="1" customWidth="1"/>
    <col min="5632" max="5632" width="76.85546875" style="2"/>
    <col min="5633" max="5633" width="7.28515625" style="2" customWidth="1"/>
    <col min="5634" max="5634" width="6.140625" style="2" bestFit="1" customWidth="1"/>
    <col min="5635" max="5635" width="78" style="2" customWidth="1"/>
    <col min="5636" max="5636" width="20.7109375" style="2" customWidth="1"/>
    <col min="5637" max="5637" width="26" style="2" customWidth="1"/>
    <col min="5638" max="5638" width="37" style="2" bestFit="1" customWidth="1"/>
    <col min="5639" max="5647" width="0" style="2" hidden="1" customWidth="1"/>
    <col min="5648" max="5650" width="22.7109375" style="2" bestFit="1" customWidth="1"/>
    <col min="5651" max="5651" width="25.28515625" style="2" bestFit="1" customWidth="1"/>
    <col min="5652" max="5652" width="21" style="2" bestFit="1" customWidth="1"/>
    <col min="5653" max="5653" width="8.28515625" style="2" customWidth="1"/>
    <col min="5654" max="5654" width="19" style="2" bestFit="1" customWidth="1"/>
    <col min="5655" max="5655" width="20.5703125" style="2" bestFit="1" customWidth="1"/>
    <col min="5656" max="5656" width="19" style="2" customWidth="1"/>
    <col min="5657" max="5863" width="11.42578125" style="2" customWidth="1"/>
    <col min="5864" max="5866" width="7.28515625" style="2" customWidth="1"/>
    <col min="5867" max="5867" width="0" style="2" hidden="1" customWidth="1"/>
    <col min="5868" max="5868" width="7.28515625" style="2" customWidth="1"/>
    <col min="5869" max="5869" width="66.140625" style="2" customWidth="1"/>
    <col min="5870" max="5870" width="0" style="2" hidden="1" customWidth="1"/>
    <col min="5871" max="5871" width="28" style="2" customWidth="1"/>
    <col min="5872" max="5872" width="32.140625" style="2" customWidth="1"/>
    <col min="5873" max="5873" width="39.85546875" style="2" bestFit="1" customWidth="1"/>
    <col min="5874" max="5874" width="0" style="2" hidden="1" customWidth="1"/>
    <col min="5875" max="5875" width="7.28515625" style="2" customWidth="1"/>
    <col min="5876" max="5876" width="0" style="2" hidden="1" customWidth="1"/>
    <col min="5877" max="5877" width="7.28515625" style="2" customWidth="1"/>
    <col min="5878" max="5878" width="59.5703125" style="2" customWidth="1"/>
    <col min="5879" max="5879" width="0" style="2" hidden="1" customWidth="1"/>
    <col min="5880" max="5880" width="23.85546875" style="2" customWidth="1"/>
    <col min="5881" max="5881" width="27.42578125" style="2" customWidth="1"/>
    <col min="5882" max="5882" width="28" style="2" customWidth="1"/>
    <col min="5883" max="5885" width="0" style="2" hidden="1" customWidth="1"/>
    <col min="5886" max="5886" width="7.28515625" style="2" customWidth="1"/>
    <col min="5887" max="5887" width="6.140625" style="2" bestFit="1" customWidth="1"/>
    <col min="5888" max="5888" width="76.85546875" style="2"/>
    <col min="5889" max="5889" width="7.28515625" style="2" customWidth="1"/>
    <col min="5890" max="5890" width="6.140625" style="2" bestFit="1" customWidth="1"/>
    <col min="5891" max="5891" width="78" style="2" customWidth="1"/>
    <col min="5892" max="5892" width="20.7109375" style="2" customWidth="1"/>
    <col min="5893" max="5893" width="26" style="2" customWidth="1"/>
    <col min="5894" max="5894" width="37" style="2" bestFit="1" customWidth="1"/>
    <col min="5895" max="5903" width="0" style="2" hidden="1" customWidth="1"/>
    <col min="5904" max="5906" width="22.7109375" style="2" bestFit="1" customWidth="1"/>
    <col min="5907" max="5907" width="25.28515625" style="2" bestFit="1" customWidth="1"/>
    <col min="5908" max="5908" width="21" style="2" bestFit="1" customWidth="1"/>
    <col min="5909" max="5909" width="8.28515625" style="2" customWidth="1"/>
    <col min="5910" max="5910" width="19" style="2" bestFit="1" customWidth="1"/>
    <col min="5911" max="5911" width="20.5703125" style="2" bestFit="1" customWidth="1"/>
    <col min="5912" max="5912" width="19" style="2" customWidth="1"/>
    <col min="5913" max="6119" width="11.42578125" style="2" customWidth="1"/>
    <col min="6120" max="6122" width="7.28515625" style="2" customWidth="1"/>
    <col min="6123" max="6123" width="0" style="2" hidden="1" customWidth="1"/>
    <col min="6124" max="6124" width="7.28515625" style="2" customWidth="1"/>
    <col min="6125" max="6125" width="66.140625" style="2" customWidth="1"/>
    <col min="6126" max="6126" width="0" style="2" hidden="1" customWidth="1"/>
    <col min="6127" max="6127" width="28" style="2" customWidth="1"/>
    <col min="6128" max="6128" width="32.140625" style="2" customWidth="1"/>
    <col min="6129" max="6129" width="39.85546875" style="2" bestFit="1" customWidth="1"/>
    <col min="6130" max="6130" width="0" style="2" hidden="1" customWidth="1"/>
    <col min="6131" max="6131" width="7.28515625" style="2" customWidth="1"/>
    <col min="6132" max="6132" width="0" style="2" hidden="1" customWidth="1"/>
    <col min="6133" max="6133" width="7.28515625" style="2" customWidth="1"/>
    <col min="6134" max="6134" width="59.5703125" style="2" customWidth="1"/>
    <col min="6135" max="6135" width="0" style="2" hidden="1" customWidth="1"/>
    <col min="6136" max="6136" width="23.85546875" style="2" customWidth="1"/>
    <col min="6137" max="6137" width="27.42578125" style="2" customWidth="1"/>
    <col min="6138" max="6138" width="28" style="2" customWidth="1"/>
    <col min="6139" max="6141" width="0" style="2" hidden="1" customWidth="1"/>
    <col min="6142" max="6142" width="7.28515625" style="2" customWidth="1"/>
    <col min="6143" max="6143" width="6.140625" style="2" bestFit="1" customWidth="1"/>
    <col min="6144" max="6144" width="76.85546875" style="2"/>
    <col min="6145" max="6145" width="7.28515625" style="2" customWidth="1"/>
    <col min="6146" max="6146" width="6.140625" style="2" bestFit="1" customWidth="1"/>
    <col min="6147" max="6147" width="78" style="2" customWidth="1"/>
    <col min="6148" max="6148" width="20.7109375" style="2" customWidth="1"/>
    <col min="6149" max="6149" width="26" style="2" customWidth="1"/>
    <col min="6150" max="6150" width="37" style="2" bestFit="1" customWidth="1"/>
    <col min="6151" max="6159" width="0" style="2" hidden="1" customWidth="1"/>
    <col min="6160" max="6162" width="22.7109375" style="2" bestFit="1" customWidth="1"/>
    <col min="6163" max="6163" width="25.28515625" style="2" bestFit="1" customWidth="1"/>
    <col min="6164" max="6164" width="21" style="2" bestFit="1" customWidth="1"/>
    <col min="6165" max="6165" width="8.28515625" style="2" customWidth="1"/>
    <col min="6166" max="6166" width="19" style="2" bestFit="1" customWidth="1"/>
    <col min="6167" max="6167" width="20.5703125" style="2" bestFit="1" customWidth="1"/>
    <col min="6168" max="6168" width="19" style="2" customWidth="1"/>
    <col min="6169" max="6375" width="11.42578125" style="2" customWidth="1"/>
    <col min="6376" max="6378" width="7.28515625" style="2" customWidth="1"/>
    <col min="6379" max="6379" width="0" style="2" hidden="1" customWidth="1"/>
    <col min="6380" max="6380" width="7.28515625" style="2" customWidth="1"/>
    <col min="6381" max="6381" width="66.140625" style="2" customWidth="1"/>
    <col min="6382" max="6382" width="0" style="2" hidden="1" customWidth="1"/>
    <col min="6383" max="6383" width="28" style="2" customWidth="1"/>
    <col min="6384" max="6384" width="32.140625" style="2" customWidth="1"/>
    <col min="6385" max="6385" width="39.85546875" style="2" bestFit="1" customWidth="1"/>
    <col min="6386" max="6386" width="0" style="2" hidden="1" customWidth="1"/>
    <col min="6387" max="6387" width="7.28515625" style="2" customWidth="1"/>
    <col min="6388" max="6388" width="0" style="2" hidden="1" customWidth="1"/>
    <col min="6389" max="6389" width="7.28515625" style="2" customWidth="1"/>
    <col min="6390" max="6390" width="59.5703125" style="2" customWidth="1"/>
    <col min="6391" max="6391" width="0" style="2" hidden="1" customWidth="1"/>
    <col min="6392" max="6392" width="23.85546875" style="2" customWidth="1"/>
    <col min="6393" max="6393" width="27.42578125" style="2" customWidth="1"/>
    <col min="6394" max="6394" width="28" style="2" customWidth="1"/>
    <col min="6395" max="6397" width="0" style="2" hidden="1" customWidth="1"/>
    <col min="6398" max="6398" width="7.28515625" style="2" customWidth="1"/>
    <col min="6399" max="6399" width="6.140625" style="2" bestFit="1" customWidth="1"/>
    <col min="6400" max="6400" width="76.85546875" style="2"/>
    <col min="6401" max="6401" width="7.28515625" style="2" customWidth="1"/>
    <col min="6402" max="6402" width="6.140625" style="2" bestFit="1" customWidth="1"/>
    <col min="6403" max="6403" width="78" style="2" customWidth="1"/>
    <col min="6404" max="6404" width="20.7109375" style="2" customWidth="1"/>
    <col min="6405" max="6405" width="26" style="2" customWidth="1"/>
    <col min="6406" max="6406" width="37" style="2" bestFit="1" customWidth="1"/>
    <col min="6407" max="6415" width="0" style="2" hidden="1" customWidth="1"/>
    <col min="6416" max="6418" width="22.7109375" style="2" bestFit="1" customWidth="1"/>
    <col min="6419" max="6419" width="25.28515625" style="2" bestFit="1" customWidth="1"/>
    <col min="6420" max="6420" width="21" style="2" bestFit="1" customWidth="1"/>
    <col min="6421" max="6421" width="8.28515625" style="2" customWidth="1"/>
    <col min="6422" max="6422" width="19" style="2" bestFit="1" customWidth="1"/>
    <col min="6423" max="6423" width="20.5703125" style="2" bestFit="1" customWidth="1"/>
    <col min="6424" max="6424" width="19" style="2" customWidth="1"/>
    <col min="6425" max="6631" width="11.42578125" style="2" customWidth="1"/>
    <col min="6632" max="6634" width="7.28515625" style="2" customWidth="1"/>
    <col min="6635" max="6635" width="0" style="2" hidden="1" customWidth="1"/>
    <col min="6636" max="6636" width="7.28515625" style="2" customWidth="1"/>
    <col min="6637" max="6637" width="66.140625" style="2" customWidth="1"/>
    <col min="6638" max="6638" width="0" style="2" hidden="1" customWidth="1"/>
    <col min="6639" max="6639" width="28" style="2" customWidth="1"/>
    <col min="6640" max="6640" width="32.140625" style="2" customWidth="1"/>
    <col min="6641" max="6641" width="39.85546875" style="2" bestFit="1" customWidth="1"/>
    <col min="6642" max="6642" width="0" style="2" hidden="1" customWidth="1"/>
    <col min="6643" max="6643" width="7.28515625" style="2" customWidth="1"/>
    <col min="6644" max="6644" width="0" style="2" hidden="1" customWidth="1"/>
    <col min="6645" max="6645" width="7.28515625" style="2" customWidth="1"/>
    <col min="6646" max="6646" width="59.5703125" style="2" customWidth="1"/>
    <col min="6647" max="6647" width="0" style="2" hidden="1" customWidth="1"/>
    <col min="6648" max="6648" width="23.85546875" style="2" customWidth="1"/>
    <col min="6649" max="6649" width="27.42578125" style="2" customWidth="1"/>
    <col min="6650" max="6650" width="28" style="2" customWidth="1"/>
    <col min="6651" max="6653" width="0" style="2" hidden="1" customWidth="1"/>
    <col min="6654" max="6654" width="7.28515625" style="2" customWidth="1"/>
    <col min="6655" max="6655" width="6.140625" style="2" bestFit="1" customWidth="1"/>
    <col min="6656" max="6656" width="76.85546875" style="2"/>
    <col min="6657" max="6657" width="7.28515625" style="2" customWidth="1"/>
    <col min="6658" max="6658" width="6.140625" style="2" bestFit="1" customWidth="1"/>
    <col min="6659" max="6659" width="78" style="2" customWidth="1"/>
    <col min="6660" max="6660" width="20.7109375" style="2" customWidth="1"/>
    <col min="6661" max="6661" width="26" style="2" customWidth="1"/>
    <col min="6662" max="6662" width="37" style="2" bestFit="1" customWidth="1"/>
    <col min="6663" max="6671" width="0" style="2" hidden="1" customWidth="1"/>
    <col min="6672" max="6674" width="22.7109375" style="2" bestFit="1" customWidth="1"/>
    <col min="6675" max="6675" width="25.28515625" style="2" bestFit="1" customWidth="1"/>
    <col min="6676" max="6676" width="21" style="2" bestFit="1" customWidth="1"/>
    <col min="6677" max="6677" width="8.28515625" style="2" customWidth="1"/>
    <col min="6678" max="6678" width="19" style="2" bestFit="1" customWidth="1"/>
    <col min="6679" max="6679" width="20.5703125" style="2" bestFit="1" customWidth="1"/>
    <col min="6680" max="6680" width="19" style="2" customWidth="1"/>
    <col min="6681" max="6887" width="11.42578125" style="2" customWidth="1"/>
    <col min="6888" max="6890" width="7.28515625" style="2" customWidth="1"/>
    <col min="6891" max="6891" width="0" style="2" hidden="1" customWidth="1"/>
    <col min="6892" max="6892" width="7.28515625" style="2" customWidth="1"/>
    <col min="6893" max="6893" width="66.140625" style="2" customWidth="1"/>
    <col min="6894" max="6894" width="0" style="2" hidden="1" customWidth="1"/>
    <col min="6895" max="6895" width="28" style="2" customWidth="1"/>
    <col min="6896" max="6896" width="32.140625" style="2" customWidth="1"/>
    <col min="6897" max="6897" width="39.85546875" style="2" bestFit="1" customWidth="1"/>
    <col min="6898" max="6898" width="0" style="2" hidden="1" customWidth="1"/>
    <col min="6899" max="6899" width="7.28515625" style="2" customWidth="1"/>
    <col min="6900" max="6900" width="0" style="2" hidden="1" customWidth="1"/>
    <col min="6901" max="6901" width="7.28515625" style="2" customWidth="1"/>
    <col min="6902" max="6902" width="59.5703125" style="2" customWidth="1"/>
    <col min="6903" max="6903" width="0" style="2" hidden="1" customWidth="1"/>
    <col min="6904" max="6904" width="23.85546875" style="2" customWidth="1"/>
    <col min="6905" max="6905" width="27.42578125" style="2" customWidth="1"/>
    <col min="6906" max="6906" width="28" style="2" customWidth="1"/>
    <col min="6907" max="6909" width="0" style="2" hidden="1" customWidth="1"/>
    <col min="6910" max="6910" width="7.28515625" style="2" customWidth="1"/>
    <col min="6911" max="6911" width="6.140625" style="2" bestFit="1" customWidth="1"/>
    <col min="6912" max="6912" width="76.85546875" style="2"/>
    <col min="6913" max="6913" width="7.28515625" style="2" customWidth="1"/>
    <col min="6914" max="6914" width="6.140625" style="2" bestFit="1" customWidth="1"/>
    <col min="6915" max="6915" width="78" style="2" customWidth="1"/>
    <col min="6916" max="6916" width="20.7109375" style="2" customWidth="1"/>
    <col min="6917" max="6917" width="26" style="2" customWidth="1"/>
    <col min="6918" max="6918" width="37" style="2" bestFit="1" customWidth="1"/>
    <col min="6919" max="6927" width="0" style="2" hidden="1" customWidth="1"/>
    <col min="6928" max="6930" width="22.7109375" style="2" bestFit="1" customWidth="1"/>
    <col min="6931" max="6931" width="25.28515625" style="2" bestFit="1" customWidth="1"/>
    <col min="6932" max="6932" width="21" style="2" bestFit="1" customWidth="1"/>
    <col min="6933" max="6933" width="8.28515625" style="2" customWidth="1"/>
    <col min="6934" max="6934" width="19" style="2" bestFit="1" customWidth="1"/>
    <col min="6935" max="6935" width="20.5703125" style="2" bestFit="1" customWidth="1"/>
    <col min="6936" max="6936" width="19" style="2" customWidth="1"/>
    <col min="6937" max="7143" width="11.42578125" style="2" customWidth="1"/>
    <col min="7144" max="7146" width="7.28515625" style="2" customWidth="1"/>
    <col min="7147" max="7147" width="0" style="2" hidden="1" customWidth="1"/>
    <col min="7148" max="7148" width="7.28515625" style="2" customWidth="1"/>
    <col min="7149" max="7149" width="66.140625" style="2" customWidth="1"/>
    <col min="7150" max="7150" width="0" style="2" hidden="1" customWidth="1"/>
    <col min="7151" max="7151" width="28" style="2" customWidth="1"/>
    <col min="7152" max="7152" width="32.140625" style="2" customWidth="1"/>
    <col min="7153" max="7153" width="39.85546875" style="2" bestFit="1" customWidth="1"/>
    <col min="7154" max="7154" width="0" style="2" hidden="1" customWidth="1"/>
    <col min="7155" max="7155" width="7.28515625" style="2" customWidth="1"/>
    <col min="7156" max="7156" width="0" style="2" hidden="1" customWidth="1"/>
    <col min="7157" max="7157" width="7.28515625" style="2" customWidth="1"/>
    <col min="7158" max="7158" width="59.5703125" style="2" customWidth="1"/>
    <col min="7159" max="7159" width="0" style="2" hidden="1" customWidth="1"/>
    <col min="7160" max="7160" width="23.85546875" style="2" customWidth="1"/>
    <col min="7161" max="7161" width="27.42578125" style="2" customWidth="1"/>
    <col min="7162" max="7162" width="28" style="2" customWidth="1"/>
    <col min="7163" max="7165" width="0" style="2" hidden="1" customWidth="1"/>
    <col min="7166" max="7166" width="7.28515625" style="2" customWidth="1"/>
    <col min="7167" max="7167" width="6.140625" style="2" bestFit="1" customWidth="1"/>
    <col min="7168" max="7168" width="76.85546875" style="2"/>
    <col min="7169" max="7169" width="7.28515625" style="2" customWidth="1"/>
    <col min="7170" max="7170" width="6.140625" style="2" bestFit="1" customWidth="1"/>
    <col min="7171" max="7171" width="78" style="2" customWidth="1"/>
    <col min="7172" max="7172" width="20.7109375" style="2" customWidth="1"/>
    <col min="7173" max="7173" width="26" style="2" customWidth="1"/>
    <col min="7174" max="7174" width="37" style="2" bestFit="1" customWidth="1"/>
    <col min="7175" max="7183" width="0" style="2" hidden="1" customWidth="1"/>
    <col min="7184" max="7186" width="22.7109375" style="2" bestFit="1" customWidth="1"/>
    <col min="7187" max="7187" width="25.28515625" style="2" bestFit="1" customWidth="1"/>
    <col min="7188" max="7188" width="21" style="2" bestFit="1" customWidth="1"/>
    <col min="7189" max="7189" width="8.28515625" style="2" customWidth="1"/>
    <col min="7190" max="7190" width="19" style="2" bestFit="1" customWidth="1"/>
    <col min="7191" max="7191" width="20.5703125" style="2" bestFit="1" customWidth="1"/>
    <col min="7192" max="7192" width="19" style="2" customWidth="1"/>
    <col min="7193" max="7399" width="11.42578125" style="2" customWidth="1"/>
    <col min="7400" max="7402" width="7.28515625" style="2" customWidth="1"/>
    <col min="7403" max="7403" width="0" style="2" hidden="1" customWidth="1"/>
    <col min="7404" max="7404" width="7.28515625" style="2" customWidth="1"/>
    <col min="7405" max="7405" width="66.140625" style="2" customWidth="1"/>
    <col min="7406" max="7406" width="0" style="2" hidden="1" customWidth="1"/>
    <col min="7407" max="7407" width="28" style="2" customWidth="1"/>
    <col min="7408" max="7408" width="32.140625" style="2" customWidth="1"/>
    <col min="7409" max="7409" width="39.85546875" style="2" bestFit="1" customWidth="1"/>
    <col min="7410" max="7410" width="0" style="2" hidden="1" customWidth="1"/>
    <col min="7411" max="7411" width="7.28515625" style="2" customWidth="1"/>
    <col min="7412" max="7412" width="0" style="2" hidden="1" customWidth="1"/>
    <col min="7413" max="7413" width="7.28515625" style="2" customWidth="1"/>
    <col min="7414" max="7414" width="59.5703125" style="2" customWidth="1"/>
    <col min="7415" max="7415" width="0" style="2" hidden="1" customWidth="1"/>
    <col min="7416" max="7416" width="23.85546875" style="2" customWidth="1"/>
    <col min="7417" max="7417" width="27.42578125" style="2" customWidth="1"/>
    <col min="7418" max="7418" width="28" style="2" customWidth="1"/>
    <col min="7419" max="7421" width="0" style="2" hidden="1" customWidth="1"/>
    <col min="7422" max="7422" width="7.28515625" style="2" customWidth="1"/>
    <col min="7423" max="7423" width="6.140625" style="2" bestFit="1" customWidth="1"/>
    <col min="7424" max="7424" width="76.85546875" style="2"/>
    <col min="7425" max="7425" width="7.28515625" style="2" customWidth="1"/>
    <col min="7426" max="7426" width="6.140625" style="2" bestFit="1" customWidth="1"/>
    <col min="7427" max="7427" width="78" style="2" customWidth="1"/>
    <col min="7428" max="7428" width="20.7109375" style="2" customWidth="1"/>
    <col min="7429" max="7429" width="26" style="2" customWidth="1"/>
    <col min="7430" max="7430" width="37" style="2" bestFit="1" customWidth="1"/>
    <col min="7431" max="7439" width="0" style="2" hidden="1" customWidth="1"/>
    <col min="7440" max="7442" width="22.7109375" style="2" bestFit="1" customWidth="1"/>
    <col min="7443" max="7443" width="25.28515625" style="2" bestFit="1" customWidth="1"/>
    <col min="7444" max="7444" width="21" style="2" bestFit="1" customWidth="1"/>
    <col min="7445" max="7445" width="8.28515625" style="2" customWidth="1"/>
    <col min="7446" max="7446" width="19" style="2" bestFit="1" customWidth="1"/>
    <col min="7447" max="7447" width="20.5703125" style="2" bestFit="1" customWidth="1"/>
    <col min="7448" max="7448" width="19" style="2" customWidth="1"/>
    <col min="7449" max="7655" width="11.42578125" style="2" customWidth="1"/>
    <col min="7656" max="7658" width="7.28515625" style="2" customWidth="1"/>
    <col min="7659" max="7659" width="0" style="2" hidden="1" customWidth="1"/>
    <col min="7660" max="7660" width="7.28515625" style="2" customWidth="1"/>
    <col min="7661" max="7661" width="66.140625" style="2" customWidth="1"/>
    <col min="7662" max="7662" width="0" style="2" hidden="1" customWidth="1"/>
    <col min="7663" max="7663" width="28" style="2" customWidth="1"/>
    <col min="7664" max="7664" width="32.140625" style="2" customWidth="1"/>
    <col min="7665" max="7665" width="39.85546875" style="2" bestFit="1" customWidth="1"/>
    <col min="7666" max="7666" width="0" style="2" hidden="1" customWidth="1"/>
    <col min="7667" max="7667" width="7.28515625" style="2" customWidth="1"/>
    <col min="7668" max="7668" width="0" style="2" hidden="1" customWidth="1"/>
    <col min="7669" max="7669" width="7.28515625" style="2" customWidth="1"/>
    <col min="7670" max="7670" width="59.5703125" style="2" customWidth="1"/>
    <col min="7671" max="7671" width="0" style="2" hidden="1" customWidth="1"/>
    <col min="7672" max="7672" width="23.85546875" style="2" customWidth="1"/>
    <col min="7673" max="7673" width="27.42578125" style="2" customWidth="1"/>
    <col min="7674" max="7674" width="28" style="2" customWidth="1"/>
    <col min="7675" max="7677" width="0" style="2" hidden="1" customWidth="1"/>
    <col min="7678" max="7678" width="7.28515625" style="2" customWidth="1"/>
    <col min="7679" max="7679" width="6.140625" style="2" bestFit="1" customWidth="1"/>
    <col min="7680" max="7680" width="76.85546875" style="2"/>
    <col min="7681" max="7681" width="7.28515625" style="2" customWidth="1"/>
    <col min="7682" max="7682" width="6.140625" style="2" bestFit="1" customWidth="1"/>
    <col min="7683" max="7683" width="78" style="2" customWidth="1"/>
    <col min="7684" max="7684" width="20.7109375" style="2" customWidth="1"/>
    <col min="7685" max="7685" width="26" style="2" customWidth="1"/>
    <col min="7686" max="7686" width="37" style="2" bestFit="1" customWidth="1"/>
    <col min="7687" max="7695" width="0" style="2" hidden="1" customWidth="1"/>
    <col min="7696" max="7698" width="22.7109375" style="2" bestFit="1" customWidth="1"/>
    <col min="7699" max="7699" width="25.28515625" style="2" bestFit="1" customWidth="1"/>
    <col min="7700" max="7700" width="21" style="2" bestFit="1" customWidth="1"/>
    <col min="7701" max="7701" width="8.28515625" style="2" customWidth="1"/>
    <col min="7702" max="7702" width="19" style="2" bestFit="1" customWidth="1"/>
    <col min="7703" max="7703" width="20.5703125" style="2" bestFit="1" customWidth="1"/>
    <col min="7704" max="7704" width="19" style="2" customWidth="1"/>
    <col min="7705" max="7911" width="11.42578125" style="2" customWidth="1"/>
    <col min="7912" max="7914" width="7.28515625" style="2" customWidth="1"/>
    <col min="7915" max="7915" width="0" style="2" hidden="1" customWidth="1"/>
    <col min="7916" max="7916" width="7.28515625" style="2" customWidth="1"/>
    <col min="7917" max="7917" width="66.140625" style="2" customWidth="1"/>
    <col min="7918" max="7918" width="0" style="2" hidden="1" customWidth="1"/>
    <col min="7919" max="7919" width="28" style="2" customWidth="1"/>
    <col min="7920" max="7920" width="32.140625" style="2" customWidth="1"/>
    <col min="7921" max="7921" width="39.85546875" style="2" bestFit="1" customWidth="1"/>
    <col min="7922" max="7922" width="0" style="2" hidden="1" customWidth="1"/>
    <col min="7923" max="7923" width="7.28515625" style="2" customWidth="1"/>
    <col min="7924" max="7924" width="0" style="2" hidden="1" customWidth="1"/>
    <col min="7925" max="7925" width="7.28515625" style="2" customWidth="1"/>
    <col min="7926" max="7926" width="59.5703125" style="2" customWidth="1"/>
    <col min="7927" max="7927" width="0" style="2" hidden="1" customWidth="1"/>
    <col min="7928" max="7928" width="23.85546875" style="2" customWidth="1"/>
    <col min="7929" max="7929" width="27.42578125" style="2" customWidth="1"/>
    <col min="7930" max="7930" width="28" style="2" customWidth="1"/>
    <col min="7931" max="7933" width="0" style="2" hidden="1" customWidth="1"/>
    <col min="7934" max="7934" width="7.28515625" style="2" customWidth="1"/>
    <col min="7935" max="7935" width="6.140625" style="2" bestFit="1" customWidth="1"/>
    <col min="7936" max="7936" width="76.85546875" style="2"/>
    <col min="7937" max="7937" width="7.28515625" style="2" customWidth="1"/>
    <col min="7938" max="7938" width="6.140625" style="2" bestFit="1" customWidth="1"/>
    <col min="7939" max="7939" width="78" style="2" customWidth="1"/>
    <col min="7940" max="7940" width="20.7109375" style="2" customWidth="1"/>
    <col min="7941" max="7941" width="26" style="2" customWidth="1"/>
    <col min="7942" max="7942" width="37" style="2" bestFit="1" customWidth="1"/>
    <col min="7943" max="7951" width="0" style="2" hidden="1" customWidth="1"/>
    <col min="7952" max="7954" width="22.7109375" style="2" bestFit="1" customWidth="1"/>
    <col min="7955" max="7955" width="25.28515625" style="2" bestFit="1" customWidth="1"/>
    <col min="7956" max="7956" width="21" style="2" bestFit="1" customWidth="1"/>
    <col min="7957" max="7957" width="8.28515625" style="2" customWidth="1"/>
    <col min="7958" max="7958" width="19" style="2" bestFit="1" customWidth="1"/>
    <col min="7959" max="7959" width="20.5703125" style="2" bestFit="1" customWidth="1"/>
    <col min="7960" max="7960" width="19" style="2" customWidth="1"/>
    <col min="7961" max="8167" width="11.42578125" style="2" customWidth="1"/>
    <col min="8168" max="8170" width="7.28515625" style="2" customWidth="1"/>
    <col min="8171" max="8171" width="0" style="2" hidden="1" customWidth="1"/>
    <col min="8172" max="8172" width="7.28515625" style="2" customWidth="1"/>
    <col min="8173" max="8173" width="66.140625" style="2" customWidth="1"/>
    <col min="8174" max="8174" width="0" style="2" hidden="1" customWidth="1"/>
    <col min="8175" max="8175" width="28" style="2" customWidth="1"/>
    <col min="8176" max="8176" width="32.140625" style="2" customWidth="1"/>
    <col min="8177" max="8177" width="39.85546875" style="2" bestFit="1" customWidth="1"/>
    <col min="8178" max="8178" width="0" style="2" hidden="1" customWidth="1"/>
    <col min="8179" max="8179" width="7.28515625" style="2" customWidth="1"/>
    <col min="8180" max="8180" width="0" style="2" hidden="1" customWidth="1"/>
    <col min="8181" max="8181" width="7.28515625" style="2" customWidth="1"/>
    <col min="8182" max="8182" width="59.5703125" style="2" customWidth="1"/>
    <col min="8183" max="8183" width="0" style="2" hidden="1" customWidth="1"/>
    <col min="8184" max="8184" width="23.85546875" style="2" customWidth="1"/>
    <col min="8185" max="8185" width="27.42578125" style="2" customWidth="1"/>
    <col min="8186" max="8186" width="28" style="2" customWidth="1"/>
    <col min="8187" max="8189" width="0" style="2" hidden="1" customWidth="1"/>
    <col min="8190" max="8190" width="7.28515625" style="2" customWidth="1"/>
    <col min="8191" max="8191" width="6.140625" style="2" bestFit="1" customWidth="1"/>
    <col min="8192" max="8192" width="76.85546875" style="2"/>
    <col min="8193" max="8193" width="7.28515625" style="2" customWidth="1"/>
    <col min="8194" max="8194" width="6.140625" style="2" bestFit="1" customWidth="1"/>
    <col min="8195" max="8195" width="78" style="2" customWidth="1"/>
    <col min="8196" max="8196" width="20.7109375" style="2" customWidth="1"/>
    <col min="8197" max="8197" width="26" style="2" customWidth="1"/>
    <col min="8198" max="8198" width="37" style="2" bestFit="1" customWidth="1"/>
    <col min="8199" max="8207" width="0" style="2" hidden="1" customWidth="1"/>
    <col min="8208" max="8210" width="22.7109375" style="2" bestFit="1" customWidth="1"/>
    <col min="8211" max="8211" width="25.28515625" style="2" bestFit="1" customWidth="1"/>
    <col min="8212" max="8212" width="21" style="2" bestFit="1" customWidth="1"/>
    <col min="8213" max="8213" width="8.28515625" style="2" customWidth="1"/>
    <col min="8214" max="8214" width="19" style="2" bestFit="1" customWidth="1"/>
    <col min="8215" max="8215" width="20.5703125" style="2" bestFit="1" customWidth="1"/>
    <col min="8216" max="8216" width="19" style="2" customWidth="1"/>
    <col min="8217" max="8423" width="11.42578125" style="2" customWidth="1"/>
    <col min="8424" max="8426" width="7.28515625" style="2" customWidth="1"/>
    <col min="8427" max="8427" width="0" style="2" hidden="1" customWidth="1"/>
    <col min="8428" max="8428" width="7.28515625" style="2" customWidth="1"/>
    <col min="8429" max="8429" width="66.140625" style="2" customWidth="1"/>
    <col min="8430" max="8430" width="0" style="2" hidden="1" customWidth="1"/>
    <col min="8431" max="8431" width="28" style="2" customWidth="1"/>
    <col min="8432" max="8432" width="32.140625" style="2" customWidth="1"/>
    <col min="8433" max="8433" width="39.85546875" style="2" bestFit="1" customWidth="1"/>
    <col min="8434" max="8434" width="0" style="2" hidden="1" customWidth="1"/>
    <col min="8435" max="8435" width="7.28515625" style="2" customWidth="1"/>
    <col min="8436" max="8436" width="0" style="2" hidden="1" customWidth="1"/>
    <col min="8437" max="8437" width="7.28515625" style="2" customWidth="1"/>
    <col min="8438" max="8438" width="59.5703125" style="2" customWidth="1"/>
    <col min="8439" max="8439" width="0" style="2" hidden="1" customWidth="1"/>
    <col min="8440" max="8440" width="23.85546875" style="2" customWidth="1"/>
    <col min="8441" max="8441" width="27.42578125" style="2" customWidth="1"/>
    <col min="8442" max="8442" width="28" style="2" customWidth="1"/>
    <col min="8443" max="8445" width="0" style="2" hidden="1" customWidth="1"/>
    <col min="8446" max="8446" width="7.28515625" style="2" customWidth="1"/>
    <col min="8447" max="8447" width="6.140625" style="2" bestFit="1" customWidth="1"/>
    <col min="8448" max="8448" width="76.85546875" style="2"/>
    <col min="8449" max="8449" width="7.28515625" style="2" customWidth="1"/>
    <col min="8450" max="8450" width="6.140625" style="2" bestFit="1" customWidth="1"/>
    <col min="8451" max="8451" width="78" style="2" customWidth="1"/>
    <col min="8452" max="8452" width="20.7109375" style="2" customWidth="1"/>
    <col min="8453" max="8453" width="26" style="2" customWidth="1"/>
    <col min="8454" max="8454" width="37" style="2" bestFit="1" customWidth="1"/>
    <col min="8455" max="8463" width="0" style="2" hidden="1" customWidth="1"/>
    <col min="8464" max="8466" width="22.7109375" style="2" bestFit="1" customWidth="1"/>
    <col min="8467" max="8467" width="25.28515625" style="2" bestFit="1" customWidth="1"/>
    <col min="8468" max="8468" width="21" style="2" bestFit="1" customWidth="1"/>
    <col min="8469" max="8469" width="8.28515625" style="2" customWidth="1"/>
    <col min="8470" max="8470" width="19" style="2" bestFit="1" customWidth="1"/>
    <col min="8471" max="8471" width="20.5703125" style="2" bestFit="1" customWidth="1"/>
    <col min="8472" max="8472" width="19" style="2" customWidth="1"/>
    <col min="8473" max="8679" width="11.42578125" style="2" customWidth="1"/>
    <col min="8680" max="8682" width="7.28515625" style="2" customWidth="1"/>
    <col min="8683" max="8683" width="0" style="2" hidden="1" customWidth="1"/>
    <col min="8684" max="8684" width="7.28515625" style="2" customWidth="1"/>
    <col min="8685" max="8685" width="66.140625" style="2" customWidth="1"/>
    <col min="8686" max="8686" width="0" style="2" hidden="1" customWidth="1"/>
    <col min="8687" max="8687" width="28" style="2" customWidth="1"/>
    <col min="8688" max="8688" width="32.140625" style="2" customWidth="1"/>
    <col min="8689" max="8689" width="39.85546875" style="2" bestFit="1" customWidth="1"/>
    <col min="8690" max="8690" width="0" style="2" hidden="1" customWidth="1"/>
    <col min="8691" max="8691" width="7.28515625" style="2" customWidth="1"/>
    <col min="8692" max="8692" width="0" style="2" hidden="1" customWidth="1"/>
    <col min="8693" max="8693" width="7.28515625" style="2" customWidth="1"/>
    <col min="8694" max="8694" width="59.5703125" style="2" customWidth="1"/>
    <col min="8695" max="8695" width="0" style="2" hidden="1" customWidth="1"/>
    <col min="8696" max="8696" width="23.85546875" style="2" customWidth="1"/>
    <col min="8697" max="8697" width="27.42578125" style="2" customWidth="1"/>
    <col min="8698" max="8698" width="28" style="2" customWidth="1"/>
    <col min="8699" max="8701" width="0" style="2" hidden="1" customWidth="1"/>
    <col min="8702" max="8702" width="7.28515625" style="2" customWidth="1"/>
    <col min="8703" max="8703" width="6.140625" style="2" bestFit="1" customWidth="1"/>
    <col min="8704" max="8704" width="76.85546875" style="2"/>
    <col min="8705" max="8705" width="7.28515625" style="2" customWidth="1"/>
    <col min="8706" max="8706" width="6.140625" style="2" bestFit="1" customWidth="1"/>
    <col min="8707" max="8707" width="78" style="2" customWidth="1"/>
    <col min="8708" max="8708" width="20.7109375" style="2" customWidth="1"/>
    <col min="8709" max="8709" width="26" style="2" customWidth="1"/>
    <col min="8710" max="8710" width="37" style="2" bestFit="1" customWidth="1"/>
    <col min="8711" max="8719" width="0" style="2" hidden="1" customWidth="1"/>
    <col min="8720" max="8722" width="22.7109375" style="2" bestFit="1" customWidth="1"/>
    <col min="8723" max="8723" width="25.28515625" style="2" bestFit="1" customWidth="1"/>
    <col min="8724" max="8724" width="21" style="2" bestFit="1" customWidth="1"/>
    <col min="8725" max="8725" width="8.28515625" style="2" customWidth="1"/>
    <col min="8726" max="8726" width="19" style="2" bestFit="1" customWidth="1"/>
    <col min="8727" max="8727" width="20.5703125" style="2" bestFit="1" customWidth="1"/>
    <col min="8728" max="8728" width="19" style="2" customWidth="1"/>
    <col min="8729" max="8935" width="11.42578125" style="2" customWidth="1"/>
    <col min="8936" max="8938" width="7.28515625" style="2" customWidth="1"/>
    <col min="8939" max="8939" width="0" style="2" hidden="1" customWidth="1"/>
    <col min="8940" max="8940" width="7.28515625" style="2" customWidth="1"/>
    <col min="8941" max="8941" width="66.140625" style="2" customWidth="1"/>
    <col min="8942" max="8942" width="0" style="2" hidden="1" customWidth="1"/>
    <col min="8943" max="8943" width="28" style="2" customWidth="1"/>
    <col min="8944" max="8944" width="32.140625" style="2" customWidth="1"/>
    <col min="8945" max="8945" width="39.85546875" style="2" bestFit="1" customWidth="1"/>
    <col min="8946" max="8946" width="0" style="2" hidden="1" customWidth="1"/>
    <col min="8947" max="8947" width="7.28515625" style="2" customWidth="1"/>
    <col min="8948" max="8948" width="0" style="2" hidden="1" customWidth="1"/>
    <col min="8949" max="8949" width="7.28515625" style="2" customWidth="1"/>
    <col min="8950" max="8950" width="59.5703125" style="2" customWidth="1"/>
    <col min="8951" max="8951" width="0" style="2" hidden="1" customWidth="1"/>
    <col min="8952" max="8952" width="23.85546875" style="2" customWidth="1"/>
    <col min="8953" max="8953" width="27.42578125" style="2" customWidth="1"/>
    <col min="8954" max="8954" width="28" style="2" customWidth="1"/>
    <col min="8955" max="8957" width="0" style="2" hidden="1" customWidth="1"/>
    <col min="8958" max="8958" width="7.28515625" style="2" customWidth="1"/>
    <col min="8959" max="8959" width="6.140625" style="2" bestFit="1" customWidth="1"/>
    <col min="8960" max="8960" width="76.85546875" style="2"/>
    <col min="8961" max="8961" width="7.28515625" style="2" customWidth="1"/>
    <col min="8962" max="8962" width="6.140625" style="2" bestFit="1" customWidth="1"/>
    <col min="8963" max="8963" width="78" style="2" customWidth="1"/>
    <col min="8964" max="8964" width="20.7109375" style="2" customWidth="1"/>
    <col min="8965" max="8965" width="26" style="2" customWidth="1"/>
    <col min="8966" max="8966" width="37" style="2" bestFit="1" customWidth="1"/>
    <col min="8967" max="8975" width="0" style="2" hidden="1" customWidth="1"/>
    <col min="8976" max="8978" width="22.7109375" style="2" bestFit="1" customWidth="1"/>
    <col min="8979" max="8979" width="25.28515625" style="2" bestFit="1" customWidth="1"/>
    <col min="8980" max="8980" width="21" style="2" bestFit="1" customWidth="1"/>
    <col min="8981" max="8981" width="8.28515625" style="2" customWidth="1"/>
    <col min="8982" max="8982" width="19" style="2" bestFit="1" customWidth="1"/>
    <col min="8983" max="8983" width="20.5703125" style="2" bestFit="1" customWidth="1"/>
    <col min="8984" max="8984" width="19" style="2" customWidth="1"/>
    <col min="8985" max="9191" width="11.42578125" style="2" customWidth="1"/>
    <col min="9192" max="9194" width="7.28515625" style="2" customWidth="1"/>
    <col min="9195" max="9195" width="0" style="2" hidden="1" customWidth="1"/>
    <col min="9196" max="9196" width="7.28515625" style="2" customWidth="1"/>
    <col min="9197" max="9197" width="66.140625" style="2" customWidth="1"/>
    <col min="9198" max="9198" width="0" style="2" hidden="1" customWidth="1"/>
    <col min="9199" max="9199" width="28" style="2" customWidth="1"/>
    <col min="9200" max="9200" width="32.140625" style="2" customWidth="1"/>
    <col min="9201" max="9201" width="39.85546875" style="2" bestFit="1" customWidth="1"/>
    <col min="9202" max="9202" width="0" style="2" hidden="1" customWidth="1"/>
    <col min="9203" max="9203" width="7.28515625" style="2" customWidth="1"/>
    <col min="9204" max="9204" width="0" style="2" hidden="1" customWidth="1"/>
    <col min="9205" max="9205" width="7.28515625" style="2" customWidth="1"/>
    <col min="9206" max="9206" width="59.5703125" style="2" customWidth="1"/>
    <col min="9207" max="9207" width="0" style="2" hidden="1" customWidth="1"/>
    <col min="9208" max="9208" width="23.85546875" style="2" customWidth="1"/>
    <col min="9209" max="9209" width="27.42578125" style="2" customWidth="1"/>
    <col min="9210" max="9210" width="28" style="2" customWidth="1"/>
    <col min="9211" max="9213" width="0" style="2" hidden="1" customWidth="1"/>
    <col min="9214" max="9214" width="7.28515625" style="2" customWidth="1"/>
    <col min="9215" max="9215" width="6.140625" style="2" bestFit="1" customWidth="1"/>
    <col min="9216" max="9216" width="76.85546875" style="2"/>
    <col min="9217" max="9217" width="7.28515625" style="2" customWidth="1"/>
    <col min="9218" max="9218" width="6.140625" style="2" bestFit="1" customWidth="1"/>
    <col min="9219" max="9219" width="78" style="2" customWidth="1"/>
    <col min="9220" max="9220" width="20.7109375" style="2" customWidth="1"/>
    <col min="9221" max="9221" width="26" style="2" customWidth="1"/>
    <col min="9222" max="9222" width="37" style="2" bestFit="1" customWidth="1"/>
    <col min="9223" max="9231" width="0" style="2" hidden="1" customWidth="1"/>
    <col min="9232" max="9234" width="22.7109375" style="2" bestFit="1" customWidth="1"/>
    <col min="9235" max="9235" width="25.28515625" style="2" bestFit="1" customWidth="1"/>
    <col min="9236" max="9236" width="21" style="2" bestFit="1" customWidth="1"/>
    <col min="9237" max="9237" width="8.28515625" style="2" customWidth="1"/>
    <col min="9238" max="9238" width="19" style="2" bestFit="1" customWidth="1"/>
    <col min="9239" max="9239" width="20.5703125" style="2" bestFit="1" customWidth="1"/>
    <col min="9240" max="9240" width="19" style="2" customWidth="1"/>
    <col min="9241" max="9447" width="11.42578125" style="2" customWidth="1"/>
    <col min="9448" max="9450" width="7.28515625" style="2" customWidth="1"/>
    <col min="9451" max="9451" width="0" style="2" hidden="1" customWidth="1"/>
    <col min="9452" max="9452" width="7.28515625" style="2" customWidth="1"/>
    <col min="9453" max="9453" width="66.140625" style="2" customWidth="1"/>
    <col min="9454" max="9454" width="0" style="2" hidden="1" customWidth="1"/>
    <col min="9455" max="9455" width="28" style="2" customWidth="1"/>
    <col min="9456" max="9456" width="32.140625" style="2" customWidth="1"/>
    <col min="9457" max="9457" width="39.85546875" style="2" bestFit="1" customWidth="1"/>
    <col min="9458" max="9458" width="0" style="2" hidden="1" customWidth="1"/>
    <col min="9459" max="9459" width="7.28515625" style="2" customWidth="1"/>
    <col min="9460" max="9460" width="0" style="2" hidden="1" customWidth="1"/>
    <col min="9461" max="9461" width="7.28515625" style="2" customWidth="1"/>
    <col min="9462" max="9462" width="59.5703125" style="2" customWidth="1"/>
    <col min="9463" max="9463" width="0" style="2" hidden="1" customWidth="1"/>
    <col min="9464" max="9464" width="23.85546875" style="2" customWidth="1"/>
    <col min="9465" max="9465" width="27.42578125" style="2" customWidth="1"/>
    <col min="9466" max="9466" width="28" style="2" customWidth="1"/>
    <col min="9467" max="9469" width="0" style="2" hidden="1" customWidth="1"/>
    <col min="9470" max="9470" width="7.28515625" style="2" customWidth="1"/>
    <col min="9471" max="9471" width="6.140625" style="2" bestFit="1" customWidth="1"/>
    <col min="9472" max="9472" width="76.85546875" style="2"/>
    <col min="9473" max="9473" width="7.28515625" style="2" customWidth="1"/>
    <col min="9474" max="9474" width="6.140625" style="2" bestFit="1" customWidth="1"/>
    <col min="9475" max="9475" width="78" style="2" customWidth="1"/>
    <col min="9476" max="9476" width="20.7109375" style="2" customWidth="1"/>
    <col min="9477" max="9477" width="26" style="2" customWidth="1"/>
    <col min="9478" max="9478" width="37" style="2" bestFit="1" customWidth="1"/>
    <col min="9479" max="9487" width="0" style="2" hidden="1" customWidth="1"/>
    <col min="9488" max="9490" width="22.7109375" style="2" bestFit="1" customWidth="1"/>
    <col min="9491" max="9491" width="25.28515625" style="2" bestFit="1" customWidth="1"/>
    <col min="9492" max="9492" width="21" style="2" bestFit="1" customWidth="1"/>
    <col min="9493" max="9493" width="8.28515625" style="2" customWidth="1"/>
    <col min="9494" max="9494" width="19" style="2" bestFit="1" customWidth="1"/>
    <col min="9495" max="9495" width="20.5703125" style="2" bestFit="1" customWidth="1"/>
    <col min="9496" max="9496" width="19" style="2" customWidth="1"/>
    <col min="9497" max="9703" width="11.42578125" style="2" customWidth="1"/>
    <col min="9704" max="9706" width="7.28515625" style="2" customWidth="1"/>
    <col min="9707" max="9707" width="0" style="2" hidden="1" customWidth="1"/>
    <col min="9708" max="9708" width="7.28515625" style="2" customWidth="1"/>
    <col min="9709" max="9709" width="66.140625" style="2" customWidth="1"/>
    <col min="9710" max="9710" width="0" style="2" hidden="1" customWidth="1"/>
    <col min="9711" max="9711" width="28" style="2" customWidth="1"/>
    <col min="9712" max="9712" width="32.140625" style="2" customWidth="1"/>
    <col min="9713" max="9713" width="39.85546875" style="2" bestFit="1" customWidth="1"/>
    <col min="9714" max="9714" width="0" style="2" hidden="1" customWidth="1"/>
    <col min="9715" max="9715" width="7.28515625" style="2" customWidth="1"/>
    <col min="9716" max="9716" width="0" style="2" hidden="1" customWidth="1"/>
    <col min="9717" max="9717" width="7.28515625" style="2" customWidth="1"/>
    <col min="9718" max="9718" width="59.5703125" style="2" customWidth="1"/>
    <col min="9719" max="9719" width="0" style="2" hidden="1" customWidth="1"/>
    <col min="9720" max="9720" width="23.85546875" style="2" customWidth="1"/>
    <col min="9721" max="9721" width="27.42578125" style="2" customWidth="1"/>
    <col min="9722" max="9722" width="28" style="2" customWidth="1"/>
    <col min="9723" max="9725" width="0" style="2" hidden="1" customWidth="1"/>
    <col min="9726" max="9726" width="7.28515625" style="2" customWidth="1"/>
    <col min="9727" max="9727" width="6.140625" style="2" bestFit="1" customWidth="1"/>
    <col min="9728" max="9728" width="76.85546875" style="2"/>
    <col min="9729" max="9729" width="7.28515625" style="2" customWidth="1"/>
    <col min="9730" max="9730" width="6.140625" style="2" bestFit="1" customWidth="1"/>
    <col min="9731" max="9731" width="78" style="2" customWidth="1"/>
    <col min="9732" max="9732" width="20.7109375" style="2" customWidth="1"/>
    <col min="9733" max="9733" width="26" style="2" customWidth="1"/>
    <col min="9734" max="9734" width="37" style="2" bestFit="1" customWidth="1"/>
    <col min="9735" max="9743" width="0" style="2" hidden="1" customWidth="1"/>
    <col min="9744" max="9746" width="22.7109375" style="2" bestFit="1" customWidth="1"/>
    <col min="9747" max="9747" width="25.28515625" style="2" bestFit="1" customWidth="1"/>
    <col min="9748" max="9748" width="21" style="2" bestFit="1" customWidth="1"/>
    <col min="9749" max="9749" width="8.28515625" style="2" customWidth="1"/>
    <col min="9750" max="9750" width="19" style="2" bestFit="1" customWidth="1"/>
    <col min="9751" max="9751" width="20.5703125" style="2" bestFit="1" customWidth="1"/>
    <col min="9752" max="9752" width="19" style="2" customWidth="1"/>
    <col min="9753" max="9959" width="11.42578125" style="2" customWidth="1"/>
    <col min="9960" max="9962" width="7.28515625" style="2" customWidth="1"/>
    <col min="9963" max="9963" width="0" style="2" hidden="1" customWidth="1"/>
    <col min="9964" max="9964" width="7.28515625" style="2" customWidth="1"/>
    <col min="9965" max="9965" width="66.140625" style="2" customWidth="1"/>
    <col min="9966" max="9966" width="0" style="2" hidden="1" customWidth="1"/>
    <col min="9967" max="9967" width="28" style="2" customWidth="1"/>
    <col min="9968" max="9968" width="32.140625" style="2" customWidth="1"/>
    <col min="9969" max="9969" width="39.85546875" style="2" bestFit="1" customWidth="1"/>
    <col min="9970" max="9970" width="0" style="2" hidden="1" customWidth="1"/>
    <col min="9971" max="9971" width="7.28515625" style="2" customWidth="1"/>
    <col min="9972" max="9972" width="0" style="2" hidden="1" customWidth="1"/>
    <col min="9973" max="9973" width="7.28515625" style="2" customWidth="1"/>
    <col min="9974" max="9974" width="59.5703125" style="2" customWidth="1"/>
    <col min="9975" max="9975" width="0" style="2" hidden="1" customWidth="1"/>
    <col min="9976" max="9976" width="23.85546875" style="2" customWidth="1"/>
    <col min="9977" max="9977" width="27.42578125" style="2" customWidth="1"/>
    <col min="9978" max="9978" width="28" style="2" customWidth="1"/>
    <col min="9979" max="9981" width="0" style="2" hidden="1" customWidth="1"/>
    <col min="9982" max="9982" width="7.28515625" style="2" customWidth="1"/>
    <col min="9983" max="9983" width="6.140625" style="2" bestFit="1" customWidth="1"/>
    <col min="9984" max="9984" width="76.85546875" style="2"/>
    <col min="9985" max="9985" width="7.28515625" style="2" customWidth="1"/>
    <col min="9986" max="9986" width="6.140625" style="2" bestFit="1" customWidth="1"/>
    <col min="9987" max="9987" width="78" style="2" customWidth="1"/>
    <col min="9988" max="9988" width="20.7109375" style="2" customWidth="1"/>
    <col min="9989" max="9989" width="26" style="2" customWidth="1"/>
    <col min="9990" max="9990" width="37" style="2" bestFit="1" customWidth="1"/>
    <col min="9991" max="9999" width="0" style="2" hidden="1" customWidth="1"/>
    <col min="10000" max="10002" width="22.7109375" style="2" bestFit="1" customWidth="1"/>
    <col min="10003" max="10003" width="25.28515625" style="2" bestFit="1" customWidth="1"/>
    <col min="10004" max="10004" width="21" style="2" bestFit="1" customWidth="1"/>
    <col min="10005" max="10005" width="8.28515625" style="2" customWidth="1"/>
    <col min="10006" max="10006" width="19" style="2" bestFit="1" customWidth="1"/>
    <col min="10007" max="10007" width="20.5703125" style="2" bestFit="1" customWidth="1"/>
    <col min="10008" max="10008" width="19" style="2" customWidth="1"/>
    <col min="10009" max="10215" width="11.42578125" style="2" customWidth="1"/>
    <col min="10216" max="10218" width="7.28515625" style="2" customWidth="1"/>
    <col min="10219" max="10219" width="0" style="2" hidden="1" customWidth="1"/>
    <col min="10220" max="10220" width="7.28515625" style="2" customWidth="1"/>
    <col min="10221" max="10221" width="66.140625" style="2" customWidth="1"/>
    <col min="10222" max="10222" width="0" style="2" hidden="1" customWidth="1"/>
    <col min="10223" max="10223" width="28" style="2" customWidth="1"/>
    <col min="10224" max="10224" width="32.140625" style="2" customWidth="1"/>
    <col min="10225" max="10225" width="39.85546875" style="2" bestFit="1" customWidth="1"/>
    <col min="10226" max="10226" width="0" style="2" hidden="1" customWidth="1"/>
    <col min="10227" max="10227" width="7.28515625" style="2" customWidth="1"/>
    <col min="10228" max="10228" width="0" style="2" hidden="1" customWidth="1"/>
    <col min="10229" max="10229" width="7.28515625" style="2" customWidth="1"/>
    <col min="10230" max="10230" width="59.5703125" style="2" customWidth="1"/>
    <col min="10231" max="10231" width="0" style="2" hidden="1" customWidth="1"/>
    <col min="10232" max="10232" width="23.85546875" style="2" customWidth="1"/>
    <col min="10233" max="10233" width="27.42578125" style="2" customWidth="1"/>
    <col min="10234" max="10234" width="28" style="2" customWidth="1"/>
    <col min="10235" max="10237" width="0" style="2" hidden="1" customWidth="1"/>
    <col min="10238" max="10238" width="7.28515625" style="2" customWidth="1"/>
    <col min="10239" max="10239" width="6.140625" style="2" bestFit="1" customWidth="1"/>
    <col min="10240" max="10240" width="76.85546875" style="2"/>
    <col min="10241" max="10241" width="7.28515625" style="2" customWidth="1"/>
    <col min="10242" max="10242" width="6.140625" style="2" bestFit="1" customWidth="1"/>
    <col min="10243" max="10243" width="78" style="2" customWidth="1"/>
    <col min="10244" max="10244" width="20.7109375" style="2" customWidth="1"/>
    <col min="10245" max="10245" width="26" style="2" customWidth="1"/>
    <col min="10246" max="10246" width="37" style="2" bestFit="1" customWidth="1"/>
    <col min="10247" max="10255" width="0" style="2" hidden="1" customWidth="1"/>
    <col min="10256" max="10258" width="22.7109375" style="2" bestFit="1" customWidth="1"/>
    <col min="10259" max="10259" width="25.28515625" style="2" bestFit="1" customWidth="1"/>
    <col min="10260" max="10260" width="21" style="2" bestFit="1" customWidth="1"/>
    <col min="10261" max="10261" width="8.28515625" style="2" customWidth="1"/>
    <col min="10262" max="10262" width="19" style="2" bestFit="1" customWidth="1"/>
    <col min="10263" max="10263" width="20.5703125" style="2" bestFit="1" customWidth="1"/>
    <col min="10264" max="10264" width="19" style="2" customWidth="1"/>
    <col min="10265" max="10471" width="11.42578125" style="2" customWidth="1"/>
    <col min="10472" max="10474" width="7.28515625" style="2" customWidth="1"/>
    <col min="10475" max="10475" width="0" style="2" hidden="1" customWidth="1"/>
    <col min="10476" max="10476" width="7.28515625" style="2" customWidth="1"/>
    <col min="10477" max="10477" width="66.140625" style="2" customWidth="1"/>
    <col min="10478" max="10478" width="0" style="2" hidden="1" customWidth="1"/>
    <col min="10479" max="10479" width="28" style="2" customWidth="1"/>
    <col min="10480" max="10480" width="32.140625" style="2" customWidth="1"/>
    <col min="10481" max="10481" width="39.85546875" style="2" bestFit="1" customWidth="1"/>
    <col min="10482" max="10482" width="0" style="2" hidden="1" customWidth="1"/>
    <col min="10483" max="10483" width="7.28515625" style="2" customWidth="1"/>
    <col min="10484" max="10484" width="0" style="2" hidden="1" customWidth="1"/>
    <col min="10485" max="10485" width="7.28515625" style="2" customWidth="1"/>
    <col min="10486" max="10486" width="59.5703125" style="2" customWidth="1"/>
    <col min="10487" max="10487" width="0" style="2" hidden="1" customWidth="1"/>
    <col min="10488" max="10488" width="23.85546875" style="2" customWidth="1"/>
    <col min="10489" max="10489" width="27.42578125" style="2" customWidth="1"/>
    <col min="10490" max="10490" width="28" style="2" customWidth="1"/>
    <col min="10491" max="10493" width="0" style="2" hidden="1" customWidth="1"/>
    <col min="10494" max="10494" width="7.28515625" style="2" customWidth="1"/>
    <col min="10495" max="10495" width="6.140625" style="2" bestFit="1" customWidth="1"/>
    <col min="10496" max="10496" width="76.85546875" style="2"/>
    <col min="10497" max="10497" width="7.28515625" style="2" customWidth="1"/>
    <col min="10498" max="10498" width="6.140625" style="2" bestFit="1" customWidth="1"/>
    <col min="10499" max="10499" width="78" style="2" customWidth="1"/>
    <col min="10500" max="10500" width="20.7109375" style="2" customWidth="1"/>
    <col min="10501" max="10501" width="26" style="2" customWidth="1"/>
    <col min="10502" max="10502" width="37" style="2" bestFit="1" customWidth="1"/>
    <col min="10503" max="10511" width="0" style="2" hidden="1" customWidth="1"/>
    <col min="10512" max="10514" width="22.7109375" style="2" bestFit="1" customWidth="1"/>
    <col min="10515" max="10515" width="25.28515625" style="2" bestFit="1" customWidth="1"/>
    <col min="10516" max="10516" width="21" style="2" bestFit="1" customWidth="1"/>
    <col min="10517" max="10517" width="8.28515625" style="2" customWidth="1"/>
    <col min="10518" max="10518" width="19" style="2" bestFit="1" customWidth="1"/>
    <col min="10519" max="10519" width="20.5703125" style="2" bestFit="1" customWidth="1"/>
    <col min="10520" max="10520" width="19" style="2" customWidth="1"/>
    <col min="10521" max="10727" width="11.42578125" style="2" customWidth="1"/>
    <col min="10728" max="10730" width="7.28515625" style="2" customWidth="1"/>
    <col min="10731" max="10731" width="0" style="2" hidden="1" customWidth="1"/>
    <col min="10732" max="10732" width="7.28515625" style="2" customWidth="1"/>
    <col min="10733" max="10733" width="66.140625" style="2" customWidth="1"/>
    <col min="10734" max="10734" width="0" style="2" hidden="1" customWidth="1"/>
    <col min="10735" max="10735" width="28" style="2" customWidth="1"/>
    <col min="10736" max="10736" width="32.140625" style="2" customWidth="1"/>
    <col min="10737" max="10737" width="39.85546875" style="2" bestFit="1" customWidth="1"/>
    <col min="10738" max="10738" width="0" style="2" hidden="1" customWidth="1"/>
    <col min="10739" max="10739" width="7.28515625" style="2" customWidth="1"/>
    <col min="10740" max="10740" width="0" style="2" hidden="1" customWidth="1"/>
    <col min="10741" max="10741" width="7.28515625" style="2" customWidth="1"/>
    <col min="10742" max="10742" width="59.5703125" style="2" customWidth="1"/>
    <col min="10743" max="10743" width="0" style="2" hidden="1" customWidth="1"/>
    <col min="10744" max="10744" width="23.85546875" style="2" customWidth="1"/>
    <col min="10745" max="10745" width="27.42578125" style="2" customWidth="1"/>
    <col min="10746" max="10746" width="28" style="2" customWidth="1"/>
    <col min="10747" max="10749" width="0" style="2" hidden="1" customWidth="1"/>
    <col min="10750" max="10750" width="7.28515625" style="2" customWidth="1"/>
    <col min="10751" max="10751" width="6.140625" style="2" bestFit="1" customWidth="1"/>
    <col min="10752" max="10752" width="76.85546875" style="2"/>
    <col min="10753" max="10753" width="7.28515625" style="2" customWidth="1"/>
    <col min="10754" max="10754" width="6.140625" style="2" bestFit="1" customWidth="1"/>
    <col min="10755" max="10755" width="78" style="2" customWidth="1"/>
    <col min="10756" max="10756" width="20.7109375" style="2" customWidth="1"/>
    <col min="10757" max="10757" width="26" style="2" customWidth="1"/>
    <col min="10758" max="10758" width="37" style="2" bestFit="1" customWidth="1"/>
    <col min="10759" max="10767" width="0" style="2" hidden="1" customWidth="1"/>
    <col min="10768" max="10770" width="22.7109375" style="2" bestFit="1" customWidth="1"/>
    <col min="10771" max="10771" width="25.28515625" style="2" bestFit="1" customWidth="1"/>
    <col min="10772" max="10772" width="21" style="2" bestFit="1" customWidth="1"/>
    <col min="10773" max="10773" width="8.28515625" style="2" customWidth="1"/>
    <col min="10774" max="10774" width="19" style="2" bestFit="1" customWidth="1"/>
    <col min="10775" max="10775" width="20.5703125" style="2" bestFit="1" customWidth="1"/>
    <col min="10776" max="10776" width="19" style="2" customWidth="1"/>
    <col min="10777" max="10983" width="11.42578125" style="2" customWidth="1"/>
    <col min="10984" max="10986" width="7.28515625" style="2" customWidth="1"/>
    <col min="10987" max="10987" width="0" style="2" hidden="1" customWidth="1"/>
    <col min="10988" max="10988" width="7.28515625" style="2" customWidth="1"/>
    <col min="10989" max="10989" width="66.140625" style="2" customWidth="1"/>
    <col min="10990" max="10990" width="0" style="2" hidden="1" customWidth="1"/>
    <col min="10991" max="10991" width="28" style="2" customWidth="1"/>
    <col min="10992" max="10992" width="32.140625" style="2" customWidth="1"/>
    <col min="10993" max="10993" width="39.85546875" style="2" bestFit="1" customWidth="1"/>
    <col min="10994" max="10994" width="0" style="2" hidden="1" customWidth="1"/>
    <col min="10995" max="10995" width="7.28515625" style="2" customWidth="1"/>
    <col min="10996" max="10996" width="0" style="2" hidden="1" customWidth="1"/>
    <col min="10997" max="10997" width="7.28515625" style="2" customWidth="1"/>
    <col min="10998" max="10998" width="59.5703125" style="2" customWidth="1"/>
    <col min="10999" max="10999" width="0" style="2" hidden="1" customWidth="1"/>
    <col min="11000" max="11000" width="23.85546875" style="2" customWidth="1"/>
    <col min="11001" max="11001" width="27.42578125" style="2" customWidth="1"/>
    <col min="11002" max="11002" width="28" style="2" customWidth="1"/>
    <col min="11003" max="11005" width="0" style="2" hidden="1" customWidth="1"/>
    <col min="11006" max="11006" width="7.28515625" style="2" customWidth="1"/>
    <col min="11007" max="11007" width="6.140625" style="2" bestFit="1" customWidth="1"/>
    <col min="11008" max="11008" width="76.85546875" style="2"/>
    <col min="11009" max="11009" width="7.28515625" style="2" customWidth="1"/>
    <col min="11010" max="11010" width="6.140625" style="2" bestFit="1" customWidth="1"/>
    <col min="11011" max="11011" width="78" style="2" customWidth="1"/>
    <col min="11012" max="11012" width="20.7109375" style="2" customWidth="1"/>
    <col min="11013" max="11013" width="26" style="2" customWidth="1"/>
    <col min="11014" max="11014" width="37" style="2" bestFit="1" customWidth="1"/>
    <col min="11015" max="11023" width="0" style="2" hidden="1" customWidth="1"/>
    <col min="11024" max="11026" width="22.7109375" style="2" bestFit="1" customWidth="1"/>
    <col min="11027" max="11027" width="25.28515625" style="2" bestFit="1" customWidth="1"/>
    <col min="11028" max="11028" width="21" style="2" bestFit="1" customWidth="1"/>
    <col min="11029" max="11029" width="8.28515625" style="2" customWidth="1"/>
    <col min="11030" max="11030" width="19" style="2" bestFit="1" customWidth="1"/>
    <col min="11031" max="11031" width="20.5703125" style="2" bestFit="1" customWidth="1"/>
    <col min="11032" max="11032" width="19" style="2" customWidth="1"/>
    <col min="11033" max="11239" width="11.42578125" style="2" customWidth="1"/>
    <col min="11240" max="11242" width="7.28515625" style="2" customWidth="1"/>
    <col min="11243" max="11243" width="0" style="2" hidden="1" customWidth="1"/>
    <col min="11244" max="11244" width="7.28515625" style="2" customWidth="1"/>
    <col min="11245" max="11245" width="66.140625" style="2" customWidth="1"/>
    <col min="11246" max="11246" width="0" style="2" hidden="1" customWidth="1"/>
    <col min="11247" max="11247" width="28" style="2" customWidth="1"/>
    <col min="11248" max="11248" width="32.140625" style="2" customWidth="1"/>
    <col min="11249" max="11249" width="39.85546875" style="2" bestFit="1" customWidth="1"/>
    <col min="11250" max="11250" width="0" style="2" hidden="1" customWidth="1"/>
    <col min="11251" max="11251" width="7.28515625" style="2" customWidth="1"/>
    <col min="11252" max="11252" width="0" style="2" hidden="1" customWidth="1"/>
    <col min="11253" max="11253" width="7.28515625" style="2" customWidth="1"/>
    <col min="11254" max="11254" width="59.5703125" style="2" customWidth="1"/>
    <col min="11255" max="11255" width="0" style="2" hidden="1" customWidth="1"/>
    <col min="11256" max="11256" width="23.85546875" style="2" customWidth="1"/>
    <col min="11257" max="11257" width="27.42578125" style="2" customWidth="1"/>
    <col min="11258" max="11258" width="28" style="2" customWidth="1"/>
    <col min="11259" max="11261" width="0" style="2" hidden="1" customWidth="1"/>
    <col min="11262" max="11262" width="7.28515625" style="2" customWidth="1"/>
    <col min="11263" max="11263" width="6.140625" style="2" bestFit="1" customWidth="1"/>
    <col min="11264" max="11264" width="76.85546875" style="2"/>
    <col min="11265" max="11265" width="7.28515625" style="2" customWidth="1"/>
    <col min="11266" max="11266" width="6.140625" style="2" bestFit="1" customWidth="1"/>
    <col min="11267" max="11267" width="78" style="2" customWidth="1"/>
    <col min="11268" max="11268" width="20.7109375" style="2" customWidth="1"/>
    <col min="11269" max="11269" width="26" style="2" customWidth="1"/>
    <col min="11270" max="11270" width="37" style="2" bestFit="1" customWidth="1"/>
    <col min="11271" max="11279" width="0" style="2" hidden="1" customWidth="1"/>
    <col min="11280" max="11282" width="22.7109375" style="2" bestFit="1" customWidth="1"/>
    <col min="11283" max="11283" width="25.28515625" style="2" bestFit="1" customWidth="1"/>
    <col min="11284" max="11284" width="21" style="2" bestFit="1" customWidth="1"/>
    <col min="11285" max="11285" width="8.28515625" style="2" customWidth="1"/>
    <col min="11286" max="11286" width="19" style="2" bestFit="1" customWidth="1"/>
    <col min="11287" max="11287" width="20.5703125" style="2" bestFit="1" customWidth="1"/>
    <col min="11288" max="11288" width="19" style="2" customWidth="1"/>
    <col min="11289" max="11495" width="11.42578125" style="2" customWidth="1"/>
    <col min="11496" max="11498" width="7.28515625" style="2" customWidth="1"/>
    <col min="11499" max="11499" width="0" style="2" hidden="1" customWidth="1"/>
    <col min="11500" max="11500" width="7.28515625" style="2" customWidth="1"/>
    <col min="11501" max="11501" width="66.140625" style="2" customWidth="1"/>
    <col min="11502" max="11502" width="0" style="2" hidden="1" customWidth="1"/>
    <col min="11503" max="11503" width="28" style="2" customWidth="1"/>
    <col min="11504" max="11504" width="32.140625" style="2" customWidth="1"/>
    <col min="11505" max="11505" width="39.85546875" style="2" bestFit="1" customWidth="1"/>
    <col min="11506" max="11506" width="0" style="2" hidden="1" customWidth="1"/>
    <col min="11507" max="11507" width="7.28515625" style="2" customWidth="1"/>
    <col min="11508" max="11508" width="0" style="2" hidden="1" customWidth="1"/>
    <col min="11509" max="11509" width="7.28515625" style="2" customWidth="1"/>
    <col min="11510" max="11510" width="59.5703125" style="2" customWidth="1"/>
    <col min="11511" max="11511" width="0" style="2" hidden="1" customWidth="1"/>
    <col min="11512" max="11512" width="23.85546875" style="2" customWidth="1"/>
    <col min="11513" max="11513" width="27.42578125" style="2" customWidth="1"/>
    <col min="11514" max="11514" width="28" style="2" customWidth="1"/>
    <col min="11515" max="11517" width="0" style="2" hidden="1" customWidth="1"/>
    <col min="11518" max="11518" width="7.28515625" style="2" customWidth="1"/>
    <col min="11519" max="11519" width="6.140625" style="2" bestFit="1" customWidth="1"/>
    <col min="11520" max="11520" width="76.85546875" style="2"/>
    <col min="11521" max="11521" width="7.28515625" style="2" customWidth="1"/>
    <col min="11522" max="11522" width="6.140625" style="2" bestFit="1" customWidth="1"/>
    <col min="11523" max="11523" width="78" style="2" customWidth="1"/>
    <col min="11524" max="11524" width="20.7109375" style="2" customWidth="1"/>
    <col min="11525" max="11525" width="26" style="2" customWidth="1"/>
    <col min="11526" max="11526" width="37" style="2" bestFit="1" customWidth="1"/>
    <col min="11527" max="11535" width="0" style="2" hidden="1" customWidth="1"/>
    <col min="11536" max="11538" width="22.7109375" style="2" bestFit="1" customWidth="1"/>
    <col min="11539" max="11539" width="25.28515625" style="2" bestFit="1" customWidth="1"/>
    <col min="11540" max="11540" width="21" style="2" bestFit="1" customWidth="1"/>
    <col min="11541" max="11541" width="8.28515625" style="2" customWidth="1"/>
    <col min="11542" max="11542" width="19" style="2" bestFit="1" customWidth="1"/>
    <col min="11543" max="11543" width="20.5703125" style="2" bestFit="1" customWidth="1"/>
    <col min="11544" max="11544" width="19" style="2" customWidth="1"/>
    <col min="11545" max="11751" width="11.42578125" style="2" customWidth="1"/>
    <col min="11752" max="11754" width="7.28515625" style="2" customWidth="1"/>
    <col min="11755" max="11755" width="0" style="2" hidden="1" customWidth="1"/>
    <col min="11756" max="11756" width="7.28515625" style="2" customWidth="1"/>
    <col min="11757" max="11757" width="66.140625" style="2" customWidth="1"/>
    <col min="11758" max="11758" width="0" style="2" hidden="1" customWidth="1"/>
    <col min="11759" max="11759" width="28" style="2" customWidth="1"/>
    <col min="11760" max="11760" width="32.140625" style="2" customWidth="1"/>
    <col min="11761" max="11761" width="39.85546875" style="2" bestFit="1" customWidth="1"/>
    <col min="11762" max="11762" width="0" style="2" hidden="1" customWidth="1"/>
    <col min="11763" max="11763" width="7.28515625" style="2" customWidth="1"/>
    <col min="11764" max="11764" width="0" style="2" hidden="1" customWidth="1"/>
    <col min="11765" max="11765" width="7.28515625" style="2" customWidth="1"/>
    <col min="11766" max="11766" width="59.5703125" style="2" customWidth="1"/>
    <col min="11767" max="11767" width="0" style="2" hidden="1" customWidth="1"/>
    <col min="11768" max="11768" width="23.85546875" style="2" customWidth="1"/>
    <col min="11769" max="11769" width="27.42578125" style="2" customWidth="1"/>
    <col min="11770" max="11770" width="28" style="2" customWidth="1"/>
    <col min="11771" max="11773" width="0" style="2" hidden="1" customWidth="1"/>
    <col min="11774" max="11774" width="7.28515625" style="2" customWidth="1"/>
    <col min="11775" max="11775" width="6.140625" style="2" bestFit="1" customWidth="1"/>
    <col min="11776" max="11776" width="76.85546875" style="2"/>
    <col min="11777" max="11777" width="7.28515625" style="2" customWidth="1"/>
    <col min="11778" max="11778" width="6.140625" style="2" bestFit="1" customWidth="1"/>
    <col min="11779" max="11779" width="78" style="2" customWidth="1"/>
    <col min="11780" max="11780" width="20.7109375" style="2" customWidth="1"/>
    <col min="11781" max="11781" width="26" style="2" customWidth="1"/>
    <col min="11782" max="11782" width="37" style="2" bestFit="1" customWidth="1"/>
    <col min="11783" max="11791" width="0" style="2" hidden="1" customWidth="1"/>
    <col min="11792" max="11794" width="22.7109375" style="2" bestFit="1" customWidth="1"/>
    <col min="11795" max="11795" width="25.28515625" style="2" bestFit="1" customWidth="1"/>
    <col min="11796" max="11796" width="21" style="2" bestFit="1" customWidth="1"/>
    <col min="11797" max="11797" width="8.28515625" style="2" customWidth="1"/>
    <col min="11798" max="11798" width="19" style="2" bestFit="1" customWidth="1"/>
    <col min="11799" max="11799" width="20.5703125" style="2" bestFit="1" customWidth="1"/>
    <col min="11800" max="11800" width="19" style="2" customWidth="1"/>
    <col min="11801" max="12007" width="11.42578125" style="2" customWidth="1"/>
    <col min="12008" max="12010" width="7.28515625" style="2" customWidth="1"/>
    <col min="12011" max="12011" width="0" style="2" hidden="1" customWidth="1"/>
    <col min="12012" max="12012" width="7.28515625" style="2" customWidth="1"/>
    <col min="12013" max="12013" width="66.140625" style="2" customWidth="1"/>
    <col min="12014" max="12014" width="0" style="2" hidden="1" customWidth="1"/>
    <col min="12015" max="12015" width="28" style="2" customWidth="1"/>
    <col min="12016" max="12016" width="32.140625" style="2" customWidth="1"/>
    <col min="12017" max="12017" width="39.85546875" style="2" bestFit="1" customWidth="1"/>
    <col min="12018" max="12018" width="0" style="2" hidden="1" customWidth="1"/>
    <col min="12019" max="12019" width="7.28515625" style="2" customWidth="1"/>
    <col min="12020" max="12020" width="0" style="2" hidden="1" customWidth="1"/>
    <col min="12021" max="12021" width="7.28515625" style="2" customWidth="1"/>
    <col min="12022" max="12022" width="59.5703125" style="2" customWidth="1"/>
    <col min="12023" max="12023" width="0" style="2" hidden="1" customWidth="1"/>
    <col min="12024" max="12024" width="23.85546875" style="2" customWidth="1"/>
    <col min="12025" max="12025" width="27.42578125" style="2" customWidth="1"/>
    <col min="12026" max="12026" width="28" style="2" customWidth="1"/>
    <col min="12027" max="12029" width="0" style="2" hidden="1" customWidth="1"/>
    <col min="12030" max="12030" width="7.28515625" style="2" customWidth="1"/>
    <col min="12031" max="12031" width="6.140625" style="2" bestFit="1" customWidth="1"/>
    <col min="12032" max="12032" width="76.85546875" style="2"/>
    <col min="12033" max="12033" width="7.28515625" style="2" customWidth="1"/>
    <col min="12034" max="12034" width="6.140625" style="2" bestFit="1" customWidth="1"/>
    <col min="12035" max="12035" width="78" style="2" customWidth="1"/>
    <col min="12036" max="12036" width="20.7109375" style="2" customWidth="1"/>
    <col min="12037" max="12037" width="26" style="2" customWidth="1"/>
    <col min="12038" max="12038" width="37" style="2" bestFit="1" customWidth="1"/>
    <col min="12039" max="12047" width="0" style="2" hidden="1" customWidth="1"/>
    <col min="12048" max="12050" width="22.7109375" style="2" bestFit="1" customWidth="1"/>
    <col min="12051" max="12051" width="25.28515625" style="2" bestFit="1" customWidth="1"/>
    <col min="12052" max="12052" width="21" style="2" bestFit="1" customWidth="1"/>
    <col min="12053" max="12053" width="8.28515625" style="2" customWidth="1"/>
    <col min="12054" max="12054" width="19" style="2" bestFit="1" customWidth="1"/>
    <col min="12055" max="12055" width="20.5703125" style="2" bestFit="1" customWidth="1"/>
    <col min="12056" max="12056" width="19" style="2" customWidth="1"/>
    <col min="12057" max="12263" width="11.42578125" style="2" customWidth="1"/>
    <col min="12264" max="12266" width="7.28515625" style="2" customWidth="1"/>
    <col min="12267" max="12267" width="0" style="2" hidden="1" customWidth="1"/>
    <col min="12268" max="12268" width="7.28515625" style="2" customWidth="1"/>
    <col min="12269" max="12269" width="66.140625" style="2" customWidth="1"/>
    <col min="12270" max="12270" width="0" style="2" hidden="1" customWidth="1"/>
    <col min="12271" max="12271" width="28" style="2" customWidth="1"/>
    <col min="12272" max="12272" width="32.140625" style="2" customWidth="1"/>
    <col min="12273" max="12273" width="39.85546875" style="2" bestFit="1" customWidth="1"/>
    <col min="12274" max="12274" width="0" style="2" hidden="1" customWidth="1"/>
    <col min="12275" max="12275" width="7.28515625" style="2" customWidth="1"/>
    <col min="12276" max="12276" width="0" style="2" hidden="1" customWidth="1"/>
    <col min="12277" max="12277" width="7.28515625" style="2" customWidth="1"/>
    <col min="12278" max="12278" width="59.5703125" style="2" customWidth="1"/>
    <col min="12279" max="12279" width="0" style="2" hidden="1" customWidth="1"/>
    <col min="12280" max="12280" width="23.85546875" style="2" customWidth="1"/>
    <col min="12281" max="12281" width="27.42578125" style="2" customWidth="1"/>
    <col min="12282" max="12282" width="28" style="2" customWidth="1"/>
    <col min="12283" max="12285" width="0" style="2" hidden="1" customWidth="1"/>
    <col min="12286" max="12286" width="7.28515625" style="2" customWidth="1"/>
    <col min="12287" max="12287" width="6.140625" style="2" bestFit="1" customWidth="1"/>
    <col min="12288" max="12288" width="76.85546875" style="2"/>
    <col min="12289" max="12289" width="7.28515625" style="2" customWidth="1"/>
    <col min="12290" max="12290" width="6.140625" style="2" bestFit="1" customWidth="1"/>
    <col min="12291" max="12291" width="78" style="2" customWidth="1"/>
    <col min="12292" max="12292" width="20.7109375" style="2" customWidth="1"/>
    <col min="12293" max="12293" width="26" style="2" customWidth="1"/>
    <col min="12294" max="12294" width="37" style="2" bestFit="1" customWidth="1"/>
    <col min="12295" max="12303" width="0" style="2" hidden="1" customWidth="1"/>
    <col min="12304" max="12306" width="22.7109375" style="2" bestFit="1" customWidth="1"/>
    <col min="12307" max="12307" width="25.28515625" style="2" bestFit="1" customWidth="1"/>
    <col min="12308" max="12308" width="21" style="2" bestFit="1" customWidth="1"/>
    <col min="12309" max="12309" width="8.28515625" style="2" customWidth="1"/>
    <col min="12310" max="12310" width="19" style="2" bestFit="1" customWidth="1"/>
    <col min="12311" max="12311" width="20.5703125" style="2" bestFit="1" customWidth="1"/>
    <col min="12312" max="12312" width="19" style="2" customWidth="1"/>
    <col min="12313" max="12519" width="11.42578125" style="2" customWidth="1"/>
    <col min="12520" max="12522" width="7.28515625" style="2" customWidth="1"/>
    <col min="12523" max="12523" width="0" style="2" hidden="1" customWidth="1"/>
    <col min="12524" max="12524" width="7.28515625" style="2" customWidth="1"/>
    <col min="12525" max="12525" width="66.140625" style="2" customWidth="1"/>
    <col min="12526" max="12526" width="0" style="2" hidden="1" customWidth="1"/>
    <col min="12527" max="12527" width="28" style="2" customWidth="1"/>
    <col min="12528" max="12528" width="32.140625" style="2" customWidth="1"/>
    <col min="12529" max="12529" width="39.85546875" style="2" bestFit="1" customWidth="1"/>
    <col min="12530" max="12530" width="0" style="2" hidden="1" customWidth="1"/>
    <col min="12531" max="12531" width="7.28515625" style="2" customWidth="1"/>
    <col min="12532" max="12532" width="0" style="2" hidden="1" customWidth="1"/>
    <col min="12533" max="12533" width="7.28515625" style="2" customWidth="1"/>
    <col min="12534" max="12534" width="59.5703125" style="2" customWidth="1"/>
    <col min="12535" max="12535" width="0" style="2" hidden="1" customWidth="1"/>
    <col min="12536" max="12536" width="23.85546875" style="2" customWidth="1"/>
    <col min="12537" max="12537" width="27.42578125" style="2" customWidth="1"/>
    <col min="12538" max="12538" width="28" style="2" customWidth="1"/>
    <col min="12539" max="12541" width="0" style="2" hidden="1" customWidth="1"/>
    <col min="12542" max="12542" width="7.28515625" style="2" customWidth="1"/>
    <col min="12543" max="12543" width="6.140625" style="2" bestFit="1" customWidth="1"/>
    <col min="12544" max="12544" width="76.85546875" style="2"/>
    <col min="12545" max="12545" width="7.28515625" style="2" customWidth="1"/>
    <col min="12546" max="12546" width="6.140625" style="2" bestFit="1" customWidth="1"/>
    <col min="12547" max="12547" width="78" style="2" customWidth="1"/>
    <col min="12548" max="12548" width="20.7109375" style="2" customWidth="1"/>
    <col min="12549" max="12549" width="26" style="2" customWidth="1"/>
    <col min="12550" max="12550" width="37" style="2" bestFit="1" customWidth="1"/>
    <col min="12551" max="12559" width="0" style="2" hidden="1" customWidth="1"/>
    <col min="12560" max="12562" width="22.7109375" style="2" bestFit="1" customWidth="1"/>
    <col min="12563" max="12563" width="25.28515625" style="2" bestFit="1" customWidth="1"/>
    <col min="12564" max="12564" width="21" style="2" bestFit="1" customWidth="1"/>
    <col min="12565" max="12565" width="8.28515625" style="2" customWidth="1"/>
    <col min="12566" max="12566" width="19" style="2" bestFit="1" customWidth="1"/>
    <col min="12567" max="12567" width="20.5703125" style="2" bestFit="1" customWidth="1"/>
    <col min="12568" max="12568" width="19" style="2" customWidth="1"/>
    <col min="12569" max="12775" width="11.42578125" style="2" customWidth="1"/>
    <col min="12776" max="12778" width="7.28515625" style="2" customWidth="1"/>
    <col min="12779" max="12779" width="0" style="2" hidden="1" customWidth="1"/>
    <col min="12780" max="12780" width="7.28515625" style="2" customWidth="1"/>
    <col min="12781" max="12781" width="66.140625" style="2" customWidth="1"/>
    <col min="12782" max="12782" width="0" style="2" hidden="1" customWidth="1"/>
    <col min="12783" max="12783" width="28" style="2" customWidth="1"/>
    <col min="12784" max="12784" width="32.140625" style="2" customWidth="1"/>
    <col min="12785" max="12785" width="39.85546875" style="2" bestFit="1" customWidth="1"/>
    <col min="12786" max="12786" width="0" style="2" hidden="1" customWidth="1"/>
    <col min="12787" max="12787" width="7.28515625" style="2" customWidth="1"/>
    <col min="12788" max="12788" width="0" style="2" hidden="1" customWidth="1"/>
    <col min="12789" max="12789" width="7.28515625" style="2" customWidth="1"/>
    <col min="12790" max="12790" width="59.5703125" style="2" customWidth="1"/>
    <col min="12791" max="12791" width="0" style="2" hidden="1" customWidth="1"/>
    <col min="12792" max="12792" width="23.85546875" style="2" customWidth="1"/>
    <col min="12793" max="12793" width="27.42578125" style="2" customWidth="1"/>
    <col min="12794" max="12794" width="28" style="2" customWidth="1"/>
    <col min="12795" max="12797" width="0" style="2" hidden="1" customWidth="1"/>
    <col min="12798" max="12798" width="7.28515625" style="2" customWidth="1"/>
    <col min="12799" max="12799" width="6.140625" style="2" bestFit="1" customWidth="1"/>
    <col min="12800" max="12800" width="76.85546875" style="2"/>
    <col min="12801" max="12801" width="7.28515625" style="2" customWidth="1"/>
    <col min="12802" max="12802" width="6.140625" style="2" bestFit="1" customWidth="1"/>
    <col min="12803" max="12803" width="78" style="2" customWidth="1"/>
    <col min="12804" max="12804" width="20.7109375" style="2" customWidth="1"/>
    <col min="12805" max="12805" width="26" style="2" customWidth="1"/>
    <col min="12806" max="12806" width="37" style="2" bestFit="1" customWidth="1"/>
    <col min="12807" max="12815" width="0" style="2" hidden="1" customWidth="1"/>
    <col min="12816" max="12818" width="22.7109375" style="2" bestFit="1" customWidth="1"/>
    <col min="12819" max="12819" width="25.28515625" style="2" bestFit="1" customWidth="1"/>
    <col min="12820" max="12820" width="21" style="2" bestFit="1" customWidth="1"/>
    <col min="12821" max="12821" width="8.28515625" style="2" customWidth="1"/>
    <col min="12822" max="12822" width="19" style="2" bestFit="1" customWidth="1"/>
    <col min="12823" max="12823" width="20.5703125" style="2" bestFit="1" customWidth="1"/>
    <col min="12824" max="12824" width="19" style="2" customWidth="1"/>
    <col min="12825" max="13031" width="11.42578125" style="2" customWidth="1"/>
    <col min="13032" max="13034" width="7.28515625" style="2" customWidth="1"/>
    <col min="13035" max="13035" width="0" style="2" hidden="1" customWidth="1"/>
    <col min="13036" max="13036" width="7.28515625" style="2" customWidth="1"/>
    <col min="13037" max="13037" width="66.140625" style="2" customWidth="1"/>
    <col min="13038" max="13038" width="0" style="2" hidden="1" customWidth="1"/>
    <col min="13039" max="13039" width="28" style="2" customWidth="1"/>
    <col min="13040" max="13040" width="32.140625" style="2" customWidth="1"/>
    <col min="13041" max="13041" width="39.85546875" style="2" bestFit="1" customWidth="1"/>
    <col min="13042" max="13042" width="0" style="2" hidden="1" customWidth="1"/>
    <col min="13043" max="13043" width="7.28515625" style="2" customWidth="1"/>
    <col min="13044" max="13044" width="0" style="2" hidden="1" customWidth="1"/>
    <col min="13045" max="13045" width="7.28515625" style="2" customWidth="1"/>
    <col min="13046" max="13046" width="59.5703125" style="2" customWidth="1"/>
    <col min="13047" max="13047" width="0" style="2" hidden="1" customWidth="1"/>
    <col min="13048" max="13048" width="23.85546875" style="2" customWidth="1"/>
    <col min="13049" max="13049" width="27.42578125" style="2" customWidth="1"/>
    <col min="13050" max="13050" width="28" style="2" customWidth="1"/>
    <col min="13051" max="13053" width="0" style="2" hidden="1" customWidth="1"/>
    <col min="13054" max="13054" width="7.28515625" style="2" customWidth="1"/>
    <col min="13055" max="13055" width="6.140625" style="2" bestFit="1" customWidth="1"/>
    <col min="13056" max="13056" width="76.85546875" style="2"/>
    <col min="13057" max="13057" width="7.28515625" style="2" customWidth="1"/>
    <col min="13058" max="13058" width="6.140625" style="2" bestFit="1" customWidth="1"/>
    <col min="13059" max="13059" width="78" style="2" customWidth="1"/>
    <col min="13060" max="13060" width="20.7109375" style="2" customWidth="1"/>
    <col min="13061" max="13061" width="26" style="2" customWidth="1"/>
    <col min="13062" max="13062" width="37" style="2" bestFit="1" customWidth="1"/>
    <col min="13063" max="13071" width="0" style="2" hidden="1" customWidth="1"/>
    <col min="13072" max="13074" width="22.7109375" style="2" bestFit="1" customWidth="1"/>
    <col min="13075" max="13075" width="25.28515625" style="2" bestFit="1" customWidth="1"/>
    <col min="13076" max="13076" width="21" style="2" bestFit="1" customWidth="1"/>
    <col min="13077" max="13077" width="8.28515625" style="2" customWidth="1"/>
    <col min="13078" max="13078" width="19" style="2" bestFit="1" customWidth="1"/>
    <col min="13079" max="13079" width="20.5703125" style="2" bestFit="1" customWidth="1"/>
    <col min="13080" max="13080" width="19" style="2" customWidth="1"/>
    <col min="13081" max="13287" width="11.42578125" style="2" customWidth="1"/>
    <col min="13288" max="13290" width="7.28515625" style="2" customWidth="1"/>
    <col min="13291" max="13291" width="0" style="2" hidden="1" customWidth="1"/>
    <col min="13292" max="13292" width="7.28515625" style="2" customWidth="1"/>
    <col min="13293" max="13293" width="66.140625" style="2" customWidth="1"/>
    <col min="13294" max="13294" width="0" style="2" hidden="1" customWidth="1"/>
    <col min="13295" max="13295" width="28" style="2" customWidth="1"/>
    <col min="13296" max="13296" width="32.140625" style="2" customWidth="1"/>
    <col min="13297" max="13297" width="39.85546875" style="2" bestFit="1" customWidth="1"/>
    <col min="13298" max="13298" width="0" style="2" hidden="1" customWidth="1"/>
    <col min="13299" max="13299" width="7.28515625" style="2" customWidth="1"/>
    <col min="13300" max="13300" width="0" style="2" hidden="1" customWidth="1"/>
    <col min="13301" max="13301" width="7.28515625" style="2" customWidth="1"/>
    <col min="13302" max="13302" width="59.5703125" style="2" customWidth="1"/>
    <col min="13303" max="13303" width="0" style="2" hidden="1" customWidth="1"/>
    <col min="13304" max="13304" width="23.85546875" style="2" customWidth="1"/>
    <col min="13305" max="13305" width="27.42578125" style="2" customWidth="1"/>
    <col min="13306" max="13306" width="28" style="2" customWidth="1"/>
    <col min="13307" max="13309" width="0" style="2" hidden="1" customWidth="1"/>
    <col min="13310" max="13310" width="7.28515625" style="2" customWidth="1"/>
    <col min="13311" max="13311" width="6.140625" style="2" bestFit="1" customWidth="1"/>
    <col min="13312" max="13312" width="76.85546875" style="2"/>
    <col min="13313" max="13313" width="7.28515625" style="2" customWidth="1"/>
    <col min="13314" max="13314" width="6.140625" style="2" bestFit="1" customWidth="1"/>
    <col min="13315" max="13315" width="78" style="2" customWidth="1"/>
    <col min="13316" max="13316" width="20.7109375" style="2" customWidth="1"/>
    <col min="13317" max="13317" width="26" style="2" customWidth="1"/>
    <col min="13318" max="13318" width="37" style="2" bestFit="1" customWidth="1"/>
    <col min="13319" max="13327" width="0" style="2" hidden="1" customWidth="1"/>
    <col min="13328" max="13330" width="22.7109375" style="2" bestFit="1" customWidth="1"/>
    <col min="13331" max="13331" width="25.28515625" style="2" bestFit="1" customWidth="1"/>
    <col min="13332" max="13332" width="21" style="2" bestFit="1" customWidth="1"/>
    <col min="13333" max="13333" width="8.28515625" style="2" customWidth="1"/>
    <col min="13334" max="13334" width="19" style="2" bestFit="1" customWidth="1"/>
    <col min="13335" max="13335" width="20.5703125" style="2" bestFit="1" customWidth="1"/>
    <col min="13336" max="13336" width="19" style="2" customWidth="1"/>
    <col min="13337" max="13543" width="11.42578125" style="2" customWidth="1"/>
    <col min="13544" max="13546" width="7.28515625" style="2" customWidth="1"/>
    <col min="13547" max="13547" width="0" style="2" hidden="1" customWidth="1"/>
    <col min="13548" max="13548" width="7.28515625" style="2" customWidth="1"/>
    <col min="13549" max="13549" width="66.140625" style="2" customWidth="1"/>
    <col min="13550" max="13550" width="0" style="2" hidden="1" customWidth="1"/>
    <col min="13551" max="13551" width="28" style="2" customWidth="1"/>
    <col min="13552" max="13552" width="32.140625" style="2" customWidth="1"/>
    <col min="13553" max="13553" width="39.85546875" style="2" bestFit="1" customWidth="1"/>
    <col min="13554" max="13554" width="0" style="2" hidden="1" customWidth="1"/>
    <col min="13555" max="13555" width="7.28515625" style="2" customWidth="1"/>
    <col min="13556" max="13556" width="0" style="2" hidden="1" customWidth="1"/>
    <col min="13557" max="13557" width="7.28515625" style="2" customWidth="1"/>
    <col min="13558" max="13558" width="59.5703125" style="2" customWidth="1"/>
    <col min="13559" max="13559" width="0" style="2" hidden="1" customWidth="1"/>
    <col min="13560" max="13560" width="23.85546875" style="2" customWidth="1"/>
    <col min="13561" max="13561" width="27.42578125" style="2" customWidth="1"/>
    <col min="13562" max="13562" width="28" style="2" customWidth="1"/>
    <col min="13563" max="13565" width="0" style="2" hidden="1" customWidth="1"/>
    <col min="13566" max="13566" width="7.28515625" style="2" customWidth="1"/>
    <col min="13567" max="13567" width="6.140625" style="2" bestFit="1" customWidth="1"/>
    <col min="13568" max="13568" width="76.85546875" style="2"/>
    <col min="13569" max="13569" width="7.28515625" style="2" customWidth="1"/>
    <col min="13570" max="13570" width="6.140625" style="2" bestFit="1" customWidth="1"/>
    <col min="13571" max="13571" width="78" style="2" customWidth="1"/>
    <col min="13572" max="13572" width="20.7109375" style="2" customWidth="1"/>
    <col min="13573" max="13573" width="26" style="2" customWidth="1"/>
    <col min="13574" max="13574" width="37" style="2" bestFit="1" customWidth="1"/>
    <col min="13575" max="13583" width="0" style="2" hidden="1" customWidth="1"/>
    <col min="13584" max="13586" width="22.7109375" style="2" bestFit="1" customWidth="1"/>
    <col min="13587" max="13587" width="25.28515625" style="2" bestFit="1" customWidth="1"/>
    <col min="13588" max="13588" width="21" style="2" bestFit="1" customWidth="1"/>
    <col min="13589" max="13589" width="8.28515625" style="2" customWidth="1"/>
    <col min="13590" max="13590" width="19" style="2" bestFit="1" customWidth="1"/>
    <col min="13591" max="13591" width="20.5703125" style="2" bestFit="1" customWidth="1"/>
    <col min="13592" max="13592" width="19" style="2" customWidth="1"/>
    <col min="13593" max="13799" width="11.42578125" style="2" customWidth="1"/>
    <col min="13800" max="13802" width="7.28515625" style="2" customWidth="1"/>
    <col min="13803" max="13803" width="0" style="2" hidden="1" customWidth="1"/>
    <col min="13804" max="13804" width="7.28515625" style="2" customWidth="1"/>
    <col min="13805" max="13805" width="66.140625" style="2" customWidth="1"/>
    <col min="13806" max="13806" width="0" style="2" hidden="1" customWidth="1"/>
    <col min="13807" max="13807" width="28" style="2" customWidth="1"/>
    <col min="13808" max="13808" width="32.140625" style="2" customWidth="1"/>
    <col min="13809" max="13809" width="39.85546875" style="2" bestFit="1" customWidth="1"/>
    <col min="13810" max="13810" width="0" style="2" hidden="1" customWidth="1"/>
    <col min="13811" max="13811" width="7.28515625" style="2" customWidth="1"/>
    <col min="13812" max="13812" width="0" style="2" hidden="1" customWidth="1"/>
    <col min="13813" max="13813" width="7.28515625" style="2" customWidth="1"/>
    <col min="13814" max="13814" width="59.5703125" style="2" customWidth="1"/>
    <col min="13815" max="13815" width="0" style="2" hidden="1" customWidth="1"/>
    <col min="13816" max="13816" width="23.85546875" style="2" customWidth="1"/>
    <col min="13817" max="13817" width="27.42578125" style="2" customWidth="1"/>
    <col min="13818" max="13818" width="28" style="2" customWidth="1"/>
    <col min="13819" max="13821" width="0" style="2" hidden="1" customWidth="1"/>
    <col min="13822" max="13822" width="7.28515625" style="2" customWidth="1"/>
    <col min="13823" max="13823" width="6.140625" style="2" bestFit="1" customWidth="1"/>
    <col min="13824" max="13824" width="76.85546875" style="2"/>
    <col min="13825" max="13825" width="7.28515625" style="2" customWidth="1"/>
    <col min="13826" max="13826" width="6.140625" style="2" bestFit="1" customWidth="1"/>
    <col min="13827" max="13827" width="78" style="2" customWidth="1"/>
    <col min="13828" max="13828" width="20.7109375" style="2" customWidth="1"/>
    <col min="13829" max="13829" width="26" style="2" customWidth="1"/>
    <col min="13830" max="13830" width="37" style="2" bestFit="1" customWidth="1"/>
    <col min="13831" max="13839" width="0" style="2" hidden="1" customWidth="1"/>
    <col min="13840" max="13842" width="22.7109375" style="2" bestFit="1" customWidth="1"/>
    <col min="13843" max="13843" width="25.28515625" style="2" bestFit="1" customWidth="1"/>
    <col min="13844" max="13844" width="21" style="2" bestFit="1" customWidth="1"/>
    <col min="13845" max="13845" width="8.28515625" style="2" customWidth="1"/>
    <col min="13846" max="13846" width="19" style="2" bestFit="1" customWidth="1"/>
    <col min="13847" max="13847" width="20.5703125" style="2" bestFit="1" customWidth="1"/>
    <col min="13848" max="13848" width="19" style="2" customWidth="1"/>
    <col min="13849" max="14055" width="11.42578125" style="2" customWidth="1"/>
    <col min="14056" max="14058" width="7.28515625" style="2" customWidth="1"/>
    <col min="14059" max="14059" width="0" style="2" hidden="1" customWidth="1"/>
    <col min="14060" max="14060" width="7.28515625" style="2" customWidth="1"/>
    <col min="14061" max="14061" width="66.140625" style="2" customWidth="1"/>
    <col min="14062" max="14062" width="0" style="2" hidden="1" customWidth="1"/>
    <col min="14063" max="14063" width="28" style="2" customWidth="1"/>
    <col min="14064" max="14064" width="32.140625" style="2" customWidth="1"/>
    <col min="14065" max="14065" width="39.85546875" style="2" bestFit="1" customWidth="1"/>
    <col min="14066" max="14066" width="0" style="2" hidden="1" customWidth="1"/>
    <col min="14067" max="14067" width="7.28515625" style="2" customWidth="1"/>
    <col min="14068" max="14068" width="0" style="2" hidden="1" customWidth="1"/>
    <col min="14069" max="14069" width="7.28515625" style="2" customWidth="1"/>
    <col min="14070" max="14070" width="59.5703125" style="2" customWidth="1"/>
    <col min="14071" max="14071" width="0" style="2" hidden="1" customWidth="1"/>
    <col min="14072" max="14072" width="23.85546875" style="2" customWidth="1"/>
    <col min="14073" max="14073" width="27.42578125" style="2" customWidth="1"/>
    <col min="14074" max="14074" width="28" style="2" customWidth="1"/>
    <col min="14075" max="14077" width="0" style="2" hidden="1" customWidth="1"/>
    <col min="14078" max="14078" width="7.28515625" style="2" customWidth="1"/>
    <col min="14079" max="14079" width="6.140625" style="2" bestFit="1" customWidth="1"/>
    <col min="14080" max="14080" width="76.85546875" style="2"/>
    <col min="14081" max="14081" width="7.28515625" style="2" customWidth="1"/>
    <col min="14082" max="14082" width="6.140625" style="2" bestFit="1" customWidth="1"/>
    <col min="14083" max="14083" width="78" style="2" customWidth="1"/>
    <col min="14084" max="14084" width="20.7109375" style="2" customWidth="1"/>
    <col min="14085" max="14085" width="26" style="2" customWidth="1"/>
    <col min="14086" max="14086" width="37" style="2" bestFit="1" customWidth="1"/>
    <col min="14087" max="14095" width="0" style="2" hidden="1" customWidth="1"/>
    <col min="14096" max="14098" width="22.7109375" style="2" bestFit="1" customWidth="1"/>
    <col min="14099" max="14099" width="25.28515625" style="2" bestFit="1" customWidth="1"/>
    <col min="14100" max="14100" width="21" style="2" bestFit="1" customWidth="1"/>
    <col min="14101" max="14101" width="8.28515625" style="2" customWidth="1"/>
    <col min="14102" max="14102" width="19" style="2" bestFit="1" customWidth="1"/>
    <col min="14103" max="14103" width="20.5703125" style="2" bestFit="1" customWidth="1"/>
    <col min="14104" max="14104" width="19" style="2" customWidth="1"/>
    <col min="14105" max="14311" width="11.42578125" style="2" customWidth="1"/>
    <col min="14312" max="14314" width="7.28515625" style="2" customWidth="1"/>
    <col min="14315" max="14315" width="0" style="2" hidden="1" customWidth="1"/>
    <col min="14316" max="14316" width="7.28515625" style="2" customWidth="1"/>
    <col min="14317" max="14317" width="66.140625" style="2" customWidth="1"/>
    <col min="14318" max="14318" width="0" style="2" hidden="1" customWidth="1"/>
    <col min="14319" max="14319" width="28" style="2" customWidth="1"/>
    <col min="14320" max="14320" width="32.140625" style="2" customWidth="1"/>
    <col min="14321" max="14321" width="39.85546875" style="2" bestFit="1" customWidth="1"/>
    <col min="14322" max="14322" width="0" style="2" hidden="1" customWidth="1"/>
    <col min="14323" max="14323" width="7.28515625" style="2" customWidth="1"/>
    <col min="14324" max="14324" width="0" style="2" hidden="1" customWidth="1"/>
    <col min="14325" max="14325" width="7.28515625" style="2" customWidth="1"/>
    <col min="14326" max="14326" width="59.5703125" style="2" customWidth="1"/>
    <col min="14327" max="14327" width="0" style="2" hidden="1" customWidth="1"/>
    <col min="14328" max="14328" width="23.85546875" style="2" customWidth="1"/>
    <col min="14329" max="14329" width="27.42578125" style="2" customWidth="1"/>
    <col min="14330" max="14330" width="28" style="2" customWidth="1"/>
    <col min="14331" max="14333" width="0" style="2" hidden="1" customWidth="1"/>
    <col min="14334" max="14334" width="7.28515625" style="2" customWidth="1"/>
    <col min="14335" max="14335" width="6.140625" style="2" bestFit="1" customWidth="1"/>
    <col min="14336" max="14336" width="76.85546875" style="2"/>
    <col min="14337" max="14337" width="7.28515625" style="2" customWidth="1"/>
    <col min="14338" max="14338" width="6.140625" style="2" bestFit="1" customWidth="1"/>
    <col min="14339" max="14339" width="78" style="2" customWidth="1"/>
    <col min="14340" max="14340" width="20.7109375" style="2" customWidth="1"/>
    <col min="14341" max="14341" width="26" style="2" customWidth="1"/>
    <col min="14342" max="14342" width="37" style="2" bestFit="1" customWidth="1"/>
    <col min="14343" max="14351" width="0" style="2" hidden="1" customWidth="1"/>
    <col min="14352" max="14354" width="22.7109375" style="2" bestFit="1" customWidth="1"/>
    <col min="14355" max="14355" width="25.28515625" style="2" bestFit="1" customWidth="1"/>
    <col min="14356" max="14356" width="21" style="2" bestFit="1" customWidth="1"/>
    <col min="14357" max="14357" width="8.28515625" style="2" customWidth="1"/>
    <col min="14358" max="14358" width="19" style="2" bestFit="1" customWidth="1"/>
    <col min="14359" max="14359" width="20.5703125" style="2" bestFit="1" customWidth="1"/>
    <col min="14360" max="14360" width="19" style="2" customWidth="1"/>
    <col min="14361" max="14567" width="11.42578125" style="2" customWidth="1"/>
    <col min="14568" max="14570" width="7.28515625" style="2" customWidth="1"/>
    <col min="14571" max="14571" width="0" style="2" hidden="1" customWidth="1"/>
    <col min="14572" max="14572" width="7.28515625" style="2" customWidth="1"/>
    <col min="14573" max="14573" width="66.140625" style="2" customWidth="1"/>
    <col min="14574" max="14574" width="0" style="2" hidden="1" customWidth="1"/>
    <col min="14575" max="14575" width="28" style="2" customWidth="1"/>
    <col min="14576" max="14576" width="32.140625" style="2" customWidth="1"/>
    <col min="14577" max="14577" width="39.85546875" style="2" bestFit="1" customWidth="1"/>
    <col min="14578" max="14578" width="0" style="2" hidden="1" customWidth="1"/>
    <col min="14579" max="14579" width="7.28515625" style="2" customWidth="1"/>
    <col min="14580" max="14580" width="0" style="2" hidden="1" customWidth="1"/>
    <col min="14581" max="14581" width="7.28515625" style="2" customWidth="1"/>
    <col min="14582" max="14582" width="59.5703125" style="2" customWidth="1"/>
    <col min="14583" max="14583" width="0" style="2" hidden="1" customWidth="1"/>
    <col min="14584" max="14584" width="23.85546875" style="2" customWidth="1"/>
    <col min="14585" max="14585" width="27.42578125" style="2" customWidth="1"/>
    <col min="14586" max="14586" width="28" style="2" customWidth="1"/>
    <col min="14587" max="14589" width="0" style="2" hidden="1" customWidth="1"/>
    <col min="14590" max="14590" width="7.28515625" style="2" customWidth="1"/>
    <col min="14591" max="14591" width="6.140625" style="2" bestFit="1" customWidth="1"/>
    <col min="14592" max="14592" width="76.85546875" style="2"/>
    <col min="14593" max="14593" width="7.28515625" style="2" customWidth="1"/>
    <col min="14594" max="14594" width="6.140625" style="2" bestFit="1" customWidth="1"/>
    <col min="14595" max="14595" width="78" style="2" customWidth="1"/>
    <col min="14596" max="14596" width="20.7109375" style="2" customWidth="1"/>
    <col min="14597" max="14597" width="26" style="2" customWidth="1"/>
    <col min="14598" max="14598" width="37" style="2" bestFit="1" customWidth="1"/>
    <col min="14599" max="14607" width="0" style="2" hidden="1" customWidth="1"/>
    <col min="14608" max="14610" width="22.7109375" style="2" bestFit="1" customWidth="1"/>
    <col min="14611" max="14611" width="25.28515625" style="2" bestFit="1" customWidth="1"/>
    <col min="14612" max="14612" width="21" style="2" bestFit="1" customWidth="1"/>
    <col min="14613" max="14613" width="8.28515625" style="2" customWidth="1"/>
    <col min="14614" max="14614" width="19" style="2" bestFit="1" customWidth="1"/>
    <col min="14615" max="14615" width="20.5703125" style="2" bestFit="1" customWidth="1"/>
    <col min="14616" max="14616" width="19" style="2" customWidth="1"/>
    <col min="14617" max="14823" width="11.42578125" style="2" customWidth="1"/>
    <col min="14824" max="14826" width="7.28515625" style="2" customWidth="1"/>
    <col min="14827" max="14827" width="0" style="2" hidden="1" customWidth="1"/>
    <col min="14828" max="14828" width="7.28515625" style="2" customWidth="1"/>
    <col min="14829" max="14829" width="66.140625" style="2" customWidth="1"/>
    <col min="14830" max="14830" width="0" style="2" hidden="1" customWidth="1"/>
    <col min="14831" max="14831" width="28" style="2" customWidth="1"/>
    <col min="14832" max="14832" width="32.140625" style="2" customWidth="1"/>
    <col min="14833" max="14833" width="39.85546875" style="2" bestFit="1" customWidth="1"/>
    <col min="14834" max="14834" width="0" style="2" hidden="1" customWidth="1"/>
    <col min="14835" max="14835" width="7.28515625" style="2" customWidth="1"/>
    <col min="14836" max="14836" width="0" style="2" hidden="1" customWidth="1"/>
    <col min="14837" max="14837" width="7.28515625" style="2" customWidth="1"/>
    <col min="14838" max="14838" width="59.5703125" style="2" customWidth="1"/>
    <col min="14839" max="14839" width="0" style="2" hidden="1" customWidth="1"/>
    <col min="14840" max="14840" width="23.85546875" style="2" customWidth="1"/>
    <col min="14841" max="14841" width="27.42578125" style="2" customWidth="1"/>
    <col min="14842" max="14842" width="28" style="2" customWidth="1"/>
    <col min="14843" max="14845" width="0" style="2" hidden="1" customWidth="1"/>
    <col min="14846" max="14846" width="7.28515625" style="2" customWidth="1"/>
    <col min="14847" max="14847" width="6.140625" style="2" bestFit="1" customWidth="1"/>
    <col min="14848" max="14848" width="76.85546875" style="2"/>
    <col min="14849" max="14849" width="7.28515625" style="2" customWidth="1"/>
    <col min="14850" max="14850" width="6.140625" style="2" bestFit="1" customWidth="1"/>
    <col min="14851" max="14851" width="78" style="2" customWidth="1"/>
    <col min="14852" max="14852" width="20.7109375" style="2" customWidth="1"/>
    <col min="14853" max="14853" width="26" style="2" customWidth="1"/>
    <col min="14854" max="14854" width="37" style="2" bestFit="1" customWidth="1"/>
    <col min="14855" max="14863" width="0" style="2" hidden="1" customWidth="1"/>
    <col min="14864" max="14866" width="22.7109375" style="2" bestFit="1" customWidth="1"/>
    <col min="14867" max="14867" width="25.28515625" style="2" bestFit="1" customWidth="1"/>
    <col min="14868" max="14868" width="21" style="2" bestFit="1" customWidth="1"/>
    <col min="14869" max="14869" width="8.28515625" style="2" customWidth="1"/>
    <col min="14870" max="14870" width="19" style="2" bestFit="1" customWidth="1"/>
    <col min="14871" max="14871" width="20.5703125" style="2" bestFit="1" customWidth="1"/>
    <col min="14872" max="14872" width="19" style="2" customWidth="1"/>
    <col min="14873" max="15079" width="11.42578125" style="2" customWidth="1"/>
    <col min="15080" max="15082" width="7.28515625" style="2" customWidth="1"/>
    <col min="15083" max="15083" width="0" style="2" hidden="1" customWidth="1"/>
    <col min="15084" max="15084" width="7.28515625" style="2" customWidth="1"/>
    <col min="15085" max="15085" width="66.140625" style="2" customWidth="1"/>
    <col min="15086" max="15086" width="0" style="2" hidden="1" customWidth="1"/>
    <col min="15087" max="15087" width="28" style="2" customWidth="1"/>
    <col min="15088" max="15088" width="32.140625" style="2" customWidth="1"/>
    <col min="15089" max="15089" width="39.85546875" style="2" bestFit="1" customWidth="1"/>
    <col min="15090" max="15090" width="0" style="2" hidden="1" customWidth="1"/>
    <col min="15091" max="15091" width="7.28515625" style="2" customWidth="1"/>
    <col min="15092" max="15092" width="0" style="2" hidden="1" customWidth="1"/>
    <col min="15093" max="15093" width="7.28515625" style="2" customWidth="1"/>
    <col min="15094" max="15094" width="59.5703125" style="2" customWidth="1"/>
    <col min="15095" max="15095" width="0" style="2" hidden="1" customWidth="1"/>
    <col min="15096" max="15096" width="23.85546875" style="2" customWidth="1"/>
    <col min="15097" max="15097" width="27.42578125" style="2" customWidth="1"/>
    <col min="15098" max="15098" width="28" style="2" customWidth="1"/>
    <col min="15099" max="15101" width="0" style="2" hidden="1" customWidth="1"/>
    <col min="15102" max="15102" width="7.28515625" style="2" customWidth="1"/>
    <col min="15103" max="15103" width="6.140625" style="2" bestFit="1" customWidth="1"/>
    <col min="15104" max="15104" width="76.85546875" style="2"/>
    <col min="15105" max="15105" width="7.28515625" style="2" customWidth="1"/>
    <col min="15106" max="15106" width="6.140625" style="2" bestFit="1" customWidth="1"/>
    <col min="15107" max="15107" width="78" style="2" customWidth="1"/>
    <col min="15108" max="15108" width="20.7109375" style="2" customWidth="1"/>
    <col min="15109" max="15109" width="26" style="2" customWidth="1"/>
    <col min="15110" max="15110" width="37" style="2" bestFit="1" customWidth="1"/>
    <col min="15111" max="15119" width="0" style="2" hidden="1" customWidth="1"/>
    <col min="15120" max="15122" width="22.7109375" style="2" bestFit="1" customWidth="1"/>
    <col min="15123" max="15123" width="25.28515625" style="2" bestFit="1" customWidth="1"/>
    <col min="15124" max="15124" width="21" style="2" bestFit="1" customWidth="1"/>
    <col min="15125" max="15125" width="8.28515625" style="2" customWidth="1"/>
    <col min="15126" max="15126" width="19" style="2" bestFit="1" customWidth="1"/>
    <col min="15127" max="15127" width="20.5703125" style="2" bestFit="1" customWidth="1"/>
    <col min="15128" max="15128" width="19" style="2" customWidth="1"/>
    <col min="15129" max="15335" width="11.42578125" style="2" customWidth="1"/>
    <col min="15336" max="15338" width="7.28515625" style="2" customWidth="1"/>
    <col min="15339" max="15339" width="0" style="2" hidden="1" customWidth="1"/>
    <col min="15340" max="15340" width="7.28515625" style="2" customWidth="1"/>
    <col min="15341" max="15341" width="66.140625" style="2" customWidth="1"/>
    <col min="15342" max="15342" width="0" style="2" hidden="1" customWidth="1"/>
    <col min="15343" max="15343" width="28" style="2" customWidth="1"/>
    <col min="15344" max="15344" width="32.140625" style="2" customWidth="1"/>
    <col min="15345" max="15345" width="39.85546875" style="2" bestFit="1" customWidth="1"/>
    <col min="15346" max="15346" width="0" style="2" hidden="1" customWidth="1"/>
    <col min="15347" max="15347" width="7.28515625" style="2" customWidth="1"/>
    <col min="15348" max="15348" width="0" style="2" hidden="1" customWidth="1"/>
    <col min="15349" max="15349" width="7.28515625" style="2" customWidth="1"/>
    <col min="15350" max="15350" width="59.5703125" style="2" customWidth="1"/>
    <col min="15351" max="15351" width="0" style="2" hidden="1" customWidth="1"/>
    <col min="15352" max="15352" width="23.85546875" style="2" customWidth="1"/>
    <col min="15353" max="15353" width="27.42578125" style="2" customWidth="1"/>
    <col min="15354" max="15354" width="28" style="2" customWidth="1"/>
    <col min="15355" max="15357" width="0" style="2" hidden="1" customWidth="1"/>
    <col min="15358" max="15358" width="7.28515625" style="2" customWidth="1"/>
    <col min="15359" max="15359" width="6.140625" style="2" bestFit="1" customWidth="1"/>
    <col min="15360" max="15360" width="76.85546875" style="2"/>
    <col min="15361" max="15361" width="7.28515625" style="2" customWidth="1"/>
    <col min="15362" max="15362" width="6.140625" style="2" bestFit="1" customWidth="1"/>
    <col min="15363" max="15363" width="78" style="2" customWidth="1"/>
    <col min="15364" max="15364" width="20.7109375" style="2" customWidth="1"/>
    <col min="15365" max="15365" width="26" style="2" customWidth="1"/>
    <col min="15366" max="15366" width="37" style="2" bestFit="1" customWidth="1"/>
    <col min="15367" max="15375" width="0" style="2" hidden="1" customWidth="1"/>
    <col min="15376" max="15378" width="22.7109375" style="2" bestFit="1" customWidth="1"/>
    <col min="15379" max="15379" width="25.28515625" style="2" bestFit="1" customWidth="1"/>
    <col min="15380" max="15380" width="21" style="2" bestFit="1" customWidth="1"/>
    <col min="15381" max="15381" width="8.28515625" style="2" customWidth="1"/>
    <col min="15382" max="15382" width="19" style="2" bestFit="1" customWidth="1"/>
    <col min="15383" max="15383" width="20.5703125" style="2" bestFit="1" customWidth="1"/>
    <col min="15384" max="15384" width="19" style="2" customWidth="1"/>
    <col min="15385" max="15591" width="11.42578125" style="2" customWidth="1"/>
    <col min="15592" max="15594" width="7.28515625" style="2" customWidth="1"/>
    <col min="15595" max="15595" width="0" style="2" hidden="1" customWidth="1"/>
    <col min="15596" max="15596" width="7.28515625" style="2" customWidth="1"/>
    <col min="15597" max="15597" width="66.140625" style="2" customWidth="1"/>
    <col min="15598" max="15598" width="0" style="2" hidden="1" customWidth="1"/>
    <col min="15599" max="15599" width="28" style="2" customWidth="1"/>
    <col min="15600" max="15600" width="32.140625" style="2" customWidth="1"/>
    <col min="15601" max="15601" width="39.85546875" style="2" bestFit="1" customWidth="1"/>
    <col min="15602" max="15602" width="0" style="2" hidden="1" customWidth="1"/>
    <col min="15603" max="15603" width="7.28515625" style="2" customWidth="1"/>
    <col min="15604" max="15604" width="0" style="2" hidden="1" customWidth="1"/>
    <col min="15605" max="15605" width="7.28515625" style="2" customWidth="1"/>
    <col min="15606" max="15606" width="59.5703125" style="2" customWidth="1"/>
    <col min="15607" max="15607" width="0" style="2" hidden="1" customWidth="1"/>
    <col min="15608" max="15608" width="23.85546875" style="2" customWidth="1"/>
    <col min="15609" max="15609" width="27.42578125" style="2" customWidth="1"/>
    <col min="15610" max="15610" width="28" style="2" customWidth="1"/>
    <col min="15611" max="15613" width="0" style="2" hidden="1" customWidth="1"/>
    <col min="15614" max="15614" width="7.28515625" style="2" customWidth="1"/>
    <col min="15615" max="15615" width="6.140625" style="2" bestFit="1" customWidth="1"/>
    <col min="15616" max="15616" width="76.85546875" style="2"/>
    <col min="15617" max="15617" width="7.28515625" style="2" customWidth="1"/>
    <col min="15618" max="15618" width="6.140625" style="2" bestFit="1" customWidth="1"/>
    <col min="15619" max="15619" width="78" style="2" customWidth="1"/>
    <col min="15620" max="15620" width="20.7109375" style="2" customWidth="1"/>
    <col min="15621" max="15621" width="26" style="2" customWidth="1"/>
    <col min="15622" max="15622" width="37" style="2" bestFit="1" customWidth="1"/>
    <col min="15623" max="15631" width="0" style="2" hidden="1" customWidth="1"/>
    <col min="15632" max="15634" width="22.7109375" style="2" bestFit="1" customWidth="1"/>
    <col min="15635" max="15635" width="25.28515625" style="2" bestFit="1" customWidth="1"/>
    <col min="15636" max="15636" width="21" style="2" bestFit="1" customWidth="1"/>
    <col min="15637" max="15637" width="8.28515625" style="2" customWidth="1"/>
    <col min="15638" max="15638" width="19" style="2" bestFit="1" customWidth="1"/>
    <col min="15639" max="15639" width="20.5703125" style="2" bestFit="1" customWidth="1"/>
    <col min="15640" max="15640" width="19" style="2" customWidth="1"/>
    <col min="15641" max="15847" width="11.42578125" style="2" customWidth="1"/>
    <col min="15848" max="15850" width="7.28515625" style="2" customWidth="1"/>
    <col min="15851" max="15851" width="0" style="2" hidden="1" customWidth="1"/>
    <col min="15852" max="15852" width="7.28515625" style="2" customWidth="1"/>
    <col min="15853" max="15853" width="66.140625" style="2" customWidth="1"/>
    <col min="15854" max="15854" width="0" style="2" hidden="1" customWidth="1"/>
    <col min="15855" max="15855" width="28" style="2" customWidth="1"/>
    <col min="15856" max="15856" width="32.140625" style="2" customWidth="1"/>
    <col min="15857" max="15857" width="39.85546875" style="2" bestFit="1" customWidth="1"/>
    <col min="15858" max="15858" width="0" style="2" hidden="1" customWidth="1"/>
    <col min="15859" max="15859" width="7.28515625" style="2" customWidth="1"/>
    <col min="15860" max="15860" width="0" style="2" hidden="1" customWidth="1"/>
    <col min="15861" max="15861" width="7.28515625" style="2" customWidth="1"/>
    <col min="15862" max="15862" width="59.5703125" style="2" customWidth="1"/>
    <col min="15863" max="15863" width="0" style="2" hidden="1" customWidth="1"/>
    <col min="15864" max="15864" width="23.85546875" style="2" customWidth="1"/>
    <col min="15865" max="15865" width="27.42578125" style="2" customWidth="1"/>
    <col min="15866" max="15866" width="28" style="2" customWidth="1"/>
    <col min="15867" max="15869" width="0" style="2" hidden="1" customWidth="1"/>
    <col min="15870" max="15870" width="7.28515625" style="2" customWidth="1"/>
    <col min="15871" max="15871" width="6.140625" style="2" bestFit="1" customWidth="1"/>
    <col min="15872" max="15872" width="76.85546875" style="2"/>
    <col min="15873" max="15873" width="7.28515625" style="2" customWidth="1"/>
    <col min="15874" max="15874" width="6.140625" style="2" bestFit="1" customWidth="1"/>
    <col min="15875" max="15875" width="78" style="2" customWidth="1"/>
    <col min="15876" max="15876" width="20.7109375" style="2" customWidth="1"/>
    <col min="15877" max="15877" width="26" style="2" customWidth="1"/>
    <col min="15878" max="15878" width="37" style="2" bestFit="1" customWidth="1"/>
    <col min="15879" max="15887" width="0" style="2" hidden="1" customWidth="1"/>
    <col min="15888" max="15890" width="22.7109375" style="2" bestFit="1" customWidth="1"/>
    <col min="15891" max="15891" width="25.28515625" style="2" bestFit="1" customWidth="1"/>
    <col min="15892" max="15892" width="21" style="2" bestFit="1" customWidth="1"/>
    <col min="15893" max="15893" width="8.28515625" style="2" customWidth="1"/>
    <col min="15894" max="15894" width="19" style="2" bestFit="1" customWidth="1"/>
    <col min="15895" max="15895" width="20.5703125" style="2" bestFit="1" customWidth="1"/>
    <col min="15896" max="15896" width="19" style="2" customWidth="1"/>
    <col min="15897" max="16103" width="11.42578125" style="2" customWidth="1"/>
    <col min="16104" max="16106" width="7.28515625" style="2" customWidth="1"/>
    <col min="16107" max="16107" width="0" style="2" hidden="1" customWidth="1"/>
    <col min="16108" max="16108" width="7.28515625" style="2" customWidth="1"/>
    <col min="16109" max="16109" width="66.140625" style="2" customWidth="1"/>
    <col min="16110" max="16110" width="0" style="2" hidden="1" customWidth="1"/>
    <col min="16111" max="16111" width="28" style="2" customWidth="1"/>
    <col min="16112" max="16112" width="32.140625" style="2" customWidth="1"/>
    <col min="16113" max="16113" width="39.85546875" style="2" bestFit="1" customWidth="1"/>
    <col min="16114" max="16114" width="0" style="2" hidden="1" customWidth="1"/>
    <col min="16115" max="16115" width="7.28515625" style="2" customWidth="1"/>
    <col min="16116" max="16116" width="0" style="2" hidden="1" customWidth="1"/>
    <col min="16117" max="16117" width="7.28515625" style="2" customWidth="1"/>
    <col min="16118" max="16118" width="59.5703125" style="2" customWidth="1"/>
    <col min="16119" max="16119" width="0" style="2" hidden="1" customWidth="1"/>
    <col min="16120" max="16120" width="23.85546875" style="2" customWidth="1"/>
    <col min="16121" max="16121" width="27.42578125" style="2" customWidth="1"/>
    <col min="16122" max="16122" width="28" style="2" customWidth="1"/>
    <col min="16123" max="16125" width="0" style="2" hidden="1" customWidth="1"/>
    <col min="16126" max="16126" width="7.28515625" style="2" customWidth="1"/>
    <col min="16127" max="16127" width="6.140625" style="2" bestFit="1" customWidth="1"/>
    <col min="16128" max="16128" width="76.85546875" style="2"/>
    <col min="16129" max="16129" width="7.28515625" style="2" customWidth="1"/>
    <col min="16130" max="16130" width="6.140625" style="2" bestFit="1" customWidth="1"/>
    <col min="16131" max="16131" width="78" style="2" customWidth="1"/>
    <col min="16132" max="16132" width="20.7109375" style="2" customWidth="1"/>
    <col min="16133" max="16133" width="26" style="2" customWidth="1"/>
    <col min="16134" max="16134" width="37" style="2" bestFit="1" customWidth="1"/>
    <col min="16135" max="16143" width="0" style="2" hidden="1" customWidth="1"/>
    <col min="16144" max="16146" width="22.7109375" style="2" bestFit="1" customWidth="1"/>
    <col min="16147" max="16147" width="25.28515625" style="2" bestFit="1" customWidth="1"/>
    <col min="16148" max="16148" width="21" style="2" bestFit="1" customWidth="1"/>
    <col min="16149" max="16149" width="8.28515625" style="2" customWidth="1"/>
    <col min="16150" max="16150" width="19" style="2" bestFit="1" customWidth="1"/>
    <col min="16151" max="16151" width="20.5703125" style="2" bestFit="1" customWidth="1"/>
    <col min="16152" max="16152" width="19" style="2" customWidth="1"/>
    <col min="16153" max="16359" width="11.42578125" style="2" customWidth="1"/>
    <col min="16360" max="16362" width="7.28515625" style="2" customWidth="1"/>
    <col min="16363" max="16363" width="0" style="2" hidden="1" customWidth="1"/>
    <col min="16364" max="16364" width="7.28515625" style="2" customWidth="1"/>
    <col min="16365" max="16365" width="66.140625" style="2" customWidth="1"/>
    <col min="16366" max="16366" width="0" style="2" hidden="1" customWidth="1"/>
    <col min="16367" max="16367" width="28" style="2" customWidth="1"/>
    <col min="16368" max="16368" width="32.140625" style="2" customWidth="1"/>
    <col min="16369" max="16369" width="39.85546875" style="2" bestFit="1" customWidth="1"/>
    <col min="16370" max="16370" width="0" style="2" hidden="1" customWidth="1"/>
    <col min="16371" max="16371" width="7.28515625" style="2" customWidth="1"/>
    <col min="16372" max="16372" width="0" style="2" hidden="1" customWidth="1"/>
    <col min="16373" max="16373" width="7.28515625" style="2" customWidth="1"/>
    <col min="16374" max="16374" width="59.5703125" style="2" customWidth="1"/>
    <col min="16375" max="16375" width="0" style="2" hidden="1" customWidth="1"/>
    <col min="16376" max="16376" width="23.85546875" style="2" customWidth="1"/>
    <col min="16377" max="16377" width="27.42578125" style="2" customWidth="1"/>
    <col min="16378" max="16378" width="28" style="2" customWidth="1"/>
    <col min="16379" max="16381" width="0" style="2" hidden="1" customWidth="1"/>
    <col min="16382" max="16382" width="7.28515625" style="2" customWidth="1"/>
    <col min="16383" max="16383" width="6.140625" style="2" bestFit="1" customWidth="1"/>
    <col min="16384" max="16384" width="76.85546875" style="2"/>
  </cols>
  <sheetData>
    <row r="1" spans="1:59" s="154" customFormat="1" ht="27.75" customHeight="1" x14ac:dyDescent="0.3">
      <c r="A1" s="165"/>
      <c r="B1" s="165"/>
      <c r="C1" s="166" t="s">
        <v>0</v>
      </c>
      <c r="D1" s="167"/>
      <c r="E1" s="168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</row>
    <row r="2" spans="1:59" s="154" customFormat="1" ht="27.75" customHeight="1" x14ac:dyDescent="0.3">
      <c r="A2" s="165"/>
      <c r="B2" s="165"/>
      <c r="C2" s="166" t="s">
        <v>1</v>
      </c>
      <c r="D2" s="167"/>
      <c r="E2" s="168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</row>
    <row r="3" spans="1:59" s="154" customFormat="1" ht="27.75" customHeight="1" x14ac:dyDescent="0.3">
      <c r="A3" s="165"/>
      <c r="B3" s="165"/>
      <c r="C3" s="166" t="s">
        <v>2</v>
      </c>
      <c r="D3" s="167"/>
      <c r="E3" s="168"/>
      <c r="F3" s="164"/>
      <c r="G3" s="165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</row>
    <row r="4" spans="1:59" s="154" customFormat="1" ht="27.75" customHeight="1" x14ac:dyDescent="0.3">
      <c r="A4" s="165"/>
      <c r="B4" s="165"/>
      <c r="C4" s="169" t="s">
        <v>3</v>
      </c>
      <c r="D4" s="170"/>
      <c r="E4" s="171"/>
      <c r="F4" s="171"/>
      <c r="G4" s="171"/>
      <c r="H4" s="171"/>
      <c r="I4" s="171"/>
      <c r="J4" s="171"/>
      <c r="K4" s="171"/>
      <c r="L4" s="171"/>
      <c r="R4" s="164"/>
      <c r="S4" s="164"/>
      <c r="T4" s="164"/>
    </row>
    <row r="5" spans="1:59" s="154" customFormat="1" ht="27.75" customHeight="1" x14ac:dyDescent="0.3">
      <c r="A5" s="165"/>
      <c r="B5" s="165"/>
      <c r="C5" s="172" t="s">
        <v>142</v>
      </c>
      <c r="D5" s="173"/>
      <c r="E5" s="17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</row>
    <row r="6" spans="1:59" s="154" customFormat="1" ht="51" customHeight="1" x14ac:dyDescent="0.45">
      <c r="A6" s="165"/>
      <c r="B6" s="165"/>
      <c r="C6" s="172"/>
      <c r="D6" s="173"/>
      <c r="E6" s="356" t="s">
        <v>141</v>
      </c>
      <c r="F6" s="356"/>
      <c r="G6" s="356"/>
      <c r="H6" s="356"/>
      <c r="I6" s="356"/>
      <c r="J6" s="356"/>
      <c r="K6" s="356"/>
      <c r="L6" s="356"/>
      <c r="M6" s="356"/>
      <c r="N6" s="356"/>
      <c r="O6" s="356"/>
      <c r="P6" s="356"/>
      <c r="Q6" s="356"/>
      <c r="R6" s="356"/>
      <c r="S6" s="356"/>
      <c r="T6" s="356"/>
    </row>
    <row r="7" spans="1:59" s="154" customFormat="1" ht="27.75" hidden="1" customHeight="1" x14ac:dyDescent="0.3">
      <c r="A7" s="165"/>
      <c r="B7" s="165"/>
      <c r="C7" s="172"/>
      <c r="D7" s="175" t="s">
        <v>4</v>
      </c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</row>
    <row r="8" spans="1:59" s="154" customFormat="1" ht="27.75" customHeight="1" x14ac:dyDescent="0.45">
      <c r="A8" s="165"/>
      <c r="B8" s="165"/>
      <c r="C8" s="176" t="s">
        <v>161</v>
      </c>
      <c r="D8" s="177"/>
      <c r="E8" s="178"/>
      <c r="F8" s="179"/>
      <c r="G8" s="180"/>
      <c r="H8" s="164"/>
      <c r="I8" s="164"/>
      <c r="L8" s="164"/>
      <c r="M8" s="164"/>
      <c r="N8" s="164"/>
      <c r="O8" s="164"/>
      <c r="P8" s="164"/>
      <c r="Q8" s="164"/>
      <c r="R8" s="164"/>
      <c r="S8" s="164"/>
      <c r="T8" s="164"/>
    </row>
    <row r="9" spans="1:59" s="154" customFormat="1" ht="27.75" customHeight="1" x14ac:dyDescent="0.45">
      <c r="A9" s="165"/>
      <c r="B9" s="165"/>
      <c r="C9" s="176" t="s">
        <v>162</v>
      </c>
      <c r="D9" s="177"/>
      <c r="E9" s="178"/>
      <c r="F9" s="179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V9" s="154">
        <v>0.7</v>
      </c>
    </row>
    <row r="10" spans="1:59" s="154" customFormat="1" ht="21.75" hidden="1" customHeight="1" x14ac:dyDescent="0.45">
      <c r="A10" s="165"/>
      <c r="B10" s="165"/>
      <c r="C10" s="177" t="s">
        <v>5</v>
      </c>
      <c r="D10" s="177"/>
      <c r="E10" s="178"/>
      <c r="F10" s="179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</row>
    <row r="11" spans="1:59" s="154" customFormat="1" ht="21.75" hidden="1" customHeight="1" x14ac:dyDescent="0.3">
      <c r="A11" s="165"/>
      <c r="B11" s="165"/>
      <c r="C11" s="181"/>
      <c r="D11" s="181"/>
      <c r="E11" s="164"/>
      <c r="F11" s="182" t="s">
        <v>6</v>
      </c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</row>
    <row r="12" spans="1:59" s="154" customFormat="1" ht="15" customHeight="1" thickBot="1" x14ac:dyDescent="0.3">
      <c r="A12" s="183"/>
      <c r="B12" s="155"/>
      <c r="C12" s="165"/>
      <c r="D12" s="165"/>
      <c r="E12" s="184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</row>
    <row r="13" spans="1:59" ht="57" customHeight="1" thickBot="1" x14ac:dyDescent="0.3">
      <c r="A13" s="183"/>
      <c r="B13" s="233"/>
      <c r="C13" s="86"/>
      <c r="D13" s="87" t="s">
        <v>7</v>
      </c>
      <c r="E13" s="88" t="s">
        <v>8</v>
      </c>
      <c r="F13" s="89" t="s">
        <v>9</v>
      </c>
      <c r="G13" s="87" t="s">
        <v>10</v>
      </c>
      <c r="H13" s="87" t="s">
        <v>181</v>
      </c>
      <c r="I13" s="87" t="s">
        <v>182</v>
      </c>
      <c r="J13" s="87" t="s">
        <v>183</v>
      </c>
      <c r="K13" s="87" t="s">
        <v>14</v>
      </c>
      <c r="L13" s="87" t="s">
        <v>15</v>
      </c>
      <c r="M13" s="87" t="s">
        <v>16</v>
      </c>
      <c r="N13" s="87" t="s">
        <v>17</v>
      </c>
      <c r="O13" s="87" t="s">
        <v>18</v>
      </c>
      <c r="P13" s="87" t="s">
        <v>19</v>
      </c>
      <c r="Q13" s="87" t="s">
        <v>20</v>
      </c>
      <c r="R13" s="87" t="s">
        <v>21</v>
      </c>
      <c r="S13" s="87" t="s">
        <v>22</v>
      </c>
      <c r="T13" s="87" t="s">
        <v>23</v>
      </c>
    </row>
    <row r="14" spans="1:59" s="7" customFormat="1" ht="30" customHeight="1" thickBot="1" x14ac:dyDescent="0.3">
      <c r="A14" s="185"/>
      <c r="B14" s="315"/>
      <c r="C14" s="92" t="s">
        <v>24</v>
      </c>
      <c r="D14" s="93"/>
      <c r="E14" s="187" t="s">
        <v>29</v>
      </c>
      <c r="F14" s="187" t="s">
        <v>29</v>
      </c>
      <c r="G14" s="187" t="s">
        <v>26</v>
      </c>
      <c r="H14" s="187" t="s">
        <v>26</v>
      </c>
      <c r="I14" s="187" t="s">
        <v>26</v>
      </c>
      <c r="J14" s="187" t="s">
        <v>26</v>
      </c>
      <c r="K14" s="187" t="s">
        <v>26</v>
      </c>
      <c r="L14" s="187" t="s">
        <v>26</v>
      </c>
      <c r="M14" s="187" t="s">
        <v>26</v>
      </c>
      <c r="N14" s="187" t="s">
        <v>26</v>
      </c>
      <c r="O14" s="187" t="s">
        <v>26</v>
      </c>
      <c r="P14" s="187" t="s">
        <v>26</v>
      </c>
      <c r="Q14" s="187" t="s">
        <v>26</v>
      </c>
      <c r="R14" s="187" t="s">
        <v>26</v>
      </c>
      <c r="S14" s="187" t="s">
        <v>29</v>
      </c>
      <c r="T14" s="96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</row>
    <row r="15" spans="1:59" s="7" customFormat="1" ht="18.75" thickBot="1" x14ac:dyDescent="0.3">
      <c r="A15" s="186"/>
      <c r="B15" s="97">
        <v>1</v>
      </c>
      <c r="C15" s="87" t="s">
        <v>30</v>
      </c>
      <c r="D15" s="98" t="s">
        <v>31</v>
      </c>
      <c r="E15" s="99">
        <f>+G15*12</f>
        <v>582756792</v>
      </c>
      <c r="F15" s="100">
        <f>+S15</f>
        <v>339941462</v>
      </c>
      <c r="G15" s="101">
        <v>48563066</v>
      </c>
      <c r="H15" s="101">
        <v>48563066</v>
      </c>
      <c r="I15" s="101">
        <v>48563066</v>
      </c>
      <c r="J15" s="102">
        <v>48563066</v>
      </c>
      <c r="K15" s="101">
        <v>48563066</v>
      </c>
      <c r="L15" s="101">
        <v>48563066</v>
      </c>
      <c r="M15" s="101">
        <v>48563066</v>
      </c>
      <c r="N15" s="101"/>
      <c r="O15" s="101"/>
      <c r="P15" s="101"/>
      <c r="Q15" s="101"/>
      <c r="R15" s="101"/>
      <c r="S15" s="103">
        <f t="shared" ref="S15:S80" si="0">SUM(G15:R15)</f>
        <v>339941462</v>
      </c>
      <c r="T15" s="103">
        <f>+F15-S15</f>
        <v>0</v>
      </c>
      <c r="U15" s="155"/>
      <c r="V15" s="156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5"/>
      <c r="AU15" s="155"/>
      <c r="AV15" s="155"/>
      <c r="AW15" s="155"/>
      <c r="AX15" s="155"/>
      <c r="AY15" s="155"/>
      <c r="AZ15" s="155"/>
      <c r="BA15" s="155"/>
      <c r="BB15" s="155"/>
      <c r="BC15" s="155"/>
      <c r="BD15" s="155"/>
      <c r="BE15" s="155"/>
      <c r="BF15" s="155"/>
      <c r="BG15" s="155"/>
    </row>
    <row r="16" spans="1:59" s="7" customFormat="1" ht="18.75" thickBot="1" x14ac:dyDescent="0.3">
      <c r="A16" s="186"/>
      <c r="B16" s="97">
        <v>2</v>
      </c>
      <c r="C16" s="87" t="s">
        <v>32</v>
      </c>
      <c r="D16" s="98" t="s">
        <v>31</v>
      </c>
      <c r="E16" s="105"/>
      <c r="F16" s="106"/>
      <c r="G16" s="107"/>
      <c r="H16" s="107"/>
      <c r="I16" s="107"/>
      <c r="J16" s="108"/>
      <c r="K16" s="107"/>
      <c r="L16" s="107"/>
      <c r="M16" s="107"/>
      <c r="N16" s="107"/>
      <c r="O16" s="107"/>
      <c r="P16" s="107"/>
      <c r="Q16" s="107"/>
      <c r="R16" s="107"/>
      <c r="S16" s="109">
        <f t="shared" si="0"/>
        <v>0</v>
      </c>
      <c r="T16" s="103">
        <f t="shared" ref="T16:T81" si="1">+F16-S16</f>
        <v>0</v>
      </c>
      <c r="U16" s="155"/>
      <c r="V16" s="156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5"/>
    </row>
    <row r="17" spans="1:59" s="7" customFormat="1" ht="18.75" thickBot="1" x14ac:dyDescent="0.3">
      <c r="A17" s="186"/>
      <c r="B17" s="97">
        <v>3</v>
      </c>
      <c r="C17" s="87" t="s">
        <v>33</v>
      </c>
      <c r="D17" s="98" t="s">
        <v>31</v>
      </c>
      <c r="E17" s="110"/>
      <c r="F17" s="106"/>
      <c r="G17" s="107"/>
      <c r="H17" s="107"/>
      <c r="I17" s="107"/>
      <c r="J17" s="108"/>
      <c r="K17" s="107"/>
      <c r="L17" s="107"/>
      <c r="M17" s="107"/>
      <c r="N17" s="107"/>
      <c r="O17" s="107"/>
      <c r="P17" s="107"/>
      <c r="Q17" s="107"/>
      <c r="R17" s="107"/>
      <c r="S17" s="109">
        <f t="shared" si="0"/>
        <v>0</v>
      </c>
      <c r="T17" s="103">
        <f t="shared" si="1"/>
        <v>0</v>
      </c>
      <c r="U17" s="155"/>
      <c r="V17" s="156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/>
    </row>
    <row r="18" spans="1:59" s="7" customFormat="1" ht="18.75" thickBot="1" x14ac:dyDescent="0.3">
      <c r="A18" s="186"/>
      <c r="B18" s="97">
        <v>4</v>
      </c>
      <c r="C18" s="87" t="s">
        <v>34</v>
      </c>
      <c r="D18" s="98" t="s">
        <v>31</v>
      </c>
      <c r="E18" s="105">
        <f>+H18*12</f>
        <v>28009464</v>
      </c>
      <c r="F18" s="106">
        <f>SUM(G18:R18)</f>
        <v>16338854</v>
      </c>
      <c r="G18" s="107">
        <v>2334122</v>
      </c>
      <c r="H18" s="107">
        <v>2334122</v>
      </c>
      <c r="I18" s="107">
        <v>2334122</v>
      </c>
      <c r="J18" s="108">
        <v>2334122</v>
      </c>
      <c r="K18" s="107">
        <v>2334122</v>
      </c>
      <c r="L18" s="107">
        <v>2334122</v>
      </c>
      <c r="M18" s="107">
        <v>2334122</v>
      </c>
      <c r="N18" s="107"/>
      <c r="O18" s="107"/>
      <c r="P18" s="107"/>
      <c r="Q18" s="107"/>
      <c r="R18" s="107"/>
      <c r="S18" s="109">
        <f t="shared" si="0"/>
        <v>16338854</v>
      </c>
      <c r="T18" s="103">
        <f t="shared" si="1"/>
        <v>0</v>
      </c>
      <c r="U18" s="155"/>
      <c r="V18" s="156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5"/>
    </row>
    <row r="19" spans="1:59" s="7" customFormat="1" ht="18.75" thickBot="1" x14ac:dyDescent="0.3">
      <c r="A19" s="186"/>
      <c r="B19" s="97">
        <v>5</v>
      </c>
      <c r="C19" s="87" t="s">
        <v>179</v>
      </c>
      <c r="D19" s="98" t="s">
        <v>31</v>
      </c>
      <c r="E19" s="105"/>
      <c r="F19" s="106"/>
      <c r="G19" s="107"/>
      <c r="H19" s="107"/>
      <c r="I19" s="107"/>
      <c r="J19" s="108"/>
      <c r="K19" s="107"/>
      <c r="L19" s="107"/>
      <c r="M19" s="107"/>
      <c r="N19" s="107"/>
      <c r="O19" s="107"/>
      <c r="P19" s="107"/>
      <c r="Q19" s="107"/>
      <c r="R19" s="107"/>
      <c r="S19" s="109">
        <f t="shared" si="0"/>
        <v>0</v>
      </c>
      <c r="T19" s="103">
        <f t="shared" si="1"/>
        <v>0</v>
      </c>
      <c r="U19" s="155"/>
      <c r="V19" s="156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/>
    </row>
    <row r="20" spans="1:59" s="7" customFormat="1" ht="18.75" thickBot="1" x14ac:dyDescent="0.3">
      <c r="A20" s="186"/>
      <c r="B20" s="97">
        <v>6</v>
      </c>
      <c r="C20" s="87" t="s">
        <v>204</v>
      </c>
      <c r="D20" s="98"/>
      <c r="E20" s="105"/>
      <c r="F20" s="106"/>
      <c r="G20" s="107"/>
      <c r="H20" s="107"/>
      <c r="I20" s="107"/>
      <c r="J20" s="108"/>
      <c r="K20" s="107"/>
      <c r="L20" s="107"/>
      <c r="M20" s="107"/>
      <c r="N20" s="107"/>
      <c r="O20" s="107"/>
      <c r="P20" s="107"/>
      <c r="Q20" s="107"/>
      <c r="R20" s="107"/>
      <c r="S20" s="109"/>
      <c r="T20" s="103"/>
      <c r="U20" s="155"/>
      <c r="V20" s="156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55"/>
      <c r="AZ20" s="155"/>
      <c r="BA20" s="155"/>
      <c r="BB20" s="155"/>
      <c r="BC20" s="155"/>
      <c r="BD20" s="155"/>
      <c r="BE20" s="155"/>
      <c r="BF20" s="155"/>
      <c r="BG20" s="155"/>
    </row>
    <row r="21" spans="1:59" s="7" customFormat="1" ht="18.75" thickBot="1" x14ac:dyDescent="0.3">
      <c r="A21" s="186"/>
      <c r="B21" s="97">
        <v>7</v>
      </c>
      <c r="C21" s="87" t="s">
        <v>36</v>
      </c>
      <c r="D21" s="98" t="s">
        <v>31</v>
      </c>
      <c r="E21" s="105"/>
      <c r="F21" s="106"/>
      <c r="G21" s="107"/>
      <c r="H21" s="107"/>
      <c r="I21" s="107"/>
      <c r="J21" s="108"/>
      <c r="K21" s="107"/>
      <c r="L21" s="107"/>
      <c r="M21" s="107"/>
      <c r="N21" s="107"/>
      <c r="O21" s="107"/>
      <c r="P21" s="107"/>
      <c r="Q21" s="107"/>
      <c r="R21" s="107"/>
      <c r="S21" s="109">
        <f t="shared" si="0"/>
        <v>0</v>
      </c>
      <c r="T21" s="103">
        <f t="shared" si="1"/>
        <v>0</v>
      </c>
      <c r="U21" s="155"/>
      <c r="V21" s="156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5"/>
      <c r="BA21" s="155"/>
      <c r="BB21" s="155"/>
      <c r="BC21" s="155"/>
      <c r="BD21" s="155"/>
      <c r="BE21" s="155"/>
      <c r="BF21" s="155"/>
      <c r="BG21" s="155"/>
    </row>
    <row r="22" spans="1:59" s="7" customFormat="1" ht="18.75" thickBot="1" x14ac:dyDescent="0.3">
      <c r="A22" s="186"/>
      <c r="B22" s="97">
        <v>8</v>
      </c>
      <c r="C22" s="87" t="s">
        <v>37</v>
      </c>
      <c r="D22" s="98" t="s">
        <v>31</v>
      </c>
      <c r="E22" s="105">
        <f>+G22*12</f>
        <v>4951272</v>
      </c>
      <c r="F22" s="106">
        <f>SUM(G22:R22)</f>
        <v>3861861</v>
      </c>
      <c r="G22" s="107">
        <v>412606</v>
      </c>
      <c r="H22" s="107">
        <v>412606</v>
      </c>
      <c r="I22" s="107">
        <v>412606</v>
      </c>
      <c r="J22" s="108">
        <v>412606</v>
      </c>
      <c r="K22" s="107">
        <v>412606</v>
      </c>
      <c r="L22" s="107">
        <v>412606</v>
      </c>
      <c r="M22" s="107">
        <v>1386225</v>
      </c>
      <c r="N22" s="107"/>
      <c r="O22" s="107"/>
      <c r="P22" s="107"/>
      <c r="Q22" s="107"/>
      <c r="R22" s="107"/>
      <c r="S22" s="109">
        <f t="shared" si="0"/>
        <v>3861861</v>
      </c>
      <c r="T22" s="103">
        <f t="shared" si="1"/>
        <v>0</v>
      </c>
      <c r="U22" s="155"/>
      <c r="V22" s="156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</row>
    <row r="23" spans="1:59" s="7" customFormat="1" ht="18.75" thickBot="1" x14ac:dyDescent="0.3">
      <c r="A23" s="186"/>
      <c r="B23" s="97">
        <v>9</v>
      </c>
      <c r="C23" s="87" t="s">
        <v>38</v>
      </c>
      <c r="D23" s="98" t="s">
        <v>31</v>
      </c>
      <c r="E23" s="105">
        <f>+G23*12</f>
        <v>0</v>
      </c>
      <c r="F23" s="106">
        <f>SUM(G23:R23)</f>
        <v>0</v>
      </c>
      <c r="G23" s="107"/>
      <c r="H23" s="107"/>
      <c r="I23" s="107"/>
      <c r="J23" s="108"/>
      <c r="K23" s="107"/>
      <c r="L23" s="107"/>
      <c r="M23" s="107"/>
      <c r="N23" s="107"/>
      <c r="O23" s="107"/>
      <c r="P23" s="107"/>
      <c r="Q23" s="107"/>
      <c r="R23" s="107"/>
      <c r="S23" s="109">
        <f t="shared" si="0"/>
        <v>0</v>
      </c>
      <c r="T23" s="103">
        <f t="shared" si="1"/>
        <v>0</v>
      </c>
      <c r="U23" s="155"/>
      <c r="V23" s="156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</row>
    <row r="24" spans="1:59" s="7" customFormat="1" ht="18.75" thickBot="1" x14ac:dyDescent="0.3">
      <c r="A24" s="186"/>
      <c r="B24" s="97">
        <v>10</v>
      </c>
      <c r="C24" s="87" t="s">
        <v>39</v>
      </c>
      <c r="D24" s="98" t="s">
        <v>31</v>
      </c>
      <c r="E24" s="105">
        <f>+G24*12</f>
        <v>3068592</v>
      </c>
      <c r="F24" s="106">
        <f>SUM(G24:R24)</f>
        <v>1790012</v>
      </c>
      <c r="G24" s="107">
        <v>255716</v>
      </c>
      <c r="H24" s="107">
        <v>255716</v>
      </c>
      <c r="I24" s="107">
        <v>255716</v>
      </c>
      <c r="J24" s="321">
        <v>255716</v>
      </c>
      <c r="K24" s="107">
        <v>255716</v>
      </c>
      <c r="L24" s="107">
        <v>255716</v>
      </c>
      <c r="M24" s="107">
        <v>255716</v>
      </c>
      <c r="N24" s="107"/>
      <c r="O24" s="107"/>
      <c r="P24" s="107"/>
      <c r="Q24" s="107"/>
      <c r="R24" s="107"/>
      <c r="S24" s="109">
        <f t="shared" si="0"/>
        <v>1790012</v>
      </c>
      <c r="T24" s="103">
        <f t="shared" si="1"/>
        <v>0</v>
      </c>
      <c r="U24" s="155"/>
      <c r="V24" s="156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5"/>
      <c r="BA24" s="155"/>
      <c r="BB24" s="155"/>
      <c r="BC24" s="155"/>
      <c r="BD24" s="155"/>
      <c r="BE24" s="155"/>
      <c r="BF24" s="155"/>
      <c r="BG24" s="155"/>
    </row>
    <row r="25" spans="1:59" s="7" customFormat="1" ht="21" thickBot="1" x14ac:dyDescent="0.35">
      <c r="A25" s="186"/>
      <c r="B25" s="97">
        <v>11</v>
      </c>
      <c r="C25" s="87" t="s">
        <v>40</v>
      </c>
      <c r="D25" s="98"/>
      <c r="E25" s="105"/>
      <c r="F25" s="106"/>
      <c r="G25" s="107"/>
      <c r="H25" s="107"/>
      <c r="I25" s="107"/>
      <c r="J25" s="321"/>
      <c r="K25" s="107"/>
      <c r="L25" s="107"/>
      <c r="M25" s="107"/>
      <c r="N25" s="107"/>
      <c r="O25" s="107"/>
      <c r="P25" s="107"/>
      <c r="Q25" s="107"/>
      <c r="R25" s="107"/>
      <c r="S25" s="109">
        <f t="shared" si="0"/>
        <v>0</v>
      </c>
      <c r="T25" s="103">
        <f t="shared" si="1"/>
        <v>0</v>
      </c>
      <c r="U25" s="157"/>
      <c r="V25" s="156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155"/>
      <c r="AY25" s="155"/>
      <c r="AZ25" s="155"/>
      <c r="BA25" s="155"/>
      <c r="BB25" s="155"/>
      <c r="BC25" s="155"/>
      <c r="BD25" s="155"/>
      <c r="BE25" s="155"/>
      <c r="BF25" s="155"/>
      <c r="BG25" s="155"/>
    </row>
    <row r="26" spans="1:59" s="7" customFormat="1" ht="21" thickBot="1" x14ac:dyDescent="0.35">
      <c r="A26" s="186"/>
      <c r="B26" s="97">
        <v>12</v>
      </c>
      <c r="C26" s="87" t="s">
        <v>41</v>
      </c>
      <c r="D26" s="98"/>
      <c r="E26" s="105"/>
      <c r="F26" s="106"/>
      <c r="G26" s="107"/>
      <c r="H26" s="107"/>
      <c r="I26" s="107"/>
      <c r="J26" s="321"/>
      <c r="K26" s="107"/>
      <c r="L26" s="107"/>
      <c r="M26" s="107"/>
      <c r="N26" s="107"/>
      <c r="O26" s="107"/>
      <c r="P26" s="107"/>
      <c r="Q26" s="107"/>
      <c r="R26" s="107"/>
      <c r="S26" s="109">
        <f t="shared" si="0"/>
        <v>0</v>
      </c>
      <c r="T26" s="103">
        <f t="shared" si="1"/>
        <v>0</v>
      </c>
      <c r="U26" s="157"/>
      <c r="V26" s="156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</row>
    <row r="27" spans="1:59" s="7" customFormat="1" ht="18.75" thickBot="1" x14ac:dyDescent="0.3">
      <c r="A27" s="186"/>
      <c r="B27" s="97">
        <v>13</v>
      </c>
      <c r="C27" s="87" t="s">
        <v>42</v>
      </c>
      <c r="D27" s="98"/>
      <c r="E27" s="105"/>
      <c r="F27" s="106"/>
      <c r="G27" s="107"/>
      <c r="H27" s="107"/>
      <c r="I27" s="107"/>
      <c r="J27" s="321"/>
      <c r="K27" s="107"/>
      <c r="L27" s="107"/>
      <c r="M27" s="107"/>
      <c r="N27" s="107"/>
      <c r="O27" s="107"/>
      <c r="P27" s="107"/>
      <c r="Q27" s="107"/>
      <c r="R27" s="107"/>
      <c r="S27" s="109">
        <f t="shared" si="0"/>
        <v>0</v>
      </c>
      <c r="T27" s="103">
        <f t="shared" si="1"/>
        <v>0</v>
      </c>
      <c r="U27" s="155"/>
      <c r="V27" s="156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</row>
    <row r="28" spans="1:59" s="7" customFormat="1" ht="18.75" thickBot="1" x14ac:dyDescent="0.3">
      <c r="A28" s="186"/>
      <c r="B28" s="97">
        <v>14</v>
      </c>
      <c r="C28" s="87" t="s">
        <v>43</v>
      </c>
      <c r="D28" s="98"/>
      <c r="E28" s="105"/>
      <c r="F28" s="106"/>
      <c r="G28" s="107"/>
      <c r="H28" s="107"/>
      <c r="I28" s="107"/>
      <c r="J28" s="321"/>
      <c r="K28" s="107"/>
      <c r="L28" s="107"/>
      <c r="M28" s="107"/>
      <c r="N28" s="107"/>
      <c r="O28" s="107"/>
      <c r="P28" s="107"/>
      <c r="Q28" s="107"/>
      <c r="R28" s="107"/>
      <c r="S28" s="109">
        <f t="shared" si="0"/>
        <v>0</v>
      </c>
      <c r="T28" s="103">
        <f t="shared" si="1"/>
        <v>0</v>
      </c>
      <c r="U28" s="158"/>
      <c r="V28" s="156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5"/>
    </row>
    <row r="29" spans="1:59" s="7" customFormat="1" ht="18.75" thickBot="1" x14ac:dyDescent="0.3">
      <c r="A29" s="186"/>
      <c r="B29" s="97">
        <v>15</v>
      </c>
      <c r="C29" s="87" t="s">
        <v>44</v>
      </c>
      <c r="D29" s="98"/>
      <c r="E29" s="105"/>
      <c r="F29" s="106"/>
      <c r="G29" s="107"/>
      <c r="H29" s="107"/>
      <c r="I29" s="107"/>
      <c r="J29" s="321"/>
      <c r="K29" s="107"/>
      <c r="L29" s="107"/>
      <c r="M29" s="107"/>
      <c r="N29" s="107"/>
      <c r="O29" s="107"/>
      <c r="P29" s="107"/>
      <c r="Q29" s="107"/>
      <c r="R29" s="107"/>
      <c r="S29" s="109">
        <f t="shared" si="0"/>
        <v>0</v>
      </c>
      <c r="T29" s="103">
        <f t="shared" si="1"/>
        <v>0</v>
      </c>
      <c r="U29" s="155"/>
      <c r="V29" s="156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</row>
    <row r="30" spans="1:59" s="7" customFormat="1" ht="18.75" thickBot="1" x14ac:dyDescent="0.3">
      <c r="A30" s="186"/>
      <c r="B30" s="97">
        <v>16</v>
      </c>
      <c r="C30" s="87" t="s">
        <v>45</v>
      </c>
      <c r="D30" s="98">
        <v>1519</v>
      </c>
      <c r="E30" s="105">
        <v>26099177</v>
      </c>
      <c r="F30" s="106">
        <f>+I30+J30+2174931+2174932+2174931</f>
        <v>15224520</v>
      </c>
      <c r="G30" s="107"/>
      <c r="H30" s="107"/>
      <c r="I30" s="107">
        <v>6524794</v>
      </c>
      <c r="J30" s="321">
        <v>2174932</v>
      </c>
      <c r="K30" s="107">
        <v>2174931</v>
      </c>
      <c r="L30" s="107"/>
      <c r="M30" s="107"/>
      <c r="N30" s="107"/>
      <c r="O30" s="107"/>
      <c r="P30" s="107"/>
      <c r="Q30" s="107"/>
      <c r="R30" s="107"/>
      <c r="S30" s="109">
        <f>SUM(G30:R30)</f>
        <v>10874657</v>
      </c>
      <c r="T30" s="103">
        <f t="shared" si="1"/>
        <v>4349863</v>
      </c>
      <c r="U30" s="155"/>
      <c r="V30" s="156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5"/>
      <c r="AU30" s="155"/>
      <c r="AV30" s="155"/>
      <c r="AW30" s="155"/>
      <c r="AX30" s="155"/>
      <c r="AY30" s="155"/>
      <c r="AZ30" s="155"/>
      <c r="BA30" s="155"/>
      <c r="BB30" s="155"/>
      <c r="BC30" s="155"/>
      <c r="BD30" s="155"/>
      <c r="BE30" s="155"/>
      <c r="BF30" s="155"/>
      <c r="BG30" s="155"/>
    </row>
    <row r="31" spans="1:59" s="7" customFormat="1" ht="18.75" thickBot="1" x14ac:dyDescent="0.3">
      <c r="A31" s="186"/>
      <c r="B31" s="97">
        <v>17</v>
      </c>
      <c r="C31" s="87" t="s">
        <v>46</v>
      </c>
      <c r="D31" s="98">
        <v>945</v>
      </c>
      <c r="E31" s="105">
        <v>17548529</v>
      </c>
      <c r="F31" s="106">
        <f>+J31</f>
        <v>8774264</v>
      </c>
      <c r="G31" s="107"/>
      <c r="H31" s="107"/>
      <c r="I31" s="107"/>
      <c r="J31" s="321">
        <v>8774264</v>
      </c>
      <c r="K31" s="107"/>
      <c r="L31" s="107"/>
      <c r="M31" s="107"/>
      <c r="N31" s="107"/>
      <c r="O31" s="107"/>
      <c r="P31" s="107"/>
      <c r="Q31" s="107"/>
      <c r="R31" s="107"/>
      <c r="S31" s="109">
        <f t="shared" si="0"/>
        <v>8774264</v>
      </c>
      <c r="T31" s="103">
        <f t="shared" si="1"/>
        <v>0</v>
      </c>
      <c r="U31" s="158"/>
      <c r="V31" s="156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5"/>
      <c r="AU31" s="155"/>
      <c r="AV31" s="155"/>
      <c r="AW31" s="155"/>
      <c r="AX31" s="155"/>
      <c r="AY31" s="155"/>
      <c r="AZ31" s="155"/>
      <c r="BA31" s="155"/>
      <c r="BB31" s="155"/>
      <c r="BC31" s="155"/>
      <c r="BD31" s="155"/>
      <c r="BE31" s="155"/>
      <c r="BF31" s="155"/>
      <c r="BG31" s="155"/>
    </row>
    <row r="32" spans="1:59" s="7" customFormat="1" ht="36.75" thickBot="1" x14ac:dyDescent="0.3">
      <c r="A32" s="186"/>
      <c r="B32" s="97">
        <v>18</v>
      </c>
      <c r="C32" s="87" t="s">
        <v>47</v>
      </c>
      <c r="D32" s="98"/>
      <c r="E32" s="105"/>
      <c r="F32" s="106"/>
      <c r="G32" s="107"/>
      <c r="H32" s="107"/>
      <c r="I32" s="107"/>
      <c r="J32" s="321"/>
      <c r="K32" s="107"/>
      <c r="L32" s="107"/>
      <c r="M32" s="107"/>
      <c r="N32" s="107"/>
      <c r="O32" s="107"/>
      <c r="P32" s="107"/>
      <c r="Q32" s="107"/>
      <c r="R32" s="107"/>
      <c r="S32" s="109">
        <f t="shared" si="0"/>
        <v>0</v>
      </c>
      <c r="T32" s="103">
        <f t="shared" si="1"/>
        <v>0</v>
      </c>
      <c r="U32" s="155"/>
      <c r="V32" s="156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</row>
    <row r="33" spans="1:59" s="7" customFormat="1" ht="36.75" thickBot="1" x14ac:dyDescent="0.3">
      <c r="A33" s="186"/>
      <c r="B33" s="97">
        <v>19</v>
      </c>
      <c r="C33" s="87" t="s">
        <v>48</v>
      </c>
      <c r="D33" s="98" t="s">
        <v>31</v>
      </c>
      <c r="E33" s="105"/>
      <c r="F33" s="106"/>
      <c r="G33" s="107"/>
      <c r="H33" s="107"/>
      <c r="I33" s="107"/>
      <c r="J33" s="321"/>
      <c r="K33" s="107"/>
      <c r="L33" s="107"/>
      <c r="M33" s="107"/>
      <c r="N33" s="107"/>
      <c r="O33" s="107"/>
      <c r="P33" s="107"/>
      <c r="Q33" s="107"/>
      <c r="R33" s="107"/>
      <c r="S33" s="109">
        <f t="shared" si="0"/>
        <v>0</v>
      </c>
      <c r="T33" s="103">
        <f t="shared" si="1"/>
        <v>0</v>
      </c>
      <c r="U33" s="155"/>
      <c r="V33" s="156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</row>
    <row r="34" spans="1:59" s="7" customFormat="1" ht="36.75" thickBot="1" x14ac:dyDescent="0.3">
      <c r="A34" s="186"/>
      <c r="B34" s="97">
        <v>20</v>
      </c>
      <c r="C34" s="87" t="s">
        <v>49</v>
      </c>
      <c r="D34" s="98" t="s">
        <v>31</v>
      </c>
      <c r="E34" s="105"/>
      <c r="F34" s="106"/>
      <c r="G34" s="107"/>
      <c r="H34" s="107"/>
      <c r="I34" s="107"/>
      <c r="J34" s="321"/>
      <c r="K34" s="107"/>
      <c r="L34" s="107"/>
      <c r="M34" s="107"/>
      <c r="N34" s="107"/>
      <c r="O34" s="107"/>
      <c r="P34" s="107"/>
      <c r="Q34" s="107"/>
      <c r="R34" s="107"/>
      <c r="S34" s="109">
        <f t="shared" si="0"/>
        <v>0</v>
      </c>
      <c r="T34" s="103">
        <f t="shared" si="1"/>
        <v>0</v>
      </c>
      <c r="U34" s="155"/>
      <c r="V34" s="156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</row>
    <row r="35" spans="1:59" s="7" customFormat="1" ht="18.75" thickBot="1" x14ac:dyDescent="0.3">
      <c r="A35" s="186"/>
      <c r="B35" s="97">
        <v>21</v>
      </c>
      <c r="C35" s="87" t="s">
        <v>50</v>
      </c>
      <c r="D35" s="98" t="s">
        <v>31</v>
      </c>
      <c r="E35" s="105"/>
      <c r="F35" s="106"/>
      <c r="G35" s="107"/>
      <c r="H35" s="107"/>
      <c r="I35" s="107"/>
      <c r="J35" s="321"/>
      <c r="K35" s="107"/>
      <c r="L35" s="107"/>
      <c r="M35" s="107"/>
      <c r="N35" s="107"/>
      <c r="O35" s="107"/>
      <c r="P35" s="107"/>
      <c r="Q35" s="107"/>
      <c r="R35" s="107"/>
      <c r="S35" s="109">
        <f t="shared" si="0"/>
        <v>0</v>
      </c>
      <c r="T35" s="103">
        <f t="shared" si="1"/>
        <v>0</v>
      </c>
      <c r="U35" s="155"/>
      <c r="V35" s="156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5"/>
      <c r="AU35" s="155"/>
      <c r="AV35" s="155"/>
      <c r="AW35" s="155"/>
      <c r="AX35" s="155"/>
      <c r="AY35" s="155"/>
      <c r="AZ35" s="155"/>
      <c r="BA35" s="155"/>
      <c r="BB35" s="155"/>
      <c r="BC35" s="155"/>
      <c r="BD35" s="155"/>
      <c r="BE35" s="155"/>
      <c r="BF35" s="155"/>
      <c r="BG35" s="155"/>
    </row>
    <row r="36" spans="1:59" s="8" customFormat="1" ht="18.75" thickBot="1" x14ac:dyDescent="0.3">
      <c r="A36" s="186"/>
      <c r="B36" s="97">
        <v>22</v>
      </c>
      <c r="C36" s="87" t="s">
        <v>232</v>
      </c>
      <c r="D36" s="98">
        <v>3306</v>
      </c>
      <c r="E36" s="105">
        <v>7588328</v>
      </c>
      <c r="F36" s="106">
        <v>5311830</v>
      </c>
      <c r="G36" s="107"/>
      <c r="H36" s="107"/>
      <c r="I36" s="107"/>
      <c r="J36" s="321"/>
      <c r="K36" s="107"/>
      <c r="L36" s="107"/>
      <c r="M36" s="107"/>
      <c r="N36" s="107"/>
      <c r="O36" s="107"/>
      <c r="P36" s="107"/>
      <c r="Q36" s="107"/>
      <c r="R36" s="107"/>
      <c r="S36" s="109">
        <f t="shared" si="0"/>
        <v>0</v>
      </c>
      <c r="T36" s="103">
        <f t="shared" si="1"/>
        <v>5311830</v>
      </c>
      <c r="U36" s="155"/>
      <c r="V36" s="156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5"/>
      <c r="AU36" s="155"/>
      <c r="AV36" s="155"/>
      <c r="AW36" s="155"/>
      <c r="AX36" s="155"/>
      <c r="AY36" s="155"/>
      <c r="AZ36" s="155"/>
      <c r="BA36" s="155"/>
      <c r="BB36" s="155"/>
      <c r="BC36" s="155"/>
      <c r="BD36" s="155"/>
      <c r="BE36" s="155"/>
      <c r="BF36" s="155"/>
      <c r="BG36" s="155"/>
    </row>
    <row r="37" spans="1:59" s="9" customFormat="1" ht="18.75" thickBot="1" x14ac:dyDescent="0.3">
      <c r="A37" s="186"/>
      <c r="B37" s="97">
        <v>23</v>
      </c>
      <c r="C37" s="87" t="s">
        <v>51</v>
      </c>
      <c r="D37" s="98"/>
      <c r="E37" s="105"/>
      <c r="F37" s="106"/>
      <c r="G37" s="107"/>
      <c r="H37" s="107"/>
      <c r="I37" s="107"/>
      <c r="J37" s="321"/>
      <c r="K37" s="107"/>
      <c r="L37" s="107"/>
      <c r="M37" s="107"/>
      <c r="N37" s="107"/>
      <c r="O37" s="107"/>
      <c r="P37" s="107"/>
      <c r="Q37" s="107"/>
      <c r="R37" s="107"/>
      <c r="S37" s="109">
        <f t="shared" si="0"/>
        <v>0</v>
      </c>
      <c r="T37" s="103">
        <f t="shared" si="1"/>
        <v>0</v>
      </c>
      <c r="U37" s="155"/>
      <c r="V37" s="156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</row>
    <row r="38" spans="1:59" s="9" customFormat="1" ht="18.75" thickBot="1" x14ac:dyDescent="0.3">
      <c r="A38" s="186"/>
      <c r="B38" s="97">
        <v>24</v>
      </c>
      <c r="C38" s="87" t="s">
        <v>52</v>
      </c>
      <c r="D38" s="98"/>
      <c r="E38" s="105"/>
      <c r="F38" s="106"/>
      <c r="G38" s="107"/>
      <c r="H38" s="107"/>
      <c r="I38" s="107"/>
      <c r="J38" s="321"/>
      <c r="K38" s="107"/>
      <c r="L38" s="107"/>
      <c r="M38" s="107"/>
      <c r="N38" s="107"/>
      <c r="O38" s="107"/>
      <c r="P38" s="107"/>
      <c r="Q38" s="107"/>
      <c r="R38" s="107"/>
      <c r="S38" s="109">
        <f t="shared" si="0"/>
        <v>0</v>
      </c>
      <c r="T38" s="103">
        <f t="shared" si="1"/>
        <v>0</v>
      </c>
      <c r="U38" s="155"/>
      <c r="V38" s="156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  <c r="AX38" s="155"/>
      <c r="AY38" s="155"/>
      <c r="AZ38" s="155"/>
      <c r="BA38" s="155"/>
      <c r="BB38" s="155"/>
      <c r="BC38" s="155"/>
      <c r="BD38" s="155"/>
      <c r="BE38" s="155"/>
      <c r="BF38" s="155"/>
      <c r="BG38" s="155"/>
    </row>
    <row r="39" spans="1:59" s="7" customFormat="1" ht="18.75" thickBot="1" x14ac:dyDescent="0.3">
      <c r="A39" s="186"/>
      <c r="B39" s="97">
        <v>25</v>
      </c>
      <c r="C39" s="87" t="s">
        <v>53</v>
      </c>
      <c r="D39" s="98"/>
      <c r="E39" s="105"/>
      <c r="F39" s="106"/>
      <c r="G39" s="107"/>
      <c r="H39" s="111"/>
      <c r="I39" s="107"/>
      <c r="J39" s="321"/>
      <c r="K39" s="107"/>
      <c r="L39" s="107"/>
      <c r="M39" s="107"/>
      <c r="N39" s="107"/>
      <c r="O39" s="107"/>
      <c r="P39" s="107"/>
      <c r="Q39" s="107"/>
      <c r="R39" s="107"/>
      <c r="S39" s="109">
        <f t="shared" si="0"/>
        <v>0</v>
      </c>
      <c r="T39" s="103">
        <f t="shared" si="1"/>
        <v>0</v>
      </c>
      <c r="U39" s="155"/>
      <c r="V39" s="156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5"/>
      <c r="AU39" s="155"/>
      <c r="AV39" s="155"/>
      <c r="AW39" s="155"/>
      <c r="AX39" s="155"/>
      <c r="AY39" s="155"/>
      <c r="AZ39" s="155"/>
      <c r="BA39" s="155"/>
      <c r="BB39" s="155"/>
      <c r="BC39" s="155"/>
      <c r="BD39" s="155"/>
      <c r="BE39" s="155"/>
      <c r="BF39" s="155"/>
      <c r="BG39" s="155"/>
    </row>
    <row r="40" spans="1:59" s="7" customFormat="1" ht="18.75" thickBot="1" x14ac:dyDescent="0.3">
      <c r="A40" s="186"/>
      <c r="B40" s="97">
        <v>26</v>
      </c>
      <c r="C40" s="87" t="s">
        <v>54</v>
      </c>
      <c r="D40" s="98" t="s">
        <v>31</v>
      </c>
      <c r="E40" s="105"/>
      <c r="F40" s="106"/>
      <c r="G40" s="107"/>
      <c r="H40" s="111"/>
      <c r="I40" s="107"/>
      <c r="J40" s="321"/>
      <c r="K40" s="107"/>
      <c r="L40" s="107"/>
      <c r="M40" s="107"/>
      <c r="N40" s="107"/>
      <c r="O40" s="107"/>
      <c r="P40" s="107"/>
      <c r="Q40" s="107"/>
      <c r="R40" s="107"/>
      <c r="S40" s="109">
        <f t="shared" si="0"/>
        <v>0</v>
      </c>
      <c r="T40" s="103">
        <f t="shared" si="1"/>
        <v>0</v>
      </c>
      <c r="U40" s="155"/>
      <c r="V40" s="156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</row>
    <row r="41" spans="1:59" s="10" customFormat="1" ht="18.75" thickBot="1" x14ac:dyDescent="0.3">
      <c r="A41" s="186"/>
      <c r="B41" s="97">
        <v>27</v>
      </c>
      <c r="C41" s="87" t="s">
        <v>55</v>
      </c>
      <c r="D41" s="98" t="s">
        <v>31</v>
      </c>
      <c r="E41" s="105"/>
      <c r="F41" s="106"/>
      <c r="G41" s="107"/>
      <c r="H41" s="107"/>
      <c r="I41" s="107"/>
      <c r="J41" s="321"/>
      <c r="K41" s="107"/>
      <c r="L41" s="107"/>
      <c r="M41" s="107"/>
      <c r="N41" s="107"/>
      <c r="O41" s="107"/>
      <c r="P41" s="107"/>
      <c r="Q41" s="107"/>
      <c r="R41" s="107"/>
      <c r="S41" s="109">
        <f t="shared" si="0"/>
        <v>0</v>
      </c>
      <c r="T41" s="103">
        <f t="shared" si="1"/>
        <v>0</v>
      </c>
      <c r="U41" s="159"/>
      <c r="V41" s="156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</row>
    <row r="42" spans="1:59" s="10" customFormat="1" ht="18.75" thickBot="1" x14ac:dyDescent="0.3">
      <c r="A42" s="186"/>
      <c r="B42" s="97">
        <v>28</v>
      </c>
      <c r="C42" s="87" t="s">
        <v>56</v>
      </c>
      <c r="D42" s="98" t="s">
        <v>31</v>
      </c>
      <c r="E42" s="105"/>
      <c r="F42" s="106"/>
      <c r="G42" s="107"/>
      <c r="H42" s="107"/>
      <c r="I42" s="107"/>
      <c r="J42" s="321"/>
      <c r="K42" s="107"/>
      <c r="L42" s="107"/>
      <c r="M42" s="107"/>
      <c r="N42" s="107"/>
      <c r="O42" s="107"/>
      <c r="P42" s="107"/>
      <c r="Q42" s="107"/>
      <c r="R42" s="107"/>
      <c r="S42" s="109">
        <f t="shared" si="0"/>
        <v>0</v>
      </c>
      <c r="T42" s="103">
        <f t="shared" si="1"/>
        <v>0</v>
      </c>
      <c r="U42" s="159"/>
      <c r="V42" s="156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</row>
    <row r="43" spans="1:59" s="10" customFormat="1" ht="18.75" thickBot="1" x14ac:dyDescent="0.3">
      <c r="A43" s="186"/>
      <c r="B43" s="97">
        <v>29</v>
      </c>
      <c r="C43" s="87" t="s">
        <v>57</v>
      </c>
      <c r="D43" s="98"/>
      <c r="E43" s="105"/>
      <c r="F43" s="106"/>
      <c r="G43" s="107"/>
      <c r="H43" s="107"/>
      <c r="I43" s="107"/>
      <c r="J43" s="321"/>
      <c r="K43" s="107"/>
      <c r="L43" s="107"/>
      <c r="M43" s="107"/>
      <c r="N43" s="107"/>
      <c r="O43" s="107"/>
      <c r="P43" s="107"/>
      <c r="Q43" s="107"/>
      <c r="R43" s="107"/>
      <c r="S43" s="109">
        <f t="shared" si="0"/>
        <v>0</v>
      </c>
      <c r="T43" s="103">
        <f t="shared" si="1"/>
        <v>0</v>
      </c>
      <c r="U43" s="160"/>
      <c r="V43" s="156"/>
      <c r="W43" s="160"/>
      <c r="X43" s="160"/>
      <c r="Y43" s="160"/>
      <c r="Z43" s="160"/>
      <c r="AA43" s="160"/>
      <c r="AB43" s="161"/>
      <c r="AC43" s="162"/>
      <c r="AD43" s="160"/>
      <c r="AE43" s="160"/>
      <c r="AF43" s="160"/>
      <c r="AG43" s="160"/>
      <c r="AH43" s="160"/>
      <c r="AI43" s="160"/>
      <c r="AJ43" s="163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</row>
    <row r="44" spans="1:59" s="10" customFormat="1" ht="18.75" thickBot="1" x14ac:dyDescent="0.3">
      <c r="A44" s="186"/>
      <c r="B44" s="97">
        <v>30</v>
      </c>
      <c r="C44" s="87" t="s">
        <v>58</v>
      </c>
      <c r="D44" s="98">
        <v>897</v>
      </c>
      <c r="E44" s="105">
        <v>22188933</v>
      </c>
      <c r="F44" s="106">
        <v>22188933</v>
      </c>
      <c r="G44" s="107"/>
      <c r="H44" s="107"/>
      <c r="I44" s="107">
        <v>7396311</v>
      </c>
      <c r="J44" s="321">
        <v>14792622</v>
      </c>
      <c r="K44" s="107"/>
      <c r="L44" s="107"/>
      <c r="M44" s="107"/>
      <c r="N44" s="107"/>
      <c r="O44" s="107"/>
      <c r="P44" s="107"/>
      <c r="Q44" s="107"/>
      <c r="R44" s="107"/>
      <c r="S44" s="109">
        <f t="shared" si="0"/>
        <v>22188933</v>
      </c>
      <c r="T44" s="103">
        <f t="shared" si="1"/>
        <v>0</v>
      </c>
      <c r="U44" s="160"/>
      <c r="V44" s="156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3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</row>
    <row r="45" spans="1:59" s="10" customFormat="1" ht="18.75" thickBot="1" x14ac:dyDescent="0.3">
      <c r="A45" s="186"/>
      <c r="B45" s="97">
        <v>31</v>
      </c>
      <c r="C45" s="87" t="s">
        <v>59</v>
      </c>
      <c r="D45" s="98"/>
      <c r="E45" s="105"/>
      <c r="F45" s="106"/>
      <c r="G45" s="107"/>
      <c r="H45" s="107"/>
      <c r="I45" s="107"/>
      <c r="J45" s="321"/>
      <c r="K45" s="107"/>
      <c r="L45" s="107"/>
      <c r="M45" s="107"/>
      <c r="N45" s="107"/>
      <c r="O45" s="107"/>
      <c r="P45" s="107"/>
      <c r="Q45" s="107"/>
      <c r="R45" s="107"/>
      <c r="S45" s="109">
        <f t="shared" si="0"/>
        <v>0</v>
      </c>
      <c r="T45" s="103">
        <f t="shared" si="1"/>
        <v>0</v>
      </c>
      <c r="U45" s="160"/>
      <c r="V45" s="156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3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</row>
    <row r="46" spans="1:59" s="10" customFormat="1" ht="18.75" thickBot="1" x14ac:dyDescent="0.3">
      <c r="A46" s="186"/>
      <c r="B46" s="97">
        <v>32</v>
      </c>
      <c r="C46" s="87" t="s">
        <v>60</v>
      </c>
      <c r="D46" s="98">
        <v>946</v>
      </c>
      <c r="E46" s="112">
        <v>1505280</v>
      </c>
      <c r="F46" s="106">
        <v>1053696</v>
      </c>
      <c r="G46" s="107"/>
      <c r="H46" s="107"/>
      <c r="I46" s="107">
        <v>1053696</v>
      </c>
      <c r="J46" s="321"/>
      <c r="K46" s="107"/>
      <c r="L46" s="107"/>
      <c r="M46" s="107"/>
      <c r="N46" s="107"/>
      <c r="O46" s="107"/>
      <c r="P46" s="107"/>
      <c r="Q46" s="107"/>
      <c r="R46" s="107"/>
      <c r="S46" s="109">
        <f t="shared" si="0"/>
        <v>1053696</v>
      </c>
      <c r="T46" s="103">
        <f t="shared" si="1"/>
        <v>0</v>
      </c>
      <c r="U46" s="160"/>
      <c r="V46" s="156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3"/>
      <c r="AK46" s="159"/>
      <c r="AL46" s="159"/>
      <c r="AM46" s="159"/>
      <c r="AN46" s="159"/>
      <c r="AO46" s="159"/>
      <c r="AP46" s="159"/>
      <c r="AQ46" s="159"/>
      <c r="AR46" s="159"/>
      <c r="AS46" s="159"/>
      <c r="AT46" s="159"/>
      <c r="AU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  <c r="BF46" s="159"/>
      <c r="BG46" s="159"/>
    </row>
    <row r="47" spans="1:59" s="10" customFormat="1" ht="18.75" thickBot="1" x14ac:dyDescent="0.3">
      <c r="A47" s="186"/>
      <c r="B47" s="97">
        <v>33</v>
      </c>
      <c r="C47" s="87" t="s">
        <v>61</v>
      </c>
      <c r="D47" s="98">
        <v>946</v>
      </c>
      <c r="E47" s="112">
        <v>10509590</v>
      </c>
      <c r="F47" s="106">
        <v>7356712.9999999991</v>
      </c>
      <c r="G47" s="107"/>
      <c r="H47" s="107"/>
      <c r="I47" s="107">
        <v>7356712.9999999991</v>
      </c>
      <c r="J47" s="321"/>
      <c r="K47" s="107"/>
      <c r="L47" s="107"/>
      <c r="M47" s="107"/>
      <c r="N47" s="107"/>
      <c r="O47" s="107"/>
      <c r="P47" s="107"/>
      <c r="Q47" s="107"/>
      <c r="R47" s="107"/>
      <c r="S47" s="109">
        <f t="shared" si="0"/>
        <v>7356712.9999999991</v>
      </c>
      <c r="T47" s="103">
        <f t="shared" si="1"/>
        <v>0</v>
      </c>
      <c r="U47" s="160"/>
      <c r="V47" s="156"/>
      <c r="W47" s="160"/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3"/>
      <c r="AK47" s="159"/>
      <c r="AL47" s="159"/>
      <c r="AM47" s="159"/>
      <c r="AN47" s="159"/>
      <c r="AO47" s="159"/>
      <c r="AP47" s="159"/>
      <c r="AQ47" s="159"/>
      <c r="AR47" s="159"/>
      <c r="AS47" s="159"/>
      <c r="AT47" s="159"/>
      <c r="AU47" s="159"/>
      <c r="AV47" s="159"/>
      <c r="AW47" s="159"/>
      <c r="AX47" s="159"/>
      <c r="AY47" s="159"/>
      <c r="AZ47" s="159"/>
      <c r="BA47" s="159"/>
      <c r="BB47" s="159"/>
      <c r="BC47" s="159"/>
      <c r="BD47" s="159"/>
      <c r="BE47" s="159"/>
      <c r="BF47" s="159"/>
      <c r="BG47" s="159"/>
    </row>
    <row r="48" spans="1:59" s="10" customFormat="1" ht="18.75" thickBot="1" x14ac:dyDescent="0.3">
      <c r="A48" s="186"/>
      <c r="B48" s="97">
        <v>34</v>
      </c>
      <c r="C48" s="87" t="s">
        <v>210</v>
      </c>
      <c r="D48" s="98"/>
      <c r="E48" s="112"/>
      <c r="F48" s="106"/>
      <c r="G48" s="107"/>
      <c r="H48" s="107"/>
      <c r="I48" s="107"/>
      <c r="J48" s="321"/>
      <c r="K48" s="107"/>
      <c r="L48" s="107"/>
      <c r="M48" s="107"/>
      <c r="N48" s="107"/>
      <c r="O48" s="107"/>
      <c r="P48" s="107"/>
      <c r="Q48" s="107"/>
      <c r="R48" s="107"/>
      <c r="S48" s="109"/>
      <c r="T48" s="103"/>
      <c r="U48" s="160"/>
      <c r="V48" s="156"/>
      <c r="W48" s="160"/>
      <c r="X48" s="160"/>
      <c r="Y48" s="160"/>
      <c r="Z48" s="160"/>
      <c r="AA48" s="160"/>
      <c r="AB48" s="160"/>
      <c r="AC48" s="160"/>
      <c r="AD48" s="160"/>
      <c r="AE48" s="160"/>
      <c r="AF48" s="160"/>
      <c r="AG48" s="160"/>
      <c r="AH48" s="160"/>
      <c r="AI48" s="160"/>
      <c r="AJ48" s="163"/>
      <c r="AK48" s="159"/>
      <c r="AL48" s="159"/>
      <c r="AM48" s="159"/>
      <c r="AN48" s="159"/>
      <c r="AO48" s="159"/>
      <c r="AP48" s="159"/>
      <c r="AQ48" s="159"/>
      <c r="AR48" s="159"/>
      <c r="AS48" s="159"/>
      <c r="AT48" s="159"/>
      <c r="AU48" s="159"/>
      <c r="AV48" s="159"/>
      <c r="AW48" s="159"/>
      <c r="AX48" s="159"/>
      <c r="AY48" s="159"/>
      <c r="AZ48" s="159"/>
      <c r="BA48" s="159"/>
      <c r="BB48" s="159"/>
      <c r="BC48" s="159"/>
      <c r="BD48" s="159"/>
      <c r="BE48" s="159"/>
      <c r="BF48" s="159"/>
      <c r="BG48" s="159"/>
    </row>
    <row r="49" spans="1:59" s="10" customFormat="1" ht="18.75" thickBot="1" x14ac:dyDescent="0.3">
      <c r="A49" s="186"/>
      <c r="B49" s="97">
        <v>35</v>
      </c>
      <c r="C49" s="87" t="s">
        <v>62</v>
      </c>
      <c r="D49" s="98"/>
      <c r="E49" s="112"/>
      <c r="F49" s="106"/>
      <c r="G49" s="107"/>
      <c r="H49" s="107"/>
      <c r="I49" s="107"/>
      <c r="J49" s="321"/>
      <c r="K49" s="107"/>
      <c r="L49" s="107"/>
      <c r="M49" s="107"/>
      <c r="N49" s="107"/>
      <c r="O49" s="107"/>
      <c r="P49" s="107"/>
      <c r="Q49" s="107"/>
      <c r="R49" s="107"/>
      <c r="S49" s="109">
        <f t="shared" si="0"/>
        <v>0</v>
      </c>
      <c r="T49" s="103">
        <f t="shared" si="1"/>
        <v>0</v>
      </c>
      <c r="U49" s="160"/>
      <c r="V49" s="156"/>
      <c r="W49" s="160"/>
      <c r="X49" s="160"/>
      <c r="Y49" s="160"/>
      <c r="Z49" s="160"/>
      <c r="AA49" s="160"/>
      <c r="AB49" s="160"/>
      <c r="AC49" s="160"/>
      <c r="AD49" s="160"/>
      <c r="AE49" s="160"/>
      <c r="AF49" s="160"/>
      <c r="AG49" s="160"/>
      <c r="AH49" s="160"/>
      <c r="AI49" s="160"/>
      <c r="AJ49" s="163"/>
      <c r="AK49" s="159"/>
      <c r="AL49" s="159"/>
      <c r="AM49" s="159"/>
      <c r="AN49" s="159"/>
      <c r="AO49" s="159"/>
      <c r="AP49" s="159"/>
      <c r="AQ49" s="159"/>
      <c r="AR49" s="159"/>
      <c r="AS49" s="159"/>
      <c r="AT49" s="159"/>
      <c r="AU49" s="159"/>
      <c r="AV49" s="159"/>
      <c r="AW49" s="159"/>
      <c r="AX49" s="159"/>
      <c r="AY49" s="159"/>
      <c r="AZ49" s="159"/>
      <c r="BA49" s="159"/>
      <c r="BB49" s="159"/>
      <c r="BC49" s="159"/>
      <c r="BD49" s="159"/>
      <c r="BE49" s="159"/>
      <c r="BF49" s="159"/>
      <c r="BG49" s="159"/>
    </row>
    <row r="50" spans="1:59" s="10" customFormat="1" ht="18.75" thickBot="1" x14ac:dyDescent="0.3">
      <c r="A50" s="186"/>
      <c r="B50" s="97">
        <v>36</v>
      </c>
      <c r="C50" s="87" t="s">
        <v>63</v>
      </c>
      <c r="D50" s="98">
        <v>2303</v>
      </c>
      <c r="E50" s="105">
        <v>13798889</v>
      </c>
      <c r="F50" s="106">
        <f>+L50</f>
        <v>6341236</v>
      </c>
      <c r="G50" s="107"/>
      <c r="H50" s="107"/>
      <c r="I50" s="107"/>
      <c r="J50" s="321"/>
      <c r="K50" s="107"/>
      <c r="L50" s="107">
        <v>6341236</v>
      </c>
      <c r="M50" s="107"/>
      <c r="N50" s="107"/>
      <c r="O50" s="107"/>
      <c r="P50" s="107"/>
      <c r="Q50" s="107"/>
      <c r="R50" s="107"/>
      <c r="S50" s="109">
        <f t="shared" si="0"/>
        <v>6341236</v>
      </c>
      <c r="T50" s="103">
        <f t="shared" si="1"/>
        <v>0</v>
      </c>
      <c r="U50" s="160"/>
      <c r="V50" s="156"/>
      <c r="W50" s="160"/>
      <c r="X50" s="160"/>
      <c r="Y50" s="160"/>
      <c r="Z50" s="160"/>
      <c r="AA50" s="160"/>
      <c r="AB50" s="160"/>
      <c r="AC50" s="160"/>
      <c r="AD50" s="160"/>
      <c r="AE50" s="160"/>
      <c r="AF50" s="160"/>
      <c r="AG50" s="160"/>
      <c r="AH50" s="160"/>
      <c r="AI50" s="160"/>
      <c r="AJ50" s="163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</row>
    <row r="51" spans="1:59" s="10" customFormat="1" ht="18.75" thickBot="1" x14ac:dyDescent="0.3">
      <c r="A51" s="186"/>
      <c r="B51" s="97">
        <v>37</v>
      </c>
      <c r="C51" s="87" t="s">
        <v>64</v>
      </c>
      <c r="D51" s="98"/>
      <c r="E51" s="105"/>
      <c r="F51" s="106"/>
      <c r="G51" s="107"/>
      <c r="H51" s="107"/>
      <c r="I51" s="107"/>
      <c r="J51" s="321"/>
      <c r="K51" s="107"/>
      <c r="L51" s="107"/>
      <c r="M51" s="107"/>
      <c r="N51" s="107"/>
      <c r="O51" s="107"/>
      <c r="P51" s="107"/>
      <c r="Q51" s="107"/>
      <c r="R51" s="107"/>
      <c r="S51" s="109">
        <f t="shared" si="0"/>
        <v>0</v>
      </c>
      <c r="T51" s="103">
        <f t="shared" si="1"/>
        <v>0</v>
      </c>
      <c r="U51" s="160"/>
      <c r="V51" s="156"/>
      <c r="W51" s="160"/>
      <c r="X51" s="160"/>
      <c r="Y51" s="160"/>
      <c r="Z51" s="160"/>
      <c r="AA51" s="160"/>
      <c r="AB51" s="160"/>
      <c r="AC51" s="160"/>
      <c r="AD51" s="160"/>
      <c r="AE51" s="160"/>
      <c r="AF51" s="160"/>
      <c r="AG51" s="160"/>
      <c r="AH51" s="160"/>
      <c r="AI51" s="160"/>
      <c r="AJ51" s="163"/>
      <c r="AK51" s="159"/>
      <c r="AL51" s="159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159"/>
      <c r="BF51" s="159"/>
      <c r="BG51" s="159"/>
    </row>
    <row r="52" spans="1:59" s="10" customFormat="1" ht="36.75" thickBot="1" x14ac:dyDescent="0.3">
      <c r="A52" s="186"/>
      <c r="B52" s="97">
        <v>38</v>
      </c>
      <c r="C52" s="87" t="s">
        <v>65</v>
      </c>
      <c r="D52" s="98">
        <v>3969</v>
      </c>
      <c r="E52" s="105">
        <v>1262040</v>
      </c>
      <c r="F52" s="106"/>
      <c r="G52" s="107"/>
      <c r="H52" s="107"/>
      <c r="I52" s="107"/>
      <c r="J52" s="321"/>
      <c r="K52" s="107"/>
      <c r="L52" s="107"/>
      <c r="M52" s="107"/>
      <c r="N52" s="107"/>
      <c r="O52" s="107"/>
      <c r="P52" s="107"/>
      <c r="Q52" s="107"/>
      <c r="R52" s="107"/>
      <c r="S52" s="109">
        <f t="shared" si="0"/>
        <v>0</v>
      </c>
      <c r="T52" s="103">
        <f t="shared" si="1"/>
        <v>0</v>
      </c>
      <c r="U52" s="160"/>
      <c r="V52" s="156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3"/>
      <c r="AK52" s="159"/>
      <c r="AL52" s="159"/>
      <c r="AM52" s="159"/>
      <c r="AN52" s="159"/>
      <c r="AO52" s="159"/>
      <c r="AP52" s="159"/>
      <c r="AQ52" s="159"/>
      <c r="AR52" s="159"/>
      <c r="AS52" s="159"/>
      <c r="AT52" s="159"/>
      <c r="AU52" s="159"/>
      <c r="AV52" s="159"/>
      <c r="AW52" s="159"/>
      <c r="AX52" s="159"/>
      <c r="AY52" s="159"/>
      <c r="AZ52" s="159"/>
      <c r="BA52" s="159"/>
      <c r="BB52" s="159"/>
      <c r="BC52" s="159"/>
      <c r="BD52" s="159"/>
      <c r="BE52" s="159"/>
      <c r="BF52" s="159"/>
      <c r="BG52" s="159"/>
    </row>
    <row r="53" spans="1:59" s="10" customFormat="1" ht="18.75" thickBot="1" x14ac:dyDescent="0.3">
      <c r="A53" s="186"/>
      <c r="B53" s="97">
        <v>39</v>
      </c>
      <c r="C53" s="87" t="s">
        <v>66</v>
      </c>
      <c r="D53" s="98"/>
      <c r="E53" s="105"/>
      <c r="F53" s="106"/>
      <c r="G53" s="107"/>
      <c r="H53" s="107"/>
      <c r="I53" s="107"/>
      <c r="J53" s="321"/>
      <c r="K53" s="107"/>
      <c r="L53" s="107"/>
      <c r="M53" s="107"/>
      <c r="N53" s="107"/>
      <c r="O53" s="107"/>
      <c r="P53" s="107"/>
      <c r="Q53" s="107"/>
      <c r="R53" s="107"/>
      <c r="S53" s="109">
        <f t="shared" si="0"/>
        <v>0</v>
      </c>
      <c r="T53" s="103">
        <f t="shared" si="1"/>
        <v>0</v>
      </c>
      <c r="U53" s="160"/>
      <c r="V53" s="156"/>
      <c r="W53" s="160"/>
      <c r="X53" s="160"/>
      <c r="Y53" s="160"/>
      <c r="Z53" s="160"/>
      <c r="AA53" s="160"/>
      <c r="AB53" s="160"/>
      <c r="AC53" s="160"/>
      <c r="AD53" s="160"/>
      <c r="AE53" s="160"/>
      <c r="AF53" s="160"/>
      <c r="AG53" s="160"/>
      <c r="AH53" s="160"/>
      <c r="AI53" s="160"/>
      <c r="AJ53" s="163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59"/>
    </row>
    <row r="54" spans="1:59" s="10" customFormat="1" ht="36.75" thickBot="1" x14ac:dyDescent="0.3">
      <c r="A54" s="186"/>
      <c r="B54" s="97">
        <v>40</v>
      </c>
      <c r="C54" s="87" t="s">
        <v>67</v>
      </c>
      <c r="D54" s="98"/>
      <c r="E54" s="105"/>
      <c r="F54" s="106"/>
      <c r="G54" s="107"/>
      <c r="H54" s="107"/>
      <c r="I54" s="107"/>
      <c r="J54" s="321"/>
      <c r="K54" s="107"/>
      <c r="L54" s="107"/>
      <c r="M54" s="107"/>
      <c r="N54" s="107"/>
      <c r="O54" s="107"/>
      <c r="P54" s="107"/>
      <c r="Q54" s="107"/>
      <c r="R54" s="107"/>
      <c r="S54" s="109">
        <f t="shared" si="0"/>
        <v>0</v>
      </c>
      <c r="T54" s="103">
        <f t="shared" si="1"/>
        <v>0</v>
      </c>
      <c r="U54" s="160"/>
      <c r="V54" s="156"/>
      <c r="W54" s="160"/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3"/>
      <c r="AK54" s="159"/>
      <c r="AL54" s="159"/>
      <c r="AM54" s="159"/>
      <c r="AN54" s="159"/>
      <c r="AO54" s="159"/>
      <c r="AP54" s="159"/>
      <c r="AQ54" s="159"/>
      <c r="AR54" s="159"/>
      <c r="AS54" s="159"/>
      <c r="AT54" s="159"/>
      <c r="AU54" s="159"/>
      <c r="AV54" s="159"/>
      <c r="AW54" s="159"/>
      <c r="AX54" s="159"/>
      <c r="AY54" s="159"/>
      <c r="AZ54" s="159"/>
      <c r="BA54" s="159"/>
      <c r="BB54" s="159"/>
      <c r="BC54" s="159"/>
      <c r="BD54" s="159"/>
      <c r="BE54" s="159"/>
      <c r="BF54" s="159"/>
      <c r="BG54" s="159"/>
    </row>
    <row r="55" spans="1:59" s="10" customFormat="1" ht="18.75" thickBot="1" x14ac:dyDescent="0.3">
      <c r="A55" s="186"/>
      <c r="B55" s="97">
        <v>41</v>
      </c>
      <c r="C55" s="87" t="s">
        <v>68</v>
      </c>
      <c r="D55" s="98"/>
      <c r="E55" s="113"/>
      <c r="F55" s="106"/>
      <c r="G55" s="107"/>
      <c r="H55" s="107"/>
      <c r="I55" s="107"/>
      <c r="J55" s="321"/>
      <c r="K55" s="107"/>
      <c r="L55" s="107"/>
      <c r="M55" s="107"/>
      <c r="N55" s="107"/>
      <c r="O55" s="107"/>
      <c r="P55" s="107"/>
      <c r="Q55" s="107"/>
      <c r="R55" s="107"/>
      <c r="S55" s="109">
        <f t="shared" si="0"/>
        <v>0</v>
      </c>
      <c r="T55" s="103">
        <f t="shared" si="1"/>
        <v>0</v>
      </c>
      <c r="U55" s="160"/>
      <c r="V55" s="156"/>
      <c r="W55" s="160"/>
      <c r="X55" s="160"/>
      <c r="Y55" s="160"/>
      <c r="Z55" s="160"/>
      <c r="AA55" s="160"/>
      <c r="AB55" s="160"/>
      <c r="AC55" s="160"/>
      <c r="AD55" s="160"/>
      <c r="AE55" s="160"/>
      <c r="AF55" s="160"/>
      <c r="AG55" s="160"/>
      <c r="AH55" s="160"/>
      <c r="AI55" s="160"/>
      <c r="AJ55" s="163"/>
      <c r="AK55" s="159"/>
      <c r="AL55" s="159"/>
      <c r="AM55" s="159"/>
      <c r="AN55" s="159"/>
      <c r="AO55" s="159"/>
      <c r="AP55" s="159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  <c r="BA55" s="159"/>
      <c r="BB55" s="159"/>
      <c r="BC55" s="159"/>
      <c r="BD55" s="159"/>
      <c r="BE55" s="159"/>
      <c r="BF55" s="159"/>
      <c r="BG55" s="159"/>
    </row>
    <row r="56" spans="1:59" s="10" customFormat="1" ht="18.75" thickBot="1" x14ac:dyDescent="0.3">
      <c r="A56" s="186"/>
      <c r="B56" s="97">
        <v>42</v>
      </c>
      <c r="C56" s="87" t="s">
        <v>69</v>
      </c>
      <c r="D56" s="98">
        <v>1291</v>
      </c>
      <c r="E56" s="114">
        <v>98839</v>
      </c>
      <c r="F56" s="106">
        <v>69187.299999999988</v>
      </c>
      <c r="G56" s="107"/>
      <c r="H56" s="107"/>
      <c r="I56" s="107">
        <v>69187</v>
      </c>
      <c r="J56" s="321"/>
      <c r="K56" s="107"/>
      <c r="L56" s="107"/>
      <c r="M56" s="107"/>
      <c r="N56" s="107"/>
      <c r="O56" s="107"/>
      <c r="P56" s="107"/>
      <c r="Q56" s="107"/>
      <c r="R56" s="107"/>
      <c r="S56" s="109">
        <f t="shared" si="0"/>
        <v>69187</v>
      </c>
      <c r="T56" s="103">
        <f t="shared" si="1"/>
        <v>0.29999999998835847</v>
      </c>
      <c r="U56" s="160"/>
      <c r="V56" s="156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  <c r="AG56" s="160"/>
      <c r="AH56" s="160"/>
      <c r="AI56" s="160"/>
      <c r="AJ56" s="163"/>
      <c r="AK56" s="159"/>
      <c r="AL56" s="159"/>
      <c r="AM56" s="159"/>
      <c r="AN56" s="159"/>
      <c r="AO56" s="159"/>
      <c r="AP56" s="159"/>
      <c r="AQ56" s="159"/>
      <c r="AR56" s="159"/>
      <c r="AS56" s="159"/>
      <c r="AT56" s="159"/>
      <c r="AU56" s="159"/>
      <c r="AV56" s="159"/>
      <c r="AW56" s="159"/>
      <c r="AX56" s="159"/>
      <c r="AY56" s="159"/>
      <c r="AZ56" s="159"/>
      <c r="BA56" s="159"/>
      <c r="BB56" s="159"/>
      <c r="BC56" s="159"/>
      <c r="BD56" s="159"/>
      <c r="BE56" s="159"/>
      <c r="BF56" s="159"/>
      <c r="BG56" s="159"/>
    </row>
    <row r="57" spans="1:59" s="10" customFormat="1" ht="18.75" thickBot="1" x14ac:dyDescent="0.3">
      <c r="A57" s="186"/>
      <c r="B57" s="97">
        <v>43</v>
      </c>
      <c r="C57" s="87" t="s">
        <v>70</v>
      </c>
      <c r="D57" s="98">
        <v>1291</v>
      </c>
      <c r="E57" s="105">
        <v>8334900</v>
      </c>
      <c r="F57" s="106">
        <v>5834430</v>
      </c>
      <c r="G57" s="107"/>
      <c r="H57" s="107"/>
      <c r="I57" s="107">
        <f>+E57*V9</f>
        <v>5834430</v>
      </c>
      <c r="J57" s="321"/>
      <c r="K57" s="107"/>
      <c r="L57" s="107"/>
      <c r="M57" s="107"/>
      <c r="N57" s="107"/>
      <c r="O57" s="107"/>
      <c r="P57" s="107"/>
      <c r="Q57" s="107"/>
      <c r="R57" s="107"/>
      <c r="S57" s="109">
        <f t="shared" si="0"/>
        <v>5834430</v>
      </c>
      <c r="T57" s="103">
        <f t="shared" si="1"/>
        <v>0</v>
      </c>
      <c r="U57" s="160"/>
      <c r="V57" s="156"/>
      <c r="W57" s="160"/>
      <c r="X57" s="160"/>
      <c r="Y57" s="160"/>
      <c r="Z57" s="160"/>
      <c r="AA57" s="160"/>
      <c r="AB57" s="160"/>
      <c r="AC57" s="160"/>
      <c r="AD57" s="160"/>
      <c r="AE57" s="160"/>
      <c r="AF57" s="160"/>
      <c r="AG57" s="160"/>
      <c r="AH57" s="160"/>
      <c r="AI57" s="160"/>
      <c r="AJ57" s="163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</row>
    <row r="58" spans="1:59" s="10" customFormat="1" ht="36.75" thickBot="1" x14ac:dyDescent="0.3">
      <c r="A58" s="186"/>
      <c r="B58" s="97">
        <v>44</v>
      </c>
      <c r="C58" s="87" t="s">
        <v>71</v>
      </c>
      <c r="D58" s="98"/>
      <c r="E58" s="112"/>
      <c r="F58" s="106"/>
      <c r="G58" s="107"/>
      <c r="H58" s="107"/>
      <c r="I58" s="107"/>
      <c r="J58" s="321"/>
      <c r="K58" s="107"/>
      <c r="L58" s="107"/>
      <c r="M58" s="107"/>
      <c r="N58" s="107"/>
      <c r="O58" s="107"/>
      <c r="P58" s="107"/>
      <c r="Q58" s="107"/>
      <c r="R58" s="107"/>
      <c r="S58" s="109">
        <f t="shared" si="0"/>
        <v>0</v>
      </c>
      <c r="T58" s="103">
        <f t="shared" si="1"/>
        <v>0</v>
      </c>
      <c r="U58" s="160"/>
      <c r="V58" s="156"/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  <c r="AG58" s="160"/>
      <c r="AH58" s="160"/>
      <c r="AI58" s="160"/>
      <c r="AJ58" s="163"/>
      <c r="AK58" s="159"/>
      <c r="AL58" s="159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  <c r="BA58" s="159"/>
      <c r="BB58" s="159"/>
      <c r="BC58" s="159"/>
      <c r="BD58" s="159"/>
      <c r="BE58" s="159"/>
      <c r="BF58" s="159"/>
      <c r="BG58" s="159"/>
    </row>
    <row r="59" spans="1:59" s="10" customFormat="1" ht="18.75" thickBot="1" x14ac:dyDescent="0.3">
      <c r="A59" s="186"/>
      <c r="B59" s="97">
        <v>45</v>
      </c>
      <c r="C59" s="87" t="s">
        <v>72</v>
      </c>
      <c r="D59" s="98"/>
      <c r="E59" s="113"/>
      <c r="F59" s="106"/>
      <c r="G59" s="107"/>
      <c r="H59" s="107"/>
      <c r="I59" s="107"/>
      <c r="J59" s="321"/>
      <c r="K59" s="107"/>
      <c r="L59" s="107"/>
      <c r="M59" s="107"/>
      <c r="N59" s="107"/>
      <c r="O59" s="107"/>
      <c r="P59" s="107"/>
      <c r="Q59" s="107"/>
      <c r="R59" s="107"/>
      <c r="S59" s="109">
        <f t="shared" si="0"/>
        <v>0</v>
      </c>
      <c r="T59" s="103">
        <f t="shared" si="1"/>
        <v>0</v>
      </c>
      <c r="U59" s="160"/>
      <c r="V59" s="156"/>
      <c r="W59" s="160"/>
      <c r="X59" s="160"/>
      <c r="Y59" s="160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163"/>
      <c r="AK59" s="159"/>
      <c r="AL59" s="159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AX59" s="159"/>
      <c r="AY59" s="159"/>
      <c r="AZ59" s="159"/>
      <c r="BA59" s="159"/>
      <c r="BB59" s="159"/>
      <c r="BC59" s="159"/>
      <c r="BD59" s="159"/>
      <c r="BE59" s="159"/>
      <c r="BF59" s="159"/>
      <c r="BG59" s="159"/>
    </row>
    <row r="60" spans="1:59" s="10" customFormat="1" ht="18.75" thickBot="1" x14ac:dyDescent="0.3">
      <c r="A60" s="186"/>
      <c r="B60" s="97">
        <v>46</v>
      </c>
      <c r="C60" s="87" t="s">
        <v>73</v>
      </c>
      <c r="D60" s="98"/>
      <c r="E60" s="113"/>
      <c r="F60" s="106"/>
      <c r="G60" s="107"/>
      <c r="H60" s="107"/>
      <c r="I60" s="107"/>
      <c r="J60" s="321"/>
      <c r="K60" s="107"/>
      <c r="L60" s="107"/>
      <c r="M60" s="107"/>
      <c r="N60" s="107"/>
      <c r="O60" s="107"/>
      <c r="P60" s="107"/>
      <c r="Q60" s="107"/>
      <c r="R60" s="107"/>
      <c r="S60" s="109">
        <f t="shared" si="0"/>
        <v>0</v>
      </c>
      <c r="T60" s="103">
        <f t="shared" si="1"/>
        <v>0</v>
      </c>
      <c r="U60" s="160"/>
      <c r="V60" s="156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3"/>
      <c r="AK60" s="159"/>
      <c r="AL60" s="159"/>
      <c r="AM60" s="159"/>
      <c r="AN60" s="159"/>
      <c r="AO60" s="159"/>
      <c r="AP60" s="159"/>
      <c r="AQ60" s="159"/>
      <c r="AR60" s="159"/>
      <c r="AS60" s="159"/>
      <c r="AT60" s="159"/>
      <c r="AU60" s="159"/>
      <c r="AV60" s="159"/>
      <c r="AW60" s="159"/>
      <c r="AX60" s="159"/>
      <c r="AY60" s="159"/>
      <c r="AZ60" s="159"/>
      <c r="BA60" s="159"/>
      <c r="BB60" s="159"/>
      <c r="BC60" s="159"/>
      <c r="BD60" s="159"/>
      <c r="BE60" s="159"/>
      <c r="BF60" s="159"/>
      <c r="BG60" s="159"/>
    </row>
    <row r="61" spans="1:59" s="10" customFormat="1" ht="18.75" thickBot="1" x14ac:dyDescent="0.3">
      <c r="A61" s="186"/>
      <c r="B61" s="97">
        <v>47</v>
      </c>
      <c r="C61" s="87" t="s">
        <v>74</v>
      </c>
      <c r="D61" s="98"/>
      <c r="E61" s="115"/>
      <c r="F61" s="106"/>
      <c r="G61" s="107"/>
      <c r="H61" s="107"/>
      <c r="I61" s="107"/>
      <c r="J61" s="321"/>
      <c r="K61" s="107"/>
      <c r="L61" s="107"/>
      <c r="M61" s="107"/>
      <c r="N61" s="107"/>
      <c r="O61" s="107"/>
      <c r="P61" s="107"/>
      <c r="Q61" s="107"/>
      <c r="R61" s="107"/>
      <c r="S61" s="109">
        <f t="shared" si="0"/>
        <v>0</v>
      </c>
      <c r="T61" s="103">
        <f t="shared" si="1"/>
        <v>0</v>
      </c>
      <c r="U61" s="160"/>
      <c r="V61" s="156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163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  <c r="BF61" s="159"/>
      <c r="BG61" s="159"/>
    </row>
    <row r="62" spans="1:59" s="10" customFormat="1" ht="18.75" thickBot="1" x14ac:dyDescent="0.3">
      <c r="A62" s="186"/>
      <c r="B62" s="97">
        <v>48</v>
      </c>
      <c r="C62" s="87" t="s">
        <v>75</v>
      </c>
      <c r="D62" s="98">
        <v>1522</v>
      </c>
      <c r="E62" s="115">
        <v>1611617</v>
      </c>
      <c r="F62" s="106">
        <f>+J62</f>
        <v>1128131.8999999999</v>
      </c>
      <c r="G62" s="107"/>
      <c r="H62" s="107"/>
      <c r="I62" s="107"/>
      <c r="J62" s="321">
        <v>1128131.8999999999</v>
      </c>
      <c r="K62" s="107"/>
      <c r="L62" s="107"/>
      <c r="M62" s="107"/>
      <c r="N62" s="107"/>
      <c r="O62" s="107"/>
      <c r="P62" s="107"/>
      <c r="Q62" s="107"/>
      <c r="R62" s="107"/>
      <c r="S62" s="109">
        <f t="shared" si="0"/>
        <v>1128131.8999999999</v>
      </c>
      <c r="T62" s="103">
        <f t="shared" si="1"/>
        <v>0</v>
      </c>
      <c r="U62" s="160"/>
      <c r="V62" s="156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163"/>
      <c r="AK62" s="159"/>
      <c r="AL62" s="159"/>
      <c r="AM62" s="159"/>
      <c r="AN62" s="159"/>
      <c r="AO62" s="159"/>
      <c r="AP62" s="159"/>
      <c r="AQ62" s="159"/>
      <c r="AR62" s="159"/>
      <c r="AS62" s="159"/>
      <c r="AT62" s="159"/>
      <c r="AU62" s="159"/>
      <c r="AV62" s="159"/>
      <c r="AW62" s="159"/>
      <c r="AX62" s="159"/>
      <c r="AY62" s="159"/>
      <c r="AZ62" s="159"/>
      <c r="BA62" s="159"/>
      <c r="BB62" s="159"/>
      <c r="BC62" s="159"/>
      <c r="BD62" s="159"/>
      <c r="BE62" s="159"/>
      <c r="BF62" s="159"/>
      <c r="BG62" s="159"/>
    </row>
    <row r="63" spans="1:59" s="10" customFormat="1" ht="18.75" thickBot="1" x14ac:dyDescent="0.3">
      <c r="A63" s="186"/>
      <c r="B63" s="97">
        <v>49</v>
      </c>
      <c r="C63" s="87" t="s">
        <v>76</v>
      </c>
      <c r="D63" s="98"/>
      <c r="E63" s="115"/>
      <c r="F63" s="106"/>
      <c r="G63" s="107"/>
      <c r="H63" s="107"/>
      <c r="I63" s="107"/>
      <c r="J63" s="321"/>
      <c r="K63" s="107"/>
      <c r="L63" s="107"/>
      <c r="M63" s="107"/>
      <c r="N63" s="107"/>
      <c r="O63" s="107"/>
      <c r="P63" s="107"/>
      <c r="Q63" s="107"/>
      <c r="R63" s="107"/>
      <c r="S63" s="109">
        <f t="shared" si="0"/>
        <v>0</v>
      </c>
      <c r="T63" s="103">
        <f t="shared" si="1"/>
        <v>0</v>
      </c>
      <c r="U63" s="160"/>
      <c r="V63" s="156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3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  <c r="BC63" s="159"/>
      <c r="BD63" s="159"/>
      <c r="BE63" s="159"/>
      <c r="BF63" s="159"/>
      <c r="BG63" s="159"/>
    </row>
    <row r="64" spans="1:59" s="10" customFormat="1" ht="18.75" thickBot="1" x14ac:dyDescent="0.3">
      <c r="A64" s="186"/>
      <c r="B64" s="97">
        <v>50</v>
      </c>
      <c r="C64" s="87" t="s">
        <v>202</v>
      </c>
      <c r="D64" s="98">
        <v>1522</v>
      </c>
      <c r="E64" s="115">
        <v>5076966</v>
      </c>
      <c r="F64" s="106">
        <f>+J64</f>
        <v>3553876.1999999997</v>
      </c>
      <c r="G64" s="107"/>
      <c r="H64" s="107"/>
      <c r="I64" s="107"/>
      <c r="J64" s="321">
        <v>3553876.1999999997</v>
      </c>
      <c r="K64" s="107"/>
      <c r="L64" s="107"/>
      <c r="M64" s="107"/>
      <c r="N64" s="107"/>
      <c r="O64" s="107"/>
      <c r="P64" s="107"/>
      <c r="Q64" s="107"/>
      <c r="R64" s="107"/>
      <c r="S64" s="109">
        <f t="shared" si="0"/>
        <v>3553876.1999999997</v>
      </c>
      <c r="T64" s="103">
        <f t="shared" si="1"/>
        <v>0</v>
      </c>
      <c r="U64" s="160"/>
      <c r="V64" s="156"/>
      <c r="W64" s="160"/>
      <c r="X64" s="160"/>
      <c r="Y64" s="160"/>
      <c r="Z64" s="160"/>
      <c r="AA64" s="160"/>
      <c r="AB64" s="160"/>
      <c r="AC64" s="160"/>
      <c r="AD64" s="160"/>
      <c r="AE64" s="160"/>
      <c r="AF64" s="160"/>
      <c r="AG64" s="160"/>
      <c r="AH64" s="160"/>
      <c r="AI64" s="160"/>
      <c r="AJ64" s="163"/>
      <c r="AK64" s="159"/>
      <c r="AL64" s="159"/>
      <c r="AM64" s="159"/>
      <c r="AN64" s="159"/>
      <c r="AO64" s="159"/>
      <c r="AP64" s="159"/>
      <c r="AQ64" s="159"/>
      <c r="AR64" s="159"/>
      <c r="AS64" s="159"/>
      <c r="AT64" s="159"/>
      <c r="AU64" s="159"/>
      <c r="AV64" s="159"/>
      <c r="AW64" s="159"/>
      <c r="AX64" s="159"/>
      <c r="AY64" s="159"/>
      <c r="AZ64" s="159"/>
      <c r="BA64" s="159"/>
      <c r="BB64" s="159"/>
      <c r="BC64" s="159"/>
      <c r="BD64" s="159"/>
      <c r="BE64" s="159"/>
      <c r="BF64" s="159"/>
      <c r="BG64" s="159"/>
    </row>
    <row r="65" spans="1:59" s="10" customFormat="1" ht="18.75" thickBot="1" x14ac:dyDescent="0.3">
      <c r="A65" s="186"/>
      <c r="B65" s="97">
        <v>51</v>
      </c>
      <c r="C65" s="87" t="s">
        <v>78</v>
      </c>
      <c r="D65" s="98">
        <v>1522</v>
      </c>
      <c r="E65" s="115">
        <v>21434040</v>
      </c>
      <c r="F65" s="106">
        <f>+J65</f>
        <v>15003827.999999998</v>
      </c>
      <c r="G65" s="107"/>
      <c r="H65" s="107"/>
      <c r="I65" s="107"/>
      <c r="J65" s="321">
        <v>15003827.999999998</v>
      </c>
      <c r="K65" s="107"/>
      <c r="L65" s="107"/>
      <c r="M65" s="107"/>
      <c r="N65" s="107"/>
      <c r="O65" s="107"/>
      <c r="P65" s="107"/>
      <c r="Q65" s="107"/>
      <c r="R65" s="107"/>
      <c r="S65" s="109">
        <f t="shared" si="0"/>
        <v>15003827.999999998</v>
      </c>
      <c r="T65" s="103">
        <f t="shared" si="1"/>
        <v>0</v>
      </c>
      <c r="U65" s="160"/>
      <c r="V65" s="156"/>
      <c r="W65" s="160"/>
      <c r="X65" s="160"/>
      <c r="Y65" s="160"/>
      <c r="Z65" s="160"/>
      <c r="AA65" s="160"/>
      <c r="AB65" s="160"/>
      <c r="AC65" s="160"/>
      <c r="AD65" s="160"/>
      <c r="AE65" s="160"/>
      <c r="AF65" s="160"/>
      <c r="AG65" s="160"/>
      <c r="AH65" s="160"/>
      <c r="AI65" s="160"/>
      <c r="AJ65" s="163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159"/>
      <c r="AZ65" s="159"/>
      <c r="BA65" s="159"/>
      <c r="BB65" s="159"/>
      <c r="BC65" s="159"/>
      <c r="BD65" s="159"/>
      <c r="BE65" s="159"/>
      <c r="BF65" s="159"/>
      <c r="BG65" s="159"/>
    </row>
    <row r="66" spans="1:59" s="10" customFormat="1" ht="18.75" thickBot="1" x14ac:dyDescent="0.3">
      <c r="A66" s="186"/>
      <c r="B66" s="97">
        <v>52</v>
      </c>
      <c r="C66" s="87" t="s">
        <v>79</v>
      </c>
      <c r="D66" s="98">
        <v>1292</v>
      </c>
      <c r="E66" s="112">
        <v>1264156</v>
      </c>
      <c r="F66" s="106">
        <v>884909</v>
      </c>
      <c r="G66" s="107"/>
      <c r="H66" s="107"/>
      <c r="I66" s="107">
        <v>884909</v>
      </c>
      <c r="J66" s="321"/>
      <c r="K66" s="107"/>
      <c r="L66" s="107"/>
      <c r="M66" s="107"/>
      <c r="N66" s="107"/>
      <c r="O66" s="107"/>
      <c r="P66" s="107"/>
      <c r="Q66" s="107"/>
      <c r="R66" s="107"/>
      <c r="S66" s="109">
        <f t="shared" si="0"/>
        <v>884909</v>
      </c>
      <c r="T66" s="103">
        <f t="shared" si="1"/>
        <v>0</v>
      </c>
      <c r="U66" s="160"/>
      <c r="V66" s="156"/>
      <c r="W66" s="160"/>
      <c r="X66" s="160"/>
      <c r="Y66" s="160"/>
      <c r="Z66" s="160"/>
      <c r="AA66" s="160"/>
      <c r="AB66" s="160"/>
      <c r="AC66" s="160"/>
      <c r="AD66" s="160"/>
      <c r="AE66" s="160"/>
      <c r="AF66" s="160"/>
      <c r="AG66" s="160"/>
      <c r="AH66" s="160"/>
      <c r="AI66" s="160"/>
      <c r="AJ66" s="163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159"/>
      <c r="AZ66" s="159"/>
      <c r="BA66" s="159"/>
      <c r="BB66" s="159"/>
      <c r="BC66" s="159"/>
      <c r="BD66" s="159"/>
      <c r="BE66" s="159"/>
      <c r="BF66" s="159"/>
      <c r="BG66" s="159"/>
    </row>
    <row r="67" spans="1:59" s="10" customFormat="1" ht="18.75" thickBot="1" x14ac:dyDescent="0.3">
      <c r="A67" s="186"/>
      <c r="B67" s="97">
        <v>53</v>
      </c>
      <c r="C67" s="87" t="s">
        <v>80</v>
      </c>
      <c r="D67" s="98"/>
      <c r="E67" s="105"/>
      <c r="F67" s="106"/>
      <c r="G67" s="107"/>
      <c r="H67" s="107"/>
      <c r="I67" s="107"/>
      <c r="J67" s="321"/>
      <c r="K67" s="107"/>
      <c r="L67" s="107"/>
      <c r="M67" s="107"/>
      <c r="N67" s="107"/>
      <c r="O67" s="107"/>
      <c r="P67" s="107"/>
      <c r="Q67" s="107"/>
      <c r="R67" s="107"/>
      <c r="S67" s="109">
        <f t="shared" si="0"/>
        <v>0</v>
      </c>
      <c r="T67" s="103">
        <f t="shared" si="1"/>
        <v>0</v>
      </c>
      <c r="U67" s="160"/>
      <c r="V67" s="156"/>
      <c r="W67" s="160"/>
      <c r="X67" s="160"/>
      <c r="Y67" s="160"/>
      <c r="Z67" s="160"/>
      <c r="AA67" s="160"/>
      <c r="AB67" s="160"/>
      <c r="AC67" s="160"/>
      <c r="AD67" s="160"/>
      <c r="AE67" s="160"/>
      <c r="AF67" s="160"/>
      <c r="AG67" s="160"/>
      <c r="AH67" s="160"/>
      <c r="AI67" s="160"/>
      <c r="AJ67" s="163"/>
      <c r="AK67" s="159"/>
      <c r="AL67" s="159"/>
      <c r="AM67" s="159"/>
      <c r="AN67" s="159"/>
      <c r="AO67" s="159"/>
      <c r="AP67" s="159"/>
      <c r="AQ67" s="159"/>
      <c r="AR67" s="159"/>
      <c r="AS67" s="159"/>
      <c r="AT67" s="159"/>
      <c r="AU67" s="159"/>
      <c r="AV67" s="159"/>
      <c r="AW67" s="159"/>
      <c r="AX67" s="159"/>
      <c r="AY67" s="159"/>
      <c r="AZ67" s="159"/>
      <c r="BA67" s="159"/>
      <c r="BB67" s="159"/>
      <c r="BC67" s="159"/>
      <c r="BD67" s="159"/>
      <c r="BE67" s="159"/>
      <c r="BF67" s="159"/>
      <c r="BG67" s="159"/>
    </row>
    <row r="68" spans="1:59" s="10" customFormat="1" ht="18.75" thickBot="1" x14ac:dyDescent="0.3">
      <c r="A68" s="186"/>
      <c r="B68" s="97">
        <v>54</v>
      </c>
      <c r="C68" s="87" t="s">
        <v>81</v>
      </c>
      <c r="D68" s="98"/>
      <c r="E68" s="105"/>
      <c r="F68" s="106"/>
      <c r="G68" s="107"/>
      <c r="H68" s="107"/>
      <c r="I68" s="107"/>
      <c r="J68" s="321"/>
      <c r="K68" s="107"/>
      <c r="L68" s="107"/>
      <c r="M68" s="107"/>
      <c r="N68" s="107"/>
      <c r="O68" s="107"/>
      <c r="P68" s="107"/>
      <c r="Q68" s="107"/>
      <c r="R68" s="107"/>
      <c r="S68" s="109">
        <f t="shared" si="0"/>
        <v>0</v>
      </c>
      <c r="T68" s="103">
        <f t="shared" si="1"/>
        <v>0</v>
      </c>
      <c r="U68" s="160"/>
      <c r="V68" s="156"/>
      <c r="W68" s="160"/>
      <c r="X68" s="160"/>
      <c r="Y68" s="160"/>
      <c r="Z68" s="160"/>
      <c r="AA68" s="160"/>
      <c r="AB68" s="160"/>
      <c r="AC68" s="160"/>
      <c r="AD68" s="160"/>
      <c r="AE68" s="160"/>
      <c r="AF68" s="160"/>
      <c r="AG68" s="160"/>
      <c r="AH68" s="160"/>
      <c r="AI68" s="160"/>
      <c r="AJ68" s="163"/>
      <c r="AK68" s="159"/>
      <c r="AL68" s="159"/>
      <c r="AM68" s="159"/>
      <c r="AN68" s="159"/>
      <c r="AO68" s="159"/>
      <c r="AP68" s="159"/>
      <c r="AQ68" s="159"/>
      <c r="AR68" s="159"/>
      <c r="AS68" s="159"/>
      <c r="AT68" s="159"/>
      <c r="AU68" s="159"/>
      <c r="AV68" s="159"/>
      <c r="AW68" s="159"/>
      <c r="AX68" s="159"/>
      <c r="AY68" s="159"/>
      <c r="AZ68" s="159"/>
      <c r="BA68" s="159"/>
      <c r="BB68" s="159"/>
      <c r="BC68" s="159"/>
      <c r="BD68" s="159"/>
      <c r="BE68" s="159"/>
      <c r="BF68" s="159"/>
      <c r="BG68" s="159"/>
    </row>
    <row r="69" spans="1:59" s="10" customFormat="1" ht="18.75" thickBot="1" x14ac:dyDescent="0.3">
      <c r="A69" s="186"/>
      <c r="B69" s="97">
        <v>55</v>
      </c>
      <c r="C69" s="87" t="s">
        <v>82</v>
      </c>
      <c r="D69" s="98"/>
      <c r="E69" s="105"/>
      <c r="F69" s="106"/>
      <c r="G69" s="107"/>
      <c r="H69" s="107"/>
      <c r="I69" s="107"/>
      <c r="J69" s="321"/>
      <c r="K69" s="107"/>
      <c r="L69" s="107"/>
      <c r="M69" s="107"/>
      <c r="N69" s="116"/>
      <c r="O69" s="107"/>
      <c r="P69" s="107"/>
      <c r="Q69" s="107"/>
      <c r="R69" s="107"/>
      <c r="S69" s="109">
        <f t="shared" si="0"/>
        <v>0</v>
      </c>
      <c r="T69" s="103">
        <f t="shared" si="1"/>
        <v>0</v>
      </c>
      <c r="U69" s="160"/>
      <c r="V69" s="156"/>
      <c r="W69" s="160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  <c r="AH69" s="160"/>
      <c r="AI69" s="160"/>
      <c r="AJ69" s="163"/>
      <c r="AK69" s="159"/>
      <c r="AL69" s="159"/>
      <c r="AM69" s="159"/>
      <c r="AN69" s="159"/>
      <c r="AO69" s="159"/>
      <c r="AP69" s="159"/>
      <c r="AQ69" s="159"/>
      <c r="AR69" s="159"/>
      <c r="AS69" s="159"/>
      <c r="AT69" s="159"/>
      <c r="AU69" s="159"/>
      <c r="AV69" s="159"/>
      <c r="AW69" s="159"/>
      <c r="AX69" s="159"/>
      <c r="AY69" s="159"/>
      <c r="AZ69" s="159"/>
      <c r="BA69" s="159"/>
      <c r="BB69" s="159"/>
      <c r="BC69" s="159"/>
      <c r="BD69" s="159"/>
      <c r="BE69" s="159"/>
      <c r="BF69" s="159"/>
      <c r="BG69" s="159"/>
    </row>
    <row r="70" spans="1:59" s="10" customFormat="1" ht="18.75" thickBot="1" x14ac:dyDescent="0.3">
      <c r="A70" s="186"/>
      <c r="B70" s="97">
        <v>56</v>
      </c>
      <c r="C70" s="87" t="s">
        <v>83</v>
      </c>
      <c r="D70" s="98"/>
      <c r="E70" s="105"/>
      <c r="F70" s="106"/>
      <c r="G70" s="107"/>
      <c r="H70" s="107"/>
      <c r="I70" s="107"/>
      <c r="J70" s="321"/>
      <c r="K70" s="107"/>
      <c r="L70" s="107"/>
      <c r="M70" s="107"/>
      <c r="N70" s="107"/>
      <c r="O70" s="107"/>
      <c r="P70" s="107"/>
      <c r="Q70" s="107"/>
      <c r="R70" s="107"/>
      <c r="S70" s="109">
        <f t="shared" si="0"/>
        <v>0</v>
      </c>
      <c r="T70" s="103">
        <f t="shared" si="1"/>
        <v>0</v>
      </c>
      <c r="U70" s="160"/>
      <c r="V70" s="156"/>
      <c r="W70" s="160"/>
      <c r="X70" s="160"/>
      <c r="Y70" s="160"/>
      <c r="Z70" s="160"/>
      <c r="AA70" s="160"/>
      <c r="AB70" s="160"/>
      <c r="AC70" s="160"/>
      <c r="AD70" s="160"/>
      <c r="AE70" s="160"/>
      <c r="AF70" s="160"/>
      <c r="AG70" s="160"/>
      <c r="AH70" s="160"/>
      <c r="AI70" s="160"/>
      <c r="AJ70" s="163"/>
      <c r="AK70" s="159"/>
      <c r="AL70" s="159"/>
      <c r="AM70" s="159"/>
      <c r="AN70" s="159"/>
      <c r="AO70" s="159"/>
      <c r="AP70" s="159"/>
      <c r="AQ70" s="159"/>
      <c r="AR70" s="159"/>
      <c r="AS70" s="159"/>
      <c r="AT70" s="159"/>
      <c r="AU70" s="159"/>
      <c r="AV70" s="159"/>
      <c r="AW70" s="159"/>
      <c r="AX70" s="159"/>
      <c r="AY70" s="159"/>
      <c r="AZ70" s="159"/>
      <c r="BA70" s="159"/>
      <c r="BB70" s="159"/>
      <c r="BC70" s="159"/>
      <c r="BD70" s="159"/>
      <c r="BE70" s="159"/>
      <c r="BF70" s="159"/>
      <c r="BG70" s="159"/>
    </row>
    <row r="71" spans="1:59" s="10" customFormat="1" ht="18.75" thickBot="1" x14ac:dyDescent="0.3">
      <c r="A71" s="186"/>
      <c r="B71" s="97">
        <v>57</v>
      </c>
      <c r="C71" s="87" t="s">
        <v>84</v>
      </c>
      <c r="D71" s="98"/>
      <c r="E71" s="105"/>
      <c r="F71" s="106"/>
      <c r="G71" s="107"/>
      <c r="H71" s="107"/>
      <c r="I71" s="107"/>
      <c r="J71" s="321"/>
      <c r="K71" s="107"/>
      <c r="L71" s="107"/>
      <c r="M71" s="107"/>
      <c r="N71" s="107"/>
      <c r="O71" s="107"/>
      <c r="P71" s="107"/>
      <c r="Q71" s="107"/>
      <c r="R71" s="107"/>
      <c r="S71" s="109">
        <f t="shared" si="0"/>
        <v>0</v>
      </c>
      <c r="T71" s="103">
        <f t="shared" si="1"/>
        <v>0</v>
      </c>
      <c r="U71" s="160"/>
      <c r="V71" s="156"/>
      <c r="W71" s="160"/>
      <c r="X71" s="160"/>
      <c r="Y71" s="160"/>
      <c r="Z71" s="160"/>
      <c r="AA71" s="160"/>
      <c r="AB71" s="160"/>
      <c r="AC71" s="160"/>
      <c r="AD71" s="160"/>
      <c r="AE71" s="160"/>
      <c r="AF71" s="160"/>
      <c r="AG71" s="160"/>
      <c r="AH71" s="160"/>
      <c r="AI71" s="160"/>
      <c r="AJ71" s="163"/>
      <c r="AK71" s="159"/>
      <c r="AL71" s="159"/>
      <c r="AM71" s="159"/>
      <c r="AN71" s="159"/>
      <c r="AO71" s="159"/>
      <c r="AP71" s="159"/>
      <c r="AQ71" s="159"/>
      <c r="AR71" s="159"/>
      <c r="AS71" s="159"/>
      <c r="AT71" s="159"/>
      <c r="AU71" s="159"/>
      <c r="AV71" s="159"/>
      <c r="AW71" s="159"/>
      <c r="AX71" s="159"/>
      <c r="AY71" s="159"/>
      <c r="AZ71" s="159"/>
      <c r="BA71" s="159"/>
      <c r="BB71" s="159"/>
      <c r="BC71" s="159"/>
      <c r="BD71" s="159"/>
      <c r="BE71" s="159"/>
      <c r="BF71" s="159"/>
      <c r="BG71" s="159"/>
    </row>
    <row r="72" spans="1:59" s="10" customFormat="1" ht="18.75" thickBot="1" x14ac:dyDescent="0.3">
      <c r="A72" s="186"/>
      <c r="B72" s="97">
        <v>58</v>
      </c>
      <c r="C72" s="87" t="s">
        <v>85</v>
      </c>
      <c r="D72" s="98">
        <v>2300</v>
      </c>
      <c r="E72" s="105">
        <v>6388560</v>
      </c>
      <c r="F72" s="106">
        <f>+L72</f>
        <v>3833136</v>
      </c>
      <c r="G72" s="107"/>
      <c r="H72" s="107"/>
      <c r="I72" s="107"/>
      <c r="J72" s="321"/>
      <c r="K72" s="107"/>
      <c r="L72" s="107">
        <v>3833136</v>
      </c>
      <c r="M72" s="107"/>
      <c r="N72" s="107"/>
      <c r="O72" s="107"/>
      <c r="P72" s="107"/>
      <c r="Q72" s="107"/>
      <c r="R72" s="107"/>
      <c r="S72" s="109">
        <f t="shared" si="0"/>
        <v>3833136</v>
      </c>
      <c r="T72" s="103">
        <f t="shared" si="1"/>
        <v>0</v>
      </c>
      <c r="U72" s="160"/>
      <c r="V72" s="156"/>
      <c r="W72" s="160"/>
      <c r="X72" s="160"/>
      <c r="Y72" s="160"/>
      <c r="Z72" s="160"/>
      <c r="AA72" s="160"/>
      <c r="AB72" s="160"/>
      <c r="AC72" s="160"/>
      <c r="AD72" s="160"/>
      <c r="AE72" s="160"/>
      <c r="AF72" s="160"/>
      <c r="AG72" s="160"/>
      <c r="AH72" s="160"/>
      <c r="AI72" s="160"/>
      <c r="AJ72" s="163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  <c r="BC72" s="159"/>
      <c r="BD72" s="159"/>
      <c r="BE72" s="159"/>
      <c r="BF72" s="159"/>
      <c r="BG72" s="159"/>
    </row>
    <row r="73" spans="1:59" s="10" customFormat="1" ht="18.75" thickBot="1" x14ac:dyDescent="0.3">
      <c r="A73" s="186"/>
      <c r="B73" s="97">
        <v>59</v>
      </c>
      <c r="C73" s="87" t="s">
        <v>86</v>
      </c>
      <c r="D73" s="98">
        <v>1521</v>
      </c>
      <c r="E73" s="105">
        <v>29672159</v>
      </c>
      <c r="F73" s="106"/>
      <c r="G73" s="107"/>
      <c r="H73" s="107"/>
      <c r="I73" s="107"/>
      <c r="J73" s="321"/>
      <c r="K73" s="107"/>
      <c r="L73" s="107"/>
      <c r="M73" s="107"/>
      <c r="N73" s="107"/>
      <c r="O73" s="107"/>
      <c r="P73" s="107"/>
      <c r="Q73" s="107"/>
      <c r="R73" s="107"/>
      <c r="S73" s="109">
        <f t="shared" si="0"/>
        <v>0</v>
      </c>
      <c r="T73" s="103">
        <f t="shared" si="1"/>
        <v>0</v>
      </c>
      <c r="U73" s="160"/>
      <c r="V73" s="156"/>
      <c r="W73" s="160"/>
      <c r="X73" s="160"/>
      <c r="Y73" s="160"/>
      <c r="Z73" s="160"/>
      <c r="AA73" s="160"/>
      <c r="AB73" s="160"/>
      <c r="AC73" s="160"/>
      <c r="AD73" s="160"/>
      <c r="AE73" s="160"/>
      <c r="AF73" s="160"/>
      <c r="AG73" s="160"/>
      <c r="AH73" s="160"/>
      <c r="AI73" s="160"/>
      <c r="AJ73" s="163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  <c r="BC73" s="159"/>
      <c r="BD73" s="159"/>
      <c r="BE73" s="159"/>
      <c r="BF73" s="159"/>
      <c r="BG73" s="159"/>
    </row>
    <row r="74" spans="1:59" s="10" customFormat="1" ht="18.75" thickBot="1" x14ac:dyDescent="0.3">
      <c r="A74" s="186"/>
      <c r="B74" s="97">
        <v>60</v>
      </c>
      <c r="C74" s="87" t="s">
        <v>87</v>
      </c>
      <c r="D74" s="98"/>
      <c r="E74" s="105"/>
      <c r="F74" s="106"/>
      <c r="G74" s="107"/>
      <c r="H74" s="107"/>
      <c r="I74" s="107"/>
      <c r="J74" s="321"/>
      <c r="K74" s="107"/>
      <c r="L74" s="107"/>
      <c r="M74" s="107"/>
      <c r="N74" s="107"/>
      <c r="O74" s="107"/>
      <c r="P74" s="107"/>
      <c r="Q74" s="107"/>
      <c r="R74" s="107"/>
      <c r="S74" s="109">
        <f t="shared" si="0"/>
        <v>0</v>
      </c>
      <c r="T74" s="103">
        <f t="shared" si="1"/>
        <v>0</v>
      </c>
      <c r="U74" s="160"/>
      <c r="V74" s="156"/>
      <c r="W74" s="160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3"/>
      <c r="AK74" s="159"/>
      <c r="AL74" s="159"/>
      <c r="AM74" s="159"/>
      <c r="AN74" s="159"/>
      <c r="AO74" s="159"/>
      <c r="AP74" s="159"/>
      <c r="AQ74" s="159"/>
      <c r="AR74" s="159"/>
      <c r="AS74" s="159"/>
      <c r="AT74" s="159"/>
      <c r="AU74" s="159"/>
      <c r="AV74" s="159"/>
      <c r="AW74" s="159"/>
      <c r="AX74" s="159"/>
      <c r="AY74" s="159"/>
      <c r="AZ74" s="159"/>
      <c r="BA74" s="159"/>
      <c r="BB74" s="159"/>
      <c r="BC74" s="159"/>
      <c r="BD74" s="159"/>
      <c r="BE74" s="159"/>
      <c r="BF74" s="159"/>
      <c r="BG74" s="159"/>
    </row>
    <row r="75" spans="1:59" s="10" customFormat="1" ht="18.75" thickBot="1" x14ac:dyDescent="0.3">
      <c r="A75" s="186"/>
      <c r="B75" s="97">
        <v>61</v>
      </c>
      <c r="C75" s="87" t="s">
        <v>88</v>
      </c>
      <c r="D75" s="98"/>
      <c r="E75" s="105"/>
      <c r="F75" s="106"/>
      <c r="G75" s="107"/>
      <c r="H75" s="107"/>
      <c r="I75" s="107"/>
      <c r="J75" s="321"/>
      <c r="K75" s="107"/>
      <c r="L75" s="107"/>
      <c r="M75" s="107"/>
      <c r="N75" s="107"/>
      <c r="O75" s="107"/>
      <c r="P75" s="107"/>
      <c r="Q75" s="107"/>
      <c r="R75" s="107"/>
      <c r="S75" s="109">
        <f t="shared" si="0"/>
        <v>0</v>
      </c>
      <c r="T75" s="103">
        <f t="shared" si="1"/>
        <v>0</v>
      </c>
      <c r="U75" s="160"/>
      <c r="V75" s="156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3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</row>
    <row r="76" spans="1:59" s="10" customFormat="1" ht="36.75" thickBot="1" x14ac:dyDescent="0.3">
      <c r="A76" s="186"/>
      <c r="B76" s="97">
        <v>62</v>
      </c>
      <c r="C76" s="87" t="s">
        <v>89</v>
      </c>
      <c r="D76" s="98">
        <v>2304</v>
      </c>
      <c r="E76" s="105">
        <v>1290417</v>
      </c>
      <c r="F76" s="106"/>
      <c r="G76" s="107"/>
      <c r="H76" s="107"/>
      <c r="I76" s="107"/>
      <c r="J76" s="321"/>
      <c r="K76" s="107"/>
      <c r="L76" s="107"/>
      <c r="M76" s="107"/>
      <c r="N76" s="107"/>
      <c r="O76" s="107"/>
      <c r="P76" s="107"/>
      <c r="Q76" s="107"/>
      <c r="R76" s="107"/>
      <c r="S76" s="109">
        <f t="shared" si="0"/>
        <v>0</v>
      </c>
      <c r="T76" s="103">
        <f t="shared" si="1"/>
        <v>0</v>
      </c>
      <c r="U76" s="160"/>
      <c r="V76" s="156"/>
      <c r="W76" s="160"/>
      <c r="X76" s="160"/>
      <c r="Y76" s="160"/>
      <c r="Z76" s="160"/>
      <c r="AA76" s="160"/>
      <c r="AB76" s="160"/>
      <c r="AC76" s="160"/>
      <c r="AD76" s="160"/>
      <c r="AE76" s="160"/>
      <c r="AF76" s="160"/>
      <c r="AG76" s="160"/>
      <c r="AH76" s="160"/>
      <c r="AI76" s="160"/>
      <c r="AJ76" s="163"/>
      <c r="AK76" s="159"/>
      <c r="AL76" s="159"/>
      <c r="AM76" s="159"/>
      <c r="AN76" s="159"/>
      <c r="AO76" s="159"/>
      <c r="AP76" s="159"/>
      <c r="AQ76" s="159"/>
      <c r="AR76" s="159"/>
      <c r="AS76" s="159"/>
      <c r="AT76" s="159"/>
      <c r="AU76" s="159"/>
      <c r="AV76" s="159"/>
      <c r="AW76" s="159"/>
      <c r="AX76" s="159"/>
      <c r="AY76" s="159"/>
      <c r="AZ76" s="159"/>
      <c r="BA76" s="159"/>
      <c r="BB76" s="159"/>
      <c r="BC76" s="159"/>
      <c r="BD76" s="159"/>
      <c r="BE76" s="159"/>
      <c r="BF76" s="159"/>
      <c r="BG76" s="159"/>
    </row>
    <row r="77" spans="1:59" s="10" customFormat="1" ht="36.75" thickBot="1" x14ac:dyDescent="0.3">
      <c r="A77" s="186"/>
      <c r="B77" s="97">
        <v>63</v>
      </c>
      <c r="C77" s="87" t="s">
        <v>90</v>
      </c>
      <c r="D77" s="98"/>
      <c r="E77" s="105"/>
      <c r="F77" s="106"/>
      <c r="G77" s="107"/>
      <c r="H77" s="107"/>
      <c r="I77" s="107"/>
      <c r="J77" s="321"/>
      <c r="K77" s="107"/>
      <c r="L77" s="107"/>
      <c r="M77" s="107"/>
      <c r="N77" s="107"/>
      <c r="O77" s="107"/>
      <c r="P77" s="107"/>
      <c r="Q77" s="107"/>
      <c r="R77" s="107"/>
      <c r="S77" s="109">
        <f t="shared" si="0"/>
        <v>0</v>
      </c>
      <c r="T77" s="103">
        <f t="shared" si="1"/>
        <v>0</v>
      </c>
      <c r="U77" s="160"/>
      <c r="V77" s="156"/>
      <c r="W77" s="160"/>
      <c r="X77" s="160"/>
      <c r="Y77" s="160"/>
      <c r="Z77" s="160"/>
      <c r="AA77" s="160"/>
      <c r="AB77" s="160"/>
      <c r="AC77" s="160"/>
      <c r="AD77" s="160"/>
      <c r="AE77" s="160"/>
      <c r="AF77" s="160"/>
      <c r="AG77" s="160"/>
      <c r="AH77" s="160"/>
      <c r="AI77" s="160"/>
      <c r="AJ77" s="163"/>
      <c r="AK77" s="159"/>
      <c r="AL77" s="159"/>
      <c r="AM77" s="159"/>
      <c r="AN77" s="159"/>
      <c r="AO77" s="159"/>
      <c r="AP77" s="159"/>
      <c r="AQ77" s="159"/>
      <c r="AR77" s="159"/>
      <c r="AS77" s="159"/>
      <c r="AT77" s="159"/>
      <c r="AU77" s="159"/>
      <c r="AV77" s="159"/>
      <c r="AW77" s="159"/>
      <c r="AX77" s="159"/>
      <c r="AY77" s="159"/>
      <c r="AZ77" s="159"/>
      <c r="BA77" s="159"/>
      <c r="BB77" s="159"/>
      <c r="BC77" s="159"/>
      <c r="BD77" s="159"/>
      <c r="BE77" s="159"/>
      <c r="BF77" s="159"/>
      <c r="BG77" s="159"/>
    </row>
    <row r="78" spans="1:59" s="10" customFormat="1" ht="18.75" thickBot="1" x14ac:dyDescent="0.3">
      <c r="A78" s="186"/>
      <c r="B78" s="97">
        <v>64</v>
      </c>
      <c r="C78" s="87" t="s">
        <v>223</v>
      </c>
      <c r="D78" s="98">
        <v>3671</v>
      </c>
      <c r="E78" s="105">
        <v>1153098</v>
      </c>
      <c r="F78" s="106">
        <f>+L78</f>
        <v>807169</v>
      </c>
      <c r="G78" s="107"/>
      <c r="H78" s="107"/>
      <c r="I78" s="107"/>
      <c r="J78" s="321"/>
      <c r="K78" s="107"/>
      <c r="L78" s="107">
        <v>807169</v>
      </c>
      <c r="M78" s="107"/>
      <c r="N78" s="107"/>
      <c r="O78" s="107"/>
      <c r="P78" s="107"/>
      <c r="Q78" s="107"/>
      <c r="R78" s="107"/>
      <c r="S78" s="109">
        <f t="shared" si="0"/>
        <v>807169</v>
      </c>
      <c r="T78" s="103">
        <f t="shared" si="1"/>
        <v>0</v>
      </c>
      <c r="U78" s="160"/>
      <c r="V78" s="156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60"/>
      <c r="AI78" s="160"/>
      <c r="AJ78" s="163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</row>
    <row r="79" spans="1:59" s="10" customFormat="1" ht="18.75" thickBot="1" x14ac:dyDescent="0.3">
      <c r="A79" s="186"/>
      <c r="B79" s="97">
        <v>65</v>
      </c>
      <c r="C79" s="87" t="s">
        <v>91</v>
      </c>
      <c r="D79" s="98"/>
      <c r="E79" s="105"/>
      <c r="F79" s="106"/>
      <c r="G79" s="107"/>
      <c r="H79" s="107"/>
      <c r="I79" s="107"/>
      <c r="J79" s="321"/>
      <c r="K79" s="107"/>
      <c r="L79" s="107"/>
      <c r="M79" s="107"/>
      <c r="N79" s="107"/>
      <c r="O79" s="107"/>
      <c r="P79" s="107"/>
      <c r="Q79" s="107"/>
      <c r="R79" s="107"/>
      <c r="S79" s="109">
        <f t="shared" si="0"/>
        <v>0</v>
      </c>
      <c r="T79" s="103">
        <f t="shared" si="1"/>
        <v>0</v>
      </c>
      <c r="U79" s="160"/>
      <c r="V79" s="156"/>
      <c r="W79" s="160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  <c r="AH79" s="160"/>
      <c r="AI79" s="160"/>
      <c r="AJ79" s="163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</row>
    <row r="80" spans="1:59" s="10" customFormat="1" ht="18.75" thickBot="1" x14ac:dyDescent="0.3">
      <c r="A80" s="186"/>
      <c r="B80" s="97">
        <v>66</v>
      </c>
      <c r="C80" s="87" t="s">
        <v>92</v>
      </c>
      <c r="D80" s="98"/>
      <c r="E80" s="105"/>
      <c r="F80" s="106"/>
      <c r="G80" s="107"/>
      <c r="H80" s="107"/>
      <c r="I80" s="107"/>
      <c r="J80" s="321"/>
      <c r="K80" s="107"/>
      <c r="L80" s="107"/>
      <c r="M80" s="107"/>
      <c r="N80" s="107"/>
      <c r="O80" s="107"/>
      <c r="P80" s="107"/>
      <c r="Q80" s="107"/>
      <c r="R80" s="107"/>
      <c r="S80" s="109">
        <f t="shared" si="0"/>
        <v>0</v>
      </c>
      <c r="T80" s="103">
        <f t="shared" si="1"/>
        <v>0</v>
      </c>
      <c r="U80" s="160"/>
      <c r="V80" s="156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60"/>
      <c r="AI80" s="160"/>
      <c r="AJ80" s="163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</row>
    <row r="81" spans="1:59" s="10" customFormat="1" ht="18.75" thickBot="1" x14ac:dyDescent="0.3">
      <c r="A81" s="186"/>
      <c r="B81" s="97">
        <v>67</v>
      </c>
      <c r="C81" s="87" t="s">
        <v>93</v>
      </c>
      <c r="D81" s="98">
        <v>1523</v>
      </c>
      <c r="E81" s="105">
        <v>9782650</v>
      </c>
      <c r="F81" s="106">
        <f>+J81</f>
        <v>6847855</v>
      </c>
      <c r="G81" s="107"/>
      <c r="H81" s="107"/>
      <c r="I81" s="107"/>
      <c r="J81" s="321">
        <v>6847855</v>
      </c>
      <c r="K81" s="107"/>
      <c r="L81" s="107"/>
      <c r="M81" s="107"/>
      <c r="N81" s="107"/>
      <c r="O81" s="107"/>
      <c r="P81" s="107"/>
      <c r="Q81" s="107"/>
      <c r="R81" s="107"/>
      <c r="S81" s="109">
        <f t="shared" ref="S81:S115" si="2">SUM(G81:R81)</f>
        <v>6847855</v>
      </c>
      <c r="T81" s="103">
        <f t="shared" si="1"/>
        <v>0</v>
      </c>
      <c r="U81" s="160"/>
      <c r="V81" s="156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3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</row>
    <row r="82" spans="1:59" s="10" customFormat="1" ht="18.75" thickBot="1" x14ac:dyDescent="0.3">
      <c r="A82" s="186"/>
      <c r="B82" s="97">
        <v>68</v>
      </c>
      <c r="C82" s="87" t="s">
        <v>94</v>
      </c>
      <c r="D82" s="98"/>
      <c r="E82" s="105"/>
      <c r="F82" s="106"/>
      <c r="G82" s="107"/>
      <c r="H82" s="107"/>
      <c r="I82" s="107"/>
      <c r="J82" s="321"/>
      <c r="K82" s="107"/>
      <c r="L82" s="107"/>
      <c r="M82" s="107"/>
      <c r="N82" s="107"/>
      <c r="O82" s="107"/>
      <c r="P82" s="107"/>
      <c r="Q82" s="107"/>
      <c r="R82" s="107"/>
      <c r="S82" s="109">
        <f t="shared" si="2"/>
        <v>0</v>
      </c>
      <c r="T82" s="103">
        <f t="shared" ref="T82:T115" si="3">+F82-S82</f>
        <v>0</v>
      </c>
      <c r="U82" s="160"/>
      <c r="V82" s="156"/>
      <c r="W82" s="160"/>
      <c r="X82" s="160"/>
      <c r="Y82" s="160"/>
      <c r="Z82" s="160"/>
      <c r="AA82" s="160"/>
      <c r="AB82" s="160"/>
      <c r="AC82" s="160"/>
      <c r="AD82" s="160"/>
      <c r="AE82" s="160"/>
      <c r="AF82" s="160"/>
      <c r="AG82" s="160"/>
      <c r="AH82" s="160"/>
      <c r="AI82" s="160"/>
      <c r="AJ82" s="163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</row>
    <row r="83" spans="1:59" s="10" customFormat="1" ht="18.75" thickBot="1" x14ac:dyDescent="0.3">
      <c r="A83" s="186"/>
      <c r="B83" s="97">
        <v>69</v>
      </c>
      <c r="C83" s="87" t="s">
        <v>209</v>
      </c>
      <c r="D83" s="98"/>
      <c r="E83" s="105"/>
      <c r="F83" s="106"/>
      <c r="G83" s="107"/>
      <c r="H83" s="107"/>
      <c r="I83" s="107"/>
      <c r="J83" s="321"/>
      <c r="K83" s="107"/>
      <c r="L83" s="107"/>
      <c r="M83" s="107"/>
      <c r="N83" s="107"/>
      <c r="O83" s="107"/>
      <c r="P83" s="107"/>
      <c r="Q83" s="107"/>
      <c r="R83" s="107"/>
      <c r="S83" s="109"/>
      <c r="T83" s="103"/>
      <c r="U83" s="160"/>
      <c r="V83" s="156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3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</row>
    <row r="84" spans="1:59" s="10" customFormat="1" ht="18.75" thickBot="1" x14ac:dyDescent="0.3">
      <c r="A84" s="186"/>
      <c r="B84" s="97">
        <v>70</v>
      </c>
      <c r="C84" s="87" t="s">
        <v>95</v>
      </c>
      <c r="D84" s="98"/>
      <c r="E84" s="105"/>
      <c r="F84" s="106"/>
      <c r="G84" s="107"/>
      <c r="H84" s="107"/>
      <c r="I84" s="107"/>
      <c r="J84" s="321"/>
      <c r="K84" s="107"/>
      <c r="L84" s="107"/>
      <c r="M84" s="107"/>
      <c r="N84" s="107"/>
      <c r="O84" s="107"/>
      <c r="P84" s="107"/>
      <c r="Q84" s="107"/>
      <c r="R84" s="107"/>
      <c r="S84" s="109">
        <f t="shared" si="2"/>
        <v>0</v>
      </c>
      <c r="T84" s="103">
        <f t="shared" si="3"/>
        <v>0</v>
      </c>
      <c r="U84" s="160"/>
      <c r="V84" s="156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3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</row>
    <row r="85" spans="1:59" s="10" customFormat="1" ht="36.75" thickBot="1" x14ac:dyDescent="0.3">
      <c r="A85" s="186"/>
      <c r="B85" s="97">
        <v>71</v>
      </c>
      <c r="C85" s="87" t="s">
        <v>96</v>
      </c>
      <c r="D85" s="98">
        <v>1524</v>
      </c>
      <c r="E85" s="105">
        <v>128136</v>
      </c>
      <c r="F85" s="106">
        <f>+J85</f>
        <v>128136</v>
      </c>
      <c r="G85" s="107"/>
      <c r="H85" s="107"/>
      <c r="I85" s="107"/>
      <c r="J85" s="321">
        <v>128136</v>
      </c>
      <c r="K85" s="107"/>
      <c r="L85" s="107"/>
      <c r="M85" s="107"/>
      <c r="N85" s="107"/>
      <c r="O85" s="107"/>
      <c r="P85" s="107"/>
      <c r="Q85" s="107"/>
      <c r="R85" s="107"/>
      <c r="S85" s="109">
        <f t="shared" si="2"/>
        <v>128136</v>
      </c>
      <c r="T85" s="103">
        <f t="shared" si="3"/>
        <v>0</v>
      </c>
      <c r="U85" s="160"/>
      <c r="V85" s="156"/>
      <c r="W85" s="160"/>
      <c r="X85" s="160"/>
      <c r="Y85" s="160"/>
      <c r="Z85" s="160"/>
      <c r="AA85" s="160"/>
      <c r="AB85" s="160"/>
      <c r="AC85" s="160"/>
      <c r="AD85" s="160"/>
      <c r="AE85" s="160"/>
      <c r="AF85" s="160"/>
      <c r="AG85" s="160"/>
      <c r="AH85" s="160"/>
      <c r="AI85" s="160"/>
      <c r="AJ85" s="163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</row>
    <row r="86" spans="1:59" s="10" customFormat="1" ht="36.75" thickBot="1" x14ac:dyDescent="0.3">
      <c r="A86" s="186"/>
      <c r="B86" s="97">
        <v>72</v>
      </c>
      <c r="C86" s="87" t="s">
        <v>97</v>
      </c>
      <c r="D86" s="98"/>
      <c r="E86" s="105"/>
      <c r="F86" s="106"/>
      <c r="G86" s="107"/>
      <c r="H86" s="107"/>
      <c r="I86" s="107"/>
      <c r="J86" s="321"/>
      <c r="K86" s="107"/>
      <c r="L86" s="107"/>
      <c r="M86" s="107"/>
      <c r="N86" s="107"/>
      <c r="O86" s="107"/>
      <c r="P86" s="107"/>
      <c r="Q86" s="107"/>
      <c r="R86" s="107"/>
      <c r="S86" s="109">
        <f t="shared" si="2"/>
        <v>0</v>
      </c>
      <c r="T86" s="103">
        <f t="shared" si="3"/>
        <v>0</v>
      </c>
      <c r="U86" s="160"/>
      <c r="V86" s="156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3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59"/>
    </row>
    <row r="87" spans="1:59" s="10" customFormat="1" ht="18.75" thickBot="1" x14ac:dyDescent="0.3">
      <c r="A87" s="186"/>
      <c r="B87" s="97">
        <v>73</v>
      </c>
      <c r="C87" s="87" t="s">
        <v>98</v>
      </c>
      <c r="D87" s="98"/>
      <c r="E87" s="105"/>
      <c r="F87" s="106"/>
      <c r="G87" s="107"/>
      <c r="H87" s="107"/>
      <c r="I87" s="107"/>
      <c r="J87" s="321"/>
      <c r="K87" s="107"/>
      <c r="L87" s="107"/>
      <c r="M87" s="107"/>
      <c r="N87" s="107"/>
      <c r="O87" s="107"/>
      <c r="P87" s="107"/>
      <c r="Q87" s="107"/>
      <c r="R87" s="107"/>
      <c r="S87" s="109">
        <f t="shared" si="2"/>
        <v>0</v>
      </c>
      <c r="T87" s="103">
        <f t="shared" si="3"/>
        <v>0</v>
      </c>
      <c r="U87" s="160"/>
      <c r="V87" s="156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3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</row>
    <row r="88" spans="1:59" s="10" customFormat="1" ht="18.75" thickBot="1" x14ac:dyDescent="0.3">
      <c r="A88" s="186"/>
      <c r="B88" s="97">
        <v>74</v>
      </c>
      <c r="C88" s="87" t="s">
        <v>99</v>
      </c>
      <c r="D88" s="98"/>
      <c r="E88" s="105"/>
      <c r="F88" s="106"/>
      <c r="G88" s="107"/>
      <c r="H88" s="107"/>
      <c r="I88" s="107"/>
      <c r="J88" s="321"/>
      <c r="K88" s="107"/>
      <c r="L88" s="107"/>
      <c r="M88" s="107"/>
      <c r="N88" s="107"/>
      <c r="O88" s="107"/>
      <c r="P88" s="107"/>
      <c r="Q88" s="107"/>
      <c r="R88" s="107"/>
      <c r="S88" s="109">
        <f t="shared" si="2"/>
        <v>0</v>
      </c>
      <c r="T88" s="103">
        <f t="shared" si="3"/>
        <v>0</v>
      </c>
      <c r="U88" s="160"/>
      <c r="V88" s="156"/>
      <c r="W88" s="160"/>
      <c r="X88" s="160"/>
      <c r="Y88" s="160"/>
      <c r="Z88" s="160"/>
      <c r="AA88" s="160"/>
      <c r="AB88" s="160"/>
      <c r="AC88" s="160"/>
      <c r="AD88" s="160"/>
      <c r="AE88" s="160"/>
      <c r="AF88" s="160"/>
      <c r="AG88" s="160"/>
      <c r="AH88" s="160"/>
      <c r="AI88" s="160"/>
      <c r="AJ88" s="163"/>
      <c r="AK88" s="159"/>
      <c r="AL88" s="159"/>
      <c r="AM88" s="159"/>
      <c r="AN88" s="159"/>
      <c r="AO88" s="159"/>
      <c r="AP88" s="159"/>
      <c r="AQ88" s="159"/>
      <c r="AR88" s="159"/>
      <c r="AS88" s="159"/>
      <c r="AT88" s="159"/>
      <c r="AU88" s="159"/>
      <c r="AV88" s="159"/>
      <c r="AW88" s="159"/>
      <c r="AX88" s="159"/>
      <c r="AY88" s="159"/>
      <c r="AZ88" s="159"/>
      <c r="BA88" s="159"/>
      <c r="BB88" s="159"/>
      <c r="BC88" s="159"/>
      <c r="BD88" s="159"/>
      <c r="BE88" s="159"/>
      <c r="BF88" s="159"/>
      <c r="BG88" s="159"/>
    </row>
    <row r="89" spans="1:59" s="10" customFormat="1" ht="18.75" thickBot="1" x14ac:dyDescent="0.3">
      <c r="A89" s="186"/>
      <c r="B89" s="97">
        <v>75</v>
      </c>
      <c r="C89" s="87" t="s">
        <v>100</v>
      </c>
      <c r="D89" s="98"/>
      <c r="E89" s="105"/>
      <c r="F89" s="106"/>
      <c r="G89" s="107"/>
      <c r="H89" s="107"/>
      <c r="I89" s="107"/>
      <c r="J89" s="321"/>
      <c r="K89" s="107"/>
      <c r="L89" s="107"/>
      <c r="M89" s="107"/>
      <c r="N89" s="107"/>
      <c r="O89" s="107"/>
      <c r="P89" s="107"/>
      <c r="Q89" s="107"/>
      <c r="R89" s="107"/>
      <c r="S89" s="109">
        <f t="shared" si="2"/>
        <v>0</v>
      </c>
      <c r="T89" s="103">
        <f t="shared" si="3"/>
        <v>0</v>
      </c>
      <c r="U89" s="160"/>
      <c r="V89" s="156"/>
      <c r="W89" s="160"/>
      <c r="X89" s="160"/>
      <c r="Y89" s="160"/>
      <c r="Z89" s="160"/>
      <c r="AA89" s="160"/>
      <c r="AB89" s="160"/>
      <c r="AC89" s="160"/>
      <c r="AD89" s="160"/>
      <c r="AE89" s="160"/>
      <c r="AF89" s="160"/>
      <c r="AG89" s="160"/>
      <c r="AH89" s="160"/>
      <c r="AI89" s="160"/>
      <c r="AJ89" s="163"/>
      <c r="AK89" s="159"/>
      <c r="AL89" s="159"/>
      <c r="AM89" s="159"/>
      <c r="AN89" s="159"/>
      <c r="AO89" s="159"/>
      <c r="AP89" s="159"/>
      <c r="AQ89" s="159"/>
      <c r="AR89" s="159"/>
      <c r="AS89" s="159"/>
      <c r="AT89" s="159"/>
      <c r="AU89" s="159"/>
      <c r="AV89" s="159"/>
      <c r="AW89" s="159"/>
      <c r="AX89" s="159"/>
      <c r="AY89" s="159"/>
      <c r="AZ89" s="159"/>
      <c r="BA89" s="159"/>
      <c r="BB89" s="159"/>
      <c r="BC89" s="159"/>
      <c r="BD89" s="159"/>
      <c r="BE89" s="159"/>
      <c r="BF89" s="159"/>
      <c r="BG89" s="159"/>
    </row>
    <row r="90" spans="1:59" s="10" customFormat="1" ht="18.75" thickBot="1" x14ac:dyDescent="0.3">
      <c r="A90" s="186"/>
      <c r="B90" s="97">
        <v>76</v>
      </c>
      <c r="C90" s="87" t="s">
        <v>101</v>
      </c>
      <c r="D90" s="98">
        <v>1545</v>
      </c>
      <c r="E90" s="105">
        <v>16375412</v>
      </c>
      <c r="F90" s="106">
        <v>11462788</v>
      </c>
      <c r="G90" s="107"/>
      <c r="H90" s="107"/>
      <c r="I90" s="107">
        <v>11462788</v>
      </c>
      <c r="J90" s="321"/>
      <c r="K90" s="107"/>
      <c r="L90" s="107"/>
      <c r="M90" s="107"/>
      <c r="N90" s="107"/>
      <c r="O90" s="107"/>
      <c r="P90" s="107"/>
      <c r="Q90" s="107"/>
      <c r="R90" s="107"/>
      <c r="S90" s="109">
        <f t="shared" si="2"/>
        <v>11462788</v>
      </c>
      <c r="T90" s="103">
        <f t="shared" si="3"/>
        <v>0</v>
      </c>
      <c r="U90" s="160"/>
      <c r="V90" s="156"/>
      <c r="W90" s="160"/>
      <c r="X90" s="160"/>
      <c r="Y90" s="160"/>
      <c r="Z90" s="160"/>
      <c r="AA90" s="160"/>
      <c r="AB90" s="160"/>
      <c r="AC90" s="160"/>
      <c r="AD90" s="160"/>
      <c r="AE90" s="160"/>
      <c r="AF90" s="160"/>
      <c r="AG90" s="160"/>
      <c r="AH90" s="160"/>
      <c r="AI90" s="160"/>
      <c r="AJ90" s="163"/>
      <c r="AK90" s="159"/>
      <c r="AL90" s="159"/>
      <c r="AM90" s="159"/>
      <c r="AN90" s="159"/>
      <c r="AO90" s="159"/>
      <c r="AP90" s="159"/>
      <c r="AQ90" s="159"/>
      <c r="AR90" s="159"/>
      <c r="AS90" s="159"/>
      <c r="AT90" s="159"/>
      <c r="AU90" s="159"/>
      <c r="AV90" s="159"/>
      <c r="AW90" s="159"/>
      <c r="AX90" s="159"/>
      <c r="AY90" s="159"/>
      <c r="AZ90" s="159"/>
      <c r="BA90" s="159"/>
      <c r="BB90" s="159"/>
      <c r="BC90" s="159"/>
      <c r="BD90" s="159"/>
      <c r="BE90" s="159"/>
      <c r="BF90" s="159"/>
      <c r="BG90" s="159"/>
    </row>
    <row r="91" spans="1:59" s="10" customFormat="1" ht="36.75" thickBot="1" x14ac:dyDescent="0.3">
      <c r="A91" s="186"/>
      <c r="B91" s="97"/>
      <c r="C91" s="87" t="s">
        <v>217</v>
      </c>
      <c r="D91" s="98">
        <v>3970</v>
      </c>
      <c r="E91" s="105">
        <v>8747100</v>
      </c>
      <c r="F91" s="106"/>
      <c r="G91" s="107"/>
      <c r="H91" s="107"/>
      <c r="I91" s="107"/>
      <c r="J91" s="321"/>
      <c r="K91" s="107"/>
      <c r="L91" s="107"/>
      <c r="M91" s="107"/>
      <c r="N91" s="107"/>
      <c r="O91" s="107"/>
      <c r="P91" s="107"/>
      <c r="Q91" s="107"/>
      <c r="R91" s="107"/>
      <c r="S91" s="109"/>
      <c r="T91" s="103"/>
      <c r="U91" s="160"/>
      <c r="V91" s="156"/>
      <c r="W91" s="160"/>
      <c r="X91" s="160"/>
      <c r="Y91" s="160"/>
      <c r="Z91" s="160"/>
      <c r="AA91" s="160"/>
      <c r="AB91" s="160"/>
      <c r="AC91" s="160"/>
      <c r="AD91" s="160"/>
      <c r="AE91" s="160"/>
      <c r="AF91" s="160"/>
      <c r="AG91" s="160"/>
      <c r="AH91" s="160"/>
      <c r="AI91" s="160"/>
      <c r="AJ91" s="163"/>
      <c r="AK91" s="159"/>
      <c r="AL91" s="159"/>
      <c r="AM91" s="159"/>
      <c r="AN91" s="159"/>
      <c r="AO91" s="159"/>
      <c r="AP91" s="159"/>
      <c r="AQ91" s="159"/>
      <c r="AR91" s="159"/>
      <c r="AS91" s="159"/>
      <c r="AT91" s="159"/>
      <c r="AU91" s="159"/>
      <c r="AV91" s="159"/>
      <c r="AW91" s="159"/>
      <c r="AX91" s="159"/>
      <c r="AY91" s="159"/>
      <c r="AZ91" s="159"/>
      <c r="BA91" s="159"/>
      <c r="BB91" s="159"/>
      <c r="BC91" s="159"/>
      <c r="BD91" s="159"/>
      <c r="BE91" s="159"/>
      <c r="BF91" s="159"/>
      <c r="BG91" s="159"/>
    </row>
    <row r="92" spans="1:59" s="10" customFormat="1" ht="18.75" thickBot="1" x14ac:dyDescent="0.3">
      <c r="A92" s="186"/>
      <c r="B92" s="97"/>
      <c r="C92" s="87" t="s">
        <v>220</v>
      </c>
      <c r="D92" s="98"/>
      <c r="E92" s="105"/>
      <c r="F92" s="106"/>
      <c r="G92" s="107"/>
      <c r="H92" s="107"/>
      <c r="I92" s="107"/>
      <c r="J92" s="321"/>
      <c r="K92" s="107"/>
      <c r="L92" s="107"/>
      <c r="M92" s="107"/>
      <c r="N92" s="107"/>
      <c r="O92" s="107"/>
      <c r="P92" s="107"/>
      <c r="Q92" s="107"/>
      <c r="R92" s="107"/>
      <c r="S92" s="109"/>
      <c r="T92" s="103"/>
      <c r="U92" s="160"/>
      <c r="V92" s="156"/>
      <c r="W92" s="160"/>
      <c r="X92" s="160"/>
      <c r="Y92" s="160"/>
      <c r="Z92" s="160"/>
      <c r="AA92" s="160"/>
      <c r="AB92" s="160"/>
      <c r="AC92" s="160"/>
      <c r="AD92" s="160"/>
      <c r="AE92" s="160"/>
      <c r="AF92" s="160"/>
      <c r="AG92" s="160"/>
      <c r="AH92" s="160"/>
      <c r="AI92" s="160"/>
      <c r="AJ92" s="163"/>
      <c r="AK92" s="159"/>
      <c r="AL92" s="159"/>
      <c r="AM92" s="159"/>
      <c r="AN92" s="159"/>
      <c r="AO92" s="159"/>
      <c r="AP92" s="159"/>
      <c r="AQ92" s="159"/>
      <c r="AR92" s="159"/>
      <c r="AS92" s="159"/>
      <c r="AT92" s="159"/>
      <c r="AU92" s="159"/>
      <c r="AV92" s="159"/>
      <c r="AW92" s="159"/>
      <c r="AX92" s="159"/>
      <c r="AY92" s="159"/>
      <c r="AZ92" s="159"/>
      <c r="BA92" s="159"/>
      <c r="BB92" s="159"/>
      <c r="BC92" s="159"/>
      <c r="BD92" s="159"/>
      <c r="BE92" s="159"/>
      <c r="BF92" s="159"/>
      <c r="BG92" s="159"/>
    </row>
    <row r="93" spans="1:59" s="10" customFormat="1" ht="18.75" thickBot="1" x14ac:dyDescent="0.3">
      <c r="A93" s="186"/>
      <c r="B93" s="97">
        <v>77</v>
      </c>
      <c r="C93" s="87" t="s">
        <v>199</v>
      </c>
      <c r="D93" s="98">
        <v>2302</v>
      </c>
      <c r="E93" s="105">
        <v>4244455</v>
      </c>
      <c r="F93" s="106">
        <f>+J93+1556299</f>
        <v>2971119</v>
      </c>
      <c r="G93" s="107"/>
      <c r="H93" s="107"/>
      <c r="I93" s="107"/>
      <c r="J93" s="321">
        <v>1414820</v>
      </c>
      <c r="K93" s="107"/>
      <c r="L93" s="107">
        <v>707409</v>
      </c>
      <c r="M93" s="107"/>
      <c r="N93" s="107"/>
      <c r="O93" s="107"/>
      <c r="P93" s="107"/>
      <c r="Q93" s="107"/>
      <c r="R93" s="107"/>
      <c r="S93" s="109">
        <f t="shared" si="2"/>
        <v>2122229</v>
      </c>
      <c r="T93" s="103">
        <f t="shared" si="3"/>
        <v>848890</v>
      </c>
      <c r="U93" s="160"/>
      <c r="V93" s="156"/>
      <c r="W93" s="160"/>
      <c r="X93" s="160"/>
      <c r="Y93" s="160"/>
      <c r="Z93" s="160"/>
      <c r="AA93" s="160"/>
      <c r="AB93" s="160"/>
      <c r="AC93" s="160"/>
      <c r="AD93" s="160"/>
      <c r="AE93" s="160"/>
      <c r="AF93" s="160"/>
      <c r="AG93" s="160"/>
      <c r="AH93" s="160"/>
      <c r="AI93" s="160"/>
      <c r="AJ93" s="163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  <c r="BB93" s="159"/>
      <c r="BC93" s="159"/>
      <c r="BD93" s="159"/>
      <c r="BE93" s="159"/>
      <c r="BF93" s="159"/>
      <c r="BG93" s="159"/>
    </row>
    <row r="94" spans="1:59" s="10" customFormat="1" ht="36.75" thickBot="1" x14ac:dyDescent="0.3">
      <c r="A94" s="186"/>
      <c r="B94" s="97">
        <v>78</v>
      </c>
      <c r="C94" s="87" t="s">
        <v>103</v>
      </c>
      <c r="D94" s="98"/>
      <c r="E94" s="105"/>
      <c r="F94" s="106"/>
      <c r="G94" s="107"/>
      <c r="H94" s="107"/>
      <c r="I94" s="107"/>
      <c r="J94" s="321"/>
      <c r="K94" s="107"/>
      <c r="L94" s="107"/>
      <c r="M94" s="107"/>
      <c r="N94" s="107"/>
      <c r="O94" s="107"/>
      <c r="P94" s="107"/>
      <c r="Q94" s="107"/>
      <c r="R94" s="107"/>
      <c r="S94" s="109">
        <f t="shared" si="2"/>
        <v>0</v>
      </c>
      <c r="T94" s="103">
        <f t="shared" si="3"/>
        <v>0</v>
      </c>
      <c r="U94" s="160"/>
      <c r="V94" s="156"/>
      <c r="W94" s="160"/>
      <c r="X94" s="160"/>
      <c r="Y94" s="160"/>
      <c r="Z94" s="160"/>
      <c r="AA94" s="160"/>
      <c r="AB94" s="160"/>
      <c r="AC94" s="160"/>
      <c r="AD94" s="160"/>
      <c r="AE94" s="160"/>
      <c r="AF94" s="160"/>
      <c r="AG94" s="160"/>
      <c r="AH94" s="160"/>
      <c r="AI94" s="160"/>
      <c r="AJ94" s="163"/>
      <c r="AK94" s="159"/>
      <c r="AL94" s="159"/>
      <c r="AM94" s="159"/>
      <c r="AN94" s="159"/>
      <c r="AO94" s="159"/>
      <c r="AP94" s="159"/>
      <c r="AQ94" s="159"/>
      <c r="AR94" s="159"/>
      <c r="AS94" s="159"/>
      <c r="AT94" s="159"/>
      <c r="AU94" s="159"/>
      <c r="AV94" s="159"/>
      <c r="AW94" s="159"/>
      <c r="AX94" s="159"/>
      <c r="AY94" s="159"/>
      <c r="AZ94" s="159"/>
      <c r="BA94" s="159"/>
      <c r="BB94" s="159"/>
      <c r="BC94" s="159"/>
      <c r="BD94" s="159"/>
      <c r="BE94" s="159"/>
      <c r="BF94" s="159"/>
      <c r="BG94" s="159"/>
    </row>
    <row r="95" spans="1:59" s="10" customFormat="1" ht="18.75" thickBot="1" x14ac:dyDescent="0.3">
      <c r="A95" s="186"/>
      <c r="B95" s="97">
        <v>79</v>
      </c>
      <c r="C95" s="87" t="s">
        <v>104</v>
      </c>
      <c r="D95" s="98"/>
      <c r="E95" s="105"/>
      <c r="F95" s="106"/>
      <c r="G95" s="107"/>
      <c r="H95" s="107"/>
      <c r="I95" s="107"/>
      <c r="J95" s="321"/>
      <c r="K95" s="107"/>
      <c r="L95" s="107"/>
      <c r="M95" s="107"/>
      <c r="N95" s="107"/>
      <c r="O95" s="107"/>
      <c r="P95" s="107"/>
      <c r="Q95" s="107"/>
      <c r="R95" s="107"/>
      <c r="S95" s="109">
        <f t="shared" si="2"/>
        <v>0</v>
      </c>
      <c r="T95" s="103">
        <f t="shared" si="3"/>
        <v>0</v>
      </c>
      <c r="U95" s="160"/>
      <c r="V95" s="156"/>
      <c r="W95" s="160"/>
      <c r="X95" s="160"/>
      <c r="Y95" s="160"/>
      <c r="Z95" s="160"/>
      <c r="AA95" s="160"/>
      <c r="AB95" s="160"/>
      <c r="AC95" s="160"/>
      <c r="AD95" s="160"/>
      <c r="AE95" s="160"/>
      <c r="AF95" s="160"/>
      <c r="AG95" s="160"/>
      <c r="AH95" s="160"/>
      <c r="AI95" s="160"/>
      <c r="AJ95" s="163"/>
      <c r="AK95" s="159"/>
      <c r="AL95" s="159"/>
      <c r="AM95" s="159"/>
      <c r="AN95" s="159"/>
      <c r="AO95" s="159"/>
      <c r="AP95" s="159"/>
      <c r="AQ95" s="159"/>
      <c r="AR95" s="159"/>
      <c r="AS95" s="159"/>
      <c r="AT95" s="159"/>
      <c r="AU95" s="159"/>
      <c r="AV95" s="159"/>
      <c r="AW95" s="159"/>
      <c r="AX95" s="159"/>
      <c r="AY95" s="159"/>
      <c r="AZ95" s="159"/>
      <c r="BA95" s="159"/>
      <c r="BB95" s="159"/>
      <c r="BC95" s="159"/>
      <c r="BD95" s="159"/>
      <c r="BE95" s="159"/>
      <c r="BF95" s="159"/>
      <c r="BG95" s="159"/>
    </row>
    <row r="96" spans="1:59" s="10" customFormat="1" ht="36.75" thickBot="1" x14ac:dyDescent="0.3">
      <c r="A96" s="186"/>
      <c r="B96" s="97">
        <v>80</v>
      </c>
      <c r="C96" s="87" t="s">
        <v>105</v>
      </c>
      <c r="D96" s="98"/>
      <c r="E96" s="117"/>
      <c r="F96" s="106"/>
      <c r="G96" s="107"/>
      <c r="H96" s="107"/>
      <c r="I96" s="107"/>
      <c r="J96" s="321"/>
      <c r="K96" s="107"/>
      <c r="L96" s="107"/>
      <c r="M96" s="107"/>
      <c r="N96" s="107"/>
      <c r="O96" s="107"/>
      <c r="P96" s="107"/>
      <c r="Q96" s="107"/>
      <c r="R96" s="107"/>
      <c r="S96" s="109">
        <f t="shared" si="2"/>
        <v>0</v>
      </c>
      <c r="T96" s="103">
        <f t="shared" si="3"/>
        <v>0</v>
      </c>
      <c r="U96" s="160"/>
      <c r="V96" s="156"/>
      <c r="W96" s="160"/>
      <c r="X96" s="160"/>
      <c r="Y96" s="160"/>
      <c r="Z96" s="160"/>
      <c r="AA96" s="160"/>
      <c r="AB96" s="160"/>
      <c r="AC96" s="160"/>
      <c r="AD96" s="160"/>
      <c r="AE96" s="160"/>
      <c r="AF96" s="160"/>
      <c r="AG96" s="160"/>
      <c r="AH96" s="160"/>
      <c r="AI96" s="160"/>
      <c r="AJ96" s="163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159"/>
      <c r="BE96" s="159"/>
      <c r="BF96" s="159"/>
      <c r="BG96" s="159"/>
    </row>
    <row r="97" spans="1:59" s="10" customFormat="1" ht="18.75" thickBot="1" x14ac:dyDescent="0.3">
      <c r="A97" s="186"/>
      <c r="B97" s="97">
        <v>81</v>
      </c>
      <c r="C97" s="87" t="s">
        <v>106</v>
      </c>
      <c r="D97" s="98"/>
      <c r="E97" s="105"/>
      <c r="F97" s="106"/>
      <c r="G97" s="107"/>
      <c r="H97" s="107"/>
      <c r="I97" s="107"/>
      <c r="J97" s="321"/>
      <c r="K97" s="107"/>
      <c r="L97" s="107"/>
      <c r="M97" s="107"/>
      <c r="N97" s="107"/>
      <c r="O97" s="107"/>
      <c r="P97" s="107"/>
      <c r="Q97" s="107"/>
      <c r="R97" s="107"/>
      <c r="S97" s="109">
        <f t="shared" si="2"/>
        <v>0</v>
      </c>
      <c r="T97" s="103">
        <f t="shared" si="3"/>
        <v>0</v>
      </c>
      <c r="U97" s="160"/>
      <c r="V97" s="156"/>
      <c r="W97" s="160"/>
      <c r="X97" s="160"/>
      <c r="Y97" s="160"/>
      <c r="Z97" s="160"/>
      <c r="AA97" s="160"/>
      <c r="AB97" s="160"/>
      <c r="AC97" s="160"/>
      <c r="AD97" s="160"/>
      <c r="AE97" s="160"/>
      <c r="AF97" s="160"/>
      <c r="AG97" s="160"/>
      <c r="AH97" s="160"/>
      <c r="AI97" s="160"/>
      <c r="AJ97" s="163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  <c r="BD97" s="159"/>
      <c r="BE97" s="159"/>
      <c r="BF97" s="159"/>
      <c r="BG97" s="159"/>
    </row>
    <row r="98" spans="1:59" s="10" customFormat="1" ht="36.75" thickBot="1" x14ac:dyDescent="0.3">
      <c r="A98" s="186"/>
      <c r="B98" s="97">
        <v>82</v>
      </c>
      <c r="C98" s="87" t="s">
        <v>107</v>
      </c>
      <c r="D98" s="98"/>
      <c r="E98" s="105"/>
      <c r="F98" s="106"/>
      <c r="G98" s="107"/>
      <c r="H98" s="107"/>
      <c r="I98" s="107"/>
      <c r="J98" s="321"/>
      <c r="K98" s="107"/>
      <c r="L98" s="107"/>
      <c r="M98" s="107"/>
      <c r="N98" s="107"/>
      <c r="O98" s="107"/>
      <c r="P98" s="107"/>
      <c r="Q98" s="107"/>
      <c r="R98" s="107"/>
      <c r="S98" s="109">
        <f t="shared" si="2"/>
        <v>0</v>
      </c>
      <c r="T98" s="103">
        <f t="shared" si="3"/>
        <v>0</v>
      </c>
      <c r="U98" s="160"/>
      <c r="V98" s="156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  <c r="AH98" s="160"/>
      <c r="AI98" s="160"/>
      <c r="AJ98" s="163"/>
      <c r="AK98" s="159"/>
      <c r="AL98" s="159"/>
      <c r="AM98" s="159"/>
      <c r="AN98" s="159"/>
      <c r="AO98" s="159"/>
      <c r="AP98" s="159"/>
      <c r="AQ98" s="159"/>
      <c r="AR98" s="159"/>
      <c r="AS98" s="159"/>
      <c r="AT98" s="159"/>
      <c r="AU98" s="159"/>
      <c r="AV98" s="159"/>
      <c r="AW98" s="159"/>
      <c r="AX98" s="159"/>
      <c r="AY98" s="159"/>
      <c r="AZ98" s="159"/>
      <c r="BA98" s="159"/>
      <c r="BB98" s="159"/>
      <c r="BC98" s="159"/>
      <c r="BD98" s="159"/>
      <c r="BE98" s="159"/>
      <c r="BF98" s="159"/>
      <c r="BG98" s="159"/>
    </row>
    <row r="99" spans="1:59" s="10" customFormat="1" ht="36.75" thickBot="1" x14ac:dyDescent="0.3">
      <c r="A99" s="186"/>
      <c r="B99" s="97">
        <v>83</v>
      </c>
      <c r="C99" s="87" t="s">
        <v>108</v>
      </c>
      <c r="D99" s="98">
        <v>2301</v>
      </c>
      <c r="E99" s="105">
        <v>19381913</v>
      </c>
      <c r="F99" s="106">
        <f>+J99</f>
        <v>13567339</v>
      </c>
      <c r="G99" s="107"/>
      <c r="H99" s="107"/>
      <c r="I99" s="107"/>
      <c r="J99" s="321">
        <v>13567339</v>
      </c>
      <c r="K99" s="107"/>
      <c r="L99" s="107"/>
      <c r="M99" s="107"/>
      <c r="N99" s="107"/>
      <c r="O99" s="107"/>
      <c r="P99" s="107"/>
      <c r="Q99" s="107"/>
      <c r="R99" s="107"/>
      <c r="S99" s="109">
        <f t="shared" si="2"/>
        <v>13567339</v>
      </c>
      <c r="T99" s="103">
        <f t="shared" si="3"/>
        <v>0</v>
      </c>
      <c r="U99" s="160"/>
      <c r="V99" s="156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  <c r="AH99" s="160"/>
      <c r="AI99" s="160"/>
      <c r="AJ99" s="163"/>
      <c r="AK99" s="159"/>
      <c r="AL99" s="159"/>
      <c r="AM99" s="159"/>
      <c r="AN99" s="159"/>
      <c r="AO99" s="159"/>
      <c r="AP99" s="159"/>
      <c r="AQ99" s="159"/>
      <c r="AR99" s="159"/>
      <c r="AS99" s="159"/>
      <c r="AT99" s="159"/>
      <c r="AU99" s="159"/>
      <c r="AV99" s="159"/>
      <c r="AW99" s="159"/>
      <c r="AX99" s="159"/>
      <c r="AY99" s="159"/>
      <c r="AZ99" s="159"/>
      <c r="BA99" s="159"/>
      <c r="BB99" s="159"/>
      <c r="BC99" s="159"/>
      <c r="BD99" s="159"/>
      <c r="BE99" s="159"/>
      <c r="BF99" s="159"/>
      <c r="BG99" s="159"/>
    </row>
    <row r="100" spans="1:59" s="10" customFormat="1" ht="18.75" thickBot="1" x14ac:dyDescent="0.3">
      <c r="A100" s="186"/>
      <c r="B100" s="97">
        <v>84</v>
      </c>
      <c r="C100" s="87" t="s">
        <v>109</v>
      </c>
      <c r="D100" s="98"/>
      <c r="E100" s="105"/>
      <c r="F100" s="106"/>
      <c r="G100" s="107"/>
      <c r="H100" s="107"/>
      <c r="I100" s="107"/>
      <c r="J100" s="321"/>
      <c r="K100" s="107"/>
      <c r="L100" s="107"/>
      <c r="M100" s="107"/>
      <c r="N100" s="107"/>
      <c r="O100" s="107"/>
      <c r="P100" s="107"/>
      <c r="Q100" s="107"/>
      <c r="R100" s="107"/>
      <c r="S100" s="109">
        <f t="shared" si="2"/>
        <v>0</v>
      </c>
      <c r="T100" s="103">
        <f t="shared" si="3"/>
        <v>0</v>
      </c>
      <c r="U100" s="160"/>
      <c r="V100" s="156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3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  <c r="BD100" s="159"/>
      <c r="BE100" s="159"/>
      <c r="BF100" s="159"/>
      <c r="BG100" s="159"/>
    </row>
    <row r="101" spans="1:59" s="10" customFormat="1" ht="18.75" thickBot="1" x14ac:dyDescent="0.3">
      <c r="A101" s="186"/>
      <c r="B101" s="97">
        <v>85</v>
      </c>
      <c r="C101" s="87" t="s">
        <v>216</v>
      </c>
      <c r="D101" s="98"/>
      <c r="E101" s="105"/>
      <c r="F101" s="106"/>
      <c r="G101" s="107"/>
      <c r="H101" s="107"/>
      <c r="I101" s="107"/>
      <c r="J101" s="321"/>
      <c r="K101" s="107"/>
      <c r="L101" s="107"/>
      <c r="M101" s="107"/>
      <c r="N101" s="107"/>
      <c r="O101" s="107"/>
      <c r="P101" s="107"/>
      <c r="Q101" s="107"/>
      <c r="R101" s="107"/>
      <c r="S101" s="109">
        <f t="shared" si="2"/>
        <v>0</v>
      </c>
      <c r="T101" s="103">
        <f t="shared" si="3"/>
        <v>0</v>
      </c>
      <c r="U101" s="160"/>
      <c r="V101" s="156"/>
      <c r="W101" s="160"/>
      <c r="X101" s="160"/>
      <c r="Y101" s="160"/>
      <c r="Z101" s="160"/>
      <c r="AA101" s="160"/>
      <c r="AB101" s="160"/>
      <c r="AC101" s="160"/>
      <c r="AD101" s="160"/>
      <c r="AE101" s="160"/>
      <c r="AF101" s="160"/>
      <c r="AG101" s="160"/>
      <c r="AH101" s="160"/>
      <c r="AI101" s="160"/>
      <c r="AJ101" s="163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  <c r="BD101" s="159"/>
      <c r="BE101" s="159"/>
      <c r="BF101" s="159"/>
      <c r="BG101" s="159"/>
    </row>
    <row r="102" spans="1:59" s="10" customFormat="1" ht="36.75" thickBot="1" x14ac:dyDescent="0.3">
      <c r="A102" s="186"/>
      <c r="B102" s="97">
        <v>86</v>
      </c>
      <c r="C102" s="87" t="s">
        <v>110</v>
      </c>
      <c r="D102" s="98"/>
      <c r="E102" s="105"/>
      <c r="F102" s="106"/>
      <c r="G102" s="107"/>
      <c r="H102" s="107"/>
      <c r="I102" s="107"/>
      <c r="J102" s="321"/>
      <c r="K102" s="107"/>
      <c r="L102" s="107"/>
      <c r="M102" s="107"/>
      <c r="N102" s="107"/>
      <c r="O102" s="107"/>
      <c r="P102" s="107"/>
      <c r="Q102" s="107"/>
      <c r="R102" s="107"/>
      <c r="S102" s="109">
        <f t="shared" si="2"/>
        <v>0</v>
      </c>
      <c r="T102" s="103">
        <f t="shared" si="3"/>
        <v>0</v>
      </c>
      <c r="U102" s="160"/>
      <c r="V102" s="156"/>
      <c r="W102" s="160"/>
      <c r="X102" s="160"/>
      <c r="Y102" s="160"/>
      <c r="Z102" s="160"/>
      <c r="AA102" s="160"/>
      <c r="AB102" s="160"/>
      <c r="AC102" s="160"/>
      <c r="AD102" s="160"/>
      <c r="AE102" s="160"/>
      <c r="AF102" s="160"/>
      <c r="AG102" s="160"/>
      <c r="AH102" s="160"/>
      <c r="AI102" s="160"/>
      <c r="AJ102" s="163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  <c r="BD102" s="159"/>
      <c r="BE102" s="159"/>
      <c r="BF102" s="159"/>
      <c r="BG102" s="159"/>
    </row>
    <row r="103" spans="1:59" s="10" customFormat="1" ht="18.75" thickBot="1" x14ac:dyDescent="0.3">
      <c r="A103" s="186"/>
      <c r="B103" s="97">
        <v>87</v>
      </c>
      <c r="C103" s="87" t="s">
        <v>111</v>
      </c>
      <c r="D103" s="98"/>
      <c r="E103" s="105"/>
      <c r="F103" s="106"/>
      <c r="G103" s="107"/>
      <c r="H103" s="107"/>
      <c r="I103" s="107"/>
      <c r="J103" s="321"/>
      <c r="K103" s="107"/>
      <c r="L103" s="107"/>
      <c r="M103" s="107"/>
      <c r="N103" s="107"/>
      <c r="O103" s="107"/>
      <c r="P103" s="107"/>
      <c r="Q103" s="107"/>
      <c r="R103" s="107"/>
      <c r="S103" s="109">
        <f t="shared" si="2"/>
        <v>0</v>
      </c>
      <c r="T103" s="103">
        <f t="shared" si="3"/>
        <v>0</v>
      </c>
      <c r="U103" s="160"/>
      <c r="V103" s="156"/>
      <c r="W103" s="160"/>
      <c r="X103" s="160"/>
      <c r="Y103" s="160"/>
      <c r="Z103" s="160"/>
      <c r="AA103" s="160"/>
      <c r="AB103" s="160"/>
      <c r="AC103" s="160"/>
      <c r="AD103" s="160"/>
      <c r="AE103" s="160"/>
      <c r="AF103" s="160"/>
      <c r="AG103" s="160"/>
      <c r="AH103" s="160"/>
      <c r="AI103" s="160"/>
      <c r="AJ103" s="163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  <c r="BE103" s="159"/>
      <c r="BF103" s="159"/>
      <c r="BG103" s="159"/>
    </row>
    <row r="104" spans="1:59" s="10" customFormat="1" ht="36.75" thickBot="1" x14ac:dyDescent="0.3">
      <c r="A104" s="186"/>
      <c r="B104" s="97">
        <v>88</v>
      </c>
      <c r="C104" s="87" t="s">
        <v>112</v>
      </c>
      <c r="D104" s="98"/>
      <c r="E104" s="105"/>
      <c r="F104" s="106"/>
      <c r="G104" s="107"/>
      <c r="H104" s="107"/>
      <c r="I104" s="107"/>
      <c r="J104" s="321"/>
      <c r="K104" s="107"/>
      <c r="L104" s="107"/>
      <c r="M104" s="107"/>
      <c r="N104" s="107"/>
      <c r="O104" s="107"/>
      <c r="P104" s="107"/>
      <c r="Q104" s="107"/>
      <c r="R104" s="107"/>
      <c r="S104" s="109">
        <f t="shared" si="2"/>
        <v>0</v>
      </c>
      <c r="T104" s="103">
        <f t="shared" si="3"/>
        <v>0</v>
      </c>
      <c r="U104" s="160"/>
      <c r="V104" s="156"/>
      <c r="W104" s="160"/>
      <c r="X104" s="160"/>
      <c r="Y104" s="160"/>
      <c r="Z104" s="160"/>
      <c r="AA104" s="160"/>
      <c r="AB104" s="160"/>
      <c r="AC104" s="160"/>
      <c r="AD104" s="160"/>
      <c r="AE104" s="160"/>
      <c r="AF104" s="160"/>
      <c r="AG104" s="160"/>
      <c r="AH104" s="160"/>
      <c r="AI104" s="160"/>
      <c r="AJ104" s="163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  <c r="BD104" s="159"/>
      <c r="BE104" s="159"/>
      <c r="BF104" s="159"/>
      <c r="BG104" s="159"/>
    </row>
    <row r="105" spans="1:59" s="10" customFormat="1" ht="18.75" thickBot="1" x14ac:dyDescent="0.3">
      <c r="A105" s="186"/>
      <c r="B105" s="97">
        <v>89</v>
      </c>
      <c r="C105" s="87" t="s">
        <v>113</v>
      </c>
      <c r="D105" s="98"/>
      <c r="E105" s="105"/>
      <c r="F105" s="106"/>
      <c r="G105" s="107"/>
      <c r="H105" s="107"/>
      <c r="I105" s="107"/>
      <c r="J105" s="321"/>
      <c r="K105" s="107"/>
      <c r="L105" s="107"/>
      <c r="M105" s="107"/>
      <c r="N105" s="107"/>
      <c r="O105" s="107"/>
      <c r="P105" s="107"/>
      <c r="Q105" s="107"/>
      <c r="R105" s="107"/>
      <c r="S105" s="109">
        <f t="shared" si="2"/>
        <v>0</v>
      </c>
      <c r="T105" s="103">
        <f t="shared" si="3"/>
        <v>0</v>
      </c>
      <c r="U105" s="160"/>
      <c r="V105" s="156"/>
      <c r="W105" s="160"/>
      <c r="X105" s="160"/>
      <c r="Y105" s="160"/>
      <c r="Z105" s="160"/>
      <c r="AA105" s="160"/>
      <c r="AB105" s="160"/>
      <c r="AC105" s="160"/>
      <c r="AD105" s="160"/>
      <c r="AE105" s="160"/>
      <c r="AF105" s="160"/>
      <c r="AG105" s="160"/>
      <c r="AH105" s="160"/>
      <c r="AI105" s="160"/>
      <c r="AJ105" s="163"/>
      <c r="AK105" s="159"/>
      <c r="AL105" s="159"/>
      <c r="AM105" s="159"/>
      <c r="AN105" s="159"/>
      <c r="AO105" s="159"/>
      <c r="AP105" s="159"/>
      <c r="AQ105" s="159"/>
      <c r="AR105" s="159"/>
      <c r="AS105" s="159"/>
      <c r="AT105" s="159"/>
      <c r="AU105" s="159"/>
      <c r="AV105" s="159"/>
      <c r="AW105" s="159"/>
      <c r="AX105" s="159"/>
      <c r="AY105" s="159"/>
      <c r="AZ105" s="159"/>
      <c r="BA105" s="159"/>
      <c r="BB105" s="159"/>
      <c r="BC105" s="159"/>
      <c r="BD105" s="159"/>
      <c r="BE105" s="159"/>
      <c r="BF105" s="159"/>
      <c r="BG105" s="159"/>
    </row>
    <row r="106" spans="1:59" s="10" customFormat="1" ht="18.75" thickBot="1" x14ac:dyDescent="0.3">
      <c r="A106" s="186"/>
      <c r="B106" s="97">
        <v>90</v>
      </c>
      <c r="C106" s="87" t="s">
        <v>114</v>
      </c>
      <c r="D106" s="98"/>
      <c r="E106" s="105"/>
      <c r="F106" s="106"/>
      <c r="G106" s="107"/>
      <c r="H106" s="107"/>
      <c r="I106" s="107"/>
      <c r="J106" s="321"/>
      <c r="K106" s="107"/>
      <c r="L106" s="107"/>
      <c r="M106" s="107"/>
      <c r="N106" s="107"/>
      <c r="O106" s="107"/>
      <c r="P106" s="107"/>
      <c r="Q106" s="107"/>
      <c r="R106" s="107"/>
      <c r="S106" s="109">
        <f t="shared" si="2"/>
        <v>0</v>
      </c>
      <c r="T106" s="103">
        <f t="shared" si="3"/>
        <v>0</v>
      </c>
      <c r="U106" s="160"/>
      <c r="V106" s="156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0"/>
      <c r="AG106" s="160"/>
      <c r="AH106" s="160"/>
      <c r="AI106" s="160"/>
      <c r="AJ106" s="163"/>
      <c r="AK106" s="159"/>
      <c r="AL106" s="159"/>
      <c r="AM106" s="159"/>
      <c r="AN106" s="159"/>
      <c r="AO106" s="159"/>
      <c r="AP106" s="159"/>
      <c r="AQ106" s="159"/>
      <c r="AR106" s="159"/>
      <c r="AS106" s="159"/>
      <c r="AT106" s="159"/>
      <c r="AU106" s="159"/>
      <c r="AV106" s="159"/>
      <c r="AW106" s="159"/>
      <c r="AX106" s="159"/>
      <c r="AY106" s="159"/>
      <c r="AZ106" s="159"/>
      <c r="BA106" s="159"/>
      <c r="BB106" s="159"/>
      <c r="BC106" s="159"/>
      <c r="BD106" s="159"/>
      <c r="BE106" s="159"/>
      <c r="BF106" s="159"/>
      <c r="BG106" s="159"/>
    </row>
    <row r="107" spans="1:59" s="10" customFormat="1" ht="36.75" thickBot="1" x14ac:dyDescent="0.3">
      <c r="A107" s="186"/>
      <c r="B107" s="97">
        <v>91</v>
      </c>
      <c r="C107" s="87" t="s">
        <v>115</v>
      </c>
      <c r="D107" s="98"/>
      <c r="E107" s="105"/>
      <c r="F107" s="106"/>
      <c r="G107" s="107"/>
      <c r="H107" s="107"/>
      <c r="I107" s="107"/>
      <c r="J107" s="321"/>
      <c r="K107" s="107"/>
      <c r="L107" s="107"/>
      <c r="M107" s="107"/>
      <c r="N107" s="107"/>
      <c r="O107" s="107"/>
      <c r="P107" s="107"/>
      <c r="Q107" s="107"/>
      <c r="R107" s="107"/>
      <c r="S107" s="109">
        <f t="shared" si="2"/>
        <v>0</v>
      </c>
      <c r="T107" s="103">
        <f t="shared" si="3"/>
        <v>0</v>
      </c>
      <c r="U107" s="160"/>
      <c r="V107" s="156"/>
      <c r="W107" s="160"/>
      <c r="X107" s="160"/>
      <c r="Y107" s="160"/>
      <c r="Z107" s="160"/>
      <c r="AA107" s="160"/>
      <c r="AB107" s="160"/>
      <c r="AC107" s="160"/>
      <c r="AD107" s="160"/>
      <c r="AE107" s="160"/>
      <c r="AF107" s="160"/>
      <c r="AG107" s="160"/>
      <c r="AH107" s="160"/>
      <c r="AI107" s="160"/>
      <c r="AJ107" s="163"/>
      <c r="AK107" s="159"/>
      <c r="AL107" s="159"/>
      <c r="AM107" s="159"/>
      <c r="AN107" s="159"/>
      <c r="AO107" s="159"/>
      <c r="AP107" s="159"/>
      <c r="AQ107" s="159"/>
      <c r="AR107" s="159"/>
      <c r="AS107" s="159"/>
      <c r="AT107" s="159"/>
      <c r="AU107" s="159"/>
      <c r="AV107" s="159"/>
      <c r="AW107" s="159"/>
      <c r="AX107" s="159"/>
      <c r="AY107" s="159"/>
      <c r="AZ107" s="159"/>
      <c r="BA107" s="159"/>
      <c r="BB107" s="159"/>
      <c r="BC107" s="159"/>
      <c r="BD107" s="159"/>
      <c r="BE107" s="159"/>
      <c r="BF107" s="159"/>
      <c r="BG107" s="159"/>
    </row>
    <row r="108" spans="1:59" s="10" customFormat="1" ht="36.75" thickBot="1" x14ac:dyDescent="0.3">
      <c r="A108" s="186"/>
      <c r="B108" s="97">
        <v>92</v>
      </c>
      <c r="C108" s="87" t="s">
        <v>206</v>
      </c>
      <c r="D108" s="98"/>
      <c r="E108" s="105"/>
      <c r="F108" s="106"/>
      <c r="G108" s="107"/>
      <c r="H108" s="107"/>
      <c r="I108" s="107"/>
      <c r="J108" s="108"/>
      <c r="K108" s="107"/>
      <c r="L108" s="107"/>
      <c r="M108" s="107"/>
      <c r="N108" s="107"/>
      <c r="O108" s="107"/>
      <c r="P108" s="107"/>
      <c r="Q108" s="107"/>
      <c r="R108" s="107"/>
      <c r="S108" s="109"/>
      <c r="T108" s="103"/>
      <c r="U108" s="160"/>
      <c r="V108" s="156"/>
      <c r="W108" s="160"/>
      <c r="X108" s="160"/>
      <c r="Y108" s="160"/>
      <c r="Z108" s="160"/>
      <c r="AA108" s="160"/>
      <c r="AB108" s="160"/>
      <c r="AC108" s="160"/>
      <c r="AD108" s="160"/>
      <c r="AE108" s="160"/>
      <c r="AF108" s="160"/>
      <c r="AG108" s="160"/>
      <c r="AH108" s="160"/>
      <c r="AI108" s="160"/>
      <c r="AJ108" s="163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</row>
    <row r="109" spans="1:59" s="10" customFormat="1" ht="36.75" thickBot="1" x14ac:dyDescent="0.3">
      <c r="A109" s="186"/>
      <c r="B109" s="97">
        <v>93</v>
      </c>
      <c r="C109" s="87" t="s">
        <v>211</v>
      </c>
      <c r="D109" s="98">
        <v>1520</v>
      </c>
      <c r="E109" s="105">
        <v>34112904</v>
      </c>
      <c r="F109" s="106">
        <v>23879033</v>
      </c>
      <c r="G109" s="107"/>
      <c r="H109" s="107"/>
      <c r="I109" s="107">
        <v>23879033</v>
      </c>
      <c r="J109" s="321"/>
      <c r="K109" s="107"/>
      <c r="L109" s="107"/>
      <c r="M109" s="107"/>
      <c r="N109" s="107"/>
      <c r="O109" s="107"/>
      <c r="P109" s="107"/>
      <c r="Q109" s="107"/>
      <c r="R109" s="107"/>
      <c r="S109" s="109">
        <f t="shared" si="2"/>
        <v>23879033</v>
      </c>
      <c r="T109" s="103">
        <f t="shared" si="3"/>
        <v>0</v>
      </c>
      <c r="U109" s="160"/>
      <c r="V109" s="156"/>
      <c r="W109" s="160"/>
      <c r="X109" s="160"/>
      <c r="Y109" s="160"/>
      <c r="Z109" s="160"/>
      <c r="AA109" s="160"/>
      <c r="AB109" s="160"/>
      <c r="AC109" s="160"/>
      <c r="AD109" s="160"/>
      <c r="AE109" s="160"/>
      <c r="AF109" s="160"/>
      <c r="AG109" s="160"/>
      <c r="AH109" s="160"/>
      <c r="AI109" s="160"/>
      <c r="AJ109" s="163"/>
      <c r="AK109" s="159"/>
      <c r="AL109" s="159"/>
      <c r="AM109" s="159"/>
      <c r="AN109" s="159"/>
      <c r="AO109" s="159"/>
      <c r="AP109" s="159"/>
      <c r="AQ109" s="159"/>
      <c r="AR109" s="159"/>
      <c r="AS109" s="159"/>
      <c r="AT109" s="159"/>
      <c r="AU109" s="159"/>
      <c r="AV109" s="159"/>
      <c r="AW109" s="159"/>
      <c r="AX109" s="159"/>
      <c r="AY109" s="159"/>
      <c r="AZ109" s="159"/>
      <c r="BA109" s="159"/>
      <c r="BB109" s="159"/>
      <c r="BC109" s="159"/>
      <c r="BD109" s="159"/>
      <c r="BE109" s="159"/>
      <c r="BF109" s="159"/>
      <c r="BG109" s="159"/>
    </row>
    <row r="110" spans="1:59" s="10" customFormat="1" ht="36.75" thickBot="1" x14ac:dyDescent="0.3">
      <c r="A110" s="186"/>
      <c r="B110" s="97">
        <v>94</v>
      </c>
      <c r="C110" s="87" t="s">
        <v>203</v>
      </c>
      <c r="D110" s="98"/>
      <c r="E110" s="105"/>
      <c r="F110" s="106"/>
      <c r="G110" s="107"/>
      <c r="H110" s="107"/>
      <c r="I110" s="107"/>
      <c r="J110" s="108"/>
      <c r="K110" s="107"/>
      <c r="L110" s="107"/>
      <c r="M110" s="107"/>
      <c r="N110" s="107"/>
      <c r="O110" s="107"/>
      <c r="P110" s="107"/>
      <c r="Q110" s="107"/>
      <c r="R110" s="107"/>
      <c r="S110" s="109"/>
      <c r="T110" s="103"/>
      <c r="U110" s="160"/>
      <c r="V110" s="156"/>
      <c r="W110" s="160"/>
      <c r="X110" s="160"/>
      <c r="Y110" s="160"/>
      <c r="Z110" s="160"/>
      <c r="AA110" s="160"/>
      <c r="AB110" s="160"/>
      <c r="AC110" s="160"/>
      <c r="AD110" s="160"/>
      <c r="AE110" s="160"/>
      <c r="AF110" s="160"/>
      <c r="AG110" s="160"/>
      <c r="AH110" s="160"/>
      <c r="AI110" s="160"/>
      <c r="AJ110" s="163"/>
      <c r="AK110" s="159"/>
      <c r="AL110" s="159"/>
      <c r="AM110" s="159"/>
      <c r="AN110" s="159"/>
      <c r="AO110" s="159"/>
      <c r="AP110" s="159"/>
      <c r="AQ110" s="159"/>
      <c r="AR110" s="159"/>
      <c r="AS110" s="159"/>
      <c r="AT110" s="159"/>
      <c r="AU110" s="159"/>
      <c r="AV110" s="159"/>
      <c r="AW110" s="159"/>
      <c r="AX110" s="159"/>
      <c r="AY110" s="159"/>
      <c r="AZ110" s="159"/>
      <c r="BA110" s="159"/>
      <c r="BB110" s="159"/>
      <c r="BC110" s="159"/>
      <c r="BD110" s="159"/>
      <c r="BE110" s="159"/>
      <c r="BF110" s="159"/>
      <c r="BG110" s="159"/>
    </row>
    <row r="111" spans="1:59" s="10" customFormat="1" ht="36.75" thickBot="1" x14ac:dyDescent="0.3">
      <c r="A111" s="186"/>
      <c r="B111" s="97"/>
      <c r="C111" s="87" t="s">
        <v>228</v>
      </c>
      <c r="D111" s="98"/>
      <c r="E111" s="105"/>
      <c r="F111" s="106"/>
      <c r="G111" s="107"/>
      <c r="H111" s="107"/>
      <c r="I111" s="107"/>
      <c r="J111" s="108"/>
      <c r="K111" s="107"/>
      <c r="L111" s="107"/>
      <c r="M111" s="107"/>
      <c r="N111" s="107"/>
      <c r="O111" s="107"/>
      <c r="P111" s="107"/>
      <c r="Q111" s="107"/>
      <c r="R111" s="107"/>
      <c r="S111" s="109"/>
      <c r="T111" s="103"/>
      <c r="U111" s="160"/>
      <c r="V111" s="156"/>
      <c r="W111" s="160"/>
      <c r="X111" s="160"/>
      <c r="Y111" s="160"/>
      <c r="Z111" s="160"/>
      <c r="AA111" s="160"/>
      <c r="AB111" s="160"/>
      <c r="AC111" s="160"/>
      <c r="AD111" s="160"/>
      <c r="AE111" s="160"/>
      <c r="AF111" s="160"/>
      <c r="AG111" s="160"/>
      <c r="AH111" s="160"/>
      <c r="AI111" s="160"/>
      <c r="AJ111" s="163"/>
      <c r="AK111" s="159"/>
      <c r="AL111" s="159"/>
      <c r="AM111" s="159"/>
      <c r="AN111" s="159"/>
      <c r="AO111" s="159"/>
      <c r="AP111" s="159"/>
      <c r="AQ111" s="159"/>
      <c r="AR111" s="159"/>
      <c r="AS111" s="159"/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</row>
    <row r="112" spans="1:59" s="10" customFormat="1" ht="18.75" thickBot="1" x14ac:dyDescent="0.3">
      <c r="A112" s="186"/>
      <c r="B112" s="97">
        <v>95</v>
      </c>
      <c r="C112" s="87" t="s">
        <v>117</v>
      </c>
      <c r="D112" s="98"/>
      <c r="E112" s="105"/>
      <c r="F112" s="106"/>
      <c r="G112" s="107"/>
      <c r="H112" s="107"/>
      <c r="I112" s="107"/>
      <c r="J112" s="108"/>
      <c r="K112" s="107"/>
      <c r="L112" s="107"/>
      <c r="M112" s="107"/>
      <c r="N112" s="107"/>
      <c r="O112" s="107"/>
      <c r="P112" s="107"/>
      <c r="Q112" s="107"/>
      <c r="R112" s="107"/>
      <c r="S112" s="109">
        <f t="shared" si="2"/>
        <v>0</v>
      </c>
      <c r="T112" s="103">
        <f t="shared" si="3"/>
        <v>0</v>
      </c>
      <c r="U112" s="160"/>
      <c r="V112" s="156"/>
      <c r="W112" s="160"/>
      <c r="X112" s="160"/>
      <c r="Y112" s="160"/>
      <c r="Z112" s="160"/>
      <c r="AA112" s="160"/>
      <c r="AB112" s="160"/>
      <c r="AC112" s="160"/>
      <c r="AD112" s="160"/>
      <c r="AE112" s="160"/>
      <c r="AF112" s="160"/>
      <c r="AG112" s="160"/>
      <c r="AH112" s="160"/>
      <c r="AI112" s="160"/>
      <c r="AJ112" s="163"/>
      <c r="AK112" s="159"/>
      <c r="AL112" s="159"/>
      <c r="AM112" s="159"/>
      <c r="AN112" s="159"/>
      <c r="AO112" s="159"/>
      <c r="AP112" s="159"/>
      <c r="AQ112" s="159"/>
      <c r="AR112" s="159"/>
      <c r="AS112" s="159"/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</row>
    <row r="113" spans="1:59" s="10" customFormat="1" ht="36.75" thickBot="1" x14ac:dyDescent="0.3">
      <c r="A113" s="186"/>
      <c r="B113" s="97">
        <v>96</v>
      </c>
      <c r="C113" s="87" t="s">
        <v>118</v>
      </c>
      <c r="D113" s="98" t="s">
        <v>31</v>
      </c>
      <c r="E113" s="105"/>
      <c r="F113" s="106"/>
      <c r="G113" s="107"/>
      <c r="H113" s="107"/>
      <c r="I113" s="107"/>
      <c r="J113" s="108"/>
      <c r="K113" s="107"/>
      <c r="L113" s="107"/>
      <c r="M113" s="107"/>
      <c r="N113" s="107"/>
      <c r="O113" s="107"/>
      <c r="P113" s="107"/>
      <c r="Q113" s="107"/>
      <c r="R113" s="107"/>
      <c r="S113" s="109">
        <f t="shared" si="2"/>
        <v>0</v>
      </c>
      <c r="T113" s="103">
        <f t="shared" si="3"/>
        <v>0</v>
      </c>
      <c r="U113" s="160"/>
      <c r="V113" s="156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3"/>
      <c r="AK113" s="159"/>
      <c r="AL113" s="159"/>
      <c r="AM113" s="159"/>
      <c r="AN113" s="159"/>
      <c r="AO113" s="159"/>
      <c r="AP113" s="159"/>
      <c r="AQ113" s="159"/>
      <c r="AR113" s="159"/>
      <c r="AS113" s="159"/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</row>
    <row r="114" spans="1:59" s="10" customFormat="1" ht="18.75" thickBot="1" x14ac:dyDescent="0.3">
      <c r="A114" s="186"/>
      <c r="B114" s="97">
        <v>97</v>
      </c>
      <c r="C114" s="87" t="s">
        <v>119</v>
      </c>
      <c r="D114" s="98" t="s">
        <v>31</v>
      </c>
      <c r="E114" s="105"/>
      <c r="F114" s="106"/>
      <c r="G114" s="107"/>
      <c r="H114" s="107"/>
      <c r="I114" s="107"/>
      <c r="J114" s="108"/>
      <c r="K114" s="107"/>
      <c r="L114" s="107"/>
      <c r="M114" s="107"/>
      <c r="N114" s="107"/>
      <c r="O114" s="107"/>
      <c r="P114" s="107"/>
      <c r="Q114" s="107"/>
      <c r="R114" s="107"/>
      <c r="S114" s="109">
        <f t="shared" si="2"/>
        <v>0</v>
      </c>
      <c r="T114" s="103">
        <f t="shared" si="3"/>
        <v>0</v>
      </c>
      <c r="U114" s="160"/>
      <c r="V114" s="156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  <c r="AH114" s="160"/>
      <c r="AI114" s="160"/>
      <c r="AJ114" s="163"/>
      <c r="AK114" s="159"/>
      <c r="AL114" s="159"/>
      <c r="AM114" s="159"/>
      <c r="AN114" s="159"/>
      <c r="AO114" s="159"/>
      <c r="AP114" s="159"/>
      <c r="AQ114" s="159"/>
      <c r="AR114" s="159"/>
      <c r="AS114" s="159"/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</row>
    <row r="115" spans="1:59" s="10" customFormat="1" ht="36.75" thickBot="1" x14ac:dyDescent="0.3">
      <c r="A115" s="186"/>
      <c r="B115" s="97">
        <v>98</v>
      </c>
      <c r="C115" s="87" t="s">
        <v>120</v>
      </c>
      <c r="D115" s="98" t="s">
        <v>31</v>
      </c>
      <c r="E115" s="105"/>
      <c r="F115" s="106">
        <f>+J115+L115</f>
        <v>38223916</v>
      </c>
      <c r="G115" s="107"/>
      <c r="H115" s="107"/>
      <c r="I115" s="107"/>
      <c r="J115" s="108">
        <f>8838880+10211917</f>
        <v>19050797</v>
      </c>
      <c r="K115" s="107"/>
      <c r="L115" s="107">
        <f>8895633+10277486</f>
        <v>19173119</v>
      </c>
      <c r="M115" s="107"/>
      <c r="N115" s="107"/>
      <c r="O115" s="107"/>
      <c r="P115" s="107"/>
      <c r="Q115" s="107"/>
      <c r="R115" s="107"/>
      <c r="S115" s="109">
        <f t="shared" si="2"/>
        <v>38223916</v>
      </c>
      <c r="T115" s="103">
        <f t="shared" si="3"/>
        <v>0</v>
      </c>
      <c r="U115" s="160"/>
      <c r="V115" s="156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3"/>
      <c r="AK115" s="159"/>
      <c r="AL115" s="159"/>
      <c r="AM115" s="159"/>
      <c r="AN115" s="159"/>
      <c r="AO115" s="159"/>
      <c r="AP115" s="159"/>
      <c r="AQ115" s="159"/>
      <c r="AR115" s="159"/>
      <c r="AS115" s="159"/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</row>
    <row r="116" spans="1:59" s="10" customFormat="1" ht="18.75" thickBot="1" x14ac:dyDescent="0.3">
      <c r="A116" s="186"/>
      <c r="B116" s="97">
        <v>99</v>
      </c>
      <c r="C116" s="87" t="s">
        <v>121</v>
      </c>
      <c r="D116" s="98"/>
      <c r="E116" s="105"/>
      <c r="F116" s="106"/>
      <c r="G116" s="107"/>
      <c r="H116" s="107"/>
      <c r="I116" s="107"/>
      <c r="J116" s="108"/>
      <c r="K116" s="107"/>
      <c r="L116" s="107"/>
      <c r="M116" s="107"/>
      <c r="N116" s="107"/>
      <c r="O116" s="107"/>
      <c r="P116" s="107"/>
      <c r="Q116" s="107"/>
      <c r="R116" s="107"/>
      <c r="S116" s="109"/>
      <c r="T116" s="109"/>
      <c r="U116" s="160"/>
      <c r="V116" s="156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3"/>
      <c r="AK116" s="159"/>
      <c r="AL116" s="159"/>
      <c r="AM116" s="159"/>
      <c r="AN116" s="159"/>
      <c r="AO116" s="159"/>
      <c r="AP116" s="159"/>
      <c r="AQ116" s="159"/>
      <c r="AR116" s="159"/>
      <c r="AS116" s="159"/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</row>
    <row r="117" spans="1:59" s="10" customFormat="1" ht="36.75" thickBot="1" x14ac:dyDescent="0.3">
      <c r="A117" s="186"/>
      <c r="B117" s="97">
        <v>100</v>
      </c>
      <c r="C117" s="87" t="s">
        <v>122</v>
      </c>
      <c r="D117" s="98"/>
      <c r="E117" s="105"/>
      <c r="F117" s="106"/>
      <c r="G117" s="107"/>
      <c r="H117" s="107"/>
      <c r="I117" s="107"/>
      <c r="J117" s="108"/>
      <c r="K117" s="107"/>
      <c r="L117" s="107"/>
      <c r="M117" s="107"/>
      <c r="N117" s="107"/>
      <c r="O117" s="107"/>
      <c r="P117" s="107"/>
      <c r="Q117" s="107"/>
      <c r="R117" s="107"/>
      <c r="S117" s="109"/>
      <c r="T117" s="109"/>
      <c r="U117" s="160"/>
      <c r="V117" s="156"/>
      <c r="W117" s="160"/>
      <c r="X117" s="160"/>
      <c r="Y117" s="160"/>
      <c r="Z117" s="160"/>
      <c r="AA117" s="160"/>
      <c r="AB117" s="160"/>
      <c r="AC117" s="160"/>
      <c r="AD117" s="160"/>
      <c r="AE117" s="160"/>
      <c r="AF117" s="160"/>
      <c r="AG117" s="160"/>
      <c r="AH117" s="160"/>
      <c r="AI117" s="160"/>
      <c r="AJ117" s="163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</row>
    <row r="118" spans="1:59" s="10" customFormat="1" ht="18.75" thickBot="1" x14ac:dyDescent="0.3">
      <c r="A118" s="186"/>
      <c r="B118" s="97">
        <v>101</v>
      </c>
      <c r="C118" s="87" t="s">
        <v>123</v>
      </c>
      <c r="D118" s="98"/>
      <c r="E118" s="105"/>
      <c r="F118" s="106"/>
      <c r="G118" s="107"/>
      <c r="H118" s="107"/>
      <c r="I118" s="107"/>
      <c r="J118" s="108"/>
      <c r="K118" s="107"/>
      <c r="L118" s="107"/>
      <c r="M118" s="107"/>
      <c r="N118" s="107"/>
      <c r="O118" s="107"/>
      <c r="P118" s="107"/>
      <c r="Q118" s="107"/>
      <c r="R118" s="107"/>
      <c r="S118" s="109"/>
      <c r="T118" s="109"/>
      <c r="U118" s="160"/>
      <c r="V118" s="156"/>
      <c r="W118" s="160"/>
      <c r="X118" s="160"/>
      <c r="Y118" s="160"/>
      <c r="Z118" s="160"/>
      <c r="AA118" s="160"/>
      <c r="AB118" s="160"/>
      <c r="AC118" s="160"/>
      <c r="AD118" s="160"/>
      <c r="AE118" s="160"/>
      <c r="AF118" s="160"/>
      <c r="AG118" s="160"/>
      <c r="AH118" s="160"/>
      <c r="AI118" s="160"/>
      <c r="AJ118" s="163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</row>
    <row r="119" spans="1:59" s="10" customFormat="1" ht="36.75" thickBot="1" x14ac:dyDescent="0.3">
      <c r="A119" s="186"/>
      <c r="B119" s="97">
        <v>102</v>
      </c>
      <c r="C119" s="87" t="s">
        <v>124</v>
      </c>
      <c r="D119" s="98"/>
      <c r="E119" s="105"/>
      <c r="F119" s="106"/>
      <c r="G119" s="107"/>
      <c r="H119" s="107"/>
      <c r="I119" s="107"/>
      <c r="J119" s="108"/>
      <c r="K119" s="107"/>
      <c r="L119" s="107"/>
      <c r="M119" s="107"/>
      <c r="N119" s="107"/>
      <c r="O119" s="107"/>
      <c r="P119" s="107"/>
      <c r="Q119" s="107"/>
      <c r="R119" s="107"/>
      <c r="S119" s="109"/>
      <c r="T119" s="109"/>
      <c r="U119" s="160"/>
      <c r="V119" s="156"/>
      <c r="W119" s="160"/>
      <c r="X119" s="160"/>
      <c r="Y119" s="160"/>
      <c r="Z119" s="160"/>
      <c r="AA119" s="160"/>
      <c r="AB119" s="160"/>
      <c r="AC119" s="160"/>
      <c r="AD119" s="160"/>
      <c r="AE119" s="160"/>
      <c r="AF119" s="160"/>
      <c r="AG119" s="160"/>
      <c r="AH119" s="160"/>
      <c r="AI119" s="160"/>
      <c r="AJ119" s="163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</row>
    <row r="120" spans="1:59" s="10" customFormat="1" ht="36.75" thickBot="1" x14ac:dyDescent="0.3">
      <c r="A120" s="186"/>
      <c r="B120" s="97">
        <v>103</v>
      </c>
      <c r="C120" s="87" t="s">
        <v>125</v>
      </c>
      <c r="D120" s="98"/>
      <c r="E120" s="105"/>
      <c r="F120" s="106"/>
      <c r="G120" s="107"/>
      <c r="H120" s="107"/>
      <c r="I120" s="107"/>
      <c r="J120" s="108"/>
      <c r="K120" s="107"/>
      <c r="L120" s="107"/>
      <c r="M120" s="107"/>
      <c r="N120" s="107"/>
      <c r="O120" s="107"/>
      <c r="P120" s="107"/>
      <c r="Q120" s="107"/>
      <c r="R120" s="107"/>
      <c r="S120" s="109"/>
      <c r="T120" s="109"/>
      <c r="U120" s="160"/>
      <c r="V120" s="156"/>
      <c r="W120" s="160"/>
      <c r="X120" s="160"/>
      <c r="Y120" s="160"/>
      <c r="Z120" s="160"/>
      <c r="AA120" s="160"/>
      <c r="AB120" s="160"/>
      <c r="AC120" s="160"/>
      <c r="AD120" s="160"/>
      <c r="AE120" s="160"/>
      <c r="AF120" s="160"/>
      <c r="AG120" s="160"/>
      <c r="AH120" s="160"/>
      <c r="AI120" s="160"/>
      <c r="AJ120" s="163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</row>
    <row r="121" spans="1:59" s="10" customFormat="1" ht="36.75" thickBot="1" x14ac:dyDescent="0.3">
      <c r="A121" s="186"/>
      <c r="B121" s="97">
        <v>104</v>
      </c>
      <c r="C121" s="87" t="s">
        <v>126</v>
      </c>
      <c r="D121" s="98"/>
      <c r="E121" s="105"/>
      <c r="F121" s="106"/>
      <c r="G121" s="107"/>
      <c r="H121" s="107"/>
      <c r="I121" s="107"/>
      <c r="J121" s="108"/>
      <c r="K121" s="107"/>
      <c r="L121" s="107"/>
      <c r="M121" s="107"/>
      <c r="N121" s="107"/>
      <c r="O121" s="107"/>
      <c r="P121" s="107"/>
      <c r="Q121" s="107"/>
      <c r="R121" s="107"/>
      <c r="S121" s="109"/>
      <c r="T121" s="109"/>
      <c r="U121" s="160"/>
      <c r="V121" s="156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3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</row>
    <row r="122" spans="1:59" s="10" customFormat="1" ht="18.75" thickBot="1" x14ac:dyDescent="0.3">
      <c r="A122" s="186"/>
      <c r="B122" s="97">
        <v>105</v>
      </c>
      <c r="C122" s="87" t="s">
        <v>127</v>
      </c>
      <c r="D122" s="98"/>
      <c r="E122" s="105"/>
      <c r="F122" s="106"/>
      <c r="G122" s="107"/>
      <c r="H122" s="107"/>
      <c r="I122" s="107"/>
      <c r="J122" s="108"/>
      <c r="K122" s="107"/>
      <c r="L122" s="107"/>
      <c r="M122" s="107"/>
      <c r="N122" s="107"/>
      <c r="O122" s="107"/>
      <c r="P122" s="107"/>
      <c r="Q122" s="107"/>
      <c r="R122" s="107"/>
      <c r="S122" s="109"/>
      <c r="T122" s="109"/>
      <c r="U122" s="160"/>
      <c r="V122" s="156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3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</row>
    <row r="123" spans="1:59" s="10" customFormat="1" ht="36.75" thickBot="1" x14ac:dyDescent="0.3">
      <c r="A123" s="186"/>
      <c r="B123" s="97">
        <v>106</v>
      </c>
      <c r="C123" s="87" t="s">
        <v>128</v>
      </c>
      <c r="D123" s="98"/>
      <c r="E123" s="105"/>
      <c r="F123" s="106"/>
      <c r="G123" s="107"/>
      <c r="H123" s="107"/>
      <c r="I123" s="107"/>
      <c r="J123" s="108"/>
      <c r="K123" s="107"/>
      <c r="L123" s="107"/>
      <c r="M123" s="107"/>
      <c r="N123" s="107"/>
      <c r="O123" s="107"/>
      <c r="P123" s="107"/>
      <c r="Q123" s="107"/>
      <c r="R123" s="107"/>
      <c r="S123" s="109"/>
      <c r="T123" s="109"/>
      <c r="U123" s="160"/>
      <c r="V123" s="156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3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</row>
    <row r="124" spans="1:59" s="10" customFormat="1" ht="36.75" thickBot="1" x14ac:dyDescent="0.3">
      <c r="A124" s="186"/>
      <c r="B124" s="97">
        <v>107</v>
      </c>
      <c r="C124" s="87" t="s">
        <v>129</v>
      </c>
      <c r="D124" s="98"/>
      <c r="E124" s="105"/>
      <c r="F124" s="106"/>
      <c r="G124" s="107"/>
      <c r="H124" s="107"/>
      <c r="I124" s="107"/>
      <c r="J124" s="108"/>
      <c r="K124" s="107"/>
      <c r="L124" s="107"/>
      <c r="M124" s="107"/>
      <c r="N124" s="107"/>
      <c r="O124" s="107"/>
      <c r="P124" s="107"/>
      <c r="Q124" s="107"/>
      <c r="R124" s="107"/>
      <c r="S124" s="109"/>
      <c r="T124" s="109"/>
      <c r="U124" s="160"/>
      <c r="V124" s="156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3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</row>
    <row r="125" spans="1:59" s="11" customFormat="1" ht="18.75" thickBot="1" x14ac:dyDescent="0.3">
      <c r="A125" s="186"/>
      <c r="B125" s="97">
        <v>108</v>
      </c>
      <c r="C125" s="87" t="s">
        <v>130</v>
      </c>
      <c r="D125" s="98"/>
      <c r="E125" s="105"/>
      <c r="F125" s="106"/>
      <c r="G125" s="107"/>
      <c r="H125" s="107"/>
      <c r="I125" s="107"/>
      <c r="J125" s="108"/>
      <c r="K125" s="107"/>
      <c r="L125" s="107"/>
      <c r="M125" s="107"/>
      <c r="N125" s="107"/>
      <c r="O125" s="107"/>
      <c r="P125" s="107"/>
      <c r="Q125" s="107"/>
      <c r="R125" s="107"/>
      <c r="S125" s="109"/>
      <c r="T125" s="109"/>
      <c r="U125" s="160"/>
      <c r="V125" s="156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3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</row>
    <row r="126" spans="1:59" s="10" customFormat="1" ht="36.75" thickBot="1" x14ac:dyDescent="0.3">
      <c r="A126" s="186"/>
      <c r="B126" s="97">
        <v>109</v>
      </c>
      <c r="C126" s="87" t="s">
        <v>131</v>
      </c>
      <c r="D126" s="98"/>
      <c r="E126" s="105"/>
      <c r="F126" s="106"/>
      <c r="G126" s="107"/>
      <c r="H126" s="107"/>
      <c r="I126" s="107"/>
      <c r="J126" s="108"/>
      <c r="K126" s="107"/>
      <c r="L126" s="107"/>
      <c r="M126" s="107"/>
      <c r="N126" s="107"/>
      <c r="O126" s="107"/>
      <c r="P126" s="107"/>
      <c r="Q126" s="107"/>
      <c r="R126" s="107"/>
      <c r="S126" s="109"/>
      <c r="T126" s="109"/>
      <c r="U126" s="160"/>
      <c r="V126" s="156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3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</row>
    <row r="127" spans="1:59" s="10" customFormat="1" ht="36.75" thickBot="1" x14ac:dyDescent="0.3">
      <c r="A127" s="186"/>
      <c r="B127" s="97">
        <v>110</v>
      </c>
      <c r="C127" s="87" t="s">
        <v>132</v>
      </c>
      <c r="D127" s="98"/>
      <c r="E127" s="105"/>
      <c r="F127" s="106"/>
      <c r="G127" s="107"/>
      <c r="H127" s="107"/>
      <c r="I127" s="107"/>
      <c r="J127" s="108"/>
      <c r="K127" s="107"/>
      <c r="L127" s="107"/>
      <c r="M127" s="107"/>
      <c r="N127" s="107"/>
      <c r="O127" s="107"/>
      <c r="P127" s="107"/>
      <c r="Q127" s="107"/>
      <c r="R127" s="107"/>
      <c r="S127" s="109"/>
      <c r="T127" s="109"/>
      <c r="U127" s="160"/>
      <c r="V127" s="156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3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</row>
    <row r="128" spans="1:59" s="10" customFormat="1" ht="18.75" thickBot="1" x14ac:dyDescent="0.3">
      <c r="A128" s="186"/>
      <c r="B128" s="97">
        <v>111</v>
      </c>
      <c r="C128" s="87" t="s">
        <v>133</v>
      </c>
      <c r="D128" s="98"/>
      <c r="E128" s="105"/>
      <c r="F128" s="106"/>
      <c r="G128" s="107"/>
      <c r="H128" s="107"/>
      <c r="I128" s="107"/>
      <c r="J128" s="108"/>
      <c r="K128" s="107"/>
      <c r="L128" s="107"/>
      <c r="M128" s="107"/>
      <c r="N128" s="107"/>
      <c r="O128" s="107"/>
      <c r="P128" s="107"/>
      <c r="Q128" s="107"/>
      <c r="R128" s="107"/>
      <c r="S128" s="109"/>
      <c r="T128" s="109"/>
      <c r="U128" s="160"/>
      <c r="V128" s="156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3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G128" s="159"/>
    </row>
    <row r="129" spans="1:59" s="10" customFormat="1" ht="18.75" thickBot="1" x14ac:dyDescent="0.3">
      <c r="A129" s="159"/>
      <c r="B129" s="97">
        <v>112</v>
      </c>
      <c r="C129" s="87" t="s">
        <v>134</v>
      </c>
      <c r="D129" s="98"/>
      <c r="E129" s="105"/>
      <c r="F129" s="106"/>
      <c r="G129" s="107"/>
      <c r="H129" s="107"/>
      <c r="I129" s="107"/>
      <c r="J129" s="108"/>
      <c r="K129" s="107"/>
      <c r="L129" s="107"/>
      <c r="M129" s="107"/>
      <c r="N129" s="107"/>
      <c r="O129" s="107"/>
      <c r="P129" s="107"/>
      <c r="Q129" s="107"/>
      <c r="R129" s="107"/>
      <c r="S129" s="109">
        <f>SUM(G129:R129)</f>
        <v>0</v>
      </c>
      <c r="T129" s="109">
        <f>+F129-S129</f>
        <v>0</v>
      </c>
      <c r="U129" s="160"/>
      <c r="V129" s="156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3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</row>
    <row r="130" spans="1:59" s="10" customFormat="1" ht="18.75" thickBot="1" x14ac:dyDescent="0.3">
      <c r="A130" s="159"/>
      <c r="B130" s="314"/>
      <c r="C130" s="123" t="s">
        <v>180</v>
      </c>
      <c r="D130" s="124"/>
      <c r="E130" s="125">
        <f t="shared" ref="E130:T130" si="4">SUM(E15:E129)</f>
        <v>888384208</v>
      </c>
      <c r="F130" s="126">
        <f t="shared" si="4"/>
        <v>556378234.39999998</v>
      </c>
      <c r="G130" s="127">
        <f t="shared" si="4"/>
        <v>51565510</v>
      </c>
      <c r="H130" s="127">
        <f t="shared" si="4"/>
        <v>51565510</v>
      </c>
      <c r="I130" s="127">
        <f t="shared" si="4"/>
        <v>116027371</v>
      </c>
      <c r="J130" s="127">
        <f t="shared" si="4"/>
        <v>138002111.10000002</v>
      </c>
      <c r="K130" s="127">
        <f t="shared" si="4"/>
        <v>53740441</v>
      </c>
      <c r="L130" s="127">
        <f t="shared" si="4"/>
        <v>82427579</v>
      </c>
      <c r="M130" s="127">
        <f t="shared" si="4"/>
        <v>52539129</v>
      </c>
      <c r="N130" s="127">
        <f t="shared" si="4"/>
        <v>0</v>
      </c>
      <c r="O130" s="127">
        <f t="shared" si="4"/>
        <v>0</v>
      </c>
      <c r="P130" s="127">
        <f t="shared" si="4"/>
        <v>0</v>
      </c>
      <c r="Q130" s="127">
        <f t="shared" si="4"/>
        <v>0</v>
      </c>
      <c r="R130" s="127">
        <f t="shared" si="4"/>
        <v>0</v>
      </c>
      <c r="S130" s="127">
        <f t="shared" si="4"/>
        <v>545867651.0999999</v>
      </c>
      <c r="T130" s="127">
        <f t="shared" si="4"/>
        <v>10510583.300000001</v>
      </c>
      <c r="U130" s="159"/>
      <c r="V130" s="156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</row>
    <row r="131" spans="1:59" s="159" customFormat="1" ht="21.75" customHeight="1" x14ac:dyDescent="0.25">
      <c r="B131" s="249"/>
      <c r="S131" s="249"/>
      <c r="T131" s="249"/>
    </row>
    <row r="132" spans="1:59" s="159" customFormat="1" ht="21.75" customHeight="1" x14ac:dyDescent="0.25">
      <c r="B132" s="249"/>
      <c r="F132" s="250"/>
      <c r="G132" s="250"/>
      <c r="H132" s="250"/>
      <c r="I132" s="250"/>
      <c r="S132" s="249"/>
      <c r="T132" s="249"/>
    </row>
    <row r="133" spans="1:59" s="159" customFormat="1" ht="21.75" customHeight="1" thickBot="1" x14ac:dyDescent="0.3">
      <c r="B133" s="249"/>
      <c r="S133" s="249"/>
      <c r="T133" s="249"/>
    </row>
    <row r="134" spans="1:59" s="159" customFormat="1" ht="21.75" customHeight="1" x14ac:dyDescent="0.25">
      <c r="B134" s="249"/>
      <c r="C134" s="259"/>
      <c r="D134" s="260"/>
      <c r="E134" s="260"/>
      <c r="F134" s="260"/>
      <c r="G134" s="260"/>
      <c r="H134" s="260"/>
      <c r="I134" s="260"/>
      <c r="J134" s="260"/>
      <c r="K134" s="260"/>
      <c r="L134" s="260"/>
      <c r="M134" s="260"/>
      <c r="N134" s="260"/>
      <c r="O134" s="260"/>
      <c r="P134" s="260"/>
      <c r="Q134" s="260"/>
      <c r="R134" s="260"/>
      <c r="S134" s="261"/>
      <c r="T134" s="262"/>
    </row>
    <row r="135" spans="1:59" s="164" customFormat="1" ht="18.75" x14ac:dyDescent="0.3">
      <c r="C135" s="360" t="s">
        <v>138</v>
      </c>
      <c r="D135" s="361"/>
      <c r="E135" s="361"/>
      <c r="F135" s="361"/>
      <c r="G135" s="361"/>
      <c r="H135" s="361"/>
      <c r="I135" s="361"/>
      <c r="J135" s="361"/>
      <c r="K135" s="361"/>
      <c r="L135" s="361"/>
      <c r="M135" s="361"/>
      <c r="N135" s="361"/>
      <c r="O135" s="361"/>
      <c r="P135" s="361"/>
      <c r="Q135" s="361"/>
      <c r="R135" s="361"/>
      <c r="S135" s="361"/>
      <c r="T135" s="362"/>
    </row>
    <row r="136" spans="1:59" s="164" customFormat="1" ht="18.75" x14ac:dyDescent="0.3">
      <c r="C136" s="360" t="s">
        <v>136</v>
      </c>
      <c r="D136" s="361"/>
      <c r="E136" s="361"/>
      <c r="F136" s="361"/>
      <c r="G136" s="361"/>
      <c r="H136" s="361"/>
      <c r="I136" s="361"/>
      <c r="J136" s="361"/>
      <c r="K136" s="361"/>
      <c r="L136" s="361"/>
      <c r="M136" s="361"/>
      <c r="N136" s="361"/>
      <c r="O136" s="361"/>
      <c r="P136" s="361"/>
      <c r="Q136" s="361"/>
      <c r="R136" s="361"/>
      <c r="S136" s="361"/>
      <c r="T136" s="362"/>
    </row>
    <row r="137" spans="1:59" s="164" customFormat="1" ht="18.75" x14ac:dyDescent="0.3">
      <c r="C137" s="360" t="s">
        <v>137</v>
      </c>
      <c r="D137" s="361"/>
      <c r="E137" s="361"/>
      <c r="F137" s="361"/>
      <c r="G137" s="361"/>
      <c r="H137" s="361"/>
      <c r="I137" s="361"/>
      <c r="J137" s="361"/>
      <c r="K137" s="361"/>
      <c r="L137" s="361"/>
      <c r="M137" s="361"/>
      <c r="N137" s="361"/>
      <c r="O137" s="361"/>
      <c r="P137" s="361"/>
      <c r="Q137" s="361"/>
      <c r="R137" s="361"/>
      <c r="S137" s="361"/>
      <c r="T137" s="362"/>
    </row>
    <row r="138" spans="1:59" s="154" customFormat="1" ht="15.75" thickBot="1" x14ac:dyDescent="0.3">
      <c r="C138" s="251"/>
      <c r="D138" s="252"/>
      <c r="E138" s="253"/>
      <c r="F138" s="252"/>
      <c r="G138" s="252"/>
      <c r="H138" s="252"/>
      <c r="I138" s="252"/>
      <c r="J138" s="252"/>
      <c r="K138" s="252"/>
      <c r="L138" s="252"/>
      <c r="M138" s="252"/>
      <c r="N138" s="252"/>
      <c r="O138" s="252"/>
      <c r="P138" s="252"/>
      <c r="Q138" s="252"/>
      <c r="R138" s="252"/>
      <c r="S138" s="252"/>
      <c r="T138" s="254"/>
    </row>
    <row r="139" spans="1:59" s="159" customFormat="1" ht="21.75" customHeight="1" x14ac:dyDescent="0.25">
      <c r="B139" s="249"/>
      <c r="S139" s="249"/>
      <c r="T139" s="249"/>
    </row>
    <row r="140" spans="1:59" s="159" customFormat="1" ht="21.75" customHeight="1" x14ac:dyDescent="0.25">
      <c r="B140" s="249"/>
      <c r="S140" s="249"/>
      <c r="T140" s="249"/>
    </row>
    <row r="141" spans="1:59" s="159" customFormat="1" ht="21.75" customHeight="1" x14ac:dyDescent="0.25">
      <c r="B141" s="249"/>
      <c r="S141" s="249"/>
      <c r="T141" s="249"/>
    </row>
    <row r="142" spans="1:59" s="159" customFormat="1" ht="21.75" customHeight="1" x14ac:dyDescent="0.25">
      <c r="B142" s="249"/>
      <c r="S142" s="249"/>
      <c r="T142" s="249"/>
    </row>
    <row r="143" spans="1:59" s="159" customFormat="1" ht="21.75" customHeight="1" x14ac:dyDescent="0.25">
      <c r="B143" s="249"/>
      <c r="S143" s="249"/>
      <c r="T143" s="249"/>
    </row>
    <row r="144" spans="1:59" s="159" customFormat="1" ht="21.75" customHeight="1" x14ac:dyDescent="0.25">
      <c r="B144" s="249"/>
      <c r="S144" s="249"/>
      <c r="T144" s="249"/>
    </row>
    <row r="145" spans="2:20" s="159" customFormat="1" ht="21.75" customHeight="1" x14ac:dyDescent="0.25">
      <c r="B145" s="249"/>
      <c r="S145" s="249"/>
      <c r="T145" s="249"/>
    </row>
    <row r="146" spans="2:20" s="159" customFormat="1" ht="21.75" customHeight="1" x14ac:dyDescent="0.25">
      <c r="B146" s="249"/>
      <c r="S146" s="249"/>
      <c r="T146" s="249"/>
    </row>
    <row r="147" spans="2:20" s="159" customFormat="1" ht="21.75" customHeight="1" x14ac:dyDescent="0.25">
      <c r="B147" s="249"/>
      <c r="S147" s="249"/>
      <c r="T147" s="249"/>
    </row>
    <row r="148" spans="2:20" s="159" customFormat="1" ht="21.75" customHeight="1" x14ac:dyDescent="0.25">
      <c r="B148" s="249"/>
      <c r="S148" s="249"/>
      <c r="T148" s="249"/>
    </row>
    <row r="149" spans="2:20" s="159" customFormat="1" ht="21.75" customHeight="1" x14ac:dyDescent="0.25">
      <c r="B149" s="249"/>
      <c r="S149" s="249"/>
      <c r="T149" s="249"/>
    </row>
    <row r="150" spans="2:20" s="159" customFormat="1" ht="21.75" customHeight="1" x14ac:dyDescent="0.25">
      <c r="B150" s="249"/>
      <c r="S150" s="249"/>
      <c r="T150" s="249"/>
    </row>
    <row r="151" spans="2:20" s="159" customFormat="1" ht="21.75" customHeight="1" x14ac:dyDescent="0.25">
      <c r="B151" s="249"/>
      <c r="S151" s="249"/>
      <c r="T151" s="249"/>
    </row>
    <row r="152" spans="2:20" s="159" customFormat="1" ht="13.5" customHeight="1" x14ac:dyDescent="0.25">
      <c r="B152" s="249"/>
      <c r="C152" s="255"/>
      <c r="D152" s="255"/>
      <c r="E152" s="256"/>
      <c r="F152" s="257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3"/>
      <c r="T152" s="163"/>
    </row>
    <row r="153" spans="2:20" s="159" customFormat="1" ht="31.5" hidden="1" customHeight="1" x14ac:dyDescent="0.25">
      <c r="B153" s="249"/>
      <c r="S153" s="163"/>
      <c r="T153" s="163"/>
    </row>
    <row r="154" spans="2:20" s="154" customFormat="1" x14ac:dyDescent="0.25">
      <c r="E154" s="258"/>
    </row>
    <row r="155" spans="2:20" s="154" customFormat="1" x14ac:dyDescent="0.25">
      <c r="E155" s="258"/>
    </row>
    <row r="156" spans="2:20" s="154" customFormat="1" x14ac:dyDescent="0.25">
      <c r="E156" s="258"/>
    </row>
    <row r="157" spans="2:20" s="154" customFormat="1" x14ac:dyDescent="0.25">
      <c r="E157" s="258"/>
    </row>
    <row r="158" spans="2:20" s="154" customFormat="1" x14ac:dyDescent="0.25">
      <c r="E158" s="258"/>
    </row>
    <row r="159" spans="2:20" s="154" customFormat="1" x14ac:dyDescent="0.25">
      <c r="E159" s="258"/>
    </row>
    <row r="160" spans="2:20" s="154" customFormat="1" x14ac:dyDescent="0.25">
      <c r="E160" s="258"/>
    </row>
    <row r="161" spans="5:5" s="154" customFormat="1" x14ac:dyDescent="0.25">
      <c r="E161" s="258"/>
    </row>
    <row r="162" spans="5:5" s="154" customFormat="1" x14ac:dyDescent="0.25">
      <c r="E162" s="258"/>
    </row>
    <row r="163" spans="5:5" s="154" customFormat="1" x14ac:dyDescent="0.25">
      <c r="E163" s="258"/>
    </row>
    <row r="164" spans="5:5" s="154" customFormat="1" x14ac:dyDescent="0.25">
      <c r="E164" s="258"/>
    </row>
    <row r="165" spans="5:5" s="154" customFormat="1" x14ac:dyDescent="0.25">
      <c r="E165" s="258"/>
    </row>
    <row r="166" spans="5:5" s="154" customFormat="1" x14ac:dyDescent="0.25">
      <c r="E166" s="258"/>
    </row>
    <row r="167" spans="5:5" s="154" customFormat="1" x14ac:dyDescent="0.25">
      <c r="E167" s="258"/>
    </row>
    <row r="168" spans="5:5" s="154" customFormat="1" x14ac:dyDescent="0.25">
      <c r="E168" s="258"/>
    </row>
    <row r="169" spans="5:5" s="154" customFormat="1" x14ac:dyDescent="0.25">
      <c r="E169" s="258"/>
    </row>
    <row r="170" spans="5:5" s="154" customFormat="1" x14ac:dyDescent="0.25">
      <c r="E170" s="258"/>
    </row>
    <row r="171" spans="5:5" s="154" customFormat="1" x14ac:dyDescent="0.25">
      <c r="E171" s="258"/>
    </row>
    <row r="172" spans="5:5" s="154" customFormat="1" x14ac:dyDescent="0.25">
      <c r="E172" s="258"/>
    </row>
    <row r="173" spans="5:5" s="154" customFormat="1" x14ac:dyDescent="0.25">
      <c r="E173" s="258"/>
    </row>
    <row r="174" spans="5:5" s="154" customFormat="1" x14ac:dyDescent="0.25">
      <c r="E174" s="258"/>
    </row>
    <row r="175" spans="5:5" s="154" customFormat="1" x14ac:dyDescent="0.25">
      <c r="E175" s="258"/>
    </row>
    <row r="176" spans="5:5" s="154" customFormat="1" x14ac:dyDescent="0.25">
      <c r="E176" s="258"/>
    </row>
    <row r="177" spans="5:5" s="154" customFormat="1" x14ac:dyDescent="0.25">
      <c r="E177" s="258"/>
    </row>
    <row r="178" spans="5:5" s="154" customFormat="1" x14ac:dyDescent="0.25">
      <c r="E178" s="258"/>
    </row>
    <row r="179" spans="5:5" s="154" customFormat="1" x14ac:dyDescent="0.25">
      <c r="E179" s="258"/>
    </row>
    <row r="180" spans="5:5" s="154" customFormat="1" x14ac:dyDescent="0.25">
      <c r="E180" s="258"/>
    </row>
    <row r="181" spans="5:5" s="154" customFormat="1" x14ac:dyDescent="0.25">
      <c r="E181" s="258"/>
    </row>
    <row r="182" spans="5:5" s="154" customFormat="1" x14ac:dyDescent="0.25">
      <c r="E182" s="258"/>
    </row>
    <row r="183" spans="5:5" s="154" customFormat="1" x14ac:dyDescent="0.25">
      <c r="E183" s="258"/>
    </row>
    <row r="184" spans="5:5" s="154" customFormat="1" x14ac:dyDescent="0.25">
      <c r="E184" s="258"/>
    </row>
    <row r="185" spans="5:5" s="154" customFormat="1" x14ac:dyDescent="0.25">
      <c r="E185" s="258"/>
    </row>
    <row r="186" spans="5:5" s="154" customFormat="1" x14ac:dyDescent="0.25">
      <c r="E186" s="258"/>
    </row>
    <row r="187" spans="5:5" s="154" customFormat="1" x14ac:dyDescent="0.25">
      <c r="E187" s="258"/>
    </row>
    <row r="188" spans="5:5" s="154" customFormat="1" x14ac:dyDescent="0.25">
      <c r="E188" s="258"/>
    </row>
    <row r="189" spans="5:5" s="154" customFormat="1" x14ac:dyDescent="0.25">
      <c r="E189" s="258"/>
    </row>
    <row r="190" spans="5:5" s="154" customFormat="1" x14ac:dyDescent="0.25">
      <c r="E190" s="258"/>
    </row>
    <row r="191" spans="5:5" s="154" customFormat="1" x14ac:dyDescent="0.25">
      <c r="E191" s="258"/>
    </row>
    <row r="192" spans="5:5" s="154" customFormat="1" x14ac:dyDescent="0.25">
      <c r="E192" s="258"/>
    </row>
    <row r="193" spans="5:5" s="154" customFormat="1" x14ac:dyDescent="0.25">
      <c r="E193" s="258"/>
    </row>
    <row r="194" spans="5:5" s="154" customFormat="1" x14ac:dyDescent="0.25">
      <c r="E194" s="258"/>
    </row>
    <row r="195" spans="5:5" s="154" customFormat="1" x14ac:dyDescent="0.25">
      <c r="E195" s="258"/>
    </row>
    <row r="196" spans="5:5" s="154" customFormat="1" x14ac:dyDescent="0.25">
      <c r="E196" s="258"/>
    </row>
    <row r="197" spans="5:5" s="154" customFormat="1" x14ac:dyDescent="0.25">
      <c r="E197" s="258"/>
    </row>
    <row r="198" spans="5:5" s="154" customFormat="1" x14ac:dyDescent="0.25">
      <c r="E198" s="258"/>
    </row>
    <row r="199" spans="5:5" s="154" customFormat="1" x14ac:dyDescent="0.25">
      <c r="E199" s="258"/>
    </row>
    <row r="200" spans="5:5" s="154" customFormat="1" x14ac:dyDescent="0.25">
      <c r="E200" s="258"/>
    </row>
    <row r="201" spans="5:5" s="154" customFormat="1" x14ac:dyDescent="0.25">
      <c r="E201" s="258"/>
    </row>
    <row r="202" spans="5:5" s="154" customFormat="1" x14ac:dyDescent="0.25">
      <c r="E202" s="258"/>
    </row>
    <row r="203" spans="5:5" s="154" customFormat="1" x14ac:dyDescent="0.25">
      <c r="E203" s="258"/>
    </row>
    <row r="204" spans="5:5" s="154" customFormat="1" x14ac:dyDescent="0.25">
      <c r="E204" s="258"/>
    </row>
    <row r="205" spans="5:5" s="154" customFormat="1" x14ac:dyDescent="0.25">
      <c r="E205" s="258"/>
    </row>
    <row r="206" spans="5:5" s="154" customFormat="1" x14ac:dyDescent="0.25">
      <c r="E206" s="258"/>
    </row>
    <row r="207" spans="5:5" s="154" customFormat="1" x14ac:dyDescent="0.25">
      <c r="E207" s="258"/>
    </row>
    <row r="208" spans="5:5" s="154" customFormat="1" x14ac:dyDescent="0.25">
      <c r="E208" s="258"/>
    </row>
    <row r="209" spans="5:5" s="154" customFormat="1" x14ac:dyDescent="0.25">
      <c r="E209" s="258"/>
    </row>
    <row r="210" spans="5:5" s="154" customFormat="1" x14ac:dyDescent="0.25">
      <c r="E210" s="258"/>
    </row>
    <row r="211" spans="5:5" s="154" customFormat="1" x14ac:dyDescent="0.25">
      <c r="E211" s="258"/>
    </row>
    <row r="212" spans="5:5" s="154" customFormat="1" x14ac:dyDescent="0.25">
      <c r="E212" s="258"/>
    </row>
    <row r="213" spans="5:5" s="154" customFormat="1" x14ac:dyDescent="0.25">
      <c r="E213" s="258"/>
    </row>
    <row r="214" spans="5:5" s="154" customFormat="1" x14ac:dyDescent="0.25">
      <c r="E214" s="258"/>
    </row>
    <row r="215" spans="5:5" s="154" customFormat="1" x14ac:dyDescent="0.25">
      <c r="E215" s="258"/>
    </row>
    <row r="216" spans="5:5" s="154" customFormat="1" x14ac:dyDescent="0.25">
      <c r="E216" s="258"/>
    </row>
    <row r="217" spans="5:5" s="154" customFormat="1" x14ac:dyDescent="0.25">
      <c r="E217" s="258"/>
    </row>
    <row r="218" spans="5:5" s="154" customFormat="1" x14ac:dyDescent="0.25">
      <c r="E218" s="258"/>
    </row>
    <row r="219" spans="5:5" s="154" customFormat="1" x14ac:dyDescent="0.25">
      <c r="E219" s="258"/>
    </row>
    <row r="220" spans="5:5" s="154" customFormat="1" x14ac:dyDescent="0.25">
      <c r="E220" s="258"/>
    </row>
    <row r="221" spans="5:5" s="154" customFormat="1" x14ac:dyDescent="0.25">
      <c r="E221" s="258"/>
    </row>
    <row r="222" spans="5:5" s="154" customFormat="1" x14ac:dyDescent="0.25">
      <c r="E222" s="258"/>
    </row>
    <row r="223" spans="5:5" s="154" customFormat="1" x14ac:dyDescent="0.25">
      <c r="E223" s="258"/>
    </row>
    <row r="224" spans="5:5" s="154" customFormat="1" x14ac:dyDescent="0.25">
      <c r="E224" s="258"/>
    </row>
    <row r="225" spans="5:5" s="154" customFormat="1" x14ac:dyDescent="0.25">
      <c r="E225" s="258"/>
    </row>
    <row r="226" spans="5:5" s="154" customFormat="1" x14ac:dyDescent="0.25">
      <c r="E226" s="258"/>
    </row>
    <row r="227" spans="5:5" s="154" customFormat="1" x14ac:dyDescent="0.25">
      <c r="E227" s="258"/>
    </row>
    <row r="228" spans="5:5" s="154" customFormat="1" x14ac:dyDescent="0.25">
      <c r="E228" s="258"/>
    </row>
    <row r="229" spans="5:5" s="154" customFormat="1" x14ac:dyDescent="0.25">
      <c r="E229" s="258"/>
    </row>
    <row r="230" spans="5:5" s="154" customFormat="1" x14ac:dyDescent="0.25">
      <c r="E230" s="258"/>
    </row>
    <row r="231" spans="5:5" s="154" customFormat="1" x14ac:dyDescent="0.25">
      <c r="E231" s="258"/>
    </row>
    <row r="232" spans="5:5" s="154" customFormat="1" x14ac:dyDescent="0.25">
      <c r="E232" s="258"/>
    </row>
    <row r="233" spans="5:5" s="154" customFormat="1" x14ac:dyDescent="0.25">
      <c r="E233" s="258"/>
    </row>
    <row r="234" spans="5:5" s="154" customFormat="1" x14ac:dyDescent="0.25">
      <c r="E234" s="258"/>
    </row>
    <row r="235" spans="5:5" s="154" customFormat="1" x14ac:dyDescent="0.25">
      <c r="E235" s="258"/>
    </row>
    <row r="236" spans="5:5" s="154" customFormat="1" x14ac:dyDescent="0.25">
      <c r="E236" s="258"/>
    </row>
    <row r="237" spans="5:5" s="154" customFormat="1" x14ac:dyDescent="0.25">
      <c r="E237" s="258"/>
    </row>
    <row r="238" spans="5:5" s="154" customFormat="1" x14ac:dyDescent="0.25">
      <c r="E238" s="258"/>
    </row>
    <row r="239" spans="5:5" s="154" customFormat="1" x14ac:dyDescent="0.25">
      <c r="E239" s="258"/>
    </row>
    <row r="240" spans="5:5" s="154" customFormat="1" x14ac:dyDescent="0.25">
      <c r="E240" s="258"/>
    </row>
    <row r="241" spans="5:5" s="154" customFormat="1" x14ac:dyDescent="0.25">
      <c r="E241" s="258"/>
    </row>
    <row r="242" spans="5:5" s="154" customFormat="1" x14ac:dyDescent="0.25">
      <c r="E242" s="258"/>
    </row>
    <row r="243" spans="5:5" s="154" customFormat="1" x14ac:dyDescent="0.25">
      <c r="E243" s="258"/>
    </row>
    <row r="244" spans="5:5" s="154" customFormat="1" x14ac:dyDescent="0.25">
      <c r="E244" s="258"/>
    </row>
    <row r="245" spans="5:5" s="154" customFormat="1" x14ac:dyDescent="0.25">
      <c r="E245" s="258"/>
    </row>
    <row r="246" spans="5:5" s="154" customFormat="1" x14ac:dyDescent="0.25">
      <c r="E246" s="258"/>
    </row>
    <row r="247" spans="5:5" s="154" customFormat="1" x14ac:dyDescent="0.25">
      <c r="E247" s="258"/>
    </row>
    <row r="248" spans="5:5" s="154" customFormat="1" x14ac:dyDescent="0.25">
      <c r="E248" s="258"/>
    </row>
    <row r="249" spans="5:5" s="154" customFormat="1" x14ac:dyDescent="0.25">
      <c r="E249" s="258"/>
    </row>
    <row r="250" spans="5:5" s="154" customFormat="1" x14ac:dyDescent="0.25">
      <c r="E250" s="258"/>
    </row>
    <row r="251" spans="5:5" s="154" customFormat="1" x14ac:dyDescent="0.25">
      <c r="E251" s="258"/>
    </row>
    <row r="252" spans="5:5" s="154" customFormat="1" x14ac:dyDescent="0.25">
      <c r="E252" s="258"/>
    </row>
    <row r="253" spans="5:5" s="154" customFormat="1" x14ac:dyDescent="0.25">
      <c r="E253" s="258"/>
    </row>
    <row r="254" spans="5:5" s="154" customFormat="1" x14ac:dyDescent="0.25">
      <c r="E254" s="258"/>
    </row>
    <row r="255" spans="5:5" s="154" customFormat="1" x14ac:dyDescent="0.25">
      <c r="E255" s="258"/>
    </row>
    <row r="256" spans="5:5" s="154" customFormat="1" x14ac:dyDescent="0.25">
      <c r="E256" s="258"/>
    </row>
    <row r="257" spans="5:5" s="154" customFormat="1" x14ac:dyDescent="0.25">
      <c r="E257" s="258"/>
    </row>
    <row r="258" spans="5:5" s="154" customFormat="1" x14ac:dyDescent="0.25">
      <c r="E258" s="258"/>
    </row>
    <row r="259" spans="5:5" s="154" customFormat="1" x14ac:dyDescent="0.25">
      <c r="E259" s="258"/>
    </row>
    <row r="260" spans="5:5" s="154" customFormat="1" x14ac:dyDescent="0.25">
      <c r="E260" s="258"/>
    </row>
    <row r="261" spans="5:5" s="154" customFormat="1" x14ac:dyDescent="0.25">
      <c r="E261" s="258"/>
    </row>
    <row r="262" spans="5:5" s="154" customFormat="1" x14ac:dyDescent="0.25">
      <c r="E262" s="258"/>
    </row>
    <row r="263" spans="5:5" s="154" customFormat="1" x14ac:dyDescent="0.25">
      <c r="E263" s="258"/>
    </row>
    <row r="264" spans="5:5" s="154" customFormat="1" x14ac:dyDescent="0.25">
      <c r="E264" s="258"/>
    </row>
    <row r="265" spans="5:5" s="154" customFormat="1" x14ac:dyDescent="0.25">
      <c r="E265" s="258"/>
    </row>
    <row r="266" spans="5:5" s="154" customFormat="1" x14ac:dyDescent="0.25">
      <c r="E266" s="258"/>
    </row>
    <row r="267" spans="5:5" s="154" customFormat="1" x14ac:dyDescent="0.25">
      <c r="E267" s="258"/>
    </row>
    <row r="268" spans="5:5" s="154" customFormat="1" x14ac:dyDescent="0.25">
      <c r="E268" s="258"/>
    </row>
    <row r="269" spans="5:5" s="154" customFormat="1" x14ac:dyDescent="0.25">
      <c r="E269" s="258"/>
    </row>
    <row r="270" spans="5:5" s="154" customFormat="1" x14ac:dyDescent="0.25">
      <c r="E270" s="258"/>
    </row>
    <row r="271" spans="5:5" s="154" customFormat="1" x14ac:dyDescent="0.25">
      <c r="E271" s="258"/>
    </row>
    <row r="272" spans="5:5" s="154" customFormat="1" x14ac:dyDescent="0.25">
      <c r="E272" s="258"/>
    </row>
    <row r="273" spans="5:5" s="154" customFormat="1" x14ac:dyDescent="0.25">
      <c r="E273" s="258"/>
    </row>
    <row r="274" spans="5:5" s="154" customFormat="1" x14ac:dyDescent="0.25">
      <c r="E274" s="258"/>
    </row>
    <row r="275" spans="5:5" s="154" customFormat="1" x14ac:dyDescent="0.25">
      <c r="E275" s="258"/>
    </row>
    <row r="276" spans="5:5" s="154" customFormat="1" x14ac:dyDescent="0.25">
      <c r="E276" s="258"/>
    </row>
    <row r="277" spans="5:5" s="154" customFormat="1" x14ac:dyDescent="0.25">
      <c r="E277" s="258"/>
    </row>
    <row r="278" spans="5:5" s="154" customFormat="1" x14ac:dyDescent="0.25">
      <c r="E278" s="258"/>
    </row>
    <row r="279" spans="5:5" s="154" customFormat="1" x14ac:dyDescent="0.25">
      <c r="E279" s="258"/>
    </row>
    <row r="280" spans="5:5" s="154" customFormat="1" x14ac:dyDescent="0.25">
      <c r="E280" s="258"/>
    </row>
    <row r="281" spans="5:5" s="154" customFormat="1" x14ac:dyDescent="0.25">
      <c r="E281" s="258"/>
    </row>
    <row r="282" spans="5:5" s="154" customFormat="1" x14ac:dyDescent="0.25">
      <c r="E282" s="258"/>
    </row>
    <row r="283" spans="5:5" s="154" customFormat="1" x14ac:dyDescent="0.25">
      <c r="E283" s="258"/>
    </row>
    <row r="284" spans="5:5" s="154" customFormat="1" x14ac:dyDescent="0.25">
      <c r="E284" s="258"/>
    </row>
    <row r="285" spans="5:5" s="154" customFormat="1" x14ac:dyDescent="0.25">
      <c r="E285" s="258"/>
    </row>
    <row r="286" spans="5:5" s="154" customFormat="1" x14ac:dyDescent="0.25">
      <c r="E286" s="258"/>
    </row>
    <row r="287" spans="5:5" s="154" customFormat="1" x14ac:dyDescent="0.25">
      <c r="E287" s="258"/>
    </row>
    <row r="288" spans="5:5" s="154" customFormat="1" x14ac:dyDescent="0.25">
      <c r="E288" s="258"/>
    </row>
    <row r="289" spans="5:5" s="154" customFormat="1" x14ac:dyDescent="0.25">
      <c r="E289" s="258"/>
    </row>
    <row r="290" spans="5:5" s="154" customFormat="1" x14ac:dyDescent="0.25">
      <c r="E290" s="258"/>
    </row>
    <row r="291" spans="5:5" s="154" customFormat="1" x14ac:dyDescent="0.25">
      <c r="E291" s="258"/>
    </row>
    <row r="292" spans="5:5" s="154" customFormat="1" x14ac:dyDescent="0.25">
      <c r="E292" s="258"/>
    </row>
    <row r="293" spans="5:5" s="154" customFormat="1" x14ac:dyDescent="0.25">
      <c r="E293" s="258"/>
    </row>
    <row r="294" spans="5:5" s="154" customFormat="1" x14ac:dyDescent="0.25">
      <c r="E294" s="258"/>
    </row>
    <row r="295" spans="5:5" s="154" customFormat="1" x14ac:dyDescent="0.25">
      <c r="E295" s="258"/>
    </row>
    <row r="296" spans="5:5" s="154" customFormat="1" x14ac:dyDescent="0.25">
      <c r="E296" s="258"/>
    </row>
  </sheetData>
  <autoFilter ref="A14:AJ130" xr:uid="{00000000-0009-0000-0000-000009000000}"/>
  <mergeCells count="4">
    <mergeCell ref="E6:T6"/>
    <mergeCell ref="C135:T135"/>
    <mergeCell ref="C136:T136"/>
    <mergeCell ref="C137:T13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5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>
    <pageSetUpPr fitToPage="1"/>
  </sheetPr>
  <dimension ref="A1:EE355"/>
  <sheetViews>
    <sheetView zoomScale="60" zoomScaleNormal="60" workbookViewId="0">
      <selection activeCell="F131" sqref="F131"/>
    </sheetView>
  </sheetViews>
  <sheetFormatPr baseColWidth="10" defaultColWidth="76.85546875" defaultRowHeight="15" x14ac:dyDescent="0.25"/>
  <cols>
    <col min="1" max="1" width="7.28515625" style="154" customWidth="1"/>
    <col min="2" max="2" width="7.85546875" style="2" customWidth="1"/>
    <col min="3" max="3" width="51" style="2" customWidth="1"/>
    <col min="4" max="4" width="20.7109375" style="2" customWidth="1"/>
    <col min="5" max="5" width="32.85546875" style="12" customWidth="1"/>
    <col min="6" max="6" width="23.5703125" style="2" customWidth="1"/>
    <col min="7" max="8" width="22.7109375" style="2" bestFit="1" customWidth="1"/>
    <col min="9" max="10" width="25.42578125" style="2" bestFit="1" customWidth="1"/>
    <col min="11" max="13" width="22.7109375" style="2" customWidth="1"/>
    <col min="14" max="18" width="22.7109375" style="2" hidden="1" customWidth="1"/>
    <col min="19" max="19" width="25.28515625" style="2" customWidth="1"/>
    <col min="20" max="20" width="29.7109375" style="2" bestFit="1" customWidth="1"/>
    <col min="21" max="21" width="8.28515625" style="154" customWidth="1"/>
    <col min="22" max="22" width="19" style="154" bestFit="1" customWidth="1"/>
    <col min="23" max="23" width="20.5703125" style="154" bestFit="1" customWidth="1"/>
    <col min="24" max="24" width="19" style="154" customWidth="1"/>
    <col min="25" max="135" width="11.42578125" style="154" customWidth="1"/>
    <col min="136" max="231" width="11.42578125" style="2" customWidth="1"/>
    <col min="232" max="234" width="7.28515625" style="2" customWidth="1"/>
    <col min="235" max="235" width="0" style="2" hidden="1" customWidth="1"/>
    <col min="236" max="236" width="7.28515625" style="2" customWidth="1"/>
    <col min="237" max="237" width="66.140625" style="2" customWidth="1"/>
    <col min="238" max="238" width="0" style="2" hidden="1" customWidth="1"/>
    <col min="239" max="239" width="28" style="2" customWidth="1"/>
    <col min="240" max="240" width="32.140625" style="2" customWidth="1"/>
    <col min="241" max="241" width="39.85546875" style="2" bestFit="1" customWidth="1"/>
    <col min="242" max="242" width="0" style="2" hidden="1" customWidth="1"/>
    <col min="243" max="243" width="7.28515625" style="2" customWidth="1"/>
    <col min="244" max="244" width="0" style="2" hidden="1" customWidth="1"/>
    <col min="245" max="245" width="7.28515625" style="2" customWidth="1"/>
    <col min="246" max="246" width="59.5703125" style="2" customWidth="1"/>
    <col min="247" max="247" width="0" style="2" hidden="1" customWidth="1"/>
    <col min="248" max="248" width="23.85546875" style="2" customWidth="1"/>
    <col min="249" max="249" width="27.42578125" style="2" customWidth="1"/>
    <col min="250" max="250" width="28" style="2" customWidth="1"/>
    <col min="251" max="253" width="0" style="2" hidden="1" customWidth="1"/>
    <col min="254" max="254" width="7.28515625" style="2" customWidth="1"/>
    <col min="255" max="255" width="6.140625" style="2" bestFit="1" customWidth="1"/>
    <col min="256" max="256" width="76.85546875" style="2"/>
    <col min="257" max="257" width="7.28515625" style="2" customWidth="1"/>
    <col min="258" max="258" width="6.140625" style="2" bestFit="1" customWidth="1"/>
    <col min="259" max="259" width="78" style="2" customWidth="1"/>
    <col min="260" max="260" width="20.7109375" style="2" customWidth="1"/>
    <col min="261" max="261" width="26" style="2" customWidth="1"/>
    <col min="262" max="262" width="37" style="2" bestFit="1" customWidth="1"/>
    <col min="263" max="271" width="0" style="2" hidden="1" customWidth="1"/>
    <col min="272" max="274" width="22.7109375" style="2" bestFit="1" customWidth="1"/>
    <col min="275" max="275" width="25.28515625" style="2" bestFit="1" customWidth="1"/>
    <col min="276" max="276" width="21" style="2" bestFit="1" customWidth="1"/>
    <col min="277" max="277" width="8.28515625" style="2" customWidth="1"/>
    <col min="278" max="278" width="19" style="2" bestFit="1" customWidth="1"/>
    <col min="279" max="279" width="20.5703125" style="2" bestFit="1" customWidth="1"/>
    <col min="280" max="280" width="19" style="2" customWidth="1"/>
    <col min="281" max="487" width="11.42578125" style="2" customWidth="1"/>
    <col min="488" max="490" width="7.28515625" style="2" customWidth="1"/>
    <col min="491" max="491" width="0" style="2" hidden="1" customWidth="1"/>
    <col min="492" max="492" width="7.28515625" style="2" customWidth="1"/>
    <col min="493" max="493" width="66.140625" style="2" customWidth="1"/>
    <col min="494" max="494" width="0" style="2" hidden="1" customWidth="1"/>
    <col min="495" max="495" width="28" style="2" customWidth="1"/>
    <col min="496" max="496" width="32.140625" style="2" customWidth="1"/>
    <col min="497" max="497" width="39.85546875" style="2" bestFit="1" customWidth="1"/>
    <col min="498" max="498" width="0" style="2" hidden="1" customWidth="1"/>
    <col min="499" max="499" width="7.28515625" style="2" customWidth="1"/>
    <col min="500" max="500" width="0" style="2" hidden="1" customWidth="1"/>
    <col min="501" max="501" width="7.28515625" style="2" customWidth="1"/>
    <col min="502" max="502" width="59.5703125" style="2" customWidth="1"/>
    <col min="503" max="503" width="0" style="2" hidden="1" customWidth="1"/>
    <col min="504" max="504" width="23.85546875" style="2" customWidth="1"/>
    <col min="505" max="505" width="27.42578125" style="2" customWidth="1"/>
    <col min="506" max="506" width="28" style="2" customWidth="1"/>
    <col min="507" max="509" width="0" style="2" hidden="1" customWidth="1"/>
    <col min="510" max="510" width="7.28515625" style="2" customWidth="1"/>
    <col min="511" max="511" width="6.140625" style="2" bestFit="1" customWidth="1"/>
    <col min="512" max="512" width="76.85546875" style="2"/>
    <col min="513" max="513" width="7.28515625" style="2" customWidth="1"/>
    <col min="514" max="514" width="6.140625" style="2" bestFit="1" customWidth="1"/>
    <col min="515" max="515" width="78" style="2" customWidth="1"/>
    <col min="516" max="516" width="20.7109375" style="2" customWidth="1"/>
    <col min="517" max="517" width="26" style="2" customWidth="1"/>
    <col min="518" max="518" width="37" style="2" bestFit="1" customWidth="1"/>
    <col min="519" max="527" width="0" style="2" hidden="1" customWidth="1"/>
    <col min="528" max="530" width="22.7109375" style="2" bestFit="1" customWidth="1"/>
    <col min="531" max="531" width="25.28515625" style="2" bestFit="1" customWidth="1"/>
    <col min="532" max="532" width="21" style="2" bestFit="1" customWidth="1"/>
    <col min="533" max="533" width="8.28515625" style="2" customWidth="1"/>
    <col min="534" max="534" width="19" style="2" bestFit="1" customWidth="1"/>
    <col min="535" max="535" width="20.5703125" style="2" bestFit="1" customWidth="1"/>
    <col min="536" max="536" width="19" style="2" customWidth="1"/>
    <col min="537" max="743" width="11.42578125" style="2" customWidth="1"/>
    <col min="744" max="746" width="7.28515625" style="2" customWidth="1"/>
    <col min="747" max="747" width="0" style="2" hidden="1" customWidth="1"/>
    <col min="748" max="748" width="7.28515625" style="2" customWidth="1"/>
    <col min="749" max="749" width="66.140625" style="2" customWidth="1"/>
    <col min="750" max="750" width="0" style="2" hidden="1" customWidth="1"/>
    <col min="751" max="751" width="28" style="2" customWidth="1"/>
    <col min="752" max="752" width="32.140625" style="2" customWidth="1"/>
    <col min="753" max="753" width="39.85546875" style="2" bestFit="1" customWidth="1"/>
    <col min="754" max="754" width="0" style="2" hidden="1" customWidth="1"/>
    <col min="755" max="755" width="7.28515625" style="2" customWidth="1"/>
    <col min="756" max="756" width="0" style="2" hidden="1" customWidth="1"/>
    <col min="757" max="757" width="7.28515625" style="2" customWidth="1"/>
    <col min="758" max="758" width="59.5703125" style="2" customWidth="1"/>
    <col min="759" max="759" width="0" style="2" hidden="1" customWidth="1"/>
    <col min="760" max="760" width="23.85546875" style="2" customWidth="1"/>
    <col min="761" max="761" width="27.42578125" style="2" customWidth="1"/>
    <col min="762" max="762" width="28" style="2" customWidth="1"/>
    <col min="763" max="765" width="0" style="2" hidden="1" customWidth="1"/>
    <col min="766" max="766" width="7.28515625" style="2" customWidth="1"/>
    <col min="767" max="767" width="6.140625" style="2" bestFit="1" customWidth="1"/>
    <col min="768" max="768" width="76.85546875" style="2"/>
    <col min="769" max="769" width="7.28515625" style="2" customWidth="1"/>
    <col min="770" max="770" width="6.140625" style="2" bestFit="1" customWidth="1"/>
    <col min="771" max="771" width="78" style="2" customWidth="1"/>
    <col min="772" max="772" width="20.7109375" style="2" customWidth="1"/>
    <col min="773" max="773" width="26" style="2" customWidth="1"/>
    <col min="774" max="774" width="37" style="2" bestFit="1" customWidth="1"/>
    <col min="775" max="783" width="0" style="2" hidden="1" customWidth="1"/>
    <col min="784" max="786" width="22.7109375" style="2" bestFit="1" customWidth="1"/>
    <col min="787" max="787" width="25.28515625" style="2" bestFit="1" customWidth="1"/>
    <col min="788" max="788" width="21" style="2" bestFit="1" customWidth="1"/>
    <col min="789" max="789" width="8.28515625" style="2" customWidth="1"/>
    <col min="790" max="790" width="19" style="2" bestFit="1" customWidth="1"/>
    <col min="791" max="791" width="20.5703125" style="2" bestFit="1" customWidth="1"/>
    <col min="792" max="792" width="19" style="2" customWidth="1"/>
    <col min="793" max="999" width="11.42578125" style="2" customWidth="1"/>
    <col min="1000" max="1002" width="7.28515625" style="2" customWidth="1"/>
    <col min="1003" max="1003" width="0" style="2" hidden="1" customWidth="1"/>
    <col min="1004" max="1004" width="7.28515625" style="2" customWidth="1"/>
    <col min="1005" max="1005" width="66.140625" style="2" customWidth="1"/>
    <col min="1006" max="1006" width="0" style="2" hidden="1" customWidth="1"/>
    <col min="1007" max="1007" width="28" style="2" customWidth="1"/>
    <col min="1008" max="1008" width="32.140625" style="2" customWidth="1"/>
    <col min="1009" max="1009" width="39.85546875" style="2" bestFit="1" customWidth="1"/>
    <col min="1010" max="1010" width="0" style="2" hidden="1" customWidth="1"/>
    <col min="1011" max="1011" width="7.28515625" style="2" customWidth="1"/>
    <col min="1012" max="1012" width="0" style="2" hidden="1" customWidth="1"/>
    <col min="1013" max="1013" width="7.28515625" style="2" customWidth="1"/>
    <col min="1014" max="1014" width="59.5703125" style="2" customWidth="1"/>
    <col min="1015" max="1015" width="0" style="2" hidden="1" customWidth="1"/>
    <col min="1016" max="1016" width="23.85546875" style="2" customWidth="1"/>
    <col min="1017" max="1017" width="27.42578125" style="2" customWidth="1"/>
    <col min="1018" max="1018" width="28" style="2" customWidth="1"/>
    <col min="1019" max="1021" width="0" style="2" hidden="1" customWidth="1"/>
    <col min="1022" max="1022" width="7.28515625" style="2" customWidth="1"/>
    <col min="1023" max="1023" width="6.140625" style="2" bestFit="1" customWidth="1"/>
    <col min="1024" max="1024" width="76.85546875" style="2"/>
    <col min="1025" max="1025" width="7.28515625" style="2" customWidth="1"/>
    <col min="1026" max="1026" width="6.140625" style="2" bestFit="1" customWidth="1"/>
    <col min="1027" max="1027" width="78" style="2" customWidth="1"/>
    <col min="1028" max="1028" width="20.7109375" style="2" customWidth="1"/>
    <col min="1029" max="1029" width="26" style="2" customWidth="1"/>
    <col min="1030" max="1030" width="37" style="2" bestFit="1" customWidth="1"/>
    <col min="1031" max="1039" width="0" style="2" hidden="1" customWidth="1"/>
    <col min="1040" max="1042" width="22.7109375" style="2" bestFit="1" customWidth="1"/>
    <col min="1043" max="1043" width="25.28515625" style="2" bestFit="1" customWidth="1"/>
    <col min="1044" max="1044" width="21" style="2" bestFit="1" customWidth="1"/>
    <col min="1045" max="1045" width="8.28515625" style="2" customWidth="1"/>
    <col min="1046" max="1046" width="19" style="2" bestFit="1" customWidth="1"/>
    <col min="1047" max="1047" width="20.5703125" style="2" bestFit="1" customWidth="1"/>
    <col min="1048" max="1048" width="19" style="2" customWidth="1"/>
    <col min="1049" max="1255" width="11.42578125" style="2" customWidth="1"/>
    <col min="1256" max="1258" width="7.28515625" style="2" customWidth="1"/>
    <col min="1259" max="1259" width="0" style="2" hidden="1" customWidth="1"/>
    <col min="1260" max="1260" width="7.28515625" style="2" customWidth="1"/>
    <col min="1261" max="1261" width="66.140625" style="2" customWidth="1"/>
    <col min="1262" max="1262" width="0" style="2" hidden="1" customWidth="1"/>
    <col min="1263" max="1263" width="28" style="2" customWidth="1"/>
    <col min="1264" max="1264" width="32.140625" style="2" customWidth="1"/>
    <col min="1265" max="1265" width="39.85546875" style="2" bestFit="1" customWidth="1"/>
    <col min="1266" max="1266" width="0" style="2" hidden="1" customWidth="1"/>
    <col min="1267" max="1267" width="7.28515625" style="2" customWidth="1"/>
    <col min="1268" max="1268" width="0" style="2" hidden="1" customWidth="1"/>
    <col min="1269" max="1269" width="7.28515625" style="2" customWidth="1"/>
    <col min="1270" max="1270" width="59.5703125" style="2" customWidth="1"/>
    <col min="1271" max="1271" width="0" style="2" hidden="1" customWidth="1"/>
    <col min="1272" max="1272" width="23.85546875" style="2" customWidth="1"/>
    <col min="1273" max="1273" width="27.42578125" style="2" customWidth="1"/>
    <col min="1274" max="1274" width="28" style="2" customWidth="1"/>
    <col min="1275" max="1277" width="0" style="2" hidden="1" customWidth="1"/>
    <col min="1278" max="1278" width="7.28515625" style="2" customWidth="1"/>
    <col min="1279" max="1279" width="6.140625" style="2" bestFit="1" customWidth="1"/>
    <col min="1280" max="1280" width="76.85546875" style="2"/>
    <col min="1281" max="1281" width="7.28515625" style="2" customWidth="1"/>
    <col min="1282" max="1282" width="6.140625" style="2" bestFit="1" customWidth="1"/>
    <col min="1283" max="1283" width="78" style="2" customWidth="1"/>
    <col min="1284" max="1284" width="20.7109375" style="2" customWidth="1"/>
    <col min="1285" max="1285" width="26" style="2" customWidth="1"/>
    <col min="1286" max="1286" width="37" style="2" bestFit="1" customWidth="1"/>
    <col min="1287" max="1295" width="0" style="2" hidden="1" customWidth="1"/>
    <col min="1296" max="1298" width="22.7109375" style="2" bestFit="1" customWidth="1"/>
    <col min="1299" max="1299" width="25.28515625" style="2" bestFit="1" customWidth="1"/>
    <col min="1300" max="1300" width="21" style="2" bestFit="1" customWidth="1"/>
    <col min="1301" max="1301" width="8.28515625" style="2" customWidth="1"/>
    <col min="1302" max="1302" width="19" style="2" bestFit="1" customWidth="1"/>
    <col min="1303" max="1303" width="20.5703125" style="2" bestFit="1" customWidth="1"/>
    <col min="1304" max="1304" width="19" style="2" customWidth="1"/>
    <col min="1305" max="1511" width="11.42578125" style="2" customWidth="1"/>
    <col min="1512" max="1514" width="7.28515625" style="2" customWidth="1"/>
    <col min="1515" max="1515" width="0" style="2" hidden="1" customWidth="1"/>
    <col min="1516" max="1516" width="7.28515625" style="2" customWidth="1"/>
    <col min="1517" max="1517" width="66.140625" style="2" customWidth="1"/>
    <col min="1518" max="1518" width="0" style="2" hidden="1" customWidth="1"/>
    <col min="1519" max="1519" width="28" style="2" customWidth="1"/>
    <col min="1520" max="1520" width="32.140625" style="2" customWidth="1"/>
    <col min="1521" max="1521" width="39.85546875" style="2" bestFit="1" customWidth="1"/>
    <col min="1522" max="1522" width="0" style="2" hidden="1" customWidth="1"/>
    <col min="1523" max="1523" width="7.28515625" style="2" customWidth="1"/>
    <col min="1524" max="1524" width="0" style="2" hidden="1" customWidth="1"/>
    <col min="1525" max="1525" width="7.28515625" style="2" customWidth="1"/>
    <col min="1526" max="1526" width="59.5703125" style="2" customWidth="1"/>
    <col min="1527" max="1527" width="0" style="2" hidden="1" customWidth="1"/>
    <col min="1528" max="1528" width="23.85546875" style="2" customWidth="1"/>
    <col min="1529" max="1529" width="27.42578125" style="2" customWidth="1"/>
    <col min="1530" max="1530" width="28" style="2" customWidth="1"/>
    <col min="1531" max="1533" width="0" style="2" hidden="1" customWidth="1"/>
    <col min="1534" max="1534" width="7.28515625" style="2" customWidth="1"/>
    <col min="1535" max="1535" width="6.140625" style="2" bestFit="1" customWidth="1"/>
    <col min="1536" max="1536" width="76.85546875" style="2"/>
    <col min="1537" max="1537" width="7.28515625" style="2" customWidth="1"/>
    <col min="1538" max="1538" width="6.140625" style="2" bestFit="1" customWidth="1"/>
    <col min="1539" max="1539" width="78" style="2" customWidth="1"/>
    <col min="1540" max="1540" width="20.7109375" style="2" customWidth="1"/>
    <col min="1541" max="1541" width="26" style="2" customWidth="1"/>
    <col min="1542" max="1542" width="37" style="2" bestFit="1" customWidth="1"/>
    <col min="1543" max="1551" width="0" style="2" hidden="1" customWidth="1"/>
    <col min="1552" max="1554" width="22.7109375" style="2" bestFit="1" customWidth="1"/>
    <col min="1555" max="1555" width="25.28515625" style="2" bestFit="1" customWidth="1"/>
    <col min="1556" max="1556" width="21" style="2" bestFit="1" customWidth="1"/>
    <col min="1557" max="1557" width="8.28515625" style="2" customWidth="1"/>
    <col min="1558" max="1558" width="19" style="2" bestFit="1" customWidth="1"/>
    <col min="1559" max="1559" width="20.5703125" style="2" bestFit="1" customWidth="1"/>
    <col min="1560" max="1560" width="19" style="2" customWidth="1"/>
    <col min="1561" max="1767" width="11.42578125" style="2" customWidth="1"/>
    <col min="1768" max="1770" width="7.28515625" style="2" customWidth="1"/>
    <col min="1771" max="1771" width="0" style="2" hidden="1" customWidth="1"/>
    <col min="1772" max="1772" width="7.28515625" style="2" customWidth="1"/>
    <col min="1773" max="1773" width="66.140625" style="2" customWidth="1"/>
    <col min="1774" max="1774" width="0" style="2" hidden="1" customWidth="1"/>
    <col min="1775" max="1775" width="28" style="2" customWidth="1"/>
    <col min="1776" max="1776" width="32.140625" style="2" customWidth="1"/>
    <col min="1777" max="1777" width="39.85546875" style="2" bestFit="1" customWidth="1"/>
    <col min="1778" max="1778" width="0" style="2" hidden="1" customWidth="1"/>
    <col min="1779" max="1779" width="7.28515625" style="2" customWidth="1"/>
    <col min="1780" max="1780" width="0" style="2" hidden="1" customWidth="1"/>
    <col min="1781" max="1781" width="7.28515625" style="2" customWidth="1"/>
    <col min="1782" max="1782" width="59.5703125" style="2" customWidth="1"/>
    <col min="1783" max="1783" width="0" style="2" hidden="1" customWidth="1"/>
    <col min="1784" max="1784" width="23.85546875" style="2" customWidth="1"/>
    <col min="1785" max="1785" width="27.42578125" style="2" customWidth="1"/>
    <col min="1786" max="1786" width="28" style="2" customWidth="1"/>
    <col min="1787" max="1789" width="0" style="2" hidden="1" customWidth="1"/>
    <col min="1790" max="1790" width="7.28515625" style="2" customWidth="1"/>
    <col min="1791" max="1791" width="6.140625" style="2" bestFit="1" customWidth="1"/>
    <col min="1792" max="1792" width="76.85546875" style="2"/>
    <col min="1793" max="1793" width="7.28515625" style="2" customWidth="1"/>
    <col min="1794" max="1794" width="6.140625" style="2" bestFit="1" customWidth="1"/>
    <col min="1795" max="1795" width="78" style="2" customWidth="1"/>
    <col min="1796" max="1796" width="20.7109375" style="2" customWidth="1"/>
    <col min="1797" max="1797" width="26" style="2" customWidth="1"/>
    <col min="1798" max="1798" width="37" style="2" bestFit="1" customWidth="1"/>
    <col min="1799" max="1807" width="0" style="2" hidden="1" customWidth="1"/>
    <col min="1808" max="1810" width="22.7109375" style="2" bestFit="1" customWidth="1"/>
    <col min="1811" max="1811" width="25.28515625" style="2" bestFit="1" customWidth="1"/>
    <col min="1812" max="1812" width="21" style="2" bestFit="1" customWidth="1"/>
    <col min="1813" max="1813" width="8.28515625" style="2" customWidth="1"/>
    <col min="1814" max="1814" width="19" style="2" bestFit="1" customWidth="1"/>
    <col min="1815" max="1815" width="20.5703125" style="2" bestFit="1" customWidth="1"/>
    <col min="1816" max="1816" width="19" style="2" customWidth="1"/>
    <col min="1817" max="2023" width="11.42578125" style="2" customWidth="1"/>
    <col min="2024" max="2026" width="7.28515625" style="2" customWidth="1"/>
    <col min="2027" max="2027" width="0" style="2" hidden="1" customWidth="1"/>
    <col min="2028" max="2028" width="7.28515625" style="2" customWidth="1"/>
    <col min="2029" max="2029" width="66.140625" style="2" customWidth="1"/>
    <col min="2030" max="2030" width="0" style="2" hidden="1" customWidth="1"/>
    <col min="2031" max="2031" width="28" style="2" customWidth="1"/>
    <col min="2032" max="2032" width="32.140625" style="2" customWidth="1"/>
    <col min="2033" max="2033" width="39.85546875" style="2" bestFit="1" customWidth="1"/>
    <col min="2034" max="2034" width="0" style="2" hidden="1" customWidth="1"/>
    <col min="2035" max="2035" width="7.28515625" style="2" customWidth="1"/>
    <col min="2036" max="2036" width="0" style="2" hidden="1" customWidth="1"/>
    <col min="2037" max="2037" width="7.28515625" style="2" customWidth="1"/>
    <col min="2038" max="2038" width="59.5703125" style="2" customWidth="1"/>
    <col min="2039" max="2039" width="0" style="2" hidden="1" customWidth="1"/>
    <col min="2040" max="2040" width="23.85546875" style="2" customWidth="1"/>
    <col min="2041" max="2041" width="27.42578125" style="2" customWidth="1"/>
    <col min="2042" max="2042" width="28" style="2" customWidth="1"/>
    <col min="2043" max="2045" width="0" style="2" hidden="1" customWidth="1"/>
    <col min="2046" max="2046" width="7.28515625" style="2" customWidth="1"/>
    <col min="2047" max="2047" width="6.140625" style="2" bestFit="1" customWidth="1"/>
    <col min="2048" max="2048" width="76.85546875" style="2"/>
    <col min="2049" max="2049" width="7.28515625" style="2" customWidth="1"/>
    <col min="2050" max="2050" width="6.140625" style="2" bestFit="1" customWidth="1"/>
    <col min="2051" max="2051" width="78" style="2" customWidth="1"/>
    <col min="2052" max="2052" width="20.7109375" style="2" customWidth="1"/>
    <col min="2053" max="2053" width="26" style="2" customWidth="1"/>
    <col min="2054" max="2054" width="37" style="2" bestFit="1" customWidth="1"/>
    <col min="2055" max="2063" width="0" style="2" hidden="1" customWidth="1"/>
    <col min="2064" max="2066" width="22.7109375" style="2" bestFit="1" customWidth="1"/>
    <col min="2067" max="2067" width="25.28515625" style="2" bestFit="1" customWidth="1"/>
    <col min="2068" max="2068" width="21" style="2" bestFit="1" customWidth="1"/>
    <col min="2069" max="2069" width="8.28515625" style="2" customWidth="1"/>
    <col min="2070" max="2070" width="19" style="2" bestFit="1" customWidth="1"/>
    <col min="2071" max="2071" width="20.5703125" style="2" bestFit="1" customWidth="1"/>
    <col min="2072" max="2072" width="19" style="2" customWidth="1"/>
    <col min="2073" max="2279" width="11.42578125" style="2" customWidth="1"/>
    <col min="2280" max="2282" width="7.28515625" style="2" customWidth="1"/>
    <col min="2283" max="2283" width="0" style="2" hidden="1" customWidth="1"/>
    <col min="2284" max="2284" width="7.28515625" style="2" customWidth="1"/>
    <col min="2285" max="2285" width="66.140625" style="2" customWidth="1"/>
    <col min="2286" max="2286" width="0" style="2" hidden="1" customWidth="1"/>
    <col min="2287" max="2287" width="28" style="2" customWidth="1"/>
    <col min="2288" max="2288" width="32.140625" style="2" customWidth="1"/>
    <col min="2289" max="2289" width="39.85546875" style="2" bestFit="1" customWidth="1"/>
    <col min="2290" max="2290" width="0" style="2" hidden="1" customWidth="1"/>
    <col min="2291" max="2291" width="7.28515625" style="2" customWidth="1"/>
    <col min="2292" max="2292" width="0" style="2" hidden="1" customWidth="1"/>
    <col min="2293" max="2293" width="7.28515625" style="2" customWidth="1"/>
    <col min="2294" max="2294" width="59.5703125" style="2" customWidth="1"/>
    <col min="2295" max="2295" width="0" style="2" hidden="1" customWidth="1"/>
    <col min="2296" max="2296" width="23.85546875" style="2" customWidth="1"/>
    <col min="2297" max="2297" width="27.42578125" style="2" customWidth="1"/>
    <col min="2298" max="2298" width="28" style="2" customWidth="1"/>
    <col min="2299" max="2301" width="0" style="2" hidden="1" customWidth="1"/>
    <col min="2302" max="2302" width="7.28515625" style="2" customWidth="1"/>
    <col min="2303" max="2303" width="6.140625" style="2" bestFit="1" customWidth="1"/>
    <col min="2304" max="2304" width="76.85546875" style="2"/>
    <col min="2305" max="2305" width="7.28515625" style="2" customWidth="1"/>
    <col min="2306" max="2306" width="6.140625" style="2" bestFit="1" customWidth="1"/>
    <col min="2307" max="2307" width="78" style="2" customWidth="1"/>
    <col min="2308" max="2308" width="20.7109375" style="2" customWidth="1"/>
    <col min="2309" max="2309" width="26" style="2" customWidth="1"/>
    <col min="2310" max="2310" width="37" style="2" bestFit="1" customWidth="1"/>
    <col min="2311" max="2319" width="0" style="2" hidden="1" customWidth="1"/>
    <col min="2320" max="2322" width="22.7109375" style="2" bestFit="1" customWidth="1"/>
    <col min="2323" max="2323" width="25.28515625" style="2" bestFit="1" customWidth="1"/>
    <col min="2324" max="2324" width="21" style="2" bestFit="1" customWidth="1"/>
    <col min="2325" max="2325" width="8.28515625" style="2" customWidth="1"/>
    <col min="2326" max="2326" width="19" style="2" bestFit="1" customWidth="1"/>
    <col min="2327" max="2327" width="20.5703125" style="2" bestFit="1" customWidth="1"/>
    <col min="2328" max="2328" width="19" style="2" customWidth="1"/>
    <col min="2329" max="2535" width="11.42578125" style="2" customWidth="1"/>
    <col min="2536" max="2538" width="7.28515625" style="2" customWidth="1"/>
    <col min="2539" max="2539" width="0" style="2" hidden="1" customWidth="1"/>
    <col min="2540" max="2540" width="7.28515625" style="2" customWidth="1"/>
    <col min="2541" max="2541" width="66.140625" style="2" customWidth="1"/>
    <col min="2542" max="2542" width="0" style="2" hidden="1" customWidth="1"/>
    <col min="2543" max="2543" width="28" style="2" customWidth="1"/>
    <col min="2544" max="2544" width="32.140625" style="2" customWidth="1"/>
    <col min="2545" max="2545" width="39.85546875" style="2" bestFit="1" customWidth="1"/>
    <col min="2546" max="2546" width="0" style="2" hidden="1" customWidth="1"/>
    <col min="2547" max="2547" width="7.28515625" style="2" customWidth="1"/>
    <col min="2548" max="2548" width="0" style="2" hidden="1" customWidth="1"/>
    <col min="2549" max="2549" width="7.28515625" style="2" customWidth="1"/>
    <col min="2550" max="2550" width="59.5703125" style="2" customWidth="1"/>
    <col min="2551" max="2551" width="0" style="2" hidden="1" customWidth="1"/>
    <col min="2552" max="2552" width="23.85546875" style="2" customWidth="1"/>
    <col min="2553" max="2553" width="27.42578125" style="2" customWidth="1"/>
    <col min="2554" max="2554" width="28" style="2" customWidth="1"/>
    <col min="2555" max="2557" width="0" style="2" hidden="1" customWidth="1"/>
    <col min="2558" max="2558" width="7.28515625" style="2" customWidth="1"/>
    <col min="2559" max="2559" width="6.140625" style="2" bestFit="1" customWidth="1"/>
    <col min="2560" max="2560" width="76.85546875" style="2"/>
    <col min="2561" max="2561" width="7.28515625" style="2" customWidth="1"/>
    <col min="2562" max="2562" width="6.140625" style="2" bestFit="1" customWidth="1"/>
    <col min="2563" max="2563" width="78" style="2" customWidth="1"/>
    <col min="2564" max="2564" width="20.7109375" style="2" customWidth="1"/>
    <col min="2565" max="2565" width="26" style="2" customWidth="1"/>
    <col min="2566" max="2566" width="37" style="2" bestFit="1" customWidth="1"/>
    <col min="2567" max="2575" width="0" style="2" hidden="1" customWidth="1"/>
    <col min="2576" max="2578" width="22.7109375" style="2" bestFit="1" customWidth="1"/>
    <col min="2579" max="2579" width="25.28515625" style="2" bestFit="1" customWidth="1"/>
    <col min="2580" max="2580" width="21" style="2" bestFit="1" customWidth="1"/>
    <col min="2581" max="2581" width="8.28515625" style="2" customWidth="1"/>
    <col min="2582" max="2582" width="19" style="2" bestFit="1" customWidth="1"/>
    <col min="2583" max="2583" width="20.5703125" style="2" bestFit="1" customWidth="1"/>
    <col min="2584" max="2584" width="19" style="2" customWidth="1"/>
    <col min="2585" max="2791" width="11.42578125" style="2" customWidth="1"/>
    <col min="2792" max="2794" width="7.28515625" style="2" customWidth="1"/>
    <col min="2795" max="2795" width="0" style="2" hidden="1" customWidth="1"/>
    <col min="2796" max="2796" width="7.28515625" style="2" customWidth="1"/>
    <col min="2797" max="2797" width="66.140625" style="2" customWidth="1"/>
    <col min="2798" max="2798" width="0" style="2" hidden="1" customWidth="1"/>
    <col min="2799" max="2799" width="28" style="2" customWidth="1"/>
    <col min="2800" max="2800" width="32.140625" style="2" customWidth="1"/>
    <col min="2801" max="2801" width="39.85546875" style="2" bestFit="1" customWidth="1"/>
    <col min="2802" max="2802" width="0" style="2" hidden="1" customWidth="1"/>
    <col min="2803" max="2803" width="7.28515625" style="2" customWidth="1"/>
    <col min="2804" max="2804" width="0" style="2" hidden="1" customWidth="1"/>
    <col min="2805" max="2805" width="7.28515625" style="2" customWidth="1"/>
    <col min="2806" max="2806" width="59.5703125" style="2" customWidth="1"/>
    <col min="2807" max="2807" width="0" style="2" hidden="1" customWidth="1"/>
    <col min="2808" max="2808" width="23.85546875" style="2" customWidth="1"/>
    <col min="2809" max="2809" width="27.42578125" style="2" customWidth="1"/>
    <col min="2810" max="2810" width="28" style="2" customWidth="1"/>
    <col min="2811" max="2813" width="0" style="2" hidden="1" customWidth="1"/>
    <col min="2814" max="2814" width="7.28515625" style="2" customWidth="1"/>
    <col min="2815" max="2815" width="6.140625" style="2" bestFit="1" customWidth="1"/>
    <col min="2816" max="2816" width="76.85546875" style="2"/>
    <col min="2817" max="2817" width="7.28515625" style="2" customWidth="1"/>
    <col min="2818" max="2818" width="6.140625" style="2" bestFit="1" customWidth="1"/>
    <col min="2819" max="2819" width="78" style="2" customWidth="1"/>
    <col min="2820" max="2820" width="20.7109375" style="2" customWidth="1"/>
    <col min="2821" max="2821" width="26" style="2" customWidth="1"/>
    <col min="2822" max="2822" width="37" style="2" bestFit="1" customWidth="1"/>
    <col min="2823" max="2831" width="0" style="2" hidden="1" customWidth="1"/>
    <col min="2832" max="2834" width="22.7109375" style="2" bestFit="1" customWidth="1"/>
    <col min="2835" max="2835" width="25.28515625" style="2" bestFit="1" customWidth="1"/>
    <col min="2836" max="2836" width="21" style="2" bestFit="1" customWidth="1"/>
    <col min="2837" max="2837" width="8.28515625" style="2" customWidth="1"/>
    <col min="2838" max="2838" width="19" style="2" bestFit="1" customWidth="1"/>
    <col min="2839" max="2839" width="20.5703125" style="2" bestFit="1" customWidth="1"/>
    <col min="2840" max="2840" width="19" style="2" customWidth="1"/>
    <col min="2841" max="3047" width="11.42578125" style="2" customWidth="1"/>
    <col min="3048" max="3050" width="7.28515625" style="2" customWidth="1"/>
    <col min="3051" max="3051" width="0" style="2" hidden="1" customWidth="1"/>
    <col min="3052" max="3052" width="7.28515625" style="2" customWidth="1"/>
    <col min="3053" max="3053" width="66.140625" style="2" customWidth="1"/>
    <col min="3054" max="3054" width="0" style="2" hidden="1" customWidth="1"/>
    <col min="3055" max="3055" width="28" style="2" customWidth="1"/>
    <col min="3056" max="3056" width="32.140625" style="2" customWidth="1"/>
    <col min="3057" max="3057" width="39.85546875" style="2" bestFit="1" customWidth="1"/>
    <col min="3058" max="3058" width="0" style="2" hidden="1" customWidth="1"/>
    <col min="3059" max="3059" width="7.28515625" style="2" customWidth="1"/>
    <col min="3060" max="3060" width="0" style="2" hidden="1" customWidth="1"/>
    <col min="3061" max="3061" width="7.28515625" style="2" customWidth="1"/>
    <col min="3062" max="3062" width="59.5703125" style="2" customWidth="1"/>
    <col min="3063" max="3063" width="0" style="2" hidden="1" customWidth="1"/>
    <col min="3064" max="3064" width="23.85546875" style="2" customWidth="1"/>
    <col min="3065" max="3065" width="27.42578125" style="2" customWidth="1"/>
    <col min="3066" max="3066" width="28" style="2" customWidth="1"/>
    <col min="3067" max="3069" width="0" style="2" hidden="1" customWidth="1"/>
    <col min="3070" max="3070" width="7.28515625" style="2" customWidth="1"/>
    <col min="3071" max="3071" width="6.140625" style="2" bestFit="1" customWidth="1"/>
    <col min="3072" max="3072" width="76.85546875" style="2"/>
    <col min="3073" max="3073" width="7.28515625" style="2" customWidth="1"/>
    <col min="3074" max="3074" width="6.140625" style="2" bestFit="1" customWidth="1"/>
    <col min="3075" max="3075" width="78" style="2" customWidth="1"/>
    <col min="3076" max="3076" width="20.7109375" style="2" customWidth="1"/>
    <col min="3077" max="3077" width="26" style="2" customWidth="1"/>
    <col min="3078" max="3078" width="37" style="2" bestFit="1" customWidth="1"/>
    <col min="3079" max="3087" width="0" style="2" hidden="1" customWidth="1"/>
    <col min="3088" max="3090" width="22.7109375" style="2" bestFit="1" customWidth="1"/>
    <col min="3091" max="3091" width="25.28515625" style="2" bestFit="1" customWidth="1"/>
    <col min="3092" max="3092" width="21" style="2" bestFit="1" customWidth="1"/>
    <col min="3093" max="3093" width="8.28515625" style="2" customWidth="1"/>
    <col min="3094" max="3094" width="19" style="2" bestFit="1" customWidth="1"/>
    <col min="3095" max="3095" width="20.5703125" style="2" bestFit="1" customWidth="1"/>
    <col min="3096" max="3096" width="19" style="2" customWidth="1"/>
    <col min="3097" max="3303" width="11.42578125" style="2" customWidth="1"/>
    <col min="3304" max="3306" width="7.28515625" style="2" customWidth="1"/>
    <col min="3307" max="3307" width="0" style="2" hidden="1" customWidth="1"/>
    <col min="3308" max="3308" width="7.28515625" style="2" customWidth="1"/>
    <col min="3309" max="3309" width="66.140625" style="2" customWidth="1"/>
    <col min="3310" max="3310" width="0" style="2" hidden="1" customWidth="1"/>
    <col min="3311" max="3311" width="28" style="2" customWidth="1"/>
    <col min="3312" max="3312" width="32.140625" style="2" customWidth="1"/>
    <col min="3313" max="3313" width="39.85546875" style="2" bestFit="1" customWidth="1"/>
    <col min="3314" max="3314" width="0" style="2" hidden="1" customWidth="1"/>
    <col min="3315" max="3315" width="7.28515625" style="2" customWidth="1"/>
    <col min="3316" max="3316" width="0" style="2" hidden="1" customWidth="1"/>
    <col min="3317" max="3317" width="7.28515625" style="2" customWidth="1"/>
    <col min="3318" max="3318" width="59.5703125" style="2" customWidth="1"/>
    <col min="3319" max="3319" width="0" style="2" hidden="1" customWidth="1"/>
    <col min="3320" max="3320" width="23.85546875" style="2" customWidth="1"/>
    <col min="3321" max="3321" width="27.42578125" style="2" customWidth="1"/>
    <col min="3322" max="3322" width="28" style="2" customWidth="1"/>
    <col min="3323" max="3325" width="0" style="2" hidden="1" customWidth="1"/>
    <col min="3326" max="3326" width="7.28515625" style="2" customWidth="1"/>
    <col min="3327" max="3327" width="6.140625" style="2" bestFit="1" customWidth="1"/>
    <col min="3328" max="3328" width="76.85546875" style="2"/>
    <col min="3329" max="3329" width="7.28515625" style="2" customWidth="1"/>
    <col min="3330" max="3330" width="6.140625" style="2" bestFit="1" customWidth="1"/>
    <col min="3331" max="3331" width="78" style="2" customWidth="1"/>
    <col min="3332" max="3332" width="20.7109375" style="2" customWidth="1"/>
    <col min="3333" max="3333" width="26" style="2" customWidth="1"/>
    <col min="3334" max="3334" width="37" style="2" bestFit="1" customWidth="1"/>
    <col min="3335" max="3343" width="0" style="2" hidden="1" customWidth="1"/>
    <col min="3344" max="3346" width="22.7109375" style="2" bestFit="1" customWidth="1"/>
    <col min="3347" max="3347" width="25.28515625" style="2" bestFit="1" customWidth="1"/>
    <col min="3348" max="3348" width="21" style="2" bestFit="1" customWidth="1"/>
    <col min="3349" max="3349" width="8.28515625" style="2" customWidth="1"/>
    <col min="3350" max="3350" width="19" style="2" bestFit="1" customWidth="1"/>
    <col min="3351" max="3351" width="20.5703125" style="2" bestFit="1" customWidth="1"/>
    <col min="3352" max="3352" width="19" style="2" customWidth="1"/>
    <col min="3353" max="3559" width="11.42578125" style="2" customWidth="1"/>
    <col min="3560" max="3562" width="7.28515625" style="2" customWidth="1"/>
    <col min="3563" max="3563" width="0" style="2" hidden="1" customWidth="1"/>
    <col min="3564" max="3564" width="7.28515625" style="2" customWidth="1"/>
    <col min="3565" max="3565" width="66.140625" style="2" customWidth="1"/>
    <col min="3566" max="3566" width="0" style="2" hidden="1" customWidth="1"/>
    <col min="3567" max="3567" width="28" style="2" customWidth="1"/>
    <col min="3568" max="3568" width="32.140625" style="2" customWidth="1"/>
    <col min="3569" max="3569" width="39.85546875" style="2" bestFit="1" customWidth="1"/>
    <col min="3570" max="3570" width="0" style="2" hidden="1" customWidth="1"/>
    <col min="3571" max="3571" width="7.28515625" style="2" customWidth="1"/>
    <col min="3572" max="3572" width="0" style="2" hidden="1" customWidth="1"/>
    <col min="3573" max="3573" width="7.28515625" style="2" customWidth="1"/>
    <col min="3574" max="3574" width="59.5703125" style="2" customWidth="1"/>
    <col min="3575" max="3575" width="0" style="2" hidden="1" customWidth="1"/>
    <col min="3576" max="3576" width="23.85546875" style="2" customWidth="1"/>
    <col min="3577" max="3577" width="27.42578125" style="2" customWidth="1"/>
    <col min="3578" max="3578" width="28" style="2" customWidth="1"/>
    <col min="3579" max="3581" width="0" style="2" hidden="1" customWidth="1"/>
    <col min="3582" max="3582" width="7.28515625" style="2" customWidth="1"/>
    <col min="3583" max="3583" width="6.140625" style="2" bestFit="1" customWidth="1"/>
    <col min="3584" max="3584" width="76.85546875" style="2"/>
    <col min="3585" max="3585" width="7.28515625" style="2" customWidth="1"/>
    <col min="3586" max="3586" width="6.140625" style="2" bestFit="1" customWidth="1"/>
    <col min="3587" max="3587" width="78" style="2" customWidth="1"/>
    <col min="3588" max="3588" width="20.7109375" style="2" customWidth="1"/>
    <col min="3589" max="3589" width="26" style="2" customWidth="1"/>
    <col min="3590" max="3590" width="37" style="2" bestFit="1" customWidth="1"/>
    <col min="3591" max="3599" width="0" style="2" hidden="1" customWidth="1"/>
    <col min="3600" max="3602" width="22.7109375" style="2" bestFit="1" customWidth="1"/>
    <col min="3603" max="3603" width="25.28515625" style="2" bestFit="1" customWidth="1"/>
    <col min="3604" max="3604" width="21" style="2" bestFit="1" customWidth="1"/>
    <col min="3605" max="3605" width="8.28515625" style="2" customWidth="1"/>
    <col min="3606" max="3606" width="19" style="2" bestFit="1" customWidth="1"/>
    <col min="3607" max="3607" width="20.5703125" style="2" bestFit="1" customWidth="1"/>
    <col min="3608" max="3608" width="19" style="2" customWidth="1"/>
    <col min="3609" max="3815" width="11.42578125" style="2" customWidth="1"/>
    <col min="3816" max="3818" width="7.28515625" style="2" customWidth="1"/>
    <col min="3819" max="3819" width="0" style="2" hidden="1" customWidth="1"/>
    <col min="3820" max="3820" width="7.28515625" style="2" customWidth="1"/>
    <col min="3821" max="3821" width="66.140625" style="2" customWidth="1"/>
    <col min="3822" max="3822" width="0" style="2" hidden="1" customWidth="1"/>
    <col min="3823" max="3823" width="28" style="2" customWidth="1"/>
    <col min="3824" max="3824" width="32.140625" style="2" customWidth="1"/>
    <col min="3825" max="3825" width="39.85546875" style="2" bestFit="1" customWidth="1"/>
    <col min="3826" max="3826" width="0" style="2" hidden="1" customWidth="1"/>
    <col min="3827" max="3827" width="7.28515625" style="2" customWidth="1"/>
    <col min="3828" max="3828" width="0" style="2" hidden="1" customWidth="1"/>
    <col min="3829" max="3829" width="7.28515625" style="2" customWidth="1"/>
    <col min="3830" max="3830" width="59.5703125" style="2" customWidth="1"/>
    <col min="3831" max="3831" width="0" style="2" hidden="1" customWidth="1"/>
    <col min="3832" max="3832" width="23.85546875" style="2" customWidth="1"/>
    <col min="3833" max="3833" width="27.42578125" style="2" customWidth="1"/>
    <col min="3834" max="3834" width="28" style="2" customWidth="1"/>
    <col min="3835" max="3837" width="0" style="2" hidden="1" customWidth="1"/>
    <col min="3838" max="3838" width="7.28515625" style="2" customWidth="1"/>
    <col min="3839" max="3839" width="6.140625" style="2" bestFit="1" customWidth="1"/>
    <col min="3840" max="3840" width="76.85546875" style="2"/>
    <col min="3841" max="3841" width="7.28515625" style="2" customWidth="1"/>
    <col min="3842" max="3842" width="6.140625" style="2" bestFit="1" customWidth="1"/>
    <col min="3843" max="3843" width="78" style="2" customWidth="1"/>
    <col min="3844" max="3844" width="20.7109375" style="2" customWidth="1"/>
    <col min="3845" max="3845" width="26" style="2" customWidth="1"/>
    <col min="3846" max="3846" width="37" style="2" bestFit="1" customWidth="1"/>
    <col min="3847" max="3855" width="0" style="2" hidden="1" customWidth="1"/>
    <col min="3856" max="3858" width="22.7109375" style="2" bestFit="1" customWidth="1"/>
    <col min="3859" max="3859" width="25.28515625" style="2" bestFit="1" customWidth="1"/>
    <col min="3860" max="3860" width="21" style="2" bestFit="1" customWidth="1"/>
    <col min="3861" max="3861" width="8.28515625" style="2" customWidth="1"/>
    <col min="3862" max="3862" width="19" style="2" bestFit="1" customWidth="1"/>
    <col min="3863" max="3863" width="20.5703125" style="2" bestFit="1" customWidth="1"/>
    <col min="3864" max="3864" width="19" style="2" customWidth="1"/>
    <col min="3865" max="4071" width="11.42578125" style="2" customWidth="1"/>
    <col min="4072" max="4074" width="7.28515625" style="2" customWidth="1"/>
    <col min="4075" max="4075" width="0" style="2" hidden="1" customWidth="1"/>
    <col min="4076" max="4076" width="7.28515625" style="2" customWidth="1"/>
    <col min="4077" max="4077" width="66.140625" style="2" customWidth="1"/>
    <col min="4078" max="4078" width="0" style="2" hidden="1" customWidth="1"/>
    <col min="4079" max="4079" width="28" style="2" customWidth="1"/>
    <col min="4080" max="4080" width="32.140625" style="2" customWidth="1"/>
    <col min="4081" max="4081" width="39.85546875" style="2" bestFit="1" customWidth="1"/>
    <col min="4082" max="4082" width="0" style="2" hidden="1" customWidth="1"/>
    <col min="4083" max="4083" width="7.28515625" style="2" customWidth="1"/>
    <col min="4084" max="4084" width="0" style="2" hidden="1" customWidth="1"/>
    <col min="4085" max="4085" width="7.28515625" style="2" customWidth="1"/>
    <col min="4086" max="4086" width="59.5703125" style="2" customWidth="1"/>
    <col min="4087" max="4087" width="0" style="2" hidden="1" customWidth="1"/>
    <col min="4088" max="4088" width="23.85546875" style="2" customWidth="1"/>
    <col min="4089" max="4089" width="27.42578125" style="2" customWidth="1"/>
    <col min="4090" max="4090" width="28" style="2" customWidth="1"/>
    <col min="4091" max="4093" width="0" style="2" hidden="1" customWidth="1"/>
    <col min="4094" max="4094" width="7.28515625" style="2" customWidth="1"/>
    <col min="4095" max="4095" width="6.140625" style="2" bestFit="1" customWidth="1"/>
    <col min="4096" max="4096" width="76.85546875" style="2"/>
    <col min="4097" max="4097" width="7.28515625" style="2" customWidth="1"/>
    <col min="4098" max="4098" width="6.140625" style="2" bestFit="1" customWidth="1"/>
    <col min="4099" max="4099" width="78" style="2" customWidth="1"/>
    <col min="4100" max="4100" width="20.7109375" style="2" customWidth="1"/>
    <col min="4101" max="4101" width="26" style="2" customWidth="1"/>
    <col min="4102" max="4102" width="37" style="2" bestFit="1" customWidth="1"/>
    <col min="4103" max="4111" width="0" style="2" hidden="1" customWidth="1"/>
    <col min="4112" max="4114" width="22.7109375" style="2" bestFit="1" customWidth="1"/>
    <col min="4115" max="4115" width="25.28515625" style="2" bestFit="1" customWidth="1"/>
    <col min="4116" max="4116" width="21" style="2" bestFit="1" customWidth="1"/>
    <col min="4117" max="4117" width="8.28515625" style="2" customWidth="1"/>
    <col min="4118" max="4118" width="19" style="2" bestFit="1" customWidth="1"/>
    <col min="4119" max="4119" width="20.5703125" style="2" bestFit="1" customWidth="1"/>
    <col min="4120" max="4120" width="19" style="2" customWidth="1"/>
    <col min="4121" max="4327" width="11.42578125" style="2" customWidth="1"/>
    <col min="4328" max="4330" width="7.28515625" style="2" customWidth="1"/>
    <col min="4331" max="4331" width="0" style="2" hidden="1" customWidth="1"/>
    <col min="4332" max="4332" width="7.28515625" style="2" customWidth="1"/>
    <col min="4333" max="4333" width="66.140625" style="2" customWidth="1"/>
    <col min="4334" max="4334" width="0" style="2" hidden="1" customWidth="1"/>
    <col min="4335" max="4335" width="28" style="2" customWidth="1"/>
    <col min="4336" max="4336" width="32.140625" style="2" customWidth="1"/>
    <col min="4337" max="4337" width="39.85546875" style="2" bestFit="1" customWidth="1"/>
    <col min="4338" max="4338" width="0" style="2" hidden="1" customWidth="1"/>
    <col min="4339" max="4339" width="7.28515625" style="2" customWidth="1"/>
    <col min="4340" max="4340" width="0" style="2" hidden="1" customWidth="1"/>
    <col min="4341" max="4341" width="7.28515625" style="2" customWidth="1"/>
    <col min="4342" max="4342" width="59.5703125" style="2" customWidth="1"/>
    <col min="4343" max="4343" width="0" style="2" hidden="1" customWidth="1"/>
    <col min="4344" max="4344" width="23.85546875" style="2" customWidth="1"/>
    <col min="4345" max="4345" width="27.42578125" style="2" customWidth="1"/>
    <col min="4346" max="4346" width="28" style="2" customWidth="1"/>
    <col min="4347" max="4349" width="0" style="2" hidden="1" customWidth="1"/>
    <col min="4350" max="4350" width="7.28515625" style="2" customWidth="1"/>
    <col min="4351" max="4351" width="6.140625" style="2" bestFit="1" customWidth="1"/>
    <col min="4352" max="4352" width="76.85546875" style="2"/>
    <col min="4353" max="4353" width="7.28515625" style="2" customWidth="1"/>
    <col min="4354" max="4354" width="6.140625" style="2" bestFit="1" customWidth="1"/>
    <col min="4355" max="4355" width="78" style="2" customWidth="1"/>
    <col min="4356" max="4356" width="20.7109375" style="2" customWidth="1"/>
    <col min="4357" max="4357" width="26" style="2" customWidth="1"/>
    <col min="4358" max="4358" width="37" style="2" bestFit="1" customWidth="1"/>
    <col min="4359" max="4367" width="0" style="2" hidden="1" customWidth="1"/>
    <col min="4368" max="4370" width="22.7109375" style="2" bestFit="1" customWidth="1"/>
    <col min="4371" max="4371" width="25.28515625" style="2" bestFit="1" customWidth="1"/>
    <col min="4372" max="4372" width="21" style="2" bestFit="1" customWidth="1"/>
    <col min="4373" max="4373" width="8.28515625" style="2" customWidth="1"/>
    <col min="4374" max="4374" width="19" style="2" bestFit="1" customWidth="1"/>
    <col min="4375" max="4375" width="20.5703125" style="2" bestFit="1" customWidth="1"/>
    <col min="4376" max="4376" width="19" style="2" customWidth="1"/>
    <col min="4377" max="4583" width="11.42578125" style="2" customWidth="1"/>
    <col min="4584" max="4586" width="7.28515625" style="2" customWidth="1"/>
    <col min="4587" max="4587" width="0" style="2" hidden="1" customWidth="1"/>
    <col min="4588" max="4588" width="7.28515625" style="2" customWidth="1"/>
    <col min="4589" max="4589" width="66.140625" style="2" customWidth="1"/>
    <col min="4590" max="4590" width="0" style="2" hidden="1" customWidth="1"/>
    <col min="4591" max="4591" width="28" style="2" customWidth="1"/>
    <col min="4592" max="4592" width="32.140625" style="2" customWidth="1"/>
    <col min="4593" max="4593" width="39.85546875" style="2" bestFit="1" customWidth="1"/>
    <col min="4594" max="4594" width="0" style="2" hidden="1" customWidth="1"/>
    <col min="4595" max="4595" width="7.28515625" style="2" customWidth="1"/>
    <col min="4596" max="4596" width="0" style="2" hidden="1" customWidth="1"/>
    <col min="4597" max="4597" width="7.28515625" style="2" customWidth="1"/>
    <col min="4598" max="4598" width="59.5703125" style="2" customWidth="1"/>
    <col min="4599" max="4599" width="0" style="2" hidden="1" customWidth="1"/>
    <col min="4600" max="4600" width="23.85546875" style="2" customWidth="1"/>
    <col min="4601" max="4601" width="27.42578125" style="2" customWidth="1"/>
    <col min="4602" max="4602" width="28" style="2" customWidth="1"/>
    <col min="4603" max="4605" width="0" style="2" hidden="1" customWidth="1"/>
    <col min="4606" max="4606" width="7.28515625" style="2" customWidth="1"/>
    <col min="4607" max="4607" width="6.140625" style="2" bestFit="1" customWidth="1"/>
    <col min="4608" max="4608" width="76.85546875" style="2"/>
    <col min="4609" max="4609" width="7.28515625" style="2" customWidth="1"/>
    <col min="4610" max="4610" width="6.140625" style="2" bestFit="1" customWidth="1"/>
    <col min="4611" max="4611" width="78" style="2" customWidth="1"/>
    <col min="4612" max="4612" width="20.7109375" style="2" customWidth="1"/>
    <col min="4613" max="4613" width="26" style="2" customWidth="1"/>
    <col min="4614" max="4614" width="37" style="2" bestFit="1" customWidth="1"/>
    <col min="4615" max="4623" width="0" style="2" hidden="1" customWidth="1"/>
    <col min="4624" max="4626" width="22.7109375" style="2" bestFit="1" customWidth="1"/>
    <col min="4627" max="4627" width="25.28515625" style="2" bestFit="1" customWidth="1"/>
    <col min="4628" max="4628" width="21" style="2" bestFit="1" customWidth="1"/>
    <col min="4629" max="4629" width="8.28515625" style="2" customWidth="1"/>
    <col min="4630" max="4630" width="19" style="2" bestFit="1" customWidth="1"/>
    <col min="4631" max="4631" width="20.5703125" style="2" bestFit="1" customWidth="1"/>
    <col min="4632" max="4632" width="19" style="2" customWidth="1"/>
    <col min="4633" max="4839" width="11.42578125" style="2" customWidth="1"/>
    <col min="4840" max="4842" width="7.28515625" style="2" customWidth="1"/>
    <col min="4843" max="4843" width="0" style="2" hidden="1" customWidth="1"/>
    <col min="4844" max="4844" width="7.28515625" style="2" customWidth="1"/>
    <col min="4845" max="4845" width="66.140625" style="2" customWidth="1"/>
    <col min="4846" max="4846" width="0" style="2" hidden="1" customWidth="1"/>
    <col min="4847" max="4847" width="28" style="2" customWidth="1"/>
    <col min="4848" max="4848" width="32.140625" style="2" customWidth="1"/>
    <col min="4849" max="4849" width="39.85546875" style="2" bestFit="1" customWidth="1"/>
    <col min="4850" max="4850" width="0" style="2" hidden="1" customWidth="1"/>
    <col min="4851" max="4851" width="7.28515625" style="2" customWidth="1"/>
    <col min="4852" max="4852" width="0" style="2" hidden="1" customWidth="1"/>
    <col min="4853" max="4853" width="7.28515625" style="2" customWidth="1"/>
    <col min="4854" max="4854" width="59.5703125" style="2" customWidth="1"/>
    <col min="4855" max="4855" width="0" style="2" hidden="1" customWidth="1"/>
    <col min="4856" max="4856" width="23.85546875" style="2" customWidth="1"/>
    <col min="4857" max="4857" width="27.42578125" style="2" customWidth="1"/>
    <col min="4858" max="4858" width="28" style="2" customWidth="1"/>
    <col min="4859" max="4861" width="0" style="2" hidden="1" customWidth="1"/>
    <col min="4862" max="4862" width="7.28515625" style="2" customWidth="1"/>
    <col min="4863" max="4863" width="6.140625" style="2" bestFit="1" customWidth="1"/>
    <col min="4864" max="4864" width="76.85546875" style="2"/>
    <col min="4865" max="4865" width="7.28515625" style="2" customWidth="1"/>
    <col min="4866" max="4866" width="6.140625" style="2" bestFit="1" customWidth="1"/>
    <col min="4867" max="4867" width="78" style="2" customWidth="1"/>
    <col min="4868" max="4868" width="20.7109375" style="2" customWidth="1"/>
    <col min="4869" max="4869" width="26" style="2" customWidth="1"/>
    <col min="4870" max="4870" width="37" style="2" bestFit="1" customWidth="1"/>
    <col min="4871" max="4879" width="0" style="2" hidden="1" customWidth="1"/>
    <col min="4880" max="4882" width="22.7109375" style="2" bestFit="1" customWidth="1"/>
    <col min="4883" max="4883" width="25.28515625" style="2" bestFit="1" customWidth="1"/>
    <col min="4884" max="4884" width="21" style="2" bestFit="1" customWidth="1"/>
    <col min="4885" max="4885" width="8.28515625" style="2" customWidth="1"/>
    <col min="4886" max="4886" width="19" style="2" bestFit="1" customWidth="1"/>
    <col min="4887" max="4887" width="20.5703125" style="2" bestFit="1" customWidth="1"/>
    <col min="4888" max="4888" width="19" style="2" customWidth="1"/>
    <col min="4889" max="5095" width="11.42578125" style="2" customWidth="1"/>
    <col min="5096" max="5098" width="7.28515625" style="2" customWidth="1"/>
    <col min="5099" max="5099" width="0" style="2" hidden="1" customWidth="1"/>
    <col min="5100" max="5100" width="7.28515625" style="2" customWidth="1"/>
    <col min="5101" max="5101" width="66.140625" style="2" customWidth="1"/>
    <col min="5102" max="5102" width="0" style="2" hidden="1" customWidth="1"/>
    <col min="5103" max="5103" width="28" style="2" customWidth="1"/>
    <col min="5104" max="5104" width="32.140625" style="2" customWidth="1"/>
    <col min="5105" max="5105" width="39.85546875" style="2" bestFit="1" customWidth="1"/>
    <col min="5106" max="5106" width="0" style="2" hidden="1" customWidth="1"/>
    <col min="5107" max="5107" width="7.28515625" style="2" customWidth="1"/>
    <col min="5108" max="5108" width="0" style="2" hidden="1" customWidth="1"/>
    <col min="5109" max="5109" width="7.28515625" style="2" customWidth="1"/>
    <col min="5110" max="5110" width="59.5703125" style="2" customWidth="1"/>
    <col min="5111" max="5111" width="0" style="2" hidden="1" customWidth="1"/>
    <col min="5112" max="5112" width="23.85546875" style="2" customWidth="1"/>
    <col min="5113" max="5113" width="27.42578125" style="2" customWidth="1"/>
    <col min="5114" max="5114" width="28" style="2" customWidth="1"/>
    <col min="5115" max="5117" width="0" style="2" hidden="1" customWidth="1"/>
    <col min="5118" max="5118" width="7.28515625" style="2" customWidth="1"/>
    <col min="5119" max="5119" width="6.140625" style="2" bestFit="1" customWidth="1"/>
    <col min="5120" max="5120" width="76.85546875" style="2"/>
    <col min="5121" max="5121" width="7.28515625" style="2" customWidth="1"/>
    <col min="5122" max="5122" width="6.140625" style="2" bestFit="1" customWidth="1"/>
    <col min="5123" max="5123" width="78" style="2" customWidth="1"/>
    <col min="5124" max="5124" width="20.7109375" style="2" customWidth="1"/>
    <col min="5125" max="5125" width="26" style="2" customWidth="1"/>
    <col min="5126" max="5126" width="37" style="2" bestFit="1" customWidth="1"/>
    <col min="5127" max="5135" width="0" style="2" hidden="1" customWidth="1"/>
    <col min="5136" max="5138" width="22.7109375" style="2" bestFit="1" customWidth="1"/>
    <col min="5139" max="5139" width="25.28515625" style="2" bestFit="1" customWidth="1"/>
    <col min="5140" max="5140" width="21" style="2" bestFit="1" customWidth="1"/>
    <col min="5141" max="5141" width="8.28515625" style="2" customWidth="1"/>
    <col min="5142" max="5142" width="19" style="2" bestFit="1" customWidth="1"/>
    <col min="5143" max="5143" width="20.5703125" style="2" bestFit="1" customWidth="1"/>
    <col min="5144" max="5144" width="19" style="2" customWidth="1"/>
    <col min="5145" max="5351" width="11.42578125" style="2" customWidth="1"/>
    <col min="5352" max="5354" width="7.28515625" style="2" customWidth="1"/>
    <col min="5355" max="5355" width="0" style="2" hidden="1" customWidth="1"/>
    <col min="5356" max="5356" width="7.28515625" style="2" customWidth="1"/>
    <col min="5357" max="5357" width="66.140625" style="2" customWidth="1"/>
    <col min="5358" max="5358" width="0" style="2" hidden="1" customWidth="1"/>
    <col min="5359" max="5359" width="28" style="2" customWidth="1"/>
    <col min="5360" max="5360" width="32.140625" style="2" customWidth="1"/>
    <col min="5361" max="5361" width="39.85546875" style="2" bestFit="1" customWidth="1"/>
    <col min="5362" max="5362" width="0" style="2" hidden="1" customWidth="1"/>
    <col min="5363" max="5363" width="7.28515625" style="2" customWidth="1"/>
    <col min="5364" max="5364" width="0" style="2" hidden="1" customWidth="1"/>
    <col min="5365" max="5365" width="7.28515625" style="2" customWidth="1"/>
    <col min="5366" max="5366" width="59.5703125" style="2" customWidth="1"/>
    <col min="5367" max="5367" width="0" style="2" hidden="1" customWidth="1"/>
    <col min="5368" max="5368" width="23.85546875" style="2" customWidth="1"/>
    <col min="5369" max="5369" width="27.42578125" style="2" customWidth="1"/>
    <col min="5370" max="5370" width="28" style="2" customWidth="1"/>
    <col min="5371" max="5373" width="0" style="2" hidden="1" customWidth="1"/>
    <col min="5374" max="5374" width="7.28515625" style="2" customWidth="1"/>
    <col min="5375" max="5375" width="6.140625" style="2" bestFit="1" customWidth="1"/>
    <col min="5376" max="5376" width="76.85546875" style="2"/>
    <col min="5377" max="5377" width="7.28515625" style="2" customWidth="1"/>
    <col min="5378" max="5378" width="6.140625" style="2" bestFit="1" customWidth="1"/>
    <col min="5379" max="5379" width="78" style="2" customWidth="1"/>
    <col min="5380" max="5380" width="20.7109375" style="2" customWidth="1"/>
    <col min="5381" max="5381" width="26" style="2" customWidth="1"/>
    <col min="5382" max="5382" width="37" style="2" bestFit="1" customWidth="1"/>
    <col min="5383" max="5391" width="0" style="2" hidden="1" customWidth="1"/>
    <col min="5392" max="5394" width="22.7109375" style="2" bestFit="1" customWidth="1"/>
    <col min="5395" max="5395" width="25.28515625" style="2" bestFit="1" customWidth="1"/>
    <col min="5396" max="5396" width="21" style="2" bestFit="1" customWidth="1"/>
    <col min="5397" max="5397" width="8.28515625" style="2" customWidth="1"/>
    <col min="5398" max="5398" width="19" style="2" bestFit="1" customWidth="1"/>
    <col min="5399" max="5399" width="20.5703125" style="2" bestFit="1" customWidth="1"/>
    <col min="5400" max="5400" width="19" style="2" customWidth="1"/>
    <col min="5401" max="5607" width="11.42578125" style="2" customWidth="1"/>
    <col min="5608" max="5610" width="7.28515625" style="2" customWidth="1"/>
    <col min="5611" max="5611" width="0" style="2" hidden="1" customWidth="1"/>
    <col min="5612" max="5612" width="7.28515625" style="2" customWidth="1"/>
    <col min="5613" max="5613" width="66.140625" style="2" customWidth="1"/>
    <col min="5614" max="5614" width="0" style="2" hidden="1" customWidth="1"/>
    <col min="5615" max="5615" width="28" style="2" customWidth="1"/>
    <col min="5616" max="5616" width="32.140625" style="2" customWidth="1"/>
    <col min="5617" max="5617" width="39.85546875" style="2" bestFit="1" customWidth="1"/>
    <col min="5618" max="5618" width="0" style="2" hidden="1" customWidth="1"/>
    <col min="5619" max="5619" width="7.28515625" style="2" customWidth="1"/>
    <col min="5620" max="5620" width="0" style="2" hidden="1" customWidth="1"/>
    <col min="5621" max="5621" width="7.28515625" style="2" customWidth="1"/>
    <col min="5622" max="5622" width="59.5703125" style="2" customWidth="1"/>
    <col min="5623" max="5623" width="0" style="2" hidden="1" customWidth="1"/>
    <col min="5624" max="5624" width="23.85546875" style="2" customWidth="1"/>
    <col min="5625" max="5625" width="27.42578125" style="2" customWidth="1"/>
    <col min="5626" max="5626" width="28" style="2" customWidth="1"/>
    <col min="5627" max="5629" width="0" style="2" hidden="1" customWidth="1"/>
    <col min="5630" max="5630" width="7.28515625" style="2" customWidth="1"/>
    <col min="5631" max="5631" width="6.140625" style="2" bestFit="1" customWidth="1"/>
    <col min="5632" max="5632" width="76.85546875" style="2"/>
    <col min="5633" max="5633" width="7.28515625" style="2" customWidth="1"/>
    <col min="5634" max="5634" width="6.140625" style="2" bestFit="1" customWidth="1"/>
    <col min="5635" max="5635" width="78" style="2" customWidth="1"/>
    <col min="5636" max="5636" width="20.7109375" style="2" customWidth="1"/>
    <col min="5637" max="5637" width="26" style="2" customWidth="1"/>
    <col min="5638" max="5638" width="37" style="2" bestFit="1" customWidth="1"/>
    <col min="5639" max="5647" width="0" style="2" hidden="1" customWidth="1"/>
    <col min="5648" max="5650" width="22.7109375" style="2" bestFit="1" customWidth="1"/>
    <col min="5651" max="5651" width="25.28515625" style="2" bestFit="1" customWidth="1"/>
    <col min="5652" max="5652" width="21" style="2" bestFit="1" customWidth="1"/>
    <col min="5653" max="5653" width="8.28515625" style="2" customWidth="1"/>
    <col min="5654" max="5654" width="19" style="2" bestFit="1" customWidth="1"/>
    <col min="5655" max="5655" width="20.5703125" style="2" bestFit="1" customWidth="1"/>
    <col min="5656" max="5656" width="19" style="2" customWidth="1"/>
    <col min="5657" max="5863" width="11.42578125" style="2" customWidth="1"/>
    <col min="5864" max="5866" width="7.28515625" style="2" customWidth="1"/>
    <col min="5867" max="5867" width="0" style="2" hidden="1" customWidth="1"/>
    <col min="5868" max="5868" width="7.28515625" style="2" customWidth="1"/>
    <col min="5869" max="5869" width="66.140625" style="2" customWidth="1"/>
    <col min="5870" max="5870" width="0" style="2" hidden="1" customWidth="1"/>
    <col min="5871" max="5871" width="28" style="2" customWidth="1"/>
    <col min="5872" max="5872" width="32.140625" style="2" customWidth="1"/>
    <col min="5873" max="5873" width="39.85546875" style="2" bestFit="1" customWidth="1"/>
    <col min="5874" max="5874" width="0" style="2" hidden="1" customWidth="1"/>
    <col min="5875" max="5875" width="7.28515625" style="2" customWidth="1"/>
    <col min="5876" max="5876" width="0" style="2" hidden="1" customWidth="1"/>
    <col min="5877" max="5877" width="7.28515625" style="2" customWidth="1"/>
    <col min="5878" max="5878" width="59.5703125" style="2" customWidth="1"/>
    <col min="5879" max="5879" width="0" style="2" hidden="1" customWidth="1"/>
    <col min="5880" max="5880" width="23.85546875" style="2" customWidth="1"/>
    <col min="5881" max="5881" width="27.42578125" style="2" customWidth="1"/>
    <col min="5882" max="5882" width="28" style="2" customWidth="1"/>
    <col min="5883" max="5885" width="0" style="2" hidden="1" customWidth="1"/>
    <col min="5886" max="5886" width="7.28515625" style="2" customWidth="1"/>
    <col min="5887" max="5887" width="6.140625" style="2" bestFit="1" customWidth="1"/>
    <col min="5888" max="5888" width="76.85546875" style="2"/>
    <col min="5889" max="5889" width="7.28515625" style="2" customWidth="1"/>
    <col min="5890" max="5890" width="6.140625" style="2" bestFit="1" customWidth="1"/>
    <col min="5891" max="5891" width="78" style="2" customWidth="1"/>
    <col min="5892" max="5892" width="20.7109375" style="2" customWidth="1"/>
    <col min="5893" max="5893" width="26" style="2" customWidth="1"/>
    <col min="5894" max="5894" width="37" style="2" bestFit="1" customWidth="1"/>
    <col min="5895" max="5903" width="0" style="2" hidden="1" customWidth="1"/>
    <col min="5904" max="5906" width="22.7109375" style="2" bestFit="1" customWidth="1"/>
    <col min="5907" max="5907" width="25.28515625" style="2" bestFit="1" customWidth="1"/>
    <col min="5908" max="5908" width="21" style="2" bestFit="1" customWidth="1"/>
    <col min="5909" max="5909" width="8.28515625" style="2" customWidth="1"/>
    <col min="5910" max="5910" width="19" style="2" bestFit="1" customWidth="1"/>
    <col min="5911" max="5911" width="20.5703125" style="2" bestFit="1" customWidth="1"/>
    <col min="5912" max="5912" width="19" style="2" customWidth="1"/>
    <col min="5913" max="6119" width="11.42578125" style="2" customWidth="1"/>
    <col min="6120" max="6122" width="7.28515625" style="2" customWidth="1"/>
    <col min="6123" max="6123" width="0" style="2" hidden="1" customWidth="1"/>
    <col min="6124" max="6124" width="7.28515625" style="2" customWidth="1"/>
    <col min="6125" max="6125" width="66.140625" style="2" customWidth="1"/>
    <col min="6126" max="6126" width="0" style="2" hidden="1" customWidth="1"/>
    <col min="6127" max="6127" width="28" style="2" customWidth="1"/>
    <col min="6128" max="6128" width="32.140625" style="2" customWidth="1"/>
    <col min="6129" max="6129" width="39.85546875" style="2" bestFit="1" customWidth="1"/>
    <col min="6130" max="6130" width="0" style="2" hidden="1" customWidth="1"/>
    <col min="6131" max="6131" width="7.28515625" style="2" customWidth="1"/>
    <col min="6132" max="6132" width="0" style="2" hidden="1" customWidth="1"/>
    <col min="6133" max="6133" width="7.28515625" style="2" customWidth="1"/>
    <col min="6134" max="6134" width="59.5703125" style="2" customWidth="1"/>
    <col min="6135" max="6135" width="0" style="2" hidden="1" customWidth="1"/>
    <col min="6136" max="6136" width="23.85546875" style="2" customWidth="1"/>
    <col min="6137" max="6137" width="27.42578125" style="2" customWidth="1"/>
    <col min="6138" max="6138" width="28" style="2" customWidth="1"/>
    <col min="6139" max="6141" width="0" style="2" hidden="1" customWidth="1"/>
    <col min="6142" max="6142" width="7.28515625" style="2" customWidth="1"/>
    <col min="6143" max="6143" width="6.140625" style="2" bestFit="1" customWidth="1"/>
    <col min="6144" max="6144" width="76.85546875" style="2"/>
    <col min="6145" max="6145" width="7.28515625" style="2" customWidth="1"/>
    <col min="6146" max="6146" width="6.140625" style="2" bestFit="1" customWidth="1"/>
    <col min="6147" max="6147" width="78" style="2" customWidth="1"/>
    <col min="6148" max="6148" width="20.7109375" style="2" customWidth="1"/>
    <col min="6149" max="6149" width="26" style="2" customWidth="1"/>
    <col min="6150" max="6150" width="37" style="2" bestFit="1" customWidth="1"/>
    <col min="6151" max="6159" width="0" style="2" hidden="1" customWidth="1"/>
    <col min="6160" max="6162" width="22.7109375" style="2" bestFit="1" customWidth="1"/>
    <col min="6163" max="6163" width="25.28515625" style="2" bestFit="1" customWidth="1"/>
    <col min="6164" max="6164" width="21" style="2" bestFit="1" customWidth="1"/>
    <col min="6165" max="6165" width="8.28515625" style="2" customWidth="1"/>
    <col min="6166" max="6166" width="19" style="2" bestFit="1" customWidth="1"/>
    <col min="6167" max="6167" width="20.5703125" style="2" bestFit="1" customWidth="1"/>
    <col min="6168" max="6168" width="19" style="2" customWidth="1"/>
    <col min="6169" max="6375" width="11.42578125" style="2" customWidth="1"/>
    <col min="6376" max="6378" width="7.28515625" style="2" customWidth="1"/>
    <col min="6379" max="6379" width="0" style="2" hidden="1" customWidth="1"/>
    <col min="6380" max="6380" width="7.28515625" style="2" customWidth="1"/>
    <col min="6381" max="6381" width="66.140625" style="2" customWidth="1"/>
    <col min="6382" max="6382" width="0" style="2" hidden="1" customWidth="1"/>
    <col min="6383" max="6383" width="28" style="2" customWidth="1"/>
    <col min="6384" max="6384" width="32.140625" style="2" customWidth="1"/>
    <col min="6385" max="6385" width="39.85546875" style="2" bestFit="1" customWidth="1"/>
    <col min="6386" max="6386" width="0" style="2" hidden="1" customWidth="1"/>
    <col min="6387" max="6387" width="7.28515625" style="2" customWidth="1"/>
    <col min="6388" max="6388" width="0" style="2" hidden="1" customWidth="1"/>
    <col min="6389" max="6389" width="7.28515625" style="2" customWidth="1"/>
    <col min="6390" max="6390" width="59.5703125" style="2" customWidth="1"/>
    <col min="6391" max="6391" width="0" style="2" hidden="1" customWidth="1"/>
    <col min="6392" max="6392" width="23.85546875" style="2" customWidth="1"/>
    <col min="6393" max="6393" width="27.42578125" style="2" customWidth="1"/>
    <col min="6394" max="6394" width="28" style="2" customWidth="1"/>
    <col min="6395" max="6397" width="0" style="2" hidden="1" customWidth="1"/>
    <col min="6398" max="6398" width="7.28515625" style="2" customWidth="1"/>
    <col min="6399" max="6399" width="6.140625" style="2" bestFit="1" customWidth="1"/>
    <col min="6400" max="6400" width="76.85546875" style="2"/>
    <col min="6401" max="6401" width="7.28515625" style="2" customWidth="1"/>
    <col min="6402" max="6402" width="6.140625" style="2" bestFit="1" customWidth="1"/>
    <col min="6403" max="6403" width="78" style="2" customWidth="1"/>
    <col min="6404" max="6404" width="20.7109375" style="2" customWidth="1"/>
    <col min="6405" max="6405" width="26" style="2" customWidth="1"/>
    <col min="6406" max="6406" width="37" style="2" bestFit="1" customWidth="1"/>
    <col min="6407" max="6415" width="0" style="2" hidden="1" customWidth="1"/>
    <col min="6416" max="6418" width="22.7109375" style="2" bestFit="1" customWidth="1"/>
    <col min="6419" max="6419" width="25.28515625" style="2" bestFit="1" customWidth="1"/>
    <col min="6420" max="6420" width="21" style="2" bestFit="1" customWidth="1"/>
    <col min="6421" max="6421" width="8.28515625" style="2" customWidth="1"/>
    <col min="6422" max="6422" width="19" style="2" bestFit="1" customWidth="1"/>
    <col min="6423" max="6423" width="20.5703125" style="2" bestFit="1" customWidth="1"/>
    <col min="6424" max="6424" width="19" style="2" customWidth="1"/>
    <col min="6425" max="6631" width="11.42578125" style="2" customWidth="1"/>
    <col min="6632" max="6634" width="7.28515625" style="2" customWidth="1"/>
    <col min="6635" max="6635" width="0" style="2" hidden="1" customWidth="1"/>
    <col min="6636" max="6636" width="7.28515625" style="2" customWidth="1"/>
    <col min="6637" max="6637" width="66.140625" style="2" customWidth="1"/>
    <col min="6638" max="6638" width="0" style="2" hidden="1" customWidth="1"/>
    <col min="6639" max="6639" width="28" style="2" customWidth="1"/>
    <col min="6640" max="6640" width="32.140625" style="2" customWidth="1"/>
    <col min="6641" max="6641" width="39.85546875" style="2" bestFit="1" customWidth="1"/>
    <col min="6642" max="6642" width="0" style="2" hidden="1" customWidth="1"/>
    <col min="6643" max="6643" width="7.28515625" style="2" customWidth="1"/>
    <col min="6644" max="6644" width="0" style="2" hidden="1" customWidth="1"/>
    <col min="6645" max="6645" width="7.28515625" style="2" customWidth="1"/>
    <col min="6646" max="6646" width="59.5703125" style="2" customWidth="1"/>
    <col min="6647" max="6647" width="0" style="2" hidden="1" customWidth="1"/>
    <col min="6648" max="6648" width="23.85546875" style="2" customWidth="1"/>
    <col min="6649" max="6649" width="27.42578125" style="2" customWidth="1"/>
    <col min="6650" max="6650" width="28" style="2" customWidth="1"/>
    <col min="6651" max="6653" width="0" style="2" hidden="1" customWidth="1"/>
    <col min="6654" max="6654" width="7.28515625" style="2" customWidth="1"/>
    <col min="6655" max="6655" width="6.140625" style="2" bestFit="1" customWidth="1"/>
    <col min="6656" max="6656" width="76.85546875" style="2"/>
    <col min="6657" max="6657" width="7.28515625" style="2" customWidth="1"/>
    <col min="6658" max="6658" width="6.140625" style="2" bestFit="1" customWidth="1"/>
    <col min="6659" max="6659" width="78" style="2" customWidth="1"/>
    <col min="6660" max="6660" width="20.7109375" style="2" customWidth="1"/>
    <col min="6661" max="6661" width="26" style="2" customWidth="1"/>
    <col min="6662" max="6662" width="37" style="2" bestFit="1" customWidth="1"/>
    <col min="6663" max="6671" width="0" style="2" hidden="1" customWidth="1"/>
    <col min="6672" max="6674" width="22.7109375" style="2" bestFit="1" customWidth="1"/>
    <col min="6675" max="6675" width="25.28515625" style="2" bestFit="1" customWidth="1"/>
    <col min="6676" max="6676" width="21" style="2" bestFit="1" customWidth="1"/>
    <col min="6677" max="6677" width="8.28515625" style="2" customWidth="1"/>
    <col min="6678" max="6678" width="19" style="2" bestFit="1" customWidth="1"/>
    <col min="6679" max="6679" width="20.5703125" style="2" bestFit="1" customWidth="1"/>
    <col min="6680" max="6680" width="19" style="2" customWidth="1"/>
    <col min="6681" max="6887" width="11.42578125" style="2" customWidth="1"/>
    <col min="6888" max="6890" width="7.28515625" style="2" customWidth="1"/>
    <col min="6891" max="6891" width="0" style="2" hidden="1" customWidth="1"/>
    <col min="6892" max="6892" width="7.28515625" style="2" customWidth="1"/>
    <col min="6893" max="6893" width="66.140625" style="2" customWidth="1"/>
    <col min="6894" max="6894" width="0" style="2" hidden="1" customWidth="1"/>
    <col min="6895" max="6895" width="28" style="2" customWidth="1"/>
    <col min="6896" max="6896" width="32.140625" style="2" customWidth="1"/>
    <col min="6897" max="6897" width="39.85546875" style="2" bestFit="1" customWidth="1"/>
    <col min="6898" max="6898" width="0" style="2" hidden="1" customWidth="1"/>
    <col min="6899" max="6899" width="7.28515625" style="2" customWidth="1"/>
    <col min="6900" max="6900" width="0" style="2" hidden="1" customWidth="1"/>
    <col min="6901" max="6901" width="7.28515625" style="2" customWidth="1"/>
    <col min="6902" max="6902" width="59.5703125" style="2" customWidth="1"/>
    <col min="6903" max="6903" width="0" style="2" hidden="1" customWidth="1"/>
    <col min="6904" max="6904" width="23.85546875" style="2" customWidth="1"/>
    <col min="6905" max="6905" width="27.42578125" style="2" customWidth="1"/>
    <col min="6906" max="6906" width="28" style="2" customWidth="1"/>
    <col min="6907" max="6909" width="0" style="2" hidden="1" customWidth="1"/>
    <col min="6910" max="6910" width="7.28515625" style="2" customWidth="1"/>
    <col min="6911" max="6911" width="6.140625" style="2" bestFit="1" customWidth="1"/>
    <col min="6912" max="6912" width="76.85546875" style="2"/>
    <col min="6913" max="6913" width="7.28515625" style="2" customWidth="1"/>
    <col min="6914" max="6914" width="6.140625" style="2" bestFit="1" customWidth="1"/>
    <col min="6915" max="6915" width="78" style="2" customWidth="1"/>
    <col min="6916" max="6916" width="20.7109375" style="2" customWidth="1"/>
    <col min="6917" max="6917" width="26" style="2" customWidth="1"/>
    <col min="6918" max="6918" width="37" style="2" bestFit="1" customWidth="1"/>
    <col min="6919" max="6927" width="0" style="2" hidden="1" customWidth="1"/>
    <col min="6928" max="6930" width="22.7109375" style="2" bestFit="1" customWidth="1"/>
    <col min="6931" max="6931" width="25.28515625" style="2" bestFit="1" customWidth="1"/>
    <col min="6932" max="6932" width="21" style="2" bestFit="1" customWidth="1"/>
    <col min="6933" max="6933" width="8.28515625" style="2" customWidth="1"/>
    <col min="6934" max="6934" width="19" style="2" bestFit="1" customWidth="1"/>
    <col min="6935" max="6935" width="20.5703125" style="2" bestFit="1" customWidth="1"/>
    <col min="6936" max="6936" width="19" style="2" customWidth="1"/>
    <col min="6937" max="7143" width="11.42578125" style="2" customWidth="1"/>
    <col min="7144" max="7146" width="7.28515625" style="2" customWidth="1"/>
    <col min="7147" max="7147" width="0" style="2" hidden="1" customWidth="1"/>
    <col min="7148" max="7148" width="7.28515625" style="2" customWidth="1"/>
    <col min="7149" max="7149" width="66.140625" style="2" customWidth="1"/>
    <col min="7150" max="7150" width="0" style="2" hidden="1" customWidth="1"/>
    <col min="7151" max="7151" width="28" style="2" customWidth="1"/>
    <col min="7152" max="7152" width="32.140625" style="2" customWidth="1"/>
    <col min="7153" max="7153" width="39.85546875" style="2" bestFit="1" customWidth="1"/>
    <col min="7154" max="7154" width="0" style="2" hidden="1" customWidth="1"/>
    <col min="7155" max="7155" width="7.28515625" style="2" customWidth="1"/>
    <col min="7156" max="7156" width="0" style="2" hidden="1" customWidth="1"/>
    <col min="7157" max="7157" width="7.28515625" style="2" customWidth="1"/>
    <col min="7158" max="7158" width="59.5703125" style="2" customWidth="1"/>
    <col min="7159" max="7159" width="0" style="2" hidden="1" customWidth="1"/>
    <col min="7160" max="7160" width="23.85546875" style="2" customWidth="1"/>
    <col min="7161" max="7161" width="27.42578125" style="2" customWidth="1"/>
    <col min="7162" max="7162" width="28" style="2" customWidth="1"/>
    <col min="7163" max="7165" width="0" style="2" hidden="1" customWidth="1"/>
    <col min="7166" max="7166" width="7.28515625" style="2" customWidth="1"/>
    <col min="7167" max="7167" width="6.140625" style="2" bestFit="1" customWidth="1"/>
    <col min="7168" max="7168" width="76.85546875" style="2"/>
    <col min="7169" max="7169" width="7.28515625" style="2" customWidth="1"/>
    <col min="7170" max="7170" width="6.140625" style="2" bestFit="1" customWidth="1"/>
    <col min="7171" max="7171" width="78" style="2" customWidth="1"/>
    <col min="7172" max="7172" width="20.7109375" style="2" customWidth="1"/>
    <col min="7173" max="7173" width="26" style="2" customWidth="1"/>
    <col min="7174" max="7174" width="37" style="2" bestFit="1" customWidth="1"/>
    <col min="7175" max="7183" width="0" style="2" hidden="1" customWidth="1"/>
    <col min="7184" max="7186" width="22.7109375" style="2" bestFit="1" customWidth="1"/>
    <col min="7187" max="7187" width="25.28515625" style="2" bestFit="1" customWidth="1"/>
    <col min="7188" max="7188" width="21" style="2" bestFit="1" customWidth="1"/>
    <col min="7189" max="7189" width="8.28515625" style="2" customWidth="1"/>
    <col min="7190" max="7190" width="19" style="2" bestFit="1" customWidth="1"/>
    <col min="7191" max="7191" width="20.5703125" style="2" bestFit="1" customWidth="1"/>
    <col min="7192" max="7192" width="19" style="2" customWidth="1"/>
    <col min="7193" max="7399" width="11.42578125" style="2" customWidth="1"/>
    <col min="7400" max="7402" width="7.28515625" style="2" customWidth="1"/>
    <col min="7403" max="7403" width="0" style="2" hidden="1" customWidth="1"/>
    <col min="7404" max="7404" width="7.28515625" style="2" customWidth="1"/>
    <col min="7405" max="7405" width="66.140625" style="2" customWidth="1"/>
    <col min="7406" max="7406" width="0" style="2" hidden="1" customWidth="1"/>
    <col min="7407" max="7407" width="28" style="2" customWidth="1"/>
    <col min="7408" max="7408" width="32.140625" style="2" customWidth="1"/>
    <col min="7409" max="7409" width="39.85546875" style="2" bestFit="1" customWidth="1"/>
    <col min="7410" max="7410" width="0" style="2" hidden="1" customWidth="1"/>
    <col min="7411" max="7411" width="7.28515625" style="2" customWidth="1"/>
    <col min="7412" max="7412" width="0" style="2" hidden="1" customWidth="1"/>
    <col min="7413" max="7413" width="7.28515625" style="2" customWidth="1"/>
    <col min="7414" max="7414" width="59.5703125" style="2" customWidth="1"/>
    <col min="7415" max="7415" width="0" style="2" hidden="1" customWidth="1"/>
    <col min="7416" max="7416" width="23.85546875" style="2" customWidth="1"/>
    <col min="7417" max="7417" width="27.42578125" style="2" customWidth="1"/>
    <col min="7418" max="7418" width="28" style="2" customWidth="1"/>
    <col min="7419" max="7421" width="0" style="2" hidden="1" customWidth="1"/>
    <col min="7422" max="7422" width="7.28515625" style="2" customWidth="1"/>
    <col min="7423" max="7423" width="6.140625" style="2" bestFit="1" customWidth="1"/>
    <col min="7424" max="7424" width="76.85546875" style="2"/>
    <col min="7425" max="7425" width="7.28515625" style="2" customWidth="1"/>
    <col min="7426" max="7426" width="6.140625" style="2" bestFit="1" customWidth="1"/>
    <col min="7427" max="7427" width="78" style="2" customWidth="1"/>
    <col min="7428" max="7428" width="20.7109375" style="2" customWidth="1"/>
    <col min="7429" max="7429" width="26" style="2" customWidth="1"/>
    <col min="7430" max="7430" width="37" style="2" bestFit="1" customWidth="1"/>
    <col min="7431" max="7439" width="0" style="2" hidden="1" customWidth="1"/>
    <col min="7440" max="7442" width="22.7109375" style="2" bestFit="1" customWidth="1"/>
    <col min="7443" max="7443" width="25.28515625" style="2" bestFit="1" customWidth="1"/>
    <col min="7444" max="7444" width="21" style="2" bestFit="1" customWidth="1"/>
    <col min="7445" max="7445" width="8.28515625" style="2" customWidth="1"/>
    <col min="7446" max="7446" width="19" style="2" bestFit="1" customWidth="1"/>
    <col min="7447" max="7447" width="20.5703125" style="2" bestFit="1" customWidth="1"/>
    <col min="7448" max="7448" width="19" style="2" customWidth="1"/>
    <col min="7449" max="7655" width="11.42578125" style="2" customWidth="1"/>
    <col min="7656" max="7658" width="7.28515625" style="2" customWidth="1"/>
    <col min="7659" max="7659" width="0" style="2" hidden="1" customWidth="1"/>
    <col min="7660" max="7660" width="7.28515625" style="2" customWidth="1"/>
    <col min="7661" max="7661" width="66.140625" style="2" customWidth="1"/>
    <col min="7662" max="7662" width="0" style="2" hidden="1" customWidth="1"/>
    <col min="7663" max="7663" width="28" style="2" customWidth="1"/>
    <col min="7664" max="7664" width="32.140625" style="2" customWidth="1"/>
    <col min="7665" max="7665" width="39.85546875" style="2" bestFit="1" customWidth="1"/>
    <col min="7666" max="7666" width="0" style="2" hidden="1" customWidth="1"/>
    <col min="7667" max="7667" width="7.28515625" style="2" customWidth="1"/>
    <col min="7668" max="7668" width="0" style="2" hidden="1" customWidth="1"/>
    <col min="7669" max="7669" width="7.28515625" style="2" customWidth="1"/>
    <col min="7670" max="7670" width="59.5703125" style="2" customWidth="1"/>
    <col min="7671" max="7671" width="0" style="2" hidden="1" customWidth="1"/>
    <col min="7672" max="7672" width="23.85546875" style="2" customWidth="1"/>
    <col min="7673" max="7673" width="27.42578125" style="2" customWidth="1"/>
    <col min="7674" max="7674" width="28" style="2" customWidth="1"/>
    <col min="7675" max="7677" width="0" style="2" hidden="1" customWidth="1"/>
    <col min="7678" max="7678" width="7.28515625" style="2" customWidth="1"/>
    <col min="7679" max="7679" width="6.140625" style="2" bestFit="1" customWidth="1"/>
    <col min="7680" max="7680" width="76.85546875" style="2"/>
    <col min="7681" max="7681" width="7.28515625" style="2" customWidth="1"/>
    <col min="7682" max="7682" width="6.140625" style="2" bestFit="1" customWidth="1"/>
    <col min="7683" max="7683" width="78" style="2" customWidth="1"/>
    <col min="7684" max="7684" width="20.7109375" style="2" customWidth="1"/>
    <col min="7685" max="7685" width="26" style="2" customWidth="1"/>
    <col min="7686" max="7686" width="37" style="2" bestFit="1" customWidth="1"/>
    <col min="7687" max="7695" width="0" style="2" hidden="1" customWidth="1"/>
    <col min="7696" max="7698" width="22.7109375" style="2" bestFit="1" customWidth="1"/>
    <col min="7699" max="7699" width="25.28515625" style="2" bestFit="1" customWidth="1"/>
    <col min="7700" max="7700" width="21" style="2" bestFit="1" customWidth="1"/>
    <col min="7701" max="7701" width="8.28515625" style="2" customWidth="1"/>
    <col min="7702" max="7702" width="19" style="2" bestFit="1" customWidth="1"/>
    <col min="7703" max="7703" width="20.5703125" style="2" bestFit="1" customWidth="1"/>
    <col min="7704" max="7704" width="19" style="2" customWidth="1"/>
    <col min="7705" max="7911" width="11.42578125" style="2" customWidth="1"/>
    <col min="7912" max="7914" width="7.28515625" style="2" customWidth="1"/>
    <col min="7915" max="7915" width="0" style="2" hidden="1" customWidth="1"/>
    <col min="7916" max="7916" width="7.28515625" style="2" customWidth="1"/>
    <col min="7917" max="7917" width="66.140625" style="2" customWidth="1"/>
    <col min="7918" max="7918" width="0" style="2" hidden="1" customWidth="1"/>
    <col min="7919" max="7919" width="28" style="2" customWidth="1"/>
    <col min="7920" max="7920" width="32.140625" style="2" customWidth="1"/>
    <col min="7921" max="7921" width="39.85546875" style="2" bestFit="1" customWidth="1"/>
    <col min="7922" max="7922" width="0" style="2" hidden="1" customWidth="1"/>
    <col min="7923" max="7923" width="7.28515625" style="2" customWidth="1"/>
    <col min="7924" max="7924" width="0" style="2" hidden="1" customWidth="1"/>
    <col min="7925" max="7925" width="7.28515625" style="2" customWidth="1"/>
    <col min="7926" max="7926" width="59.5703125" style="2" customWidth="1"/>
    <col min="7927" max="7927" width="0" style="2" hidden="1" customWidth="1"/>
    <col min="7928" max="7928" width="23.85546875" style="2" customWidth="1"/>
    <col min="7929" max="7929" width="27.42578125" style="2" customWidth="1"/>
    <col min="7930" max="7930" width="28" style="2" customWidth="1"/>
    <col min="7931" max="7933" width="0" style="2" hidden="1" customWidth="1"/>
    <col min="7934" max="7934" width="7.28515625" style="2" customWidth="1"/>
    <col min="7935" max="7935" width="6.140625" style="2" bestFit="1" customWidth="1"/>
    <col min="7936" max="7936" width="76.85546875" style="2"/>
    <col min="7937" max="7937" width="7.28515625" style="2" customWidth="1"/>
    <col min="7938" max="7938" width="6.140625" style="2" bestFit="1" customWidth="1"/>
    <col min="7939" max="7939" width="78" style="2" customWidth="1"/>
    <col min="7940" max="7940" width="20.7109375" style="2" customWidth="1"/>
    <col min="7941" max="7941" width="26" style="2" customWidth="1"/>
    <col min="7942" max="7942" width="37" style="2" bestFit="1" customWidth="1"/>
    <col min="7943" max="7951" width="0" style="2" hidden="1" customWidth="1"/>
    <col min="7952" max="7954" width="22.7109375" style="2" bestFit="1" customWidth="1"/>
    <col min="7955" max="7955" width="25.28515625" style="2" bestFit="1" customWidth="1"/>
    <col min="7956" max="7956" width="21" style="2" bestFit="1" customWidth="1"/>
    <col min="7957" max="7957" width="8.28515625" style="2" customWidth="1"/>
    <col min="7958" max="7958" width="19" style="2" bestFit="1" customWidth="1"/>
    <col min="7959" max="7959" width="20.5703125" style="2" bestFit="1" customWidth="1"/>
    <col min="7960" max="7960" width="19" style="2" customWidth="1"/>
    <col min="7961" max="8167" width="11.42578125" style="2" customWidth="1"/>
    <col min="8168" max="8170" width="7.28515625" style="2" customWidth="1"/>
    <col min="8171" max="8171" width="0" style="2" hidden="1" customWidth="1"/>
    <col min="8172" max="8172" width="7.28515625" style="2" customWidth="1"/>
    <col min="8173" max="8173" width="66.140625" style="2" customWidth="1"/>
    <col min="8174" max="8174" width="0" style="2" hidden="1" customWidth="1"/>
    <col min="8175" max="8175" width="28" style="2" customWidth="1"/>
    <col min="8176" max="8176" width="32.140625" style="2" customWidth="1"/>
    <col min="8177" max="8177" width="39.85546875" style="2" bestFit="1" customWidth="1"/>
    <col min="8178" max="8178" width="0" style="2" hidden="1" customWidth="1"/>
    <col min="8179" max="8179" width="7.28515625" style="2" customWidth="1"/>
    <col min="8180" max="8180" width="0" style="2" hidden="1" customWidth="1"/>
    <col min="8181" max="8181" width="7.28515625" style="2" customWidth="1"/>
    <col min="8182" max="8182" width="59.5703125" style="2" customWidth="1"/>
    <col min="8183" max="8183" width="0" style="2" hidden="1" customWidth="1"/>
    <col min="8184" max="8184" width="23.85546875" style="2" customWidth="1"/>
    <col min="8185" max="8185" width="27.42578125" style="2" customWidth="1"/>
    <col min="8186" max="8186" width="28" style="2" customWidth="1"/>
    <col min="8187" max="8189" width="0" style="2" hidden="1" customWidth="1"/>
    <col min="8190" max="8190" width="7.28515625" style="2" customWidth="1"/>
    <col min="8191" max="8191" width="6.140625" style="2" bestFit="1" customWidth="1"/>
    <col min="8192" max="8192" width="76.85546875" style="2"/>
    <col min="8193" max="8193" width="7.28515625" style="2" customWidth="1"/>
    <col min="8194" max="8194" width="6.140625" style="2" bestFit="1" customWidth="1"/>
    <col min="8195" max="8195" width="78" style="2" customWidth="1"/>
    <col min="8196" max="8196" width="20.7109375" style="2" customWidth="1"/>
    <col min="8197" max="8197" width="26" style="2" customWidth="1"/>
    <col min="8198" max="8198" width="37" style="2" bestFit="1" customWidth="1"/>
    <col min="8199" max="8207" width="0" style="2" hidden="1" customWidth="1"/>
    <col min="8208" max="8210" width="22.7109375" style="2" bestFit="1" customWidth="1"/>
    <col min="8211" max="8211" width="25.28515625" style="2" bestFit="1" customWidth="1"/>
    <col min="8212" max="8212" width="21" style="2" bestFit="1" customWidth="1"/>
    <col min="8213" max="8213" width="8.28515625" style="2" customWidth="1"/>
    <col min="8214" max="8214" width="19" style="2" bestFit="1" customWidth="1"/>
    <col min="8215" max="8215" width="20.5703125" style="2" bestFit="1" customWidth="1"/>
    <col min="8216" max="8216" width="19" style="2" customWidth="1"/>
    <col min="8217" max="8423" width="11.42578125" style="2" customWidth="1"/>
    <col min="8424" max="8426" width="7.28515625" style="2" customWidth="1"/>
    <col min="8427" max="8427" width="0" style="2" hidden="1" customWidth="1"/>
    <col min="8428" max="8428" width="7.28515625" style="2" customWidth="1"/>
    <col min="8429" max="8429" width="66.140625" style="2" customWidth="1"/>
    <col min="8430" max="8430" width="0" style="2" hidden="1" customWidth="1"/>
    <col min="8431" max="8431" width="28" style="2" customWidth="1"/>
    <col min="8432" max="8432" width="32.140625" style="2" customWidth="1"/>
    <col min="8433" max="8433" width="39.85546875" style="2" bestFit="1" customWidth="1"/>
    <col min="8434" max="8434" width="0" style="2" hidden="1" customWidth="1"/>
    <col min="8435" max="8435" width="7.28515625" style="2" customWidth="1"/>
    <col min="8436" max="8436" width="0" style="2" hidden="1" customWidth="1"/>
    <col min="8437" max="8437" width="7.28515625" style="2" customWidth="1"/>
    <col min="8438" max="8438" width="59.5703125" style="2" customWidth="1"/>
    <col min="8439" max="8439" width="0" style="2" hidden="1" customWidth="1"/>
    <col min="8440" max="8440" width="23.85546875" style="2" customWidth="1"/>
    <col min="8441" max="8441" width="27.42578125" style="2" customWidth="1"/>
    <col min="8442" max="8442" width="28" style="2" customWidth="1"/>
    <col min="8443" max="8445" width="0" style="2" hidden="1" customWidth="1"/>
    <col min="8446" max="8446" width="7.28515625" style="2" customWidth="1"/>
    <col min="8447" max="8447" width="6.140625" style="2" bestFit="1" customWidth="1"/>
    <col min="8448" max="8448" width="76.85546875" style="2"/>
    <col min="8449" max="8449" width="7.28515625" style="2" customWidth="1"/>
    <col min="8450" max="8450" width="6.140625" style="2" bestFit="1" customWidth="1"/>
    <col min="8451" max="8451" width="78" style="2" customWidth="1"/>
    <col min="8452" max="8452" width="20.7109375" style="2" customWidth="1"/>
    <col min="8453" max="8453" width="26" style="2" customWidth="1"/>
    <col min="8454" max="8454" width="37" style="2" bestFit="1" customWidth="1"/>
    <col min="8455" max="8463" width="0" style="2" hidden="1" customWidth="1"/>
    <col min="8464" max="8466" width="22.7109375" style="2" bestFit="1" customWidth="1"/>
    <col min="8467" max="8467" width="25.28515625" style="2" bestFit="1" customWidth="1"/>
    <col min="8468" max="8468" width="21" style="2" bestFit="1" customWidth="1"/>
    <col min="8469" max="8469" width="8.28515625" style="2" customWidth="1"/>
    <col min="8470" max="8470" width="19" style="2" bestFit="1" customWidth="1"/>
    <col min="8471" max="8471" width="20.5703125" style="2" bestFit="1" customWidth="1"/>
    <col min="8472" max="8472" width="19" style="2" customWidth="1"/>
    <col min="8473" max="8679" width="11.42578125" style="2" customWidth="1"/>
    <col min="8680" max="8682" width="7.28515625" style="2" customWidth="1"/>
    <col min="8683" max="8683" width="0" style="2" hidden="1" customWidth="1"/>
    <col min="8684" max="8684" width="7.28515625" style="2" customWidth="1"/>
    <col min="8685" max="8685" width="66.140625" style="2" customWidth="1"/>
    <col min="8686" max="8686" width="0" style="2" hidden="1" customWidth="1"/>
    <col min="8687" max="8687" width="28" style="2" customWidth="1"/>
    <col min="8688" max="8688" width="32.140625" style="2" customWidth="1"/>
    <col min="8689" max="8689" width="39.85546875" style="2" bestFit="1" customWidth="1"/>
    <col min="8690" max="8690" width="0" style="2" hidden="1" customWidth="1"/>
    <col min="8691" max="8691" width="7.28515625" style="2" customWidth="1"/>
    <col min="8692" max="8692" width="0" style="2" hidden="1" customWidth="1"/>
    <col min="8693" max="8693" width="7.28515625" style="2" customWidth="1"/>
    <col min="8694" max="8694" width="59.5703125" style="2" customWidth="1"/>
    <col min="8695" max="8695" width="0" style="2" hidden="1" customWidth="1"/>
    <col min="8696" max="8696" width="23.85546875" style="2" customWidth="1"/>
    <col min="8697" max="8697" width="27.42578125" style="2" customWidth="1"/>
    <col min="8698" max="8698" width="28" style="2" customWidth="1"/>
    <col min="8699" max="8701" width="0" style="2" hidden="1" customWidth="1"/>
    <col min="8702" max="8702" width="7.28515625" style="2" customWidth="1"/>
    <col min="8703" max="8703" width="6.140625" style="2" bestFit="1" customWidth="1"/>
    <col min="8704" max="8704" width="76.85546875" style="2"/>
    <col min="8705" max="8705" width="7.28515625" style="2" customWidth="1"/>
    <col min="8706" max="8706" width="6.140625" style="2" bestFit="1" customWidth="1"/>
    <col min="8707" max="8707" width="78" style="2" customWidth="1"/>
    <col min="8708" max="8708" width="20.7109375" style="2" customWidth="1"/>
    <col min="8709" max="8709" width="26" style="2" customWidth="1"/>
    <col min="8710" max="8710" width="37" style="2" bestFit="1" customWidth="1"/>
    <col min="8711" max="8719" width="0" style="2" hidden="1" customWidth="1"/>
    <col min="8720" max="8722" width="22.7109375" style="2" bestFit="1" customWidth="1"/>
    <col min="8723" max="8723" width="25.28515625" style="2" bestFit="1" customWidth="1"/>
    <col min="8724" max="8724" width="21" style="2" bestFit="1" customWidth="1"/>
    <col min="8725" max="8725" width="8.28515625" style="2" customWidth="1"/>
    <col min="8726" max="8726" width="19" style="2" bestFit="1" customWidth="1"/>
    <col min="8727" max="8727" width="20.5703125" style="2" bestFit="1" customWidth="1"/>
    <col min="8728" max="8728" width="19" style="2" customWidth="1"/>
    <col min="8729" max="8935" width="11.42578125" style="2" customWidth="1"/>
    <col min="8936" max="8938" width="7.28515625" style="2" customWidth="1"/>
    <col min="8939" max="8939" width="0" style="2" hidden="1" customWidth="1"/>
    <col min="8940" max="8940" width="7.28515625" style="2" customWidth="1"/>
    <col min="8941" max="8941" width="66.140625" style="2" customWidth="1"/>
    <col min="8942" max="8942" width="0" style="2" hidden="1" customWidth="1"/>
    <col min="8943" max="8943" width="28" style="2" customWidth="1"/>
    <col min="8944" max="8944" width="32.140625" style="2" customWidth="1"/>
    <col min="8945" max="8945" width="39.85546875" style="2" bestFit="1" customWidth="1"/>
    <col min="8946" max="8946" width="0" style="2" hidden="1" customWidth="1"/>
    <col min="8947" max="8947" width="7.28515625" style="2" customWidth="1"/>
    <col min="8948" max="8948" width="0" style="2" hidden="1" customWidth="1"/>
    <col min="8949" max="8949" width="7.28515625" style="2" customWidth="1"/>
    <col min="8950" max="8950" width="59.5703125" style="2" customWidth="1"/>
    <col min="8951" max="8951" width="0" style="2" hidden="1" customWidth="1"/>
    <col min="8952" max="8952" width="23.85546875" style="2" customWidth="1"/>
    <col min="8953" max="8953" width="27.42578125" style="2" customWidth="1"/>
    <col min="8954" max="8954" width="28" style="2" customWidth="1"/>
    <col min="8955" max="8957" width="0" style="2" hidden="1" customWidth="1"/>
    <col min="8958" max="8958" width="7.28515625" style="2" customWidth="1"/>
    <col min="8959" max="8959" width="6.140625" style="2" bestFit="1" customWidth="1"/>
    <col min="8960" max="8960" width="76.85546875" style="2"/>
    <col min="8961" max="8961" width="7.28515625" style="2" customWidth="1"/>
    <col min="8962" max="8962" width="6.140625" style="2" bestFit="1" customWidth="1"/>
    <col min="8963" max="8963" width="78" style="2" customWidth="1"/>
    <col min="8964" max="8964" width="20.7109375" style="2" customWidth="1"/>
    <col min="8965" max="8965" width="26" style="2" customWidth="1"/>
    <col min="8966" max="8966" width="37" style="2" bestFit="1" customWidth="1"/>
    <col min="8967" max="8975" width="0" style="2" hidden="1" customWidth="1"/>
    <col min="8976" max="8978" width="22.7109375" style="2" bestFit="1" customWidth="1"/>
    <col min="8979" max="8979" width="25.28515625" style="2" bestFit="1" customWidth="1"/>
    <col min="8980" max="8980" width="21" style="2" bestFit="1" customWidth="1"/>
    <col min="8981" max="8981" width="8.28515625" style="2" customWidth="1"/>
    <col min="8982" max="8982" width="19" style="2" bestFit="1" customWidth="1"/>
    <col min="8983" max="8983" width="20.5703125" style="2" bestFit="1" customWidth="1"/>
    <col min="8984" max="8984" width="19" style="2" customWidth="1"/>
    <col min="8985" max="9191" width="11.42578125" style="2" customWidth="1"/>
    <col min="9192" max="9194" width="7.28515625" style="2" customWidth="1"/>
    <col min="9195" max="9195" width="0" style="2" hidden="1" customWidth="1"/>
    <col min="9196" max="9196" width="7.28515625" style="2" customWidth="1"/>
    <col min="9197" max="9197" width="66.140625" style="2" customWidth="1"/>
    <col min="9198" max="9198" width="0" style="2" hidden="1" customWidth="1"/>
    <col min="9199" max="9199" width="28" style="2" customWidth="1"/>
    <col min="9200" max="9200" width="32.140625" style="2" customWidth="1"/>
    <col min="9201" max="9201" width="39.85546875" style="2" bestFit="1" customWidth="1"/>
    <col min="9202" max="9202" width="0" style="2" hidden="1" customWidth="1"/>
    <col min="9203" max="9203" width="7.28515625" style="2" customWidth="1"/>
    <col min="9204" max="9204" width="0" style="2" hidden="1" customWidth="1"/>
    <col min="9205" max="9205" width="7.28515625" style="2" customWidth="1"/>
    <col min="9206" max="9206" width="59.5703125" style="2" customWidth="1"/>
    <col min="9207" max="9207" width="0" style="2" hidden="1" customWidth="1"/>
    <col min="9208" max="9208" width="23.85546875" style="2" customWidth="1"/>
    <col min="9209" max="9209" width="27.42578125" style="2" customWidth="1"/>
    <col min="9210" max="9210" width="28" style="2" customWidth="1"/>
    <col min="9211" max="9213" width="0" style="2" hidden="1" customWidth="1"/>
    <col min="9214" max="9214" width="7.28515625" style="2" customWidth="1"/>
    <col min="9215" max="9215" width="6.140625" style="2" bestFit="1" customWidth="1"/>
    <col min="9216" max="9216" width="76.85546875" style="2"/>
    <col min="9217" max="9217" width="7.28515625" style="2" customWidth="1"/>
    <col min="9218" max="9218" width="6.140625" style="2" bestFit="1" customWidth="1"/>
    <col min="9219" max="9219" width="78" style="2" customWidth="1"/>
    <col min="9220" max="9220" width="20.7109375" style="2" customWidth="1"/>
    <col min="9221" max="9221" width="26" style="2" customWidth="1"/>
    <col min="9222" max="9222" width="37" style="2" bestFit="1" customWidth="1"/>
    <col min="9223" max="9231" width="0" style="2" hidden="1" customWidth="1"/>
    <col min="9232" max="9234" width="22.7109375" style="2" bestFit="1" customWidth="1"/>
    <col min="9235" max="9235" width="25.28515625" style="2" bestFit="1" customWidth="1"/>
    <col min="9236" max="9236" width="21" style="2" bestFit="1" customWidth="1"/>
    <col min="9237" max="9237" width="8.28515625" style="2" customWidth="1"/>
    <col min="9238" max="9238" width="19" style="2" bestFit="1" customWidth="1"/>
    <col min="9239" max="9239" width="20.5703125" style="2" bestFit="1" customWidth="1"/>
    <col min="9240" max="9240" width="19" style="2" customWidth="1"/>
    <col min="9241" max="9447" width="11.42578125" style="2" customWidth="1"/>
    <col min="9448" max="9450" width="7.28515625" style="2" customWidth="1"/>
    <col min="9451" max="9451" width="0" style="2" hidden="1" customWidth="1"/>
    <col min="9452" max="9452" width="7.28515625" style="2" customWidth="1"/>
    <col min="9453" max="9453" width="66.140625" style="2" customWidth="1"/>
    <col min="9454" max="9454" width="0" style="2" hidden="1" customWidth="1"/>
    <col min="9455" max="9455" width="28" style="2" customWidth="1"/>
    <col min="9456" max="9456" width="32.140625" style="2" customWidth="1"/>
    <col min="9457" max="9457" width="39.85546875" style="2" bestFit="1" customWidth="1"/>
    <col min="9458" max="9458" width="0" style="2" hidden="1" customWidth="1"/>
    <col min="9459" max="9459" width="7.28515625" style="2" customWidth="1"/>
    <col min="9460" max="9460" width="0" style="2" hidden="1" customWidth="1"/>
    <col min="9461" max="9461" width="7.28515625" style="2" customWidth="1"/>
    <col min="9462" max="9462" width="59.5703125" style="2" customWidth="1"/>
    <col min="9463" max="9463" width="0" style="2" hidden="1" customWidth="1"/>
    <col min="9464" max="9464" width="23.85546875" style="2" customWidth="1"/>
    <col min="9465" max="9465" width="27.42578125" style="2" customWidth="1"/>
    <col min="9466" max="9466" width="28" style="2" customWidth="1"/>
    <col min="9467" max="9469" width="0" style="2" hidden="1" customWidth="1"/>
    <col min="9470" max="9470" width="7.28515625" style="2" customWidth="1"/>
    <col min="9471" max="9471" width="6.140625" style="2" bestFit="1" customWidth="1"/>
    <col min="9472" max="9472" width="76.85546875" style="2"/>
    <col min="9473" max="9473" width="7.28515625" style="2" customWidth="1"/>
    <col min="9474" max="9474" width="6.140625" style="2" bestFit="1" customWidth="1"/>
    <col min="9475" max="9475" width="78" style="2" customWidth="1"/>
    <col min="9476" max="9476" width="20.7109375" style="2" customWidth="1"/>
    <col min="9477" max="9477" width="26" style="2" customWidth="1"/>
    <col min="9478" max="9478" width="37" style="2" bestFit="1" customWidth="1"/>
    <col min="9479" max="9487" width="0" style="2" hidden="1" customWidth="1"/>
    <col min="9488" max="9490" width="22.7109375" style="2" bestFit="1" customWidth="1"/>
    <col min="9491" max="9491" width="25.28515625" style="2" bestFit="1" customWidth="1"/>
    <col min="9492" max="9492" width="21" style="2" bestFit="1" customWidth="1"/>
    <col min="9493" max="9493" width="8.28515625" style="2" customWidth="1"/>
    <col min="9494" max="9494" width="19" style="2" bestFit="1" customWidth="1"/>
    <col min="9495" max="9495" width="20.5703125" style="2" bestFit="1" customWidth="1"/>
    <col min="9496" max="9496" width="19" style="2" customWidth="1"/>
    <col min="9497" max="9703" width="11.42578125" style="2" customWidth="1"/>
    <col min="9704" max="9706" width="7.28515625" style="2" customWidth="1"/>
    <col min="9707" max="9707" width="0" style="2" hidden="1" customWidth="1"/>
    <col min="9708" max="9708" width="7.28515625" style="2" customWidth="1"/>
    <col min="9709" max="9709" width="66.140625" style="2" customWidth="1"/>
    <col min="9710" max="9710" width="0" style="2" hidden="1" customWidth="1"/>
    <col min="9711" max="9711" width="28" style="2" customWidth="1"/>
    <col min="9712" max="9712" width="32.140625" style="2" customWidth="1"/>
    <col min="9713" max="9713" width="39.85546875" style="2" bestFit="1" customWidth="1"/>
    <col min="9714" max="9714" width="0" style="2" hidden="1" customWidth="1"/>
    <col min="9715" max="9715" width="7.28515625" style="2" customWidth="1"/>
    <col min="9716" max="9716" width="0" style="2" hidden="1" customWidth="1"/>
    <col min="9717" max="9717" width="7.28515625" style="2" customWidth="1"/>
    <col min="9718" max="9718" width="59.5703125" style="2" customWidth="1"/>
    <col min="9719" max="9719" width="0" style="2" hidden="1" customWidth="1"/>
    <col min="9720" max="9720" width="23.85546875" style="2" customWidth="1"/>
    <col min="9721" max="9721" width="27.42578125" style="2" customWidth="1"/>
    <col min="9722" max="9722" width="28" style="2" customWidth="1"/>
    <col min="9723" max="9725" width="0" style="2" hidden="1" customWidth="1"/>
    <col min="9726" max="9726" width="7.28515625" style="2" customWidth="1"/>
    <col min="9727" max="9727" width="6.140625" style="2" bestFit="1" customWidth="1"/>
    <col min="9728" max="9728" width="76.85546875" style="2"/>
    <col min="9729" max="9729" width="7.28515625" style="2" customWidth="1"/>
    <col min="9730" max="9730" width="6.140625" style="2" bestFit="1" customWidth="1"/>
    <col min="9731" max="9731" width="78" style="2" customWidth="1"/>
    <col min="9732" max="9732" width="20.7109375" style="2" customWidth="1"/>
    <col min="9733" max="9733" width="26" style="2" customWidth="1"/>
    <col min="9734" max="9734" width="37" style="2" bestFit="1" customWidth="1"/>
    <col min="9735" max="9743" width="0" style="2" hidden="1" customWidth="1"/>
    <col min="9744" max="9746" width="22.7109375" style="2" bestFit="1" customWidth="1"/>
    <col min="9747" max="9747" width="25.28515625" style="2" bestFit="1" customWidth="1"/>
    <col min="9748" max="9748" width="21" style="2" bestFit="1" customWidth="1"/>
    <col min="9749" max="9749" width="8.28515625" style="2" customWidth="1"/>
    <col min="9750" max="9750" width="19" style="2" bestFit="1" customWidth="1"/>
    <col min="9751" max="9751" width="20.5703125" style="2" bestFit="1" customWidth="1"/>
    <col min="9752" max="9752" width="19" style="2" customWidth="1"/>
    <col min="9753" max="9959" width="11.42578125" style="2" customWidth="1"/>
    <col min="9960" max="9962" width="7.28515625" style="2" customWidth="1"/>
    <col min="9963" max="9963" width="0" style="2" hidden="1" customWidth="1"/>
    <col min="9964" max="9964" width="7.28515625" style="2" customWidth="1"/>
    <col min="9965" max="9965" width="66.140625" style="2" customWidth="1"/>
    <col min="9966" max="9966" width="0" style="2" hidden="1" customWidth="1"/>
    <col min="9967" max="9967" width="28" style="2" customWidth="1"/>
    <col min="9968" max="9968" width="32.140625" style="2" customWidth="1"/>
    <col min="9969" max="9969" width="39.85546875" style="2" bestFit="1" customWidth="1"/>
    <col min="9970" max="9970" width="0" style="2" hidden="1" customWidth="1"/>
    <col min="9971" max="9971" width="7.28515625" style="2" customWidth="1"/>
    <col min="9972" max="9972" width="0" style="2" hidden="1" customWidth="1"/>
    <col min="9973" max="9973" width="7.28515625" style="2" customWidth="1"/>
    <col min="9974" max="9974" width="59.5703125" style="2" customWidth="1"/>
    <col min="9975" max="9975" width="0" style="2" hidden="1" customWidth="1"/>
    <col min="9976" max="9976" width="23.85546875" style="2" customWidth="1"/>
    <col min="9977" max="9977" width="27.42578125" style="2" customWidth="1"/>
    <col min="9978" max="9978" width="28" style="2" customWidth="1"/>
    <col min="9979" max="9981" width="0" style="2" hidden="1" customWidth="1"/>
    <col min="9982" max="9982" width="7.28515625" style="2" customWidth="1"/>
    <col min="9983" max="9983" width="6.140625" style="2" bestFit="1" customWidth="1"/>
    <col min="9984" max="9984" width="76.85546875" style="2"/>
    <col min="9985" max="9985" width="7.28515625" style="2" customWidth="1"/>
    <col min="9986" max="9986" width="6.140625" style="2" bestFit="1" customWidth="1"/>
    <col min="9987" max="9987" width="78" style="2" customWidth="1"/>
    <col min="9988" max="9988" width="20.7109375" style="2" customWidth="1"/>
    <col min="9989" max="9989" width="26" style="2" customWidth="1"/>
    <col min="9990" max="9990" width="37" style="2" bestFit="1" customWidth="1"/>
    <col min="9991" max="9999" width="0" style="2" hidden="1" customWidth="1"/>
    <col min="10000" max="10002" width="22.7109375" style="2" bestFit="1" customWidth="1"/>
    <col min="10003" max="10003" width="25.28515625" style="2" bestFit="1" customWidth="1"/>
    <col min="10004" max="10004" width="21" style="2" bestFit="1" customWidth="1"/>
    <col min="10005" max="10005" width="8.28515625" style="2" customWidth="1"/>
    <col min="10006" max="10006" width="19" style="2" bestFit="1" customWidth="1"/>
    <col min="10007" max="10007" width="20.5703125" style="2" bestFit="1" customWidth="1"/>
    <col min="10008" max="10008" width="19" style="2" customWidth="1"/>
    <col min="10009" max="10215" width="11.42578125" style="2" customWidth="1"/>
    <col min="10216" max="10218" width="7.28515625" style="2" customWidth="1"/>
    <col min="10219" max="10219" width="0" style="2" hidden="1" customWidth="1"/>
    <col min="10220" max="10220" width="7.28515625" style="2" customWidth="1"/>
    <col min="10221" max="10221" width="66.140625" style="2" customWidth="1"/>
    <col min="10222" max="10222" width="0" style="2" hidden="1" customWidth="1"/>
    <col min="10223" max="10223" width="28" style="2" customWidth="1"/>
    <col min="10224" max="10224" width="32.140625" style="2" customWidth="1"/>
    <col min="10225" max="10225" width="39.85546875" style="2" bestFit="1" customWidth="1"/>
    <col min="10226" max="10226" width="0" style="2" hidden="1" customWidth="1"/>
    <col min="10227" max="10227" width="7.28515625" style="2" customWidth="1"/>
    <col min="10228" max="10228" width="0" style="2" hidden="1" customWidth="1"/>
    <col min="10229" max="10229" width="7.28515625" style="2" customWidth="1"/>
    <col min="10230" max="10230" width="59.5703125" style="2" customWidth="1"/>
    <col min="10231" max="10231" width="0" style="2" hidden="1" customWidth="1"/>
    <col min="10232" max="10232" width="23.85546875" style="2" customWidth="1"/>
    <col min="10233" max="10233" width="27.42578125" style="2" customWidth="1"/>
    <col min="10234" max="10234" width="28" style="2" customWidth="1"/>
    <col min="10235" max="10237" width="0" style="2" hidden="1" customWidth="1"/>
    <col min="10238" max="10238" width="7.28515625" style="2" customWidth="1"/>
    <col min="10239" max="10239" width="6.140625" style="2" bestFit="1" customWidth="1"/>
    <col min="10240" max="10240" width="76.85546875" style="2"/>
    <col min="10241" max="10241" width="7.28515625" style="2" customWidth="1"/>
    <col min="10242" max="10242" width="6.140625" style="2" bestFit="1" customWidth="1"/>
    <col min="10243" max="10243" width="78" style="2" customWidth="1"/>
    <col min="10244" max="10244" width="20.7109375" style="2" customWidth="1"/>
    <col min="10245" max="10245" width="26" style="2" customWidth="1"/>
    <col min="10246" max="10246" width="37" style="2" bestFit="1" customWidth="1"/>
    <col min="10247" max="10255" width="0" style="2" hidden="1" customWidth="1"/>
    <col min="10256" max="10258" width="22.7109375" style="2" bestFit="1" customWidth="1"/>
    <col min="10259" max="10259" width="25.28515625" style="2" bestFit="1" customWidth="1"/>
    <col min="10260" max="10260" width="21" style="2" bestFit="1" customWidth="1"/>
    <col min="10261" max="10261" width="8.28515625" style="2" customWidth="1"/>
    <col min="10262" max="10262" width="19" style="2" bestFit="1" customWidth="1"/>
    <col min="10263" max="10263" width="20.5703125" style="2" bestFit="1" customWidth="1"/>
    <col min="10264" max="10264" width="19" style="2" customWidth="1"/>
    <col min="10265" max="10471" width="11.42578125" style="2" customWidth="1"/>
    <col min="10472" max="10474" width="7.28515625" style="2" customWidth="1"/>
    <col min="10475" max="10475" width="0" style="2" hidden="1" customWidth="1"/>
    <col min="10476" max="10476" width="7.28515625" style="2" customWidth="1"/>
    <col min="10477" max="10477" width="66.140625" style="2" customWidth="1"/>
    <col min="10478" max="10478" width="0" style="2" hidden="1" customWidth="1"/>
    <col min="10479" max="10479" width="28" style="2" customWidth="1"/>
    <col min="10480" max="10480" width="32.140625" style="2" customWidth="1"/>
    <col min="10481" max="10481" width="39.85546875" style="2" bestFit="1" customWidth="1"/>
    <col min="10482" max="10482" width="0" style="2" hidden="1" customWidth="1"/>
    <col min="10483" max="10483" width="7.28515625" style="2" customWidth="1"/>
    <col min="10484" max="10484" width="0" style="2" hidden="1" customWidth="1"/>
    <col min="10485" max="10485" width="7.28515625" style="2" customWidth="1"/>
    <col min="10486" max="10486" width="59.5703125" style="2" customWidth="1"/>
    <col min="10487" max="10487" width="0" style="2" hidden="1" customWidth="1"/>
    <col min="10488" max="10488" width="23.85546875" style="2" customWidth="1"/>
    <col min="10489" max="10489" width="27.42578125" style="2" customWidth="1"/>
    <col min="10490" max="10490" width="28" style="2" customWidth="1"/>
    <col min="10491" max="10493" width="0" style="2" hidden="1" customWidth="1"/>
    <col min="10494" max="10494" width="7.28515625" style="2" customWidth="1"/>
    <col min="10495" max="10495" width="6.140625" style="2" bestFit="1" customWidth="1"/>
    <col min="10496" max="10496" width="76.85546875" style="2"/>
    <col min="10497" max="10497" width="7.28515625" style="2" customWidth="1"/>
    <col min="10498" max="10498" width="6.140625" style="2" bestFit="1" customWidth="1"/>
    <col min="10499" max="10499" width="78" style="2" customWidth="1"/>
    <col min="10500" max="10500" width="20.7109375" style="2" customWidth="1"/>
    <col min="10501" max="10501" width="26" style="2" customWidth="1"/>
    <col min="10502" max="10502" width="37" style="2" bestFit="1" customWidth="1"/>
    <col min="10503" max="10511" width="0" style="2" hidden="1" customWidth="1"/>
    <col min="10512" max="10514" width="22.7109375" style="2" bestFit="1" customWidth="1"/>
    <col min="10515" max="10515" width="25.28515625" style="2" bestFit="1" customWidth="1"/>
    <col min="10516" max="10516" width="21" style="2" bestFit="1" customWidth="1"/>
    <col min="10517" max="10517" width="8.28515625" style="2" customWidth="1"/>
    <col min="10518" max="10518" width="19" style="2" bestFit="1" customWidth="1"/>
    <col min="10519" max="10519" width="20.5703125" style="2" bestFit="1" customWidth="1"/>
    <col min="10520" max="10520" width="19" style="2" customWidth="1"/>
    <col min="10521" max="10727" width="11.42578125" style="2" customWidth="1"/>
    <col min="10728" max="10730" width="7.28515625" style="2" customWidth="1"/>
    <col min="10731" max="10731" width="0" style="2" hidden="1" customWidth="1"/>
    <col min="10732" max="10732" width="7.28515625" style="2" customWidth="1"/>
    <col min="10733" max="10733" width="66.140625" style="2" customWidth="1"/>
    <col min="10734" max="10734" width="0" style="2" hidden="1" customWidth="1"/>
    <col min="10735" max="10735" width="28" style="2" customWidth="1"/>
    <col min="10736" max="10736" width="32.140625" style="2" customWidth="1"/>
    <col min="10737" max="10737" width="39.85546875" style="2" bestFit="1" customWidth="1"/>
    <col min="10738" max="10738" width="0" style="2" hidden="1" customWidth="1"/>
    <col min="10739" max="10739" width="7.28515625" style="2" customWidth="1"/>
    <col min="10740" max="10740" width="0" style="2" hidden="1" customWidth="1"/>
    <col min="10741" max="10741" width="7.28515625" style="2" customWidth="1"/>
    <col min="10742" max="10742" width="59.5703125" style="2" customWidth="1"/>
    <col min="10743" max="10743" width="0" style="2" hidden="1" customWidth="1"/>
    <col min="10744" max="10744" width="23.85546875" style="2" customWidth="1"/>
    <col min="10745" max="10745" width="27.42578125" style="2" customWidth="1"/>
    <col min="10746" max="10746" width="28" style="2" customWidth="1"/>
    <col min="10747" max="10749" width="0" style="2" hidden="1" customWidth="1"/>
    <col min="10750" max="10750" width="7.28515625" style="2" customWidth="1"/>
    <col min="10751" max="10751" width="6.140625" style="2" bestFit="1" customWidth="1"/>
    <col min="10752" max="10752" width="76.85546875" style="2"/>
    <col min="10753" max="10753" width="7.28515625" style="2" customWidth="1"/>
    <col min="10754" max="10754" width="6.140625" style="2" bestFit="1" customWidth="1"/>
    <col min="10755" max="10755" width="78" style="2" customWidth="1"/>
    <col min="10756" max="10756" width="20.7109375" style="2" customWidth="1"/>
    <col min="10757" max="10757" width="26" style="2" customWidth="1"/>
    <col min="10758" max="10758" width="37" style="2" bestFit="1" customWidth="1"/>
    <col min="10759" max="10767" width="0" style="2" hidden="1" customWidth="1"/>
    <col min="10768" max="10770" width="22.7109375" style="2" bestFit="1" customWidth="1"/>
    <col min="10771" max="10771" width="25.28515625" style="2" bestFit="1" customWidth="1"/>
    <col min="10772" max="10772" width="21" style="2" bestFit="1" customWidth="1"/>
    <col min="10773" max="10773" width="8.28515625" style="2" customWidth="1"/>
    <col min="10774" max="10774" width="19" style="2" bestFit="1" customWidth="1"/>
    <col min="10775" max="10775" width="20.5703125" style="2" bestFit="1" customWidth="1"/>
    <col min="10776" max="10776" width="19" style="2" customWidth="1"/>
    <col min="10777" max="10983" width="11.42578125" style="2" customWidth="1"/>
    <col min="10984" max="10986" width="7.28515625" style="2" customWidth="1"/>
    <col min="10987" max="10987" width="0" style="2" hidden="1" customWidth="1"/>
    <col min="10988" max="10988" width="7.28515625" style="2" customWidth="1"/>
    <col min="10989" max="10989" width="66.140625" style="2" customWidth="1"/>
    <col min="10990" max="10990" width="0" style="2" hidden="1" customWidth="1"/>
    <col min="10991" max="10991" width="28" style="2" customWidth="1"/>
    <col min="10992" max="10992" width="32.140625" style="2" customWidth="1"/>
    <col min="10993" max="10993" width="39.85546875" style="2" bestFit="1" customWidth="1"/>
    <col min="10994" max="10994" width="0" style="2" hidden="1" customWidth="1"/>
    <col min="10995" max="10995" width="7.28515625" style="2" customWidth="1"/>
    <col min="10996" max="10996" width="0" style="2" hidden="1" customWidth="1"/>
    <col min="10997" max="10997" width="7.28515625" style="2" customWidth="1"/>
    <col min="10998" max="10998" width="59.5703125" style="2" customWidth="1"/>
    <col min="10999" max="10999" width="0" style="2" hidden="1" customWidth="1"/>
    <col min="11000" max="11000" width="23.85546875" style="2" customWidth="1"/>
    <col min="11001" max="11001" width="27.42578125" style="2" customWidth="1"/>
    <col min="11002" max="11002" width="28" style="2" customWidth="1"/>
    <col min="11003" max="11005" width="0" style="2" hidden="1" customWidth="1"/>
    <col min="11006" max="11006" width="7.28515625" style="2" customWidth="1"/>
    <col min="11007" max="11007" width="6.140625" style="2" bestFit="1" customWidth="1"/>
    <col min="11008" max="11008" width="76.85546875" style="2"/>
    <col min="11009" max="11009" width="7.28515625" style="2" customWidth="1"/>
    <col min="11010" max="11010" width="6.140625" style="2" bestFit="1" customWidth="1"/>
    <col min="11011" max="11011" width="78" style="2" customWidth="1"/>
    <col min="11012" max="11012" width="20.7109375" style="2" customWidth="1"/>
    <col min="11013" max="11013" width="26" style="2" customWidth="1"/>
    <col min="11014" max="11014" width="37" style="2" bestFit="1" customWidth="1"/>
    <col min="11015" max="11023" width="0" style="2" hidden="1" customWidth="1"/>
    <col min="11024" max="11026" width="22.7109375" style="2" bestFit="1" customWidth="1"/>
    <col min="11027" max="11027" width="25.28515625" style="2" bestFit="1" customWidth="1"/>
    <col min="11028" max="11028" width="21" style="2" bestFit="1" customWidth="1"/>
    <col min="11029" max="11029" width="8.28515625" style="2" customWidth="1"/>
    <col min="11030" max="11030" width="19" style="2" bestFit="1" customWidth="1"/>
    <col min="11031" max="11031" width="20.5703125" style="2" bestFit="1" customWidth="1"/>
    <col min="11032" max="11032" width="19" style="2" customWidth="1"/>
    <col min="11033" max="11239" width="11.42578125" style="2" customWidth="1"/>
    <col min="11240" max="11242" width="7.28515625" style="2" customWidth="1"/>
    <col min="11243" max="11243" width="0" style="2" hidden="1" customWidth="1"/>
    <col min="11244" max="11244" width="7.28515625" style="2" customWidth="1"/>
    <col min="11245" max="11245" width="66.140625" style="2" customWidth="1"/>
    <col min="11246" max="11246" width="0" style="2" hidden="1" customWidth="1"/>
    <col min="11247" max="11247" width="28" style="2" customWidth="1"/>
    <col min="11248" max="11248" width="32.140625" style="2" customWidth="1"/>
    <col min="11249" max="11249" width="39.85546875" style="2" bestFit="1" customWidth="1"/>
    <col min="11250" max="11250" width="0" style="2" hidden="1" customWidth="1"/>
    <col min="11251" max="11251" width="7.28515625" style="2" customWidth="1"/>
    <col min="11252" max="11252" width="0" style="2" hidden="1" customWidth="1"/>
    <col min="11253" max="11253" width="7.28515625" style="2" customWidth="1"/>
    <col min="11254" max="11254" width="59.5703125" style="2" customWidth="1"/>
    <col min="11255" max="11255" width="0" style="2" hidden="1" customWidth="1"/>
    <col min="11256" max="11256" width="23.85546875" style="2" customWidth="1"/>
    <col min="11257" max="11257" width="27.42578125" style="2" customWidth="1"/>
    <col min="11258" max="11258" width="28" style="2" customWidth="1"/>
    <col min="11259" max="11261" width="0" style="2" hidden="1" customWidth="1"/>
    <col min="11262" max="11262" width="7.28515625" style="2" customWidth="1"/>
    <col min="11263" max="11263" width="6.140625" style="2" bestFit="1" customWidth="1"/>
    <col min="11264" max="11264" width="76.85546875" style="2"/>
    <col min="11265" max="11265" width="7.28515625" style="2" customWidth="1"/>
    <col min="11266" max="11266" width="6.140625" style="2" bestFit="1" customWidth="1"/>
    <col min="11267" max="11267" width="78" style="2" customWidth="1"/>
    <col min="11268" max="11268" width="20.7109375" style="2" customWidth="1"/>
    <col min="11269" max="11269" width="26" style="2" customWidth="1"/>
    <col min="11270" max="11270" width="37" style="2" bestFit="1" customWidth="1"/>
    <col min="11271" max="11279" width="0" style="2" hidden="1" customWidth="1"/>
    <col min="11280" max="11282" width="22.7109375" style="2" bestFit="1" customWidth="1"/>
    <col min="11283" max="11283" width="25.28515625" style="2" bestFit="1" customWidth="1"/>
    <col min="11284" max="11284" width="21" style="2" bestFit="1" customWidth="1"/>
    <col min="11285" max="11285" width="8.28515625" style="2" customWidth="1"/>
    <col min="11286" max="11286" width="19" style="2" bestFit="1" customWidth="1"/>
    <col min="11287" max="11287" width="20.5703125" style="2" bestFit="1" customWidth="1"/>
    <col min="11288" max="11288" width="19" style="2" customWidth="1"/>
    <col min="11289" max="11495" width="11.42578125" style="2" customWidth="1"/>
    <col min="11496" max="11498" width="7.28515625" style="2" customWidth="1"/>
    <col min="11499" max="11499" width="0" style="2" hidden="1" customWidth="1"/>
    <col min="11500" max="11500" width="7.28515625" style="2" customWidth="1"/>
    <col min="11501" max="11501" width="66.140625" style="2" customWidth="1"/>
    <col min="11502" max="11502" width="0" style="2" hidden="1" customWidth="1"/>
    <col min="11503" max="11503" width="28" style="2" customWidth="1"/>
    <col min="11504" max="11504" width="32.140625" style="2" customWidth="1"/>
    <col min="11505" max="11505" width="39.85546875" style="2" bestFit="1" customWidth="1"/>
    <col min="11506" max="11506" width="0" style="2" hidden="1" customWidth="1"/>
    <col min="11507" max="11507" width="7.28515625" style="2" customWidth="1"/>
    <col min="11508" max="11508" width="0" style="2" hidden="1" customWidth="1"/>
    <col min="11509" max="11509" width="7.28515625" style="2" customWidth="1"/>
    <col min="11510" max="11510" width="59.5703125" style="2" customWidth="1"/>
    <col min="11511" max="11511" width="0" style="2" hidden="1" customWidth="1"/>
    <col min="11512" max="11512" width="23.85546875" style="2" customWidth="1"/>
    <col min="11513" max="11513" width="27.42578125" style="2" customWidth="1"/>
    <col min="11514" max="11514" width="28" style="2" customWidth="1"/>
    <col min="11515" max="11517" width="0" style="2" hidden="1" customWidth="1"/>
    <col min="11518" max="11518" width="7.28515625" style="2" customWidth="1"/>
    <col min="11519" max="11519" width="6.140625" style="2" bestFit="1" customWidth="1"/>
    <col min="11520" max="11520" width="76.85546875" style="2"/>
    <col min="11521" max="11521" width="7.28515625" style="2" customWidth="1"/>
    <col min="11522" max="11522" width="6.140625" style="2" bestFit="1" customWidth="1"/>
    <col min="11523" max="11523" width="78" style="2" customWidth="1"/>
    <col min="11524" max="11524" width="20.7109375" style="2" customWidth="1"/>
    <col min="11525" max="11525" width="26" style="2" customWidth="1"/>
    <col min="11526" max="11526" width="37" style="2" bestFit="1" customWidth="1"/>
    <col min="11527" max="11535" width="0" style="2" hidden="1" customWidth="1"/>
    <col min="11536" max="11538" width="22.7109375" style="2" bestFit="1" customWidth="1"/>
    <col min="11539" max="11539" width="25.28515625" style="2" bestFit="1" customWidth="1"/>
    <col min="11540" max="11540" width="21" style="2" bestFit="1" customWidth="1"/>
    <col min="11541" max="11541" width="8.28515625" style="2" customWidth="1"/>
    <col min="11542" max="11542" width="19" style="2" bestFit="1" customWidth="1"/>
    <col min="11543" max="11543" width="20.5703125" style="2" bestFit="1" customWidth="1"/>
    <col min="11544" max="11544" width="19" style="2" customWidth="1"/>
    <col min="11545" max="11751" width="11.42578125" style="2" customWidth="1"/>
    <col min="11752" max="11754" width="7.28515625" style="2" customWidth="1"/>
    <col min="11755" max="11755" width="0" style="2" hidden="1" customWidth="1"/>
    <col min="11756" max="11756" width="7.28515625" style="2" customWidth="1"/>
    <col min="11757" max="11757" width="66.140625" style="2" customWidth="1"/>
    <col min="11758" max="11758" width="0" style="2" hidden="1" customWidth="1"/>
    <col min="11759" max="11759" width="28" style="2" customWidth="1"/>
    <col min="11760" max="11760" width="32.140625" style="2" customWidth="1"/>
    <col min="11761" max="11761" width="39.85546875" style="2" bestFit="1" customWidth="1"/>
    <col min="11762" max="11762" width="0" style="2" hidden="1" customWidth="1"/>
    <col min="11763" max="11763" width="7.28515625" style="2" customWidth="1"/>
    <col min="11764" max="11764" width="0" style="2" hidden="1" customWidth="1"/>
    <col min="11765" max="11765" width="7.28515625" style="2" customWidth="1"/>
    <col min="11766" max="11766" width="59.5703125" style="2" customWidth="1"/>
    <col min="11767" max="11767" width="0" style="2" hidden="1" customWidth="1"/>
    <col min="11768" max="11768" width="23.85546875" style="2" customWidth="1"/>
    <col min="11769" max="11769" width="27.42578125" style="2" customWidth="1"/>
    <col min="11770" max="11770" width="28" style="2" customWidth="1"/>
    <col min="11771" max="11773" width="0" style="2" hidden="1" customWidth="1"/>
    <col min="11774" max="11774" width="7.28515625" style="2" customWidth="1"/>
    <col min="11775" max="11775" width="6.140625" style="2" bestFit="1" customWidth="1"/>
    <col min="11776" max="11776" width="76.85546875" style="2"/>
    <col min="11777" max="11777" width="7.28515625" style="2" customWidth="1"/>
    <col min="11778" max="11778" width="6.140625" style="2" bestFit="1" customWidth="1"/>
    <col min="11779" max="11779" width="78" style="2" customWidth="1"/>
    <col min="11780" max="11780" width="20.7109375" style="2" customWidth="1"/>
    <col min="11781" max="11781" width="26" style="2" customWidth="1"/>
    <col min="11782" max="11782" width="37" style="2" bestFit="1" customWidth="1"/>
    <col min="11783" max="11791" width="0" style="2" hidden="1" customWidth="1"/>
    <col min="11792" max="11794" width="22.7109375" style="2" bestFit="1" customWidth="1"/>
    <col min="11795" max="11795" width="25.28515625" style="2" bestFit="1" customWidth="1"/>
    <col min="11796" max="11796" width="21" style="2" bestFit="1" customWidth="1"/>
    <col min="11797" max="11797" width="8.28515625" style="2" customWidth="1"/>
    <col min="11798" max="11798" width="19" style="2" bestFit="1" customWidth="1"/>
    <col min="11799" max="11799" width="20.5703125" style="2" bestFit="1" customWidth="1"/>
    <col min="11800" max="11800" width="19" style="2" customWidth="1"/>
    <col min="11801" max="12007" width="11.42578125" style="2" customWidth="1"/>
    <col min="12008" max="12010" width="7.28515625" style="2" customWidth="1"/>
    <col min="12011" max="12011" width="0" style="2" hidden="1" customWidth="1"/>
    <col min="12012" max="12012" width="7.28515625" style="2" customWidth="1"/>
    <col min="12013" max="12013" width="66.140625" style="2" customWidth="1"/>
    <col min="12014" max="12014" width="0" style="2" hidden="1" customWidth="1"/>
    <col min="12015" max="12015" width="28" style="2" customWidth="1"/>
    <col min="12016" max="12016" width="32.140625" style="2" customWidth="1"/>
    <col min="12017" max="12017" width="39.85546875" style="2" bestFit="1" customWidth="1"/>
    <col min="12018" max="12018" width="0" style="2" hidden="1" customWidth="1"/>
    <col min="12019" max="12019" width="7.28515625" style="2" customWidth="1"/>
    <col min="12020" max="12020" width="0" style="2" hidden="1" customWidth="1"/>
    <col min="12021" max="12021" width="7.28515625" style="2" customWidth="1"/>
    <col min="12022" max="12022" width="59.5703125" style="2" customWidth="1"/>
    <col min="12023" max="12023" width="0" style="2" hidden="1" customWidth="1"/>
    <col min="12024" max="12024" width="23.85546875" style="2" customWidth="1"/>
    <col min="12025" max="12025" width="27.42578125" style="2" customWidth="1"/>
    <col min="12026" max="12026" width="28" style="2" customWidth="1"/>
    <col min="12027" max="12029" width="0" style="2" hidden="1" customWidth="1"/>
    <col min="12030" max="12030" width="7.28515625" style="2" customWidth="1"/>
    <col min="12031" max="12031" width="6.140625" style="2" bestFit="1" customWidth="1"/>
    <col min="12032" max="12032" width="76.85546875" style="2"/>
    <col min="12033" max="12033" width="7.28515625" style="2" customWidth="1"/>
    <col min="12034" max="12034" width="6.140625" style="2" bestFit="1" customWidth="1"/>
    <col min="12035" max="12035" width="78" style="2" customWidth="1"/>
    <col min="12036" max="12036" width="20.7109375" style="2" customWidth="1"/>
    <col min="12037" max="12037" width="26" style="2" customWidth="1"/>
    <col min="12038" max="12038" width="37" style="2" bestFit="1" customWidth="1"/>
    <col min="12039" max="12047" width="0" style="2" hidden="1" customWidth="1"/>
    <col min="12048" max="12050" width="22.7109375" style="2" bestFit="1" customWidth="1"/>
    <col min="12051" max="12051" width="25.28515625" style="2" bestFit="1" customWidth="1"/>
    <col min="12052" max="12052" width="21" style="2" bestFit="1" customWidth="1"/>
    <col min="12053" max="12053" width="8.28515625" style="2" customWidth="1"/>
    <col min="12054" max="12054" width="19" style="2" bestFit="1" customWidth="1"/>
    <col min="12055" max="12055" width="20.5703125" style="2" bestFit="1" customWidth="1"/>
    <col min="12056" max="12056" width="19" style="2" customWidth="1"/>
    <col min="12057" max="12263" width="11.42578125" style="2" customWidth="1"/>
    <col min="12264" max="12266" width="7.28515625" style="2" customWidth="1"/>
    <col min="12267" max="12267" width="0" style="2" hidden="1" customWidth="1"/>
    <col min="12268" max="12268" width="7.28515625" style="2" customWidth="1"/>
    <col min="12269" max="12269" width="66.140625" style="2" customWidth="1"/>
    <col min="12270" max="12270" width="0" style="2" hidden="1" customWidth="1"/>
    <col min="12271" max="12271" width="28" style="2" customWidth="1"/>
    <col min="12272" max="12272" width="32.140625" style="2" customWidth="1"/>
    <col min="12273" max="12273" width="39.85546875" style="2" bestFit="1" customWidth="1"/>
    <col min="12274" max="12274" width="0" style="2" hidden="1" customWidth="1"/>
    <col min="12275" max="12275" width="7.28515625" style="2" customWidth="1"/>
    <col min="12276" max="12276" width="0" style="2" hidden="1" customWidth="1"/>
    <col min="12277" max="12277" width="7.28515625" style="2" customWidth="1"/>
    <col min="12278" max="12278" width="59.5703125" style="2" customWidth="1"/>
    <col min="12279" max="12279" width="0" style="2" hidden="1" customWidth="1"/>
    <col min="12280" max="12280" width="23.85546875" style="2" customWidth="1"/>
    <col min="12281" max="12281" width="27.42578125" style="2" customWidth="1"/>
    <col min="12282" max="12282" width="28" style="2" customWidth="1"/>
    <col min="12283" max="12285" width="0" style="2" hidden="1" customWidth="1"/>
    <col min="12286" max="12286" width="7.28515625" style="2" customWidth="1"/>
    <col min="12287" max="12287" width="6.140625" style="2" bestFit="1" customWidth="1"/>
    <col min="12288" max="12288" width="76.85546875" style="2"/>
    <col min="12289" max="12289" width="7.28515625" style="2" customWidth="1"/>
    <col min="12290" max="12290" width="6.140625" style="2" bestFit="1" customWidth="1"/>
    <col min="12291" max="12291" width="78" style="2" customWidth="1"/>
    <col min="12292" max="12292" width="20.7109375" style="2" customWidth="1"/>
    <col min="12293" max="12293" width="26" style="2" customWidth="1"/>
    <col min="12294" max="12294" width="37" style="2" bestFit="1" customWidth="1"/>
    <col min="12295" max="12303" width="0" style="2" hidden="1" customWidth="1"/>
    <col min="12304" max="12306" width="22.7109375" style="2" bestFit="1" customWidth="1"/>
    <col min="12307" max="12307" width="25.28515625" style="2" bestFit="1" customWidth="1"/>
    <col min="12308" max="12308" width="21" style="2" bestFit="1" customWidth="1"/>
    <col min="12309" max="12309" width="8.28515625" style="2" customWidth="1"/>
    <col min="12310" max="12310" width="19" style="2" bestFit="1" customWidth="1"/>
    <col min="12311" max="12311" width="20.5703125" style="2" bestFit="1" customWidth="1"/>
    <col min="12312" max="12312" width="19" style="2" customWidth="1"/>
    <col min="12313" max="12519" width="11.42578125" style="2" customWidth="1"/>
    <col min="12520" max="12522" width="7.28515625" style="2" customWidth="1"/>
    <col min="12523" max="12523" width="0" style="2" hidden="1" customWidth="1"/>
    <col min="12524" max="12524" width="7.28515625" style="2" customWidth="1"/>
    <col min="12525" max="12525" width="66.140625" style="2" customWidth="1"/>
    <col min="12526" max="12526" width="0" style="2" hidden="1" customWidth="1"/>
    <col min="12527" max="12527" width="28" style="2" customWidth="1"/>
    <col min="12528" max="12528" width="32.140625" style="2" customWidth="1"/>
    <col min="12529" max="12529" width="39.85546875" style="2" bestFit="1" customWidth="1"/>
    <col min="12530" max="12530" width="0" style="2" hidden="1" customWidth="1"/>
    <col min="12531" max="12531" width="7.28515625" style="2" customWidth="1"/>
    <col min="12532" max="12532" width="0" style="2" hidden="1" customWidth="1"/>
    <col min="12533" max="12533" width="7.28515625" style="2" customWidth="1"/>
    <col min="12534" max="12534" width="59.5703125" style="2" customWidth="1"/>
    <col min="12535" max="12535" width="0" style="2" hidden="1" customWidth="1"/>
    <col min="12536" max="12536" width="23.85546875" style="2" customWidth="1"/>
    <col min="12537" max="12537" width="27.42578125" style="2" customWidth="1"/>
    <col min="12538" max="12538" width="28" style="2" customWidth="1"/>
    <col min="12539" max="12541" width="0" style="2" hidden="1" customWidth="1"/>
    <col min="12542" max="12542" width="7.28515625" style="2" customWidth="1"/>
    <col min="12543" max="12543" width="6.140625" style="2" bestFit="1" customWidth="1"/>
    <col min="12544" max="12544" width="76.85546875" style="2"/>
    <col min="12545" max="12545" width="7.28515625" style="2" customWidth="1"/>
    <col min="12546" max="12546" width="6.140625" style="2" bestFit="1" customWidth="1"/>
    <col min="12547" max="12547" width="78" style="2" customWidth="1"/>
    <col min="12548" max="12548" width="20.7109375" style="2" customWidth="1"/>
    <col min="12549" max="12549" width="26" style="2" customWidth="1"/>
    <col min="12550" max="12550" width="37" style="2" bestFit="1" customWidth="1"/>
    <col min="12551" max="12559" width="0" style="2" hidden="1" customWidth="1"/>
    <col min="12560" max="12562" width="22.7109375" style="2" bestFit="1" customWidth="1"/>
    <col min="12563" max="12563" width="25.28515625" style="2" bestFit="1" customWidth="1"/>
    <col min="12564" max="12564" width="21" style="2" bestFit="1" customWidth="1"/>
    <col min="12565" max="12565" width="8.28515625" style="2" customWidth="1"/>
    <col min="12566" max="12566" width="19" style="2" bestFit="1" customWidth="1"/>
    <col min="12567" max="12567" width="20.5703125" style="2" bestFit="1" customWidth="1"/>
    <col min="12568" max="12568" width="19" style="2" customWidth="1"/>
    <col min="12569" max="12775" width="11.42578125" style="2" customWidth="1"/>
    <col min="12776" max="12778" width="7.28515625" style="2" customWidth="1"/>
    <col min="12779" max="12779" width="0" style="2" hidden="1" customWidth="1"/>
    <col min="12780" max="12780" width="7.28515625" style="2" customWidth="1"/>
    <col min="12781" max="12781" width="66.140625" style="2" customWidth="1"/>
    <col min="12782" max="12782" width="0" style="2" hidden="1" customWidth="1"/>
    <col min="12783" max="12783" width="28" style="2" customWidth="1"/>
    <col min="12784" max="12784" width="32.140625" style="2" customWidth="1"/>
    <col min="12785" max="12785" width="39.85546875" style="2" bestFit="1" customWidth="1"/>
    <col min="12786" max="12786" width="0" style="2" hidden="1" customWidth="1"/>
    <col min="12787" max="12787" width="7.28515625" style="2" customWidth="1"/>
    <col min="12788" max="12788" width="0" style="2" hidden="1" customWidth="1"/>
    <col min="12789" max="12789" width="7.28515625" style="2" customWidth="1"/>
    <col min="12790" max="12790" width="59.5703125" style="2" customWidth="1"/>
    <col min="12791" max="12791" width="0" style="2" hidden="1" customWidth="1"/>
    <col min="12792" max="12792" width="23.85546875" style="2" customWidth="1"/>
    <col min="12793" max="12793" width="27.42578125" style="2" customWidth="1"/>
    <col min="12794" max="12794" width="28" style="2" customWidth="1"/>
    <col min="12795" max="12797" width="0" style="2" hidden="1" customWidth="1"/>
    <col min="12798" max="12798" width="7.28515625" style="2" customWidth="1"/>
    <col min="12799" max="12799" width="6.140625" style="2" bestFit="1" customWidth="1"/>
    <col min="12800" max="12800" width="76.85546875" style="2"/>
    <col min="12801" max="12801" width="7.28515625" style="2" customWidth="1"/>
    <col min="12802" max="12802" width="6.140625" style="2" bestFit="1" customWidth="1"/>
    <col min="12803" max="12803" width="78" style="2" customWidth="1"/>
    <col min="12804" max="12804" width="20.7109375" style="2" customWidth="1"/>
    <col min="12805" max="12805" width="26" style="2" customWidth="1"/>
    <col min="12806" max="12806" width="37" style="2" bestFit="1" customWidth="1"/>
    <col min="12807" max="12815" width="0" style="2" hidden="1" customWidth="1"/>
    <col min="12816" max="12818" width="22.7109375" style="2" bestFit="1" customWidth="1"/>
    <col min="12819" max="12819" width="25.28515625" style="2" bestFit="1" customWidth="1"/>
    <col min="12820" max="12820" width="21" style="2" bestFit="1" customWidth="1"/>
    <col min="12821" max="12821" width="8.28515625" style="2" customWidth="1"/>
    <col min="12822" max="12822" width="19" style="2" bestFit="1" customWidth="1"/>
    <col min="12823" max="12823" width="20.5703125" style="2" bestFit="1" customWidth="1"/>
    <col min="12824" max="12824" width="19" style="2" customWidth="1"/>
    <col min="12825" max="13031" width="11.42578125" style="2" customWidth="1"/>
    <col min="13032" max="13034" width="7.28515625" style="2" customWidth="1"/>
    <col min="13035" max="13035" width="0" style="2" hidden="1" customWidth="1"/>
    <col min="13036" max="13036" width="7.28515625" style="2" customWidth="1"/>
    <col min="13037" max="13037" width="66.140625" style="2" customWidth="1"/>
    <col min="13038" max="13038" width="0" style="2" hidden="1" customWidth="1"/>
    <col min="13039" max="13039" width="28" style="2" customWidth="1"/>
    <col min="13040" max="13040" width="32.140625" style="2" customWidth="1"/>
    <col min="13041" max="13041" width="39.85546875" style="2" bestFit="1" customWidth="1"/>
    <col min="13042" max="13042" width="0" style="2" hidden="1" customWidth="1"/>
    <col min="13043" max="13043" width="7.28515625" style="2" customWidth="1"/>
    <col min="13044" max="13044" width="0" style="2" hidden="1" customWidth="1"/>
    <col min="13045" max="13045" width="7.28515625" style="2" customWidth="1"/>
    <col min="13046" max="13046" width="59.5703125" style="2" customWidth="1"/>
    <col min="13047" max="13047" width="0" style="2" hidden="1" customWidth="1"/>
    <col min="13048" max="13048" width="23.85546875" style="2" customWidth="1"/>
    <col min="13049" max="13049" width="27.42578125" style="2" customWidth="1"/>
    <col min="13050" max="13050" width="28" style="2" customWidth="1"/>
    <col min="13051" max="13053" width="0" style="2" hidden="1" customWidth="1"/>
    <col min="13054" max="13054" width="7.28515625" style="2" customWidth="1"/>
    <col min="13055" max="13055" width="6.140625" style="2" bestFit="1" customWidth="1"/>
    <col min="13056" max="13056" width="76.85546875" style="2"/>
    <col min="13057" max="13057" width="7.28515625" style="2" customWidth="1"/>
    <col min="13058" max="13058" width="6.140625" style="2" bestFit="1" customWidth="1"/>
    <col min="13059" max="13059" width="78" style="2" customWidth="1"/>
    <col min="13060" max="13060" width="20.7109375" style="2" customWidth="1"/>
    <col min="13061" max="13061" width="26" style="2" customWidth="1"/>
    <col min="13062" max="13062" width="37" style="2" bestFit="1" customWidth="1"/>
    <col min="13063" max="13071" width="0" style="2" hidden="1" customWidth="1"/>
    <col min="13072" max="13074" width="22.7109375" style="2" bestFit="1" customWidth="1"/>
    <col min="13075" max="13075" width="25.28515625" style="2" bestFit="1" customWidth="1"/>
    <col min="13076" max="13076" width="21" style="2" bestFit="1" customWidth="1"/>
    <col min="13077" max="13077" width="8.28515625" style="2" customWidth="1"/>
    <col min="13078" max="13078" width="19" style="2" bestFit="1" customWidth="1"/>
    <col min="13079" max="13079" width="20.5703125" style="2" bestFit="1" customWidth="1"/>
    <col min="13080" max="13080" width="19" style="2" customWidth="1"/>
    <col min="13081" max="13287" width="11.42578125" style="2" customWidth="1"/>
    <col min="13288" max="13290" width="7.28515625" style="2" customWidth="1"/>
    <col min="13291" max="13291" width="0" style="2" hidden="1" customWidth="1"/>
    <col min="13292" max="13292" width="7.28515625" style="2" customWidth="1"/>
    <col min="13293" max="13293" width="66.140625" style="2" customWidth="1"/>
    <col min="13294" max="13294" width="0" style="2" hidden="1" customWidth="1"/>
    <col min="13295" max="13295" width="28" style="2" customWidth="1"/>
    <col min="13296" max="13296" width="32.140625" style="2" customWidth="1"/>
    <col min="13297" max="13297" width="39.85546875" style="2" bestFit="1" customWidth="1"/>
    <col min="13298" max="13298" width="0" style="2" hidden="1" customWidth="1"/>
    <col min="13299" max="13299" width="7.28515625" style="2" customWidth="1"/>
    <col min="13300" max="13300" width="0" style="2" hidden="1" customWidth="1"/>
    <col min="13301" max="13301" width="7.28515625" style="2" customWidth="1"/>
    <col min="13302" max="13302" width="59.5703125" style="2" customWidth="1"/>
    <col min="13303" max="13303" width="0" style="2" hidden="1" customWidth="1"/>
    <col min="13304" max="13304" width="23.85546875" style="2" customWidth="1"/>
    <col min="13305" max="13305" width="27.42578125" style="2" customWidth="1"/>
    <col min="13306" max="13306" width="28" style="2" customWidth="1"/>
    <col min="13307" max="13309" width="0" style="2" hidden="1" customWidth="1"/>
    <col min="13310" max="13310" width="7.28515625" style="2" customWidth="1"/>
    <col min="13311" max="13311" width="6.140625" style="2" bestFit="1" customWidth="1"/>
    <col min="13312" max="13312" width="76.85546875" style="2"/>
    <col min="13313" max="13313" width="7.28515625" style="2" customWidth="1"/>
    <col min="13314" max="13314" width="6.140625" style="2" bestFit="1" customWidth="1"/>
    <col min="13315" max="13315" width="78" style="2" customWidth="1"/>
    <col min="13316" max="13316" width="20.7109375" style="2" customWidth="1"/>
    <col min="13317" max="13317" width="26" style="2" customWidth="1"/>
    <col min="13318" max="13318" width="37" style="2" bestFit="1" customWidth="1"/>
    <col min="13319" max="13327" width="0" style="2" hidden="1" customWidth="1"/>
    <col min="13328" max="13330" width="22.7109375" style="2" bestFit="1" customWidth="1"/>
    <col min="13331" max="13331" width="25.28515625" style="2" bestFit="1" customWidth="1"/>
    <col min="13332" max="13332" width="21" style="2" bestFit="1" customWidth="1"/>
    <col min="13333" max="13333" width="8.28515625" style="2" customWidth="1"/>
    <col min="13334" max="13334" width="19" style="2" bestFit="1" customWidth="1"/>
    <col min="13335" max="13335" width="20.5703125" style="2" bestFit="1" customWidth="1"/>
    <col min="13336" max="13336" width="19" style="2" customWidth="1"/>
    <col min="13337" max="13543" width="11.42578125" style="2" customWidth="1"/>
    <col min="13544" max="13546" width="7.28515625" style="2" customWidth="1"/>
    <col min="13547" max="13547" width="0" style="2" hidden="1" customWidth="1"/>
    <col min="13548" max="13548" width="7.28515625" style="2" customWidth="1"/>
    <col min="13549" max="13549" width="66.140625" style="2" customWidth="1"/>
    <col min="13550" max="13550" width="0" style="2" hidden="1" customWidth="1"/>
    <col min="13551" max="13551" width="28" style="2" customWidth="1"/>
    <col min="13552" max="13552" width="32.140625" style="2" customWidth="1"/>
    <col min="13553" max="13553" width="39.85546875" style="2" bestFit="1" customWidth="1"/>
    <col min="13554" max="13554" width="0" style="2" hidden="1" customWidth="1"/>
    <col min="13555" max="13555" width="7.28515625" style="2" customWidth="1"/>
    <col min="13556" max="13556" width="0" style="2" hidden="1" customWidth="1"/>
    <col min="13557" max="13557" width="7.28515625" style="2" customWidth="1"/>
    <col min="13558" max="13558" width="59.5703125" style="2" customWidth="1"/>
    <col min="13559" max="13559" width="0" style="2" hidden="1" customWidth="1"/>
    <col min="13560" max="13560" width="23.85546875" style="2" customWidth="1"/>
    <col min="13561" max="13561" width="27.42578125" style="2" customWidth="1"/>
    <col min="13562" max="13562" width="28" style="2" customWidth="1"/>
    <col min="13563" max="13565" width="0" style="2" hidden="1" customWidth="1"/>
    <col min="13566" max="13566" width="7.28515625" style="2" customWidth="1"/>
    <col min="13567" max="13567" width="6.140625" style="2" bestFit="1" customWidth="1"/>
    <col min="13568" max="13568" width="76.85546875" style="2"/>
    <col min="13569" max="13569" width="7.28515625" style="2" customWidth="1"/>
    <col min="13570" max="13570" width="6.140625" style="2" bestFit="1" customWidth="1"/>
    <col min="13571" max="13571" width="78" style="2" customWidth="1"/>
    <col min="13572" max="13572" width="20.7109375" style="2" customWidth="1"/>
    <col min="13573" max="13573" width="26" style="2" customWidth="1"/>
    <col min="13574" max="13574" width="37" style="2" bestFit="1" customWidth="1"/>
    <col min="13575" max="13583" width="0" style="2" hidden="1" customWidth="1"/>
    <col min="13584" max="13586" width="22.7109375" style="2" bestFit="1" customWidth="1"/>
    <col min="13587" max="13587" width="25.28515625" style="2" bestFit="1" customWidth="1"/>
    <col min="13588" max="13588" width="21" style="2" bestFit="1" customWidth="1"/>
    <col min="13589" max="13589" width="8.28515625" style="2" customWidth="1"/>
    <col min="13590" max="13590" width="19" style="2" bestFit="1" customWidth="1"/>
    <col min="13591" max="13591" width="20.5703125" style="2" bestFit="1" customWidth="1"/>
    <col min="13592" max="13592" width="19" style="2" customWidth="1"/>
    <col min="13593" max="13799" width="11.42578125" style="2" customWidth="1"/>
    <col min="13800" max="13802" width="7.28515625" style="2" customWidth="1"/>
    <col min="13803" max="13803" width="0" style="2" hidden="1" customWidth="1"/>
    <col min="13804" max="13804" width="7.28515625" style="2" customWidth="1"/>
    <col min="13805" max="13805" width="66.140625" style="2" customWidth="1"/>
    <col min="13806" max="13806" width="0" style="2" hidden="1" customWidth="1"/>
    <col min="13807" max="13807" width="28" style="2" customWidth="1"/>
    <col min="13808" max="13808" width="32.140625" style="2" customWidth="1"/>
    <col min="13809" max="13809" width="39.85546875" style="2" bestFit="1" customWidth="1"/>
    <col min="13810" max="13810" width="0" style="2" hidden="1" customWidth="1"/>
    <col min="13811" max="13811" width="7.28515625" style="2" customWidth="1"/>
    <col min="13812" max="13812" width="0" style="2" hidden="1" customWidth="1"/>
    <col min="13813" max="13813" width="7.28515625" style="2" customWidth="1"/>
    <col min="13814" max="13814" width="59.5703125" style="2" customWidth="1"/>
    <col min="13815" max="13815" width="0" style="2" hidden="1" customWidth="1"/>
    <col min="13816" max="13816" width="23.85546875" style="2" customWidth="1"/>
    <col min="13817" max="13817" width="27.42578125" style="2" customWidth="1"/>
    <col min="13818" max="13818" width="28" style="2" customWidth="1"/>
    <col min="13819" max="13821" width="0" style="2" hidden="1" customWidth="1"/>
    <col min="13822" max="13822" width="7.28515625" style="2" customWidth="1"/>
    <col min="13823" max="13823" width="6.140625" style="2" bestFit="1" customWidth="1"/>
    <col min="13824" max="13824" width="76.85546875" style="2"/>
    <col min="13825" max="13825" width="7.28515625" style="2" customWidth="1"/>
    <col min="13826" max="13826" width="6.140625" style="2" bestFit="1" customWidth="1"/>
    <col min="13827" max="13827" width="78" style="2" customWidth="1"/>
    <col min="13828" max="13828" width="20.7109375" style="2" customWidth="1"/>
    <col min="13829" max="13829" width="26" style="2" customWidth="1"/>
    <col min="13830" max="13830" width="37" style="2" bestFit="1" customWidth="1"/>
    <col min="13831" max="13839" width="0" style="2" hidden="1" customWidth="1"/>
    <col min="13840" max="13842" width="22.7109375" style="2" bestFit="1" customWidth="1"/>
    <col min="13843" max="13843" width="25.28515625" style="2" bestFit="1" customWidth="1"/>
    <col min="13844" max="13844" width="21" style="2" bestFit="1" customWidth="1"/>
    <col min="13845" max="13845" width="8.28515625" style="2" customWidth="1"/>
    <col min="13846" max="13846" width="19" style="2" bestFit="1" customWidth="1"/>
    <col min="13847" max="13847" width="20.5703125" style="2" bestFit="1" customWidth="1"/>
    <col min="13848" max="13848" width="19" style="2" customWidth="1"/>
    <col min="13849" max="14055" width="11.42578125" style="2" customWidth="1"/>
    <col min="14056" max="14058" width="7.28515625" style="2" customWidth="1"/>
    <col min="14059" max="14059" width="0" style="2" hidden="1" customWidth="1"/>
    <col min="14060" max="14060" width="7.28515625" style="2" customWidth="1"/>
    <col min="14061" max="14061" width="66.140625" style="2" customWidth="1"/>
    <col min="14062" max="14062" width="0" style="2" hidden="1" customWidth="1"/>
    <col min="14063" max="14063" width="28" style="2" customWidth="1"/>
    <col min="14064" max="14064" width="32.140625" style="2" customWidth="1"/>
    <col min="14065" max="14065" width="39.85546875" style="2" bestFit="1" customWidth="1"/>
    <col min="14066" max="14066" width="0" style="2" hidden="1" customWidth="1"/>
    <col min="14067" max="14067" width="7.28515625" style="2" customWidth="1"/>
    <col min="14068" max="14068" width="0" style="2" hidden="1" customWidth="1"/>
    <col min="14069" max="14069" width="7.28515625" style="2" customWidth="1"/>
    <col min="14070" max="14070" width="59.5703125" style="2" customWidth="1"/>
    <col min="14071" max="14071" width="0" style="2" hidden="1" customWidth="1"/>
    <col min="14072" max="14072" width="23.85546875" style="2" customWidth="1"/>
    <col min="14073" max="14073" width="27.42578125" style="2" customWidth="1"/>
    <col min="14074" max="14074" width="28" style="2" customWidth="1"/>
    <col min="14075" max="14077" width="0" style="2" hidden="1" customWidth="1"/>
    <col min="14078" max="14078" width="7.28515625" style="2" customWidth="1"/>
    <col min="14079" max="14079" width="6.140625" style="2" bestFit="1" customWidth="1"/>
    <col min="14080" max="14080" width="76.85546875" style="2"/>
    <col min="14081" max="14081" width="7.28515625" style="2" customWidth="1"/>
    <col min="14082" max="14082" width="6.140625" style="2" bestFit="1" customWidth="1"/>
    <col min="14083" max="14083" width="78" style="2" customWidth="1"/>
    <col min="14084" max="14084" width="20.7109375" style="2" customWidth="1"/>
    <col min="14085" max="14085" width="26" style="2" customWidth="1"/>
    <col min="14086" max="14086" width="37" style="2" bestFit="1" customWidth="1"/>
    <col min="14087" max="14095" width="0" style="2" hidden="1" customWidth="1"/>
    <col min="14096" max="14098" width="22.7109375" style="2" bestFit="1" customWidth="1"/>
    <col min="14099" max="14099" width="25.28515625" style="2" bestFit="1" customWidth="1"/>
    <col min="14100" max="14100" width="21" style="2" bestFit="1" customWidth="1"/>
    <col min="14101" max="14101" width="8.28515625" style="2" customWidth="1"/>
    <col min="14102" max="14102" width="19" style="2" bestFit="1" customWidth="1"/>
    <col min="14103" max="14103" width="20.5703125" style="2" bestFit="1" customWidth="1"/>
    <col min="14104" max="14104" width="19" style="2" customWidth="1"/>
    <col min="14105" max="14311" width="11.42578125" style="2" customWidth="1"/>
    <col min="14312" max="14314" width="7.28515625" style="2" customWidth="1"/>
    <col min="14315" max="14315" width="0" style="2" hidden="1" customWidth="1"/>
    <col min="14316" max="14316" width="7.28515625" style="2" customWidth="1"/>
    <col min="14317" max="14317" width="66.140625" style="2" customWidth="1"/>
    <col min="14318" max="14318" width="0" style="2" hidden="1" customWidth="1"/>
    <col min="14319" max="14319" width="28" style="2" customWidth="1"/>
    <col min="14320" max="14320" width="32.140625" style="2" customWidth="1"/>
    <col min="14321" max="14321" width="39.85546875" style="2" bestFit="1" customWidth="1"/>
    <col min="14322" max="14322" width="0" style="2" hidden="1" customWidth="1"/>
    <col min="14323" max="14323" width="7.28515625" style="2" customWidth="1"/>
    <col min="14324" max="14324" width="0" style="2" hidden="1" customWidth="1"/>
    <col min="14325" max="14325" width="7.28515625" style="2" customWidth="1"/>
    <col min="14326" max="14326" width="59.5703125" style="2" customWidth="1"/>
    <col min="14327" max="14327" width="0" style="2" hidden="1" customWidth="1"/>
    <col min="14328" max="14328" width="23.85546875" style="2" customWidth="1"/>
    <col min="14329" max="14329" width="27.42578125" style="2" customWidth="1"/>
    <col min="14330" max="14330" width="28" style="2" customWidth="1"/>
    <col min="14331" max="14333" width="0" style="2" hidden="1" customWidth="1"/>
    <col min="14334" max="14334" width="7.28515625" style="2" customWidth="1"/>
    <col min="14335" max="14335" width="6.140625" style="2" bestFit="1" customWidth="1"/>
    <col min="14336" max="14336" width="76.85546875" style="2"/>
    <col min="14337" max="14337" width="7.28515625" style="2" customWidth="1"/>
    <col min="14338" max="14338" width="6.140625" style="2" bestFit="1" customWidth="1"/>
    <col min="14339" max="14339" width="78" style="2" customWidth="1"/>
    <col min="14340" max="14340" width="20.7109375" style="2" customWidth="1"/>
    <col min="14341" max="14341" width="26" style="2" customWidth="1"/>
    <col min="14342" max="14342" width="37" style="2" bestFit="1" customWidth="1"/>
    <col min="14343" max="14351" width="0" style="2" hidden="1" customWidth="1"/>
    <col min="14352" max="14354" width="22.7109375" style="2" bestFit="1" customWidth="1"/>
    <col min="14355" max="14355" width="25.28515625" style="2" bestFit="1" customWidth="1"/>
    <col min="14356" max="14356" width="21" style="2" bestFit="1" customWidth="1"/>
    <col min="14357" max="14357" width="8.28515625" style="2" customWidth="1"/>
    <col min="14358" max="14358" width="19" style="2" bestFit="1" customWidth="1"/>
    <col min="14359" max="14359" width="20.5703125" style="2" bestFit="1" customWidth="1"/>
    <col min="14360" max="14360" width="19" style="2" customWidth="1"/>
    <col min="14361" max="14567" width="11.42578125" style="2" customWidth="1"/>
    <col min="14568" max="14570" width="7.28515625" style="2" customWidth="1"/>
    <col min="14571" max="14571" width="0" style="2" hidden="1" customWidth="1"/>
    <col min="14572" max="14572" width="7.28515625" style="2" customWidth="1"/>
    <col min="14573" max="14573" width="66.140625" style="2" customWidth="1"/>
    <col min="14574" max="14574" width="0" style="2" hidden="1" customWidth="1"/>
    <col min="14575" max="14575" width="28" style="2" customWidth="1"/>
    <col min="14576" max="14576" width="32.140625" style="2" customWidth="1"/>
    <col min="14577" max="14577" width="39.85546875" style="2" bestFit="1" customWidth="1"/>
    <col min="14578" max="14578" width="0" style="2" hidden="1" customWidth="1"/>
    <col min="14579" max="14579" width="7.28515625" style="2" customWidth="1"/>
    <col min="14580" max="14580" width="0" style="2" hidden="1" customWidth="1"/>
    <col min="14581" max="14581" width="7.28515625" style="2" customWidth="1"/>
    <col min="14582" max="14582" width="59.5703125" style="2" customWidth="1"/>
    <col min="14583" max="14583" width="0" style="2" hidden="1" customWidth="1"/>
    <col min="14584" max="14584" width="23.85546875" style="2" customWidth="1"/>
    <col min="14585" max="14585" width="27.42578125" style="2" customWidth="1"/>
    <col min="14586" max="14586" width="28" style="2" customWidth="1"/>
    <col min="14587" max="14589" width="0" style="2" hidden="1" customWidth="1"/>
    <col min="14590" max="14590" width="7.28515625" style="2" customWidth="1"/>
    <col min="14591" max="14591" width="6.140625" style="2" bestFit="1" customWidth="1"/>
    <col min="14592" max="14592" width="76.85546875" style="2"/>
    <col min="14593" max="14593" width="7.28515625" style="2" customWidth="1"/>
    <col min="14594" max="14594" width="6.140625" style="2" bestFit="1" customWidth="1"/>
    <col min="14595" max="14595" width="78" style="2" customWidth="1"/>
    <col min="14596" max="14596" width="20.7109375" style="2" customWidth="1"/>
    <col min="14597" max="14597" width="26" style="2" customWidth="1"/>
    <col min="14598" max="14598" width="37" style="2" bestFit="1" customWidth="1"/>
    <col min="14599" max="14607" width="0" style="2" hidden="1" customWidth="1"/>
    <col min="14608" max="14610" width="22.7109375" style="2" bestFit="1" customWidth="1"/>
    <col min="14611" max="14611" width="25.28515625" style="2" bestFit="1" customWidth="1"/>
    <col min="14612" max="14612" width="21" style="2" bestFit="1" customWidth="1"/>
    <col min="14613" max="14613" width="8.28515625" style="2" customWidth="1"/>
    <col min="14614" max="14614" width="19" style="2" bestFit="1" customWidth="1"/>
    <col min="14615" max="14615" width="20.5703125" style="2" bestFit="1" customWidth="1"/>
    <col min="14616" max="14616" width="19" style="2" customWidth="1"/>
    <col min="14617" max="14823" width="11.42578125" style="2" customWidth="1"/>
    <col min="14824" max="14826" width="7.28515625" style="2" customWidth="1"/>
    <col min="14827" max="14827" width="0" style="2" hidden="1" customWidth="1"/>
    <col min="14828" max="14828" width="7.28515625" style="2" customWidth="1"/>
    <col min="14829" max="14829" width="66.140625" style="2" customWidth="1"/>
    <col min="14830" max="14830" width="0" style="2" hidden="1" customWidth="1"/>
    <col min="14831" max="14831" width="28" style="2" customWidth="1"/>
    <col min="14832" max="14832" width="32.140625" style="2" customWidth="1"/>
    <col min="14833" max="14833" width="39.85546875" style="2" bestFit="1" customWidth="1"/>
    <col min="14834" max="14834" width="0" style="2" hidden="1" customWidth="1"/>
    <col min="14835" max="14835" width="7.28515625" style="2" customWidth="1"/>
    <col min="14836" max="14836" width="0" style="2" hidden="1" customWidth="1"/>
    <col min="14837" max="14837" width="7.28515625" style="2" customWidth="1"/>
    <col min="14838" max="14838" width="59.5703125" style="2" customWidth="1"/>
    <col min="14839" max="14839" width="0" style="2" hidden="1" customWidth="1"/>
    <col min="14840" max="14840" width="23.85546875" style="2" customWidth="1"/>
    <col min="14841" max="14841" width="27.42578125" style="2" customWidth="1"/>
    <col min="14842" max="14842" width="28" style="2" customWidth="1"/>
    <col min="14843" max="14845" width="0" style="2" hidden="1" customWidth="1"/>
    <col min="14846" max="14846" width="7.28515625" style="2" customWidth="1"/>
    <col min="14847" max="14847" width="6.140625" style="2" bestFit="1" customWidth="1"/>
    <col min="14848" max="14848" width="76.85546875" style="2"/>
    <col min="14849" max="14849" width="7.28515625" style="2" customWidth="1"/>
    <col min="14850" max="14850" width="6.140625" style="2" bestFit="1" customWidth="1"/>
    <col min="14851" max="14851" width="78" style="2" customWidth="1"/>
    <col min="14852" max="14852" width="20.7109375" style="2" customWidth="1"/>
    <col min="14853" max="14853" width="26" style="2" customWidth="1"/>
    <col min="14854" max="14854" width="37" style="2" bestFit="1" customWidth="1"/>
    <col min="14855" max="14863" width="0" style="2" hidden="1" customWidth="1"/>
    <col min="14864" max="14866" width="22.7109375" style="2" bestFit="1" customWidth="1"/>
    <col min="14867" max="14867" width="25.28515625" style="2" bestFit="1" customWidth="1"/>
    <col min="14868" max="14868" width="21" style="2" bestFit="1" customWidth="1"/>
    <col min="14869" max="14869" width="8.28515625" style="2" customWidth="1"/>
    <col min="14870" max="14870" width="19" style="2" bestFit="1" customWidth="1"/>
    <col min="14871" max="14871" width="20.5703125" style="2" bestFit="1" customWidth="1"/>
    <col min="14872" max="14872" width="19" style="2" customWidth="1"/>
    <col min="14873" max="15079" width="11.42578125" style="2" customWidth="1"/>
    <col min="15080" max="15082" width="7.28515625" style="2" customWidth="1"/>
    <col min="15083" max="15083" width="0" style="2" hidden="1" customWidth="1"/>
    <col min="15084" max="15084" width="7.28515625" style="2" customWidth="1"/>
    <col min="15085" max="15085" width="66.140625" style="2" customWidth="1"/>
    <col min="15086" max="15086" width="0" style="2" hidden="1" customWidth="1"/>
    <col min="15087" max="15087" width="28" style="2" customWidth="1"/>
    <col min="15088" max="15088" width="32.140625" style="2" customWidth="1"/>
    <col min="15089" max="15089" width="39.85546875" style="2" bestFit="1" customWidth="1"/>
    <col min="15090" max="15090" width="0" style="2" hidden="1" customWidth="1"/>
    <col min="15091" max="15091" width="7.28515625" style="2" customWidth="1"/>
    <col min="15092" max="15092" width="0" style="2" hidden="1" customWidth="1"/>
    <col min="15093" max="15093" width="7.28515625" style="2" customWidth="1"/>
    <col min="15094" max="15094" width="59.5703125" style="2" customWidth="1"/>
    <col min="15095" max="15095" width="0" style="2" hidden="1" customWidth="1"/>
    <col min="15096" max="15096" width="23.85546875" style="2" customWidth="1"/>
    <col min="15097" max="15097" width="27.42578125" style="2" customWidth="1"/>
    <col min="15098" max="15098" width="28" style="2" customWidth="1"/>
    <col min="15099" max="15101" width="0" style="2" hidden="1" customWidth="1"/>
    <col min="15102" max="15102" width="7.28515625" style="2" customWidth="1"/>
    <col min="15103" max="15103" width="6.140625" style="2" bestFit="1" customWidth="1"/>
    <col min="15104" max="15104" width="76.85546875" style="2"/>
    <col min="15105" max="15105" width="7.28515625" style="2" customWidth="1"/>
    <col min="15106" max="15106" width="6.140625" style="2" bestFit="1" customWidth="1"/>
    <col min="15107" max="15107" width="78" style="2" customWidth="1"/>
    <col min="15108" max="15108" width="20.7109375" style="2" customWidth="1"/>
    <col min="15109" max="15109" width="26" style="2" customWidth="1"/>
    <col min="15110" max="15110" width="37" style="2" bestFit="1" customWidth="1"/>
    <col min="15111" max="15119" width="0" style="2" hidden="1" customWidth="1"/>
    <col min="15120" max="15122" width="22.7109375" style="2" bestFit="1" customWidth="1"/>
    <col min="15123" max="15123" width="25.28515625" style="2" bestFit="1" customWidth="1"/>
    <col min="15124" max="15124" width="21" style="2" bestFit="1" customWidth="1"/>
    <col min="15125" max="15125" width="8.28515625" style="2" customWidth="1"/>
    <col min="15126" max="15126" width="19" style="2" bestFit="1" customWidth="1"/>
    <col min="15127" max="15127" width="20.5703125" style="2" bestFit="1" customWidth="1"/>
    <col min="15128" max="15128" width="19" style="2" customWidth="1"/>
    <col min="15129" max="15335" width="11.42578125" style="2" customWidth="1"/>
    <col min="15336" max="15338" width="7.28515625" style="2" customWidth="1"/>
    <col min="15339" max="15339" width="0" style="2" hidden="1" customWidth="1"/>
    <col min="15340" max="15340" width="7.28515625" style="2" customWidth="1"/>
    <col min="15341" max="15341" width="66.140625" style="2" customWidth="1"/>
    <col min="15342" max="15342" width="0" style="2" hidden="1" customWidth="1"/>
    <col min="15343" max="15343" width="28" style="2" customWidth="1"/>
    <col min="15344" max="15344" width="32.140625" style="2" customWidth="1"/>
    <col min="15345" max="15345" width="39.85546875" style="2" bestFit="1" customWidth="1"/>
    <col min="15346" max="15346" width="0" style="2" hidden="1" customWidth="1"/>
    <col min="15347" max="15347" width="7.28515625" style="2" customWidth="1"/>
    <col min="15348" max="15348" width="0" style="2" hidden="1" customWidth="1"/>
    <col min="15349" max="15349" width="7.28515625" style="2" customWidth="1"/>
    <col min="15350" max="15350" width="59.5703125" style="2" customWidth="1"/>
    <col min="15351" max="15351" width="0" style="2" hidden="1" customWidth="1"/>
    <col min="15352" max="15352" width="23.85546875" style="2" customWidth="1"/>
    <col min="15353" max="15353" width="27.42578125" style="2" customWidth="1"/>
    <col min="15354" max="15354" width="28" style="2" customWidth="1"/>
    <col min="15355" max="15357" width="0" style="2" hidden="1" customWidth="1"/>
    <col min="15358" max="15358" width="7.28515625" style="2" customWidth="1"/>
    <col min="15359" max="15359" width="6.140625" style="2" bestFit="1" customWidth="1"/>
    <col min="15360" max="15360" width="76.85546875" style="2"/>
    <col min="15361" max="15361" width="7.28515625" style="2" customWidth="1"/>
    <col min="15362" max="15362" width="6.140625" style="2" bestFit="1" customWidth="1"/>
    <col min="15363" max="15363" width="78" style="2" customWidth="1"/>
    <col min="15364" max="15364" width="20.7109375" style="2" customWidth="1"/>
    <col min="15365" max="15365" width="26" style="2" customWidth="1"/>
    <col min="15366" max="15366" width="37" style="2" bestFit="1" customWidth="1"/>
    <col min="15367" max="15375" width="0" style="2" hidden="1" customWidth="1"/>
    <col min="15376" max="15378" width="22.7109375" style="2" bestFit="1" customWidth="1"/>
    <col min="15379" max="15379" width="25.28515625" style="2" bestFit="1" customWidth="1"/>
    <col min="15380" max="15380" width="21" style="2" bestFit="1" customWidth="1"/>
    <col min="15381" max="15381" width="8.28515625" style="2" customWidth="1"/>
    <col min="15382" max="15382" width="19" style="2" bestFit="1" customWidth="1"/>
    <col min="15383" max="15383" width="20.5703125" style="2" bestFit="1" customWidth="1"/>
    <col min="15384" max="15384" width="19" style="2" customWidth="1"/>
    <col min="15385" max="15591" width="11.42578125" style="2" customWidth="1"/>
    <col min="15592" max="15594" width="7.28515625" style="2" customWidth="1"/>
    <col min="15595" max="15595" width="0" style="2" hidden="1" customWidth="1"/>
    <col min="15596" max="15596" width="7.28515625" style="2" customWidth="1"/>
    <col min="15597" max="15597" width="66.140625" style="2" customWidth="1"/>
    <col min="15598" max="15598" width="0" style="2" hidden="1" customWidth="1"/>
    <col min="15599" max="15599" width="28" style="2" customWidth="1"/>
    <col min="15600" max="15600" width="32.140625" style="2" customWidth="1"/>
    <col min="15601" max="15601" width="39.85546875" style="2" bestFit="1" customWidth="1"/>
    <col min="15602" max="15602" width="0" style="2" hidden="1" customWidth="1"/>
    <col min="15603" max="15603" width="7.28515625" style="2" customWidth="1"/>
    <col min="15604" max="15604" width="0" style="2" hidden="1" customWidth="1"/>
    <col min="15605" max="15605" width="7.28515625" style="2" customWidth="1"/>
    <col min="15606" max="15606" width="59.5703125" style="2" customWidth="1"/>
    <col min="15607" max="15607" width="0" style="2" hidden="1" customWidth="1"/>
    <col min="15608" max="15608" width="23.85546875" style="2" customWidth="1"/>
    <col min="15609" max="15609" width="27.42578125" style="2" customWidth="1"/>
    <col min="15610" max="15610" width="28" style="2" customWidth="1"/>
    <col min="15611" max="15613" width="0" style="2" hidden="1" customWidth="1"/>
    <col min="15614" max="15614" width="7.28515625" style="2" customWidth="1"/>
    <col min="15615" max="15615" width="6.140625" style="2" bestFit="1" customWidth="1"/>
    <col min="15616" max="15616" width="76.85546875" style="2"/>
    <col min="15617" max="15617" width="7.28515625" style="2" customWidth="1"/>
    <col min="15618" max="15618" width="6.140625" style="2" bestFit="1" customWidth="1"/>
    <col min="15619" max="15619" width="78" style="2" customWidth="1"/>
    <col min="15620" max="15620" width="20.7109375" style="2" customWidth="1"/>
    <col min="15621" max="15621" width="26" style="2" customWidth="1"/>
    <col min="15622" max="15622" width="37" style="2" bestFit="1" customWidth="1"/>
    <col min="15623" max="15631" width="0" style="2" hidden="1" customWidth="1"/>
    <col min="15632" max="15634" width="22.7109375" style="2" bestFit="1" customWidth="1"/>
    <col min="15635" max="15635" width="25.28515625" style="2" bestFit="1" customWidth="1"/>
    <col min="15636" max="15636" width="21" style="2" bestFit="1" customWidth="1"/>
    <col min="15637" max="15637" width="8.28515625" style="2" customWidth="1"/>
    <col min="15638" max="15638" width="19" style="2" bestFit="1" customWidth="1"/>
    <col min="15639" max="15639" width="20.5703125" style="2" bestFit="1" customWidth="1"/>
    <col min="15640" max="15640" width="19" style="2" customWidth="1"/>
    <col min="15641" max="15847" width="11.42578125" style="2" customWidth="1"/>
    <col min="15848" max="15850" width="7.28515625" style="2" customWidth="1"/>
    <col min="15851" max="15851" width="0" style="2" hidden="1" customWidth="1"/>
    <col min="15852" max="15852" width="7.28515625" style="2" customWidth="1"/>
    <col min="15853" max="15853" width="66.140625" style="2" customWidth="1"/>
    <col min="15854" max="15854" width="0" style="2" hidden="1" customWidth="1"/>
    <col min="15855" max="15855" width="28" style="2" customWidth="1"/>
    <col min="15856" max="15856" width="32.140625" style="2" customWidth="1"/>
    <col min="15857" max="15857" width="39.85546875" style="2" bestFit="1" customWidth="1"/>
    <col min="15858" max="15858" width="0" style="2" hidden="1" customWidth="1"/>
    <col min="15859" max="15859" width="7.28515625" style="2" customWidth="1"/>
    <col min="15860" max="15860" width="0" style="2" hidden="1" customWidth="1"/>
    <col min="15861" max="15861" width="7.28515625" style="2" customWidth="1"/>
    <col min="15862" max="15862" width="59.5703125" style="2" customWidth="1"/>
    <col min="15863" max="15863" width="0" style="2" hidden="1" customWidth="1"/>
    <col min="15864" max="15864" width="23.85546875" style="2" customWidth="1"/>
    <col min="15865" max="15865" width="27.42578125" style="2" customWidth="1"/>
    <col min="15866" max="15866" width="28" style="2" customWidth="1"/>
    <col min="15867" max="15869" width="0" style="2" hidden="1" customWidth="1"/>
    <col min="15870" max="15870" width="7.28515625" style="2" customWidth="1"/>
    <col min="15871" max="15871" width="6.140625" style="2" bestFit="1" customWidth="1"/>
    <col min="15872" max="15872" width="76.85546875" style="2"/>
    <col min="15873" max="15873" width="7.28515625" style="2" customWidth="1"/>
    <col min="15874" max="15874" width="6.140625" style="2" bestFit="1" customWidth="1"/>
    <col min="15875" max="15875" width="78" style="2" customWidth="1"/>
    <col min="15876" max="15876" width="20.7109375" style="2" customWidth="1"/>
    <col min="15877" max="15877" width="26" style="2" customWidth="1"/>
    <col min="15878" max="15878" width="37" style="2" bestFit="1" customWidth="1"/>
    <col min="15879" max="15887" width="0" style="2" hidden="1" customWidth="1"/>
    <col min="15888" max="15890" width="22.7109375" style="2" bestFit="1" customWidth="1"/>
    <col min="15891" max="15891" width="25.28515625" style="2" bestFit="1" customWidth="1"/>
    <col min="15892" max="15892" width="21" style="2" bestFit="1" customWidth="1"/>
    <col min="15893" max="15893" width="8.28515625" style="2" customWidth="1"/>
    <col min="15894" max="15894" width="19" style="2" bestFit="1" customWidth="1"/>
    <col min="15895" max="15895" width="20.5703125" style="2" bestFit="1" customWidth="1"/>
    <col min="15896" max="15896" width="19" style="2" customWidth="1"/>
    <col min="15897" max="16103" width="11.42578125" style="2" customWidth="1"/>
    <col min="16104" max="16106" width="7.28515625" style="2" customWidth="1"/>
    <col min="16107" max="16107" width="0" style="2" hidden="1" customWidth="1"/>
    <col min="16108" max="16108" width="7.28515625" style="2" customWidth="1"/>
    <col min="16109" max="16109" width="66.140625" style="2" customWidth="1"/>
    <col min="16110" max="16110" width="0" style="2" hidden="1" customWidth="1"/>
    <col min="16111" max="16111" width="28" style="2" customWidth="1"/>
    <col min="16112" max="16112" width="32.140625" style="2" customWidth="1"/>
    <col min="16113" max="16113" width="39.85546875" style="2" bestFit="1" customWidth="1"/>
    <col min="16114" max="16114" width="0" style="2" hidden="1" customWidth="1"/>
    <col min="16115" max="16115" width="7.28515625" style="2" customWidth="1"/>
    <col min="16116" max="16116" width="0" style="2" hidden="1" customWidth="1"/>
    <col min="16117" max="16117" width="7.28515625" style="2" customWidth="1"/>
    <col min="16118" max="16118" width="59.5703125" style="2" customWidth="1"/>
    <col min="16119" max="16119" width="0" style="2" hidden="1" customWidth="1"/>
    <col min="16120" max="16120" width="23.85546875" style="2" customWidth="1"/>
    <col min="16121" max="16121" width="27.42578125" style="2" customWidth="1"/>
    <col min="16122" max="16122" width="28" style="2" customWidth="1"/>
    <col min="16123" max="16125" width="0" style="2" hidden="1" customWidth="1"/>
    <col min="16126" max="16126" width="7.28515625" style="2" customWidth="1"/>
    <col min="16127" max="16127" width="6.140625" style="2" bestFit="1" customWidth="1"/>
    <col min="16128" max="16128" width="76.85546875" style="2"/>
    <col min="16129" max="16129" width="7.28515625" style="2" customWidth="1"/>
    <col min="16130" max="16130" width="6.140625" style="2" bestFit="1" customWidth="1"/>
    <col min="16131" max="16131" width="78" style="2" customWidth="1"/>
    <col min="16132" max="16132" width="20.7109375" style="2" customWidth="1"/>
    <col min="16133" max="16133" width="26" style="2" customWidth="1"/>
    <col min="16134" max="16134" width="37" style="2" bestFit="1" customWidth="1"/>
    <col min="16135" max="16143" width="0" style="2" hidden="1" customWidth="1"/>
    <col min="16144" max="16146" width="22.7109375" style="2" bestFit="1" customWidth="1"/>
    <col min="16147" max="16147" width="25.28515625" style="2" bestFit="1" customWidth="1"/>
    <col min="16148" max="16148" width="21" style="2" bestFit="1" customWidth="1"/>
    <col min="16149" max="16149" width="8.28515625" style="2" customWidth="1"/>
    <col min="16150" max="16150" width="19" style="2" bestFit="1" customWidth="1"/>
    <col min="16151" max="16151" width="20.5703125" style="2" bestFit="1" customWidth="1"/>
    <col min="16152" max="16152" width="19" style="2" customWidth="1"/>
    <col min="16153" max="16359" width="11.42578125" style="2" customWidth="1"/>
    <col min="16360" max="16362" width="7.28515625" style="2" customWidth="1"/>
    <col min="16363" max="16363" width="0" style="2" hidden="1" customWidth="1"/>
    <col min="16364" max="16364" width="7.28515625" style="2" customWidth="1"/>
    <col min="16365" max="16365" width="66.140625" style="2" customWidth="1"/>
    <col min="16366" max="16366" width="0" style="2" hidden="1" customWidth="1"/>
    <col min="16367" max="16367" width="28" style="2" customWidth="1"/>
    <col min="16368" max="16368" width="32.140625" style="2" customWidth="1"/>
    <col min="16369" max="16369" width="39.85546875" style="2" bestFit="1" customWidth="1"/>
    <col min="16370" max="16370" width="0" style="2" hidden="1" customWidth="1"/>
    <col min="16371" max="16371" width="7.28515625" style="2" customWidth="1"/>
    <col min="16372" max="16372" width="0" style="2" hidden="1" customWidth="1"/>
    <col min="16373" max="16373" width="7.28515625" style="2" customWidth="1"/>
    <col min="16374" max="16374" width="59.5703125" style="2" customWidth="1"/>
    <col min="16375" max="16375" width="0" style="2" hidden="1" customWidth="1"/>
    <col min="16376" max="16376" width="23.85546875" style="2" customWidth="1"/>
    <col min="16377" max="16377" width="27.42578125" style="2" customWidth="1"/>
    <col min="16378" max="16378" width="28" style="2" customWidth="1"/>
    <col min="16379" max="16381" width="0" style="2" hidden="1" customWidth="1"/>
    <col min="16382" max="16382" width="7.28515625" style="2" customWidth="1"/>
    <col min="16383" max="16383" width="6.140625" style="2" bestFit="1" customWidth="1"/>
    <col min="16384" max="16384" width="76.85546875" style="2"/>
  </cols>
  <sheetData>
    <row r="1" spans="1:135" s="154" customFormat="1" ht="27.75" customHeight="1" x14ac:dyDescent="0.3">
      <c r="A1" s="165"/>
      <c r="B1" s="165"/>
      <c r="C1" s="166" t="s">
        <v>0</v>
      </c>
      <c r="D1" s="167"/>
      <c r="E1" s="168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</row>
    <row r="2" spans="1:135" s="154" customFormat="1" ht="27.75" customHeight="1" x14ac:dyDescent="0.3">
      <c r="A2" s="165"/>
      <c r="B2" s="165"/>
      <c r="C2" s="166" t="s">
        <v>1</v>
      </c>
      <c r="D2" s="167"/>
      <c r="E2" s="168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</row>
    <row r="3" spans="1:135" s="154" customFormat="1" ht="27.75" customHeight="1" x14ac:dyDescent="0.3">
      <c r="A3" s="165"/>
      <c r="B3" s="165"/>
      <c r="C3" s="166" t="s">
        <v>2</v>
      </c>
      <c r="D3" s="167"/>
      <c r="E3" s="168"/>
      <c r="F3" s="164"/>
      <c r="G3" s="165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</row>
    <row r="4" spans="1:135" s="154" customFormat="1" ht="27.75" customHeight="1" x14ac:dyDescent="0.3">
      <c r="A4" s="165"/>
      <c r="B4" s="165"/>
      <c r="C4" s="169" t="s">
        <v>3</v>
      </c>
      <c r="D4" s="170"/>
      <c r="E4" s="171"/>
      <c r="F4" s="171"/>
      <c r="G4" s="171"/>
      <c r="H4" s="171"/>
      <c r="I4" s="171"/>
      <c r="J4" s="171"/>
      <c r="K4" s="171"/>
      <c r="L4" s="171"/>
      <c r="R4" s="164"/>
      <c r="S4" s="164"/>
      <c r="T4" s="164"/>
    </row>
    <row r="5" spans="1:135" s="154" customFormat="1" ht="27.75" customHeight="1" x14ac:dyDescent="0.3">
      <c r="A5" s="165"/>
      <c r="B5" s="165"/>
      <c r="C5" s="172" t="s">
        <v>142</v>
      </c>
      <c r="D5" s="173"/>
      <c r="E5" s="17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</row>
    <row r="6" spans="1:135" s="154" customFormat="1" ht="51" customHeight="1" x14ac:dyDescent="0.45">
      <c r="A6" s="165"/>
      <c r="B6" s="165"/>
      <c r="C6" s="172"/>
      <c r="D6" s="173"/>
      <c r="E6" s="356" t="s">
        <v>141</v>
      </c>
      <c r="F6" s="356"/>
      <c r="G6" s="356"/>
      <c r="H6" s="356"/>
      <c r="I6" s="356"/>
      <c r="J6" s="356"/>
      <c r="K6" s="356"/>
      <c r="L6" s="356"/>
      <c r="M6" s="356"/>
      <c r="N6" s="356"/>
      <c r="O6" s="356"/>
      <c r="P6" s="356"/>
      <c r="Q6" s="356"/>
      <c r="R6" s="356"/>
      <c r="S6" s="356"/>
      <c r="T6" s="356"/>
    </row>
    <row r="7" spans="1:135" s="154" customFormat="1" ht="27.75" hidden="1" customHeight="1" x14ac:dyDescent="0.3">
      <c r="A7" s="165"/>
      <c r="B7" s="165"/>
      <c r="C7" s="172"/>
      <c r="D7" s="175" t="s">
        <v>4</v>
      </c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</row>
    <row r="8" spans="1:135" s="154" customFormat="1" ht="27.75" customHeight="1" x14ac:dyDescent="0.45">
      <c r="A8" s="165"/>
      <c r="B8" s="165"/>
      <c r="C8" s="176" t="s">
        <v>163</v>
      </c>
      <c r="D8" s="177"/>
      <c r="E8" s="178"/>
      <c r="F8" s="179"/>
      <c r="G8" s="180"/>
      <c r="H8" s="164"/>
      <c r="I8" s="164"/>
      <c r="L8" s="164"/>
      <c r="M8" s="164"/>
      <c r="N8" s="164"/>
      <c r="O8" s="164"/>
      <c r="P8" s="164"/>
      <c r="Q8" s="164"/>
      <c r="R8" s="164"/>
      <c r="S8" s="164"/>
      <c r="T8" s="164"/>
    </row>
    <row r="9" spans="1:135" s="154" customFormat="1" ht="27.75" customHeight="1" x14ac:dyDescent="0.45">
      <c r="A9" s="165"/>
      <c r="B9" s="165"/>
      <c r="C9" s="176" t="s">
        <v>164</v>
      </c>
      <c r="D9" s="177"/>
      <c r="E9" s="178"/>
      <c r="F9" s="179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</row>
    <row r="10" spans="1:135" s="154" customFormat="1" ht="21.75" hidden="1" customHeight="1" x14ac:dyDescent="0.45">
      <c r="A10" s="165"/>
      <c r="B10" s="165"/>
      <c r="C10" s="177" t="s">
        <v>5</v>
      </c>
      <c r="D10" s="177"/>
      <c r="E10" s="178"/>
      <c r="F10" s="179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</row>
    <row r="11" spans="1:135" s="154" customFormat="1" ht="21.75" hidden="1" customHeight="1" x14ac:dyDescent="0.3">
      <c r="A11" s="165"/>
      <c r="B11" s="165"/>
      <c r="C11" s="181"/>
      <c r="D11" s="181"/>
      <c r="E11" s="164"/>
      <c r="F11" s="182" t="s">
        <v>6</v>
      </c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</row>
    <row r="12" spans="1:135" s="154" customFormat="1" ht="15" customHeight="1" thickBot="1" x14ac:dyDescent="0.3">
      <c r="A12" s="183"/>
      <c r="B12" s="155"/>
      <c r="C12" s="165"/>
      <c r="D12" s="165"/>
      <c r="E12" s="184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</row>
    <row r="13" spans="1:135" ht="57" customHeight="1" thickBot="1" x14ac:dyDescent="0.3">
      <c r="A13" s="183"/>
      <c r="B13" s="86"/>
      <c r="C13" s="86"/>
      <c r="D13" s="87" t="s">
        <v>7</v>
      </c>
      <c r="E13" s="88" t="s">
        <v>8</v>
      </c>
      <c r="F13" s="89" t="s">
        <v>9</v>
      </c>
      <c r="G13" s="87" t="s">
        <v>10</v>
      </c>
      <c r="H13" s="87" t="s">
        <v>181</v>
      </c>
      <c r="I13" s="87" t="s">
        <v>182</v>
      </c>
      <c r="J13" s="87" t="s">
        <v>183</v>
      </c>
      <c r="K13" s="87" t="s">
        <v>14</v>
      </c>
      <c r="L13" s="87" t="s">
        <v>15</v>
      </c>
      <c r="M13" s="87" t="s">
        <v>16</v>
      </c>
      <c r="N13" s="87" t="s">
        <v>17</v>
      </c>
      <c r="O13" s="90" t="s">
        <v>18</v>
      </c>
      <c r="P13" s="90" t="s">
        <v>19</v>
      </c>
      <c r="Q13" s="91" t="s">
        <v>20</v>
      </c>
      <c r="R13" s="87" t="s">
        <v>21</v>
      </c>
      <c r="S13" s="87" t="s">
        <v>22</v>
      </c>
      <c r="T13" s="87" t="s">
        <v>23</v>
      </c>
    </row>
    <row r="14" spans="1:135" s="7" customFormat="1" ht="30" customHeight="1" thickBot="1" x14ac:dyDescent="0.3">
      <c r="A14" s="185"/>
      <c r="B14" s="14"/>
      <c r="C14" s="92" t="s">
        <v>24</v>
      </c>
      <c r="D14" s="93"/>
      <c r="E14" s="187" t="s">
        <v>29</v>
      </c>
      <c r="F14" s="187" t="s">
        <v>29</v>
      </c>
      <c r="G14" s="187" t="s">
        <v>26</v>
      </c>
      <c r="H14" s="187" t="s">
        <v>26</v>
      </c>
      <c r="I14" s="187" t="s">
        <v>26</v>
      </c>
      <c r="J14" s="187" t="s">
        <v>26</v>
      </c>
      <c r="K14" s="187" t="s">
        <v>26</v>
      </c>
      <c r="L14" s="187" t="s">
        <v>26</v>
      </c>
      <c r="M14" s="187" t="s">
        <v>26</v>
      </c>
      <c r="N14" s="187" t="s">
        <v>26</v>
      </c>
      <c r="O14" s="187" t="s">
        <v>26</v>
      </c>
      <c r="P14" s="187" t="s">
        <v>26</v>
      </c>
      <c r="Q14" s="187" t="s">
        <v>26</v>
      </c>
      <c r="R14" s="187" t="s">
        <v>26</v>
      </c>
      <c r="S14" s="187" t="s">
        <v>29</v>
      </c>
      <c r="T14" s="96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</row>
    <row r="15" spans="1:135" s="7" customFormat="1" ht="18.75" hidden="1" thickBot="1" x14ac:dyDescent="0.3">
      <c r="A15" s="186"/>
      <c r="B15" s="97">
        <v>1</v>
      </c>
      <c r="C15" s="87" t="s">
        <v>30</v>
      </c>
      <c r="D15" s="98" t="s">
        <v>31</v>
      </c>
      <c r="E15" s="99">
        <f>+G15*12</f>
        <v>907298496</v>
      </c>
      <c r="F15" s="100">
        <f>+S15</f>
        <v>529257456</v>
      </c>
      <c r="G15" s="101">
        <v>75608208</v>
      </c>
      <c r="H15" s="101">
        <v>75608208</v>
      </c>
      <c r="I15" s="101">
        <v>75608208</v>
      </c>
      <c r="J15" s="102">
        <v>75608208</v>
      </c>
      <c r="K15" s="101">
        <v>75608208</v>
      </c>
      <c r="L15" s="101">
        <v>75608208</v>
      </c>
      <c r="M15" s="101">
        <v>75608208</v>
      </c>
      <c r="N15" s="101"/>
      <c r="O15" s="101"/>
      <c r="P15" s="101"/>
      <c r="Q15" s="101"/>
      <c r="R15" s="101"/>
      <c r="S15" s="103">
        <f t="shared" ref="S15:S80" si="0">SUM(G15:R15)</f>
        <v>529257456</v>
      </c>
      <c r="T15" s="103">
        <f>+F15-S15</f>
        <v>0</v>
      </c>
      <c r="U15" s="155"/>
      <c r="V15" s="156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5"/>
      <c r="AU15" s="155"/>
      <c r="AV15" s="155"/>
      <c r="AW15" s="155"/>
      <c r="AX15" s="155"/>
      <c r="AY15" s="155"/>
      <c r="AZ15" s="155"/>
      <c r="BA15" s="155"/>
      <c r="BB15" s="155"/>
      <c r="BC15" s="155"/>
      <c r="BD15" s="155"/>
      <c r="BE15" s="155"/>
      <c r="BF15" s="155"/>
      <c r="BG15" s="155"/>
      <c r="BH15" s="155"/>
      <c r="BI15" s="155"/>
      <c r="BJ15" s="155"/>
      <c r="BK15" s="155"/>
      <c r="BL15" s="155"/>
      <c r="BM15" s="155"/>
      <c r="BN15" s="155"/>
      <c r="BO15" s="155"/>
      <c r="BP15" s="155"/>
      <c r="BQ15" s="155"/>
      <c r="BR15" s="155"/>
      <c r="BS15" s="155"/>
      <c r="BT15" s="155"/>
      <c r="BU15" s="155"/>
      <c r="BV15" s="155"/>
      <c r="BW15" s="155"/>
      <c r="BX15" s="155"/>
      <c r="BY15" s="155"/>
      <c r="BZ15" s="155"/>
      <c r="CA15" s="155"/>
      <c r="CB15" s="155"/>
      <c r="CC15" s="155"/>
      <c r="CD15" s="155"/>
      <c r="CE15" s="155"/>
      <c r="CF15" s="155"/>
      <c r="CG15" s="155"/>
      <c r="CH15" s="155"/>
      <c r="CI15" s="155"/>
      <c r="CJ15" s="155"/>
      <c r="CK15" s="155"/>
      <c r="CL15" s="155"/>
      <c r="CM15" s="155"/>
      <c r="CN15" s="155"/>
      <c r="CO15" s="155"/>
      <c r="CP15" s="155"/>
      <c r="CQ15" s="155"/>
      <c r="CR15" s="155"/>
      <c r="CS15" s="155"/>
      <c r="CT15" s="155"/>
      <c r="CU15" s="155"/>
      <c r="CV15" s="155"/>
      <c r="CW15" s="155"/>
      <c r="CX15" s="155"/>
      <c r="CY15" s="155"/>
      <c r="CZ15" s="155"/>
      <c r="DA15" s="155"/>
      <c r="DB15" s="155"/>
      <c r="DC15" s="155"/>
      <c r="DD15" s="155"/>
      <c r="DE15" s="155"/>
      <c r="DF15" s="155"/>
      <c r="DG15" s="155"/>
      <c r="DH15" s="155"/>
      <c r="DI15" s="155"/>
      <c r="DJ15" s="155"/>
      <c r="DK15" s="155"/>
      <c r="DL15" s="155"/>
      <c r="DM15" s="155"/>
      <c r="DN15" s="155"/>
      <c r="DO15" s="155"/>
      <c r="DP15" s="155"/>
      <c r="DQ15" s="155"/>
      <c r="DR15" s="155"/>
      <c r="DS15" s="155"/>
      <c r="DT15" s="155"/>
      <c r="DU15" s="155"/>
      <c r="DV15" s="155"/>
      <c r="DW15" s="155"/>
      <c r="DX15" s="155"/>
      <c r="DY15" s="155"/>
      <c r="DZ15" s="155"/>
      <c r="EA15" s="155"/>
      <c r="EB15" s="155"/>
      <c r="EC15" s="155"/>
      <c r="ED15" s="155"/>
      <c r="EE15" s="155"/>
    </row>
    <row r="16" spans="1:135" s="7" customFormat="1" ht="18.75" hidden="1" thickBot="1" x14ac:dyDescent="0.3">
      <c r="A16" s="186"/>
      <c r="B16" s="97">
        <v>2</v>
      </c>
      <c r="C16" s="87" t="s">
        <v>32</v>
      </c>
      <c r="D16" s="98" t="s">
        <v>31</v>
      </c>
      <c r="E16" s="105"/>
      <c r="F16" s="106"/>
      <c r="G16" s="107"/>
      <c r="H16" s="107"/>
      <c r="I16" s="107"/>
      <c r="J16" s="108"/>
      <c r="K16" s="107"/>
      <c r="L16" s="107"/>
      <c r="M16" s="107"/>
      <c r="N16" s="107"/>
      <c r="O16" s="107"/>
      <c r="P16" s="107"/>
      <c r="Q16" s="107"/>
      <c r="R16" s="107"/>
      <c r="S16" s="109">
        <f t="shared" si="0"/>
        <v>0</v>
      </c>
      <c r="T16" s="103">
        <f t="shared" ref="T16:T81" si="1">+F16-S16</f>
        <v>0</v>
      </c>
      <c r="U16" s="155"/>
      <c r="V16" s="156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5"/>
      <c r="BH16" s="155"/>
      <c r="BI16" s="155"/>
      <c r="BJ16" s="155"/>
      <c r="BK16" s="155"/>
      <c r="BL16" s="155"/>
      <c r="BM16" s="155"/>
      <c r="BN16" s="155"/>
      <c r="BO16" s="155"/>
      <c r="BP16" s="155"/>
      <c r="BQ16" s="155"/>
      <c r="BR16" s="155"/>
      <c r="BS16" s="155"/>
      <c r="BT16" s="155"/>
      <c r="BU16" s="155"/>
      <c r="BV16" s="155"/>
      <c r="BW16" s="155"/>
      <c r="BX16" s="155"/>
      <c r="BY16" s="155"/>
      <c r="BZ16" s="155"/>
      <c r="CA16" s="155"/>
      <c r="CB16" s="155"/>
      <c r="CC16" s="155"/>
      <c r="CD16" s="155"/>
      <c r="CE16" s="155"/>
      <c r="CF16" s="155"/>
      <c r="CG16" s="155"/>
      <c r="CH16" s="155"/>
      <c r="CI16" s="155"/>
      <c r="CJ16" s="155"/>
      <c r="CK16" s="155"/>
      <c r="CL16" s="155"/>
      <c r="CM16" s="155"/>
      <c r="CN16" s="155"/>
      <c r="CO16" s="155"/>
      <c r="CP16" s="155"/>
      <c r="CQ16" s="155"/>
      <c r="CR16" s="155"/>
      <c r="CS16" s="155"/>
      <c r="CT16" s="155"/>
      <c r="CU16" s="155"/>
      <c r="CV16" s="155"/>
      <c r="CW16" s="155"/>
      <c r="CX16" s="155"/>
      <c r="CY16" s="155"/>
      <c r="CZ16" s="155"/>
      <c r="DA16" s="155"/>
      <c r="DB16" s="155"/>
      <c r="DC16" s="155"/>
      <c r="DD16" s="155"/>
      <c r="DE16" s="155"/>
      <c r="DF16" s="155"/>
      <c r="DG16" s="155"/>
      <c r="DH16" s="155"/>
      <c r="DI16" s="155"/>
      <c r="DJ16" s="155"/>
      <c r="DK16" s="155"/>
      <c r="DL16" s="155"/>
      <c r="DM16" s="155"/>
      <c r="DN16" s="155"/>
      <c r="DO16" s="155"/>
      <c r="DP16" s="155"/>
      <c r="DQ16" s="155"/>
      <c r="DR16" s="155"/>
      <c r="DS16" s="155"/>
      <c r="DT16" s="155"/>
      <c r="DU16" s="155"/>
      <c r="DV16" s="155"/>
      <c r="DW16" s="155"/>
      <c r="DX16" s="155"/>
      <c r="DY16" s="155"/>
      <c r="DZ16" s="155"/>
      <c r="EA16" s="155"/>
      <c r="EB16" s="155"/>
      <c r="EC16" s="155"/>
      <c r="ED16" s="155"/>
      <c r="EE16" s="155"/>
    </row>
    <row r="17" spans="1:135" s="7" customFormat="1" ht="18.75" hidden="1" thickBot="1" x14ac:dyDescent="0.3">
      <c r="A17" s="186"/>
      <c r="B17" s="97">
        <v>3</v>
      </c>
      <c r="C17" s="87" t="s">
        <v>33</v>
      </c>
      <c r="D17" s="98" t="s">
        <v>31</v>
      </c>
      <c r="E17" s="110"/>
      <c r="F17" s="106"/>
      <c r="G17" s="107"/>
      <c r="H17" s="107"/>
      <c r="I17" s="107"/>
      <c r="J17" s="108"/>
      <c r="K17" s="107"/>
      <c r="L17" s="107"/>
      <c r="M17" s="107"/>
      <c r="N17" s="107"/>
      <c r="O17" s="107"/>
      <c r="P17" s="107"/>
      <c r="Q17" s="107"/>
      <c r="R17" s="107"/>
      <c r="S17" s="109">
        <f t="shared" si="0"/>
        <v>0</v>
      </c>
      <c r="T17" s="103">
        <f t="shared" si="1"/>
        <v>0</v>
      </c>
      <c r="U17" s="155"/>
      <c r="V17" s="156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/>
      <c r="BH17" s="155"/>
      <c r="BI17" s="155"/>
      <c r="BJ17" s="155"/>
      <c r="BK17" s="155"/>
      <c r="BL17" s="155"/>
      <c r="BM17" s="155"/>
      <c r="BN17" s="155"/>
      <c r="BO17" s="155"/>
      <c r="BP17" s="155"/>
      <c r="BQ17" s="155"/>
      <c r="BR17" s="155"/>
      <c r="BS17" s="155"/>
      <c r="BT17" s="155"/>
      <c r="BU17" s="155"/>
      <c r="BV17" s="155"/>
      <c r="BW17" s="155"/>
      <c r="BX17" s="155"/>
      <c r="BY17" s="155"/>
      <c r="BZ17" s="155"/>
      <c r="CA17" s="155"/>
      <c r="CB17" s="155"/>
      <c r="CC17" s="155"/>
      <c r="CD17" s="155"/>
      <c r="CE17" s="155"/>
      <c r="CF17" s="155"/>
      <c r="CG17" s="155"/>
      <c r="CH17" s="155"/>
      <c r="CI17" s="155"/>
      <c r="CJ17" s="155"/>
      <c r="CK17" s="155"/>
      <c r="CL17" s="155"/>
      <c r="CM17" s="155"/>
      <c r="CN17" s="155"/>
      <c r="CO17" s="155"/>
      <c r="CP17" s="155"/>
      <c r="CQ17" s="155"/>
      <c r="CR17" s="155"/>
      <c r="CS17" s="155"/>
      <c r="CT17" s="155"/>
      <c r="CU17" s="155"/>
      <c r="CV17" s="155"/>
      <c r="CW17" s="155"/>
      <c r="CX17" s="155"/>
      <c r="CY17" s="155"/>
      <c r="CZ17" s="155"/>
      <c r="DA17" s="155"/>
      <c r="DB17" s="155"/>
      <c r="DC17" s="155"/>
      <c r="DD17" s="155"/>
      <c r="DE17" s="155"/>
      <c r="DF17" s="155"/>
      <c r="DG17" s="155"/>
      <c r="DH17" s="155"/>
      <c r="DI17" s="155"/>
      <c r="DJ17" s="155"/>
      <c r="DK17" s="155"/>
      <c r="DL17" s="155"/>
      <c r="DM17" s="155"/>
      <c r="DN17" s="155"/>
      <c r="DO17" s="155"/>
      <c r="DP17" s="155"/>
      <c r="DQ17" s="155"/>
      <c r="DR17" s="155"/>
      <c r="DS17" s="155"/>
      <c r="DT17" s="155"/>
      <c r="DU17" s="155"/>
      <c r="DV17" s="155"/>
      <c r="DW17" s="155"/>
      <c r="DX17" s="155"/>
      <c r="DY17" s="155"/>
      <c r="DZ17" s="155"/>
      <c r="EA17" s="155"/>
      <c r="EB17" s="155"/>
      <c r="EC17" s="155"/>
      <c r="ED17" s="155"/>
      <c r="EE17" s="155"/>
    </row>
    <row r="18" spans="1:135" s="7" customFormat="1" ht="18.75" hidden="1" thickBot="1" x14ac:dyDescent="0.3">
      <c r="A18" s="186"/>
      <c r="B18" s="97">
        <v>4</v>
      </c>
      <c r="C18" s="87" t="s">
        <v>34</v>
      </c>
      <c r="D18" s="98" t="s">
        <v>31</v>
      </c>
      <c r="E18" s="105">
        <f>+G18*12</f>
        <v>47984592</v>
      </c>
      <c r="F18" s="106">
        <f>SUM(G18:R18)</f>
        <v>27991012</v>
      </c>
      <c r="G18" s="107">
        <v>3998716</v>
      </c>
      <c r="H18" s="107">
        <v>3998716</v>
      </c>
      <c r="I18" s="107">
        <v>3998716</v>
      </c>
      <c r="J18" s="108">
        <v>3998716</v>
      </c>
      <c r="K18" s="107">
        <v>3998716</v>
      </c>
      <c r="L18" s="107">
        <v>3998716</v>
      </c>
      <c r="M18" s="107">
        <v>3998716</v>
      </c>
      <c r="N18" s="107"/>
      <c r="O18" s="107"/>
      <c r="P18" s="107"/>
      <c r="Q18" s="107"/>
      <c r="R18" s="107"/>
      <c r="S18" s="109">
        <f t="shared" si="0"/>
        <v>27991012</v>
      </c>
      <c r="T18" s="103">
        <f t="shared" si="1"/>
        <v>0</v>
      </c>
      <c r="U18" s="155"/>
      <c r="V18" s="156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5"/>
      <c r="BH18" s="155"/>
      <c r="BI18" s="155"/>
      <c r="BJ18" s="155"/>
      <c r="BK18" s="155"/>
      <c r="BL18" s="155"/>
      <c r="BM18" s="155"/>
      <c r="BN18" s="155"/>
      <c r="BO18" s="155"/>
      <c r="BP18" s="155"/>
      <c r="BQ18" s="155"/>
      <c r="BR18" s="155"/>
      <c r="BS18" s="155"/>
      <c r="BT18" s="155"/>
      <c r="BU18" s="155"/>
      <c r="BV18" s="155"/>
      <c r="BW18" s="155"/>
      <c r="BX18" s="155"/>
      <c r="BY18" s="155"/>
      <c r="BZ18" s="155"/>
      <c r="CA18" s="155"/>
      <c r="CB18" s="155"/>
      <c r="CC18" s="155"/>
      <c r="CD18" s="155"/>
      <c r="CE18" s="155"/>
      <c r="CF18" s="155"/>
      <c r="CG18" s="155"/>
      <c r="CH18" s="155"/>
      <c r="CI18" s="155"/>
      <c r="CJ18" s="155"/>
      <c r="CK18" s="155"/>
      <c r="CL18" s="155"/>
      <c r="CM18" s="155"/>
      <c r="CN18" s="155"/>
      <c r="CO18" s="155"/>
      <c r="CP18" s="155"/>
      <c r="CQ18" s="155"/>
      <c r="CR18" s="155"/>
      <c r="CS18" s="155"/>
      <c r="CT18" s="155"/>
      <c r="CU18" s="155"/>
      <c r="CV18" s="155"/>
      <c r="CW18" s="155"/>
      <c r="CX18" s="155"/>
      <c r="CY18" s="155"/>
      <c r="CZ18" s="155"/>
      <c r="DA18" s="155"/>
      <c r="DB18" s="155"/>
      <c r="DC18" s="155"/>
      <c r="DD18" s="155"/>
      <c r="DE18" s="155"/>
      <c r="DF18" s="155"/>
      <c r="DG18" s="155"/>
      <c r="DH18" s="155"/>
      <c r="DI18" s="155"/>
      <c r="DJ18" s="155"/>
      <c r="DK18" s="155"/>
      <c r="DL18" s="155"/>
      <c r="DM18" s="155"/>
      <c r="DN18" s="155"/>
      <c r="DO18" s="155"/>
      <c r="DP18" s="155"/>
      <c r="DQ18" s="155"/>
      <c r="DR18" s="155"/>
      <c r="DS18" s="155"/>
      <c r="DT18" s="155"/>
      <c r="DU18" s="155"/>
      <c r="DV18" s="155"/>
      <c r="DW18" s="155"/>
      <c r="DX18" s="155"/>
      <c r="DY18" s="155"/>
      <c r="DZ18" s="155"/>
      <c r="EA18" s="155"/>
      <c r="EB18" s="155"/>
      <c r="EC18" s="155"/>
      <c r="ED18" s="155"/>
      <c r="EE18" s="155"/>
    </row>
    <row r="19" spans="1:135" s="7" customFormat="1" ht="18.75" hidden="1" thickBot="1" x14ac:dyDescent="0.3">
      <c r="A19" s="186"/>
      <c r="B19" s="97">
        <v>5</v>
      </c>
      <c r="C19" s="87" t="s">
        <v>179</v>
      </c>
      <c r="D19" s="98" t="s">
        <v>31</v>
      </c>
      <c r="E19" s="105"/>
      <c r="F19" s="106">
        <f t="shared" ref="F19:F24" si="2">SUM(G19:R19)</f>
        <v>805956</v>
      </c>
      <c r="G19" s="107">
        <f>67163</f>
        <v>67163</v>
      </c>
      <c r="H19" s="107">
        <v>67163</v>
      </c>
      <c r="I19" s="107">
        <v>67163</v>
      </c>
      <c r="J19" s="108">
        <v>67163</v>
      </c>
      <c r="K19" s="107">
        <v>67163</v>
      </c>
      <c r="L19" s="107">
        <v>67163</v>
      </c>
      <c r="M19" s="107">
        <v>67163</v>
      </c>
      <c r="N19" s="107">
        <v>67163</v>
      </c>
      <c r="O19" s="107">
        <v>67163</v>
      </c>
      <c r="P19" s="107">
        <v>67163</v>
      </c>
      <c r="Q19" s="107">
        <v>67163</v>
      </c>
      <c r="R19" s="107">
        <v>67163</v>
      </c>
      <c r="S19" s="109">
        <f t="shared" si="0"/>
        <v>805956</v>
      </c>
      <c r="T19" s="103">
        <f t="shared" si="1"/>
        <v>0</v>
      </c>
      <c r="U19" s="155"/>
      <c r="V19" s="156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/>
      <c r="BH19" s="155"/>
      <c r="BI19" s="155"/>
      <c r="BJ19" s="155"/>
      <c r="BK19" s="155"/>
      <c r="BL19" s="155"/>
      <c r="BM19" s="155"/>
      <c r="BN19" s="155"/>
      <c r="BO19" s="155"/>
      <c r="BP19" s="155"/>
      <c r="BQ19" s="155"/>
      <c r="BR19" s="155"/>
      <c r="BS19" s="155"/>
      <c r="BT19" s="155"/>
      <c r="BU19" s="155"/>
      <c r="BV19" s="155"/>
      <c r="BW19" s="155"/>
      <c r="BX19" s="155"/>
      <c r="BY19" s="155"/>
      <c r="BZ19" s="155"/>
      <c r="CA19" s="155"/>
      <c r="CB19" s="155"/>
      <c r="CC19" s="155"/>
      <c r="CD19" s="155"/>
      <c r="CE19" s="155"/>
      <c r="CF19" s="155"/>
      <c r="CG19" s="155"/>
      <c r="CH19" s="155"/>
      <c r="CI19" s="155"/>
      <c r="CJ19" s="155"/>
      <c r="CK19" s="155"/>
      <c r="CL19" s="155"/>
      <c r="CM19" s="155"/>
      <c r="CN19" s="155"/>
      <c r="CO19" s="155"/>
      <c r="CP19" s="155"/>
      <c r="CQ19" s="155"/>
      <c r="CR19" s="155"/>
      <c r="CS19" s="155"/>
      <c r="CT19" s="155"/>
      <c r="CU19" s="155"/>
      <c r="CV19" s="155"/>
      <c r="CW19" s="155"/>
      <c r="CX19" s="155"/>
      <c r="CY19" s="155"/>
      <c r="CZ19" s="155"/>
      <c r="DA19" s="155"/>
      <c r="DB19" s="155"/>
      <c r="DC19" s="155"/>
      <c r="DD19" s="155"/>
      <c r="DE19" s="155"/>
      <c r="DF19" s="155"/>
      <c r="DG19" s="155"/>
      <c r="DH19" s="155"/>
      <c r="DI19" s="155"/>
      <c r="DJ19" s="155"/>
      <c r="DK19" s="155"/>
      <c r="DL19" s="155"/>
      <c r="DM19" s="155"/>
      <c r="DN19" s="155"/>
      <c r="DO19" s="155"/>
      <c r="DP19" s="155"/>
      <c r="DQ19" s="155"/>
      <c r="DR19" s="155"/>
      <c r="DS19" s="155"/>
      <c r="DT19" s="155"/>
      <c r="DU19" s="155"/>
      <c r="DV19" s="155"/>
      <c r="DW19" s="155"/>
      <c r="DX19" s="155"/>
      <c r="DY19" s="155"/>
      <c r="DZ19" s="155"/>
      <c r="EA19" s="155"/>
      <c r="EB19" s="155"/>
      <c r="EC19" s="155"/>
      <c r="ED19" s="155"/>
      <c r="EE19" s="155"/>
    </row>
    <row r="20" spans="1:135" s="7" customFormat="1" ht="18.75" hidden="1" thickBot="1" x14ac:dyDescent="0.3">
      <c r="A20" s="186"/>
      <c r="B20" s="97">
        <v>6</v>
      </c>
      <c r="C20" s="87" t="s">
        <v>204</v>
      </c>
      <c r="D20" s="98" t="s">
        <v>31</v>
      </c>
      <c r="E20" s="105"/>
      <c r="F20" s="106">
        <f>+G20</f>
        <v>129784</v>
      </c>
      <c r="G20" s="107">
        <v>129784</v>
      </c>
      <c r="H20" s="107"/>
      <c r="I20" s="107"/>
      <c r="J20" s="108"/>
      <c r="K20" s="107"/>
      <c r="L20" s="107"/>
      <c r="M20" s="107"/>
      <c r="N20" s="107"/>
      <c r="O20" s="107"/>
      <c r="P20" s="107"/>
      <c r="Q20" s="107"/>
      <c r="R20" s="107"/>
      <c r="S20" s="109">
        <f>SUM(G20:J20)</f>
        <v>129784</v>
      </c>
      <c r="T20" s="103">
        <f t="shared" si="1"/>
        <v>0</v>
      </c>
      <c r="U20" s="155"/>
      <c r="V20" s="156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55"/>
      <c r="AZ20" s="155"/>
      <c r="BA20" s="155"/>
      <c r="BB20" s="155"/>
      <c r="BC20" s="155"/>
      <c r="BD20" s="155"/>
      <c r="BE20" s="155"/>
      <c r="BF20" s="155"/>
      <c r="BG20" s="155"/>
      <c r="BH20" s="155"/>
      <c r="BI20" s="155"/>
      <c r="BJ20" s="155"/>
      <c r="BK20" s="155"/>
      <c r="BL20" s="155"/>
      <c r="BM20" s="155"/>
      <c r="BN20" s="155"/>
      <c r="BO20" s="155"/>
      <c r="BP20" s="155"/>
      <c r="BQ20" s="155"/>
      <c r="BR20" s="155"/>
      <c r="BS20" s="155"/>
      <c r="BT20" s="155"/>
      <c r="BU20" s="155"/>
      <c r="BV20" s="155"/>
      <c r="BW20" s="155"/>
      <c r="BX20" s="155"/>
      <c r="BY20" s="155"/>
      <c r="BZ20" s="155"/>
      <c r="CA20" s="155"/>
      <c r="CB20" s="155"/>
      <c r="CC20" s="155"/>
      <c r="CD20" s="155"/>
      <c r="CE20" s="155"/>
      <c r="CF20" s="155"/>
      <c r="CG20" s="155"/>
      <c r="CH20" s="155"/>
      <c r="CI20" s="155"/>
      <c r="CJ20" s="155"/>
      <c r="CK20" s="155"/>
      <c r="CL20" s="155"/>
      <c r="CM20" s="155"/>
      <c r="CN20" s="155"/>
      <c r="CO20" s="155"/>
      <c r="CP20" s="155"/>
      <c r="CQ20" s="155"/>
      <c r="CR20" s="155"/>
      <c r="CS20" s="155"/>
      <c r="CT20" s="155"/>
      <c r="CU20" s="155"/>
      <c r="CV20" s="155"/>
      <c r="CW20" s="155"/>
      <c r="CX20" s="155"/>
      <c r="CY20" s="155"/>
      <c r="CZ20" s="155"/>
      <c r="DA20" s="155"/>
      <c r="DB20" s="155"/>
      <c r="DC20" s="155"/>
      <c r="DD20" s="155"/>
      <c r="DE20" s="155"/>
      <c r="DF20" s="155"/>
      <c r="DG20" s="155"/>
      <c r="DH20" s="155"/>
      <c r="DI20" s="155"/>
      <c r="DJ20" s="155"/>
      <c r="DK20" s="155"/>
      <c r="DL20" s="155"/>
      <c r="DM20" s="155"/>
      <c r="DN20" s="155"/>
      <c r="DO20" s="155"/>
      <c r="DP20" s="155"/>
      <c r="DQ20" s="155"/>
      <c r="DR20" s="155"/>
      <c r="DS20" s="155"/>
      <c r="DT20" s="155"/>
      <c r="DU20" s="155"/>
      <c r="DV20" s="155"/>
      <c r="DW20" s="155"/>
      <c r="DX20" s="155"/>
      <c r="DY20" s="155"/>
      <c r="DZ20" s="155"/>
      <c r="EA20" s="155"/>
      <c r="EB20" s="155"/>
      <c r="EC20" s="155"/>
      <c r="ED20" s="155"/>
      <c r="EE20" s="155"/>
    </row>
    <row r="21" spans="1:135" s="7" customFormat="1" ht="18.75" hidden="1" thickBot="1" x14ac:dyDescent="0.3">
      <c r="A21" s="186"/>
      <c r="B21" s="97">
        <v>7</v>
      </c>
      <c r="C21" s="87" t="s">
        <v>36</v>
      </c>
      <c r="D21" s="98" t="s">
        <v>31</v>
      </c>
      <c r="E21" s="105"/>
      <c r="F21" s="106">
        <f t="shared" si="2"/>
        <v>0</v>
      </c>
      <c r="G21" s="107"/>
      <c r="H21" s="107"/>
      <c r="I21" s="107"/>
      <c r="J21" s="108"/>
      <c r="K21" s="107"/>
      <c r="L21" s="107"/>
      <c r="M21" s="107"/>
      <c r="N21" s="107"/>
      <c r="O21" s="107"/>
      <c r="P21" s="107"/>
      <c r="Q21" s="107"/>
      <c r="R21" s="107"/>
      <c r="S21" s="109">
        <f t="shared" si="0"/>
        <v>0</v>
      </c>
      <c r="T21" s="103">
        <f t="shared" si="1"/>
        <v>0</v>
      </c>
      <c r="U21" s="155"/>
      <c r="V21" s="156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5"/>
      <c r="BA21" s="155"/>
      <c r="BB21" s="155"/>
      <c r="BC21" s="155"/>
      <c r="BD21" s="155"/>
      <c r="BE21" s="155"/>
      <c r="BF21" s="155"/>
      <c r="BG21" s="155"/>
      <c r="BH21" s="155"/>
      <c r="BI21" s="155"/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  <c r="BX21" s="155"/>
      <c r="BY21" s="155"/>
      <c r="BZ21" s="155"/>
      <c r="CA21" s="155"/>
      <c r="CB21" s="155"/>
      <c r="CC21" s="155"/>
      <c r="CD21" s="155"/>
      <c r="CE21" s="155"/>
      <c r="CF21" s="155"/>
      <c r="CG21" s="155"/>
      <c r="CH21" s="155"/>
      <c r="CI21" s="155"/>
      <c r="CJ21" s="155"/>
      <c r="CK21" s="155"/>
      <c r="CL21" s="155"/>
      <c r="CM21" s="155"/>
      <c r="CN21" s="155"/>
      <c r="CO21" s="155"/>
      <c r="CP21" s="155"/>
      <c r="CQ21" s="155"/>
      <c r="CR21" s="155"/>
      <c r="CS21" s="155"/>
      <c r="CT21" s="155"/>
      <c r="CU21" s="155"/>
      <c r="CV21" s="155"/>
      <c r="CW21" s="155"/>
      <c r="CX21" s="155"/>
      <c r="CY21" s="155"/>
      <c r="CZ21" s="155"/>
      <c r="DA21" s="155"/>
      <c r="DB21" s="155"/>
      <c r="DC21" s="155"/>
      <c r="DD21" s="155"/>
      <c r="DE21" s="155"/>
      <c r="DF21" s="155"/>
      <c r="DG21" s="155"/>
      <c r="DH21" s="155"/>
      <c r="DI21" s="155"/>
      <c r="DJ21" s="155"/>
      <c r="DK21" s="155"/>
      <c r="DL21" s="155"/>
      <c r="DM21" s="155"/>
      <c r="DN21" s="155"/>
      <c r="DO21" s="155"/>
      <c r="DP21" s="155"/>
      <c r="DQ21" s="155"/>
      <c r="DR21" s="155"/>
      <c r="DS21" s="155"/>
      <c r="DT21" s="155"/>
      <c r="DU21" s="155"/>
      <c r="DV21" s="155"/>
      <c r="DW21" s="155"/>
      <c r="DX21" s="155"/>
      <c r="DY21" s="155"/>
      <c r="DZ21" s="155"/>
      <c r="EA21" s="155"/>
      <c r="EB21" s="155"/>
      <c r="EC21" s="155"/>
      <c r="ED21" s="155"/>
      <c r="EE21" s="155"/>
    </row>
    <row r="22" spans="1:135" s="7" customFormat="1" ht="18.75" hidden="1" thickBot="1" x14ac:dyDescent="0.3">
      <c r="A22" s="186"/>
      <c r="B22" s="97">
        <v>8</v>
      </c>
      <c r="C22" s="87" t="s">
        <v>37</v>
      </c>
      <c r="D22" s="98" t="s">
        <v>31</v>
      </c>
      <c r="E22" s="105">
        <f>+G22*12</f>
        <v>2712552</v>
      </c>
      <c r="F22" s="106">
        <f t="shared" si="2"/>
        <v>1582322</v>
      </c>
      <c r="G22" s="107">
        <v>226046</v>
      </c>
      <c r="H22" s="107">
        <v>226046</v>
      </c>
      <c r="I22" s="107">
        <v>226046</v>
      </c>
      <c r="J22" s="108">
        <v>226046</v>
      </c>
      <c r="K22" s="107">
        <v>226046</v>
      </c>
      <c r="L22" s="107">
        <v>226046</v>
      </c>
      <c r="M22" s="107">
        <v>226046</v>
      </c>
      <c r="N22" s="107"/>
      <c r="O22" s="107"/>
      <c r="P22" s="107"/>
      <c r="Q22" s="107"/>
      <c r="R22" s="107"/>
      <c r="S22" s="109">
        <f t="shared" si="0"/>
        <v>1582322</v>
      </c>
      <c r="T22" s="103">
        <f t="shared" si="1"/>
        <v>0</v>
      </c>
      <c r="U22" s="155"/>
      <c r="V22" s="156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  <c r="CA22" s="155"/>
      <c r="CB22" s="155"/>
      <c r="CC22" s="155"/>
      <c r="CD22" s="155"/>
      <c r="CE22" s="155"/>
      <c r="CF22" s="155"/>
      <c r="CG22" s="155"/>
      <c r="CH22" s="155"/>
      <c r="CI22" s="155"/>
      <c r="CJ22" s="155"/>
      <c r="CK22" s="155"/>
      <c r="CL22" s="155"/>
      <c r="CM22" s="155"/>
      <c r="CN22" s="155"/>
      <c r="CO22" s="155"/>
      <c r="CP22" s="155"/>
      <c r="CQ22" s="155"/>
      <c r="CR22" s="155"/>
      <c r="CS22" s="155"/>
      <c r="CT22" s="155"/>
      <c r="CU22" s="155"/>
      <c r="CV22" s="155"/>
      <c r="CW22" s="155"/>
      <c r="CX22" s="155"/>
      <c r="CY22" s="155"/>
      <c r="CZ22" s="155"/>
      <c r="DA22" s="155"/>
      <c r="DB22" s="155"/>
      <c r="DC22" s="155"/>
      <c r="DD22" s="155"/>
      <c r="DE22" s="155"/>
      <c r="DF22" s="155"/>
      <c r="DG22" s="155"/>
      <c r="DH22" s="155"/>
      <c r="DI22" s="155"/>
      <c r="DJ22" s="155"/>
      <c r="DK22" s="155"/>
      <c r="DL22" s="155"/>
      <c r="DM22" s="155"/>
      <c r="DN22" s="155"/>
      <c r="DO22" s="155"/>
      <c r="DP22" s="155"/>
      <c r="DQ22" s="155"/>
      <c r="DR22" s="155"/>
      <c r="DS22" s="155"/>
      <c r="DT22" s="155"/>
      <c r="DU22" s="155"/>
      <c r="DV22" s="155"/>
      <c r="DW22" s="155"/>
      <c r="DX22" s="155"/>
      <c r="DY22" s="155"/>
      <c r="DZ22" s="155"/>
      <c r="EA22" s="155"/>
      <c r="EB22" s="155"/>
      <c r="EC22" s="155"/>
      <c r="ED22" s="155"/>
      <c r="EE22" s="155"/>
    </row>
    <row r="23" spans="1:135" s="7" customFormat="1" ht="18.75" hidden="1" thickBot="1" x14ac:dyDescent="0.3">
      <c r="A23" s="186"/>
      <c r="B23" s="97">
        <v>9</v>
      </c>
      <c r="C23" s="87" t="s">
        <v>38</v>
      </c>
      <c r="D23" s="98" t="s">
        <v>31</v>
      </c>
      <c r="E23" s="105"/>
      <c r="F23" s="106">
        <f t="shared" si="2"/>
        <v>0</v>
      </c>
      <c r="G23" s="107"/>
      <c r="H23" s="107"/>
      <c r="I23" s="107"/>
      <c r="J23" s="108"/>
      <c r="K23" s="107"/>
      <c r="L23" s="107"/>
      <c r="M23" s="107"/>
      <c r="N23" s="107"/>
      <c r="O23" s="107"/>
      <c r="P23" s="107"/>
      <c r="Q23" s="107"/>
      <c r="R23" s="107"/>
      <c r="S23" s="109">
        <f t="shared" si="0"/>
        <v>0</v>
      </c>
      <c r="T23" s="103">
        <f t="shared" si="1"/>
        <v>0</v>
      </c>
      <c r="U23" s="155"/>
      <c r="V23" s="156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  <c r="CA23" s="155"/>
      <c r="CB23" s="155"/>
      <c r="CC23" s="155"/>
      <c r="CD23" s="155"/>
      <c r="CE23" s="155"/>
      <c r="CF23" s="155"/>
      <c r="CG23" s="155"/>
      <c r="CH23" s="155"/>
      <c r="CI23" s="155"/>
      <c r="CJ23" s="155"/>
      <c r="CK23" s="155"/>
      <c r="CL23" s="155"/>
      <c r="CM23" s="155"/>
      <c r="CN23" s="155"/>
      <c r="CO23" s="155"/>
      <c r="CP23" s="155"/>
      <c r="CQ23" s="155"/>
      <c r="CR23" s="155"/>
      <c r="CS23" s="155"/>
      <c r="CT23" s="155"/>
      <c r="CU23" s="155"/>
      <c r="CV23" s="155"/>
      <c r="CW23" s="155"/>
      <c r="CX23" s="155"/>
      <c r="CY23" s="155"/>
      <c r="CZ23" s="155"/>
      <c r="DA23" s="155"/>
      <c r="DB23" s="155"/>
      <c r="DC23" s="155"/>
      <c r="DD23" s="155"/>
      <c r="DE23" s="155"/>
      <c r="DF23" s="155"/>
      <c r="DG23" s="155"/>
      <c r="DH23" s="155"/>
      <c r="DI23" s="155"/>
      <c r="DJ23" s="155"/>
      <c r="DK23" s="155"/>
      <c r="DL23" s="155"/>
      <c r="DM23" s="155"/>
      <c r="DN23" s="155"/>
      <c r="DO23" s="155"/>
      <c r="DP23" s="155"/>
      <c r="DQ23" s="155"/>
      <c r="DR23" s="155"/>
      <c r="DS23" s="155"/>
      <c r="DT23" s="155"/>
      <c r="DU23" s="155"/>
      <c r="DV23" s="155"/>
      <c r="DW23" s="155"/>
      <c r="DX23" s="155"/>
      <c r="DY23" s="155"/>
      <c r="DZ23" s="155"/>
      <c r="EA23" s="155"/>
      <c r="EB23" s="155"/>
      <c r="EC23" s="155"/>
      <c r="ED23" s="155"/>
      <c r="EE23" s="155"/>
    </row>
    <row r="24" spans="1:135" s="7" customFormat="1" ht="18.75" hidden="1" thickBot="1" x14ac:dyDescent="0.3">
      <c r="A24" s="186"/>
      <c r="B24" s="97">
        <v>10</v>
      </c>
      <c r="C24" s="87" t="s">
        <v>39</v>
      </c>
      <c r="D24" s="98" t="s">
        <v>31</v>
      </c>
      <c r="E24" s="105">
        <f>+G24*12</f>
        <v>2379756</v>
      </c>
      <c r="F24" s="106">
        <f t="shared" si="2"/>
        <v>1388197</v>
      </c>
      <c r="G24" s="107">
        <v>198313</v>
      </c>
      <c r="H24" s="107">
        <v>198314</v>
      </c>
      <c r="I24" s="107">
        <v>198314</v>
      </c>
      <c r="J24" s="108">
        <v>198314</v>
      </c>
      <c r="K24" s="107">
        <v>198314</v>
      </c>
      <c r="L24" s="107">
        <v>198314</v>
      </c>
      <c r="M24" s="107">
        <v>198314</v>
      </c>
      <c r="N24" s="107"/>
      <c r="O24" s="107"/>
      <c r="P24" s="107"/>
      <c r="Q24" s="107"/>
      <c r="R24" s="107"/>
      <c r="S24" s="109">
        <f t="shared" si="0"/>
        <v>1388197</v>
      </c>
      <c r="T24" s="103">
        <f t="shared" si="1"/>
        <v>0</v>
      </c>
      <c r="U24" s="155"/>
      <c r="V24" s="156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5"/>
      <c r="BA24" s="155"/>
      <c r="BB24" s="155"/>
      <c r="BC24" s="155"/>
      <c r="BD24" s="155"/>
      <c r="BE24" s="155"/>
      <c r="BF24" s="155"/>
      <c r="BG24" s="155"/>
      <c r="BH24" s="155"/>
      <c r="BI24" s="155"/>
      <c r="BJ24" s="155"/>
      <c r="BK24" s="155"/>
      <c r="BL24" s="155"/>
      <c r="BM24" s="155"/>
      <c r="BN24" s="155"/>
      <c r="BO24" s="155"/>
      <c r="BP24" s="155"/>
      <c r="BQ24" s="155"/>
      <c r="BR24" s="155"/>
      <c r="BS24" s="155"/>
      <c r="BT24" s="155"/>
      <c r="BU24" s="155"/>
      <c r="BV24" s="155"/>
      <c r="BW24" s="155"/>
      <c r="BX24" s="155"/>
      <c r="BY24" s="155"/>
      <c r="BZ24" s="155"/>
      <c r="CA24" s="155"/>
      <c r="CB24" s="155"/>
      <c r="CC24" s="155"/>
      <c r="CD24" s="155"/>
      <c r="CE24" s="155"/>
      <c r="CF24" s="155"/>
      <c r="CG24" s="155"/>
      <c r="CH24" s="155"/>
      <c r="CI24" s="155"/>
      <c r="CJ24" s="155"/>
      <c r="CK24" s="155"/>
      <c r="CL24" s="155"/>
      <c r="CM24" s="155"/>
      <c r="CN24" s="155"/>
      <c r="CO24" s="155"/>
      <c r="CP24" s="155"/>
      <c r="CQ24" s="155"/>
      <c r="CR24" s="155"/>
      <c r="CS24" s="155"/>
      <c r="CT24" s="155"/>
      <c r="CU24" s="155"/>
      <c r="CV24" s="155"/>
      <c r="CW24" s="155"/>
      <c r="CX24" s="155"/>
      <c r="CY24" s="155"/>
      <c r="CZ24" s="155"/>
      <c r="DA24" s="155"/>
      <c r="DB24" s="155"/>
      <c r="DC24" s="155"/>
      <c r="DD24" s="155"/>
      <c r="DE24" s="155"/>
      <c r="DF24" s="155"/>
      <c r="DG24" s="155"/>
      <c r="DH24" s="155"/>
      <c r="DI24" s="155"/>
      <c r="DJ24" s="155"/>
      <c r="DK24" s="155"/>
      <c r="DL24" s="155"/>
      <c r="DM24" s="155"/>
      <c r="DN24" s="155"/>
      <c r="DO24" s="155"/>
      <c r="DP24" s="155"/>
      <c r="DQ24" s="155"/>
      <c r="DR24" s="155"/>
      <c r="DS24" s="155"/>
      <c r="DT24" s="155"/>
      <c r="DU24" s="155"/>
      <c r="DV24" s="155"/>
      <c r="DW24" s="155"/>
      <c r="DX24" s="155"/>
      <c r="DY24" s="155"/>
      <c r="DZ24" s="155"/>
      <c r="EA24" s="155"/>
      <c r="EB24" s="155"/>
      <c r="EC24" s="155"/>
      <c r="ED24" s="155"/>
      <c r="EE24" s="155"/>
    </row>
    <row r="25" spans="1:135" s="7" customFormat="1" ht="21" hidden="1" thickBot="1" x14ac:dyDescent="0.35">
      <c r="A25" s="186"/>
      <c r="B25" s="97">
        <v>11</v>
      </c>
      <c r="C25" s="87" t="s">
        <v>40</v>
      </c>
      <c r="D25" s="98"/>
      <c r="E25" s="105"/>
      <c r="F25" s="106"/>
      <c r="G25" s="107"/>
      <c r="H25" s="107"/>
      <c r="I25" s="107"/>
      <c r="J25" s="108"/>
      <c r="K25" s="107"/>
      <c r="L25" s="107"/>
      <c r="M25" s="107"/>
      <c r="N25" s="107"/>
      <c r="O25" s="107"/>
      <c r="P25" s="107"/>
      <c r="Q25" s="107"/>
      <c r="R25" s="107"/>
      <c r="S25" s="109">
        <f t="shared" si="0"/>
        <v>0</v>
      </c>
      <c r="T25" s="103">
        <f t="shared" si="1"/>
        <v>0</v>
      </c>
      <c r="U25" s="157"/>
      <c r="V25" s="156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155"/>
      <c r="AY25" s="155"/>
      <c r="AZ25" s="155"/>
      <c r="BA25" s="155"/>
      <c r="BB25" s="155"/>
      <c r="BC25" s="155"/>
      <c r="BD25" s="155"/>
      <c r="BE25" s="155"/>
      <c r="BF25" s="155"/>
      <c r="BG25" s="155"/>
      <c r="BH25" s="155"/>
      <c r="BI25" s="155"/>
      <c r="BJ25" s="155"/>
      <c r="BK25" s="155"/>
      <c r="BL25" s="155"/>
      <c r="BM25" s="155"/>
      <c r="BN25" s="155"/>
      <c r="BO25" s="155"/>
      <c r="BP25" s="155"/>
      <c r="BQ25" s="155"/>
      <c r="BR25" s="155"/>
      <c r="BS25" s="155"/>
      <c r="BT25" s="155"/>
      <c r="BU25" s="155"/>
      <c r="BV25" s="155"/>
      <c r="BW25" s="155"/>
      <c r="BX25" s="155"/>
      <c r="BY25" s="155"/>
      <c r="BZ25" s="155"/>
      <c r="CA25" s="155"/>
      <c r="CB25" s="155"/>
      <c r="CC25" s="155"/>
      <c r="CD25" s="155"/>
      <c r="CE25" s="155"/>
      <c r="CF25" s="155"/>
      <c r="CG25" s="155"/>
      <c r="CH25" s="155"/>
      <c r="CI25" s="155"/>
      <c r="CJ25" s="155"/>
      <c r="CK25" s="155"/>
      <c r="CL25" s="155"/>
      <c r="CM25" s="155"/>
      <c r="CN25" s="155"/>
      <c r="CO25" s="155"/>
      <c r="CP25" s="155"/>
      <c r="CQ25" s="155"/>
      <c r="CR25" s="155"/>
      <c r="CS25" s="155"/>
      <c r="CT25" s="155"/>
      <c r="CU25" s="155"/>
      <c r="CV25" s="155"/>
      <c r="CW25" s="155"/>
      <c r="CX25" s="155"/>
      <c r="CY25" s="155"/>
      <c r="CZ25" s="155"/>
      <c r="DA25" s="155"/>
      <c r="DB25" s="155"/>
      <c r="DC25" s="155"/>
      <c r="DD25" s="155"/>
      <c r="DE25" s="155"/>
      <c r="DF25" s="155"/>
      <c r="DG25" s="155"/>
      <c r="DH25" s="155"/>
      <c r="DI25" s="155"/>
      <c r="DJ25" s="155"/>
      <c r="DK25" s="155"/>
      <c r="DL25" s="155"/>
      <c r="DM25" s="155"/>
      <c r="DN25" s="155"/>
      <c r="DO25" s="155"/>
      <c r="DP25" s="155"/>
      <c r="DQ25" s="155"/>
      <c r="DR25" s="155"/>
      <c r="DS25" s="155"/>
      <c r="DT25" s="155"/>
      <c r="DU25" s="155"/>
      <c r="DV25" s="155"/>
      <c r="DW25" s="155"/>
      <c r="DX25" s="155"/>
      <c r="DY25" s="155"/>
      <c r="DZ25" s="155"/>
      <c r="EA25" s="155"/>
      <c r="EB25" s="155"/>
      <c r="EC25" s="155"/>
      <c r="ED25" s="155"/>
      <c r="EE25" s="155"/>
    </row>
    <row r="26" spans="1:135" s="7" customFormat="1" ht="21" hidden="1" thickBot="1" x14ac:dyDescent="0.35">
      <c r="A26" s="186"/>
      <c r="B26" s="97">
        <v>12</v>
      </c>
      <c r="C26" s="87" t="s">
        <v>41</v>
      </c>
      <c r="D26" s="98"/>
      <c r="E26" s="105"/>
      <c r="F26" s="106"/>
      <c r="G26" s="107"/>
      <c r="H26" s="107"/>
      <c r="I26" s="107"/>
      <c r="J26" s="108"/>
      <c r="K26" s="107"/>
      <c r="L26" s="107"/>
      <c r="M26" s="107"/>
      <c r="N26" s="107"/>
      <c r="O26" s="107"/>
      <c r="P26" s="107"/>
      <c r="Q26" s="107"/>
      <c r="R26" s="107"/>
      <c r="S26" s="109">
        <f t="shared" si="0"/>
        <v>0</v>
      </c>
      <c r="T26" s="103">
        <f t="shared" si="1"/>
        <v>0</v>
      </c>
      <c r="U26" s="157"/>
      <c r="V26" s="156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</row>
    <row r="27" spans="1:135" s="7" customFormat="1" ht="18.75" hidden="1" thickBot="1" x14ac:dyDescent="0.3">
      <c r="A27" s="186"/>
      <c r="B27" s="97">
        <v>13</v>
      </c>
      <c r="C27" s="87" t="s">
        <v>42</v>
      </c>
      <c r="D27" s="98"/>
      <c r="E27" s="105"/>
      <c r="F27" s="106"/>
      <c r="G27" s="107"/>
      <c r="H27" s="107"/>
      <c r="I27" s="107"/>
      <c r="J27" s="108"/>
      <c r="K27" s="107"/>
      <c r="L27" s="107"/>
      <c r="M27" s="107"/>
      <c r="N27" s="107"/>
      <c r="O27" s="107"/>
      <c r="P27" s="107"/>
      <c r="Q27" s="107"/>
      <c r="R27" s="107"/>
      <c r="S27" s="109">
        <f t="shared" si="0"/>
        <v>0</v>
      </c>
      <c r="T27" s="103">
        <f t="shared" si="1"/>
        <v>0</v>
      </c>
      <c r="U27" s="155"/>
      <c r="V27" s="156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155"/>
      <c r="BN27" s="155"/>
      <c r="BO27" s="155"/>
      <c r="BP27" s="155"/>
      <c r="BQ27" s="155"/>
      <c r="BR27" s="155"/>
      <c r="BS27" s="155"/>
      <c r="BT27" s="155"/>
      <c r="BU27" s="155"/>
      <c r="BV27" s="155"/>
      <c r="BW27" s="155"/>
      <c r="BX27" s="155"/>
      <c r="BY27" s="155"/>
      <c r="BZ27" s="155"/>
      <c r="CA27" s="155"/>
      <c r="CB27" s="155"/>
      <c r="CC27" s="155"/>
      <c r="CD27" s="155"/>
      <c r="CE27" s="155"/>
      <c r="CF27" s="155"/>
      <c r="CG27" s="155"/>
      <c r="CH27" s="155"/>
      <c r="CI27" s="155"/>
      <c r="CJ27" s="155"/>
      <c r="CK27" s="155"/>
      <c r="CL27" s="155"/>
      <c r="CM27" s="155"/>
      <c r="CN27" s="155"/>
      <c r="CO27" s="155"/>
      <c r="CP27" s="155"/>
      <c r="CQ27" s="155"/>
      <c r="CR27" s="155"/>
      <c r="CS27" s="155"/>
      <c r="CT27" s="155"/>
      <c r="CU27" s="155"/>
      <c r="CV27" s="155"/>
      <c r="CW27" s="155"/>
      <c r="CX27" s="155"/>
      <c r="CY27" s="155"/>
      <c r="CZ27" s="155"/>
      <c r="DA27" s="155"/>
      <c r="DB27" s="155"/>
      <c r="DC27" s="155"/>
      <c r="DD27" s="155"/>
      <c r="DE27" s="155"/>
      <c r="DF27" s="155"/>
      <c r="DG27" s="155"/>
      <c r="DH27" s="155"/>
      <c r="DI27" s="155"/>
      <c r="DJ27" s="155"/>
      <c r="DK27" s="155"/>
      <c r="DL27" s="155"/>
      <c r="DM27" s="155"/>
      <c r="DN27" s="155"/>
      <c r="DO27" s="155"/>
      <c r="DP27" s="155"/>
      <c r="DQ27" s="155"/>
      <c r="DR27" s="155"/>
      <c r="DS27" s="155"/>
      <c r="DT27" s="155"/>
      <c r="DU27" s="155"/>
      <c r="DV27" s="155"/>
      <c r="DW27" s="155"/>
      <c r="DX27" s="155"/>
      <c r="DY27" s="155"/>
      <c r="DZ27" s="155"/>
      <c r="EA27" s="155"/>
      <c r="EB27" s="155"/>
      <c r="EC27" s="155"/>
      <c r="ED27" s="155"/>
      <c r="EE27" s="155"/>
    </row>
    <row r="28" spans="1:135" s="7" customFormat="1" ht="18.75" hidden="1" thickBot="1" x14ac:dyDescent="0.3">
      <c r="A28" s="186"/>
      <c r="B28" s="97">
        <v>14</v>
      </c>
      <c r="C28" s="87" t="s">
        <v>43</v>
      </c>
      <c r="D28" s="98"/>
      <c r="E28" s="105"/>
      <c r="F28" s="106"/>
      <c r="G28" s="107"/>
      <c r="H28" s="107"/>
      <c r="I28" s="107"/>
      <c r="J28" s="108"/>
      <c r="K28" s="107"/>
      <c r="L28" s="107"/>
      <c r="M28" s="107"/>
      <c r="N28" s="107"/>
      <c r="O28" s="107"/>
      <c r="P28" s="107"/>
      <c r="Q28" s="107"/>
      <c r="R28" s="107"/>
      <c r="S28" s="109">
        <f t="shared" si="0"/>
        <v>0</v>
      </c>
      <c r="T28" s="103">
        <f t="shared" si="1"/>
        <v>0</v>
      </c>
      <c r="U28" s="158"/>
      <c r="V28" s="156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5"/>
      <c r="BH28" s="155"/>
      <c r="BI28" s="155"/>
      <c r="BJ28" s="155"/>
      <c r="BK28" s="155"/>
      <c r="BL28" s="155"/>
      <c r="BM28" s="155"/>
      <c r="BN28" s="155"/>
      <c r="BO28" s="155"/>
      <c r="BP28" s="155"/>
      <c r="BQ28" s="155"/>
      <c r="BR28" s="155"/>
      <c r="BS28" s="155"/>
      <c r="BT28" s="155"/>
      <c r="BU28" s="155"/>
      <c r="BV28" s="155"/>
      <c r="BW28" s="155"/>
      <c r="BX28" s="155"/>
      <c r="BY28" s="155"/>
      <c r="BZ28" s="155"/>
      <c r="CA28" s="155"/>
      <c r="CB28" s="155"/>
      <c r="CC28" s="155"/>
      <c r="CD28" s="155"/>
      <c r="CE28" s="155"/>
      <c r="CF28" s="155"/>
      <c r="CG28" s="155"/>
      <c r="CH28" s="155"/>
      <c r="CI28" s="155"/>
      <c r="CJ28" s="155"/>
      <c r="CK28" s="155"/>
      <c r="CL28" s="155"/>
      <c r="CM28" s="155"/>
      <c r="CN28" s="155"/>
      <c r="CO28" s="155"/>
      <c r="CP28" s="155"/>
      <c r="CQ28" s="155"/>
      <c r="CR28" s="155"/>
      <c r="CS28" s="155"/>
      <c r="CT28" s="155"/>
      <c r="CU28" s="155"/>
      <c r="CV28" s="155"/>
      <c r="CW28" s="155"/>
      <c r="CX28" s="155"/>
      <c r="CY28" s="155"/>
      <c r="CZ28" s="155"/>
      <c r="DA28" s="155"/>
      <c r="DB28" s="155"/>
      <c r="DC28" s="155"/>
      <c r="DD28" s="155"/>
      <c r="DE28" s="155"/>
      <c r="DF28" s="155"/>
      <c r="DG28" s="155"/>
      <c r="DH28" s="155"/>
      <c r="DI28" s="155"/>
      <c r="DJ28" s="155"/>
      <c r="DK28" s="155"/>
      <c r="DL28" s="155"/>
      <c r="DM28" s="155"/>
      <c r="DN28" s="155"/>
      <c r="DO28" s="155"/>
      <c r="DP28" s="155"/>
      <c r="DQ28" s="155"/>
      <c r="DR28" s="155"/>
      <c r="DS28" s="155"/>
      <c r="DT28" s="155"/>
      <c r="DU28" s="155"/>
      <c r="DV28" s="155"/>
      <c r="DW28" s="155"/>
      <c r="DX28" s="155"/>
      <c r="DY28" s="155"/>
      <c r="DZ28" s="155"/>
      <c r="EA28" s="155"/>
      <c r="EB28" s="155"/>
      <c r="EC28" s="155"/>
      <c r="ED28" s="155"/>
      <c r="EE28" s="155"/>
    </row>
    <row r="29" spans="1:135" s="7" customFormat="1" ht="18.75" hidden="1" thickBot="1" x14ac:dyDescent="0.3">
      <c r="A29" s="186"/>
      <c r="B29" s="97">
        <v>15</v>
      </c>
      <c r="C29" s="87" t="s">
        <v>44</v>
      </c>
      <c r="D29" s="98"/>
      <c r="E29" s="105"/>
      <c r="F29" s="106"/>
      <c r="G29" s="107"/>
      <c r="H29" s="107"/>
      <c r="I29" s="107"/>
      <c r="J29" s="108"/>
      <c r="K29" s="107"/>
      <c r="L29" s="107"/>
      <c r="M29" s="107"/>
      <c r="N29" s="107"/>
      <c r="O29" s="107"/>
      <c r="P29" s="107"/>
      <c r="Q29" s="107"/>
      <c r="R29" s="107"/>
      <c r="S29" s="109">
        <f t="shared" si="0"/>
        <v>0</v>
      </c>
      <c r="T29" s="103">
        <f t="shared" si="1"/>
        <v>0</v>
      </c>
      <c r="U29" s="155"/>
      <c r="V29" s="156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155"/>
      <c r="BZ29" s="155"/>
      <c r="CA29" s="155"/>
      <c r="CB29" s="155"/>
      <c r="CC29" s="155"/>
      <c r="CD29" s="155"/>
      <c r="CE29" s="155"/>
      <c r="CF29" s="155"/>
      <c r="CG29" s="155"/>
      <c r="CH29" s="155"/>
      <c r="CI29" s="155"/>
      <c r="CJ29" s="155"/>
      <c r="CK29" s="155"/>
      <c r="CL29" s="155"/>
      <c r="CM29" s="155"/>
      <c r="CN29" s="155"/>
      <c r="CO29" s="155"/>
      <c r="CP29" s="155"/>
      <c r="CQ29" s="155"/>
      <c r="CR29" s="155"/>
      <c r="CS29" s="155"/>
      <c r="CT29" s="155"/>
      <c r="CU29" s="155"/>
      <c r="CV29" s="155"/>
      <c r="CW29" s="155"/>
      <c r="CX29" s="155"/>
      <c r="CY29" s="155"/>
      <c r="CZ29" s="155"/>
      <c r="DA29" s="155"/>
      <c r="DB29" s="155"/>
      <c r="DC29" s="155"/>
      <c r="DD29" s="155"/>
      <c r="DE29" s="155"/>
      <c r="DF29" s="155"/>
      <c r="DG29" s="155"/>
      <c r="DH29" s="155"/>
      <c r="DI29" s="155"/>
      <c r="DJ29" s="155"/>
      <c r="DK29" s="155"/>
      <c r="DL29" s="155"/>
      <c r="DM29" s="155"/>
      <c r="DN29" s="155"/>
      <c r="DO29" s="155"/>
      <c r="DP29" s="155"/>
      <c r="DQ29" s="155"/>
      <c r="DR29" s="155"/>
      <c r="DS29" s="155"/>
      <c r="DT29" s="155"/>
      <c r="DU29" s="155"/>
      <c r="DV29" s="155"/>
      <c r="DW29" s="155"/>
      <c r="DX29" s="155"/>
      <c r="DY29" s="155"/>
      <c r="DZ29" s="155"/>
      <c r="EA29" s="155"/>
      <c r="EB29" s="155"/>
      <c r="EC29" s="155"/>
      <c r="ED29" s="155"/>
      <c r="EE29" s="155"/>
    </row>
    <row r="30" spans="1:135" s="7" customFormat="1" ht="18.75" hidden="1" thickBot="1" x14ac:dyDescent="0.3">
      <c r="A30" s="186"/>
      <c r="B30" s="97">
        <v>16</v>
      </c>
      <c r="C30" s="87" t="s">
        <v>45</v>
      </c>
      <c r="D30" s="98"/>
      <c r="E30" s="105"/>
      <c r="F30" s="106"/>
      <c r="G30" s="107"/>
      <c r="H30" s="107"/>
      <c r="I30" s="107"/>
      <c r="J30" s="108"/>
      <c r="K30" s="107"/>
      <c r="L30" s="107"/>
      <c r="M30" s="107"/>
      <c r="N30" s="107"/>
      <c r="O30" s="107"/>
      <c r="P30" s="107"/>
      <c r="Q30" s="107"/>
      <c r="R30" s="107"/>
      <c r="S30" s="109">
        <f t="shared" si="0"/>
        <v>0</v>
      </c>
      <c r="T30" s="103">
        <f t="shared" si="1"/>
        <v>0</v>
      </c>
      <c r="U30" s="155"/>
      <c r="V30" s="156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5"/>
      <c r="AU30" s="155"/>
      <c r="AV30" s="155"/>
      <c r="AW30" s="155"/>
      <c r="AX30" s="155"/>
      <c r="AY30" s="155"/>
      <c r="AZ30" s="155"/>
      <c r="BA30" s="155"/>
      <c r="BB30" s="155"/>
      <c r="BC30" s="155"/>
      <c r="BD30" s="155"/>
      <c r="BE30" s="155"/>
      <c r="BF30" s="155"/>
      <c r="BG30" s="155"/>
      <c r="BH30" s="155"/>
      <c r="BI30" s="155"/>
      <c r="BJ30" s="155"/>
      <c r="BK30" s="155"/>
      <c r="BL30" s="155"/>
      <c r="BM30" s="155"/>
      <c r="BN30" s="155"/>
      <c r="BO30" s="155"/>
      <c r="BP30" s="155"/>
      <c r="BQ30" s="155"/>
      <c r="BR30" s="155"/>
      <c r="BS30" s="155"/>
      <c r="BT30" s="155"/>
      <c r="BU30" s="155"/>
      <c r="BV30" s="155"/>
      <c r="BW30" s="155"/>
      <c r="BX30" s="155"/>
      <c r="BY30" s="155"/>
      <c r="BZ30" s="155"/>
      <c r="CA30" s="155"/>
      <c r="CB30" s="155"/>
      <c r="CC30" s="155"/>
      <c r="CD30" s="155"/>
      <c r="CE30" s="155"/>
      <c r="CF30" s="155"/>
      <c r="CG30" s="155"/>
      <c r="CH30" s="155"/>
      <c r="CI30" s="155"/>
      <c r="CJ30" s="155"/>
      <c r="CK30" s="155"/>
      <c r="CL30" s="155"/>
      <c r="CM30" s="155"/>
      <c r="CN30" s="155"/>
      <c r="CO30" s="155"/>
      <c r="CP30" s="155"/>
      <c r="CQ30" s="155"/>
      <c r="CR30" s="155"/>
      <c r="CS30" s="155"/>
      <c r="CT30" s="155"/>
      <c r="CU30" s="155"/>
      <c r="CV30" s="155"/>
      <c r="CW30" s="155"/>
      <c r="CX30" s="155"/>
      <c r="CY30" s="155"/>
      <c r="CZ30" s="155"/>
      <c r="DA30" s="155"/>
      <c r="DB30" s="155"/>
      <c r="DC30" s="155"/>
      <c r="DD30" s="155"/>
      <c r="DE30" s="155"/>
      <c r="DF30" s="155"/>
      <c r="DG30" s="155"/>
      <c r="DH30" s="155"/>
      <c r="DI30" s="155"/>
      <c r="DJ30" s="155"/>
      <c r="DK30" s="155"/>
      <c r="DL30" s="155"/>
      <c r="DM30" s="155"/>
      <c r="DN30" s="155"/>
      <c r="DO30" s="155"/>
      <c r="DP30" s="155"/>
      <c r="DQ30" s="155"/>
      <c r="DR30" s="155"/>
      <c r="DS30" s="155"/>
      <c r="DT30" s="155"/>
      <c r="DU30" s="155"/>
      <c r="DV30" s="155"/>
      <c r="DW30" s="155"/>
      <c r="DX30" s="155"/>
      <c r="DY30" s="155"/>
      <c r="DZ30" s="155"/>
      <c r="EA30" s="155"/>
      <c r="EB30" s="155"/>
      <c r="EC30" s="155"/>
      <c r="ED30" s="155"/>
      <c r="EE30" s="155"/>
    </row>
    <row r="31" spans="1:135" s="7" customFormat="1" ht="18.75" hidden="1" thickBot="1" x14ac:dyDescent="0.3">
      <c r="A31" s="186"/>
      <c r="B31" s="97">
        <v>17</v>
      </c>
      <c r="C31" s="87" t="s">
        <v>46</v>
      </c>
      <c r="D31" s="98">
        <v>916</v>
      </c>
      <c r="E31" s="105">
        <v>14099665</v>
      </c>
      <c r="F31" s="106">
        <f>+J31</f>
        <v>7049832</v>
      </c>
      <c r="G31" s="107"/>
      <c r="H31" s="107"/>
      <c r="I31" s="107"/>
      <c r="J31" s="108">
        <v>7049832</v>
      </c>
      <c r="K31" s="107"/>
      <c r="L31" s="107"/>
      <c r="M31" s="107"/>
      <c r="N31" s="107"/>
      <c r="O31" s="107"/>
      <c r="P31" s="107"/>
      <c r="Q31" s="107"/>
      <c r="R31" s="107"/>
      <c r="S31" s="109">
        <f t="shared" si="0"/>
        <v>7049832</v>
      </c>
      <c r="T31" s="103">
        <f t="shared" si="1"/>
        <v>0</v>
      </c>
      <c r="U31" s="158"/>
      <c r="V31" s="156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5"/>
      <c r="AU31" s="155"/>
      <c r="AV31" s="155"/>
      <c r="AW31" s="155"/>
      <c r="AX31" s="155"/>
      <c r="AY31" s="155"/>
      <c r="AZ31" s="155"/>
      <c r="BA31" s="155"/>
      <c r="BB31" s="155"/>
      <c r="BC31" s="155"/>
      <c r="BD31" s="155"/>
      <c r="BE31" s="155"/>
      <c r="BF31" s="155"/>
      <c r="BG31" s="155"/>
      <c r="BH31" s="155"/>
      <c r="BI31" s="155"/>
      <c r="BJ31" s="155"/>
      <c r="BK31" s="155"/>
      <c r="BL31" s="155"/>
      <c r="BM31" s="155"/>
      <c r="BN31" s="155"/>
      <c r="BO31" s="155"/>
      <c r="BP31" s="155"/>
      <c r="BQ31" s="155"/>
      <c r="BR31" s="155"/>
      <c r="BS31" s="155"/>
      <c r="BT31" s="155"/>
      <c r="BU31" s="155"/>
      <c r="BV31" s="155"/>
      <c r="BW31" s="155"/>
      <c r="BX31" s="155"/>
      <c r="BY31" s="155"/>
      <c r="BZ31" s="155"/>
      <c r="CA31" s="155"/>
      <c r="CB31" s="155"/>
      <c r="CC31" s="155"/>
      <c r="CD31" s="155"/>
      <c r="CE31" s="155"/>
      <c r="CF31" s="155"/>
      <c r="CG31" s="155"/>
      <c r="CH31" s="155"/>
      <c r="CI31" s="155"/>
      <c r="CJ31" s="155"/>
      <c r="CK31" s="155"/>
      <c r="CL31" s="155"/>
      <c r="CM31" s="155"/>
      <c r="CN31" s="155"/>
      <c r="CO31" s="155"/>
      <c r="CP31" s="155"/>
      <c r="CQ31" s="155"/>
      <c r="CR31" s="155"/>
      <c r="CS31" s="155"/>
      <c r="CT31" s="155"/>
      <c r="CU31" s="155"/>
      <c r="CV31" s="155"/>
      <c r="CW31" s="155"/>
      <c r="CX31" s="155"/>
      <c r="CY31" s="155"/>
      <c r="CZ31" s="155"/>
      <c r="DA31" s="155"/>
      <c r="DB31" s="155"/>
      <c r="DC31" s="155"/>
      <c r="DD31" s="155"/>
      <c r="DE31" s="155"/>
      <c r="DF31" s="155"/>
      <c r="DG31" s="155"/>
      <c r="DH31" s="155"/>
      <c r="DI31" s="155"/>
      <c r="DJ31" s="155"/>
      <c r="DK31" s="155"/>
      <c r="DL31" s="155"/>
      <c r="DM31" s="155"/>
      <c r="DN31" s="155"/>
      <c r="DO31" s="155"/>
      <c r="DP31" s="155"/>
      <c r="DQ31" s="155"/>
      <c r="DR31" s="155"/>
      <c r="DS31" s="155"/>
      <c r="DT31" s="155"/>
      <c r="DU31" s="155"/>
      <c r="DV31" s="155"/>
      <c r="DW31" s="155"/>
      <c r="DX31" s="155"/>
      <c r="DY31" s="155"/>
      <c r="DZ31" s="155"/>
      <c r="EA31" s="155"/>
      <c r="EB31" s="155"/>
      <c r="EC31" s="155"/>
      <c r="ED31" s="155"/>
      <c r="EE31" s="155"/>
    </row>
    <row r="32" spans="1:135" s="7" customFormat="1" ht="36.75" hidden="1" thickBot="1" x14ac:dyDescent="0.3">
      <c r="A32" s="186"/>
      <c r="B32" s="97">
        <v>18</v>
      </c>
      <c r="C32" s="87" t="s">
        <v>47</v>
      </c>
      <c r="D32" s="98"/>
      <c r="E32" s="105"/>
      <c r="F32" s="106"/>
      <c r="G32" s="107"/>
      <c r="H32" s="107"/>
      <c r="I32" s="107"/>
      <c r="J32" s="108"/>
      <c r="K32" s="107"/>
      <c r="L32" s="107"/>
      <c r="M32" s="107"/>
      <c r="N32" s="107"/>
      <c r="O32" s="107"/>
      <c r="P32" s="107"/>
      <c r="Q32" s="107"/>
      <c r="R32" s="107"/>
      <c r="S32" s="109">
        <f t="shared" si="0"/>
        <v>0</v>
      </c>
      <c r="T32" s="103">
        <f t="shared" si="1"/>
        <v>0</v>
      </c>
      <c r="U32" s="155"/>
      <c r="V32" s="156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  <c r="BH32" s="155"/>
      <c r="BI32" s="155"/>
      <c r="BJ32" s="155"/>
      <c r="BK32" s="155"/>
      <c r="BL32" s="155"/>
      <c r="BM32" s="155"/>
      <c r="BN32" s="155"/>
      <c r="BO32" s="155"/>
      <c r="BP32" s="155"/>
      <c r="BQ32" s="155"/>
      <c r="BR32" s="155"/>
      <c r="BS32" s="155"/>
      <c r="BT32" s="155"/>
      <c r="BU32" s="155"/>
      <c r="BV32" s="155"/>
      <c r="BW32" s="155"/>
      <c r="BX32" s="155"/>
      <c r="BY32" s="155"/>
      <c r="BZ32" s="155"/>
      <c r="CA32" s="155"/>
      <c r="CB32" s="155"/>
      <c r="CC32" s="155"/>
      <c r="CD32" s="155"/>
      <c r="CE32" s="155"/>
      <c r="CF32" s="155"/>
      <c r="CG32" s="155"/>
      <c r="CH32" s="155"/>
      <c r="CI32" s="155"/>
      <c r="CJ32" s="155"/>
      <c r="CK32" s="155"/>
      <c r="CL32" s="155"/>
      <c r="CM32" s="155"/>
      <c r="CN32" s="155"/>
      <c r="CO32" s="155"/>
      <c r="CP32" s="155"/>
      <c r="CQ32" s="155"/>
      <c r="CR32" s="155"/>
      <c r="CS32" s="155"/>
      <c r="CT32" s="155"/>
      <c r="CU32" s="155"/>
      <c r="CV32" s="155"/>
      <c r="CW32" s="155"/>
      <c r="CX32" s="155"/>
      <c r="CY32" s="155"/>
      <c r="CZ32" s="155"/>
      <c r="DA32" s="155"/>
      <c r="DB32" s="155"/>
      <c r="DC32" s="155"/>
      <c r="DD32" s="155"/>
      <c r="DE32" s="155"/>
      <c r="DF32" s="155"/>
      <c r="DG32" s="155"/>
      <c r="DH32" s="155"/>
      <c r="DI32" s="155"/>
      <c r="DJ32" s="155"/>
      <c r="DK32" s="155"/>
      <c r="DL32" s="155"/>
      <c r="DM32" s="155"/>
      <c r="DN32" s="155"/>
      <c r="DO32" s="155"/>
      <c r="DP32" s="155"/>
      <c r="DQ32" s="155"/>
      <c r="DR32" s="155"/>
      <c r="DS32" s="155"/>
      <c r="DT32" s="155"/>
      <c r="DU32" s="155"/>
      <c r="DV32" s="155"/>
      <c r="DW32" s="155"/>
      <c r="DX32" s="155"/>
      <c r="DY32" s="155"/>
      <c r="DZ32" s="155"/>
      <c r="EA32" s="155"/>
      <c r="EB32" s="155"/>
      <c r="EC32" s="155"/>
      <c r="ED32" s="155"/>
      <c r="EE32" s="155"/>
    </row>
    <row r="33" spans="1:135" s="7" customFormat="1" ht="36.75" hidden="1" thickBot="1" x14ac:dyDescent="0.3">
      <c r="A33" s="186"/>
      <c r="B33" s="97">
        <v>19</v>
      </c>
      <c r="C33" s="87" t="s">
        <v>48</v>
      </c>
      <c r="D33" s="98" t="s">
        <v>31</v>
      </c>
      <c r="E33" s="105"/>
      <c r="F33" s="106"/>
      <c r="G33" s="107"/>
      <c r="H33" s="107"/>
      <c r="I33" s="107"/>
      <c r="J33" s="108"/>
      <c r="K33" s="107"/>
      <c r="L33" s="107"/>
      <c r="M33" s="107"/>
      <c r="N33" s="107"/>
      <c r="O33" s="107"/>
      <c r="P33" s="107"/>
      <c r="Q33" s="107"/>
      <c r="R33" s="107"/>
      <c r="S33" s="109">
        <f t="shared" si="0"/>
        <v>0</v>
      </c>
      <c r="T33" s="103">
        <f t="shared" si="1"/>
        <v>0</v>
      </c>
      <c r="U33" s="155"/>
      <c r="V33" s="156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</row>
    <row r="34" spans="1:135" s="7" customFormat="1" ht="36.75" hidden="1" thickBot="1" x14ac:dyDescent="0.3">
      <c r="A34" s="186"/>
      <c r="B34" s="97">
        <v>20</v>
      </c>
      <c r="C34" s="87" t="s">
        <v>49</v>
      </c>
      <c r="D34" s="98" t="s">
        <v>31</v>
      </c>
      <c r="E34" s="105">
        <f>+G34*12</f>
        <v>-1353588</v>
      </c>
      <c r="F34" s="106">
        <f>SUM(G34:R34)</f>
        <v>-789593</v>
      </c>
      <c r="G34" s="107">
        <v>-112799</v>
      </c>
      <c r="H34" s="107">
        <v>-112799</v>
      </c>
      <c r="I34" s="107">
        <v>-112799</v>
      </c>
      <c r="J34" s="108">
        <v>-112799</v>
      </c>
      <c r="K34" s="107">
        <v>-112799</v>
      </c>
      <c r="L34" s="107">
        <v>-112799</v>
      </c>
      <c r="M34" s="107">
        <v>-112799</v>
      </c>
      <c r="N34" s="107"/>
      <c r="O34" s="107"/>
      <c r="P34" s="107"/>
      <c r="Q34" s="107"/>
      <c r="R34" s="107"/>
      <c r="S34" s="109">
        <f t="shared" si="0"/>
        <v>-789593</v>
      </c>
      <c r="T34" s="103">
        <f t="shared" si="1"/>
        <v>0</v>
      </c>
      <c r="U34" s="155"/>
      <c r="V34" s="156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</row>
    <row r="35" spans="1:135" s="7" customFormat="1" ht="18.75" hidden="1" thickBot="1" x14ac:dyDescent="0.3">
      <c r="A35" s="186"/>
      <c r="B35" s="97">
        <v>21</v>
      </c>
      <c r="C35" s="87" t="s">
        <v>50</v>
      </c>
      <c r="D35" s="98" t="s">
        <v>31</v>
      </c>
      <c r="E35" s="105"/>
      <c r="F35" s="106"/>
      <c r="G35" s="107"/>
      <c r="H35" s="107"/>
      <c r="I35" s="107"/>
      <c r="J35" s="108"/>
      <c r="K35" s="107"/>
      <c r="L35" s="107"/>
      <c r="M35" s="107"/>
      <c r="N35" s="107"/>
      <c r="O35" s="107"/>
      <c r="P35" s="107"/>
      <c r="Q35" s="107"/>
      <c r="R35" s="107"/>
      <c r="S35" s="109">
        <f t="shared" si="0"/>
        <v>0</v>
      </c>
      <c r="T35" s="103">
        <f t="shared" si="1"/>
        <v>0</v>
      </c>
      <c r="U35" s="155"/>
      <c r="V35" s="156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5"/>
      <c r="AU35" s="155"/>
      <c r="AV35" s="155"/>
      <c r="AW35" s="155"/>
      <c r="AX35" s="155"/>
      <c r="AY35" s="155"/>
      <c r="AZ35" s="155"/>
      <c r="BA35" s="155"/>
      <c r="BB35" s="155"/>
      <c r="BC35" s="155"/>
      <c r="BD35" s="155"/>
      <c r="BE35" s="155"/>
      <c r="BF35" s="155"/>
      <c r="BG35" s="155"/>
      <c r="BH35" s="155"/>
      <c r="BI35" s="155"/>
      <c r="BJ35" s="155"/>
      <c r="BK35" s="155"/>
      <c r="BL35" s="155"/>
      <c r="BM35" s="155"/>
      <c r="BN35" s="155"/>
      <c r="BO35" s="155"/>
      <c r="BP35" s="155"/>
      <c r="BQ35" s="155"/>
      <c r="BR35" s="155"/>
      <c r="BS35" s="155"/>
      <c r="BT35" s="155"/>
      <c r="BU35" s="155"/>
      <c r="BV35" s="155"/>
      <c r="BW35" s="155"/>
      <c r="BX35" s="155"/>
      <c r="BY35" s="155"/>
      <c r="BZ35" s="155"/>
      <c r="CA35" s="155"/>
      <c r="CB35" s="155"/>
      <c r="CC35" s="155"/>
      <c r="CD35" s="155"/>
      <c r="CE35" s="155"/>
      <c r="CF35" s="155"/>
      <c r="CG35" s="155"/>
      <c r="CH35" s="155"/>
      <c r="CI35" s="155"/>
      <c r="CJ35" s="155"/>
      <c r="CK35" s="155"/>
      <c r="CL35" s="155"/>
      <c r="CM35" s="155"/>
      <c r="CN35" s="155"/>
      <c r="CO35" s="155"/>
      <c r="CP35" s="155"/>
      <c r="CQ35" s="155"/>
      <c r="CR35" s="155"/>
      <c r="CS35" s="155"/>
      <c r="CT35" s="155"/>
      <c r="CU35" s="155"/>
      <c r="CV35" s="155"/>
      <c r="CW35" s="155"/>
      <c r="CX35" s="155"/>
      <c r="CY35" s="155"/>
      <c r="CZ35" s="155"/>
      <c r="DA35" s="155"/>
      <c r="DB35" s="155"/>
      <c r="DC35" s="155"/>
      <c r="DD35" s="155"/>
      <c r="DE35" s="155"/>
      <c r="DF35" s="155"/>
      <c r="DG35" s="155"/>
      <c r="DH35" s="155"/>
      <c r="DI35" s="155"/>
      <c r="DJ35" s="155"/>
      <c r="DK35" s="155"/>
      <c r="DL35" s="155"/>
      <c r="DM35" s="155"/>
      <c r="DN35" s="155"/>
      <c r="DO35" s="155"/>
      <c r="DP35" s="155"/>
      <c r="DQ35" s="155"/>
      <c r="DR35" s="155"/>
      <c r="DS35" s="155"/>
      <c r="DT35" s="155"/>
      <c r="DU35" s="155"/>
      <c r="DV35" s="155"/>
      <c r="DW35" s="155"/>
      <c r="DX35" s="155"/>
      <c r="DY35" s="155"/>
      <c r="DZ35" s="155"/>
      <c r="EA35" s="155"/>
      <c r="EB35" s="155"/>
      <c r="EC35" s="155"/>
      <c r="ED35" s="155"/>
      <c r="EE35" s="155"/>
    </row>
    <row r="36" spans="1:135" s="8" customFormat="1" ht="18.75" hidden="1" thickBot="1" x14ac:dyDescent="0.3">
      <c r="A36" s="186"/>
      <c r="B36" s="97">
        <v>22</v>
      </c>
      <c r="C36" s="87" t="s">
        <v>232</v>
      </c>
      <c r="D36" s="98">
        <v>3514</v>
      </c>
      <c r="E36" s="105">
        <v>8473626</v>
      </c>
      <c r="F36" s="106">
        <v>5931538</v>
      </c>
      <c r="G36" s="107"/>
      <c r="H36" s="107"/>
      <c r="I36" s="107"/>
      <c r="J36" s="108"/>
      <c r="K36" s="107"/>
      <c r="L36" s="107"/>
      <c r="M36" s="107"/>
      <c r="N36" s="107"/>
      <c r="O36" s="107"/>
      <c r="P36" s="107"/>
      <c r="Q36" s="107"/>
      <c r="R36" s="107"/>
      <c r="S36" s="109">
        <f t="shared" si="0"/>
        <v>0</v>
      </c>
      <c r="T36" s="103">
        <f t="shared" si="1"/>
        <v>5931538</v>
      </c>
      <c r="U36" s="155"/>
      <c r="V36" s="156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5"/>
      <c r="AU36" s="155"/>
      <c r="AV36" s="155"/>
      <c r="AW36" s="155"/>
      <c r="AX36" s="155"/>
      <c r="AY36" s="155"/>
      <c r="AZ36" s="155"/>
      <c r="BA36" s="155"/>
      <c r="BB36" s="155"/>
      <c r="BC36" s="155"/>
      <c r="BD36" s="155"/>
      <c r="BE36" s="155"/>
      <c r="BF36" s="155"/>
      <c r="BG36" s="155"/>
      <c r="BH36" s="155"/>
      <c r="BI36" s="155"/>
      <c r="BJ36" s="155"/>
      <c r="BK36" s="155"/>
      <c r="BL36" s="155"/>
      <c r="BM36" s="155"/>
      <c r="BN36" s="155"/>
      <c r="BO36" s="155"/>
      <c r="BP36" s="155"/>
      <c r="BQ36" s="155"/>
      <c r="BR36" s="155"/>
      <c r="BS36" s="155"/>
      <c r="BT36" s="155"/>
      <c r="BU36" s="155"/>
      <c r="BV36" s="155"/>
      <c r="BW36" s="155"/>
      <c r="BX36" s="155"/>
      <c r="BY36" s="155"/>
      <c r="BZ36" s="155"/>
      <c r="CA36" s="155"/>
      <c r="CB36" s="155"/>
      <c r="CC36" s="155"/>
      <c r="CD36" s="155"/>
      <c r="CE36" s="155"/>
      <c r="CF36" s="155"/>
      <c r="CG36" s="155"/>
      <c r="CH36" s="155"/>
      <c r="CI36" s="155"/>
      <c r="CJ36" s="155"/>
      <c r="CK36" s="155"/>
      <c r="CL36" s="155"/>
      <c r="CM36" s="155"/>
      <c r="CN36" s="155"/>
      <c r="CO36" s="155"/>
      <c r="CP36" s="155"/>
      <c r="CQ36" s="155"/>
      <c r="CR36" s="155"/>
      <c r="CS36" s="155"/>
      <c r="CT36" s="155"/>
      <c r="CU36" s="155"/>
      <c r="CV36" s="155"/>
      <c r="CW36" s="155"/>
      <c r="CX36" s="155"/>
      <c r="CY36" s="155"/>
      <c r="CZ36" s="155"/>
      <c r="DA36" s="155"/>
      <c r="DB36" s="155"/>
      <c r="DC36" s="155"/>
      <c r="DD36" s="155"/>
      <c r="DE36" s="155"/>
      <c r="DF36" s="155"/>
      <c r="DG36" s="155"/>
      <c r="DH36" s="155"/>
      <c r="DI36" s="155"/>
      <c r="DJ36" s="155"/>
      <c r="DK36" s="155"/>
      <c r="DL36" s="155"/>
      <c r="DM36" s="155"/>
      <c r="DN36" s="155"/>
      <c r="DO36" s="155"/>
      <c r="DP36" s="155"/>
      <c r="DQ36" s="155"/>
      <c r="DR36" s="155"/>
      <c r="DS36" s="155"/>
      <c r="DT36" s="155"/>
      <c r="DU36" s="155"/>
      <c r="DV36" s="155"/>
      <c r="DW36" s="155"/>
      <c r="DX36" s="155"/>
      <c r="DY36" s="155"/>
      <c r="DZ36" s="155"/>
      <c r="EA36" s="155"/>
      <c r="EB36" s="155"/>
      <c r="EC36" s="155"/>
      <c r="ED36" s="155"/>
      <c r="EE36" s="155"/>
    </row>
    <row r="37" spans="1:135" s="9" customFormat="1" ht="18.75" hidden="1" thickBot="1" x14ac:dyDescent="0.3">
      <c r="A37" s="186"/>
      <c r="B37" s="97">
        <v>23</v>
      </c>
      <c r="C37" s="87" t="s">
        <v>51</v>
      </c>
      <c r="D37" s="98"/>
      <c r="E37" s="105"/>
      <c r="F37" s="106"/>
      <c r="G37" s="107"/>
      <c r="H37" s="107"/>
      <c r="I37" s="107"/>
      <c r="J37" s="108"/>
      <c r="K37" s="107"/>
      <c r="L37" s="107"/>
      <c r="M37" s="107"/>
      <c r="N37" s="107"/>
      <c r="O37" s="107"/>
      <c r="P37" s="107"/>
      <c r="Q37" s="107"/>
      <c r="R37" s="107"/>
      <c r="S37" s="109">
        <f t="shared" si="0"/>
        <v>0</v>
      </c>
      <c r="T37" s="103">
        <f t="shared" si="1"/>
        <v>0</v>
      </c>
      <c r="U37" s="155"/>
      <c r="V37" s="156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</row>
    <row r="38" spans="1:135" s="9" customFormat="1" ht="18.75" hidden="1" thickBot="1" x14ac:dyDescent="0.3">
      <c r="A38" s="186"/>
      <c r="B38" s="97">
        <v>24</v>
      </c>
      <c r="C38" s="87" t="s">
        <v>52</v>
      </c>
      <c r="D38" s="98"/>
      <c r="E38" s="105"/>
      <c r="F38" s="106"/>
      <c r="G38" s="107"/>
      <c r="H38" s="107"/>
      <c r="I38" s="107"/>
      <c r="J38" s="108"/>
      <c r="K38" s="107"/>
      <c r="L38" s="107"/>
      <c r="M38" s="107"/>
      <c r="N38" s="107"/>
      <c r="O38" s="107"/>
      <c r="P38" s="107"/>
      <c r="Q38" s="107"/>
      <c r="R38" s="107"/>
      <c r="S38" s="109">
        <f t="shared" si="0"/>
        <v>0</v>
      </c>
      <c r="T38" s="103">
        <f t="shared" si="1"/>
        <v>0</v>
      </c>
      <c r="U38" s="155"/>
      <c r="V38" s="156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  <c r="AX38" s="155"/>
      <c r="AY38" s="155"/>
      <c r="AZ38" s="155"/>
      <c r="BA38" s="155"/>
      <c r="BB38" s="155"/>
      <c r="BC38" s="155"/>
      <c r="BD38" s="155"/>
      <c r="BE38" s="155"/>
      <c r="BF38" s="155"/>
      <c r="BG38" s="155"/>
      <c r="BH38" s="155"/>
      <c r="BI38" s="155"/>
      <c r="BJ38" s="155"/>
      <c r="BK38" s="155"/>
      <c r="BL38" s="155"/>
      <c r="BM38" s="155"/>
      <c r="BN38" s="155"/>
      <c r="BO38" s="155"/>
      <c r="BP38" s="155"/>
      <c r="BQ38" s="155"/>
      <c r="BR38" s="155"/>
      <c r="BS38" s="155"/>
      <c r="BT38" s="155"/>
      <c r="BU38" s="155"/>
      <c r="BV38" s="155"/>
      <c r="BW38" s="155"/>
      <c r="BX38" s="155"/>
      <c r="BY38" s="155"/>
      <c r="BZ38" s="155"/>
      <c r="CA38" s="155"/>
      <c r="CB38" s="155"/>
      <c r="CC38" s="155"/>
      <c r="CD38" s="155"/>
      <c r="CE38" s="155"/>
      <c r="CF38" s="155"/>
      <c r="CG38" s="155"/>
      <c r="CH38" s="155"/>
      <c r="CI38" s="155"/>
      <c r="CJ38" s="155"/>
      <c r="CK38" s="155"/>
      <c r="CL38" s="155"/>
      <c r="CM38" s="155"/>
      <c r="CN38" s="155"/>
      <c r="CO38" s="155"/>
      <c r="CP38" s="155"/>
      <c r="CQ38" s="155"/>
      <c r="CR38" s="155"/>
      <c r="CS38" s="155"/>
      <c r="CT38" s="155"/>
      <c r="CU38" s="155"/>
      <c r="CV38" s="155"/>
      <c r="CW38" s="155"/>
      <c r="CX38" s="155"/>
      <c r="CY38" s="155"/>
      <c r="CZ38" s="155"/>
      <c r="DA38" s="155"/>
      <c r="DB38" s="155"/>
      <c r="DC38" s="155"/>
      <c r="DD38" s="155"/>
      <c r="DE38" s="155"/>
      <c r="DF38" s="155"/>
      <c r="DG38" s="155"/>
      <c r="DH38" s="155"/>
      <c r="DI38" s="155"/>
      <c r="DJ38" s="155"/>
      <c r="DK38" s="155"/>
      <c r="DL38" s="155"/>
      <c r="DM38" s="155"/>
      <c r="DN38" s="155"/>
      <c r="DO38" s="155"/>
      <c r="DP38" s="155"/>
      <c r="DQ38" s="155"/>
      <c r="DR38" s="155"/>
      <c r="DS38" s="155"/>
      <c r="DT38" s="155"/>
      <c r="DU38" s="155"/>
      <c r="DV38" s="155"/>
      <c r="DW38" s="155"/>
      <c r="DX38" s="155"/>
      <c r="DY38" s="155"/>
      <c r="DZ38" s="155"/>
      <c r="EA38" s="155"/>
      <c r="EB38" s="155"/>
      <c r="EC38" s="155"/>
      <c r="ED38" s="155"/>
      <c r="EE38" s="155"/>
    </row>
    <row r="39" spans="1:135" s="7" customFormat="1" ht="18.75" hidden="1" thickBot="1" x14ac:dyDescent="0.3">
      <c r="A39" s="186"/>
      <c r="B39" s="97">
        <v>25</v>
      </c>
      <c r="C39" s="87" t="s">
        <v>53</v>
      </c>
      <c r="D39" s="98"/>
      <c r="E39" s="105"/>
      <c r="F39" s="106"/>
      <c r="G39" s="107"/>
      <c r="H39" s="111"/>
      <c r="I39" s="107"/>
      <c r="J39" s="108"/>
      <c r="K39" s="107"/>
      <c r="L39" s="107"/>
      <c r="M39" s="107"/>
      <c r="N39" s="107"/>
      <c r="O39" s="107"/>
      <c r="P39" s="107"/>
      <c r="Q39" s="107"/>
      <c r="R39" s="107"/>
      <c r="S39" s="109">
        <f t="shared" si="0"/>
        <v>0</v>
      </c>
      <c r="T39" s="103">
        <f t="shared" si="1"/>
        <v>0</v>
      </c>
      <c r="U39" s="155"/>
      <c r="V39" s="156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5"/>
      <c r="AU39" s="155"/>
      <c r="AV39" s="155"/>
      <c r="AW39" s="155"/>
      <c r="AX39" s="155"/>
      <c r="AY39" s="155"/>
      <c r="AZ39" s="155"/>
      <c r="BA39" s="155"/>
      <c r="BB39" s="155"/>
      <c r="BC39" s="155"/>
      <c r="BD39" s="155"/>
      <c r="BE39" s="155"/>
      <c r="BF39" s="155"/>
      <c r="BG39" s="155"/>
      <c r="BH39" s="155"/>
      <c r="BI39" s="155"/>
      <c r="BJ39" s="155"/>
      <c r="BK39" s="155"/>
      <c r="BL39" s="155"/>
      <c r="BM39" s="155"/>
      <c r="BN39" s="155"/>
      <c r="BO39" s="155"/>
      <c r="BP39" s="155"/>
      <c r="BQ39" s="155"/>
      <c r="BR39" s="155"/>
      <c r="BS39" s="155"/>
      <c r="BT39" s="155"/>
      <c r="BU39" s="155"/>
      <c r="BV39" s="155"/>
      <c r="BW39" s="155"/>
      <c r="BX39" s="155"/>
      <c r="BY39" s="155"/>
      <c r="BZ39" s="155"/>
      <c r="CA39" s="155"/>
      <c r="CB39" s="155"/>
      <c r="CC39" s="155"/>
      <c r="CD39" s="155"/>
      <c r="CE39" s="155"/>
      <c r="CF39" s="155"/>
      <c r="CG39" s="155"/>
      <c r="CH39" s="155"/>
      <c r="CI39" s="155"/>
      <c r="CJ39" s="155"/>
      <c r="CK39" s="155"/>
      <c r="CL39" s="155"/>
      <c r="CM39" s="155"/>
      <c r="CN39" s="155"/>
      <c r="CO39" s="155"/>
      <c r="CP39" s="155"/>
      <c r="CQ39" s="155"/>
      <c r="CR39" s="155"/>
      <c r="CS39" s="155"/>
      <c r="CT39" s="155"/>
      <c r="CU39" s="155"/>
      <c r="CV39" s="155"/>
      <c r="CW39" s="155"/>
      <c r="CX39" s="155"/>
      <c r="CY39" s="155"/>
      <c r="CZ39" s="155"/>
      <c r="DA39" s="155"/>
      <c r="DB39" s="155"/>
      <c r="DC39" s="155"/>
      <c r="DD39" s="155"/>
      <c r="DE39" s="155"/>
      <c r="DF39" s="155"/>
      <c r="DG39" s="155"/>
      <c r="DH39" s="155"/>
      <c r="DI39" s="155"/>
      <c r="DJ39" s="155"/>
      <c r="DK39" s="155"/>
      <c r="DL39" s="155"/>
      <c r="DM39" s="155"/>
      <c r="DN39" s="155"/>
      <c r="DO39" s="155"/>
      <c r="DP39" s="155"/>
      <c r="DQ39" s="155"/>
      <c r="DR39" s="155"/>
      <c r="DS39" s="155"/>
      <c r="DT39" s="155"/>
      <c r="DU39" s="155"/>
      <c r="DV39" s="155"/>
      <c r="DW39" s="155"/>
      <c r="DX39" s="155"/>
      <c r="DY39" s="155"/>
      <c r="DZ39" s="155"/>
      <c r="EA39" s="155"/>
      <c r="EB39" s="155"/>
      <c r="EC39" s="155"/>
      <c r="ED39" s="155"/>
      <c r="EE39" s="155"/>
    </row>
    <row r="40" spans="1:135" s="7" customFormat="1" ht="18.75" hidden="1" thickBot="1" x14ac:dyDescent="0.3">
      <c r="A40" s="186"/>
      <c r="B40" s="97">
        <v>26</v>
      </c>
      <c r="C40" s="87" t="s">
        <v>54</v>
      </c>
      <c r="D40" s="98" t="s">
        <v>31</v>
      </c>
      <c r="E40" s="105"/>
      <c r="F40" s="106"/>
      <c r="G40" s="107"/>
      <c r="H40" s="111"/>
      <c r="I40" s="107"/>
      <c r="J40" s="108"/>
      <c r="K40" s="107"/>
      <c r="L40" s="107"/>
      <c r="M40" s="107"/>
      <c r="N40" s="107"/>
      <c r="O40" s="107"/>
      <c r="P40" s="107"/>
      <c r="Q40" s="107"/>
      <c r="R40" s="107"/>
      <c r="S40" s="109">
        <f t="shared" si="0"/>
        <v>0</v>
      </c>
      <c r="T40" s="103">
        <f t="shared" si="1"/>
        <v>0</v>
      </c>
      <c r="U40" s="155"/>
      <c r="V40" s="156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  <c r="BH40" s="155"/>
      <c r="BI40" s="155"/>
      <c r="BJ40" s="155"/>
      <c r="BK40" s="155"/>
      <c r="BL40" s="155"/>
      <c r="BM40" s="155"/>
      <c r="BN40" s="155"/>
      <c r="BO40" s="155"/>
      <c r="BP40" s="155"/>
      <c r="BQ40" s="155"/>
      <c r="BR40" s="155"/>
      <c r="BS40" s="155"/>
      <c r="BT40" s="155"/>
      <c r="BU40" s="155"/>
      <c r="BV40" s="155"/>
      <c r="BW40" s="155"/>
      <c r="BX40" s="155"/>
      <c r="BY40" s="155"/>
      <c r="BZ40" s="155"/>
      <c r="CA40" s="155"/>
      <c r="CB40" s="155"/>
      <c r="CC40" s="155"/>
      <c r="CD40" s="155"/>
      <c r="CE40" s="155"/>
      <c r="CF40" s="155"/>
      <c r="CG40" s="155"/>
      <c r="CH40" s="155"/>
      <c r="CI40" s="155"/>
      <c r="CJ40" s="155"/>
      <c r="CK40" s="155"/>
      <c r="CL40" s="155"/>
      <c r="CM40" s="155"/>
      <c r="CN40" s="155"/>
      <c r="CO40" s="155"/>
      <c r="CP40" s="155"/>
      <c r="CQ40" s="155"/>
      <c r="CR40" s="155"/>
      <c r="CS40" s="155"/>
      <c r="CT40" s="155"/>
      <c r="CU40" s="155"/>
      <c r="CV40" s="155"/>
      <c r="CW40" s="155"/>
      <c r="CX40" s="155"/>
      <c r="CY40" s="155"/>
      <c r="CZ40" s="155"/>
      <c r="DA40" s="155"/>
      <c r="DB40" s="155"/>
      <c r="DC40" s="155"/>
      <c r="DD40" s="155"/>
      <c r="DE40" s="155"/>
      <c r="DF40" s="155"/>
      <c r="DG40" s="155"/>
      <c r="DH40" s="155"/>
      <c r="DI40" s="155"/>
      <c r="DJ40" s="155"/>
      <c r="DK40" s="155"/>
      <c r="DL40" s="155"/>
      <c r="DM40" s="155"/>
      <c r="DN40" s="155"/>
      <c r="DO40" s="155"/>
      <c r="DP40" s="155"/>
      <c r="DQ40" s="155"/>
      <c r="DR40" s="155"/>
      <c r="DS40" s="155"/>
      <c r="DT40" s="155"/>
      <c r="DU40" s="155"/>
      <c r="DV40" s="155"/>
      <c r="DW40" s="155"/>
      <c r="DX40" s="155"/>
      <c r="DY40" s="155"/>
      <c r="DZ40" s="155"/>
      <c r="EA40" s="155"/>
      <c r="EB40" s="155"/>
      <c r="EC40" s="155"/>
      <c r="ED40" s="155"/>
      <c r="EE40" s="155"/>
    </row>
    <row r="41" spans="1:135" s="10" customFormat="1" ht="18.75" hidden="1" thickBot="1" x14ac:dyDescent="0.3">
      <c r="A41" s="186"/>
      <c r="B41" s="97">
        <v>27</v>
      </c>
      <c r="C41" s="87" t="s">
        <v>55</v>
      </c>
      <c r="D41" s="98" t="s">
        <v>31</v>
      </c>
      <c r="E41" s="105"/>
      <c r="F41" s="106"/>
      <c r="G41" s="107"/>
      <c r="H41" s="107"/>
      <c r="I41" s="107"/>
      <c r="J41" s="108"/>
      <c r="K41" s="107"/>
      <c r="L41" s="107"/>
      <c r="M41" s="107"/>
      <c r="N41" s="107"/>
      <c r="O41" s="107"/>
      <c r="P41" s="107"/>
      <c r="Q41" s="107"/>
      <c r="R41" s="107"/>
      <c r="S41" s="109">
        <f t="shared" si="0"/>
        <v>0</v>
      </c>
      <c r="T41" s="103">
        <f t="shared" si="1"/>
        <v>0</v>
      </c>
      <c r="U41" s="159"/>
      <c r="V41" s="156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159"/>
      <c r="CA41" s="159"/>
      <c r="CB41" s="159"/>
      <c r="CC41" s="159"/>
      <c r="CD41" s="159"/>
      <c r="CE41" s="159"/>
      <c r="CF41" s="159"/>
      <c r="CG41" s="159"/>
      <c r="CH41" s="159"/>
      <c r="CI41" s="159"/>
      <c r="CJ41" s="159"/>
      <c r="CK41" s="159"/>
      <c r="CL41" s="159"/>
      <c r="CM41" s="159"/>
      <c r="CN41" s="159"/>
      <c r="CO41" s="159"/>
      <c r="CP41" s="159"/>
      <c r="CQ41" s="159"/>
      <c r="CR41" s="159"/>
      <c r="CS41" s="159"/>
      <c r="CT41" s="159"/>
      <c r="CU41" s="159"/>
      <c r="CV41" s="159"/>
      <c r="CW41" s="159"/>
      <c r="CX41" s="159"/>
      <c r="CY41" s="159"/>
      <c r="CZ41" s="159"/>
      <c r="DA41" s="159"/>
      <c r="DB41" s="159"/>
      <c r="DC41" s="159"/>
      <c r="DD41" s="159"/>
      <c r="DE41" s="159"/>
      <c r="DF41" s="159"/>
      <c r="DG41" s="159"/>
      <c r="DH41" s="159"/>
      <c r="DI41" s="159"/>
      <c r="DJ41" s="159"/>
      <c r="DK41" s="159"/>
      <c r="DL41" s="159"/>
      <c r="DM41" s="159"/>
      <c r="DN41" s="159"/>
      <c r="DO41" s="159"/>
      <c r="DP41" s="159"/>
      <c r="DQ41" s="159"/>
      <c r="DR41" s="159"/>
      <c r="DS41" s="159"/>
      <c r="DT41" s="159"/>
      <c r="DU41" s="159"/>
      <c r="DV41" s="159"/>
      <c r="DW41" s="159"/>
      <c r="DX41" s="159"/>
      <c r="DY41" s="159"/>
      <c r="DZ41" s="159"/>
      <c r="EA41" s="159"/>
      <c r="EB41" s="159"/>
      <c r="EC41" s="159"/>
      <c r="ED41" s="159"/>
      <c r="EE41" s="159"/>
    </row>
    <row r="42" spans="1:135" s="10" customFormat="1" ht="18.75" hidden="1" thickBot="1" x14ac:dyDescent="0.3">
      <c r="A42" s="186"/>
      <c r="B42" s="97">
        <v>28</v>
      </c>
      <c r="C42" s="87" t="s">
        <v>56</v>
      </c>
      <c r="D42" s="98" t="s">
        <v>31</v>
      </c>
      <c r="E42" s="105"/>
      <c r="F42" s="106"/>
      <c r="G42" s="107"/>
      <c r="H42" s="107"/>
      <c r="I42" s="107"/>
      <c r="J42" s="108"/>
      <c r="K42" s="107"/>
      <c r="L42" s="107"/>
      <c r="M42" s="107"/>
      <c r="N42" s="107"/>
      <c r="O42" s="107"/>
      <c r="P42" s="107"/>
      <c r="Q42" s="107"/>
      <c r="R42" s="107"/>
      <c r="S42" s="109">
        <f t="shared" si="0"/>
        <v>0</v>
      </c>
      <c r="T42" s="103">
        <f t="shared" si="1"/>
        <v>0</v>
      </c>
      <c r="U42" s="159"/>
      <c r="V42" s="156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</row>
    <row r="43" spans="1:135" s="10" customFormat="1" ht="18.75" hidden="1" thickBot="1" x14ac:dyDescent="0.3">
      <c r="A43" s="186"/>
      <c r="B43" s="97">
        <v>29</v>
      </c>
      <c r="C43" s="87" t="s">
        <v>57</v>
      </c>
      <c r="D43" s="98"/>
      <c r="E43" s="105"/>
      <c r="F43" s="106"/>
      <c r="G43" s="107"/>
      <c r="H43" s="107"/>
      <c r="I43" s="107"/>
      <c r="J43" s="108"/>
      <c r="K43" s="107"/>
      <c r="L43" s="107"/>
      <c r="M43" s="107"/>
      <c r="N43" s="107"/>
      <c r="O43" s="107"/>
      <c r="P43" s="107"/>
      <c r="Q43" s="107"/>
      <c r="R43" s="107"/>
      <c r="S43" s="109">
        <f t="shared" si="0"/>
        <v>0</v>
      </c>
      <c r="T43" s="103">
        <f t="shared" si="1"/>
        <v>0</v>
      </c>
      <c r="U43" s="160"/>
      <c r="V43" s="156"/>
      <c r="W43" s="160"/>
      <c r="X43" s="160"/>
      <c r="Y43" s="160"/>
      <c r="Z43" s="160"/>
      <c r="AA43" s="160"/>
      <c r="AB43" s="161"/>
      <c r="AC43" s="162"/>
      <c r="AD43" s="160"/>
      <c r="AE43" s="160"/>
      <c r="AF43" s="160"/>
      <c r="AG43" s="160"/>
      <c r="AH43" s="160"/>
      <c r="AI43" s="160"/>
      <c r="AJ43" s="163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</row>
    <row r="44" spans="1:135" s="10" customFormat="1" ht="18.75" hidden="1" thickBot="1" x14ac:dyDescent="0.3">
      <c r="A44" s="186"/>
      <c r="B44" s="97">
        <v>30</v>
      </c>
      <c r="C44" s="87" t="s">
        <v>58</v>
      </c>
      <c r="D44" s="98"/>
      <c r="E44" s="105"/>
      <c r="F44" s="106"/>
      <c r="G44" s="107"/>
      <c r="H44" s="107"/>
      <c r="I44" s="107"/>
      <c r="J44" s="108"/>
      <c r="K44" s="107"/>
      <c r="L44" s="107"/>
      <c r="M44" s="107"/>
      <c r="N44" s="107"/>
      <c r="O44" s="107"/>
      <c r="P44" s="107"/>
      <c r="Q44" s="107"/>
      <c r="R44" s="107"/>
      <c r="S44" s="109">
        <f t="shared" si="0"/>
        <v>0</v>
      </c>
      <c r="T44" s="103">
        <f t="shared" si="1"/>
        <v>0</v>
      </c>
      <c r="U44" s="160"/>
      <c r="V44" s="156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3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</row>
    <row r="45" spans="1:135" s="10" customFormat="1" ht="18.75" hidden="1" thickBot="1" x14ac:dyDescent="0.3">
      <c r="A45" s="186"/>
      <c r="B45" s="97">
        <v>31</v>
      </c>
      <c r="C45" s="87" t="s">
        <v>59</v>
      </c>
      <c r="D45" s="98"/>
      <c r="E45" s="105"/>
      <c r="F45" s="106"/>
      <c r="G45" s="107"/>
      <c r="H45" s="107"/>
      <c r="I45" s="107"/>
      <c r="J45" s="108"/>
      <c r="K45" s="107"/>
      <c r="L45" s="107"/>
      <c r="M45" s="107"/>
      <c r="N45" s="107"/>
      <c r="O45" s="107"/>
      <c r="P45" s="107"/>
      <c r="Q45" s="107"/>
      <c r="R45" s="107"/>
      <c r="S45" s="109">
        <f t="shared" si="0"/>
        <v>0</v>
      </c>
      <c r="T45" s="103">
        <f t="shared" si="1"/>
        <v>0</v>
      </c>
      <c r="U45" s="160"/>
      <c r="V45" s="156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3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</row>
    <row r="46" spans="1:135" s="10" customFormat="1" ht="18.75" hidden="1" thickBot="1" x14ac:dyDescent="0.3">
      <c r="A46" s="186"/>
      <c r="B46" s="97">
        <v>32</v>
      </c>
      <c r="C46" s="87" t="s">
        <v>60</v>
      </c>
      <c r="D46" s="98">
        <v>1284</v>
      </c>
      <c r="E46" s="112">
        <v>2007040</v>
      </c>
      <c r="F46" s="106">
        <v>1404928</v>
      </c>
      <c r="G46" s="107"/>
      <c r="H46" s="107"/>
      <c r="I46" s="107">
        <v>1404928</v>
      </c>
      <c r="J46" s="108"/>
      <c r="K46" s="107"/>
      <c r="L46" s="107"/>
      <c r="M46" s="107"/>
      <c r="N46" s="107"/>
      <c r="O46" s="107"/>
      <c r="P46" s="107"/>
      <c r="Q46" s="107"/>
      <c r="R46" s="107"/>
      <c r="S46" s="109">
        <f t="shared" si="0"/>
        <v>1404928</v>
      </c>
      <c r="T46" s="103">
        <f t="shared" si="1"/>
        <v>0</v>
      </c>
      <c r="U46" s="160"/>
      <c r="V46" s="156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3"/>
      <c r="AK46" s="159"/>
      <c r="AL46" s="159"/>
      <c r="AM46" s="159"/>
      <c r="AN46" s="159"/>
      <c r="AO46" s="159"/>
      <c r="AP46" s="159"/>
      <c r="AQ46" s="159"/>
      <c r="AR46" s="159"/>
      <c r="AS46" s="159"/>
      <c r="AT46" s="159"/>
      <c r="AU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  <c r="BF46" s="159"/>
      <c r="BG46" s="159"/>
      <c r="BH46" s="159"/>
      <c r="BI46" s="159"/>
      <c r="BJ46" s="159"/>
      <c r="BK46" s="159"/>
      <c r="BL46" s="159"/>
      <c r="BM46" s="159"/>
      <c r="BN46" s="159"/>
      <c r="BO46" s="159"/>
      <c r="BP46" s="159"/>
      <c r="BQ46" s="159"/>
      <c r="BR46" s="159"/>
      <c r="BS46" s="159"/>
      <c r="BT46" s="159"/>
      <c r="BU46" s="159"/>
      <c r="BV46" s="159"/>
      <c r="BW46" s="159"/>
      <c r="BX46" s="159"/>
      <c r="BY46" s="159"/>
      <c r="BZ46" s="159"/>
      <c r="CA46" s="159"/>
      <c r="CB46" s="159"/>
      <c r="CC46" s="159"/>
      <c r="CD46" s="159"/>
      <c r="CE46" s="159"/>
      <c r="CF46" s="159"/>
      <c r="CG46" s="159"/>
      <c r="CH46" s="159"/>
      <c r="CI46" s="159"/>
      <c r="CJ46" s="159"/>
      <c r="CK46" s="159"/>
      <c r="CL46" s="159"/>
      <c r="CM46" s="159"/>
      <c r="CN46" s="159"/>
      <c r="CO46" s="159"/>
      <c r="CP46" s="159"/>
      <c r="CQ46" s="159"/>
      <c r="CR46" s="159"/>
      <c r="CS46" s="159"/>
      <c r="CT46" s="159"/>
      <c r="CU46" s="159"/>
      <c r="CV46" s="159"/>
      <c r="CW46" s="159"/>
      <c r="CX46" s="159"/>
      <c r="CY46" s="159"/>
      <c r="CZ46" s="159"/>
      <c r="DA46" s="159"/>
      <c r="DB46" s="159"/>
      <c r="DC46" s="159"/>
      <c r="DD46" s="159"/>
      <c r="DE46" s="159"/>
      <c r="DF46" s="159"/>
      <c r="DG46" s="159"/>
      <c r="DH46" s="159"/>
      <c r="DI46" s="159"/>
      <c r="DJ46" s="159"/>
      <c r="DK46" s="159"/>
      <c r="DL46" s="159"/>
      <c r="DM46" s="159"/>
      <c r="DN46" s="159"/>
      <c r="DO46" s="159"/>
      <c r="DP46" s="159"/>
      <c r="DQ46" s="159"/>
      <c r="DR46" s="159"/>
      <c r="DS46" s="159"/>
      <c r="DT46" s="159"/>
      <c r="DU46" s="159"/>
      <c r="DV46" s="159"/>
      <c r="DW46" s="159"/>
      <c r="DX46" s="159"/>
      <c r="DY46" s="159"/>
      <c r="DZ46" s="159"/>
      <c r="EA46" s="159"/>
      <c r="EB46" s="159"/>
      <c r="EC46" s="159"/>
      <c r="ED46" s="159"/>
      <c r="EE46" s="159"/>
    </row>
    <row r="47" spans="1:135" s="10" customFormat="1" ht="18.75" hidden="1" thickBot="1" x14ac:dyDescent="0.3">
      <c r="A47" s="186"/>
      <c r="B47" s="97">
        <v>33</v>
      </c>
      <c r="C47" s="87" t="s">
        <v>61</v>
      </c>
      <c r="D47" s="98">
        <v>1284</v>
      </c>
      <c r="E47" s="112">
        <v>8263904</v>
      </c>
      <c r="F47" s="106">
        <v>5784732.7999999998</v>
      </c>
      <c r="G47" s="107"/>
      <c r="H47" s="107"/>
      <c r="I47" s="107">
        <v>5784732.7999999998</v>
      </c>
      <c r="J47" s="108"/>
      <c r="K47" s="107"/>
      <c r="L47" s="107"/>
      <c r="M47" s="107"/>
      <c r="N47" s="107"/>
      <c r="O47" s="107"/>
      <c r="P47" s="107"/>
      <c r="Q47" s="107"/>
      <c r="R47" s="107"/>
      <c r="S47" s="109">
        <f t="shared" si="0"/>
        <v>5784732.7999999998</v>
      </c>
      <c r="T47" s="103">
        <f t="shared" si="1"/>
        <v>0</v>
      </c>
      <c r="U47" s="160"/>
      <c r="V47" s="156"/>
      <c r="W47" s="160"/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3"/>
      <c r="AK47" s="159"/>
      <c r="AL47" s="159"/>
      <c r="AM47" s="159"/>
      <c r="AN47" s="159"/>
      <c r="AO47" s="159"/>
      <c r="AP47" s="159"/>
      <c r="AQ47" s="159"/>
      <c r="AR47" s="159"/>
      <c r="AS47" s="159"/>
      <c r="AT47" s="159"/>
      <c r="AU47" s="159"/>
      <c r="AV47" s="159"/>
      <c r="AW47" s="159"/>
      <c r="AX47" s="159"/>
      <c r="AY47" s="159"/>
      <c r="AZ47" s="159"/>
      <c r="BA47" s="159"/>
      <c r="BB47" s="159"/>
      <c r="BC47" s="159"/>
      <c r="BD47" s="159"/>
      <c r="BE47" s="159"/>
      <c r="BF47" s="159"/>
      <c r="BG47" s="159"/>
      <c r="BH47" s="159"/>
      <c r="BI47" s="159"/>
      <c r="BJ47" s="159"/>
      <c r="BK47" s="159"/>
      <c r="BL47" s="159"/>
      <c r="BM47" s="159"/>
      <c r="BN47" s="159"/>
      <c r="BO47" s="159"/>
      <c r="BP47" s="159"/>
      <c r="BQ47" s="159"/>
      <c r="BR47" s="159"/>
      <c r="BS47" s="159"/>
      <c r="BT47" s="159"/>
      <c r="BU47" s="159"/>
      <c r="BV47" s="159"/>
      <c r="BW47" s="159"/>
      <c r="BX47" s="159"/>
      <c r="BY47" s="159"/>
      <c r="BZ47" s="159"/>
      <c r="CA47" s="159"/>
      <c r="CB47" s="159"/>
      <c r="CC47" s="159"/>
      <c r="CD47" s="159"/>
      <c r="CE47" s="159"/>
      <c r="CF47" s="159"/>
      <c r="CG47" s="159"/>
      <c r="CH47" s="159"/>
      <c r="CI47" s="159"/>
      <c r="CJ47" s="159"/>
      <c r="CK47" s="159"/>
      <c r="CL47" s="159"/>
      <c r="CM47" s="159"/>
      <c r="CN47" s="159"/>
      <c r="CO47" s="159"/>
      <c r="CP47" s="159"/>
      <c r="CQ47" s="159"/>
      <c r="CR47" s="159"/>
      <c r="CS47" s="159"/>
      <c r="CT47" s="159"/>
      <c r="CU47" s="159"/>
      <c r="CV47" s="159"/>
      <c r="CW47" s="159"/>
      <c r="CX47" s="159"/>
      <c r="CY47" s="159"/>
      <c r="CZ47" s="159"/>
      <c r="DA47" s="159"/>
      <c r="DB47" s="159"/>
      <c r="DC47" s="159"/>
      <c r="DD47" s="159"/>
      <c r="DE47" s="159"/>
      <c r="DF47" s="159"/>
      <c r="DG47" s="159"/>
      <c r="DH47" s="159"/>
      <c r="DI47" s="159"/>
      <c r="DJ47" s="159"/>
      <c r="DK47" s="159"/>
      <c r="DL47" s="159"/>
      <c r="DM47" s="159"/>
      <c r="DN47" s="159"/>
      <c r="DO47" s="159"/>
      <c r="DP47" s="159"/>
      <c r="DQ47" s="159"/>
      <c r="DR47" s="159"/>
      <c r="DS47" s="159"/>
      <c r="DT47" s="159"/>
      <c r="DU47" s="159"/>
      <c r="DV47" s="159"/>
      <c r="DW47" s="159"/>
      <c r="DX47" s="159"/>
      <c r="DY47" s="159"/>
      <c r="DZ47" s="159"/>
      <c r="EA47" s="159"/>
      <c r="EB47" s="159"/>
      <c r="EC47" s="159"/>
      <c r="ED47" s="159"/>
      <c r="EE47" s="159"/>
    </row>
    <row r="48" spans="1:135" s="10" customFormat="1" ht="18.75" hidden="1" thickBot="1" x14ac:dyDescent="0.3">
      <c r="A48" s="186"/>
      <c r="B48" s="97">
        <v>34</v>
      </c>
      <c r="C48" s="87" t="s">
        <v>210</v>
      </c>
      <c r="D48" s="98"/>
      <c r="E48" s="112"/>
      <c r="F48" s="106"/>
      <c r="G48" s="107"/>
      <c r="H48" s="107"/>
      <c r="I48" s="107"/>
      <c r="J48" s="108"/>
      <c r="K48" s="107"/>
      <c r="L48" s="107"/>
      <c r="M48" s="107"/>
      <c r="N48" s="107"/>
      <c r="O48" s="107"/>
      <c r="P48" s="107"/>
      <c r="Q48" s="107"/>
      <c r="R48" s="107"/>
      <c r="S48" s="109"/>
      <c r="T48" s="103"/>
      <c r="U48" s="160"/>
      <c r="V48" s="156"/>
      <c r="W48" s="160"/>
      <c r="X48" s="160"/>
      <c r="Y48" s="160"/>
      <c r="Z48" s="160"/>
      <c r="AA48" s="160"/>
      <c r="AB48" s="160"/>
      <c r="AC48" s="160"/>
      <c r="AD48" s="160"/>
      <c r="AE48" s="160"/>
      <c r="AF48" s="160"/>
      <c r="AG48" s="160"/>
      <c r="AH48" s="160"/>
      <c r="AI48" s="160"/>
      <c r="AJ48" s="163"/>
      <c r="AK48" s="159"/>
      <c r="AL48" s="159"/>
      <c r="AM48" s="159"/>
      <c r="AN48" s="159"/>
      <c r="AO48" s="159"/>
      <c r="AP48" s="159"/>
      <c r="AQ48" s="159"/>
      <c r="AR48" s="159"/>
      <c r="AS48" s="159"/>
      <c r="AT48" s="159"/>
      <c r="AU48" s="159"/>
      <c r="AV48" s="159"/>
      <c r="AW48" s="159"/>
      <c r="AX48" s="159"/>
      <c r="AY48" s="159"/>
      <c r="AZ48" s="159"/>
      <c r="BA48" s="159"/>
      <c r="BB48" s="159"/>
      <c r="BC48" s="159"/>
      <c r="BD48" s="159"/>
      <c r="BE48" s="159"/>
      <c r="BF48" s="159"/>
      <c r="BG48" s="159"/>
      <c r="BH48" s="159"/>
      <c r="BI48" s="159"/>
      <c r="BJ48" s="159"/>
      <c r="BK48" s="159"/>
      <c r="BL48" s="159"/>
      <c r="BM48" s="159"/>
      <c r="BN48" s="159"/>
      <c r="BO48" s="159"/>
      <c r="BP48" s="159"/>
      <c r="BQ48" s="159"/>
      <c r="BR48" s="159"/>
      <c r="BS48" s="159"/>
      <c r="BT48" s="159"/>
      <c r="BU48" s="159"/>
      <c r="BV48" s="159"/>
      <c r="BW48" s="159"/>
      <c r="BX48" s="159"/>
      <c r="BY48" s="159"/>
      <c r="BZ48" s="159"/>
      <c r="CA48" s="159"/>
      <c r="CB48" s="159"/>
      <c r="CC48" s="159"/>
      <c r="CD48" s="159"/>
      <c r="CE48" s="159"/>
      <c r="CF48" s="159"/>
      <c r="CG48" s="159"/>
      <c r="CH48" s="159"/>
      <c r="CI48" s="159"/>
      <c r="CJ48" s="159"/>
      <c r="CK48" s="159"/>
      <c r="CL48" s="159"/>
      <c r="CM48" s="159"/>
      <c r="CN48" s="159"/>
      <c r="CO48" s="159"/>
      <c r="CP48" s="159"/>
      <c r="CQ48" s="159"/>
      <c r="CR48" s="159"/>
      <c r="CS48" s="159"/>
      <c r="CT48" s="159"/>
      <c r="CU48" s="159"/>
      <c r="CV48" s="159"/>
      <c r="CW48" s="159"/>
      <c r="CX48" s="159"/>
      <c r="CY48" s="159"/>
      <c r="CZ48" s="159"/>
      <c r="DA48" s="159"/>
      <c r="DB48" s="159"/>
      <c r="DC48" s="159"/>
      <c r="DD48" s="159"/>
      <c r="DE48" s="159"/>
      <c r="DF48" s="159"/>
      <c r="DG48" s="159"/>
      <c r="DH48" s="159"/>
      <c r="DI48" s="159"/>
      <c r="DJ48" s="159"/>
      <c r="DK48" s="159"/>
      <c r="DL48" s="159"/>
      <c r="DM48" s="159"/>
      <c r="DN48" s="159"/>
      <c r="DO48" s="159"/>
      <c r="DP48" s="159"/>
      <c r="DQ48" s="159"/>
      <c r="DR48" s="159"/>
      <c r="DS48" s="159"/>
      <c r="DT48" s="159"/>
      <c r="DU48" s="159"/>
      <c r="DV48" s="159"/>
      <c r="DW48" s="159"/>
      <c r="DX48" s="159"/>
      <c r="DY48" s="159"/>
      <c r="DZ48" s="159"/>
      <c r="EA48" s="159"/>
      <c r="EB48" s="159"/>
      <c r="EC48" s="159"/>
      <c r="ED48" s="159"/>
      <c r="EE48" s="159"/>
    </row>
    <row r="49" spans="1:135" s="10" customFormat="1" ht="18.75" hidden="1" thickBot="1" x14ac:dyDescent="0.3">
      <c r="A49" s="186"/>
      <c r="B49" s="97">
        <v>35</v>
      </c>
      <c r="C49" s="87" t="s">
        <v>62</v>
      </c>
      <c r="D49" s="98"/>
      <c r="E49" s="112"/>
      <c r="F49" s="106"/>
      <c r="G49" s="107"/>
      <c r="H49" s="107"/>
      <c r="I49" s="107"/>
      <c r="J49" s="108"/>
      <c r="K49" s="107"/>
      <c r="L49" s="107"/>
      <c r="M49" s="107"/>
      <c r="N49" s="107"/>
      <c r="O49" s="107"/>
      <c r="P49" s="107"/>
      <c r="Q49" s="107"/>
      <c r="R49" s="107"/>
      <c r="S49" s="109">
        <f t="shared" si="0"/>
        <v>0</v>
      </c>
      <c r="T49" s="103">
        <f t="shared" si="1"/>
        <v>0</v>
      </c>
      <c r="U49" s="160"/>
      <c r="V49" s="156"/>
      <c r="W49" s="160"/>
      <c r="X49" s="160"/>
      <c r="Y49" s="160"/>
      <c r="Z49" s="160"/>
      <c r="AA49" s="160"/>
      <c r="AB49" s="160"/>
      <c r="AC49" s="160"/>
      <c r="AD49" s="160"/>
      <c r="AE49" s="160"/>
      <c r="AF49" s="160"/>
      <c r="AG49" s="160"/>
      <c r="AH49" s="160"/>
      <c r="AI49" s="160"/>
      <c r="AJ49" s="163"/>
      <c r="AK49" s="159"/>
      <c r="AL49" s="159"/>
      <c r="AM49" s="159"/>
      <c r="AN49" s="159"/>
      <c r="AO49" s="159"/>
      <c r="AP49" s="159"/>
      <c r="AQ49" s="159"/>
      <c r="AR49" s="159"/>
      <c r="AS49" s="159"/>
      <c r="AT49" s="159"/>
      <c r="AU49" s="159"/>
      <c r="AV49" s="159"/>
      <c r="AW49" s="159"/>
      <c r="AX49" s="159"/>
      <c r="AY49" s="159"/>
      <c r="AZ49" s="159"/>
      <c r="BA49" s="159"/>
      <c r="BB49" s="159"/>
      <c r="BC49" s="159"/>
      <c r="BD49" s="159"/>
      <c r="BE49" s="159"/>
      <c r="BF49" s="159"/>
      <c r="BG49" s="159"/>
      <c r="BH49" s="159"/>
      <c r="BI49" s="159"/>
      <c r="BJ49" s="159"/>
      <c r="BK49" s="159"/>
      <c r="BL49" s="159"/>
      <c r="BM49" s="159"/>
      <c r="BN49" s="159"/>
      <c r="BO49" s="159"/>
      <c r="BP49" s="159"/>
      <c r="BQ49" s="159"/>
      <c r="BR49" s="159"/>
      <c r="BS49" s="159"/>
      <c r="BT49" s="159"/>
      <c r="BU49" s="159"/>
      <c r="BV49" s="159"/>
      <c r="BW49" s="159"/>
      <c r="BX49" s="159"/>
      <c r="BY49" s="159"/>
      <c r="BZ49" s="159"/>
      <c r="CA49" s="159"/>
      <c r="CB49" s="159"/>
      <c r="CC49" s="159"/>
      <c r="CD49" s="159"/>
      <c r="CE49" s="159"/>
      <c r="CF49" s="159"/>
      <c r="CG49" s="159"/>
      <c r="CH49" s="159"/>
      <c r="CI49" s="159"/>
      <c r="CJ49" s="159"/>
      <c r="CK49" s="159"/>
      <c r="CL49" s="159"/>
      <c r="CM49" s="159"/>
      <c r="CN49" s="159"/>
      <c r="CO49" s="159"/>
      <c r="CP49" s="159"/>
      <c r="CQ49" s="159"/>
      <c r="CR49" s="159"/>
      <c r="CS49" s="159"/>
      <c r="CT49" s="159"/>
      <c r="CU49" s="159"/>
      <c r="CV49" s="159"/>
      <c r="CW49" s="159"/>
      <c r="CX49" s="159"/>
      <c r="CY49" s="159"/>
      <c r="CZ49" s="159"/>
      <c r="DA49" s="159"/>
      <c r="DB49" s="159"/>
      <c r="DC49" s="159"/>
      <c r="DD49" s="159"/>
      <c r="DE49" s="159"/>
      <c r="DF49" s="159"/>
      <c r="DG49" s="159"/>
      <c r="DH49" s="159"/>
      <c r="DI49" s="159"/>
      <c r="DJ49" s="159"/>
      <c r="DK49" s="159"/>
      <c r="DL49" s="159"/>
      <c r="DM49" s="159"/>
      <c r="DN49" s="159"/>
      <c r="DO49" s="159"/>
      <c r="DP49" s="159"/>
      <c r="DQ49" s="159"/>
      <c r="DR49" s="159"/>
      <c r="DS49" s="159"/>
      <c r="DT49" s="159"/>
      <c r="DU49" s="159"/>
      <c r="DV49" s="159"/>
      <c r="DW49" s="159"/>
      <c r="DX49" s="159"/>
      <c r="DY49" s="159"/>
      <c r="DZ49" s="159"/>
      <c r="EA49" s="159"/>
      <c r="EB49" s="159"/>
      <c r="EC49" s="159"/>
      <c r="ED49" s="159"/>
      <c r="EE49" s="159"/>
    </row>
    <row r="50" spans="1:135" s="10" customFormat="1" ht="18.75" hidden="1" thickBot="1" x14ac:dyDescent="0.3">
      <c r="A50" s="186"/>
      <c r="B50" s="97">
        <v>36</v>
      </c>
      <c r="C50" s="87" t="s">
        <v>63</v>
      </c>
      <c r="D50" s="98"/>
      <c r="E50" s="105"/>
      <c r="F50" s="106"/>
      <c r="G50" s="107"/>
      <c r="H50" s="107"/>
      <c r="I50" s="107"/>
      <c r="J50" s="108"/>
      <c r="K50" s="107"/>
      <c r="L50" s="107"/>
      <c r="M50" s="107"/>
      <c r="N50" s="107"/>
      <c r="O50" s="107"/>
      <c r="P50" s="107"/>
      <c r="Q50" s="107"/>
      <c r="R50" s="107"/>
      <c r="S50" s="109">
        <f t="shared" si="0"/>
        <v>0</v>
      </c>
      <c r="T50" s="103">
        <f t="shared" si="1"/>
        <v>0</v>
      </c>
      <c r="U50" s="160"/>
      <c r="V50" s="156"/>
      <c r="W50" s="160"/>
      <c r="X50" s="160"/>
      <c r="Y50" s="160"/>
      <c r="Z50" s="160"/>
      <c r="AA50" s="160"/>
      <c r="AB50" s="160"/>
      <c r="AC50" s="160"/>
      <c r="AD50" s="160"/>
      <c r="AE50" s="160"/>
      <c r="AF50" s="160"/>
      <c r="AG50" s="160"/>
      <c r="AH50" s="160"/>
      <c r="AI50" s="160"/>
      <c r="AJ50" s="163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  <c r="BI50" s="159"/>
      <c r="BJ50" s="159"/>
      <c r="BK50" s="159"/>
      <c r="BL50" s="159"/>
      <c r="BM50" s="159"/>
      <c r="BN50" s="159"/>
      <c r="BO50" s="159"/>
      <c r="BP50" s="159"/>
      <c r="BQ50" s="159"/>
      <c r="BR50" s="159"/>
      <c r="BS50" s="159"/>
      <c r="BT50" s="159"/>
      <c r="BU50" s="159"/>
      <c r="BV50" s="159"/>
      <c r="BW50" s="159"/>
      <c r="BX50" s="159"/>
      <c r="BY50" s="159"/>
      <c r="BZ50" s="159"/>
      <c r="CA50" s="159"/>
      <c r="CB50" s="159"/>
      <c r="CC50" s="159"/>
      <c r="CD50" s="159"/>
      <c r="CE50" s="159"/>
      <c r="CF50" s="159"/>
      <c r="CG50" s="159"/>
      <c r="CH50" s="159"/>
      <c r="CI50" s="159"/>
      <c r="CJ50" s="159"/>
      <c r="CK50" s="159"/>
      <c r="CL50" s="159"/>
      <c r="CM50" s="159"/>
      <c r="CN50" s="159"/>
      <c r="CO50" s="159"/>
      <c r="CP50" s="159"/>
      <c r="CQ50" s="159"/>
      <c r="CR50" s="159"/>
      <c r="CS50" s="159"/>
      <c r="CT50" s="159"/>
      <c r="CU50" s="159"/>
      <c r="CV50" s="159"/>
      <c r="CW50" s="159"/>
      <c r="CX50" s="159"/>
      <c r="CY50" s="159"/>
      <c r="CZ50" s="159"/>
      <c r="DA50" s="159"/>
      <c r="DB50" s="159"/>
      <c r="DC50" s="159"/>
      <c r="DD50" s="159"/>
      <c r="DE50" s="159"/>
      <c r="DF50" s="159"/>
      <c r="DG50" s="159"/>
      <c r="DH50" s="159"/>
      <c r="DI50" s="159"/>
      <c r="DJ50" s="159"/>
      <c r="DK50" s="159"/>
      <c r="DL50" s="159"/>
      <c r="DM50" s="159"/>
      <c r="DN50" s="159"/>
      <c r="DO50" s="159"/>
      <c r="DP50" s="159"/>
      <c r="DQ50" s="159"/>
      <c r="DR50" s="159"/>
      <c r="DS50" s="159"/>
      <c r="DT50" s="159"/>
      <c r="DU50" s="159"/>
      <c r="DV50" s="159"/>
      <c r="DW50" s="159"/>
      <c r="DX50" s="159"/>
      <c r="DY50" s="159"/>
      <c r="DZ50" s="159"/>
      <c r="EA50" s="159"/>
      <c r="EB50" s="159"/>
      <c r="EC50" s="159"/>
      <c r="ED50" s="159"/>
      <c r="EE50" s="159"/>
    </row>
    <row r="51" spans="1:135" s="10" customFormat="1" ht="18.75" hidden="1" thickBot="1" x14ac:dyDescent="0.3">
      <c r="A51" s="186"/>
      <c r="B51" s="97">
        <v>37</v>
      </c>
      <c r="C51" s="87" t="s">
        <v>64</v>
      </c>
      <c r="D51" s="98"/>
      <c r="E51" s="105"/>
      <c r="F51" s="106"/>
      <c r="G51" s="107"/>
      <c r="H51" s="107"/>
      <c r="I51" s="107"/>
      <c r="J51" s="108"/>
      <c r="K51" s="107"/>
      <c r="L51" s="107"/>
      <c r="M51" s="107"/>
      <c r="N51" s="107"/>
      <c r="O51" s="107"/>
      <c r="P51" s="107"/>
      <c r="Q51" s="107"/>
      <c r="R51" s="107"/>
      <c r="S51" s="109">
        <f t="shared" si="0"/>
        <v>0</v>
      </c>
      <c r="T51" s="103">
        <f t="shared" si="1"/>
        <v>0</v>
      </c>
      <c r="U51" s="160"/>
      <c r="V51" s="156"/>
      <c r="W51" s="160"/>
      <c r="X51" s="160"/>
      <c r="Y51" s="160"/>
      <c r="Z51" s="160"/>
      <c r="AA51" s="160"/>
      <c r="AB51" s="160"/>
      <c r="AC51" s="160"/>
      <c r="AD51" s="160"/>
      <c r="AE51" s="160"/>
      <c r="AF51" s="160"/>
      <c r="AG51" s="160"/>
      <c r="AH51" s="160"/>
      <c r="AI51" s="160"/>
      <c r="AJ51" s="163"/>
      <c r="AK51" s="159"/>
      <c r="AL51" s="159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159"/>
      <c r="BF51" s="159"/>
      <c r="BG51" s="159"/>
      <c r="BH51" s="159"/>
      <c r="BI51" s="159"/>
      <c r="BJ51" s="159"/>
      <c r="BK51" s="159"/>
      <c r="BL51" s="159"/>
      <c r="BM51" s="159"/>
      <c r="BN51" s="159"/>
      <c r="BO51" s="159"/>
      <c r="BP51" s="159"/>
      <c r="BQ51" s="159"/>
      <c r="BR51" s="159"/>
      <c r="BS51" s="159"/>
      <c r="BT51" s="159"/>
      <c r="BU51" s="159"/>
      <c r="BV51" s="159"/>
      <c r="BW51" s="159"/>
      <c r="BX51" s="159"/>
      <c r="BY51" s="159"/>
      <c r="BZ51" s="159"/>
      <c r="CA51" s="159"/>
      <c r="CB51" s="159"/>
      <c r="CC51" s="159"/>
      <c r="CD51" s="159"/>
      <c r="CE51" s="159"/>
      <c r="CF51" s="159"/>
      <c r="CG51" s="159"/>
      <c r="CH51" s="159"/>
      <c r="CI51" s="159"/>
      <c r="CJ51" s="159"/>
      <c r="CK51" s="159"/>
      <c r="CL51" s="159"/>
      <c r="CM51" s="159"/>
      <c r="CN51" s="159"/>
      <c r="CO51" s="159"/>
      <c r="CP51" s="159"/>
      <c r="CQ51" s="159"/>
      <c r="CR51" s="159"/>
      <c r="CS51" s="159"/>
      <c r="CT51" s="159"/>
      <c r="CU51" s="159"/>
      <c r="CV51" s="159"/>
      <c r="CW51" s="159"/>
      <c r="CX51" s="159"/>
      <c r="CY51" s="159"/>
      <c r="CZ51" s="159"/>
      <c r="DA51" s="159"/>
      <c r="DB51" s="159"/>
      <c r="DC51" s="159"/>
      <c r="DD51" s="159"/>
      <c r="DE51" s="159"/>
      <c r="DF51" s="159"/>
      <c r="DG51" s="159"/>
      <c r="DH51" s="159"/>
      <c r="DI51" s="159"/>
      <c r="DJ51" s="159"/>
      <c r="DK51" s="159"/>
      <c r="DL51" s="159"/>
      <c r="DM51" s="159"/>
      <c r="DN51" s="159"/>
      <c r="DO51" s="159"/>
      <c r="DP51" s="159"/>
      <c r="DQ51" s="159"/>
      <c r="DR51" s="159"/>
      <c r="DS51" s="159"/>
      <c r="DT51" s="159"/>
      <c r="DU51" s="159"/>
      <c r="DV51" s="159"/>
      <c r="DW51" s="159"/>
      <c r="DX51" s="159"/>
      <c r="DY51" s="159"/>
      <c r="DZ51" s="159"/>
      <c r="EA51" s="159"/>
      <c r="EB51" s="159"/>
      <c r="EC51" s="159"/>
      <c r="ED51" s="159"/>
      <c r="EE51" s="159"/>
    </row>
    <row r="52" spans="1:135" s="10" customFormat="1" ht="36.75" hidden="1" thickBot="1" x14ac:dyDescent="0.3">
      <c r="A52" s="186"/>
      <c r="B52" s="97">
        <v>38</v>
      </c>
      <c r="C52" s="87" t="s">
        <v>65</v>
      </c>
      <c r="D52" s="98"/>
      <c r="E52" s="105"/>
      <c r="F52" s="106"/>
      <c r="G52" s="107"/>
      <c r="H52" s="107"/>
      <c r="I52" s="107"/>
      <c r="J52" s="108"/>
      <c r="K52" s="107"/>
      <c r="L52" s="107"/>
      <c r="M52" s="107"/>
      <c r="N52" s="107"/>
      <c r="O52" s="107"/>
      <c r="P52" s="107"/>
      <c r="Q52" s="107"/>
      <c r="R52" s="107"/>
      <c r="S52" s="109">
        <f t="shared" si="0"/>
        <v>0</v>
      </c>
      <c r="T52" s="103">
        <f t="shared" si="1"/>
        <v>0</v>
      </c>
      <c r="U52" s="160"/>
      <c r="V52" s="156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3"/>
      <c r="AK52" s="159"/>
      <c r="AL52" s="159"/>
      <c r="AM52" s="159"/>
      <c r="AN52" s="159"/>
      <c r="AO52" s="159"/>
      <c r="AP52" s="159"/>
      <c r="AQ52" s="159"/>
      <c r="AR52" s="159"/>
      <c r="AS52" s="159"/>
      <c r="AT52" s="159"/>
      <c r="AU52" s="159"/>
      <c r="AV52" s="159"/>
      <c r="AW52" s="159"/>
      <c r="AX52" s="159"/>
      <c r="AY52" s="159"/>
      <c r="AZ52" s="159"/>
      <c r="BA52" s="159"/>
      <c r="BB52" s="159"/>
      <c r="BC52" s="159"/>
      <c r="BD52" s="159"/>
      <c r="BE52" s="159"/>
      <c r="BF52" s="159"/>
      <c r="BG52" s="159"/>
      <c r="BH52" s="159"/>
      <c r="BI52" s="159"/>
      <c r="BJ52" s="159"/>
      <c r="BK52" s="159"/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59"/>
      <c r="CY52" s="159"/>
      <c r="CZ52" s="159"/>
      <c r="DA52" s="159"/>
      <c r="DB52" s="159"/>
      <c r="DC52" s="159"/>
      <c r="DD52" s="159"/>
      <c r="DE52" s="159"/>
      <c r="DF52" s="159"/>
      <c r="DG52" s="159"/>
      <c r="DH52" s="159"/>
      <c r="DI52" s="159"/>
      <c r="DJ52" s="159"/>
      <c r="DK52" s="159"/>
      <c r="DL52" s="159"/>
      <c r="DM52" s="159"/>
      <c r="DN52" s="159"/>
      <c r="DO52" s="159"/>
      <c r="DP52" s="159"/>
      <c r="DQ52" s="159"/>
      <c r="DR52" s="159"/>
      <c r="DS52" s="159"/>
      <c r="DT52" s="159"/>
      <c r="DU52" s="159"/>
      <c r="DV52" s="159"/>
      <c r="DW52" s="159"/>
      <c r="DX52" s="159"/>
      <c r="DY52" s="159"/>
      <c r="DZ52" s="159"/>
      <c r="EA52" s="159"/>
      <c r="EB52" s="159"/>
      <c r="EC52" s="159"/>
      <c r="ED52" s="159"/>
      <c r="EE52" s="159"/>
    </row>
    <row r="53" spans="1:135" s="10" customFormat="1" ht="18.75" hidden="1" thickBot="1" x14ac:dyDescent="0.3">
      <c r="A53" s="186"/>
      <c r="B53" s="97">
        <v>39</v>
      </c>
      <c r="C53" s="87" t="s">
        <v>66</v>
      </c>
      <c r="D53" s="98"/>
      <c r="E53" s="105"/>
      <c r="F53" s="106"/>
      <c r="G53" s="107"/>
      <c r="H53" s="107"/>
      <c r="I53" s="107"/>
      <c r="J53" s="108"/>
      <c r="K53" s="107"/>
      <c r="L53" s="107"/>
      <c r="M53" s="107"/>
      <c r="N53" s="107"/>
      <c r="O53" s="107"/>
      <c r="P53" s="107"/>
      <c r="Q53" s="107"/>
      <c r="R53" s="107"/>
      <c r="S53" s="109">
        <f t="shared" si="0"/>
        <v>0</v>
      </c>
      <c r="T53" s="103">
        <f t="shared" si="1"/>
        <v>0</v>
      </c>
      <c r="U53" s="160"/>
      <c r="V53" s="156"/>
      <c r="W53" s="160"/>
      <c r="X53" s="160"/>
      <c r="Y53" s="160"/>
      <c r="Z53" s="160"/>
      <c r="AA53" s="160"/>
      <c r="AB53" s="160"/>
      <c r="AC53" s="160"/>
      <c r="AD53" s="160"/>
      <c r="AE53" s="160"/>
      <c r="AF53" s="160"/>
      <c r="AG53" s="160"/>
      <c r="AH53" s="160"/>
      <c r="AI53" s="160"/>
      <c r="AJ53" s="163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59"/>
      <c r="BH53" s="159"/>
      <c r="BI53" s="159"/>
      <c r="BJ53" s="159"/>
      <c r="BK53" s="159"/>
      <c r="BL53" s="159"/>
      <c r="BM53" s="159"/>
      <c r="BN53" s="159"/>
      <c r="BO53" s="159"/>
      <c r="BP53" s="159"/>
      <c r="BQ53" s="159"/>
      <c r="BR53" s="159"/>
      <c r="BS53" s="159"/>
      <c r="BT53" s="159"/>
      <c r="BU53" s="159"/>
      <c r="BV53" s="159"/>
      <c r="BW53" s="159"/>
      <c r="BX53" s="159"/>
      <c r="BY53" s="159"/>
      <c r="BZ53" s="159"/>
      <c r="CA53" s="159"/>
      <c r="CB53" s="159"/>
      <c r="CC53" s="159"/>
      <c r="CD53" s="159"/>
      <c r="CE53" s="159"/>
      <c r="CF53" s="159"/>
      <c r="CG53" s="159"/>
      <c r="CH53" s="159"/>
      <c r="CI53" s="159"/>
      <c r="CJ53" s="159"/>
      <c r="CK53" s="159"/>
      <c r="CL53" s="159"/>
      <c r="CM53" s="159"/>
      <c r="CN53" s="159"/>
      <c r="CO53" s="159"/>
      <c r="CP53" s="159"/>
      <c r="CQ53" s="159"/>
      <c r="CR53" s="159"/>
      <c r="CS53" s="159"/>
      <c r="CT53" s="159"/>
      <c r="CU53" s="159"/>
      <c r="CV53" s="159"/>
      <c r="CW53" s="159"/>
      <c r="CX53" s="159"/>
      <c r="CY53" s="159"/>
      <c r="CZ53" s="159"/>
      <c r="DA53" s="159"/>
      <c r="DB53" s="159"/>
      <c r="DC53" s="159"/>
      <c r="DD53" s="159"/>
      <c r="DE53" s="159"/>
      <c r="DF53" s="159"/>
      <c r="DG53" s="159"/>
      <c r="DH53" s="159"/>
      <c r="DI53" s="159"/>
      <c r="DJ53" s="159"/>
      <c r="DK53" s="159"/>
      <c r="DL53" s="159"/>
      <c r="DM53" s="159"/>
      <c r="DN53" s="159"/>
      <c r="DO53" s="159"/>
      <c r="DP53" s="159"/>
      <c r="DQ53" s="159"/>
      <c r="DR53" s="159"/>
      <c r="DS53" s="159"/>
      <c r="DT53" s="159"/>
      <c r="DU53" s="159"/>
      <c r="DV53" s="159"/>
      <c r="DW53" s="159"/>
      <c r="DX53" s="159"/>
      <c r="DY53" s="159"/>
      <c r="DZ53" s="159"/>
      <c r="EA53" s="159"/>
      <c r="EB53" s="159"/>
      <c r="EC53" s="159"/>
      <c r="ED53" s="159"/>
      <c r="EE53" s="159"/>
    </row>
    <row r="54" spans="1:135" s="10" customFormat="1" ht="36.75" hidden="1" thickBot="1" x14ac:dyDescent="0.3">
      <c r="A54" s="186"/>
      <c r="B54" s="97">
        <v>40</v>
      </c>
      <c r="C54" s="87" t="s">
        <v>67</v>
      </c>
      <c r="D54" s="98"/>
      <c r="E54" s="105"/>
      <c r="F54" s="106"/>
      <c r="G54" s="107"/>
      <c r="H54" s="107"/>
      <c r="I54" s="107"/>
      <c r="J54" s="108"/>
      <c r="K54" s="107"/>
      <c r="L54" s="107"/>
      <c r="M54" s="107"/>
      <c r="N54" s="107"/>
      <c r="O54" s="107"/>
      <c r="P54" s="107"/>
      <c r="Q54" s="107"/>
      <c r="R54" s="107"/>
      <c r="S54" s="109">
        <f t="shared" si="0"/>
        <v>0</v>
      </c>
      <c r="T54" s="103">
        <f t="shared" si="1"/>
        <v>0</v>
      </c>
      <c r="U54" s="160"/>
      <c r="V54" s="156"/>
      <c r="W54" s="160"/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3"/>
      <c r="AK54" s="159"/>
      <c r="AL54" s="159"/>
      <c r="AM54" s="159"/>
      <c r="AN54" s="159"/>
      <c r="AO54" s="159"/>
      <c r="AP54" s="159"/>
      <c r="AQ54" s="159"/>
      <c r="AR54" s="159"/>
      <c r="AS54" s="159"/>
      <c r="AT54" s="159"/>
      <c r="AU54" s="159"/>
      <c r="AV54" s="159"/>
      <c r="AW54" s="159"/>
      <c r="AX54" s="159"/>
      <c r="AY54" s="159"/>
      <c r="AZ54" s="159"/>
      <c r="BA54" s="159"/>
      <c r="BB54" s="159"/>
      <c r="BC54" s="159"/>
      <c r="BD54" s="159"/>
      <c r="BE54" s="159"/>
      <c r="BF54" s="159"/>
      <c r="BG54" s="159"/>
      <c r="BH54" s="159"/>
      <c r="BI54" s="159"/>
      <c r="BJ54" s="159"/>
      <c r="BK54" s="159"/>
      <c r="BL54" s="159"/>
      <c r="BM54" s="159"/>
      <c r="BN54" s="159"/>
      <c r="BO54" s="159"/>
      <c r="BP54" s="159"/>
      <c r="BQ54" s="159"/>
      <c r="BR54" s="159"/>
      <c r="BS54" s="159"/>
      <c r="BT54" s="159"/>
      <c r="BU54" s="159"/>
      <c r="BV54" s="159"/>
      <c r="BW54" s="159"/>
      <c r="BX54" s="159"/>
      <c r="BY54" s="159"/>
      <c r="BZ54" s="159"/>
      <c r="CA54" s="159"/>
      <c r="CB54" s="159"/>
      <c r="CC54" s="159"/>
      <c r="CD54" s="159"/>
      <c r="CE54" s="159"/>
      <c r="CF54" s="159"/>
      <c r="CG54" s="159"/>
      <c r="CH54" s="159"/>
      <c r="CI54" s="159"/>
      <c r="CJ54" s="159"/>
      <c r="CK54" s="159"/>
      <c r="CL54" s="159"/>
      <c r="CM54" s="159"/>
      <c r="CN54" s="159"/>
      <c r="CO54" s="159"/>
      <c r="CP54" s="159"/>
      <c r="CQ54" s="159"/>
      <c r="CR54" s="159"/>
      <c r="CS54" s="159"/>
      <c r="CT54" s="159"/>
      <c r="CU54" s="159"/>
      <c r="CV54" s="159"/>
      <c r="CW54" s="159"/>
      <c r="CX54" s="159"/>
      <c r="CY54" s="159"/>
      <c r="CZ54" s="159"/>
      <c r="DA54" s="159"/>
      <c r="DB54" s="159"/>
      <c r="DC54" s="159"/>
      <c r="DD54" s="159"/>
      <c r="DE54" s="159"/>
      <c r="DF54" s="159"/>
      <c r="DG54" s="159"/>
      <c r="DH54" s="159"/>
      <c r="DI54" s="159"/>
      <c r="DJ54" s="159"/>
      <c r="DK54" s="159"/>
      <c r="DL54" s="159"/>
      <c r="DM54" s="159"/>
      <c r="DN54" s="159"/>
      <c r="DO54" s="159"/>
      <c r="DP54" s="159"/>
      <c r="DQ54" s="159"/>
      <c r="DR54" s="159"/>
      <c r="DS54" s="159"/>
      <c r="DT54" s="159"/>
      <c r="DU54" s="159"/>
      <c r="DV54" s="159"/>
      <c r="DW54" s="159"/>
      <c r="DX54" s="159"/>
      <c r="DY54" s="159"/>
      <c r="DZ54" s="159"/>
      <c r="EA54" s="159"/>
      <c r="EB54" s="159"/>
      <c r="EC54" s="159"/>
      <c r="ED54" s="159"/>
      <c r="EE54" s="159"/>
    </row>
    <row r="55" spans="1:135" s="10" customFormat="1" ht="18.75" hidden="1" thickBot="1" x14ac:dyDescent="0.3">
      <c r="A55" s="186"/>
      <c r="B55" s="97">
        <v>41</v>
      </c>
      <c r="C55" s="87" t="s">
        <v>68</v>
      </c>
      <c r="D55" s="98"/>
      <c r="E55" s="113"/>
      <c r="F55" s="106"/>
      <c r="G55" s="107"/>
      <c r="H55" s="107"/>
      <c r="I55" s="107"/>
      <c r="J55" s="108"/>
      <c r="K55" s="107"/>
      <c r="L55" s="107"/>
      <c r="M55" s="107"/>
      <c r="N55" s="107"/>
      <c r="O55" s="107"/>
      <c r="P55" s="107"/>
      <c r="Q55" s="107"/>
      <c r="R55" s="107"/>
      <c r="S55" s="109">
        <f t="shared" si="0"/>
        <v>0</v>
      </c>
      <c r="T55" s="103">
        <f t="shared" si="1"/>
        <v>0</v>
      </c>
      <c r="U55" s="160"/>
      <c r="V55" s="156"/>
      <c r="W55" s="160"/>
      <c r="X55" s="160"/>
      <c r="Y55" s="160"/>
      <c r="Z55" s="160"/>
      <c r="AA55" s="160"/>
      <c r="AB55" s="160"/>
      <c r="AC55" s="160"/>
      <c r="AD55" s="160"/>
      <c r="AE55" s="160"/>
      <c r="AF55" s="160"/>
      <c r="AG55" s="160"/>
      <c r="AH55" s="160"/>
      <c r="AI55" s="160"/>
      <c r="AJ55" s="163"/>
      <c r="AK55" s="159"/>
      <c r="AL55" s="159"/>
      <c r="AM55" s="159"/>
      <c r="AN55" s="159"/>
      <c r="AO55" s="159"/>
      <c r="AP55" s="159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  <c r="BA55" s="159"/>
      <c r="BB55" s="159"/>
      <c r="BC55" s="159"/>
      <c r="BD55" s="159"/>
      <c r="BE55" s="159"/>
      <c r="BF55" s="159"/>
      <c r="BG55" s="159"/>
      <c r="BH55" s="159"/>
      <c r="BI55" s="159"/>
      <c r="BJ55" s="159"/>
      <c r="BK55" s="159"/>
      <c r="BL55" s="159"/>
      <c r="BM55" s="159"/>
      <c r="BN55" s="159"/>
      <c r="BO55" s="159"/>
      <c r="BP55" s="159"/>
      <c r="BQ55" s="159"/>
      <c r="BR55" s="159"/>
      <c r="BS55" s="159"/>
      <c r="BT55" s="159"/>
      <c r="BU55" s="159"/>
      <c r="BV55" s="159"/>
      <c r="BW55" s="159"/>
      <c r="BX55" s="159"/>
      <c r="BY55" s="159"/>
      <c r="BZ55" s="159"/>
      <c r="CA55" s="159"/>
      <c r="CB55" s="159"/>
      <c r="CC55" s="159"/>
      <c r="CD55" s="159"/>
      <c r="CE55" s="159"/>
      <c r="CF55" s="159"/>
      <c r="CG55" s="159"/>
      <c r="CH55" s="159"/>
      <c r="CI55" s="159"/>
      <c r="CJ55" s="159"/>
      <c r="CK55" s="159"/>
      <c r="CL55" s="159"/>
      <c r="CM55" s="159"/>
      <c r="CN55" s="159"/>
      <c r="CO55" s="159"/>
      <c r="CP55" s="159"/>
      <c r="CQ55" s="159"/>
      <c r="CR55" s="159"/>
      <c r="CS55" s="159"/>
      <c r="CT55" s="159"/>
      <c r="CU55" s="159"/>
      <c r="CV55" s="159"/>
      <c r="CW55" s="159"/>
      <c r="CX55" s="159"/>
      <c r="CY55" s="159"/>
      <c r="CZ55" s="159"/>
      <c r="DA55" s="159"/>
      <c r="DB55" s="159"/>
      <c r="DC55" s="159"/>
      <c r="DD55" s="159"/>
      <c r="DE55" s="159"/>
      <c r="DF55" s="159"/>
      <c r="DG55" s="159"/>
      <c r="DH55" s="159"/>
      <c r="DI55" s="159"/>
      <c r="DJ55" s="159"/>
      <c r="DK55" s="159"/>
      <c r="DL55" s="159"/>
      <c r="DM55" s="159"/>
      <c r="DN55" s="159"/>
      <c r="DO55" s="159"/>
      <c r="DP55" s="159"/>
      <c r="DQ55" s="159"/>
      <c r="DR55" s="159"/>
      <c r="DS55" s="159"/>
      <c r="DT55" s="159"/>
      <c r="DU55" s="159"/>
      <c r="DV55" s="159"/>
      <c r="DW55" s="159"/>
      <c r="DX55" s="159"/>
      <c r="DY55" s="159"/>
      <c r="DZ55" s="159"/>
      <c r="EA55" s="159"/>
      <c r="EB55" s="159"/>
      <c r="EC55" s="159"/>
      <c r="ED55" s="159"/>
      <c r="EE55" s="159"/>
    </row>
    <row r="56" spans="1:135" s="10" customFormat="1" ht="18.75" hidden="1" thickBot="1" x14ac:dyDescent="0.3">
      <c r="A56" s="186"/>
      <c r="B56" s="97">
        <v>42</v>
      </c>
      <c r="C56" s="87" t="s">
        <v>69</v>
      </c>
      <c r="D56" s="98">
        <v>1142</v>
      </c>
      <c r="E56" s="114">
        <v>113912</v>
      </c>
      <c r="F56" s="106">
        <v>79738.399999999994</v>
      </c>
      <c r="G56" s="107"/>
      <c r="H56" s="107"/>
      <c r="I56" s="107">
        <v>79738.399999999994</v>
      </c>
      <c r="J56" s="108"/>
      <c r="K56" s="107"/>
      <c r="L56" s="107"/>
      <c r="M56" s="107"/>
      <c r="N56" s="107"/>
      <c r="O56" s="107"/>
      <c r="P56" s="107"/>
      <c r="Q56" s="107"/>
      <c r="R56" s="107"/>
      <c r="S56" s="109">
        <f t="shared" si="0"/>
        <v>79738.399999999994</v>
      </c>
      <c r="T56" s="103">
        <f t="shared" si="1"/>
        <v>0</v>
      </c>
      <c r="U56" s="160"/>
      <c r="V56" s="156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  <c r="AG56" s="160"/>
      <c r="AH56" s="160"/>
      <c r="AI56" s="160"/>
      <c r="AJ56" s="163"/>
      <c r="AK56" s="159"/>
      <c r="AL56" s="159"/>
      <c r="AM56" s="159"/>
      <c r="AN56" s="159"/>
      <c r="AO56" s="159"/>
      <c r="AP56" s="159"/>
      <c r="AQ56" s="159"/>
      <c r="AR56" s="159"/>
      <c r="AS56" s="159"/>
      <c r="AT56" s="159"/>
      <c r="AU56" s="159"/>
      <c r="AV56" s="159"/>
      <c r="AW56" s="159"/>
      <c r="AX56" s="159"/>
      <c r="AY56" s="159"/>
      <c r="AZ56" s="159"/>
      <c r="BA56" s="159"/>
      <c r="BB56" s="159"/>
      <c r="BC56" s="159"/>
      <c r="BD56" s="159"/>
      <c r="BE56" s="159"/>
      <c r="BF56" s="159"/>
      <c r="BG56" s="159"/>
      <c r="BH56" s="159"/>
      <c r="BI56" s="159"/>
      <c r="BJ56" s="159"/>
      <c r="BK56" s="159"/>
      <c r="BL56" s="159"/>
      <c r="BM56" s="159"/>
      <c r="BN56" s="159"/>
      <c r="BO56" s="159"/>
      <c r="BP56" s="159"/>
      <c r="BQ56" s="159"/>
      <c r="BR56" s="159"/>
      <c r="BS56" s="159"/>
      <c r="BT56" s="159"/>
      <c r="BU56" s="159"/>
      <c r="BV56" s="159"/>
      <c r="BW56" s="159"/>
      <c r="BX56" s="159"/>
      <c r="BY56" s="159"/>
      <c r="BZ56" s="159"/>
      <c r="CA56" s="159"/>
      <c r="CB56" s="159"/>
      <c r="CC56" s="159"/>
      <c r="CD56" s="159"/>
      <c r="CE56" s="159"/>
      <c r="CF56" s="159"/>
      <c r="CG56" s="159"/>
      <c r="CH56" s="159"/>
      <c r="CI56" s="159"/>
      <c r="CJ56" s="159"/>
      <c r="CK56" s="159"/>
      <c r="CL56" s="159"/>
      <c r="CM56" s="159"/>
      <c r="CN56" s="159"/>
      <c r="CO56" s="159"/>
      <c r="CP56" s="159"/>
      <c r="CQ56" s="159"/>
      <c r="CR56" s="159"/>
      <c r="CS56" s="159"/>
      <c r="CT56" s="159"/>
      <c r="CU56" s="159"/>
      <c r="CV56" s="159"/>
      <c r="CW56" s="159"/>
      <c r="CX56" s="159"/>
      <c r="CY56" s="159"/>
      <c r="CZ56" s="159"/>
      <c r="DA56" s="159"/>
      <c r="DB56" s="159"/>
      <c r="DC56" s="159"/>
      <c r="DD56" s="159"/>
      <c r="DE56" s="159"/>
      <c r="DF56" s="159"/>
      <c r="DG56" s="159"/>
      <c r="DH56" s="159"/>
      <c r="DI56" s="159"/>
      <c r="DJ56" s="159"/>
      <c r="DK56" s="159"/>
      <c r="DL56" s="159"/>
      <c r="DM56" s="159"/>
      <c r="DN56" s="159"/>
      <c r="DO56" s="159"/>
      <c r="DP56" s="159"/>
      <c r="DQ56" s="159"/>
      <c r="DR56" s="159"/>
      <c r="DS56" s="159"/>
      <c r="DT56" s="159"/>
      <c r="DU56" s="159"/>
      <c r="DV56" s="159"/>
      <c r="DW56" s="159"/>
      <c r="DX56" s="159"/>
      <c r="DY56" s="159"/>
      <c r="DZ56" s="159"/>
      <c r="EA56" s="159"/>
      <c r="EB56" s="159"/>
      <c r="EC56" s="159"/>
      <c r="ED56" s="159"/>
      <c r="EE56" s="159"/>
    </row>
    <row r="57" spans="1:135" s="10" customFormat="1" ht="18.75" hidden="1" thickBot="1" x14ac:dyDescent="0.3">
      <c r="A57" s="186"/>
      <c r="B57" s="97">
        <v>43</v>
      </c>
      <c r="C57" s="87" t="s">
        <v>70</v>
      </c>
      <c r="D57" s="98">
        <v>1142</v>
      </c>
      <c r="E57" s="105">
        <v>9724050</v>
      </c>
      <c r="F57" s="106">
        <v>6806835</v>
      </c>
      <c r="G57" s="107"/>
      <c r="H57" s="107"/>
      <c r="I57" s="107">
        <v>6806835</v>
      </c>
      <c r="J57" s="108"/>
      <c r="K57" s="107"/>
      <c r="L57" s="107"/>
      <c r="M57" s="107"/>
      <c r="N57" s="107"/>
      <c r="O57" s="107"/>
      <c r="P57" s="107"/>
      <c r="Q57" s="107"/>
      <c r="R57" s="107"/>
      <c r="S57" s="109">
        <f t="shared" si="0"/>
        <v>6806835</v>
      </c>
      <c r="T57" s="103">
        <f t="shared" si="1"/>
        <v>0</v>
      </c>
      <c r="U57" s="160"/>
      <c r="V57" s="156"/>
      <c r="W57" s="160"/>
      <c r="X57" s="160"/>
      <c r="Y57" s="160"/>
      <c r="Z57" s="160"/>
      <c r="AA57" s="160"/>
      <c r="AB57" s="160"/>
      <c r="AC57" s="160"/>
      <c r="AD57" s="160"/>
      <c r="AE57" s="160"/>
      <c r="AF57" s="160"/>
      <c r="AG57" s="160"/>
      <c r="AH57" s="160"/>
      <c r="AI57" s="160"/>
      <c r="AJ57" s="163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  <c r="CA57" s="159"/>
      <c r="CB57" s="159"/>
      <c r="CC57" s="159"/>
      <c r="CD57" s="159"/>
      <c r="CE57" s="159"/>
      <c r="CF57" s="159"/>
      <c r="CG57" s="159"/>
      <c r="CH57" s="159"/>
      <c r="CI57" s="159"/>
      <c r="CJ57" s="159"/>
      <c r="CK57" s="159"/>
      <c r="CL57" s="159"/>
      <c r="CM57" s="159"/>
      <c r="CN57" s="159"/>
      <c r="CO57" s="159"/>
      <c r="CP57" s="159"/>
      <c r="CQ57" s="159"/>
      <c r="CR57" s="159"/>
      <c r="CS57" s="159"/>
      <c r="CT57" s="159"/>
      <c r="CU57" s="159"/>
      <c r="CV57" s="159"/>
      <c r="CW57" s="159"/>
      <c r="CX57" s="159"/>
      <c r="CY57" s="159"/>
      <c r="CZ57" s="159"/>
      <c r="DA57" s="159"/>
      <c r="DB57" s="159"/>
      <c r="DC57" s="159"/>
      <c r="DD57" s="159"/>
      <c r="DE57" s="159"/>
      <c r="DF57" s="159"/>
      <c r="DG57" s="159"/>
      <c r="DH57" s="159"/>
      <c r="DI57" s="159"/>
      <c r="DJ57" s="159"/>
      <c r="DK57" s="159"/>
      <c r="DL57" s="159"/>
      <c r="DM57" s="159"/>
      <c r="DN57" s="159"/>
      <c r="DO57" s="159"/>
      <c r="DP57" s="159"/>
      <c r="DQ57" s="159"/>
      <c r="DR57" s="159"/>
      <c r="DS57" s="159"/>
      <c r="DT57" s="159"/>
      <c r="DU57" s="159"/>
      <c r="DV57" s="159"/>
      <c r="DW57" s="159"/>
      <c r="DX57" s="159"/>
      <c r="DY57" s="159"/>
      <c r="DZ57" s="159"/>
      <c r="EA57" s="159"/>
      <c r="EB57" s="159"/>
      <c r="EC57" s="159"/>
      <c r="ED57" s="159"/>
      <c r="EE57" s="159"/>
    </row>
    <row r="58" spans="1:135" s="10" customFormat="1" ht="36.75" hidden="1" thickBot="1" x14ac:dyDescent="0.3">
      <c r="A58" s="186"/>
      <c r="B58" s="97">
        <v>44</v>
      </c>
      <c r="C58" s="87" t="s">
        <v>71</v>
      </c>
      <c r="D58" s="98"/>
      <c r="E58" s="112"/>
      <c r="F58" s="106"/>
      <c r="G58" s="107"/>
      <c r="H58" s="107"/>
      <c r="I58" s="107"/>
      <c r="J58" s="108"/>
      <c r="K58" s="107"/>
      <c r="L58" s="107"/>
      <c r="M58" s="107"/>
      <c r="N58" s="107"/>
      <c r="O58" s="107"/>
      <c r="P58" s="107"/>
      <c r="Q58" s="107"/>
      <c r="R58" s="107"/>
      <c r="S58" s="109">
        <f t="shared" si="0"/>
        <v>0</v>
      </c>
      <c r="T58" s="103">
        <f t="shared" si="1"/>
        <v>0</v>
      </c>
      <c r="U58" s="160"/>
      <c r="V58" s="156"/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  <c r="AG58" s="160"/>
      <c r="AH58" s="160"/>
      <c r="AI58" s="160"/>
      <c r="AJ58" s="163"/>
      <c r="AK58" s="159"/>
      <c r="AL58" s="159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  <c r="BA58" s="159"/>
      <c r="BB58" s="159"/>
      <c r="BC58" s="159"/>
      <c r="BD58" s="159"/>
      <c r="BE58" s="159"/>
      <c r="BF58" s="159"/>
      <c r="BG58" s="159"/>
      <c r="BH58" s="159"/>
      <c r="BI58" s="159"/>
      <c r="BJ58" s="159"/>
      <c r="BK58" s="159"/>
      <c r="BL58" s="159"/>
      <c r="BM58" s="159"/>
      <c r="BN58" s="159"/>
      <c r="BO58" s="159"/>
      <c r="BP58" s="159"/>
      <c r="BQ58" s="159"/>
      <c r="BR58" s="159"/>
      <c r="BS58" s="159"/>
      <c r="BT58" s="159"/>
      <c r="BU58" s="159"/>
      <c r="BV58" s="159"/>
      <c r="BW58" s="159"/>
      <c r="BX58" s="159"/>
      <c r="BY58" s="159"/>
      <c r="BZ58" s="159"/>
      <c r="CA58" s="159"/>
      <c r="CB58" s="159"/>
      <c r="CC58" s="159"/>
      <c r="CD58" s="159"/>
      <c r="CE58" s="159"/>
      <c r="CF58" s="159"/>
      <c r="CG58" s="159"/>
      <c r="CH58" s="159"/>
      <c r="CI58" s="159"/>
      <c r="CJ58" s="159"/>
      <c r="CK58" s="159"/>
      <c r="CL58" s="159"/>
      <c r="CM58" s="159"/>
      <c r="CN58" s="159"/>
      <c r="CO58" s="159"/>
      <c r="CP58" s="159"/>
      <c r="CQ58" s="159"/>
      <c r="CR58" s="159"/>
      <c r="CS58" s="159"/>
      <c r="CT58" s="159"/>
      <c r="CU58" s="159"/>
      <c r="CV58" s="159"/>
      <c r="CW58" s="159"/>
      <c r="CX58" s="159"/>
      <c r="CY58" s="159"/>
      <c r="CZ58" s="159"/>
      <c r="DA58" s="159"/>
      <c r="DB58" s="159"/>
      <c r="DC58" s="159"/>
      <c r="DD58" s="159"/>
      <c r="DE58" s="159"/>
      <c r="DF58" s="159"/>
      <c r="DG58" s="159"/>
      <c r="DH58" s="159"/>
      <c r="DI58" s="159"/>
      <c r="DJ58" s="159"/>
      <c r="DK58" s="159"/>
      <c r="DL58" s="159"/>
      <c r="DM58" s="159"/>
      <c r="DN58" s="159"/>
      <c r="DO58" s="159"/>
      <c r="DP58" s="159"/>
      <c r="DQ58" s="159"/>
      <c r="DR58" s="159"/>
      <c r="DS58" s="159"/>
      <c r="DT58" s="159"/>
      <c r="DU58" s="159"/>
      <c r="DV58" s="159"/>
      <c r="DW58" s="159"/>
      <c r="DX58" s="159"/>
      <c r="DY58" s="159"/>
      <c r="DZ58" s="159"/>
      <c r="EA58" s="159"/>
      <c r="EB58" s="159"/>
      <c r="EC58" s="159"/>
      <c r="ED58" s="159"/>
      <c r="EE58" s="159"/>
    </row>
    <row r="59" spans="1:135" s="10" customFormat="1" ht="18.75" hidden="1" thickBot="1" x14ac:dyDescent="0.3">
      <c r="A59" s="186"/>
      <c r="B59" s="97">
        <v>45</v>
      </c>
      <c r="C59" s="87" t="s">
        <v>72</v>
      </c>
      <c r="D59" s="98"/>
      <c r="E59" s="113"/>
      <c r="F59" s="106"/>
      <c r="G59" s="107"/>
      <c r="H59" s="107"/>
      <c r="I59" s="107"/>
      <c r="J59" s="108"/>
      <c r="K59" s="107"/>
      <c r="L59" s="107"/>
      <c r="M59" s="107"/>
      <c r="N59" s="107"/>
      <c r="O59" s="107"/>
      <c r="P59" s="107"/>
      <c r="Q59" s="107"/>
      <c r="R59" s="107"/>
      <c r="S59" s="109">
        <f t="shared" si="0"/>
        <v>0</v>
      </c>
      <c r="T59" s="103">
        <f t="shared" si="1"/>
        <v>0</v>
      </c>
      <c r="U59" s="160"/>
      <c r="V59" s="156"/>
      <c r="W59" s="160"/>
      <c r="X59" s="160"/>
      <c r="Y59" s="160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163"/>
      <c r="AK59" s="159"/>
      <c r="AL59" s="159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AX59" s="159"/>
      <c r="AY59" s="159"/>
      <c r="AZ59" s="159"/>
      <c r="BA59" s="159"/>
      <c r="BB59" s="159"/>
      <c r="BC59" s="159"/>
      <c r="BD59" s="159"/>
      <c r="BE59" s="159"/>
      <c r="BF59" s="159"/>
      <c r="BG59" s="159"/>
      <c r="BH59" s="159"/>
      <c r="BI59" s="159"/>
      <c r="BJ59" s="159"/>
      <c r="BK59" s="159"/>
      <c r="BL59" s="159"/>
      <c r="BM59" s="159"/>
      <c r="BN59" s="159"/>
      <c r="BO59" s="159"/>
      <c r="BP59" s="159"/>
      <c r="BQ59" s="159"/>
      <c r="BR59" s="159"/>
      <c r="BS59" s="159"/>
      <c r="BT59" s="159"/>
      <c r="BU59" s="159"/>
      <c r="BV59" s="159"/>
      <c r="BW59" s="159"/>
      <c r="BX59" s="159"/>
      <c r="BY59" s="159"/>
      <c r="BZ59" s="159"/>
      <c r="CA59" s="159"/>
      <c r="CB59" s="159"/>
      <c r="CC59" s="159"/>
      <c r="CD59" s="159"/>
      <c r="CE59" s="159"/>
      <c r="CF59" s="159"/>
      <c r="CG59" s="159"/>
      <c r="CH59" s="159"/>
      <c r="CI59" s="159"/>
      <c r="CJ59" s="159"/>
      <c r="CK59" s="159"/>
      <c r="CL59" s="159"/>
      <c r="CM59" s="159"/>
      <c r="CN59" s="159"/>
      <c r="CO59" s="159"/>
      <c r="CP59" s="159"/>
      <c r="CQ59" s="159"/>
      <c r="CR59" s="159"/>
      <c r="CS59" s="159"/>
      <c r="CT59" s="159"/>
      <c r="CU59" s="159"/>
      <c r="CV59" s="159"/>
      <c r="CW59" s="159"/>
      <c r="CX59" s="159"/>
      <c r="CY59" s="159"/>
      <c r="CZ59" s="159"/>
      <c r="DA59" s="159"/>
      <c r="DB59" s="159"/>
      <c r="DC59" s="159"/>
      <c r="DD59" s="159"/>
      <c r="DE59" s="159"/>
      <c r="DF59" s="159"/>
      <c r="DG59" s="159"/>
      <c r="DH59" s="159"/>
      <c r="DI59" s="159"/>
      <c r="DJ59" s="159"/>
      <c r="DK59" s="159"/>
      <c r="DL59" s="159"/>
      <c r="DM59" s="159"/>
      <c r="DN59" s="159"/>
      <c r="DO59" s="159"/>
      <c r="DP59" s="159"/>
      <c r="DQ59" s="159"/>
      <c r="DR59" s="159"/>
      <c r="DS59" s="159"/>
      <c r="DT59" s="159"/>
      <c r="DU59" s="159"/>
      <c r="DV59" s="159"/>
      <c r="DW59" s="159"/>
      <c r="DX59" s="159"/>
      <c r="DY59" s="159"/>
      <c r="DZ59" s="159"/>
      <c r="EA59" s="159"/>
      <c r="EB59" s="159"/>
      <c r="EC59" s="159"/>
      <c r="ED59" s="159"/>
      <c r="EE59" s="159"/>
    </row>
    <row r="60" spans="1:135" s="10" customFormat="1" ht="18.75" hidden="1" thickBot="1" x14ac:dyDescent="0.3">
      <c r="A60" s="186"/>
      <c r="B60" s="97">
        <v>46</v>
      </c>
      <c r="C60" s="87" t="s">
        <v>208</v>
      </c>
      <c r="D60" s="98">
        <v>1888</v>
      </c>
      <c r="E60" s="113">
        <v>66561095</v>
      </c>
      <c r="F60" s="106">
        <f>+J60+5546758+8858371</f>
        <v>36592161</v>
      </c>
      <c r="G60" s="107"/>
      <c r="H60" s="107"/>
      <c r="I60" s="107"/>
      <c r="J60" s="108">
        <v>22187032</v>
      </c>
      <c r="K60" s="107">
        <v>5546758</v>
      </c>
      <c r="L60" s="107"/>
      <c r="M60" s="107">
        <v>5546758</v>
      </c>
      <c r="N60" s="107"/>
      <c r="O60" s="107"/>
      <c r="P60" s="107"/>
      <c r="Q60" s="107"/>
      <c r="R60" s="107"/>
      <c r="S60" s="109">
        <f>SUM(G60:R60)</f>
        <v>33280548</v>
      </c>
      <c r="T60" s="103">
        <f t="shared" si="1"/>
        <v>3311613</v>
      </c>
      <c r="U60" s="160"/>
      <c r="V60" s="156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3"/>
      <c r="AK60" s="159"/>
      <c r="AL60" s="159"/>
      <c r="AM60" s="159"/>
      <c r="AN60" s="159"/>
      <c r="AO60" s="159"/>
      <c r="AP60" s="159"/>
      <c r="AQ60" s="159"/>
      <c r="AR60" s="159"/>
      <c r="AS60" s="159"/>
      <c r="AT60" s="159"/>
      <c r="AU60" s="159"/>
      <c r="AV60" s="159"/>
      <c r="AW60" s="159"/>
      <c r="AX60" s="159"/>
      <c r="AY60" s="159"/>
      <c r="AZ60" s="159"/>
      <c r="BA60" s="159"/>
      <c r="BB60" s="159"/>
      <c r="BC60" s="159"/>
      <c r="BD60" s="159"/>
      <c r="BE60" s="159"/>
      <c r="BF60" s="159"/>
      <c r="BG60" s="159"/>
      <c r="BH60" s="159"/>
      <c r="BI60" s="159"/>
      <c r="BJ60" s="159"/>
      <c r="BK60" s="159"/>
      <c r="BL60" s="159"/>
      <c r="BM60" s="159"/>
      <c r="BN60" s="159"/>
      <c r="BO60" s="159"/>
      <c r="BP60" s="159"/>
      <c r="BQ60" s="159"/>
      <c r="BR60" s="159"/>
      <c r="BS60" s="159"/>
      <c r="BT60" s="159"/>
      <c r="BU60" s="159"/>
      <c r="BV60" s="159"/>
      <c r="BW60" s="159"/>
      <c r="BX60" s="159"/>
      <c r="BY60" s="159"/>
      <c r="BZ60" s="159"/>
      <c r="CA60" s="159"/>
      <c r="CB60" s="159"/>
      <c r="CC60" s="159"/>
      <c r="CD60" s="159"/>
      <c r="CE60" s="159"/>
      <c r="CF60" s="159"/>
      <c r="CG60" s="159"/>
      <c r="CH60" s="159"/>
      <c r="CI60" s="159"/>
      <c r="CJ60" s="159"/>
      <c r="CK60" s="159"/>
      <c r="CL60" s="159"/>
      <c r="CM60" s="159"/>
      <c r="CN60" s="159"/>
      <c r="CO60" s="159"/>
      <c r="CP60" s="159"/>
      <c r="CQ60" s="159"/>
      <c r="CR60" s="159"/>
      <c r="CS60" s="159"/>
      <c r="CT60" s="159"/>
      <c r="CU60" s="159"/>
      <c r="CV60" s="159"/>
      <c r="CW60" s="159"/>
      <c r="CX60" s="159"/>
      <c r="CY60" s="159"/>
      <c r="CZ60" s="159"/>
      <c r="DA60" s="159"/>
      <c r="DB60" s="159"/>
      <c r="DC60" s="159"/>
      <c r="DD60" s="159"/>
      <c r="DE60" s="159"/>
      <c r="DF60" s="159"/>
      <c r="DG60" s="159"/>
      <c r="DH60" s="159"/>
      <c r="DI60" s="159"/>
      <c r="DJ60" s="159"/>
      <c r="DK60" s="159"/>
      <c r="DL60" s="159"/>
      <c r="DM60" s="159"/>
      <c r="DN60" s="159"/>
      <c r="DO60" s="159"/>
      <c r="DP60" s="159"/>
      <c r="DQ60" s="159"/>
      <c r="DR60" s="159"/>
      <c r="DS60" s="159"/>
      <c r="DT60" s="159"/>
      <c r="DU60" s="159"/>
      <c r="DV60" s="159"/>
      <c r="DW60" s="159"/>
      <c r="DX60" s="159"/>
      <c r="DY60" s="159"/>
      <c r="DZ60" s="159"/>
      <c r="EA60" s="159"/>
      <c r="EB60" s="159"/>
      <c r="EC60" s="159"/>
      <c r="ED60" s="159"/>
      <c r="EE60" s="159"/>
    </row>
    <row r="61" spans="1:135" s="10" customFormat="1" ht="18.75" hidden="1" thickBot="1" x14ac:dyDescent="0.3">
      <c r="A61" s="186"/>
      <c r="B61" s="97">
        <v>47</v>
      </c>
      <c r="C61" s="87" t="s">
        <v>74</v>
      </c>
      <c r="D61" s="98"/>
      <c r="E61" s="115"/>
      <c r="F61" s="106"/>
      <c r="G61" s="107"/>
      <c r="H61" s="107"/>
      <c r="I61" s="107"/>
      <c r="J61" s="108"/>
      <c r="K61" s="107"/>
      <c r="L61" s="107"/>
      <c r="M61" s="107"/>
      <c r="N61" s="107"/>
      <c r="O61" s="107"/>
      <c r="P61" s="107"/>
      <c r="Q61" s="107"/>
      <c r="R61" s="107"/>
      <c r="S61" s="109">
        <f t="shared" si="0"/>
        <v>0</v>
      </c>
      <c r="T61" s="103">
        <f t="shared" si="1"/>
        <v>0</v>
      </c>
      <c r="U61" s="160"/>
      <c r="V61" s="156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163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  <c r="BF61" s="159"/>
      <c r="BG61" s="159"/>
      <c r="BH61" s="159"/>
      <c r="BI61" s="159"/>
      <c r="BJ61" s="159"/>
      <c r="BK61" s="159"/>
      <c r="BL61" s="159"/>
      <c r="BM61" s="159"/>
      <c r="BN61" s="159"/>
      <c r="BO61" s="159"/>
      <c r="BP61" s="159"/>
      <c r="BQ61" s="159"/>
      <c r="BR61" s="159"/>
      <c r="BS61" s="159"/>
      <c r="BT61" s="159"/>
      <c r="BU61" s="159"/>
      <c r="BV61" s="159"/>
      <c r="BW61" s="159"/>
      <c r="BX61" s="159"/>
      <c r="BY61" s="159"/>
      <c r="BZ61" s="159"/>
      <c r="CA61" s="159"/>
      <c r="CB61" s="159"/>
      <c r="CC61" s="159"/>
      <c r="CD61" s="159"/>
      <c r="CE61" s="159"/>
      <c r="CF61" s="159"/>
      <c r="CG61" s="159"/>
      <c r="CH61" s="159"/>
      <c r="CI61" s="159"/>
      <c r="CJ61" s="159"/>
      <c r="CK61" s="159"/>
      <c r="CL61" s="159"/>
      <c r="CM61" s="159"/>
      <c r="CN61" s="159"/>
      <c r="CO61" s="159"/>
      <c r="CP61" s="159"/>
      <c r="CQ61" s="159"/>
      <c r="CR61" s="159"/>
      <c r="CS61" s="159"/>
      <c r="CT61" s="159"/>
      <c r="CU61" s="159"/>
      <c r="CV61" s="159"/>
      <c r="CW61" s="159"/>
      <c r="CX61" s="159"/>
      <c r="CY61" s="159"/>
      <c r="CZ61" s="159"/>
      <c r="DA61" s="159"/>
      <c r="DB61" s="159"/>
      <c r="DC61" s="159"/>
      <c r="DD61" s="159"/>
      <c r="DE61" s="159"/>
      <c r="DF61" s="159"/>
      <c r="DG61" s="159"/>
      <c r="DH61" s="159"/>
      <c r="DI61" s="159"/>
      <c r="DJ61" s="159"/>
      <c r="DK61" s="159"/>
      <c r="DL61" s="159"/>
      <c r="DM61" s="159"/>
      <c r="DN61" s="159"/>
      <c r="DO61" s="159"/>
      <c r="DP61" s="159"/>
      <c r="DQ61" s="159"/>
      <c r="DR61" s="159"/>
      <c r="DS61" s="159"/>
      <c r="DT61" s="159"/>
      <c r="DU61" s="159"/>
      <c r="DV61" s="159"/>
      <c r="DW61" s="159"/>
      <c r="DX61" s="159"/>
      <c r="DY61" s="159"/>
      <c r="DZ61" s="159"/>
      <c r="EA61" s="159"/>
      <c r="EB61" s="159"/>
      <c r="EC61" s="159"/>
      <c r="ED61" s="159"/>
      <c r="EE61" s="159"/>
    </row>
    <row r="62" spans="1:135" s="10" customFormat="1" ht="18.75" hidden="1" thickBot="1" x14ac:dyDescent="0.3">
      <c r="A62" s="186"/>
      <c r="B62" s="97">
        <v>48</v>
      </c>
      <c r="C62" s="87" t="s">
        <v>75</v>
      </c>
      <c r="D62" s="98">
        <v>1295</v>
      </c>
      <c r="E62" s="115">
        <v>944741</v>
      </c>
      <c r="F62" s="106">
        <v>661318.69999999995</v>
      </c>
      <c r="G62" s="107"/>
      <c r="H62" s="107"/>
      <c r="I62" s="107">
        <v>661318.69999999995</v>
      </c>
      <c r="J62" s="108"/>
      <c r="K62" s="107"/>
      <c r="L62" s="107"/>
      <c r="M62" s="107"/>
      <c r="N62" s="107"/>
      <c r="O62" s="107"/>
      <c r="P62" s="107"/>
      <c r="Q62" s="107"/>
      <c r="R62" s="107"/>
      <c r="S62" s="109">
        <f t="shared" si="0"/>
        <v>661318.69999999995</v>
      </c>
      <c r="T62" s="103">
        <f t="shared" si="1"/>
        <v>0</v>
      </c>
      <c r="U62" s="160"/>
      <c r="V62" s="156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163"/>
      <c r="AK62" s="159"/>
      <c r="AL62" s="159"/>
      <c r="AM62" s="159"/>
      <c r="AN62" s="159"/>
      <c r="AO62" s="159"/>
      <c r="AP62" s="159"/>
      <c r="AQ62" s="159"/>
      <c r="AR62" s="159"/>
      <c r="AS62" s="159"/>
      <c r="AT62" s="159"/>
      <c r="AU62" s="159"/>
      <c r="AV62" s="159"/>
      <c r="AW62" s="159"/>
      <c r="AX62" s="159"/>
      <c r="AY62" s="159"/>
      <c r="AZ62" s="159"/>
      <c r="BA62" s="159"/>
      <c r="BB62" s="159"/>
      <c r="BC62" s="159"/>
      <c r="BD62" s="159"/>
      <c r="BE62" s="159"/>
      <c r="BF62" s="159"/>
      <c r="BG62" s="159"/>
      <c r="BH62" s="159"/>
      <c r="BI62" s="159"/>
      <c r="BJ62" s="159"/>
      <c r="BK62" s="159"/>
      <c r="BL62" s="159"/>
      <c r="BM62" s="159"/>
      <c r="BN62" s="159"/>
      <c r="BO62" s="159"/>
      <c r="BP62" s="159"/>
      <c r="BQ62" s="159"/>
      <c r="BR62" s="159"/>
      <c r="BS62" s="159"/>
      <c r="BT62" s="159"/>
      <c r="BU62" s="159"/>
      <c r="BV62" s="159"/>
      <c r="BW62" s="159"/>
      <c r="BX62" s="159"/>
      <c r="BY62" s="159"/>
      <c r="BZ62" s="159"/>
      <c r="CA62" s="159"/>
      <c r="CB62" s="159"/>
      <c r="CC62" s="159"/>
      <c r="CD62" s="159"/>
      <c r="CE62" s="159"/>
      <c r="CF62" s="159"/>
      <c r="CG62" s="159"/>
      <c r="CH62" s="159"/>
      <c r="CI62" s="159"/>
      <c r="CJ62" s="159"/>
      <c r="CK62" s="159"/>
      <c r="CL62" s="159"/>
      <c r="CM62" s="159"/>
      <c r="CN62" s="159"/>
      <c r="CO62" s="159"/>
      <c r="CP62" s="159"/>
      <c r="CQ62" s="159"/>
      <c r="CR62" s="159"/>
      <c r="CS62" s="159"/>
      <c r="CT62" s="159"/>
      <c r="CU62" s="159"/>
      <c r="CV62" s="159"/>
      <c r="CW62" s="159"/>
      <c r="CX62" s="159"/>
      <c r="CY62" s="159"/>
      <c r="CZ62" s="159"/>
      <c r="DA62" s="159"/>
      <c r="DB62" s="159"/>
      <c r="DC62" s="159"/>
      <c r="DD62" s="159"/>
      <c r="DE62" s="159"/>
      <c r="DF62" s="159"/>
      <c r="DG62" s="159"/>
      <c r="DH62" s="159"/>
      <c r="DI62" s="159"/>
      <c r="DJ62" s="159"/>
      <c r="DK62" s="159"/>
      <c r="DL62" s="159"/>
      <c r="DM62" s="159"/>
      <c r="DN62" s="159"/>
      <c r="DO62" s="159"/>
      <c r="DP62" s="159"/>
      <c r="DQ62" s="159"/>
      <c r="DR62" s="159"/>
      <c r="DS62" s="159"/>
      <c r="DT62" s="159"/>
      <c r="DU62" s="159"/>
      <c r="DV62" s="159"/>
      <c r="DW62" s="159"/>
      <c r="DX62" s="159"/>
      <c r="DY62" s="159"/>
      <c r="DZ62" s="159"/>
      <c r="EA62" s="159"/>
      <c r="EB62" s="159"/>
      <c r="EC62" s="159"/>
      <c r="ED62" s="159"/>
      <c r="EE62" s="159"/>
    </row>
    <row r="63" spans="1:135" s="10" customFormat="1" ht="18.75" hidden="1" thickBot="1" x14ac:dyDescent="0.3">
      <c r="A63" s="186"/>
      <c r="B63" s="97">
        <v>49</v>
      </c>
      <c r="C63" s="87" t="s">
        <v>76</v>
      </c>
      <c r="D63" s="98"/>
      <c r="E63" s="115"/>
      <c r="F63" s="106"/>
      <c r="G63" s="107"/>
      <c r="H63" s="107"/>
      <c r="I63" s="107"/>
      <c r="J63" s="108"/>
      <c r="K63" s="107"/>
      <c r="L63" s="107"/>
      <c r="M63" s="107"/>
      <c r="N63" s="107"/>
      <c r="O63" s="107"/>
      <c r="P63" s="107"/>
      <c r="Q63" s="107"/>
      <c r="R63" s="107"/>
      <c r="S63" s="109">
        <f t="shared" si="0"/>
        <v>0</v>
      </c>
      <c r="T63" s="103">
        <f t="shared" si="1"/>
        <v>0</v>
      </c>
      <c r="U63" s="160"/>
      <c r="V63" s="156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3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  <c r="BC63" s="159"/>
      <c r="BD63" s="159"/>
      <c r="BE63" s="159"/>
      <c r="BF63" s="159"/>
      <c r="BG63" s="159"/>
      <c r="BH63" s="159"/>
      <c r="BI63" s="159"/>
      <c r="BJ63" s="159"/>
      <c r="BK63" s="159"/>
      <c r="BL63" s="159"/>
      <c r="BM63" s="159"/>
      <c r="BN63" s="159"/>
      <c r="BO63" s="159"/>
      <c r="BP63" s="159"/>
      <c r="BQ63" s="159"/>
      <c r="BR63" s="159"/>
      <c r="BS63" s="159"/>
      <c r="BT63" s="159"/>
      <c r="BU63" s="159"/>
      <c r="BV63" s="159"/>
      <c r="BW63" s="159"/>
      <c r="BX63" s="159"/>
      <c r="BY63" s="159"/>
      <c r="BZ63" s="159"/>
      <c r="CA63" s="159"/>
      <c r="CB63" s="159"/>
      <c r="CC63" s="159"/>
      <c r="CD63" s="159"/>
      <c r="CE63" s="159"/>
      <c r="CF63" s="159"/>
      <c r="CG63" s="159"/>
      <c r="CH63" s="159"/>
      <c r="CI63" s="159"/>
      <c r="CJ63" s="159"/>
      <c r="CK63" s="159"/>
      <c r="CL63" s="159"/>
      <c r="CM63" s="159"/>
      <c r="CN63" s="159"/>
      <c r="CO63" s="159"/>
      <c r="CP63" s="159"/>
      <c r="CQ63" s="159"/>
      <c r="CR63" s="159"/>
      <c r="CS63" s="159"/>
      <c r="CT63" s="159"/>
      <c r="CU63" s="159"/>
      <c r="CV63" s="159"/>
      <c r="CW63" s="159"/>
      <c r="CX63" s="159"/>
      <c r="CY63" s="159"/>
      <c r="CZ63" s="159"/>
      <c r="DA63" s="159"/>
      <c r="DB63" s="159"/>
      <c r="DC63" s="159"/>
      <c r="DD63" s="159"/>
      <c r="DE63" s="159"/>
      <c r="DF63" s="159"/>
      <c r="DG63" s="159"/>
      <c r="DH63" s="159"/>
      <c r="DI63" s="159"/>
      <c r="DJ63" s="159"/>
      <c r="DK63" s="159"/>
      <c r="DL63" s="159"/>
      <c r="DM63" s="159"/>
      <c r="DN63" s="159"/>
      <c r="DO63" s="159"/>
      <c r="DP63" s="159"/>
      <c r="DQ63" s="159"/>
      <c r="DR63" s="159"/>
      <c r="DS63" s="159"/>
      <c r="DT63" s="159"/>
      <c r="DU63" s="159"/>
      <c r="DV63" s="159"/>
      <c r="DW63" s="159"/>
      <c r="DX63" s="159"/>
      <c r="DY63" s="159"/>
      <c r="DZ63" s="159"/>
      <c r="EA63" s="159"/>
      <c r="EB63" s="159"/>
      <c r="EC63" s="159"/>
      <c r="ED63" s="159"/>
      <c r="EE63" s="159"/>
    </row>
    <row r="64" spans="1:135" s="10" customFormat="1" ht="18.75" hidden="1" thickBot="1" x14ac:dyDescent="0.3">
      <c r="A64" s="186"/>
      <c r="B64" s="97">
        <v>50</v>
      </c>
      <c r="C64" s="87" t="s">
        <v>187</v>
      </c>
      <c r="D64" s="98">
        <v>1295</v>
      </c>
      <c r="E64" s="114">
        <v>6223673</v>
      </c>
      <c r="F64" s="106">
        <v>4356571.0999999996</v>
      </c>
      <c r="G64" s="107"/>
      <c r="H64" s="107"/>
      <c r="I64" s="107">
        <v>4356571.0999999996</v>
      </c>
      <c r="J64" s="108"/>
      <c r="K64" s="107"/>
      <c r="L64" s="107"/>
      <c r="M64" s="107"/>
      <c r="N64" s="107"/>
      <c r="O64" s="107"/>
      <c r="P64" s="107"/>
      <c r="Q64" s="107"/>
      <c r="R64" s="107"/>
      <c r="S64" s="109">
        <f>SUM(G64:R64)</f>
        <v>4356571.0999999996</v>
      </c>
      <c r="T64" s="103"/>
      <c r="U64" s="160"/>
      <c r="V64" s="156"/>
      <c r="W64" s="160"/>
      <c r="X64" s="160"/>
      <c r="Y64" s="160"/>
      <c r="Z64" s="160"/>
      <c r="AA64" s="160"/>
      <c r="AB64" s="160"/>
      <c r="AC64" s="160"/>
      <c r="AD64" s="160"/>
      <c r="AE64" s="160"/>
      <c r="AF64" s="160"/>
      <c r="AG64" s="160"/>
      <c r="AH64" s="160"/>
      <c r="AI64" s="160"/>
      <c r="AJ64" s="163"/>
      <c r="AK64" s="159"/>
      <c r="AL64" s="159"/>
      <c r="AM64" s="159"/>
      <c r="AN64" s="159"/>
      <c r="AO64" s="159"/>
      <c r="AP64" s="159"/>
      <c r="AQ64" s="159"/>
      <c r="AR64" s="159"/>
      <c r="AS64" s="159"/>
      <c r="AT64" s="159"/>
      <c r="AU64" s="159"/>
      <c r="AV64" s="159"/>
      <c r="AW64" s="159"/>
      <c r="AX64" s="159"/>
      <c r="AY64" s="159"/>
      <c r="AZ64" s="159"/>
      <c r="BA64" s="159"/>
      <c r="BB64" s="159"/>
      <c r="BC64" s="159"/>
      <c r="BD64" s="159"/>
      <c r="BE64" s="159"/>
      <c r="BF64" s="159"/>
      <c r="BG64" s="159"/>
      <c r="BH64" s="159"/>
      <c r="BI64" s="159"/>
      <c r="BJ64" s="159"/>
      <c r="BK64" s="159"/>
      <c r="BL64" s="159"/>
      <c r="BM64" s="159"/>
      <c r="BN64" s="159"/>
      <c r="BO64" s="159"/>
      <c r="BP64" s="159"/>
      <c r="BQ64" s="159"/>
      <c r="BR64" s="159"/>
      <c r="BS64" s="159"/>
      <c r="BT64" s="159"/>
      <c r="BU64" s="159"/>
      <c r="BV64" s="159"/>
      <c r="BW64" s="159"/>
      <c r="BX64" s="159"/>
      <c r="BY64" s="159"/>
      <c r="BZ64" s="159"/>
      <c r="CA64" s="159"/>
      <c r="CB64" s="159"/>
      <c r="CC64" s="159"/>
      <c r="CD64" s="159"/>
      <c r="CE64" s="159"/>
      <c r="CF64" s="159"/>
      <c r="CG64" s="159"/>
      <c r="CH64" s="159"/>
      <c r="CI64" s="159"/>
      <c r="CJ64" s="159"/>
      <c r="CK64" s="159"/>
      <c r="CL64" s="159"/>
      <c r="CM64" s="159"/>
      <c r="CN64" s="159"/>
      <c r="CO64" s="159"/>
      <c r="CP64" s="159"/>
      <c r="CQ64" s="159"/>
      <c r="CR64" s="159"/>
      <c r="CS64" s="159"/>
      <c r="CT64" s="159"/>
      <c r="CU64" s="159"/>
      <c r="CV64" s="159"/>
      <c r="CW64" s="159"/>
      <c r="CX64" s="159"/>
      <c r="CY64" s="159"/>
      <c r="CZ64" s="159"/>
      <c r="DA64" s="159"/>
      <c r="DB64" s="159"/>
      <c r="DC64" s="159"/>
      <c r="DD64" s="159"/>
      <c r="DE64" s="159"/>
      <c r="DF64" s="159"/>
      <c r="DG64" s="159"/>
      <c r="DH64" s="159"/>
      <c r="DI64" s="159"/>
      <c r="DJ64" s="159"/>
      <c r="DK64" s="159"/>
      <c r="DL64" s="159"/>
      <c r="DM64" s="159"/>
      <c r="DN64" s="159"/>
      <c r="DO64" s="159"/>
      <c r="DP64" s="159"/>
      <c r="DQ64" s="159"/>
      <c r="DR64" s="159"/>
      <c r="DS64" s="159"/>
      <c r="DT64" s="159"/>
      <c r="DU64" s="159"/>
      <c r="DV64" s="159"/>
      <c r="DW64" s="159"/>
      <c r="DX64" s="159"/>
      <c r="DY64" s="159"/>
      <c r="DZ64" s="159"/>
      <c r="EA64" s="159"/>
      <c r="EB64" s="159"/>
      <c r="EC64" s="159"/>
      <c r="ED64" s="159"/>
      <c r="EE64" s="159"/>
    </row>
    <row r="65" spans="1:135" s="10" customFormat="1" ht="18.75" hidden="1" thickBot="1" x14ac:dyDescent="0.3">
      <c r="A65" s="186"/>
      <c r="B65" s="97">
        <v>51</v>
      </c>
      <c r="C65" s="87" t="s">
        <v>78</v>
      </c>
      <c r="D65" s="98">
        <v>1295</v>
      </c>
      <c r="E65" s="115">
        <v>35723400</v>
      </c>
      <c r="F65" s="106">
        <v>25006380</v>
      </c>
      <c r="G65" s="107"/>
      <c r="H65" s="107"/>
      <c r="I65" s="107">
        <v>25006380</v>
      </c>
      <c r="J65" s="108"/>
      <c r="K65" s="107"/>
      <c r="L65" s="107"/>
      <c r="M65" s="107"/>
      <c r="N65" s="107"/>
      <c r="O65" s="107"/>
      <c r="P65" s="107"/>
      <c r="Q65" s="107"/>
      <c r="R65" s="107"/>
      <c r="S65" s="109">
        <f t="shared" si="0"/>
        <v>25006380</v>
      </c>
      <c r="T65" s="103">
        <f t="shared" si="1"/>
        <v>0</v>
      </c>
      <c r="U65" s="160"/>
      <c r="V65" s="156"/>
      <c r="W65" s="160"/>
      <c r="X65" s="160"/>
      <c r="Y65" s="160"/>
      <c r="Z65" s="160"/>
      <c r="AA65" s="160"/>
      <c r="AB65" s="160"/>
      <c r="AC65" s="160"/>
      <c r="AD65" s="160"/>
      <c r="AE65" s="160"/>
      <c r="AF65" s="160"/>
      <c r="AG65" s="160"/>
      <c r="AH65" s="160"/>
      <c r="AI65" s="160"/>
      <c r="AJ65" s="163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159"/>
      <c r="AZ65" s="159"/>
      <c r="BA65" s="159"/>
      <c r="BB65" s="159"/>
      <c r="BC65" s="159"/>
      <c r="BD65" s="159"/>
      <c r="BE65" s="159"/>
      <c r="BF65" s="159"/>
      <c r="BG65" s="159"/>
      <c r="BH65" s="159"/>
      <c r="BI65" s="159"/>
      <c r="BJ65" s="159"/>
      <c r="BK65" s="159"/>
      <c r="BL65" s="159"/>
      <c r="BM65" s="159"/>
      <c r="BN65" s="159"/>
      <c r="BO65" s="159"/>
      <c r="BP65" s="159"/>
      <c r="BQ65" s="159"/>
      <c r="BR65" s="159"/>
      <c r="BS65" s="159"/>
      <c r="BT65" s="159"/>
      <c r="BU65" s="159"/>
      <c r="BV65" s="159"/>
      <c r="BW65" s="159"/>
      <c r="BX65" s="159"/>
      <c r="BY65" s="159"/>
      <c r="BZ65" s="159"/>
      <c r="CA65" s="159"/>
      <c r="CB65" s="159"/>
      <c r="CC65" s="159"/>
      <c r="CD65" s="159"/>
      <c r="CE65" s="159"/>
      <c r="CF65" s="159"/>
      <c r="CG65" s="159"/>
      <c r="CH65" s="159"/>
      <c r="CI65" s="159"/>
      <c r="CJ65" s="159"/>
      <c r="CK65" s="159"/>
      <c r="CL65" s="159"/>
      <c r="CM65" s="159"/>
      <c r="CN65" s="159"/>
      <c r="CO65" s="159"/>
      <c r="CP65" s="159"/>
      <c r="CQ65" s="159"/>
      <c r="CR65" s="159"/>
      <c r="CS65" s="159"/>
      <c r="CT65" s="159"/>
      <c r="CU65" s="159"/>
      <c r="CV65" s="159"/>
      <c r="CW65" s="159"/>
      <c r="CX65" s="159"/>
      <c r="CY65" s="159"/>
      <c r="CZ65" s="159"/>
      <c r="DA65" s="159"/>
      <c r="DB65" s="159"/>
      <c r="DC65" s="159"/>
      <c r="DD65" s="159"/>
      <c r="DE65" s="159"/>
      <c r="DF65" s="159"/>
      <c r="DG65" s="159"/>
      <c r="DH65" s="159"/>
      <c r="DI65" s="159"/>
      <c r="DJ65" s="159"/>
      <c r="DK65" s="159"/>
      <c r="DL65" s="159"/>
      <c r="DM65" s="159"/>
      <c r="DN65" s="159"/>
      <c r="DO65" s="159"/>
      <c r="DP65" s="159"/>
      <c r="DQ65" s="159"/>
      <c r="DR65" s="159"/>
      <c r="DS65" s="159"/>
      <c r="DT65" s="159"/>
      <c r="DU65" s="159"/>
      <c r="DV65" s="159"/>
      <c r="DW65" s="159"/>
      <c r="DX65" s="159"/>
      <c r="DY65" s="159"/>
      <c r="DZ65" s="159"/>
      <c r="EA65" s="159"/>
      <c r="EB65" s="159"/>
      <c r="EC65" s="159"/>
      <c r="ED65" s="159"/>
      <c r="EE65" s="159"/>
    </row>
    <row r="66" spans="1:135" s="10" customFormat="1" ht="18.75" hidden="1" thickBot="1" x14ac:dyDescent="0.3">
      <c r="A66" s="186"/>
      <c r="B66" s="97">
        <v>52</v>
      </c>
      <c r="C66" s="87" t="s">
        <v>79</v>
      </c>
      <c r="D66" s="98">
        <v>1285</v>
      </c>
      <c r="E66" s="112">
        <v>1902197</v>
      </c>
      <c r="F66" s="106">
        <v>1331538</v>
      </c>
      <c r="G66" s="107"/>
      <c r="H66" s="107"/>
      <c r="I66" s="107">
        <v>1331538</v>
      </c>
      <c r="J66" s="108"/>
      <c r="K66" s="107"/>
      <c r="L66" s="107"/>
      <c r="M66" s="107"/>
      <c r="N66" s="107"/>
      <c r="O66" s="107"/>
      <c r="P66" s="107"/>
      <c r="Q66" s="107"/>
      <c r="R66" s="107"/>
      <c r="S66" s="109">
        <f t="shared" si="0"/>
        <v>1331538</v>
      </c>
      <c r="T66" s="103">
        <f t="shared" si="1"/>
        <v>0</v>
      </c>
      <c r="U66" s="160"/>
      <c r="V66" s="156"/>
      <c r="W66" s="160"/>
      <c r="X66" s="160"/>
      <c r="Y66" s="160"/>
      <c r="Z66" s="160"/>
      <c r="AA66" s="160"/>
      <c r="AB66" s="160"/>
      <c r="AC66" s="160"/>
      <c r="AD66" s="160"/>
      <c r="AE66" s="160"/>
      <c r="AF66" s="160"/>
      <c r="AG66" s="160"/>
      <c r="AH66" s="160"/>
      <c r="AI66" s="160"/>
      <c r="AJ66" s="163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159"/>
      <c r="AZ66" s="159"/>
      <c r="BA66" s="159"/>
      <c r="BB66" s="159"/>
      <c r="BC66" s="159"/>
      <c r="BD66" s="159"/>
      <c r="BE66" s="159"/>
      <c r="BF66" s="159"/>
      <c r="BG66" s="159"/>
      <c r="BH66" s="159"/>
      <c r="BI66" s="159"/>
      <c r="BJ66" s="159"/>
      <c r="BK66" s="159"/>
      <c r="BL66" s="159"/>
      <c r="BM66" s="159"/>
      <c r="BN66" s="159"/>
      <c r="BO66" s="159"/>
      <c r="BP66" s="159"/>
      <c r="BQ66" s="159"/>
      <c r="BR66" s="159"/>
      <c r="BS66" s="159"/>
      <c r="BT66" s="159"/>
      <c r="BU66" s="159"/>
      <c r="BV66" s="159"/>
      <c r="BW66" s="159"/>
      <c r="BX66" s="159"/>
      <c r="BY66" s="159"/>
      <c r="BZ66" s="159"/>
      <c r="CA66" s="159"/>
      <c r="CB66" s="159"/>
      <c r="CC66" s="159"/>
      <c r="CD66" s="159"/>
      <c r="CE66" s="159"/>
      <c r="CF66" s="159"/>
      <c r="CG66" s="159"/>
      <c r="CH66" s="159"/>
      <c r="CI66" s="159"/>
      <c r="CJ66" s="159"/>
      <c r="CK66" s="159"/>
      <c r="CL66" s="159"/>
      <c r="CM66" s="159"/>
      <c r="CN66" s="159"/>
      <c r="CO66" s="159"/>
      <c r="CP66" s="159"/>
      <c r="CQ66" s="159"/>
      <c r="CR66" s="159"/>
      <c r="CS66" s="159"/>
      <c r="CT66" s="159"/>
      <c r="CU66" s="159"/>
      <c r="CV66" s="159"/>
      <c r="CW66" s="159"/>
      <c r="CX66" s="159"/>
      <c r="CY66" s="159"/>
      <c r="CZ66" s="159"/>
      <c r="DA66" s="159"/>
      <c r="DB66" s="159"/>
      <c r="DC66" s="159"/>
      <c r="DD66" s="159"/>
      <c r="DE66" s="159"/>
      <c r="DF66" s="159"/>
      <c r="DG66" s="159"/>
      <c r="DH66" s="159"/>
      <c r="DI66" s="159"/>
      <c r="DJ66" s="159"/>
      <c r="DK66" s="159"/>
      <c r="DL66" s="159"/>
      <c r="DM66" s="159"/>
      <c r="DN66" s="159"/>
      <c r="DO66" s="159"/>
      <c r="DP66" s="159"/>
      <c r="DQ66" s="159"/>
      <c r="DR66" s="159"/>
      <c r="DS66" s="159"/>
      <c r="DT66" s="159"/>
      <c r="DU66" s="159"/>
      <c r="DV66" s="159"/>
      <c r="DW66" s="159"/>
      <c r="DX66" s="159"/>
      <c r="DY66" s="159"/>
      <c r="DZ66" s="159"/>
      <c r="EA66" s="159"/>
      <c r="EB66" s="159"/>
      <c r="EC66" s="159"/>
      <c r="ED66" s="159"/>
      <c r="EE66" s="159"/>
    </row>
    <row r="67" spans="1:135" s="10" customFormat="1" ht="18.75" hidden="1" thickBot="1" x14ac:dyDescent="0.3">
      <c r="A67" s="186"/>
      <c r="B67" s="97">
        <v>53</v>
      </c>
      <c r="C67" s="87" t="s">
        <v>80</v>
      </c>
      <c r="D67" s="98"/>
      <c r="E67" s="105"/>
      <c r="F67" s="106"/>
      <c r="G67" s="107"/>
      <c r="H67" s="107"/>
      <c r="I67" s="107"/>
      <c r="J67" s="108"/>
      <c r="K67" s="107"/>
      <c r="L67" s="107"/>
      <c r="M67" s="107"/>
      <c r="N67" s="107"/>
      <c r="O67" s="107"/>
      <c r="P67" s="107"/>
      <c r="Q67" s="107"/>
      <c r="R67" s="107"/>
      <c r="S67" s="109">
        <f t="shared" si="0"/>
        <v>0</v>
      </c>
      <c r="T67" s="103">
        <f t="shared" si="1"/>
        <v>0</v>
      </c>
      <c r="U67" s="160"/>
      <c r="V67" s="156"/>
      <c r="W67" s="160"/>
      <c r="X67" s="160"/>
      <c r="Y67" s="160"/>
      <c r="Z67" s="160"/>
      <c r="AA67" s="160"/>
      <c r="AB67" s="160"/>
      <c r="AC67" s="160"/>
      <c r="AD67" s="160"/>
      <c r="AE67" s="160"/>
      <c r="AF67" s="160"/>
      <c r="AG67" s="160"/>
      <c r="AH67" s="160"/>
      <c r="AI67" s="160"/>
      <c r="AJ67" s="163"/>
      <c r="AK67" s="159"/>
      <c r="AL67" s="159"/>
      <c r="AM67" s="159"/>
      <c r="AN67" s="159"/>
      <c r="AO67" s="159"/>
      <c r="AP67" s="159"/>
      <c r="AQ67" s="159"/>
      <c r="AR67" s="159"/>
      <c r="AS67" s="159"/>
      <c r="AT67" s="159"/>
      <c r="AU67" s="159"/>
      <c r="AV67" s="159"/>
      <c r="AW67" s="159"/>
      <c r="AX67" s="159"/>
      <c r="AY67" s="159"/>
      <c r="AZ67" s="159"/>
      <c r="BA67" s="159"/>
      <c r="BB67" s="159"/>
      <c r="BC67" s="159"/>
      <c r="BD67" s="159"/>
      <c r="BE67" s="159"/>
      <c r="BF67" s="159"/>
      <c r="BG67" s="159"/>
      <c r="BH67" s="159"/>
      <c r="BI67" s="159"/>
      <c r="BJ67" s="159"/>
      <c r="BK67" s="159"/>
      <c r="BL67" s="159"/>
      <c r="BM67" s="159"/>
      <c r="BN67" s="159"/>
      <c r="BO67" s="159"/>
      <c r="BP67" s="159"/>
      <c r="BQ67" s="159"/>
      <c r="BR67" s="159"/>
      <c r="BS67" s="159"/>
      <c r="BT67" s="159"/>
      <c r="BU67" s="159"/>
      <c r="BV67" s="159"/>
      <c r="BW67" s="159"/>
      <c r="BX67" s="159"/>
      <c r="BY67" s="159"/>
      <c r="BZ67" s="159"/>
      <c r="CA67" s="159"/>
      <c r="CB67" s="159"/>
      <c r="CC67" s="159"/>
      <c r="CD67" s="159"/>
      <c r="CE67" s="159"/>
      <c r="CF67" s="159"/>
      <c r="CG67" s="159"/>
      <c r="CH67" s="159"/>
      <c r="CI67" s="159"/>
      <c r="CJ67" s="159"/>
      <c r="CK67" s="159"/>
      <c r="CL67" s="159"/>
      <c r="CM67" s="159"/>
      <c r="CN67" s="159"/>
      <c r="CO67" s="159"/>
      <c r="CP67" s="159"/>
      <c r="CQ67" s="159"/>
      <c r="CR67" s="159"/>
      <c r="CS67" s="159"/>
      <c r="CT67" s="159"/>
      <c r="CU67" s="159"/>
      <c r="CV67" s="159"/>
      <c r="CW67" s="159"/>
      <c r="CX67" s="159"/>
      <c r="CY67" s="159"/>
      <c r="CZ67" s="159"/>
      <c r="DA67" s="159"/>
      <c r="DB67" s="159"/>
      <c r="DC67" s="159"/>
      <c r="DD67" s="159"/>
      <c r="DE67" s="159"/>
      <c r="DF67" s="159"/>
      <c r="DG67" s="159"/>
      <c r="DH67" s="159"/>
      <c r="DI67" s="159"/>
      <c r="DJ67" s="159"/>
      <c r="DK67" s="159"/>
      <c r="DL67" s="159"/>
      <c r="DM67" s="159"/>
      <c r="DN67" s="159"/>
      <c r="DO67" s="159"/>
      <c r="DP67" s="159"/>
      <c r="DQ67" s="159"/>
      <c r="DR67" s="159"/>
      <c r="DS67" s="159"/>
      <c r="DT67" s="159"/>
      <c r="DU67" s="159"/>
      <c r="DV67" s="159"/>
      <c r="DW67" s="159"/>
      <c r="DX67" s="159"/>
      <c r="DY67" s="159"/>
      <c r="DZ67" s="159"/>
      <c r="EA67" s="159"/>
      <c r="EB67" s="159"/>
      <c r="EC67" s="159"/>
      <c r="ED67" s="159"/>
      <c r="EE67" s="159"/>
    </row>
    <row r="68" spans="1:135" s="10" customFormat="1" ht="18.75" hidden="1" thickBot="1" x14ac:dyDescent="0.3">
      <c r="A68" s="186"/>
      <c r="B68" s="97">
        <v>54</v>
      </c>
      <c r="C68" s="87" t="s">
        <v>81</v>
      </c>
      <c r="D68" s="98"/>
      <c r="E68" s="105"/>
      <c r="F68" s="106"/>
      <c r="G68" s="107"/>
      <c r="H68" s="107"/>
      <c r="I68" s="107"/>
      <c r="J68" s="108"/>
      <c r="K68" s="107"/>
      <c r="L68" s="107"/>
      <c r="M68" s="107"/>
      <c r="N68" s="107"/>
      <c r="O68" s="107"/>
      <c r="P68" s="107"/>
      <c r="Q68" s="107"/>
      <c r="R68" s="107"/>
      <c r="S68" s="109">
        <f t="shared" si="0"/>
        <v>0</v>
      </c>
      <c r="T68" s="103">
        <f t="shared" si="1"/>
        <v>0</v>
      </c>
      <c r="U68" s="160"/>
      <c r="V68" s="156"/>
      <c r="W68" s="160"/>
      <c r="X68" s="160"/>
      <c r="Y68" s="160"/>
      <c r="Z68" s="160"/>
      <c r="AA68" s="160"/>
      <c r="AB68" s="160"/>
      <c r="AC68" s="160"/>
      <c r="AD68" s="160"/>
      <c r="AE68" s="160"/>
      <c r="AF68" s="160"/>
      <c r="AG68" s="160"/>
      <c r="AH68" s="160"/>
      <c r="AI68" s="160"/>
      <c r="AJ68" s="163"/>
      <c r="AK68" s="159"/>
      <c r="AL68" s="159"/>
      <c r="AM68" s="159"/>
      <c r="AN68" s="159"/>
      <c r="AO68" s="159"/>
      <c r="AP68" s="159"/>
      <c r="AQ68" s="159"/>
      <c r="AR68" s="159"/>
      <c r="AS68" s="159"/>
      <c r="AT68" s="159"/>
      <c r="AU68" s="159"/>
      <c r="AV68" s="159"/>
      <c r="AW68" s="159"/>
      <c r="AX68" s="159"/>
      <c r="AY68" s="159"/>
      <c r="AZ68" s="159"/>
      <c r="BA68" s="159"/>
      <c r="BB68" s="159"/>
      <c r="BC68" s="159"/>
      <c r="BD68" s="159"/>
      <c r="BE68" s="159"/>
      <c r="BF68" s="159"/>
      <c r="BG68" s="159"/>
      <c r="BH68" s="159"/>
      <c r="BI68" s="159"/>
      <c r="BJ68" s="159"/>
      <c r="BK68" s="159"/>
      <c r="BL68" s="159"/>
      <c r="BM68" s="159"/>
      <c r="BN68" s="159"/>
      <c r="BO68" s="159"/>
      <c r="BP68" s="159"/>
      <c r="BQ68" s="159"/>
      <c r="BR68" s="159"/>
      <c r="BS68" s="159"/>
      <c r="BT68" s="159"/>
      <c r="BU68" s="159"/>
      <c r="BV68" s="159"/>
      <c r="BW68" s="159"/>
      <c r="BX68" s="159"/>
      <c r="BY68" s="159"/>
      <c r="BZ68" s="159"/>
      <c r="CA68" s="159"/>
      <c r="CB68" s="159"/>
      <c r="CC68" s="159"/>
      <c r="CD68" s="159"/>
      <c r="CE68" s="159"/>
      <c r="CF68" s="159"/>
      <c r="CG68" s="159"/>
      <c r="CH68" s="159"/>
      <c r="CI68" s="159"/>
      <c r="CJ68" s="159"/>
      <c r="CK68" s="159"/>
      <c r="CL68" s="159"/>
      <c r="CM68" s="159"/>
      <c r="CN68" s="159"/>
      <c r="CO68" s="159"/>
      <c r="CP68" s="159"/>
      <c r="CQ68" s="159"/>
      <c r="CR68" s="159"/>
      <c r="CS68" s="159"/>
      <c r="CT68" s="159"/>
      <c r="CU68" s="159"/>
      <c r="CV68" s="159"/>
      <c r="CW68" s="159"/>
      <c r="CX68" s="159"/>
      <c r="CY68" s="159"/>
      <c r="CZ68" s="159"/>
      <c r="DA68" s="159"/>
      <c r="DB68" s="159"/>
      <c r="DC68" s="159"/>
      <c r="DD68" s="159"/>
      <c r="DE68" s="159"/>
      <c r="DF68" s="159"/>
      <c r="DG68" s="159"/>
      <c r="DH68" s="159"/>
      <c r="DI68" s="159"/>
      <c r="DJ68" s="159"/>
      <c r="DK68" s="159"/>
      <c r="DL68" s="159"/>
      <c r="DM68" s="159"/>
      <c r="DN68" s="159"/>
      <c r="DO68" s="159"/>
      <c r="DP68" s="159"/>
      <c r="DQ68" s="159"/>
      <c r="DR68" s="159"/>
      <c r="DS68" s="159"/>
      <c r="DT68" s="159"/>
      <c r="DU68" s="159"/>
      <c r="DV68" s="159"/>
      <c r="DW68" s="159"/>
      <c r="DX68" s="159"/>
      <c r="DY68" s="159"/>
      <c r="DZ68" s="159"/>
      <c r="EA68" s="159"/>
      <c r="EB68" s="159"/>
      <c r="EC68" s="159"/>
      <c r="ED68" s="159"/>
      <c r="EE68" s="159"/>
    </row>
    <row r="69" spans="1:135" s="10" customFormat="1" ht="18.75" hidden="1" thickBot="1" x14ac:dyDescent="0.3">
      <c r="A69" s="186"/>
      <c r="B69" s="97">
        <v>55</v>
      </c>
      <c r="C69" s="87" t="s">
        <v>82</v>
      </c>
      <c r="D69" s="98"/>
      <c r="E69" s="105"/>
      <c r="F69" s="106"/>
      <c r="G69" s="107"/>
      <c r="H69" s="107"/>
      <c r="I69" s="107"/>
      <c r="J69" s="108"/>
      <c r="K69" s="107"/>
      <c r="L69" s="107"/>
      <c r="M69" s="107"/>
      <c r="N69" s="116"/>
      <c r="O69" s="107"/>
      <c r="P69" s="107"/>
      <c r="Q69" s="107"/>
      <c r="R69" s="107"/>
      <c r="S69" s="109">
        <f t="shared" si="0"/>
        <v>0</v>
      </c>
      <c r="T69" s="103">
        <f t="shared" si="1"/>
        <v>0</v>
      </c>
      <c r="U69" s="160"/>
      <c r="V69" s="156"/>
      <c r="W69" s="160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  <c r="AH69" s="160"/>
      <c r="AI69" s="160"/>
      <c r="AJ69" s="163"/>
      <c r="AK69" s="159"/>
      <c r="AL69" s="159"/>
      <c r="AM69" s="159"/>
      <c r="AN69" s="159"/>
      <c r="AO69" s="159"/>
      <c r="AP69" s="159"/>
      <c r="AQ69" s="159"/>
      <c r="AR69" s="159"/>
      <c r="AS69" s="159"/>
      <c r="AT69" s="159"/>
      <c r="AU69" s="159"/>
      <c r="AV69" s="159"/>
      <c r="AW69" s="159"/>
      <c r="AX69" s="159"/>
      <c r="AY69" s="159"/>
      <c r="AZ69" s="159"/>
      <c r="BA69" s="159"/>
      <c r="BB69" s="159"/>
      <c r="BC69" s="159"/>
      <c r="BD69" s="159"/>
      <c r="BE69" s="159"/>
      <c r="BF69" s="159"/>
      <c r="BG69" s="159"/>
      <c r="BH69" s="159"/>
      <c r="BI69" s="159"/>
      <c r="BJ69" s="159"/>
      <c r="BK69" s="159"/>
      <c r="BL69" s="159"/>
      <c r="BM69" s="159"/>
      <c r="BN69" s="159"/>
      <c r="BO69" s="159"/>
      <c r="BP69" s="159"/>
      <c r="BQ69" s="159"/>
      <c r="BR69" s="159"/>
      <c r="BS69" s="159"/>
      <c r="BT69" s="159"/>
      <c r="BU69" s="159"/>
      <c r="BV69" s="159"/>
      <c r="BW69" s="159"/>
      <c r="BX69" s="159"/>
      <c r="BY69" s="159"/>
      <c r="BZ69" s="159"/>
      <c r="CA69" s="159"/>
      <c r="CB69" s="159"/>
      <c r="CC69" s="159"/>
      <c r="CD69" s="159"/>
      <c r="CE69" s="159"/>
      <c r="CF69" s="159"/>
      <c r="CG69" s="159"/>
      <c r="CH69" s="159"/>
      <c r="CI69" s="159"/>
      <c r="CJ69" s="159"/>
      <c r="CK69" s="159"/>
      <c r="CL69" s="159"/>
      <c r="CM69" s="159"/>
      <c r="CN69" s="159"/>
      <c r="CO69" s="159"/>
      <c r="CP69" s="159"/>
      <c r="CQ69" s="159"/>
      <c r="CR69" s="159"/>
      <c r="CS69" s="159"/>
      <c r="CT69" s="159"/>
      <c r="CU69" s="159"/>
      <c r="CV69" s="159"/>
      <c r="CW69" s="159"/>
      <c r="CX69" s="159"/>
      <c r="CY69" s="159"/>
      <c r="CZ69" s="159"/>
      <c r="DA69" s="159"/>
      <c r="DB69" s="159"/>
      <c r="DC69" s="159"/>
      <c r="DD69" s="159"/>
      <c r="DE69" s="159"/>
      <c r="DF69" s="159"/>
      <c r="DG69" s="159"/>
      <c r="DH69" s="159"/>
      <c r="DI69" s="159"/>
      <c r="DJ69" s="159"/>
      <c r="DK69" s="159"/>
      <c r="DL69" s="159"/>
      <c r="DM69" s="159"/>
      <c r="DN69" s="159"/>
      <c r="DO69" s="159"/>
      <c r="DP69" s="159"/>
      <c r="DQ69" s="159"/>
      <c r="DR69" s="159"/>
      <c r="DS69" s="159"/>
      <c r="DT69" s="159"/>
      <c r="DU69" s="159"/>
      <c r="DV69" s="159"/>
      <c r="DW69" s="159"/>
      <c r="DX69" s="159"/>
      <c r="DY69" s="159"/>
      <c r="DZ69" s="159"/>
      <c r="EA69" s="159"/>
      <c r="EB69" s="159"/>
      <c r="EC69" s="159"/>
      <c r="ED69" s="159"/>
      <c r="EE69" s="159"/>
    </row>
    <row r="70" spans="1:135" s="10" customFormat="1" ht="18.75" hidden="1" thickBot="1" x14ac:dyDescent="0.3">
      <c r="A70" s="186"/>
      <c r="B70" s="97">
        <v>56</v>
      </c>
      <c r="C70" s="87" t="s">
        <v>83</v>
      </c>
      <c r="D70" s="98"/>
      <c r="E70" s="105"/>
      <c r="F70" s="106"/>
      <c r="G70" s="107"/>
      <c r="H70" s="107"/>
      <c r="I70" s="107"/>
      <c r="J70" s="108"/>
      <c r="K70" s="107"/>
      <c r="L70" s="107"/>
      <c r="M70" s="107"/>
      <c r="N70" s="107"/>
      <c r="O70" s="107"/>
      <c r="P70" s="107"/>
      <c r="Q70" s="107"/>
      <c r="R70" s="107"/>
      <c r="S70" s="109">
        <f t="shared" si="0"/>
        <v>0</v>
      </c>
      <c r="T70" s="103">
        <f t="shared" si="1"/>
        <v>0</v>
      </c>
      <c r="U70" s="160"/>
      <c r="V70" s="156"/>
      <c r="W70" s="160"/>
      <c r="X70" s="160"/>
      <c r="Y70" s="160"/>
      <c r="Z70" s="160"/>
      <c r="AA70" s="160"/>
      <c r="AB70" s="160"/>
      <c r="AC70" s="160"/>
      <c r="AD70" s="160"/>
      <c r="AE70" s="160"/>
      <c r="AF70" s="160"/>
      <c r="AG70" s="160"/>
      <c r="AH70" s="160"/>
      <c r="AI70" s="160"/>
      <c r="AJ70" s="163"/>
      <c r="AK70" s="159"/>
      <c r="AL70" s="159"/>
      <c r="AM70" s="159"/>
      <c r="AN70" s="159"/>
      <c r="AO70" s="159"/>
      <c r="AP70" s="159"/>
      <c r="AQ70" s="159"/>
      <c r="AR70" s="159"/>
      <c r="AS70" s="159"/>
      <c r="AT70" s="159"/>
      <c r="AU70" s="159"/>
      <c r="AV70" s="159"/>
      <c r="AW70" s="159"/>
      <c r="AX70" s="159"/>
      <c r="AY70" s="159"/>
      <c r="AZ70" s="159"/>
      <c r="BA70" s="159"/>
      <c r="BB70" s="159"/>
      <c r="BC70" s="159"/>
      <c r="BD70" s="159"/>
      <c r="BE70" s="159"/>
      <c r="BF70" s="159"/>
      <c r="BG70" s="159"/>
      <c r="BH70" s="159"/>
      <c r="BI70" s="159"/>
      <c r="BJ70" s="159"/>
      <c r="BK70" s="159"/>
      <c r="BL70" s="159"/>
      <c r="BM70" s="159"/>
      <c r="BN70" s="159"/>
      <c r="BO70" s="159"/>
      <c r="BP70" s="159"/>
      <c r="BQ70" s="159"/>
      <c r="BR70" s="159"/>
      <c r="BS70" s="159"/>
      <c r="BT70" s="159"/>
      <c r="BU70" s="159"/>
      <c r="BV70" s="159"/>
      <c r="BW70" s="159"/>
      <c r="BX70" s="159"/>
      <c r="BY70" s="159"/>
      <c r="BZ70" s="159"/>
      <c r="CA70" s="159"/>
      <c r="CB70" s="159"/>
      <c r="CC70" s="159"/>
      <c r="CD70" s="159"/>
      <c r="CE70" s="159"/>
      <c r="CF70" s="159"/>
      <c r="CG70" s="159"/>
      <c r="CH70" s="159"/>
      <c r="CI70" s="159"/>
      <c r="CJ70" s="159"/>
      <c r="CK70" s="159"/>
      <c r="CL70" s="159"/>
      <c r="CM70" s="159"/>
      <c r="CN70" s="159"/>
      <c r="CO70" s="159"/>
      <c r="CP70" s="159"/>
      <c r="CQ70" s="159"/>
      <c r="CR70" s="159"/>
      <c r="CS70" s="159"/>
      <c r="CT70" s="159"/>
      <c r="CU70" s="159"/>
      <c r="CV70" s="159"/>
      <c r="CW70" s="159"/>
      <c r="CX70" s="159"/>
      <c r="CY70" s="159"/>
      <c r="CZ70" s="159"/>
      <c r="DA70" s="159"/>
      <c r="DB70" s="159"/>
      <c r="DC70" s="159"/>
      <c r="DD70" s="159"/>
      <c r="DE70" s="159"/>
      <c r="DF70" s="159"/>
      <c r="DG70" s="159"/>
      <c r="DH70" s="159"/>
      <c r="DI70" s="159"/>
      <c r="DJ70" s="159"/>
      <c r="DK70" s="159"/>
      <c r="DL70" s="159"/>
      <c r="DM70" s="159"/>
      <c r="DN70" s="159"/>
      <c r="DO70" s="159"/>
      <c r="DP70" s="159"/>
      <c r="DQ70" s="159"/>
      <c r="DR70" s="159"/>
      <c r="DS70" s="159"/>
      <c r="DT70" s="159"/>
      <c r="DU70" s="159"/>
      <c r="DV70" s="159"/>
      <c r="DW70" s="159"/>
      <c r="DX70" s="159"/>
      <c r="DY70" s="159"/>
      <c r="DZ70" s="159"/>
      <c r="EA70" s="159"/>
      <c r="EB70" s="159"/>
      <c r="EC70" s="159"/>
      <c r="ED70" s="159"/>
      <c r="EE70" s="159"/>
    </row>
    <row r="71" spans="1:135" s="10" customFormat="1" ht="18.75" hidden="1" thickBot="1" x14ac:dyDescent="0.3">
      <c r="A71" s="186"/>
      <c r="B71" s="97">
        <v>57</v>
      </c>
      <c r="C71" s="87" t="s">
        <v>84</v>
      </c>
      <c r="D71" s="98">
        <v>918</v>
      </c>
      <c r="E71" s="105">
        <v>8683502</v>
      </c>
      <c r="F71" s="106">
        <v>6078451</v>
      </c>
      <c r="G71" s="107"/>
      <c r="H71" s="107"/>
      <c r="I71" s="107">
        <v>6078451</v>
      </c>
      <c r="J71" s="108"/>
      <c r="K71" s="107"/>
      <c r="L71" s="107"/>
      <c r="M71" s="107"/>
      <c r="N71" s="107"/>
      <c r="O71" s="107"/>
      <c r="P71" s="107"/>
      <c r="Q71" s="107"/>
      <c r="R71" s="107"/>
      <c r="S71" s="109">
        <f t="shared" si="0"/>
        <v>6078451</v>
      </c>
      <c r="T71" s="103">
        <f t="shared" si="1"/>
        <v>0</v>
      </c>
      <c r="U71" s="160"/>
      <c r="V71" s="156"/>
      <c r="W71" s="160"/>
      <c r="X71" s="160"/>
      <c r="Y71" s="160"/>
      <c r="Z71" s="160"/>
      <c r="AA71" s="160"/>
      <c r="AB71" s="160"/>
      <c r="AC71" s="160"/>
      <c r="AD71" s="160"/>
      <c r="AE71" s="160"/>
      <c r="AF71" s="160"/>
      <c r="AG71" s="160"/>
      <c r="AH71" s="160"/>
      <c r="AI71" s="160"/>
      <c r="AJ71" s="163"/>
      <c r="AK71" s="159"/>
      <c r="AL71" s="159"/>
      <c r="AM71" s="159"/>
      <c r="AN71" s="159"/>
      <c r="AO71" s="159"/>
      <c r="AP71" s="159"/>
      <c r="AQ71" s="159"/>
      <c r="AR71" s="159"/>
      <c r="AS71" s="159"/>
      <c r="AT71" s="159"/>
      <c r="AU71" s="159"/>
      <c r="AV71" s="159"/>
      <c r="AW71" s="159"/>
      <c r="AX71" s="159"/>
      <c r="AY71" s="159"/>
      <c r="AZ71" s="159"/>
      <c r="BA71" s="159"/>
      <c r="BB71" s="159"/>
      <c r="BC71" s="159"/>
      <c r="BD71" s="159"/>
      <c r="BE71" s="159"/>
      <c r="BF71" s="159"/>
      <c r="BG71" s="159"/>
      <c r="BH71" s="159"/>
      <c r="BI71" s="159"/>
      <c r="BJ71" s="159"/>
      <c r="BK71" s="159"/>
      <c r="BL71" s="159"/>
      <c r="BM71" s="159"/>
      <c r="BN71" s="159"/>
      <c r="BO71" s="159"/>
      <c r="BP71" s="159"/>
      <c r="BQ71" s="159"/>
      <c r="BR71" s="159"/>
      <c r="BS71" s="159"/>
      <c r="BT71" s="159"/>
      <c r="BU71" s="159"/>
      <c r="BV71" s="159"/>
      <c r="BW71" s="159"/>
      <c r="BX71" s="159"/>
      <c r="BY71" s="159"/>
      <c r="BZ71" s="159"/>
      <c r="CA71" s="159"/>
      <c r="CB71" s="159"/>
      <c r="CC71" s="159"/>
      <c r="CD71" s="159"/>
      <c r="CE71" s="159"/>
      <c r="CF71" s="159"/>
      <c r="CG71" s="159"/>
      <c r="CH71" s="159"/>
      <c r="CI71" s="159"/>
      <c r="CJ71" s="159"/>
      <c r="CK71" s="159"/>
      <c r="CL71" s="159"/>
      <c r="CM71" s="159"/>
      <c r="CN71" s="159"/>
      <c r="CO71" s="159"/>
      <c r="CP71" s="159"/>
      <c r="CQ71" s="159"/>
      <c r="CR71" s="159"/>
      <c r="CS71" s="159"/>
      <c r="CT71" s="159"/>
      <c r="CU71" s="159"/>
      <c r="CV71" s="159"/>
      <c r="CW71" s="159"/>
      <c r="CX71" s="159"/>
      <c r="CY71" s="159"/>
      <c r="CZ71" s="159"/>
      <c r="DA71" s="159"/>
      <c r="DB71" s="159"/>
      <c r="DC71" s="159"/>
      <c r="DD71" s="159"/>
      <c r="DE71" s="159"/>
      <c r="DF71" s="159"/>
      <c r="DG71" s="159"/>
      <c r="DH71" s="159"/>
      <c r="DI71" s="159"/>
      <c r="DJ71" s="159"/>
      <c r="DK71" s="159"/>
      <c r="DL71" s="159"/>
      <c r="DM71" s="159"/>
      <c r="DN71" s="159"/>
      <c r="DO71" s="159"/>
      <c r="DP71" s="159"/>
      <c r="DQ71" s="159"/>
      <c r="DR71" s="159"/>
      <c r="DS71" s="159"/>
      <c r="DT71" s="159"/>
      <c r="DU71" s="159"/>
      <c r="DV71" s="159"/>
      <c r="DW71" s="159"/>
      <c r="DX71" s="159"/>
      <c r="DY71" s="159"/>
      <c r="DZ71" s="159"/>
      <c r="EA71" s="159"/>
      <c r="EB71" s="159"/>
      <c r="EC71" s="159"/>
      <c r="ED71" s="159"/>
      <c r="EE71" s="159"/>
    </row>
    <row r="72" spans="1:135" s="10" customFormat="1" ht="18.75" thickBot="1" x14ac:dyDescent="0.3">
      <c r="A72" s="186"/>
      <c r="B72" s="97">
        <v>58</v>
      </c>
      <c r="C72" s="87" t="s">
        <v>85</v>
      </c>
      <c r="D72" s="98">
        <v>1514</v>
      </c>
      <c r="E72" s="105">
        <v>47824637</v>
      </c>
      <c r="F72" s="106">
        <f>+L72</f>
        <v>28694782</v>
      </c>
      <c r="G72" s="107"/>
      <c r="H72" s="107"/>
      <c r="I72" s="107"/>
      <c r="J72" s="108"/>
      <c r="K72" s="107"/>
      <c r="L72" s="107">
        <v>28694782</v>
      </c>
      <c r="M72" s="107"/>
      <c r="N72" s="107"/>
      <c r="O72" s="107"/>
      <c r="P72" s="107"/>
      <c r="Q72" s="107"/>
      <c r="R72" s="107"/>
      <c r="S72" s="109">
        <f t="shared" si="0"/>
        <v>28694782</v>
      </c>
      <c r="T72" s="103">
        <f t="shared" si="1"/>
        <v>0</v>
      </c>
      <c r="U72" s="160"/>
      <c r="V72" s="156"/>
      <c r="W72" s="160"/>
      <c r="X72" s="160"/>
      <c r="Y72" s="160"/>
      <c r="Z72" s="160"/>
      <c r="AA72" s="160"/>
      <c r="AB72" s="160"/>
      <c r="AC72" s="160"/>
      <c r="AD72" s="160"/>
      <c r="AE72" s="160"/>
      <c r="AF72" s="160"/>
      <c r="AG72" s="160"/>
      <c r="AH72" s="160"/>
      <c r="AI72" s="160"/>
      <c r="AJ72" s="163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  <c r="BC72" s="159"/>
      <c r="BD72" s="159"/>
      <c r="BE72" s="159"/>
      <c r="BF72" s="159"/>
      <c r="BG72" s="159"/>
      <c r="BH72" s="159"/>
      <c r="BI72" s="159"/>
      <c r="BJ72" s="159"/>
      <c r="BK72" s="159"/>
      <c r="BL72" s="159"/>
      <c r="BM72" s="159"/>
      <c r="BN72" s="159"/>
      <c r="BO72" s="159"/>
      <c r="BP72" s="159"/>
      <c r="BQ72" s="159"/>
      <c r="BR72" s="159"/>
      <c r="BS72" s="159"/>
      <c r="BT72" s="159"/>
      <c r="BU72" s="159"/>
      <c r="BV72" s="159"/>
      <c r="BW72" s="159"/>
      <c r="BX72" s="159"/>
      <c r="BY72" s="159"/>
      <c r="BZ72" s="159"/>
      <c r="CA72" s="159"/>
      <c r="CB72" s="159"/>
      <c r="CC72" s="159"/>
      <c r="CD72" s="159"/>
      <c r="CE72" s="159"/>
      <c r="CF72" s="159"/>
      <c r="CG72" s="159"/>
      <c r="CH72" s="159"/>
      <c r="CI72" s="159"/>
      <c r="CJ72" s="159"/>
      <c r="CK72" s="159"/>
      <c r="CL72" s="159"/>
      <c r="CM72" s="159"/>
      <c r="CN72" s="159"/>
      <c r="CO72" s="159"/>
      <c r="CP72" s="159"/>
      <c r="CQ72" s="159"/>
      <c r="CR72" s="159"/>
      <c r="CS72" s="159"/>
      <c r="CT72" s="159"/>
      <c r="CU72" s="159"/>
      <c r="CV72" s="159"/>
      <c r="CW72" s="159"/>
      <c r="CX72" s="159"/>
      <c r="CY72" s="159"/>
      <c r="CZ72" s="159"/>
      <c r="DA72" s="159"/>
      <c r="DB72" s="159"/>
      <c r="DC72" s="159"/>
      <c r="DD72" s="159"/>
      <c r="DE72" s="159"/>
      <c r="DF72" s="159"/>
      <c r="DG72" s="159"/>
      <c r="DH72" s="159"/>
      <c r="DI72" s="159"/>
      <c r="DJ72" s="159"/>
      <c r="DK72" s="159"/>
      <c r="DL72" s="159"/>
      <c r="DM72" s="159"/>
      <c r="DN72" s="159"/>
      <c r="DO72" s="159"/>
      <c r="DP72" s="159"/>
      <c r="DQ72" s="159"/>
      <c r="DR72" s="159"/>
      <c r="DS72" s="159"/>
      <c r="DT72" s="159"/>
      <c r="DU72" s="159"/>
      <c r="DV72" s="159"/>
      <c r="DW72" s="159"/>
      <c r="DX72" s="159"/>
      <c r="DY72" s="159"/>
      <c r="DZ72" s="159"/>
      <c r="EA72" s="159"/>
      <c r="EB72" s="159"/>
      <c r="EC72" s="159"/>
      <c r="ED72" s="159"/>
      <c r="EE72" s="159"/>
    </row>
    <row r="73" spans="1:135" s="10" customFormat="1" ht="18.75" hidden="1" thickBot="1" x14ac:dyDescent="0.3">
      <c r="A73" s="186"/>
      <c r="B73" s="97">
        <v>59</v>
      </c>
      <c r="C73" s="87" t="s">
        <v>86</v>
      </c>
      <c r="D73" s="98">
        <v>1290</v>
      </c>
      <c r="E73" s="105">
        <v>29672159</v>
      </c>
      <c r="F73" s="106">
        <v>20770511</v>
      </c>
      <c r="G73" s="107"/>
      <c r="H73" s="107"/>
      <c r="I73" s="107">
        <v>14836080</v>
      </c>
      <c r="J73" s="108">
        <v>5934431</v>
      </c>
      <c r="K73" s="107"/>
      <c r="L73" s="107"/>
      <c r="M73" s="107"/>
      <c r="N73" s="107"/>
      <c r="O73" s="107"/>
      <c r="P73" s="107"/>
      <c r="Q73" s="107"/>
      <c r="R73" s="107"/>
      <c r="S73" s="109">
        <f t="shared" si="0"/>
        <v>20770511</v>
      </c>
      <c r="T73" s="103">
        <f t="shared" si="1"/>
        <v>0</v>
      </c>
      <c r="U73" s="160"/>
      <c r="V73" s="156"/>
      <c r="W73" s="160"/>
      <c r="X73" s="160"/>
      <c r="Y73" s="160"/>
      <c r="Z73" s="160"/>
      <c r="AA73" s="160"/>
      <c r="AB73" s="160"/>
      <c r="AC73" s="160"/>
      <c r="AD73" s="160"/>
      <c r="AE73" s="160"/>
      <c r="AF73" s="160"/>
      <c r="AG73" s="160"/>
      <c r="AH73" s="160"/>
      <c r="AI73" s="160"/>
      <c r="AJ73" s="163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  <c r="BC73" s="159"/>
      <c r="BD73" s="159"/>
      <c r="BE73" s="159"/>
      <c r="BF73" s="159"/>
      <c r="BG73" s="159"/>
      <c r="BH73" s="159"/>
      <c r="BI73" s="159"/>
      <c r="BJ73" s="159"/>
      <c r="BK73" s="159"/>
      <c r="BL73" s="159"/>
      <c r="BM73" s="159"/>
      <c r="BN73" s="159"/>
      <c r="BO73" s="159"/>
      <c r="BP73" s="159"/>
      <c r="BQ73" s="159"/>
      <c r="BR73" s="159"/>
      <c r="BS73" s="159"/>
      <c r="BT73" s="159"/>
      <c r="BU73" s="159"/>
      <c r="BV73" s="159"/>
      <c r="BW73" s="159"/>
      <c r="BX73" s="159"/>
      <c r="BY73" s="159"/>
      <c r="BZ73" s="159"/>
      <c r="CA73" s="159"/>
      <c r="CB73" s="159"/>
      <c r="CC73" s="159"/>
      <c r="CD73" s="159"/>
      <c r="CE73" s="159"/>
      <c r="CF73" s="159"/>
      <c r="CG73" s="159"/>
      <c r="CH73" s="159"/>
      <c r="CI73" s="159"/>
      <c r="CJ73" s="159"/>
      <c r="CK73" s="159"/>
      <c r="CL73" s="159"/>
      <c r="CM73" s="159"/>
      <c r="CN73" s="159"/>
      <c r="CO73" s="159"/>
      <c r="CP73" s="159"/>
      <c r="CQ73" s="159"/>
      <c r="CR73" s="159"/>
      <c r="CS73" s="159"/>
      <c r="CT73" s="159"/>
      <c r="CU73" s="159"/>
      <c r="CV73" s="159"/>
      <c r="CW73" s="159"/>
      <c r="CX73" s="159"/>
      <c r="CY73" s="159"/>
      <c r="CZ73" s="159"/>
      <c r="DA73" s="159"/>
      <c r="DB73" s="159"/>
      <c r="DC73" s="159"/>
      <c r="DD73" s="159"/>
      <c r="DE73" s="159"/>
      <c r="DF73" s="159"/>
      <c r="DG73" s="159"/>
      <c r="DH73" s="159"/>
      <c r="DI73" s="159"/>
      <c r="DJ73" s="159"/>
      <c r="DK73" s="159"/>
      <c r="DL73" s="159"/>
      <c r="DM73" s="159"/>
      <c r="DN73" s="159"/>
      <c r="DO73" s="159"/>
      <c r="DP73" s="159"/>
      <c r="DQ73" s="159"/>
      <c r="DR73" s="159"/>
      <c r="DS73" s="159"/>
      <c r="DT73" s="159"/>
      <c r="DU73" s="159"/>
      <c r="DV73" s="159"/>
      <c r="DW73" s="159"/>
      <c r="DX73" s="159"/>
      <c r="DY73" s="159"/>
      <c r="DZ73" s="159"/>
      <c r="EA73" s="159"/>
      <c r="EB73" s="159"/>
      <c r="EC73" s="159"/>
      <c r="ED73" s="159"/>
      <c r="EE73" s="159"/>
    </row>
    <row r="74" spans="1:135" s="10" customFormat="1" ht="18.75" hidden="1" thickBot="1" x14ac:dyDescent="0.3">
      <c r="A74" s="186"/>
      <c r="B74" s="97">
        <v>60</v>
      </c>
      <c r="C74" s="87" t="s">
        <v>87</v>
      </c>
      <c r="D74" s="98"/>
      <c r="E74" s="105"/>
      <c r="F74" s="106"/>
      <c r="G74" s="107"/>
      <c r="H74" s="107"/>
      <c r="I74" s="107"/>
      <c r="J74" s="108"/>
      <c r="K74" s="107"/>
      <c r="L74" s="107"/>
      <c r="M74" s="107"/>
      <c r="N74" s="107"/>
      <c r="O74" s="107"/>
      <c r="P74" s="107"/>
      <c r="Q74" s="107"/>
      <c r="R74" s="107"/>
      <c r="S74" s="109">
        <f t="shared" si="0"/>
        <v>0</v>
      </c>
      <c r="T74" s="103">
        <f t="shared" si="1"/>
        <v>0</v>
      </c>
      <c r="U74" s="160"/>
      <c r="V74" s="156"/>
      <c r="W74" s="160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3"/>
      <c r="AK74" s="159"/>
      <c r="AL74" s="159"/>
      <c r="AM74" s="159"/>
      <c r="AN74" s="159"/>
      <c r="AO74" s="159"/>
      <c r="AP74" s="159"/>
      <c r="AQ74" s="159"/>
      <c r="AR74" s="159"/>
      <c r="AS74" s="159"/>
      <c r="AT74" s="159"/>
      <c r="AU74" s="159"/>
      <c r="AV74" s="159"/>
      <c r="AW74" s="159"/>
      <c r="AX74" s="159"/>
      <c r="AY74" s="159"/>
      <c r="AZ74" s="159"/>
      <c r="BA74" s="159"/>
      <c r="BB74" s="159"/>
      <c r="BC74" s="159"/>
      <c r="BD74" s="159"/>
      <c r="BE74" s="159"/>
      <c r="BF74" s="159"/>
      <c r="BG74" s="159"/>
      <c r="BH74" s="159"/>
      <c r="BI74" s="159"/>
      <c r="BJ74" s="159"/>
      <c r="BK74" s="159"/>
      <c r="BL74" s="159"/>
      <c r="BM74" s="159"/>
      <c r="BN74" s="159"/>
      <c r="BO74" s="159"/>
      <c r="BP74" s="159"/>
      <c r="BQ74" s="159"/>
      <c r="BR74" s="159"/>
      <c r="BS74" s="159"/>
      <c r="BT74" s="159"/>
      <c r="BU74" s="159"/>
      <c r="BV74" s="159"/>
      <c r="BW74" s="159"/>
      <c r="BX74" s="159"/>
      <c r="BY74" s="159"/>
      <c r="BZ74" s="159"/>
      <c r="CA74" s="159"/>
      <c r="CB74" s="159"/>
      <c r="CC74" s="159"/>
      <c r="CD74" s="159"/>
      <c r="CE74" s="159"/>
      <c r="CF74" s="159"/>
      <c r="CG74" s="159"/>
      <c r="CH74" s="159"/>
      <c r="CI74" s="159"/>
      <c r="CJ74" s="159"/>
      <c r="CK74" s="159"/>
      <c r="CL74" s="159"/>
      <c r="CM74" s="159"/>
      <c r="CN74" s="159"/>
      <c r="CO74" s="159"/>
      <c r="CP74" s="159"/>
      <c r="CQ74" s="159"/>
      <c r="CR74" s="159"/>
      <c r="CS74" s="159"/>
      <c r="CT74" s="159"/>
      <c r="CU74" s="159"/>
      <c r="CV74" s="159"/>
      <c r="CW74" s="159"/>
      <c r="CX74" s="159"/>
      <c r="CY74" s="159"/>
      <c r="CZ74" s="159"/>
      <c r="DA74" s="159"/>
      <c r="DB74" s="159"/>
      <c r="DC74" s="159"/>
      <c r="DD74" s="159"/>
      <c r="DE74" s="159"/>
      <c r="DF74" s="159"/>
      <c r="DG74" s="159"/>
      <c r="DH74" s="159"/>
      <c r="DI74" s="159"/>
      <c r="DJ74" s="159"/>
      <c r="DK74" s="159"/>
      <c r="DL74" s="159"/>
      <c r="DM74" s="159"/>
      <c r="DN74" s="159"/>
      <c r="DO74" s="159"/>
      <c r="DP74" s="159"/>
      <c r="DQ74" s="159"/>
      <c r="DR74" s="159"/>
      <c r="DS74" s="159"/>
      <c r="DT74" s="159"/>
      <c r="DU74" s="159"/>
      <c r="DV74" s="159"/>
      <c r="DW74" s="159"/>
      <c r="DX74" s="159"/>
      <c r="DY74" s="159"/>
      <c r="DZ74" s="159"/>
      <c r="EA74" s="159"/>
      <c r="EB74" s="159"/>
      <c r="EC74" s="159"/>
      <c r="ED74" s="159"/>
      <c r="EE74" s="159"/>
    </row>
    <row r="75" spans="1:135" s="10" customFormat="1" ht="18.75" hidden="1" thickBot="1" x14ac:dyDescent="0.3">
      <c r="A75" s="186"/>
      <c r="B75" s="97">
        <v>61</v>
      </c>
      <c r="C75" s="87" t="s">
        <v>88</v>
      </c>
      <c r="D75" s="98"/>
      <c r="E75" s="105"/>
      <c r="F75" s="106"/>
      <c r="G75" s="107"/>
      <c r="H75" s="107"/>
      <c r="I75" s="107"/>
      <c r="J75" s="108"/>
      <c r="K75" s="107"/>
      <c r="L75" s="107"/>
      <c r="M75" s="107"/>
      <c r="N75" s="107"/>
      <c r="O75" s="107"/>
      <c r="P75" s="107"/>
      <c r="Q75" s="107"/>
      <c r="R75" s="107"/>
      <c r="S75" s="109">
        <f t="shared" si="0"/>
        <v>0</v>
      </c>
      <c r="T75" s="103">
        <f t="shared" si="1"/>
        <v>0</v>
      </c>
      <c r="U75" s="160"/>
      <c r="V75" s="156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3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159"/>
      <c r="CA75" s="159"/>
      <c r="CB75" s="159"/>
      <c r="CC75" s="159"/>
      <c r="CD75" s="159"/>
      <c r="CE75" s="159"/>
      <c r="CF75" s="159"/>
      <c r="CG75" s="159"/>
      <c r="CH75" s="159"/>
      <c r="CI75" s="159"/>
      <c r="CJ75" s="159"/>
      <c r="CK75" s="159"/>
      <c r="CL75" s="159"/>
      <c r="CM75" s="159"/>
      <c r="CN75" s="159"/>
      <c r="CO75" s="159"/>
      <c r="CP75" s="159"/>
      <c r="CQ75" s="159"/>
      <c r="CR75" s="159"/>
      <c r="CS75" s="159"/>
      <c r="CT75" s="159"/>
      <c r="CU75" s="159"/>
      <c r="CV75" s="159"/>
      <c r="CW75" s="159"/>
      <c r="CX75" s="159"/>
      <c r="CY75" s="159"/>
      <c r="CZ75" s="159"/>
      <c r="DA75" s="159"/>
      <c r="DB75" s="159"/>
      <c r="DC75" s="159"/>
      <c r="DD75" s="159"/>
      <c r="DE75" s="159"/>
      <c r="DF75" s="159"/>
      <c r="DG75" s="159"/>
      <c r="DH75" s="159"/>
      <c r="DI75" s="159"/>
      <c r="DJ75" s="159"/>
      <c r="DK75" s="159"/>
      <c r="DL75" s="159"/>
      <c r="DM75" s="159"/>
      <c r="DN75" s="159"/>
      <c r="DO75" s="159"/>
      <c r="DP75" s="159"/>
      <c r="DQ75" s="159"/>
      <c r="DR75" s="159"/>
      <c r="DS75" s="159"/>
      <c r="DT75" s="159"/>
      <c r="DU75" s="159"/>
      <c r="DV75" s="159"/>
      <c r="DW75" s="159"/>
      <c r="DX75" s="159"/>
      <c r="DY75" s="159"/>
      <c r="DZ75" s="159"/>
      <c r="EA75" s="159"/>
      <c r="EB75" s="159"/>
      <c r="EC75" s="159"/>
      <c r="ED75" s="159"/>
      <c r="EE75" s="159"/>
    </row>
    <row r="76" spans="1:135" s="10" customFormat="1" ht="36.75" hidden="1" thickBot="1" x14ac:dyDescent="0.3">
      <c r="A76" s="186"/>
      <c r="B76" s="97">
        <v>62</v>
      </c>
      <c r="C76" s="87" t="s">
        <v>89</v>
      </c>
      <c r="D76" s="98"/>
      <c r="E76" s="105"/>
      <c r="F76" s="106"/>
      <c r="G76" s="107"/>
      <c r="H76" s="107"/>
      <c r="I76" s="107"/>
      <c r="J76" s="108"/>
      <c r="K76" s="107"/>
      <c r="L76" s="107"/>
      <c r="M76" s="107"/>
      <c r="N76" s="107"/>
      <c r="O76" s="107"/>
      <c r="P76" s="107"/>
      <c r="Q76" s="107"/>
      <c r="R76" s="107"/>
      <c r="S76" s="109">
        <f t="shared" si="0"/>
        <v>0</v>
      </c>
      <c r="T76" s="103">
        <f t="shared" si="1"/>
        <v>0</v>
      </c>
      <c r="U76" s="160"/>
      <c r="V76" s="156"/>
      <c r="W76" s="160"/>
      <c r="X76" s="160"/>
      <c r="Y76" s="160"/>
      <c r="Z76" s="160"/>
      <c r="AA76" s="160"/>
      <c r="AB76" s="160"/>
      <c r="AC76" s="160"/>
      <c r="AD76" s="160"/>
      <c r="AE76" s="160"/>
      <c r="AF76" s="160"/>
      <c r="AG76" s="160"/>
      <c r="AH76" s="160"/>
      <c r="AI76" s="160"/>
      <c r="AJ76" s="163"/>
      <c r="AK76" s="159"/>
      <c r="AL76" s="159"/>
      <c r="AM76" s="159"/>
      <c r="AN76" s="159"/>
      <c r="AO76" s="159"/>
      <c r="AP76" s="159"/>
      <c r="AQ76" s="159"/>
      <c r="AR76" s="159"/>
      <c r="AS76" s="159"/>
      <c r="AT76" s="159"/>
      <c r="AU76" s="159"/>
      <c r="AV76" s="159"/>
      <c r="AW76" s="159"/>
      <c r="AX76" s="159"/>
      <c r="AY76" s="159"/>
      <c r="AZ76" s="159"/>
      <c r="BA76" s="159"/>
      <c r="BB76" s="159"/>
      <c r="BC76" s="159"/>
      <c r="BD76" s="159"/>
      <c r="BE76" s="159"/>
      <c r="BF76" s="159"/>
      <c r="BG76" s="159"/>
      <c r="BH76" s="159"/>
      <c r="BI76" s="159"/>
      <c r="BJ76" s="159"/>
      <c r="BK76" s="159"/>
      <c r="BL76" s="159"/>
      <c r="BM76" s="159"/>
      <c r="BN76" s="159"/>
      <c r="BO76" s="159"/>
      <c r="BP76" s="159"/>
      <c r="BQ76" s="159"/>
      <c r="BR76" s="159"/>
      <c r="BS76" s="159"/>
      <c r="BT76" s="159"/>
      <c r="BU76" s="159"/>
      <c r="BV76" s="159"/>
      <c r="BW76" s="159"/>
      <c r="BX76" s="159"/>
      <c r="BY76" s="159"/>
      <c r="BZ76" s="159"/>
      <c r="CA76" s="159"/>
      <c r="CB76" s="159"/>
      <c r="CC76" s="159"/>
      <c r="CD76" s="159"/>
      <c r="CE76" s="159"/>
      <c r="CF76" s="159"/>
      <c r="CG76" s="159"/>
      <c r="CH76" s="159"/>
      <c r="CI76" s="159"/>
      <c r="CJ76" s="159"/>
      <c r="CK76" s="159"/>
      <c r="CL76" s="159"/>
      <c r="CM76" s="159"/>
      <c r="CN76" s="159"/>
      <c r="CO76" s="159"/>
      <c r="CP76" s="159"/>
      <c r="CQ76" s="159"/>
      <c r="CR76" s="159"/>
      <c r="CS76" s="159"/>
      <c r="CT76" s="159"/>
      <c r="CU76" s="159"/>
      <c r="CV76" s="159"/>
      <c r="CW76" s="159"/>
      <c r="CX76" s="159"/>
      <c r="CY76" s="159"/>
      <c r="CZ76" s="159"/>
      <c r="DA76" s="159"/>
      <c r="DB76" s="159"/>
      <c r="DC76" s="159"/>
      <c r="DD76" s="159"/>
      <c r="DE76" s="159"/>
      <c r="DF76" s="159"/>
      <c r="DG76" s="159"/>
      <c r="DH76" s="159"/>
      <c r="DI76" s="159"/>
      <c r="DJ76" s="159"/>
      <c r="DK76" s="159"/>
      <c r="DL76" s="159"/>
      <c r="DM76" s="159"/>
      <c r="DN76" s="159"/>
      <c r="DO76" s="159"/>
      <c r="DP76" s="159"/>
      <c r="DQ76" s="159"/>
      <c r="DR76" s="159"/>
      <c r="DS76" s="159"/>
      <c r="DT76" s="159"/>
      <c r="DU76" s="159"/>
      <c r="DV76" s="159"/>
      <c r="DW76" s="159"/>
      <c r="DX76" s="159"/>
      <c r="DY76" s="159"/>
      <c r="DZ76" s="159"/>
      <c r="EA76" s="159"/>
      <c r="EB76" s="159"/>
      <c r="EC76" s="159"/>
      <c r="ED76" s="159"/>
      <c r="EE76" s="159"/>
    </row>
    <row r="77" spans="1:135" s="10" customFormat="1" ht="36.75" hidden="1" thickBot="1" x14ac:dyDescent="0.3">
      <c r="A77" s="186"/>
      <c r="B77" s="97">
        <v>63</v>
      </c>
      <c r="C77" s="87" t="s">
        <v>90</v>
      </c>
      <c r="D77" s="98"/>
      <c r="E77" s="105"/>
      <c r="F77" s="106"/>
      <c r="G77" s="107"/>
      <c r="H77" s="107"/>
      <c r="I77" s="107"/>
      <c r="J77" s="108"/>
      <c r="K77" s="107"/>
      <c r="L77" s="107"/>
      <c r="M77" s="107"/>
      <c r="N77" s="107"/>
      <c r="O77" s="107"/>
      <c r="P77" s="107"/>
      <c r="Q77" s="107"/>
      <c r="R77" s="107"/>
      <c r="S77" s="109">
        <f t="shared" si="0"/>
        <v>0</v>
      </c>
      <c r="T77" s="103">
        <f t="shared" si="1"/>
        <v>0</v>
      </c>
      <c r="U77" s="160"/>
      <c r="V77" s="156"/>
      <c r="W77" s="160"/>
      <c r="X77" s="160"/>
      <c r="Y77" s="160"/>
      <c r="Z77" s="160"/>
      <c r="AA77" s="160"/>
      <c r="AB77" s="160"/>
      <c r="AC77" s="160"/>
      <c r="AD77" s="160"/>
      <c r="AE77" s="160"/>
      <c r="AF77" s="160"/>
      <c r="AG77" s="160"/>
      <c r="AH77" s="160"/>
      <c r="AI77" s="160"/>
      <c r="AJ77" s="163"/>
      <c r="AK77" s="159"/>
      <c r="AL77" s="159"/>
      <c r="AM77" s="159"/>
      <c r="AN77" s="159"/>
      <c r="AO77" s="159"/>
      <c r="AP77" s="159"/>
      <c r="AQ77" s="159"/>
      <c r="AR77" s="159"/>
      <c r="AS77" s="159"/>
      <c r="AT77" s="159"/>
      <c r="AU77" s="159"/>
      <c r="AV77" s="159"/>
      <c r="AW77" s="159"/>
      <c r="AX77" s="159"/>
      <c r="AY77" s="159"/>
      <c r="AZ77" s="159"/>
      <c r="BA77" s="159"/>
      <c r="BB77" s="159"/>
      <c r="BC77" s="159"/>
      <c r="BD77" s="159"/>
      <c r="BE77" s="159"/>
      <c r="BF77" s="159"/>
      <c r="BG77" s="159"/>
      <c r="BH77" s="159"/>
      <c r="BI77" s="159"/>
      <c r="BJ77" s="159"/>
      <c r="BK77" s="159"/>
      <c r="BL77" s="159"/>
      <c r="BM77" s="159"/>
      <c r="BN77" s="159"/>
      <c r="BO77" s="159"/>
      <c r="BP77" s="159"/>
      <c r="BQ77" s="159"/>
      <c r="BR77" s="159"/>
      <c r="BS77" s="159"/>
      <c r="BT77" s="159"/>
      <c r="BU77" s="159"/>
      <c r="BV77" s="159"/>
      <c r="BW77" s="159"/>
      <c r="BX77" s="159"/>
      <c r="BY77" s="159"/>
      <c r="BZ77" s="159"/>
      <c r="CA77" s="159"/>
      <c r="CB77" s="159"/>
      <c r="CC77" s="159"/>
      <c r="CD77" s="159"/>
      <c r="CE77" s="159"/>
      <c r="CF77" s="159"/>
      <c r="CG77" s="159"/>
      <c r="CH77" s="159"/>
      <c r="CI77" s="159"/>
      <c r="CJ77" s="159"/>
      <c r="CK77" s="159"/>
      <c r="CL77" s="159"/>
      <c r="CM77" s="159"/>
      <c r="CN77" s="159"/>
      <c r="CO77" s="159"/>
      <c r="CP77" s="159"/>
      <c r="CQ77" s="159"/>
      <c r="CR77" s="159"/>
      <c r="CS77" s="159"/>
      <c r="CT77" s="159"/>
      <c r="CU77" s="159"/>
      <c r="CV77" s="159"/>
      <c r="CW77" s="159"/>
      <c r="CX77" s="159"/>
      <c r="CY77" s="159"/>
      <c r="CZ77" s="159"/>
      <c r="DA77" s="159"/>
      <c r="DB77" s="159"/>
      <c r="DC77" s="159"/>
      <c r="DD77" s="159"/>
      <c r="DE77" s="159"/>
      <c r="DF77" s="159"/>
      <c r="DG77" s="159"/>
      <c r="DH77" s="159"/>
      <c r="DI77" s="159"/>
      <c r="DJ77" s="159"/>
      <c r="DK77" s="159"/>
      <c r="DL77" s="159"/>
      <c r="DM77" s="159"/>
      <c r="DN77" s="159"/>
      <c r="DO77" s="159"/>
      <c r="DP77" s="159"/>
      <c r="DQ77" s="159"/>
      <c r="DR77" s="159"/>
      <c r="DS77" s="159"/>
      <c r="DT77" s="159"/>
      <c r="DU77" s="159"/>
      <c r="DV77" s="159"/>
      <c r="DW77" s="159"/>
      <c r="DX77" s="159"/>
      <c r="DY77" s="159"/>
      <c r="DZ77" s="159"/>
      <c r="EA77" s="159"/>
      <c r="EB77" s="159"/>
      <c r="EC77" s="159"/>
      <c r="ED77" s="159"/>
      <c r="EE77" s="159"/>
    </row>
    <row r="78" spans="1:135" s="10" customFormat="1" ht="18.75" hidden="1" thickBot="1" x14ac:dyDescent="0.3">
      <c r="A78" s="186"/>
      <c r="B78" s="97">
        <v>64</v>
      </c>
      <c r="C78" s="87" t="s">
        <v>223</v>
      </c>
      <c r="D78" s="98">
        <v>3670</v>
      </c>
      <c r="E78" s="105">
        <v>1540268</v>
      </c>
      <c r="F78" s="106">
        <f>+L78</f>
        <v>1078188</v>
      </c>
      <c r="G78" s="107"/>
      <c r="H78" s="107"/>
      <c r="I78" s="107"/>
      <c r="J78" s="108"/>
      <c r="K78" s="107"/>
      <c r="L78" s="107">
        <v>1078188</v>
      </c>
      <c r="M78" s="107"/>
      <c r="N78" s="107"/>
      <c r="O78" s="107"/>
      <c r="P78" s="107"/>
      <c r="Q78" s="107"/>
      <c r="R78" s="107"/>
      <c r="S78" s="109">
        <f t="shared" si="0"/>
        <v>1078188</v>
      </c>
      <c r="T78" s="103">
        <f t="shared" si="1"/>
        <v>0</v>
      </c>
      <c r="U78" s="160"/>
      <c r="V78" s="156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60"/>
      <c r="AI78" s="160"/>
      <c r="AJ78" s="163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59"/>
      <c r="BK78" s="159"/>
      <c r="BL78" s="159"/>
      <c r="BM78" s="159"/>
      <c r="BN78" s="159"/>
      <c r="BO78" s="159"/>
      <c r="BP78" s="159"/>
      <c r="BQ78" s="159"/>
      <c r="BR78" s="159"/>
      <c r="BS78" s="159"/>
      <c r="BT78" s="159"/>
      <c r="BU78" s="159"/>
      <c r="BV78" s="159"/>
      <c r="BW78" s="159"/>
      <c r="BX78" s="159"/>
      <c r="BY78" s="159"/>
      <c r="BZ78" s="159"/>
      <c r="CA78" s="159"/>
      <c r="CB78" s="159"/>
      <c r="CC78" s="159"/>
      <c r="CD78" s="159"/>
      <c r="CE78" s="159"/>
      <c r="CF78" s="159"/>
      <c r="CG78" s="159"/>
      <c r="CH78" s="159"/>
      <c r="CI78" s="159"/>
      <c r="CJ78" s="159"/>
      <c r="CK78" s="159"/>
      <c r="CL78" s="159"/>
      <c r="CM78" s="159"/>
      <c r="CN78" s="159"/>
      <c r="CO78" s="159"/>
      <c r="CP78" s="159"/>
      <c r="CQ78" s="159"/>
      <c r="CR78" s="159"/>
      <c r="CS78" s="159"/>
      <c r="CT78" s="159"/>
      <c r="CU78" s="159"/>
      <c r="CV78" s="159"/>
      <c r="CW78" s="159"/>
      <c r="CX78" s="159"/>
      <c r="CY78" s="159"/>
      <c r="CZ78" s="159"/>
      <c r="DA78" s="159"/>
      <c r="DB78" s="159"/>
      <c r="DC78" s="159"/>
      <c r="DD78" s="159"/>
      <c r="DE78" s="159"/>
      <c r="DF78" s="159"/>
      <c r="DG78" s="159"/>
      <c r="DH78" s="159"/>
      <c r="DI78" s="159"/>
      <c r="DJ78" s="159"/>
      <c r="DK78" s="159"/>
      <c r="DL78" s="159"/>
      <c r="DM78" s="159"/>
      <c r="DN78" s="159"/>
      <c r="DO78" s="159"/>
      <c r="DP78" s="159"/>
      <c r="DQ78" s="159"/>
      <c r="DR78" s="159"/>
      <c r="DS78" s="159"/>
      <c r="DT78" s="159"/>
      <c r="DU78" s="159"/>
      <c r="DV78" s="159"/>
      <c r="DW78" s="159"/>
      <c r="DX78" s="159"/>
      <c r="DY78" s="159"/>
      <c r="DZ78" s="159"/>
      <c r="EA78" s="159"/>
      <c r="EB78" s="159"/>
      <c r="EC78" s="159"/>
      <c r="ED78" s="159"/>
      <c r="EE78" s="159"/>
    </row>
    <row r="79" spans="1:135" s="10" customFormat="1" ht="18.75" hidden="1" thickBot="1" x14ac:dyDescent="0.3">
      <c r="A79" s="186"/>
      <c r="B79" s="97">
        <v>65</v>
      </c>
      <c r="C79" s="87" t="s">
        <v>91</v>
      </c>
      <c r="D79" s="98"/>
      <c r="E79" s="105"/>
      <c r="F79" s="106"/>
      <c r="G79" s="107"/>
      <c r="H79" s="107"/>
      <c r="I79" s="107"/>
      <c r="J79" s="108"/>
      <c r="K79" s="107"/>
      <c r="L79" s="107"/>
      <c r="M79" s="107"/>
      <c r="N79" s="107"/>
      <c r="O79" s="107"/>
      <c r="P79" s="107"/>
      <c r="Q79" s="107"/>
      <c r="R79" s="107"/>
      <c r="S79" s="109">
        <f t="shared" si="0"/>
        <v>0</v>
      </c>
      <c r="T79" s="103">
        <f t="shared" si="1"/>
        <v>0</v>
      </c>
      <c r="U79" s="160"/>
      <c r="V79" s="156"/>
      <c r="W79" s="160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  <c r="AH79" s="160"/>
      <c r="AI79" s="160"/>
      <c r="AJ79" s="163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159"/>
      <c r="BN79" s="159"/>
      <c r="BO79" s="159"/>
      <c r="BP79" s="159"/>
      <c r="BQ79" s="159"/>
      <c r="BR79" s="159"/>
      <c r="BS79" s="159"/>
      <c r="BT79" s="159"/>
      <c r="BU79" s="159"/>
      <c r="BV79" s="159"/>
      <c r="BW79" s="159"/>
      <c r="BX79" s="159"/>
      <c r="BY79" s="159"/>
      <c r="BZ79" s="159"/>
      <c r="CA79" s="159"/>
      <c r="CB79" s="159"/>
      <c r="CC79" s="159"/>
      <c r="CD79" s="159"/>
      <c r="CE79" s="159"/>
      <c r="CF79" s="159"/>
      <c r="CG79" s="159"/>
      <c r="CH79" s="159"/>
      <c r="CI79" s="159"/>
      <c r="CJ79" s="159"/>
      <c r="CK79" s="159"/>
      <c r="CL79" s="159"/>
      <c r="CM79" s="159"/>
      <c r="CN79" s="159"/>
      <c r="CO79" s="159"/>
      <c r="CP79" s="159"/>
      <c r="CQ79" s="159"/>
      <c r="CR79" s="159"/>
      <c r="CS79" s="159"/>
      <c r="CT79" s="159"/>
      <c r="CU79" s="159"/>
      <c r="CV79" s="159"/>
      <c r="CW79" s="159"/>
      <c r="CX79" s="159"/>
      <c r="CY79" s="159"/>
      <c r="CZ79" s="159"/>
      <c r="DA79" s="159"/>
      <c r="DB79" s="159"/>
      <c r="DC79" s="159"/>
      <c r="DD79" s="159"/>
      <c r="DE79" s="159"/>
      <c r="DF79" s="159"/>
      <c r="DG79" s="159"/>
      <c r="DH79" s="159"/>
      <c r="DI79" s="159"/>
      <c r="DJ79" s="159"/>
      <c r="DK79" s="159"/>
      <c r="DL79" s="159"/>
      <c r="DM79" s="159"/>
      <c r="DN79" s="159"/>
      <c r="DO79" s="159"/>
      <c r="DP79" s="159"/>
      <c r="DQ79" s="159"/>
      <c r="DR79" s="159"/>
      <c r="DS79" s="159"/>
      <c r="DT79" s="159"/>
      <c r="DU79" s="159"/>
      <c r="DV79" s="159"/>
      <c r="DW79" s="159"/>
      <c r="DX79" s="159"/>
      <c r="DY79" s="159"/>
      <c r="DZ79" s="159"/>
      <c r="EA79" s="159"/>
      <c r="EB79" s="159"/>
      <c r="EC79" s="159"/>
      <c r="ED79" s="159"/>
      <c r="EE79" s="159"/>
    </row>
    <row r="80" spans="1:135" s="10" customFormat="1" ht="18.75" hidden="1" thickBot="1" x14ac:dyDescent="0.3">
      <c r="A80" s="186"/>
      <c r="B80" s="97">
        <v>66</v>
      </c>
      <c r="C80" s="87" t="s">
        <v>92</v>
      </c>
      <c r="D80" s="98"/>
      <c r="E80" s="105"/>
      <c r="F80" s="106"/>
      <c r="G80" s="107"/>
      <c r="H80" s="107"/>
      <c r="I80" s="107"/>
      <c r="J80" s="108"/>
      <c r="K80" s="107"/>
      <c r="L80" s="107"/>
      <c r="M80" s="107"/>
      <c r="N80" s="107"/>
      <c r="O80" s="107"/>
      <c r="P80" s="107"/>
      <c r="Q80" s="107"/>
      <c r="R80" s="107"/>
      <c r="S80" s="109">
        <f t="shared" si="0"/>
        <v>0</v>
      </c>
      <c r="T80" s="103">
        <f t="shared" si="1"/>
        <v>0</v>
      </c>
      <c r="U80" s="160"/>
      <c r="V80" s="156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60"/>
      <c r="AI80" s="160"/>
      <c r="AJ80" s="163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159"/>
      <c r="BN80" s="159"/>
      <c r="BO80" s="159"/>
      <c r="BP80" s="159"/>
      <c r="BQ80" s="159"/>
      <c r="BR80" s="159"/>
      <c r="BS80" s="159"/>
      <c r="BT80" s="159"/>
      <c r="BU80" s="159"/>
      <c r="BV80" s="159"/>
      <c r="BW80" s="159"/>
      <c r="BX80" s="159"/>
      <c r="BY80" s="159"/>
      <c r="BZ80" s="159"/>
      <c r="CA80" s="159"/>
      <c r="CB80" s="159"/>
      <c r="CC80" s="159"/>
      <c r="CD80" s="159"/>
      <c r="CE80" s="159"/>
      <c r="CF80" s="159"/>
      <c r="CG80" s="159"/>
      <c r="CH80" s="159"/>
      <c r="CI80" s="159"/>
      <c r="CJ80" s="159"/>
      <c r="CK80" s="159"/>
      <c r="CL80" s="159"/>
      <c r="CM80" s="159"/>
      <c r="CN80" s="159"/>
      <c r="CO80" s="159"/>
      <c r="CP80" s="159"/>
      <c r="CQ80" s="159"/>
      <c r="CR80" s="159"/>
      <c r="CS80" s="159"/>
      <c r="CT80" s="159"/>
      <c r="CU80" s="159"/>
      <c r="CV80" s="159"/>
      <c r="CW80" s="159"/>
      <c r="CX80" s="159"/>
      <c r="CY80" s="159"/>
      <c r="CZ80" s="159"/>
      <c r="DA80" s="159"/>
      <c r="DB80" s="159"/>
      <c r="DC80" s="159"/>
      <c r="DD80" s="159"/>
      <c r="DE80" s="159"/>
      <c r="DF80" s="159"/>
      <c r="DG80" s="159"/>
      <c r="DH80" s="159"/>
      <c r="DI80" s="159"/>
      <c r="DJ80" s="159"/>
      <c r="DK80" s="159"/>
      <c r="DL80" s="159"/>
      <c r="DM80" s="159"/>
      <c r="DN80" s="159"/>
      <c r="DO80" s="159"/>
      <c r="DP80" s="159"/>
      <c r="DQ80" s="159"/>
      <c r="DR80" s="159"/>
      <c r="DS80" s="159"/>
      <c r="DT80" s="159"/>
      <c r="DU80" s="159"/>
      <c r="DV80" s="159"/>
      <c r="DW80" s="159"/>
      <c r="DX80" s="159"/>
      <c r="DY80" s="159"/>
      <c r="DZ80" s="159"/>
      <c r="EA80" s="159"/>
      <c r="EB80" s="159"/>
      <c r="EC80" s="159"/>
      <c r="ED80" s="159"/>
      <c r="EE80" s="159"/>
    </row>
    <row r="81" spans="1:135" s="10" customFormat="1" ht="18.75" hidden="1" thickBot="1" x14ac:dyDescent="0.3">
      <c r="A81" s="186"/>
      <c r="B81" s="97">
        <v>67</v>
      </c>
      <c r="C81" s="87" t="s">
        <v>93</v>
      </c>
      <c r="D81" s="98">
        <v>1296</v>
      </c>
      <c r="E81" s="105">
        <v>15475300</v>
      </c>
      <c r="F81" s="106">
        <v>10832710</v>
      </c>
      <c r="G81" s="107"/>
      <c r="H81" s="107"/>
      <c r="I81" s="107">
        <v>10832710</v>
      </c>
      <c r="J81" s="108"/>
      <c r="K81" s="107"/>
      <c r="L81" s="107"/>
      <c r="M81" s="107"/>
      <c r="N81" s="107"/>
      <c r="O81" s="107"/>
      <c r="P81" s="107"/>
      <c r="Q81" s="107"/>
      <c r="R81" s="107"/>
      <c r="S81" s="109">
        <f t="shared" ref="S81:S115" si="3">SUM(G81:R81)</f>
        <v>10832710</v>
      </c>
      <c r="T81" s="103">
        <f t="shared" si="1"/>
        <v>0</v>
      </c>
      <c r="U81" s="160"/>
      <c r="V81" s="156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3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59"/>
      <c r="BN81" s="159"/>
      <c r="BO81" s="159"/>
      <c r="BP81" s="159"/>
      <c r="BQ81" s="159"/>
      <c r="BR81" s="159"/>
      <c r="BS81" s="159"/>
      <c r="BT81" s="159"/>
      <c r="BU81" s="159"/>
      <c r="BV81" s="159"/>
      <c r="BW81" s="159"/>
      <c r="BX81" s="159"/>
      <c r="BY81" s="159"/>
      <c r="BZ81" s="159"/>
      <c r="CA81" s="159"/>
      <c r="CB81" s="159"/>
      <c r="CC81" s="159"/>
      <c r="CD81" s="159"/>
      <c r="CE81" s="159"/>
      <c r="CF81" s="159"/>
      <c r="CG81" s="159"/>
      <c r="CH81" s="159"/>
      <c r="CI81" s="159"/>
      <c r="CJ81" s="159"/>
      <c r="CK81" s="159"/>
      <c r="CL81" s="159"/>
      <c r="CM81" s="159"/>
      <c r="CN81" s="159"/>
      <c r="CO81" s="159"/>
      <c r="CP81" s="159"/>
      <c r="CQ81" s="159"/>
      <c r="CR81" s="159"/>
      <c r="CS81" s="159"/>
      <c r="CT81" s="159"/>
      <c r="CU81" s="159"/>
      <c r="CV81" s="159"/>
      <c r="CW81" s="159"/>
      <c r="CX81" s="159"/>
      <c r="CY81" s="159"/>
      <c r="CZ81" s="159"/>
      <c r="DA81" s="159"/>
      <c r="DB81" s="159"/>
      <c r="DC81" s="159"/>
      <c r="DD81" s="159"/>
      <c r="DE81" s="159"/>
      <c r="DF81" s="159"/>
      <c r="DG81" s="159"/>
      <c r="DH81" s="159"/>
      <c r="DI81" s="159"/>
      <c r="DJ81" s="159"/>
      <c r="DK81" s="159"/>
      <c r="DL81" s="159"/>
      <c r="DM81" s="159"/>
      <c r="DN81" s="159"/>
      <c r="DO81" s="159"/>
      <c r="DP81" s="159"/>
      <c r="DQ81" s="159"/>
      <c r="DR81" s="159"/>
      <c r="DS81" s="159"/>
      <c r="DT81" s="159"/>
      <c r="DU81" s="159"/>
      <c r="DV81" s="159"/>
      <c r="DW81" s="159"/>
      <c r="DX81" s="159"/>
      <c r="DY81" s="159"/>
      <c r="DZ81" s="159"/>
      <c r="EA81" s="159"/>
      <c r="EB81" s="159"/>
      <c r="EC81" s="159"/>
      <c r="ED81" s="159"/>
      <c r="EE81" s="159"/>
    </row>
    <row r="82" spans="1:135" s="10" customFormat="1" ht="18.75" hidden="1" thickBot="1" x14ac:dyDescent="0.3">
      <c r="A82" s="186"/>
      <c r="B82" s="97">
        <v>68</v>
      </c>
      <c r="C82" s="87" t="s">
        <v>209</v>
      </c>
      <c r="D82" s="98"/>
      <c r="E82" s="105"/>
      <c r="F82" s="106"/>
      <c r="G82" s="107"/>
      <c r="H82" s="107"/>
      <c r="I82" s="107"/>
      <c r="J82" s="108"/>
      <c r="K82" s="107"/>
      <c r="L82" s="107"/>
      <c r="M82" s="107"/>
      <c r="N82" s="107"/>
      <c r="O82" s="107"/>
      <c r="P82" s="107"/>
      <c r="Q82" s="107"/>
      <c r="R82" s="107"/>
      <c r="S82" s="109"/>
      <c r="T82" s="103"/>
      <c r="U82" s="160"/>
      <c r="V82" s="156"/>
      <c r="W82" s="160"/>
      <c r="X82" s="160"/>
      <c r="Y82" s="160"/>
      <c r="Z82" s="160"/>
      <c r="AA82" s="160"/>
      <c r="AB82" s="160"/>
      <c r="AC82" s="160"/>
      <c r="AD82" s="160"/>
      <c r="AE82" s="160"/>
      <c r="AF82" s="160"/>
      <c r="AG82" s="160"/>
      <c r="AH82" s="160"/>
      <c r="AI82" s="160"/>
      <c r="AJ82" s="163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59"/>
      <c r="BN82" s="159"/>
      <c r="BO82" s="159"/>
      <c r="BP82" s="159"/>
      <c r="BQ82" s="159"/>
      <c r="BR82" s="159"/>
      <c r="BS82" s="159"/>
      <c r="BT82" s="159"/>
      <c r="BU82" s="159"/>
      <c r="BV82" s="159"/>
      <c r="BW82" s="159"/>
      <c r="BX82" s="159"/>
      <c r="BY82" s="159"/>
      <c r="BZ82" s="159"/>
      <c r="CA82" s="159"/>
      <c r="CB82" s="159"/>
      <c r="CC82" s="159"/>
      <c r="CD82" s="159"/>
      <c r="CE82" s="159"/>
      <c r="CF82" s="159"/>
      <c r="CG82" s="159"/>
      <c r="CH82" s="159"/>
      <c r="CI82" s="159"/>
      <c r="CJ82" s="159"/>
      <c r="CK82" s="159"/>
      <c r="CL82" s="159"/>
      <c r="CM82" s="159"/>
      <c r="CN82" s="159"/>
      <c r="CO82" s="159"/>
      <c r="CP82" s="159"/>
      <c r="CQ82" s="159"/>
      <c r="CR82" s="159"/>
      <c r="CS82" s="159"/>
      <c r="CT82" s="159"/>
      <c r="CU82" s="159"/>
      <c r="CV82" s="159"/>
      <c r="CW82" s="159"/>
      <c r="CX82" s="159"/>
      <c r="CY82" s="159"/>
      <c r="CZ82" s="159"/>
      <c r="DA82" s="159"/>
      <c r="DB82" s="159"/>
      <c r="DC82" s="159"/>
      <c r="DD82" s="159"/>
      <c r="DE82" s="159"/>
      <c r="DF82" s="159"/>
      <c r="DG82" s="159"/>
      <c r="DH82" s="159"/>
      <c r="DI82" s="159"/>
      <c r="DJ82" s="159"/>
      <c r="DK82" s="159"/>
      <c r="DL82" s="159"/>
      <c r="DM82" s="159"/>
      <c r="DN82" s="159"/>
      <c r="DO82" s="159"/>
      <c r="DP82" s="159"/>
      <c r="DQ82" s="159"/>
      <c r="DR82" s="159"/>
      <c r="DS82" s="159"/>
      <c r="DT82" s="159"/>
      <c r="DU82" s="159"/>
      <c r="DV82" s="159"/>
      <c r="DW82" s="159"/>
      <c r="DX82" s="159"/>
      <c r="DY82" s="159"/>
      <c r="DZ82" s="159"/>
      <c r="EA82" s="159"/>
      <c r="EB82" s="159"/>
      <c r="EC82" s="159"/>
      <c r="ED82" s="159"/>
      <c r="EE82" s="159"/>
    </row>
    <row r="83" spans="1:135" s="10" customFormat="1" ht="18.75" hidden="1" thickBot="1" x14ac:dyDescent="0.3">
      <c r="A83" s="186"/>
      <c r="B83" s="97">
        <v>69</v>
      </c>
      <c r="C83" s="87" t="s">
        <v>94</v>
      </c>
      <c r="D83" s="98"/>
      <c r="E83" s="105"/>
      <c r="F83" s="106"/>
      <c r="G83" s="107"/>
      <c r="H83" s="107"/>
      <c r="I83" s="107"/>
      <c r="J83" s="108"/>
      <c r="K83" s="107"/>
      <c r="L83" s="107"/>
      <c r="M83" s="107"/>
      <c r="N83" s="107"/>
      <c r="O83" s="107"/>
      <c r="P83" s="107"/>
      <c r="Q83" s="107"/>
      <c r="R83" s="107"/>
      <c r="S83" s="109">
        <f t="shared" si="3"/>
        <v>0</v>
      </c>
      <c r="T83" s="103">
        <f t="shared" ref="T83:T115" si="4">+F83-S83</f>
        <v>0</v>
      </c>
      <c r="U83" s="160"/>
      <c r="V83" s="156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3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159"/>
      <c r="BN83" s="159"/>
      <c r="BO83" s="159"/>
      <c r="BP83" s="159"/>
      <c r="BQ83" s="159"/>
      <c r="BR83" s="159"/>
      <c r="BS83" s="159"/>
      <c r="BT83" s="159"/>
      <c r="BU83" s="159"/>
      <c r="BV83" s="159"/>
      <c r="BW83" s="159"/>
      <c r="BX83" s="159"/>
      <c r="BY83" s="159"/>
      <c r="BZ83" s="159"/>
      <c r="CA83" s="159"/>
      <c r="CB83" s="159"/>
      <c r="CC83" s="159"/>
      <c r="CD83" s="159"/>
      <c r="CE83" s="159"/>
      <c r="CF83" s="159"/>
      <c r="CG83" s="159"/>
      <c r="CH83" s="159"/>
      <c r="CI83" s="159"/>
      <c r="CJ83" s="159"/>
      <c r="CK83" s="159"/>
      <c r="CL83" s="159"/>
      <c r="CM83" s="159"/>
      <c r="CN83" s="159"/>
      <c r="CO83" s="159"/>
      <c r="CP83" s="159"/>
      <c r="CQ83" s="159"/>
      <c r="CR83" s="159"/>
      <c r="CS83" s="159"/>
      <c r="CT83" s="159"/>
      <c r="CU83" s="159"/>
      <c r="CV83" s="159"/>
      <c r="CW83" s="159"/>
      <c r="CX83" s="159"/>
      <c r="CY83" s="159"/>
      <c r="CZ83" s="159"/>
      <c r="DA83" s="159"/>
      <c r="DB83" s="159"/>
      <c r="DC83" s="159"/>
      <c r="DD83" s="159"/>
      <c r="DE83" s="159"/>
      <c r="DF83" s="159"/>
      <c r="DG83" s="159"/>
      <c r="DH83" s="159"/>
      <c r="DI83" s="159"/>
      <c r="DJ83" s="159"/>
      <c r="DK83" s="159"/>
      <c r="DL83" s="159"/>
      <c r="DM83" s="159"/>
      <c r="DN83" s="159"/>
      <c r="DO83" s="159"/>
      <c r="DP83" s="159"/>
      <c r="DQ83" s="159"/>
      <c r="DR83" s="159"/>
      <c r="DS83" s="159"/>
      <c r="DT83" s="159"/>
      <c r="DU83" s="159"/>
      <c r="DV83" s="159"/>
      <c r="DW83" s="159"/>
      <c r="DX83" s="159"/>
      <c r="DY83" s="159"/>
      <c r="DZ83" s="159"/>
      <c r="EA83" s="159"/>
      <c r="EB83" s="159"/>
      <c r="EC83" s="159"/>
      <c r="ED83" s="159"/>
      <c r="EE83" s="159"/>
    </row>
    <row r="84" spans="1:135" s="10" customFormat="1" ht="18.75" hidden="1" thickBot="1" x14ac:dyDescent="0.3">
      <c r="A84" s="186"/>
      <c r="B84" s="97">
        <v>70</v>
      </c>
      <c r="C84" s="87" t="s">
        <v>95</v>
      </c>
      <c r="D84" s="98"/>
      <c r="E84" s="105"/>
      <c r="F84" s="106"/>
      <c r="G84" s="107"/>
      <c r="H84" s="107"/>
      <c r="I84" s="107"/>
      <c r="J84" s="108"/>
      <c r="K84" s="107"/>
      <c r="L84" s="107"/>
      <c r="M84" s="107"/>
      <c r="N84" s="107"/>
      <c r="O84" s="107"/>
      <c r="P84" s="107"/>
      <c r="Q84" s="107"/>
      <c r="R84" s="107"/>
      <c r="S84" s="109">
        <f t="shared" si="3"/>
        <v>0</v>
      </c>
      <c r="T84" s="103">
        <f t="shared" si="4"/>
        <v>0</v>
      </c>
      <c r="U84" s="160"/>
      <c r="V84" s="156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3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  <c r="BH84" s="159"/>
      <c r="BI84" s="159"/>
      <c r="BJ84" s="159"/>
      <c r="BK84" s="159"/>
      <c r="BL84" s="159"/>
      <c r="BM84" s="159"/>
      <c r="BN84" s="159"/>
      <c r="BO84" s="159"/>
      <c r="BP84" s="159"/>
      <c r="BQ84" s="159"/>
      <c r="BR84" s="159"/>
      <c r="BS84" s="159"/>
      <c r="BT84" s="159"/>
      <c r="BU84" s="159"/>
      <c r="BV84" s="159"/>
      <c r="BW84" s="159"/>
      <c r="BX84" s="159"/>
      <c r="BY84" s="159"/>
      <c r="BZ84" s="159"/>
      <c r="CA84" s="159"/>
      <c r="CB84" s="159"/>
      <c r="CC84" s="159"/>
      <c r="CD84" s="159"/>
      <c r="CE84" s="159"/>
      <c r="CF84" s="159"/>
      <c r="CG84" s="159"/>
      <c r="CH84" s="159"/>
      <c r="CI84" s="159"/>
      <c r="CJ84" s="159"/>
      <c r="CK84" s="159"/>
      <c r="CL84" s="159"/>
      <c r="CM84" s="159"/>
      <c r="CN84" s="159"/>
      <c r="CO84" s="159"/>
      <c r="CP84" s="159"/>
      <c r="CQ84" s="159"/>
      <c r="CR84" s="159"/>
      <c r="CS84" s="159"/>
      <c r="CT84" s="159"/>
      <c r="CU84" s="159"/>
      <c r="CV84" s="159"/>
      <c r="CW84" s="159"/>
      <c r="CX84" s="159"/>
      <c r="CY84" s="159"/>
      <c r="CZ84" s="159"/>
      <c r="DA84" s="159"/>
      <c r="DB84" s="159"/>
      <c r="DC84" s="159"/>
      <c r="DD84" s="159"/>
      <c r="DE84" s="159"/>
      <c r="DF84" s="159"/>
      <c r="DG84" s="159"/>
      <c r="DH84" s="159"/>
      <c r="DI84" s="159"/>
      <c r="DJ84" s="159"/>
      <c r="DK84" s="159"/>
      <c r="DL84" s="159"/>
      <c r="DM84" s="159"/>
      <c r="DN84" s="159"/>
      <c r="DO84" s="159"/>
      <c r="DP84" s="159"/>
      <c r="DQ84" s="159"/>
      <c r="DR84" s="159"/>
      <c r="DS84" s="159"/>
      <c r="DT84" s="159"/>
      <c r="DU84" s="159"/>
      <c r="DV84" s="159"/>
      <c r="DW84" s="159"/>
      <c r="DX84" s="159"/>
      <c r="DY84" s="159"/>
      <c r="DZ84" s="159"/>
      <c r="EA84" s="159"/>
      <c r="EB84" s="159"/>
      <c r="EC84" s="159"/>
      <c r="ED84" s="159"/>
      <c r="EE84" s="159"/>
    </row>
    <row r="85" spans="1:135" s="10" customFormat="1" ht="36.75" hidden="1" thickBot="1" x14ac:dyDescent="0.3">
      <c r="A85" s="186"/>
      <c r="B85" s="97">
        <v>71</v>
      </c>
      <c r="C85" s="87" t="s">
        <v>96</v>
      </c>
      <c r="D85" s="98" t="s">
        <v>229</v>
      </c>
      <c r="E85" s="105">
        <f>111078+1262040</f>
        <v>1373118</v>
      </c>
      <c r="F85" s="106">
        <f>+J85</f>
        <v>111078</v>
      </c>
      <c r="G85" s="107"/>
      <c r="H85" s="107"/>
      <c r="I85" s="107"/>
      <c r="J85" s="108">
        <v>111078</v>
      </c>
      <c r="K85" s="107"/>
      <c r="L85" s="107"/>
      <c r="M85" s="107"/>
      <c r="N85" s="107"/>
      <c r="O85" s="107"/>
      <c r="P85" s="107"/>
      <c r="Q85" s="107"/>
      <c r="R85" s="107"/>
      <c r="S85" s="109">
        <f t="shared" si="3"/>
        <v>111078</v>
      </c>
      <c r="T85" s="103">
        <f t="shared" si="4"/>
        <v>0</v>
      </c>
      <c r="U85" s="160"/>
      <c r="V85" s="156"/>
      <c r="W85" s="160"/>
      <c r="X85" s="160"/>
      <c r="Y85" s="160"/>
      <c r="Z85" s="160"/>
      <c r="AA85" s="160"/>
      <c r="AB85" s="160"/>
      <c r="AC85" s="160"/>
      <c r="AD85" s="160"/>
      <c r="AE85" s="160"/>
      <c r="AF85" s="160"/>
      <c r="AG85" s="160"/>
      <c r="AH85" s="160"/>
      <c r="AI85" s="160"/>
      <c r="AJ85" s="163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59"/>
      <c r="BK85" s="159"/>
      <c r="BL85" s="159"/>
      <c r="BM85" s="159"/>
      <c r="BN85" s="159"/>
      <c r="BO85" s="159"/>
      <c r="BP85" s="159"/>
      <c r="BQ85" s="159"/>
      <c r="BR85" s="159"/>
      <c r="BS85" s="159"/>
      <c r="BT85" s="159"/>
      <c r="BU85" s="159"/>
      <c r="BV85" s="159"/>
      <c r="BW85" s="159"/>
      <c r="BX85" s="159"/>
      <c r="BY85" s="159"/>
      <c r="BZ85" s="159"/>
      <c r="CA85" s="159"/>
      <c r="CB85" s="159"/>
      <c r="CC85" s="159"/>
      <c r="CD85" s="159"/>
      <c r="CE85" s="159"/>
      <c r="CF85" s="159"/>
      <c r="CG85" s="159"/>
      <c r="CH85" s="159"/>
      <c r="CI85" s="159"/>
      <c r="CJ85" s="159"/>
      <c r="CK85" s="159"/>
      <c r="CL85" s="159"/>
      <c r="CM85" s="159"/>
      <c r="CN85" s="159"/>
      <c r="CO85" s="159"/>
      <c r="CP85" s="159"/>
      <c r="CQ85" s="159"/>
      <c r="CR85" s="159"/>
      <c r="CS85" s="159"/>
      <c r="CT85" s="159"/>
      <c r="CU85" s="159"/>
      <c r="CV85" s="159"/>
      <c r="CW85" s="159"/>
      <c r="CX85" s="159"/>
      <c r="CY85" s="159"/>
      <c r="CZ85" s="159"/>
      <c r="DA85" s="159"/>
      <c r="DB85" s="159"/>
      <c r="DC85" s="159"/>
      <c r="DD85" s="159"/>
      <c r="DE85" s="159"/>
      <c r="DF85" s="159"/>
      <c r="DG85" s="159"/>
      <c r="DH85" s="159"/>
      <c r="DI85" s="159"/>
      <c r="DJ85" s="159"/>
      <c r="DK85" s="159"/>
      <c r="DL85" s="159"/>
      <c r="DM85" s="159"/>
      <c r="DN85" s="159"/>
      <c r="DO85" s="159"/>
      <c r="DP85" s="159"/>
      <c r="DQ85" s="159"/>
      <c r="DR85" s="159"/>
      <c r="DS85" s="159"/>
      <c r="DT85" s="159"/>
      <c r="DU85" s="159"/>
      <c r="DV85" s="159"/>
      <c r="DW85" s="159"/>
      <c r="DX85" s="159"/>
      <c r="DY85" s="159"/>
      <c r="DZ85" s="159"/>
      <c r="EA85" s="159"/>
      <c r="EB85" s="159"/>
      <c r="EC85" s="159"/>
      <c r="ED85" s="159"/>
      <c r="EE85" s="159"/>
    </row>
    <row r="86" spans="1:135" s="10" customFormat="1" ht="36.75" hidden="1" thickBot="1" x14ac:dyDescent="0.3">
      <c r="A86" s="186"/>
      <c r="B86" s="97">
        <v>72</v>
      </c>
      <c r="C86" s="87" t="s">
        <v>97</v>
      </c>
      <c r="D86" s="98"/>
      <c r="E86" s="105"/>
      <c r="F86" s="106"/>
      <c r="G86" s="107"/>
      <c r="H86" s="107"/>
      <c r="I86" s="107"/>
      <c r="J86" s="108"/>
      <c r="K86" s="107"/>
      <c r="L86" s="107"/>
      <c r="M86" s="107"/>
      <c r="N86" s="107"/>
      <c r="O86" s="107"/>
      <c r="P86" s="107"/>
      <c r="Q86" s="107"/>
      <c r="R86" s="107"/>
      <c r="S86" s="109">
        <f t="shared" si="3"/>
        <v>0</v>
      </c>
      <c r="T86" s="103">
        <f t="shared" si="4"/>
        <v>0</v>
      </c>
      <c r="U86" s="160"/>
      <c r="V86" s="156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3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59"/>
      <c r="BH86" s="159"/>
      <c r="BI86" s="159"/>
      <c r="BJ86" s="159"/>
      <c r="BK86" s="159"/>
      <c r="BL86" s="159"/>
      <c r="BM86" s="159"/>
      <c r="BN86" s="159"/>
      <c r="BO86" s="159"/>
      <c r="BP86" s="159"/>
      <c r="BQ86" s="159"/>
      <c r="BR86" s="159"/>
      <c r="BS86" s="159"/>
      <c r="BT86" s="159"/>
      <c r="BU86" s="159"/>
      <c r="BV86" s="159"/>
      <c r="BW86" s="159"/>
      <c r="BX86" s="159"/>
      <c r="BY86" s="159"/>
      <c r="BZ86" s="159"/>
      <c r="CA86" s="159"/>
      <c r="CB86" s="159"/>
      <c r="CC86" s="159"/>
      <c r="CD86" s="159"/>
      <c r="CE86" s="159"/>
      <c r="CF86" s="159"/>
      <c r="CG86" s="159"/>
      <c r="CH86" s="159"/>
      <c r="CI86" s="159"/>
      <c r="CJ86" s="159"/>
      <c r="CK86" s="159"/>
      <c r="CL86" s="159"/>
      <c r="CM86" s="159"/>
      <c r="CN86" s="159"/>
      <c r="CO86" s="159"/>
      <c r="CP86" s="159"/>
      <c r="CQ86" s="159"/>
      <c r="CR86" s="159"/>
      <c r="CS86" s="159"/>
      <c r="CT86" s="159"/>
      <c r="CU86" s="159"/>
      <c r="CV86" s="159"/>
      <c r="CW86" s="159"/>
      <c r="CX86" s="159"/>
      <c r="CY86" s="159"/>
      <c r="CZ86" s="159"/>
      <c r="DA86" s="159"/>
      <c r="DB86" s="159"/>
      <c r="DC86" s="159"/>
      <c r="DD86" s="159"/>
      <c r="DE86" s="159"/>
      <c r="DF86" s="159"/>
      <c r="DG86" s="159"/>
      <c r="DH86" s="159"/>
      <c r="DI86" s="159"/>
      <c r="DJ86" s="159"/>
      <c r="DK86" s="159"/>
      <c r="DL86" s="159"/>
      <c r="DM86" s="159"/>
      <c r="DN86" s="159"/>
      <c r="DO86" s="159"/>
      <c r="DP86" s="159"/>
      <c r="DQ86" s="159"/>
      <c r="DR86" s="159"/>
      <c r="DS86" s="159"/>
      <c r="DT86" s="159"/>
      <c r="DU86" s="159"/>
      <c r="DV86" s="159"/>
      <c r="DW86" s="159"/>
      <c r="DX86" s="159"/>
      <c r="DY86" s="159"/>
      <c r="DZ86" s="159"/>
      <c r="EA86" s="159"/>
      <c r="EB86" s="159"/>
      <c r="EC86" s="159"/>
      <c r="ED86" s="159"/>
      <c r="EE86" s="159"/>
    </row>
    <row r="87" spans="1:135" s="10" customFormat="1" ht="18.75" hidden="1" thickBot="1" x14ac:dyDescent="0.3">
      <c r="A87" s="186"/>
      <c r="B87" s="97">
        <v>73</v>
      </c>
      <c r="C87" s="87" t="s">
        <v>98</v>
      </c>
      <c r="D87" s="98"/>
      <c r="E87" s="105"/>
      <c r="F87" s="106"/>
      <c r="G87" s="107"/>
      <c r="H87" s="107"/>
      <c r="I87" s="107"/>
      <c r="J87" s="108"/>
      <c r="K87" s="107"/>
      <c r="L87" s="107"/>
      <c r="M87" s="107"/>
      <c r="N87" s="107"/>
      <c r="O87" s="107"/>
      <c r="P87" s="107"/>
      <c r="Q87" s="107"/>
      <c r="R87" s="107"/>
      <c r="S87" s="109">
        <f t="shared" si="3"/>
        <v>0</v>
      </c>
      <c r="T87" s="103">
        <f t="shared" si="4"/>
        <v>0</v>
      </c>
      <c r="U87" s="160"/>
      <c r="V87" s="156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3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159"/>
      <c r="BN87" s="159"/>
      <c r="BO87" s="159"/>
      <c r="BP87" s="159"/>
      <c r="BQ87" s="159"/>
      <c r="BR87" s="159"/>
      <c r="BS87" s="159"/>
      <c r="BT87" s="159"/>
      <c r="BU87" s="159"/>
      <c r="BV87" s="159"/>
      <c r="BW87" s="159"/>
      <c r="BX87" s="159"/>
      <c r="BY87" s="159"/>
      <c r="BZ87" s="159"/>
      <c r="CA87" s="159"/>
      <c r="CB87" s="159"/>
      <c r="CC87" s="159"/>
      <c r="CD87" s="159"/>
      <c r="CE87" s="159"/>
      <c r="CF87" s="159"/>
      <c r="CG87" s="159"/>
      <c r="CH87" s="159"/>
      <c r="CI87" s="159"/>
      <c r="CJ87" s="159"/>
      <c r="CK87" s="159"/>
      <c r="CL87" s="159"/>
      <c r="CM87" s="159"/>
      <c r="CN87" s="159"/>
      <c r="CO87" s="159"/>
      <c r="CP87" s="159"/>
      <c r="CQ87" s="159"/>
      <c r="CR87" s="159"/>
      <c r="CS87" s="159"/>
      <c r="CT87" s="159"/>
      <c r="CU87" s="159"/>
      <c r="CV87" s="159"/>
      <c r="CW87" s="159"/>
      <c r="CX87" s="159"/>
      <c r="CY87" s="159"/>
      <c r="CZ87" s="159"/>
      <c r="DA87" s="159"/>
      <c r="DB87" s="159"/>
      <c r="DC87" s="159"/>
      <c r="DD87" s="159"/>
      <c r="DE87" s="159"/>
      <c r="DF87" s="159"/>
      <c r="DG87" s="159"/>
      <c r="DH87" s="159"/>
      <c r="DI87" s="159"/>
      <c r="DJ87" s="159"/>
      <c r="DK87" s="159"/>
      <c r="DL87" s="159"/>
      <c r="DM87" s="159"/>
      <c r="DN87" s="159"/>
      <c r="DO87" s="159"/>
      <c r="DP87" s="159"/>
      <c r="DQ87" s="159"/>
      <c r="DR87" s="159"/>
      <c r="DS87" s="159"/>
      <c r="DT87" s="159"/>
      <c r="DU87" s="159"/>
      <c r="DV87" s="159"/>
      <c r="DW87" s="159"/>
      <c r="DX87" s="159"/>
      <c r="DY87" s="159"/>
      <c r="DZ87" s="159"/>
      <c r="EA87" s="159"/>
      <c r="EB87" s="159"/>
      <c r="EC87" s="159"/>
      <c r="ED87" s="159"/>
      <c r="EE87" s="159"/>
    </row>
    <row r="88" spans="1:135" s="10" customFormat="1" ht="18.75" hidden="1" thickBot="1" x14ac:dyDescent="0.3">
      <c r="A88" s="186"/>
      <c r="B88" s="97">
        <v>74</v>
      </c>
      <c r="C88" s="87" t="s">
        <v>99</v>
      </c>
      <c r="D88" s="98"/>
      <c r="E88" s="105"/>
      <c r="F88" s="106"/>
      <c r="G88" s="107"/>
      <c r="H88" s="107"/>
      <c r="I88" s="107"/>
      <c r="J88" s="108"/>
      <c r="K88" s="107"/>
      <c r="L88" s="107"/>
      <c r="M88" s="107"/>
      <c r="N88" s="107"/>
      <c r="O88" s="107"/>
      <c r="P88" s="107"/>
      <c r="Q88" s="107"/>
      <c r="R88" s="107"/>
      <c r="S88" s="109">
        <f t="shared" si="3"/>
        <v>0</v>
      </c>
      <c r="T88" s="103">
        <f t="shared" si="4"/>
        <v>0</v>
      </c>
      <c r="U88" s="160"/>
      <c r="V88" s="156"/>
      <c r="W88" s="160"/>
      <c r="X88" s="160"/>
      <c r="Y88" s="160"/>
      <c r="Z88" s="160"/>
      <c r="AA88" s="160"/>
      <c r="AB88" s="160"/>
      <c r="AC88" s="160"/>
      <c r="AD88" s="160"/>
      <c r="AE88" s="160"/>
      <c r="AF88" s="160"/>
      <c r="AG88" s="160"/>
      <c r="AH88" s="160"/>
      <c r="AI88" s="160"/>
      <c r="AJ88" s="163"/>
      <c r="AK88" s="159"/>
      <c r="AL88" s="159"/>
      <c r="AM88" s="159"/>
      <c r="AN88" s="159"/>
      <c r="AO88" s="159"/>
      <c r="AP88" s="159"/>
      <c r="AQ88" s="159"/>
      <c r="AR88" s="159"/>
      <c r="AS88" s="159"/>
      <c r="AT88" s="159"/>
      <c r="AU88" s="159"/>
      <c r="AV88" s="159"/>
      <c r="AW88" s="159"/>
      <c r="AX88" s="159"/>
      <c r="AY88" s="159"/>
      <c r="AZ88" s="159"/>
      <c r="BA88" s="159"/>
      <c r="BB88" s="159"/>
      <c r="BC88" s="159"/>
      <c r="BD88" s="159"/>
      <c r="BE88" s="159"/>
      <c r="BF88" s="159"/>
      <c r="BG88" s="159"/>
      <c r="BH88" s="159"/>
      <c r="BI88" s="159"/>
      <c r="BJ88" s="159"/>
      <c r="BK88" s="159"/>
      <c r="BL88" s="159"/>
      <c r="BM88" s="159"/>
      <c r="BN88" s="159"/>
      <c r="BO88" s="159"/>
      <c r="BP88" s="159"/>
      <c r="BQ88" s="159"/>
      <c r="BR88" s="159"/>
      <c r="BS88" s="159"/>
      <c r="BT88" s="159"/>
      <c r="BU88" s="159"/>
      <c r="BV88" s="159"/>
      <c r="BW88" s="159"/>
      <c r="BX88" s="159"/>
      <c r="BY88" s="159"/>
      <c r="BZ88" s="159"/>
      <c r="CA88" s="159"/>
      <c r="CB88" s="159"/>
      <c r="CC88" s="159"/>
      <c r="CD88" s="159"/>
      <c r="CE88" s="159"/>
      <c r="CF88" s="159"/>
      <c r="CG88" s="159"/>
      <c r="CH88" s="159"/>
      <c r="CI88" s="159"/>
      <c r="CJ88" s="159"/>
      <c r="CK88" s="159"/>
      <c r="CL88" s="159"/>
      <c r="CM88" s="159"/>
      <c r="CN88" s="159"/>
      <c r="CO88" s="159"/>
      <c r="CP88" s="159"/>
      <c r="CQ88" s="159"/>
      <c r="CR88" s="159"/>
      <c r="CS88" s="159"/>
      <c r="CT88" s="159"/>
      <c r="CU88" s="159"/>
      <c r="CV88" s="159"/>
      <c r="CW88" s="159"/>
      <c r="CX88" s="159"/>
      <c r="CY88" s="159"/>
      <c r="CZ88" s="159"/>
      <c r="DA88" s="159"/>
      <c r="DB88" s="159"/>
      <c r="DC88" s="159"/>
      <c r="DD88" s="159"/>
      <c r="DE88" s="159"/>
      <c r="DF88" s="159"/>
      <c r="DG88" s="159"/>
      <c r="DH88" s="159"/>
      <c r="DI88" s="159"/>
      <c r="DJ88" s="159"/>
      <c r="DK88" s="159"/>
      <c r="DL88" s="159"/>
      <c r="DM88" s="159"/>
      <c r="DN88" s="159"/>
      <c r="DO88" s="159"/>
      <c r="DP88" s="159"/>
      <c r="DQ88" s="159"/>
      <c r="DR88" s="159"/>
      <c r="DS88" s="159"/>
      <c r="DT88" s="159"/>
      <c r="DU88" s="159"/>
      <c r="DV88" s="159"/>
      <c r="DW88" s="159"/>
      <c r="DX88" s="159"/>
      <c r="DY88" s="159"/>
      <c r="DZ88" s="159"/>
      <c r="EA88" s="159"/>
      <c r="EB88" s="159"/>
      <c r="EC88" s="159"/>
      <c r="ED88" s="159"/>
      <c r="EE88" s="159"/>
    </row>
    <row r="89" spans="1:135" s="10" customFormat="1" ht="18.75" hidden="1" thickBot="1" x14ac:dyDescent="0.3">
      <c r="A89" s="186"/>
      <c r="B89" s="97">
        <v>75</v>
      </c>
      <c r="C89" s="87" t="s">
        <v>100</v>
      </c>
      <c r="D89" s="98"/>
      <c r="E89" s="105"/>
      <c r="F89" s="106"/>
      <c r="G89" s="107"/>
      <c r="H89" s="107"/>
      <c r="I89" s="107"/>
      <c r="J89" s="108"/>
      <c r="K89" s="107"/>
      <c r="L89" s="107"/>
      <c r="M89" s="107"/>
      <c r="N89" s="107"/>
      <c r="O89" s="107"/>
      <c r="P89" s="107"/>
      <c r="Q89" s="107"/>
      <c r="R89" s="107"/>
      <c r="S89" s="109">
        <f t="shared" si="3"/>
        <v>0</v>
      </c>
      <c r="T89" s="103">
        <f t="shared" si="4"/>
        <v>0</v>
      </c>
      <c r="U89" s="160"/>
      <c r="V89" s="156"/>
      <c r="W89" s="160"/>
      <c r="X89" s="160"/>
      <c r="Y89" s="160"/>
      <c r="Z89" s="160"/>
      <c r="AA89" s="160"/>
      <c r="AB89" s="160"/>
      <c r="AC89" s="160"/>
      <c r="AD89" s="160"/>
      <c r="AE89" s="160"/>
      <c r="AF89" s="160"/>
      <c r="AG89" s="160"/>
      <c r="AH89" s="160"/>
      <c r="AI89" s="160"/>
      <c r="AJ89" s="163"/>
      <c r="AK89" s="159"/>
      <c r="AL89" s="159"/>
      <c r="AM89" s="159"/>
      <c r="AN89" s="159"/>
      <c r="AO89" s="159"/>
      <c r="AP89" s="159"/>
      <c r="AQ89" s="159"/>
      <c r="AR89" s="159"/>
      <c r="AS89" s="159"/>
      <c r="AT89" s="159"/>
      <c r="AU89" s="159"/>
      <c r="AV89" s="159"/>
      <c r="AW89" s="159"/>
      <c r="AX89" s="159"/>
      <c r="AY89" s="159"/>
      <c r="AZ89" s="159"/>
      <c r="BA89" s="159"/>
      <c r="BB89" s="159"/>
      <c r="BC89" s="159"/>
      <c r="BD89" s="159"/>
      <c r="BE89" s="159"/>
      <c r="BF89" s="159"/>
      <c r="BG89" s="159"/>
      <c r="BH89" s="159"/>
      <c r="BI89" s="159"/>
      <c r="BJ89" s="159"/>
      <c r="BK89" s="159"/>
      <c r="BL89" s="159"/>
      <c r="BM89" s="159"/>
      <c r="BN89" s="159"/>
      <c r="BO89" s="159"/>
      <c r="BP89" s="159"/>
      <c r="BQ89" s="159"/>
      <c r="BR89" s="159"/>
      <c r="BS89" s="159"/>
      <c r="BT89" s="159"/>
      <c r="BU89" s="159"/>
      <c r="BV89" s="159"/>
      <c r="BW89" s="159"/>
      <c r="BX89" s="159"/>
      <c r="BY89" s="159"/>
      <c r="BZ89" s="159"/>
      <c r="CA89" s="159"/>
      <c r="CB89" s="159"/>
      <c r="CC89" s="159"/>
      <c r="CD89" s="159"/>
      <c r="CE89" s="159"/>
      <c r="CF89" s="159"/>
      <c r="CG89" s="159"/>
      <c r="CH89" s="159"/>
      <c r="CI89" s="159"/>
      <c r="CJ89" s="159"/>
      <c r="CK89" s="159"/>
      <c r="CL89" s="159"/>
      <c r="CM89" s="159"/>
      <c r="CN89" s="159"/>
      <c r="CO89" s="159"/>
      <c r="CP89" s="159"/>
      <c r="CQ89" s="159"/>
      <c r="CR89" s="159"/>
      <c r="CS89" s="159"/>
      <c r="CT89" s="159"/>
      <c r="CU89" s="159"/>
      <c r="CV89" s="159"/>
      <c r="CW89" s="159"/>
      <c r="CX89" s="159"/>
      <c r="CY89" s="159"/>
      <c r="CZ89" s="159"/>
      <c r="DA89" s="159"/>
      <c r="DB89" s="159"/>
      <c r="DC89" s="159"/>
      <c r="DD89" s="159"/>
      <c r="DE89" s="159"/>
      <c r="DF89" s="159"/>
      <c r="DG89" s="159"/>
      <c r="DH89" s="159"/>
      <c r="DI89" s="159"/>
      <c r="DJ89" s="159"/>
      <c r="DK89" s="159"/>
      <c r="DL89" s="159"/>
      <c r="DM89" s="159"/>
      <c r="DN89" s="159"/>
      <c r="DO89" s="159"/>
      <c r="DP89" s="159"/>
      <c r="DQ89" s="159"/>
      <c r="DR89" s="159"/>
      <c r="DS89" s="159"/>
      <c r="DT89" s="159"/>
      <c r="DU89" s="159"/>
      <c r="DV89" s="159"/>
      <c r="DW89" s="159"/>
      <c r="DX89" s="159"/>
      <c r="DY89" s="159"/>
      <c r="DZ89" s="159"/>
      <c r="EA89" s="159"/>
      <c r="EB89" s="159"/>
      <c r="EC89" s="159"/>
      <c r="ED89" s="159"/>
      <c r="EE89" s="159"/>
    </row>
    <row r="90" spans="1:135" s="10" customFormat="1" ht="18.75" hidden="1" thickBot="1" x14ac:dyDescent="0.3">
      <c r="A90" s="186"/>
      <c r="B90" s="97">
        <v>76</v>
      </c>
      <c r="C90" s="87" t="s">
        <v>101</v>
      </c>
      <c r="D90" s="98">
        <v>1133</v>
      </c>
      <c r="E90" s="105">
        <v>20963886</v>
      </c>
      <c r="F90" s="106">
        <v>14674720</v>
      </c>
      <c r="G90" s="107"/>
      <c r="H90" s="107"/>
      <c r="I90" s="107">
        <v>14674720</v>
      </c>
      <c r="J90" s="108"/>
      <c r="K90" s="107"/>
      <c r="L90" s="107"/>
      <c r="M90" s="107"/>
      <c r="N90" s="107"/>
      <c r="O90" s="107"/>
      <c r="P90" s="107"/>
      <c r="Q90" s="107"/>
      <c r="R90" s="107"/>
      <c r="S90" s="109">
        <f t="shared" si="3"/>
        <v>14674720</v>
      </c>
      <c r="T90" s="103">
        <f t="shared" si="4"/>
        <v>0</v>
      </c>
      <c r="U90" s="160"/>
      <c r="V90" s="156"/>
      <c r="W90" s="160"/>
      <c r="X90" s="160"/>
      <c r="Y90" s="160"/>
      <c r="Z90" s="160"/>
      <c r="AA90" s="160"/>
      <c r="AB90" s="160"/>
      <c r="AC90" s="160"/>
      <c r="AD90" s="160"/>
      <c r="AE90" s="160"/>
      <c r="AF90" s="160"/>
      <c r="AG90" s="160"/>
      <c r="AH90" s="160"/>
      <c r="AI90" s="160"/>
      <c r="AJ90" s="163"/>
      <c r="AK90" s="159"/>
      <c r="AL90" s="159"/>
      <c r="AM90" s="159"/>
      <c r="AN90" s="159"/>
      <c r="AO90" s="159"/>
      <c r="AP90" s="159"/>
      <c r="AQ90" s="159"/>
      <c r="AR90" s="159"/>
      <c r="AS90" s="159"/>
      <c r="AT90" s="159"/>
      <c r="AU90" s="159"/>
      <c r="AV90" s="159"/>
      <c r="AW90" s="159"/>
      <c r="AX90" s="159"/>
      <c r="AY90" s="159"/>
      <c r="AZ90" s="159"/>
      <c r="BA90" s="159"/>
      <c r="BB90" s="159"/>
      <c r="BC90" s="159"/>
      <c r="BD90" s="159"/>
      <c r="BE90" s="159"/>
      <c r="BF90" s="159"/>
      <c r="BG90" s="159"/>
      <c r="BH90" s="159"/>
      <c r="BI90" s="159"/>
      <c r="BJ90" s="159"/>
      <c r="BK90" s="159"/>
      <c r="BL90" s="159"/>
      <c r="BM90" s="159"/>
      <c r="BN90" s="159"/>
      <c r="BO90" s="159"/>
      <c r="BP90" s="159"/>
      <c r="BQ90" s="159"/>
      <c r="BR90" s="159"/>
      <c r="BS90" s="159"/>
      <c r="BT90" s="159"/>
      <c r="BU90" s="159"/>
      <c r="BV90" s="159"/>
      <c r="BW90" s="159"/>
      <c r="BX90" s="159"/>
      <c r="BY90" s="159"/>
      <c r="BZ90" s="159"/>
      <c r="CA90" s="159"/>
      <c r="CB90" s="159"/>
      <c r="CC90" s="159"/>
      <c r="CD90" s="159"/>
      <c r="CE90" s="159"/>
      <c r="CF90" s="159"/>
      <c r="CG90" s="159"/>
      <c r="CH90" s="159"/>
      <c r="CI90" s="159"/>
      <c r="CJ90" s="159"/>
      <c r="CK90" s="159"/>
      <c r="CL90" s="159"/>
      <c r="CM90" s="159"/>
      <c r="CN90" s="159"/>
      <c r="CO90" s="159"/>
      <c r="CP90" s="159"/>
      <c r="CQ90" s="159"/>
      <c r="CR90" s="159"/>
      <c r="CS90" s="159"/>
      <c r="CT90" s="159"/>
      <c r="CU90" s="159"/>
      <c r="CV90" s="159"/>
      <c r="CW90" s="159"/>
      <c r="CX90" s="159"/>
      <c r="CY90" s="159"/>
      <c r="CZ90" s="159"/>
      <c r="DA90" s="159"/>
      <c r="DB90" s="159"/>
      <c r="DC90" s="159"/>
      <c r="DD90" s="159"/>
      <c r="DE90" s="159"/>
      <c r="DF90" s="159"/>
      <c r="DG90" s="159"/>
      <c r="DH90" s="159"/>
      <c r="DI90" s="159"/>
      <c r="DJ90" s="159"/>
      <c r="DK90" s="159"/>
      <c r="DL90" s="159"/>
      <c r="DM90" s="159"/>
      <c r="DN90" s="159"/>
      <c r="DO90" s="159"/>
      <c r="DP90" s="159"/>
      <c r="DQ90" s="159"/>
      <c r="DR90" s="159"/>
      <c r="DS90" s="159"/>
      <c r="DT90" s="159"/>
      <c r="DU90" s="159"/>
      <c r="DV90" s="159"/>
      <c r="DW90" s="159"/>
      <c r="DX90" s="159"/>
      <c r="DY90" s="159"/>
      <c r="DZ90" s="159"/>
      <c r="EA90" s="159"/>
      <c r="EB90" s="159"/>
      <c r="EC90" s="159"/>
      <c r="ED90" s="159"/>
      <c r="EE90" s="159"/>
    </row>
    <row r="91" spans="1:135" s="10" customFormat="1" ht="36.75" hidden="1" thickBot="1" x14ac:dyDescent="0.3">
      <c r="A91" s="186"/>
      <c r="B91" s="97"/>
      <c r="C91" s="87" t="s">
        <v>217</v>
      </c>
      <c r="D91" s="98">
        <v>3984</v>
      </c>
      <c r="E91" s="105">
        <v>8747100</v>
      </c>
      <c r="F91" s="106"/>
      <c r="G91" s="107"/>
      <c r="H91" s="107"/>
      <c r="I91" s="107"/>
      <c r="J91" s="108"/>
      <c r="K91" s="107"/>
      <c r="L91" s="107"/>
      <c r="M91" s="107"/>
      <c r="N91" s="107"/>
      <c r="O91" s="107"/>
      <c r="P91" s="107"/>
      <c r="Q91" s="107"/>
      <c r="R91" s="107"/>
      <c r="S91" s="109"/>
      <c r="T91" s="103"/>
      <c r="U91" s="160"/>
      <c r="V91" s="156"/>
      <c r="W91" s="160"/>
      <c r="X91" s="160"/>
      <c r="Y91" s="160"/>
      <c r="Z91" s="160"/>
      <c r="AA91" s="160"/>
      <c r="AB91" s="160"/>
      <c r="AC91" s="160"/>
      <c r="AD91" s="160"/>
      <c r="AE91" s="160"/>
      <c r="AF91" s="160"/>
      <c r="AG91" s="160"/>
      <c r="AH91" s="160"/>
      <c r="AI91" s="160"/>
      <c r="AJ91" s="163"/>
      <c r="AK91" s="159"/>
      <c r="AL91" s="159"/>
      <c r="AM91" s="159"/>
      <c r="AN91" s="159"/>
      <c r="AO91" s="159"/>
      <c r="AP91" s="159"/>
      <c r="AQ91" s="159"/>
      <c r="AR91" s="159"/>
      <c r="AS91" s="159"/>
      <c r="AT91" s="159"/>
      <c r="AU91" s="159"/>
      <c r="AV91" s="159"/>
      <c r="AW91" s="159"/>
      <c r="AX91" s="159"/>
      <c r="AY91" s="159"/>
      <c r="AZ91" s="159"/>
      <c r="BA91" s="159"/>
      <c r="BB91" s="159"/>
      <c r="BC91" s="159"/>
      <c r="BD91" s="159"/>
      <c r="BE91" s="159"/>
      <c r="BF91" s="159"/>
      <c r="BG91" s="159"/>
      <c r="BH91" s="159"/>
      <c r="BI91" s="159"/>
      <c r="BJ91" s="159"/>
      <c r="BK91" s="159"/>
      <c r="BL91" s="159"/>
      <c r="BM91" s="159"/>
      <c r="BN91" s="159"/>
      <c r="BO91" s="159"/>
      <c r="BP91" s="159"/>
      <c r="BQ91" s="159"/>
      <c r="BR91" s="159"/>
      <c r="BS91" s="159"/>
      <c r="BT91" s="159"/>
      <c r="BU91" s="159"/>
      <c r="BV91" s="159"/>
      <c r="BW91" s="159"/>
      <c r="BX91" s="159"/>
      <c r="BY91" s="159"/>
      <c r="BZ91" s="159"/>
      <c r="CA91" s="159"/>
      <c r="CB91" s="159"/>
      <c r="CC91" s="159"/>
      <c r="CD91" s="159"/>
      <c r="CE91" s="159"/>
      <c r="CF91" s="159"/>
      <c r="CG91" s="159"/>
      <c r="CH91" s="159"/>
      <c r="CI91" s="159"/>
      <c r="CJ91" s="159"/>
      <c r="CK91" s="159"/>
      <c r="CL91" s="159"/>
      <c r="CM91" s="159"/>
      <c r="CN91" s="159"/>
      <c r="CO91" s="159"/>
      <c r="CP91" s="159"/>
      <c r="CQ91" s="159"/>
      <c r="CR91" s="159"/>
      <c r="CS91" s="159"/>
      <c r="CT91" s="159"/>
      <c r="CU91" s="159"/>
      <c r="CV91" s="159"/>
      <c r="CW91" s="159"/>
      <c r="CX91" s="159"/>
      <c r="CY91" s="159"/>
      <c r="CZ91" s="159"/>
      <c r="DA91" s="159"/>
      <c r="DB91" s="159"/>
      <c r="DC91" s="159"/>
      <c r="DD91" s="159"/>
      <c r="DE91" s="159"/>
      <c r="DF91" s="159"/>
      <c r="DG91" s="159"/>
      <c r="DH91" s="159"/>
      <c r="DI91" s="159"/>
      <c r="DJ91" s="159"/>
      <c r="DK91" s="159"/>
      <c r="DL91" s="159"/>
      <c r="DM91" s="159"/>
      <c r="DN91" s="159"/>
      <c r="DO91" s="159"/>
      <c r="DP91" s="159"/>
      <c r="DQ91" s="159"/>
      <c r="DR91" s="159"/>
      <c r="DS91" s="159"/>
      <c r="DT91" s="159"/>
      <c r="DU91" s="159"/>
      <c r="DV91" s="159"/>
      <c r="DW91" s="159"/>
      <c r="DX91" s="159"/>
      <c r="DY91" s="159"/>
      <c r="DZ91" s="159"/>
      <c r="EA91" s="159"/>
      <c r="EB91" s="159"/>
      <c r="EC91" s="159"/>
      <c r="ED91" s="159"/>
      <c r="EE91" s="159"/>
    </row>
    <row r="92" spans="1:135" s="10" customFormat="1" ht="18.75" hidden="1" thickBot="1" x14ac:dyDescent="0.3">
      <c r="A92" s="186"/>
      <c r="B92" s="97"/>
      <c r="C92" s="87" t="s">
        <v>220</v>
      </c>
      <c r="D92" s="98"/>
      <c r="E92" s="105"/>
      <c r="F92" s="106"/>
      <c r="G92" s="107"/>
      <c r="H92" s="107"/>
      <c r="I92" s="107"/>
      <c r="J92" s="108"/>
      <c r="K92" s="107"/>
      <c r="L92" s="107"/>
      <c r="M92" s="107"/>
      <c r="N92" s="107"/>
      <c r="O92" s="107"/>
      <c r="P92" s="107"/>
      <c r="Q92" s="107"/>
      <c r="R92" s="107"/>
      <c r="S92" s="109"/>
      <c r="T92" s="103"/>
      <c r="U92" s="160"/>
      <c r="V92" s="156"/>
      <c r="W92" s="160"/>
      <c r="X92" s="160"/>
      <c r="Y92" s="160"/>
      <c r="Z92" s="160"/>
      <c r="AA92" s="160"/>
      <c r="AB92" s="160"/>
      <c r="AC92" s="160"/>
      <c r="AD92" s="160"/>
      <c r="AE92" s="160"/>
      <c r="AF92" s="160"/>
      <c r="AG92" s="160"/>
      <c r="AH92" s="160"/>
      <c r="AI92" s="160"/>
      <c r="AJ92" s="163"/>
      <c r="AK92" s="159"/>
      <c r="AL92" s="159"/>
      <c r="AM92" s="159"/>
      <c r="AN92" s="159"/>
      <c r="AO92" s="159"/>
      <c r="AP92" s="159"/>
      <c r="AQ92" s="159"/>
      <c r="AR92" s="159"/>
      <c r="AS92" s="159"/>
      <c r="AT92" s="159"/>
      <c r="AU92" s="159"/>
      <c r="AV92" s="159"/>
      <c r="AW92" s="159"/>
      <c r="AX92" s="159"/>
      <c r="AY92" s="159"/>
      <c r="AZ92" s="159"/>
      <c r="BA92" s="159"/>
      <c r="BB92" s="159"/>
      <c r="BC92" s="159"/>
      <c r="BD92" s="159"/>
      <c r="BE92" s="159"/>
      <c r="BF92" s="159"/>
      <c r="BG92" s="159"/>
      <c r="BH92" s="159"/>
      <c r="BI92" s="159"/>
      <c r="BJ92" s="159"/>
      <c r="BK92" s="159"/>
      <c r="BL92" s="159"/>
      <c r="BM92" s="159"/>
      <c r="BN92" s="159"/>
      <c r="BO92" s="159"/>
      <c r="BP92" s="159"/>
      <c r="BQ92" s="159"/>
      <c r="BR92" s="159"/>
      <c r="BS92" s="159"/>
      <c r="BT92" s="159"/>
      <c r="BU92" s="159"/>
      <c r="BV92" s="159"/>
      <c r="BW92" s="159"/>
      <c r="BX92" s="159"/>
      <c r="BY92" s="159"/>
      <c r="BZ92" s="159"/>
      <c r="CA92" s="159"/>
      <c r="CB92" s="159"/>
      <c r="CC92" s="159"/>
      <c r="CD92" s="159"/>
      <c r="CE92" s="159"/>
      <c r="CF92" s="159"/>
      <c r="CG92" s="159"/>
      <c r="CH92" s="159"/>
      <c r="CI92" s="159"/>
      <c r="CJ92" s="159"/>
      <c r="CK92" s="159"/>
      <c r="CL92" s="159"/>
      <c r="CM92" s="159"/>
      <c r="CN92" s="159"/>
      <c r="CO92" s="159"/>
      <c r="CP92" s="159"/>
      <c r="CQ92" s="159"/>
      <c r="CR92" s="159"/>
      <c r="CS92" s="159"/>
      <c r="CT92" s="159"/>
      <c r="CU92" s="159"/>
      <c r="CV92" s="159"/>
      <c r="CW92" s="159"/>
      <c r="CX92" s="159"/>
      <c r="CY92" s="159"/>
      <c r="CZ92" s="159"/>
      <c r="DA92" s="159"/>
      <c r="DB92" s="159"/>
      <c r="DC92" s="159"/>
      <c r="DD92" s="159"/>
      <c r="DE92" s="159"/>
      <c r="DF92" s="159"/>
      <c r="DG92" s="159"/>
      <c r="DH92" s="159"/>
      <c r="DI92" s="159"/>
      <c r="DJ92" s="159"/>
      <c r="DK92" s="159"/>
      <c r="DL92" s="159"/>
      <c r="DM92" s="159"/>
      <c r="DN92" s="159"/>
      <c r="DO92" s="159"/>
      <c r="DP92" s="159"/>
      <c r="DQ92" s="159"/>
      <c r="DR92" s="159"/>
      <c r="DS92" s="159"/>
      <c r="DT92" s="159"/>
      <c r="DU92" s="159"/>
      <c r="DV92" s="159"/>
      <c r="DW92" s="159"/>
      <c r="DX92" s="159"/>
      <c r="DY92" s="159"/>
      <c r="DZ92" s="159"/>
      <c r="EA92" s="159"/>
      <c r="EB92" s="159"/>
      <c r="EC92" s="159"/>
      <c r="ED92" s="159"/>
      <c r="EE92" s="159"/>
    </row>
    <row r="93" spans="1:135" s="10" customFormat="1" ht="18.75" hidden="1" thickBot="1" x14ac:dyDescent="0.3">
      <c r="A93" s="186"/>
      <c r="B93" s="97">
        <v>77</v>
      </c>
      <c r="C93" s="87" t="s">
        <v>102</v>
      </c>
      <c r="D93" s="98">
        <v>2063</v>
      </c>
      <c r="E93" s="105">
        <v>4244455</v>
      </c>
      <c r="F93" s="106">
        <f>+J93+1556299</f>
        <v>2971119</v>
      </c>
      <c r="G93" s="107"/>
      <c r="H93" s="107"/>
      <c r="I93" s="107"/>
      <c r="J93" s="108">
        <v>1414820</v>
      </c>
      <c r="K93" s="107"/>
      <c r="L93" s="107">
        <v>707409</v>
      </c>
      <c r="M93" s="107"/>
      <c r="N93" s="107"/>
      <c r="O93" s="107"/>
      <c r="P93" s="107"/>
      <c r="Q93" s="107"/>
      <c r="R93" s="107"/>
      <c r="S93" s="109">
        <f t="shared" si="3"/>
        <v>2122229</v>
      </c>
      <c r="T93" s="103">
        <f t="shared" si="4"/>
        <v>848890</v>
      </c>
      <c r="U93" s="160"/>
      <c r="V93" s="156"/>
      <c r="W93" s="160"/>
      <c r="X93" s="160"/>
      <c r="Y93" s="160"/>
      <c r="Z93" s="160"/>
      <c r="AA93" s="160"/>
      <c r="AB93" s="160"/>
      <c r="AC93" s="160"/>
      <c r="AD93" s="160"/>
      <c r="AE93" s="160"/>
      <c r="AF93" s="160"/>
      <c r="AG93" s="160"/>
      <c r="AH93" s="160"/>
      <c r="AI93" s="160"/>
      <c r="AJ93" s="163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  <c r="BB93" s="159"/>
      <c r="BC93" s="159"/>
      <c r="BD93" s="159"/>
      <c r="BE93" s="159"/>
      <c r="BF93" s="159"/>
      <c r="BG93" s="159"/>
      <c r="BH93" s="159"/>
      <c r="BI93" s="159"/>
      <c r="BJ93" s="159"/>
      <c r="BK93" s="159"/>
      <c r="BL93" s="159"/>
      <c r="BM93" s="159"/>
      <c r="BN93" s="159"/>
      <c r="BO93" s="159"/>
      <c r="BP93" s="159"/>
      <c r="BQ93" s="159"/>
      <c r="BR93" s="159"/>
      <c r="BS93" s="159"/>
      <c r="BT93" s="159"/>
      <c r="BU93" s="159"/>
      <c r="BV93" s="159"/>
      <c r="BW93" s="159"/>
      <c r="BX93" s="159"/>
      <c r="BY93" s="159"/>
      <c r="BZ93" s="159"/>
      <c r="CA93" s="159"/>
      <c r="CB93" s="159"/>
      <c r="CC93" s="159"/>
      <c r="CD93" s="159"/>
      <c r="CE93" s="159"/>
      <c r="CF93" s="159"/>
      <c r="CG93" s="159"/>
      <c r="CH93" s="159"/>
      <c r="CI93" s="159"/>
      <c r="CJ93" s="159"/>
      <c r="CK93" s="159"/>
      <c r="CL93" s="159"/>
      <c r="CM93" s="159"/>
      <c r="CN93" s="159"/>
      <c r="CO93" s="159"/>
      <c r="CP93" s="159"/>
      <c r="CQ93" s="159"/>
      <c r="CR93" s="159"/>
      <c r="CS93" s="159"/>
      <c r="CT93" s="159"/>
      <c r="CU93" s="159"/>
      <c r="CV93" s="159"/>
      <c r="CW93" s="159"/>
      <c r="CX93" s="159"/>
      <c r="CY93" s="159"/>
      <c r="CZ93" s="159"/>
      <c r="DA93" s="159"/>
      <c r="DB93" s="159"/>
      <c r="DC93" s="159"/>
      <c r="DD93" s="159"/>
      <c r="DE93" s="159"/>
      <c r="DF93" s="159"/>
      <c r="DG93" s="159"/>
      <c r="DH93" s="159"/>
      <c r="DI93" s="159"/>
      <c r="DJ93" s="159"/>
      <c r="DK93" s="159"/>
      <c r="DL93" s="159"/>
      <c r="DM93" s="159"/>
      <c r="DN93" s="159"/>
      <c r="DO93" s="159"/>
      <c r="DP93" s="159"/>
      <c r="DQ93" s="159"/>
      <c r="DR93" s="159"/>
      <c r="DS93" s="159"/>
      <c r="DT93" s="159"/>
      <c r="DU93" s="159"/>
      <c r="DV93" s="159"/>
      <c r="DW93" s="159"/>
      <c r="DX93" s="159"/>
      <c r="DY93" s="159"/>
      <c r="DZ93" s="159"/>
      <c r="EA93" s="159"/>
      <c r="EB93" s="159"/>
      <c r="EC93" s="159"/>
      <c r="ED93" s="159"/>
      <c r="EE93" s="159"/>
    </row>
    <row r="94" spans="1:135" s="10" customFormat="1" ht="36.75" hidden="1" thickBot="1" x14ac:dyDescent="0.3">
      <c r="A94" s="186"/>
      <c r="B94" s="97">
        <v>78</v>
      </c>
      <c r="C94" s="87" t="s">
        <v>103</v>
      </c>
      <c r="D94" s="98"/>
      <c r="E94" s="105"/>
      <c r="F94" s="106"/>
      <c r="G94" s="107"/>
      <c r="H94" s="107"/>
      <c r="I94" s="107"/>
      <c r="J94" s="108"/>
      <c r="K94" s="107"/>
      <c r="L94" s="107"/>
      <c r="M94" s="107"/>
      <c r="N94" s="107"/>
      <c r="O94" s="107"/>
      <c r="P94" s="107"/>
      <c r="Q94" s="107"/>
      <c r="R94" s="107"/>
      <c r="S94" s="109">
        <f t="shared" si="3"/>
        <v>0</v>
      </c>
      <c r="T94" s="103">
        <f t="shared" si="4"/>
        <v>0</v>
      </c>
      <c r="U94" s="160"/>
      <c r="V94" s="156"/>
      <c r="W94" s="160"/>
      <c r="X94" s="160"/>
      <c r="Y94" s="160"/>
      <c r="Z94" s="160"/>
      <c r="AA94" s="160"/>
      <c r="AB94" s="160"/>
      <c r="AC94" s="160"/>
      <c r="AD94" s="160"/>
      <c r="AE94" s="160"/>
      <c r="AF94" s="160"/>
      <c r="AG94" s="160"/>
      <c r="AH94" s="160"/>
      <c r="AI94" s="160"/>
      <c r="AJ94" s="163"/>
      <c r="AK94" s="159"/>
      <c r="AL94" s="159"/>
      <c r="AM94" s="159"/>
      <c r="AN94" s="159"/>
      <c r="AO94" s="159"/>
      <c r="AP94" s="159"/>
      <c r="AQ94" s="159"/>
      <c r="AR94" s="159"/>
      <c r="AS94" s="159"/>
      <c r="AT94" s="159"/>
      <c r="AU94" s="159"/>
      <c r="AV94" s="159"/>
      <c r="AW94" s="159"/>
      <c r="AX94" s="159"/>
      <c r="AY94" s="159"/>
      <c r="AZ94" s="159"/>
      <c r="BA94" s="159"/>
      <c r="BB94" s="159"/>
      <c r="BC94" s="159"/>
      <c r="BD94" s="159"/>
      <c r="BE94" s="159"/>
      <c r="BF94" s="159"/>
      <c r="BG94" s="159"/>
      <c r="BH94" s="159"/>
      <c r="BI94" s="159"/>
      <c r="BJ94" s="159"/>
      <c r="BK94" s="159"/>
      <c r="BL94" s="159"/>
      <c r="BM94" s="159"/>
      <c r="BN94" s="159"/>
      <c r="BO94" s="159"/>
      <c r="BP94" s="159"/>
      <c r="BQ94" s="159"/>
      <c r="BR94" s="159"/>
      <c r="BS94" s="159"/>
      <c r="BT94" s="159"/>
      <c r="BU94" s="159"/>
      <c r="BV94" s="159"/>
      <c r="BW94" s="159"/>
      <c r="BX94" s="159"/>
      <c r="BY94" s="159"/>
      <c r="BZ94" s="159"/>
      <c r="CA94" s="159"/>
      <c r="CB94" s="159"/>
      <c r="CC94" s="159"/>
      <c r="CD94" s="159"/>
      <c r="CE94" s="159"/>
      <c r="CF94" s="159"/>
      <c r="CG94" s="159"/>
      <c r="CH94" s="159"/>
      <c r="CI94" s="159"/>
      <c r="CJ94" s="159"/>
      <c r="CK94" s="159"/>
      <c r="CL94" s="159"/>
      <c r="CM94" s="159"/>
      <c r="CN94" s="159"/>
      <c r="CO94" s="159"/>
      <c r="CP94" s="159"/>
      <c r="CQ94" s="159"/>
      <c r="CR94" s="159"/>
      <c r="CS94" s="159"/>
      <c r="CT94" s="159"/>
      <c r="CU94" s="159"/>
      <c r="CV94" s="159"/>
      <c r="CW94" s="159"/>
      <c r="CX94" s="159"/>
      <c r="CY94" s="159"/>
      <c r="CZ94" s="159"/>
      <c r="DA94" s="159"/>
      <c r="DB94" s="159"/>
      <c r="DC94" s="159"/>
      <c r="DD94" s="159"/>
      <c r="DE94" s="159"/>
      <c r="DF94" s="159"/>
      <c r="DG94" s="159"/>
      <c r="DH94" s="159"/>
      <c r="DI94" s="159"/>
      <c r="DJ94" s="159"/>
      <c r="DK94" s="159"/>
      <c r="DL94" s="159"/>
      <c r="DM94" s="159"/>
      <c r="DN94" s="159"/>
      <c r="DO94" s="159"/>
      <c r="DP94" s="159"/>
      <c r="DQ94" s="159"/>
      <c r="DR94" s="159"/>
      <c r="DS94" s="159"/>
      <c r="DT94" s="159"/>
      <c r="DU94" s="159"/>
      <c r="DV94" s="159"/>
      <c r="DW94" s="159"/>
      <c r="DX94" s="159"/>
      <c r="DY94" s="159"/>
      <c r="DZ94" s="159"/>
      <c r="EA94" s="159"/>
      <c r="EB94" s="159"/>
      <c r="EC94" s="159"/>
      <c r="ED94" s="159"/>
      <c r="EE94" s="159"/>
    </row>
    <row r="95" spans="1:135" s="10" customFormat="1" ht="18.75" hidden="1" thickBot="1" x14ac:dyDescent="0.3">
      <c r="A95" s="186"/>
      <c r="B95" s="97">
        <v>79</v>
      </c>
      <c r="C95" s="87" t="s">
        <v>104</v>
      </c>
      <c r="D95" s="98"/>
      <c r="E95" s="105"/>
      <c r="F95" s="106"/>
      <c r="G95" s="107"/>
      <c r="H95" s="107"/>
      <c r="I95" s="107"/>
      <c r="J95" s="108"/>
      <c r="K95" s="107"/>
      <c r="L95" s="107"/>
      <c r="M95" s="107"/>
      <c r="N95" s="107"/>
      <c r="O95" s="107"/>
      <c r="P95" s="107"/>
      <c r="Q95" s="107"/>
      <c r="R95" s="107"/>
      <c r="S95" s="109">
        <f t="shared" si="3"/>
        <v>0</v>
      </c>
      <c r="T95" s="103">
        <f t="shared" si="4"/>
        <v>0</v>
      </c>
      <c r="U95" s="160"/>
      <c r="V95" s="156"/>
      <c r="W95" s="160"/>
      <c r="X95" s="160"/>
      <c r="Y95" s="160"/>
      <c r="Z95" s="160"/>
      <c r="AA95" s="160"/>
      <c r="AB95" s="160"/>
      <c r="AC95" s="160"/>
      <c r="AD95" s="160"/>
      <c r="AE95" s="160"/>
      <c r="AF95" s="160"/>
      <c r="AG95" s="160"/>
      <c r="AH95" s="160"/>
      <c r="AI95" s="160"/>
      <c r="AJ95" s="163"/>
      <c r="AK95" s="159"/>
      <c r="AL95" s="159"/>
      <c r="AM95" s="159"/>
      <c r="AN95" s="159"/>
      <c r="AO95" s="159"/>
      <c r="AP95" s="159"/>
      <c r="AQ95" s="159"/>
      <c r="AR95" s="159"/>
      <c r="AS95" s="159"/>
      <c r="AT95" s="159"/>
      <c r="AU95" s="159"/>
      <c r="AV95" s="159"/>
      <c r="AW95" s="159"/>
      <c r="AX95" s="159"/>
      <c r="AY95" s="159"/>
      <c r="AZ95" s="159"/>
      <c r="BA95" s="159"/>
      <c r="BB95" s="159"/>
      <c r="BC95" s="159"/>
      <c r="BD95" s="159"/>
      <c r="BE95" s="159"/>
      <c r="BF95" s="159"/>
      <c r="BG95" s="159"/>
      <c r="BH95" s="159"/>
      <c r="BI95" s="159"/>
      <c r="BJ95" s="159"/>
      <c r="BK95" s="159"/>
      <c r="BL95" s="159"/>
      <c r="BM95" s="159"/>
      <c r="BN95" s="159"/>
      <c r="BO95" s="159"/>
      <c r="BP95" s="159"/>
      <c r="BQ95" s="159"/>
      <c r="BR95" s="159"/>
      <c r="BS95" s="159"/>
      <c r="BT95" s="159"/>
      <c r="BU95" s="159"/>
      <c r="BV95" s="159"/>
      <c r="BW95" s="159"/>
      <c r="BX95" s="159"/>
      <c r="BY95" s="159"/>
      <c r="BZ95" s="159"/>
      <c r="CA95" s="159"/>
      <c r="CB95" s="159"/>
      <c r="CC95" s="159"/>
      <c r="CD95" s="159"/>
      <c r="CE95" s="159"/>
      <c r="CF95" s="159"/>
      <c r="CG95" s="159"/>
      <c r="CH95" s="159"/>
      <c r="CI95" s="159"/>
      <c r="CJ95" s="159"/>
      <c r="CK95" s="159"/>
      <c r="CL95" s="159"/>
      <c r="CM95" s="159"/>
      <c r="CN95" s="159"/>
      <c r="CO95" s="159"/>
      <c r="CP95" s="159"/>
      <c r="CQ95" s="159"/>
      <c r="CR95" s="159"/>
      <c r="CS95" s="159"/>
      <c r="CT95" s="159"/>
      <c r="CU95" s="159"/>
      <c r="CV95" s="159"/>
      <c r="CW95" s="159"/>
      <c r="CX95" s="159"/>
      <c r="CY95" s="159"/>
      <c r="CZ95" s="159"/>
      <c r="DA95" s="159"/>
      <c r="DB95" s="159"/>
      <c r="DC95" s="159"/>
      <c r="DD95" s="159"/>
      <c r="DE95" s="159"/>
      <c r="DF95" s="159"/>
      <c r="DG95" s="159"/>
      <c r="DH95" s="159"/>
      <c r="DI95" s="159"/>
      <c r="DJ95" s="159"/>
      <c r="DK95" s="159"/>
      <c r="DL95" s="159"/>
      <c r="DM95" s="159"/>
      <c r="DN95" s="159"/>
      <c r="DO95" s="159"/>
      <c r="DP95" s="159"/>
      <c r="DQ95" s="159"/>
      <c r="DR95" s="159"/>
      <c r="DS95" s="159"/>
      <c r="DT95" s="159"/>
      <c r="DU95" s="159"/>
      <c r="DV95" s="159"/>
      <c r="DW95" s="159"/>
      <c r="DX95" s="159"/>
      <c r="DY95" s="159"/>
      <c r="DZ95" s="159"/>
      <c r="EA95" s="159"/>
      <c r="EB95" s="159"/>
      <c r="EC95" s="159"/>
      <c r="ED95" s="159"/>
      <c r="EE95" s="159"/>
    </row>
    <row r="96" spans="1:135" s="10" customFormat="1" ht="36.75" hidden="1" thickBot="1" x14ac:dyDescent="0.3">
      <c r="A96" s="186"/>
      <c r="B96" s="97">
        <v>80</v>
      </c>
      <c r="C96" s="87" t="s">
        <v>105</v>
      </c>
      <c r="D96" s="98"/>
      <c r="E96" s="117"/>
      <c r="F96" s="106"/>
      <c r="G96" s="107"/>
      <c r="H96" s="107"/>
      <c r="I96" s="107"/>
      <c r="J96" s="108"/>
      <c r="K96" s="107"/>
      <c r="L96" s="107"/>
      <c r="M96" s="107"/>
      <c r="N96" s="107"/>
      <c r="O96" s="107"/>
      <c r="P96" s="107"/>
      <c r="Q96" s="107"/>
      <c r="R96" s="107"/>
      <c r="S96" s="109">
        <f t="shared" si="3"/>
        <v>0</v>
      </c>
      <c r="T96" s="103">
        <f t="shared" si="4"/>
        <v>0</v>
      </c>
      <c r="U96" s="160"/>
      <c r="V96" s="156"/>
      <c r="W96" s="160"/>
      <c r="X96" s="160"/>
      <c r="Y96" s="160"/>
      <c r="Z96" s="160"/>
      <c r="AA96" s="160"/>
      <c r="AB96" s="160"/>
      <c r="AC96" s="160"/>
      <c r="AD96" s="160"/>
      <c r="AE96" s="160"/>
      <c r="AF96" s="160"/>
      <c r="AG96" s="160"/>
      <c r="AH96" s="160"/>
      <c r="AI96" s="160"/>
      <c r="AJ96" s="163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159"/>
      <c r="BE96" s="159"/>
      <c r="BF96" s="159"/>
      <c r="BG96" s="159"/>
      <c r="BH96" s="159"/>
      <c r="BI96" s="159"/>
      <c r="BJ96" s="159"/>
      <c r="BK96" s="159"/>
      <c r="BL96" s="159"/>
      <c r="BM96" s="159"/>
      <c r="BN96" s="159"/>
      <c r="BO96" s="159"/>
      <c r="BP96" s="159"/>
      <c r="BQ96" s="159"/>
      <c r="BR96" s="159"/>
      <c r="BS96" s="159"/>
      <c r="BT96" s="159"/>
      <c r="BU96" s="159"/>
      <c r="BV96" s="159"/>
      <c r="BW96" s="159"/>
      <c r="BX96" s="159"/>
      <c r="BY96" s="159"/>
      <c r="BZ96" s="159"/>
      <c r="CA96" s="159"/>
      <c r="CB96" s="159"/>
      <c r="CC96" s="159"/>
      <c r="CD96" s="159"/>
      <c r="CE96" s="159"/>
      <c r="CF96" s="159"/>
      <c r="CG96" s="159"/>
      <c r="CH96" s="159"/>
      <c r="CI96" s="159"/>
      <c r="CJ96" s="159"/>
      <c r="CK96" s="159"/>
      <c r="CL96" s="159"/>
      <c r="CM96" s="159"/>
      <c r="CN96" s="159"/>
      <c r="CO96" s="159"/>
      <c r="CP96" s="159"/>
      <c r="CQ96" s="159"/>
      <c r="CR96" s="159"/>
      <c r="CS96" s="159"/>
      <c r="CT96" s="159"/>
      <c r="CU96" s="159"/>
      <c r="CV96" s="159"/>
      <c r="CW96" s="159"/>
      <c r="CX96" s="159"/>
      <c r="CY96" s="159"/>
      <c r="CZ96" s="159"/>
      <c r="DA96" s="159"/>
      <c r="DB96" s="159"/>
      <c r="DC96" s="159"/>
      <c r="DD96" s="159"/>
      <c r="DE96" s="159"/>
      <c r="DF96" s="159"/>
      <c r="DG96" s="159"/>
      <c r="DH96" s="159"/>
      <c r="DI96" s="159"/>
      <c r="DJ96" s="159"/>
      <c r="DK96" s="159"/>
      <c r="DL96" s="159"/>
      <c r="DM96" s="159"/>
      <c r="DN96" s="159"/>
      <c r="DO96" s="159"/>
      <c r="DP96" s="159"/>
      <c r="DQ96" s="159"/>
      <c r="DR96" s="159"/>
      <c r="DS96" s="159"/>
      <c r="DT96" s="159"/>
      <c r="DU96" s="159"/>
      <c r="DV96" s="159"/>
      <c r="DW96" s="159"/>
      <c r="DX96" s="159"/>
      <c r="DY96" s="159"/>
      <c r="DZ96" s="159"/>
      <c r="EA96" s="159"/>
      <c r="EB96" s="159"/>
      <c r="EC96" s="159"/>
      <c r="ED96" s="159"/>
      <c r="EE96" s="159"/>
    </row>
    <row r="97" spans="1:135" s="10" customFormat="1" ht="18.75" hidden="1" thickBot="1" x14ac:dyDescent="0.3">
      <c r="A97" s="186"/>
      <c r="B97" s="97">
        <v>81</v>
      </c>
      <c r="C97" s="87" t="s">
        <v>106</v>
      </c>
      <c r="D97" s="98"/>
      <c r="E97" s="105"/>
      <c r="F97" s="106"/>
      <c r="G97" s="107"/>
      <c r="H97" s="107"/>
      <c r="I97" s="107"/>
      <c r="J97" s="108"/>
      <c r="K97" s="107"/>
      <c r="L97" s="107"/>
      <c r="M97" s="107"/>
      <c r="N97" s="107"/>
      <c r="O97" s="107"/>
      <c r="P97" s="107"/>
      <c r="Q97" s="107"/>
      <c r="R97" s="107"/>
      <c r="S97" s="109">
        <f t="shared" si="3"/>
        <v>0</v>
      </c>
      <c r="T97" s="103">
        <f t="shared" si="4"/>
        <v>0</v>
      </c>
      <c r="U97" s="160"/>
      <c r="V97" s="156"/>
      <c r="W97" s="160"/>
      <c r="X97" s="160"/>
      <c r="Y97" s="160"/>
      <c r="Z97" s="160"/>
      <c r="AA97" s="160"/>
      <c r="AB97" s="160"/>
      <c r="AC97" s="160"/>
      <c r="AD97" s="160"/>
      <c r="AE97" s="160"/>
      <c r="AF97" s="160"/>
      <c r="AG97" s="160"/>
      <c r="AH97" s="160"/>
      <c r="AI97" s="160"/>
      <c r="AJ97" s="163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  <c r="BD97" s="159"/>
      <c r="BE97" s="159"/>
      <c r="BF97" s="159"/>
      <c r="BG97" s="159"/>
      <c r="BH97" s="159"/>
      <c r="BI97" s="159"/>
      <c r="BJ97" s="159"/>
      <c r="BK97" s="159"/>
      <c r="BL97" s="159"/>
      <c r="BM97" s="159"/>
      <c r="BN97" s="159"/>
      <c r="BO97" s="159"/>
      <c r="BP97" s="159"/>
      <c r="BQ97" s="159"/>
      <c r="BR97" s="159"/>
      <c r="BS97" s="159"/>
      <c r="BT97" s="159"/>
      <c r="BU97" s="159"/>
      <c r="BV97" s="159"/>
      <c r="BW97" s="159"/>
      <c r="BX97" s="159"/>
      <c r="BY97" s="159"/>
      <c r="BZ97" s="159"/>
      <c r="CA97" s="159"/>
      <c r="CB97" s="159"/>
      <c r="CC97" s="159"/>
      <c r="CD97" s="159"/>
      <c r="CE97" s="159"/>
      <c r="CF97" s="159"/>
      <c r="CG97" s="159"/>
      <c r="CH97" s="159"/>
      <c r="CI97" s="159"/>
      <c r="CJ97" s="159"/>
      <c r="CK97" s="159"/>
      <c r="CL97" s="159"/>
      <c r="CM97" s="159"/>
      <c r="CN97" s="159"/>
      <c r="CO97" s="159"/>
      <c r="CP97" s="159"/>
      <c r="CQ97" s="159"/>
      <c r="CR97" s="159"/>
      <c r="CS97" s="159"/>
      <c r="CT97" s="159"/>
      <c r="CU97" s="159"/>
      <c r="CV97" s="159"/>
      <c r="CW97" s="159"/>
      <c r="CX97" s="159"/>
      <c r="CY97" s="159"/>
      <c r="CZ97" s="159"/>
      <c r="DA97" s="159"/>
      <c r="DB97" s="159"/>
      <c r="DC97" s="159"/>
      <c r="DD97" s="159"/>
      <c r="DE97" s="159"/>
      <c r="DF97" s="159"/>
      <c r="DG97" s="159"/>
      <c r="DH97" s="159"/>
      <c r="DI97" s="159"/>
      <c r="DJ97" s="159"/>
      <c r="DK97" s="159"/>
      <c r="DL97" s="159"/>
      <c r="DM97" s="159"/>
      <c r="DN97" s="159"/>
      <c r="DO97" s="159"/>
      <c r="DP97" s="159"/>
      <c r="DQ97" s="159"/>
      <c r="DR97" s="159"/>
      <c r="DS97" s="159"/>
      <c r="DT97" s="159"/>
      <c r="DU97" s="159"/>
      <c r="DV97" s="159"/>
      <c r="DW97" s="159"/>
      <c r="DX97" s="159"/>
      <c r="DY97" s="159"/>
      <c r="DZ97" s="159"/>
      <c r="EA97" s="159"/>
      <c r="EB97" s="159"/>
      <c r="EC97" s="159"/>
      <c r="ED97" s="159"/>
      <c r="EE97" s="159"/>
    </row>
    <row r="98" spans="1:135" s="10" customFormat="1" ht="36.75" hidden="1" thickBot="1" x14ac:dyDescent="0.3">
      <c r="A98" s="186"/>
      <c r="B98" s="97">
        <v>82</v>
      </c>
      <c r="C98" s="87" t="s">
        <v>107</v>
      </c>
      <c r="D98" s="98"/>
      <c r="E98" s="105"/>
      <c r="F98" s="106"/>
      <c r="G98" s="107"/>
      <c r="H98" s="107"/>
      <c r="I98" s="107"/>
      <c r="J98" s="108"/>
      <c r="K98" s="107"/>
      <c r="L98" s="107"/>
      <c r="M98" s="107"/>
      <c r="N98" s="107"/>
      <c r="O98" s="107"/>
      <c r="P98" s="107"/>
      <c r="Q98" s="107"/>
      <c r="R98" s="107"/>
      <c r="S98" s="109">
        <f t="shared" si="3"/>
        <v>0</v>
      </c>
      <c r="T98" s="103">
        <f t="shared" si="4"/>
        <v>0</v>
      </c>
      <c r="U98" s="160"/>
      <c r="V98" s="156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  <c r="AH98" s="160"/>
      <c r="AI98" s="160"/>
      <c r="AJ98" s="163"/>
      <c r="AK98" s="159"/>
      <c r="AL98" s="159"/>
      <c r="AM98" s="159"/>
      <c r="AN98" s="159"/>
      <c r="AO98" s="159"/>
      <c r="AP98" s="159"/>
      <c r="AQ98" s="159"/>
      <c r="AR98" s="159"/>
      <c r="AS98" s="159"/>
      <c r="AT98" s="159"/>
      <c r="AU98" s="159"/>
      <c r="AV98" s="159"/>
      <c r="AW98" s="159"/>
      <c r="AX98" s="159"/>
      <c r="AY98" s="159"/>
      <c r="AZ98" s="159"/>
      <c r="BA98" s="159"/>
      <c r="BB98" s="159"/>
      <c r="BC98" s="159"/>
      <c r="BD98" s="159"/>
      <c r="BE98" s="159"/>
      <c r="BF98" s="159"/>
      <c r="BG98" s="159"/>
      <c r="BH98" s="159"/>
      <c r="BI98" s="159"/>
      <c r="BJ98" s="159"/>
      <c r="BK98" s="159"/>
      <c r="BL98" s="159"/>
      <c r="BM98" s="159"/>
      <c r="BN98" s="159"/>
      <c r="BO98" s="159"/>
      <c r="BP98" s="159"/>
      <c r="BQ98" s="159"/>
      <c r="BR98" s="159"/>
      <c r="BS98" s="159"/>
      <c r="BT98" s="159"/>
      <c r="BU98" s="159"/>
      <c r="BV98" s="159"/>
      <c r="BW98" s="159"/>
      <c r="BX98" s="159"/>
      <c r="BY98" s="159"/>
      <c r="BZ98" s="159"/>
      <c r="CA98" s="159"/>
      <c r="CB98" s="159"/>
      <c r="CC98" s="159"/>
      <c r="CD98" s="159"/>
      <c r="CE98" s="159"/>
      <c r="CF98" s="159"/>
      <c r="CG98" s="159"/>
      <c r="CH98" s="159"/>
      <c r="CI98" s="159"/>
      <c r="CJ98" s="159"/>
      <c r="CK98" s="159"/>
      <c r="CL98" s="159"/>
      <c r="CM98" s="159"/>
      <c r="CN98" s="159"/>
      <c r="CO98" s="159"/>
      <c r="CP98" s="159"/>
      <c r="CQ98" s="159"/>
      <c r="CR98" s="159"/>
      <c r="CS98" s="159"/>
      <c r="CT98" s="159"/>
      <c r="CU98" s="159"/>
      <c r="CV98" s="159"/>
      <c r="CW98" s="159"/>
      <c r="CX98" s="159"/>
      <c r="CY98" s="159"/>
      <c r="CZ98" s="159"/>
      <c r="DA98" s="159"/>
      <c r="DB98" s="159"/>
      <c r="DC98" s="159"/>
      <c r="DD98" s="159"/>
      <c r="DE98" s="159"/>
      <c r="DF98" s="159"/>
      <c r="DG98" s="159"/>
      <c r="DH98" s="159"/>
      <c r="DI98" s="159"/>
      <c r="DJ98" s="159"/>
      <c r="DK98" s="159"/>
      <c r="DL98" s="159"/>
      <c r="DM98" s="159"/>
      <c r="DN98" s="159"/>
      <c r="DO98" s="159"/>
      <c r="DP98" s="159"/>
      <c r="DQ98" s="159"/>
      <c r="DR98" s="159"/>
      <c r="DS98" s="159"/>
      <c r="DT98" s="159"/>
      <c r="DU98" s="159"/>
      <c r="DV98" s="159"/>
      <c r="DW98" s="159"/>
      <c r="DX98" s="159"/>
      <c r="DY98" s="159"/>
      <c r="DZ98" s="159"/>
      <c r="EA98" s="159"/>
      <c r="EB98" s="159"/>
      <c r="EC98" s="159"/>
      <c r="ED98" s="159"/>
      <c r="EE98" s="159"/>
    </row>
    <row r="99" spans="1:135" s="10" customFormat="1" ht="37.5" hidden="1" customHeight="1" thickBot="1" x14ac:dyDescent="0.3">
      <c r="A99" s="186"/>
      <c r="B99" s="97">
        <v>83</v>
      </c>
      <c r="C99" s="87" t="s">
        <v>108</v>
      </c>
      <c r="D99" s="98">
        <v>1289</v>
      </c>
      <c r="E99" s="105">
        <v>35481682</v>
      </c>
      <c r="F99" s="106">
        <v>24837177</v>
      </c>
      <c r="G99" s="107"/>
      <c r="H99" s="107"/>
      <c r="I99" s="107">
        <v>24837177</v>
      </c>
      <c r="J99" s="108"/>
      <c r="K99" s="107"/>
      <c r="L99" s="107"/>
      <c r="M99" s="107"/>
      <c r="N99" s="107"/>
      <c r="O99" s="107"/>
      <c r="P99" s="107"/>
      <c r="Q99" s="107"/>
      <c r="R99" s="107"/>
      <c r="S99" s="109">
        <f t="shared" si="3"/>
        <v>24837177</v>
      </c>
      <c r="T99" s="103">
        <f t="shared" si="4"/>
        <v>0</v>
      </c>
      <c r="U99" s="160"/>
      <c r="V99" s="156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  <c r="AH99" s="160"/>
      <c r="AI99" s="160"/>
      <c r="AJ99" s="163"/>
      <c r="AK99" s="159"/>
      <c r="AL99" s="159"/>
      <c r="AM99" s="159"/>
      <c r="AN99" s="159"/>
      <c r="AO99" s="159"/>
      <c r="AP99" s="159"/>
      <c r="AQ99" s="159"/>
      <c r="AR99" s="159"/>
      <c r="AS99" s="159"/>
      <c r="AT99" s="159"/>
      <c r="AU99" s="159"/>
      <c r="AV99" s="159"/>
      <c r="AW99" s="159"/>
      <c r="AX99" s="159"/>
      <c r="AY99" s="159"/>
      <c r="AZ99" s="159"/>
      <c r="BA99" s="159"/>
      <c r="BB99" s="159"/>
      <c r="BC99" s="159"/>
      <c r="BD99" s="159"/>
      <c r="BE99" s="159"/>
      <c r="BF99" s="159"/>
      <c r="BG99" s="159"/>
      <c r="BH99" s="159"/>
      <c r="BI99" s="159"/>
      <c r="BJ99" s="159"/>
      <c r="BK99" s="159"/>
      <c r="BL99" s="159"/>
      <c r="BM99" s="159"/>
      <c r="BN99" s="159"/>
      <c r="BO99" s="159"/>
      <c r="BP99" s="159"/>
      <c r="BQ99" s="159"/>
      <c r="BR99" s="159"/>
      <c r="BS99" s="159"/>
      <c r="BT99" s="159"/>
      <c r="BU99" s="159"/>
      <c r="BV99" s="159"/>
      <c r="BW99" s="159"/>
      <c r="BX99" s="159"/>
      <c r="BY99" s="159"/>
      <c r="BZ99" s="159"/>
      <c r="CA99" s="159"/>
      <c r="CB99" s="159"/>
      <c r="CC99" s="159"/>
      <c r="CD99" s="159"/>
      <c r="CE99" s="159"/>
      <c r="CF99" s="159"/>
      <c r="CG99" s="159"/>
      <c r="CH99" s="159"/>
      <c r="CI99" s="159"/>
      <c r="CJ99" s="159"/>
      <c r="CK99" s="159"/>
      <c r="CL99" s="159"/>
      <c r="CM99" s="159"/>
      <c r="CN99" s="159"/>
      <c r="CO99" s="159"/>
      <c r="CP99" s="159"/>
      <c r="CQ99" s="159"/>
      <c r="CR99" s="159"/>
      <c r="CS99" s="159"/>
      <c r="CT99" s="159"/>
      <c r="CU99" s="159"/>
      <c r="CV99" s="159"/>
      <c r="CW99" s="159"/>
      <c r="CX99" s="159"/>
      <c r="CY99" s="159"/>
      <c r="CZ99" s="159"/>
      <c r="DA99" s="159"/>
      <c r="DB99" s="159"/>
      <c r="DC99" s="159"/>
      <c r="DD99" s="159"/>
      <c r="DE99" s="159"/>
      <c r="DF99" s="159"/>
      <c r="DG99" s="159"/>
      <c r="DH99" s="159"/>
      <c r="DI99" s="159"/>
      <c r="DJ99" s="159"/>
      <c r="DK99" s="159"/>
      <c r="DL99" s="159"/>
      <c r="DM99" s="159"/>
      <c r="DN99" s="159"/>
      <c r="DO99" s="159"/>
      <c r="DP99" s="159"/>
      <c r="DQ99" s="159"/>
      <c r="DR99" s="159"/>
      <c r="DS99" s="159"/>
      <c r="DT99" s="159"/>
      <c r="DU99" s="159"/>
      <c r="DV99" s="159"/>
      <c r="DW99" s="159"/>
      <c r="DX99" s="159"/>
      <c r="DY99" s="159"/>
      <c r="DZ99" s="159"/>
      <c r="EA99" s="159"/>
      <c r="EB99" s="159"/>
      <c r="EC99" s="159"/>
      <c r="ED99" s="159"/>
      <c r="EE99" s="159"/>
    </row>
    <row r="100" spans="1:135" s="10" customFormat="1" ht="18.75" hidden="1" thickBot="1" x14ac:dyDescent="0.3">
      <c r="A100" s="186"/>
      <c r="B100" s="97">
        <v>84</v>
      </c>
      <c r="C100" s="87" t="s">
        <v>109</v>
      </c>
      <c r="D100" s="98"/>
      <c r="E100" s="105"/>
      <c r="F100" s="106"/>
      <c r="G100" s="107"/>
      <c r="H100" s="107"/>
      <c r="I100" s="107"/>
      <c r="J100" s="108"/>
      <c r="K100" s="107"/>
      <c r="L100" s="107"/>
      <c r="M100" s="107"/>
      <c r="N100" s="107"/>
      <c r="O100" s="107"/>
      <c r="P100" s="107"/>
      <c r="Q100" s="107"/>
      <c r="R100" s="107"/>
      <c r="S100" s="109">
        <f t="shared" si="3"/>
        <v>0</v>
      </c>
      <c r="T100" s="103">
        <f t="shared" si="4"/>
        <v>0</v>
      </c>
      <c r="U100" s="160"/>
      <c r="V100" s="156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3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  <c r="BD100" s="159"/>
      <c r="BE100" s="159"/>
      <c r="BF100" s="159"/>
      <c r="BG100" s="159"/>
      <c r="BH100" s="159"/>
      <c r="BI100" s="159"/>
      <c r="BJ100" s="159"/>
      <c r="BK100" s="159"/>
      <c r="BL100" s="159"/>
      <c r="BM100" s="159"/>
      <c r="BN100" s="159"/>
      <c r="BO100" s="159"/>
      <c r="BP100" s="159"/>
      <c r="BQ100" s="159"/>
      <c r="BR100" s="159"/>
      <c r="BS100" s="159"/>
      <c r="BT100" s="159"/>
      <c r="BU100" s="159"/>
      <c r="BV100" s="159"/>
      <c r="BW100" s="159"/>
      <c r="BX100" s="159"/>
      <c r="BY100" s="159"/>
      <c r="BZ100" s="159"/>
      <c r="CA100" s="159"/>
      <c r="CB100" s="159"/>
      <c r="CC100" s="159"/>
      <c r="CD100" s="159"/>
      <c r="CE100" s="159"/>
      <c r="CF100" s="159"/>
      <c r="CG100" s="159"/>
      <c r="CH100" s="159"/>
      <c r="CI100" s="159"/>
      <c r="CJ100" s="159"/>
      <c r="CK100" s="159"/>
      <c r="CL100" s="159"/>
      <c r="CM100" s="159"/>
      <c r="CN100" s="159"/>
      <c r="CO100" s="159"/>
      <c r="CP100" s="159"/>
      <c r="CQ100" s="159"/>
      <c r="CR100" s="159"/>
      <c r="CS100" s="159"/>
      <c r="CT100" s="159"/>
      <c r="CU100" s="159"/>
      <c r="CV100" s="159"/>
      <c r="CW100" s="159"/>
      <c r="CX100" s="159"/>
      <c r="CY100" s="159"/>
      <c r="CZ100" s="159"/>
      <c r="DA100" s="159"/>
      <c r="DB100" s="159"/>
      <c r="DC100" s="159"/>
      <c r="DD100" s="159"/>
      <c r="DE100" s="159"/>
      <c r="DF100" s="159"/>
      <c r="DG100" s="159"/>
      <c r="DH100" s="159"/>
      <c r="DI100" s="159"/>
      <c r="DJ100" s="159"/>
      <c r="DK100" s="159"/>
      <c r="DL100" s="159"/>
      <c r="DM100" s="159"/>
      <c r="DN100" s="159"/>
      <c r="DO100" s="159"/>
      <c r="DP100" s="159"/>
      <c r="DQ100" s="159"/>
      <c r="DR100" s="159"/>
      <c r="DS100" s="159"/>
      <c r="DT100" s="159"/>
      <c r="DU100" s="159"/>
      <c r="DV100" s="159"/>
      <c r="DW100" s="159"/>
      <c r="DX100" s="159"/>
      <c r="DY100" s="159"/>
      <c r="DZ100" s="159"/>
      <c r="EA100" s="159"/>
      <c r="EB100" s="159"/>
      <c r="EC100" s="159"/>
      <c r="ED100" s="159"/>
      <c r="EE100" s="159"/>
    </row>
    <row r="101" spans="1:135" s="10" customFormat="1" ht="18.75" hidden="1" thickBot="1" x14ac:dyDescent="0.3">
      <c r="A101" s="186"/>
      <c r="B101" s="97">
        <v>85</v>
      </c>
      <c r="C101" s="87" t="s">
        <v>216</v>
      </c>
      <c r="D101" s="98"/>
      <c r="E101" s="105"/>
      <c r="F101" s="106"/>
      <c r="G101" s="107"/>
      <c r="H101" s="107"/>
      <c r="I101" s="107"/>
      <c r="J101" s="108"/>
      <c r="K101" s="107"/>
      <c r="L101" s="107"/>
      <c r="M101" s="107"/>
      <c r="N101" s="107"/>
      <c r="O101" s="107"/>
      <c r="P101" s="107"/>
      <c r="Q101" s="107"/>
      <c r="R101" s="107"/>
      <c r="S101" s="109">
        <f t="shared" si="3"/>
        <v>0</v>
      </c>
      <c r="T101" s="103">
        <f t="shared" si="4"/>
        <v>0</v>
      </c>
      <c r="U101" s="160"/>
      <c r="V101" s="156"/>
      <c r="W101" s="160"/>
      <c r="X101" s="160"/>
      <c r="Y101" s="160"/>
      <c r="Z101" s="160"/>
      <c r="AA101" s="160"/>
      <c r="AB101" s="160"/>
      <c r="AC101" s="160"/>
      <c r="AD101" s="160"/>
      <c r="AE101" s="160"/>
      <c r="AF101" s="160"/>
      <c r="AG101" s="160"/>
      <c r="AH101" s="160"/>
      <c r="AI101" s="160"/>
      <c r="AJ101" s="163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  <c r="BD101" s="159"/>
      <c r="BE101" s="159"/>
      <c r="BF101" s="159"/>
      <c r="BG101" s="159"/>
      <c r="BH101" s="159"/>
      <c r="BI101" s="159"/>
      <c r="BJ101" s="159"/>
      <c r="BK101" s="159"/>
      <c r="BL101" s="159"/>
      <c r="BM101" s="159"/>
      <c r="BN101" s="159"/>
      <c r="BO101" s="159"/>
      <c r="BP101" s="159"/>
      <c r="BQ101" s="159"/>
      <c r="BR101" s="159"/>
      <c r="BS101" s="159"/>
      <c r="BT101" s="159"/>
      <c r="BU101" s="159"/>
      <c r="BV101" s="159"/>
      <c r="BW101" s="159"/>
      <c r="BX101" s="159"/>
      <c r="BY101" s="159"/>
      <c r="BZ101" s="159"/>
      <c r="CA101" s="159"/>
      <c r="CB101" s="159"/>
      <c r="CC101" s="159"/>
      <c r="CD101" s="159"/>
      <c r="CE101" s="159"/>
      <c r="CF101" s="159"/>
      <c r="CG101" s="159"/>
      <c r="CH101" s="159"/>
      <c r="CI101" s="159"/>
      <c r="CJ101" s="159"/>
      <c r="CK101" s="159"/>
      <c r="CL101" s="159"/>
      <c r="CM101" s="159"/>
      <c r="CN101" s="159"/>
      <c r="CO101" s="159"/>
      <c r="CP101" s="159"/>
      <c r="CQ101" s="159"/>
      <c r="CR101" s="159"/>
      <c r="CS101" s="159"/>
      <c r="CT101" s="159"/>
      <c r="CU101" s="159"/>
      <c r="CV101" s="159"/>
      <c r="CW101" s="159"/>
      <c r="CX101" s="159"/>
      <c r="CY101" s="159"/>
      <c r="CZ101" s="159"/>
      <c r="DA101" s="159"/>
      <c r="DB101" s="159"/>
      <c r="DC101" s="159"/>
      <c r="DD101" s="159"/>
      <c r="DE101" s="159"/>
      <c r="DF101" s="159"/>
      <c r="DG101" s="159"/>
      <c r="DH101" s="159"/>
      <c r="DI101" s="159"/>
      <c r="DJ101" s="159"/>
      <c r="DK101" s="159"/>
      <c r="DL101" s="159"/>
      <c r="DM101" s="159"/>
      <c r="DN101" s="159"/>
      <c r="DO101" s="159"/>
      <c r="DP101" s="159"/>
      <c r="DQ101" s="159"/>
      <c r="DR101" s="159"/>
      <c r="DS101" s="159"/>
      <c r="DT101" s="159"/>
      <c r="DU101" s="159"/>
      <c r="DV101" s="159"/>
      <c r="DW101" s="159"/>
      <c r="DX101" s="159"/>
      <c r="DY101" s="159"/>
      <c r="DZ101" s="159"/>
      <c r="EA101" s="159"/>
      <c r="EB101" s="159"/>
      <c r="EC101" s="159"/>
      <c r="ED101" s="159"/>
      <c r="EE101" s="159"/>
    </row>
    <row r="102" spans="1:135" s="10" customFormat="1" ht="36.75" hidden="1" thickBot="1" x14ac:dyDescent="0.3">
      <c r="A102" s="186"/>
      <c r="B102" s="97">
        <v>86</v>
      </c>
      <c r="C102" s="87" t="s">
        <v>110</v>
      </c>
      <c r="D102" s="98">
        <v>917</v>
      </c>
      <c r="E102" s="105">
        <v>3931663</v>
      </c>
      <c r="F102" s="106">
        <v>2752164</v>
      </c>
      <c r="G102" s="107"/>
      <c r="H102" s="107"/>
      <c r="I102" s="107">
        <v>2752164</v>
      </c>
      <c r="J102" s="108"/>
      <c r="K102" s="107"/>
      <c r="L102" s="107"/>
      <c r="M102" s="107"/>
      <c r="N102" s="107"/>
      <c r="O102" s="107"/>
      <c r="P102" s="107"/>
      <c r="Q102" s="107"/>
      <c r="R102" s="107"/>
      <c r="S102" s="109">
        <f t="shared" si="3"/>
        <v>2752164</v>
      </c>
      <c r="T102" s="103">
        <f t="shared" si="4"/>
        <v>0</v>
      </c>
      <c r="U102" s="160"/>
      <c r="V102" s="156"/>
      <c r="W102" s="160"/>
      <c r="X102" s="160"/>
      <c r="Y102" s="160"/>
      <c r="Z102" s="160"/>
      <c r="AA102" s="160"/>
      <c r="AB102" s="160"/>
      <c r="AC102" s="160"/>
      <c r="AD102" s="160"/>
      <c r="AE102" s="160"/>
      <c r="AF102" s="160"/>
      <c r="AG102" s="160"/>
      <c r="AH102" s="160"/>
      <c r="AI102" s="160"/>
      <c r="AJ102" s="163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  <c r="BD102" s="159"/>
      <c r="BE102" s="159"/>
      <c r="BF102" s="159"/>
      <c r="BG102" s="159"/>
      <c r="BH102" s="159"/>
      <c r="BI102" s="159"/>
      <c r="BJ102" s="159"/>
      <c r="BK102" s="159"/>
      <c r="BL102" s="159"/>
      <c r="BM102" s="159"/>
      <c r="BN102" s="159"/>
      <c r="BO102" s="159"/>
      <c r="BP102" s="159"/>
      <c r="BQ102" s="159"/>
      <c r="BR102" s="159"/>
      <c r="BS102" s="159"/>
      <c r="BT102" s="159"/>
      <c r="BU102" s="159"/>
      <c r="BV102" s="159"/>
      <c r="BW102" s="159"/>
      <c r="BX102" s="159"/>
      <c r="BY102" s="159"/>
      <c r="BZ102" s="159"/>
      <c r="CA102" s="159"/>
      <c r="CB102" s="159"/>
      <c r="CC102" s="159"/>
      <c r="CD102" s="159"/>
      <c r="CE102" s="159"/>
      <c r="CF102" s="159"/>
      <c r="CG102" s="159"/>
      <c r="CH102" s="159"/>
      <c r="CI102" s="159"/>
      <c r="CJ102" s="159"/>
      <c r="CK102" s="159"/>
      <c r="CL102" s="159"/>
      <c r="CM102" s="159"/>
      <c r="CN102" s="159"/>
      <c r="CO102" s="159"/>
      <c r="CP102" s="159"/>
      <c r="CQ102" s="159"/>
      <c r="CR102" s="159"/>
      <c r="CS102" s="159"/>
      <c r="CT102" s="159"/>
      <c r="CU102" s="159"/>
      <c r="CV102" s="159"/>
      <c r="CW102" s="159"/>
      <c r="CX102" s="159"/>
      <c r="CY102" s="159"/>
      <c r="CZ102" s="159"/>
      <c r="DA102" s="159"/>
      <c r="DB102" s="159"/>
      <c r="DC102" s="159"/>
      <c r="DD102" s="159"/>
      <c r="DE102" s="159"/>
      <c r="DF102" s="159"/>
      <c r="DG102" s="159"/>
      <c r="DH102" s="159"/>
      <c r="DI102" s="159"/>
      <c r="DJ102" s="159"/>
      <c r="DK102" s="159"/>
      <c r="DL102" s="159"/>
      <c r="DM102" s="159"/>
      <c r="DN102" s="159"/>
      <c r="DO102" s="159"/>
      <c r="DP102" s="159"/>
      <c r="DQ102" s="159"/>
      <c r="DR102" s="159"/>
      <c r="DS102" s="159"/>
      <c r="DT102" s="159"/>
      <c r="DU102" s="159"/>
      <c r="DV102" s="159"/>
      <c r="DW102" s="159"/>
      <c r="DX102" s="159"/>
      <c r="DY102" s="159"/>
      <c r="DZ102" s="159"/>
      <c r="EA102" s="159"/>
      <c r="EB102" s="159"/>
      <c r="EC102" s="159"/>
      <c r="ED102" s="159"/>
      <c r="EE102" s="159"/>
    </row>
    <row r="103" spans="1:135" s="10" customFormat="1" ht="18.75" hidden="1" customHeight="1" thickBot="1" x14ac:dyDescent="0.3">
      <c r="A103" s="186"/>
      <c r="B103" s="97">
        <v>87</v>
      </c>
      <c r="C103" s="87" t="s">
        <v>111</v>
      </c>
      <c r="D103" s="98">
        <v>2946</v>
      </c>
      <c r="E103" s="105">
        <v>18778363</v>
      </c>
      <c r="F103" s="106">
        <f>+L103</f>
        <v>13144854</v>
      </c>
      <c r="G103" s="107"/>
      <c r="H103" s="107"/>
      <c r="I103" s="107"/>
      <c r="J103" s="108"/>
      <c r="K103" s="107"/>
      <c r="L103" s="107">
        <v>13144854</v>
      </c>
      <c r="M103" s="107"/>
      <c r="N103" s="107"/>
      <c r="O103" s="107"/>
      <c r="P103" s="107"/>
      <c r="Q103" s="107"/>
      <c r="R103" s="107"/>
      <c r="S103" s="109">
        <f t="shared" si="3"/>
        <v>13144854</v>
      </c>
      <c r="T103" s="103">
        <f t="shared" si="4"/>
        <v>0</v>
      </c>
      <c r="U103" s="160"/>
      <c r="V103" s="156"/>
      <c r="W103" s="160"/>
      <c r="X103" s="160"/>
      <c r="Y103" s="160"/>
      <c r="Z103" s="160"/>
      <c r="AA103" s="160"/>
      <c r="AB103" s="160"/>
      <c r="AC103" s="160"/>
      <c r="AD103" s="160"/>
      <c r="AE103" s="160"/>
      <c r="AF103" s="160"/>
      <c r="AG103" s="160"/>
      <c r="AH103" s="160"/>
      <c r="AI103" s="160"/>
      <c r="AJ103" s="163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  <c r="BE103" s="159"/>
      <c r="BF103" s="159"/>
      <c r="BG103" s="159"/>
      <c r="BH103" s="159"/>
      <c r="BI103" s="159"/>
      <c r="BJ103" s="159"/>
      <c r="BK103" s="159"/>
      <c r="BL103" s="159"/>
      <c r="BM103" s="159"/>
      <c r="BN103" s="159"/>
      <c r="BO103" s="159"/>
      <c r="BP103" s="159"/>
      <c r="BQ103" s="159"/>
      <c r="BR103" s="159"/>
      <c r="BS103" s="159"/>
      <c r="BT103" s="159"/>
      <c r="BU103" s="159"/>
      <c r="BV103" s="159"/>
      <c r="BW103" s="159"/>
      <c r="BX103" s="159"/>
      <c r="BY103" s="159"/>
      <c r="BZ103" s="159"/>
      <c r="CA103" s="159"/>
      <c r="CB103" s="159"/>
      <c r="CC103" s="159"/>
      <c r="CD103" s="159"/>
      <c r="CE103" s="159"/>
      <c r="CF103" s="159"/>
      <c r="CG103" s="159"/>
      <c r="CH103" s="159"/>
      <c r="CI103" s="159"/>
      <c r="CJ103" s="159"/>
      <c r="CK103" s="159"/>
      <c r="CL103" s="159"/>
      <c r="CM103" s="159"/>
      <c r="CN103" s="159"/>
      <c r="CO103" s="159"/>
      <c r="CP103" s="159"/>
      <c r="CQ103" s="159"/>
      <c r="CR103" s="159"/>
      <c r="CS103" s="159"/>
      <c r="CT103" s="159"/>
      <c r="CU103" s="159"/>
      <c r="CV103" s="159"/>
      <c r="CW103" s="159"/>
      <c r="CX103" s="159"/>
      <c r="CY103" s="159"/>
      <c r="CZ103" s="159"/>
      <c r="DA103" s="159"/>
      <c r="DB103" s="159"/>
      <c r="DC103" s="159"/>
      <c r="DD103" s="159"/>
      <c r="DE103" s="159"/>
      <c r="DF103" s="159"/>
      <c r="DG103" s="159"/>
      <c r="DH103" s="159"/>
      <c r="DI103" s="159"/>
      <c r="DJ103" s="159"/>
      <c r="DK103" s="159"/>
      <c r="DL103" s="159"/>
      <c r="DM103" s="159"/>
      <c r="DN103" s="159"/>
      <c r="DO103" s="159"/>
      <c r="DP103" s="159"/>
      <c r="DQ103" s="159"/>
      <c r="DR103" s="159"/>
      <c r="DS103" s="159"/>
      <c r="DT103" s="159"/>
      <c r="DU103" s="159"/>
      <c r="DV103" s="159"/>
      <c r="DW103" s="159"/>
      <c r="DX103" s="159"/>
      <c r="DY103" s="159"/>
      <c r="DZ103" s="159"/>
      <c r="EA103" s="159"/>
      <c r="EB103" s="159"/>
      <c r="EC103" s="159"/>
      <c r="ED103" s="159"/>
      <c r="EE103" s="159"/>
    </row>
    <row r="104" spans="1:135" s="10" customFormat="1" ht="36.75" hidden="1" thickBot="1" x14ac:dyDescent="0.3">
      <c r="A104" s="186"/>
      <c r="B104" s="97">
        <v>88</v>
      </c>
      <c r="C104" s="87" t="s">
        <v>112</v>
      </c>
      <c r="D104" s="98"/>
      <c r="E104" s="105"/>
      <c r="F104" s="106"/>
      <c r="G104" s="107"/>
      <c r="H104" s="107"/>
      <c r="I104" s="107"/>
      <c r="J104" s="108"/>
      <c r="K104" s="107"/>
      <c r="L104" s="107"/>
      <c r="M104" s="107"/>
      <c r="N104" s="107"/>
      <c r="O104" s="107"/>
      <c r="P104" s="107"/>
      <c r="Q104" s="107"/>
      <c r="R104" s="107"/>
      <c r="S104" s="109">
        <f t="shared" si="3"/>
        <v>0</v>
      </c>
      <c r="T104" s="103">
        <f t="shared" si="4"/>
        <v>0</v>
      </c>
      <c r="U104" s="160"/>
      <c r="V104" s="156"/>
      <c r="W104" s="160"/>
      <c r="X104" s="160"/>
      <c r="Y104" s="160"/>
      <c r="Z104" s="160"/>
      <c r="AA104" s="160"/>
      <c r="AB104" s="160"/>
      <c r="AC104" s="160"/>
      <c r="AD104" s="160"/>
      <c r="AE104" s="160"/>
      <c r="AF104" s="160"/>
      <c r="AG104" s="160"/>
      <c r="AH104" s="160"/>
      <c r="AI104" s="160"/>
      <c r="AJ104" s="163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  <c r="BD104" s="159"/>
      <c r="BE104" s="159"/>
      <c r="BF104" s="159"/>
      <c r="BG104" s="159"/>
      <c r="BH104" s="159"/>
      <c r="BI104" s="159"/>
      <c r="BJ104" s="159"/>
      <c r="BK104" s="159"/>
      <c r="BL104" s="159"/>
      <c r="BM104" s="159"/>
      <c r="BN104" s="159"/>
      <c r="BO104" s="159"/>
      <c r="BP104" s="159"/>
      <c r="BQ104" s="159"/>
      <c r="BR104" s="159"/>
      <c r="BS104" s="159"/>
      <c r="BT104" s="159"/>
      <c r="BU104" s="159"/>
      <c r="BV104" s="159"/>
      <c r="BW104" s="159"/>
      <c r="BX104" s="159"/>
      <c r="BY104" s="159"/>
      <c r="BZ104" s="159"/>
      <c r="CA104" s="159"/>
      <c r="CB104" s="159"/>
      <c r="CC104" s="159"/>
      <c r="CD104" s="159"/>
      <c r="CE104" s="159"/>
      <c r="CF104" s="159"/>
      <c r="CG104" s="159"/>
      <c r="CH104" s="159"/>
      <c r="CI104" s="159"/>
      <c r="CJ104" s="159"/>
      <c r="CK104" s="159"/>
      <c r="CL104" s="159"/>
      <c r="CM104" s="159"/>
      <c r="CN104" s="159"/>
      <c r="CO104" s="159"/>
      <c r="CP104" s="159"/>
      <c r="CQ104" s="159"/>
      <c r="CR104" s="159"/>
      <c r="CS104" s="159"/>
      <c r="CT104" s="159"/>
      <c r="CU104" s="159"/>
      <c r="CV104" s="159"/>
      <c r="CW104" s="159"/>
      <c r="CX104" s="159"/>
      <c r="CY104" s="159"/>
      <c r="CZ104" s="159"/>
      <c r="DA104" s="159"/>
      <c r="DB104" s="159"/>
      <c r="DC104" s="159"/>
      <c r="DD104" s="159"/>
      <c r="DE104" s="159"/>
      <c r="DF104" s="159"/>
      <c r="DG104" s="159"/>
      <c r="DH104" s="159"/>
      <c r="DI104" s="159"/>
      <c r="DJ104" s="159"/>
      <c r="DK104" s="159"/>
      <c r="DL104" s="159"/>
      <c r="DM104" s="159"/>
      <c r="DN104" s="159"/>
      <c r="DO104" s="159"/>
      <c r="DP104" s="159"/>
      <c r="DQ104" s="159"/>
      <c r="DR104" s="159"/>
      <c r="DS104" s="159"/>
      <c r="DT104" s="159"/>
      <c r="DU104" s="159"/>
      <c r="DV104" s="159"/>
      <c r="DW104" s="159"/>
      <c r="DX104" s="159"/>
      <c r="DY104" s="159"/>
      <c r="DZ104" s="159"/>
      <c r="EA104" s="159"/>
      <c r="EB104" s="159"/>
      <c r="EC104" s="159"/>
      <c r="ED104" s="159"/>
      <c r="EE104" s="159"/>
    </row>
    <row r="105" spans="1:135" s="10" customFormat="1" ht="18.75" hidden="1" thickBot="1" x14ac:dyDescent="0.3">
      <c r="A105" s="186"/>
      <c r="B105" s="97">
        <v>89</v>
      </c>
      <c r="C105" s="87" t="s">
        <v>113</v>
      </c>
      <c r="D105" s="98"/>
      <c r="E105" s="105"/>
      <c r="F105" s="106"/>
      <c r="G105" s="107"/>
      <c r="H105" s="107"/>
      <c r="I105" s="107"/>
      <c r="J105" s="108"/>
      <c r="K105" s="107"/>
      <c r="L105" s="107"/>
      <c r="M105" s="107"/>
      <c r="N105" s="107"/>
      <c r="O105" s="107"/>
      <c r="P105" s="107"/>
      <c r="Q105" s="107"/>
      <c r="R105" s="107"/>
      <c r="S105" s="109">
        <f t="shared" si="3"/>
        <v>0</v>
      </c>
      <c r="T105" s="103">
        <f t="shared" si="4"/>
        <v>0</v>
      </c>
      <c r="U105" s="160"/>
      <c r="V105" s="156"/>
      <c r="W105" s="160"/>
      <c r="X105" s="160"/>
      <c r="Y105" s="160"/>
      <c r="Z105" s="160"/>
      <c r="AA105" s="160"/>
      <c r="AB105" s="160"/>
      <c r="AC105" s="160"/>
      <c r="AD105" s="160"/>
      <c r="AE105" s="160"/>
      <c r="AF105" s="160"/>
      <c r="AG105" s="160"/>
      <c r="AH105" s="160"/>
      <c r="AI105" s="160"/>
      <c r="AJ105" s="163"/>
      <c r="AK105" s="159"/>
      <c r="AL105" s="159"/>
      <c r="AM105" s="159"/>
      <c r="AN105" s="159"/>
      <c r="AO105" s="159"/>
      <c r="AP105" s="159"/>
      <c r="AQ105" s="159"/>
      <c r="AR105" s="159"/>
      <c r="AS105" s="159"/>
      <c r="AT105" s="159"/>
      <c r="AU105" s="159"/>
      <c r="AV105" s="159"/>
      <c r="AW105" s="159"/>
      <c r="AX105" s="159"/>
      <c r="AY105" s="159"/>
      <c r="AZ105" s="159"/>
      <c r="BA105" s="159"/>
      <c r="BB105" s="159"/>
      <c r="BC105" s="159"/>
      <c r="BD105" s="159"/>
      <c r="BE105" s="159"/>
      <c r="BF105" s="159"/>
      <c r="BG105" s="159"/>
      <c r="BH105" s="159"/>
      <c r="BI105" s="159"/>
      <c r="BJ105" s="159"/>
      <c r="BK105" s="159"/>
      <c r="BL105" s="159"/>
      <c r="BM105" s="159"/>
      <c r="BN105" s="159"/>
      <c r="BO105" s="159"/>
      <c r="BP105" s="159"/>
      <c r="BQ105" s="159"/>
      <c r="BR105" s="159"/>
      <c r="BS105" s="159"/>
      <c r="BT105" s="159"/>
      <c r="BU105" s="159"/>
      <c r="BV105" s="159"/>
      <c r="BW105" s="159"/>
      <c r="BX105" s="159"/>
      <c r="BY105" s="159"/>
      <c r="BZ105" s="159"/>
      <c r="CA105" s="159"/>
      <c r="CB105" s="159"/>
      <c r="CC105" s="159"/>
      <c r="CD105" s="159"/>
      <c r="CE105" s="159"/>
      <c r="CF105" s="159"/>
      <c r="CG105" s="159"/>
      <c r="CH105" s="159"/>
      <c r="CI105" s="159"/>
      <c r="CJ105" s="159"/>
      <c r="CK105" s="159"/>
      <c r="CL105" s="159"/>
      <c r="CM105" s="159"/>
      <c r="CN105" s="159"/>
      <c r="CO105" s="159"/>
      <c r="CP105" s="159"/>
      <c r="CQ105" s="159"/>
      <c r="CR105" s="159"/>
      <c r="CS105" s="159"/>
      <c r="CT105" s="159"/>
      <c r="CU105" s="159"/>
      <c r="CV105" s="159"/>
      <c r="CW105" s="159"/>
      <c r="CX105" s="159"/>
      <c r="CY105" s="159"/>
      <c r="CZ105" s="159"/>
      <c r="DA105" s="159"/>
      <c r="DB105" s="159"/>
      <c r="DC105" s="159"/>
      <c r="DD105" s="159"/>
      <c r="DE105" s="159"/>
      <c r="DF105" s="159"/>
      <c r="DG105" s="159"/>
      <c r="DH105" s="159"/>
      <c r="DI105" s="159"/>
      <c r="DJ105" s="159"/>
      <c r="DK105" s="159"/>
      <c r="DL105" s="159"/>
      <c r="DM105" s="159"/>
      <c r="DN105" s="159"/>
      <c r="DO105" s="159"/>
      <c r="DP105" s="159"/>
      <c r="DQ105" s="159"/>
      <c r="DR105" s="159"/>
      <c r="DS105" s="159"/>
      <c r="DT105" s="159"/>
      <c r="DU105" s="159"/>
      <c r="DV105" s="159"/>
      <c r="DW105" s="159"/>
      <c r="DX105" s="159"/>
      <c r="DY105" s="159"/>
      <c r="DZ105" s="159"/>
      <c r="EA105" s="159"/>
      <c r="EB105" s="159"/>
      <c r="EC105" s="159"/>
      <c r="ED105" s="159"/>
      <c r="EE105" s="159"/>
    </row>
    <row r="106" spans="1:135" s="10" customFormat="1" ht="18.75" hidden="1" thickBot="1" x14ac:dyDescent="0.3">
      <c r="A106" s="186"/>
      <c r="B106" s="97">
        <v>90</v>
      </c>
      <c r="C106" s="87" t="s">
        <v>114</v>
      </c>
      <c r="D106" s="98"/>
      <c r="E106" s="105"/>
      <c r="F106" s="106"/>
      <c r="G106" s="107"/>
      <c r="H106" s="107"/>
      <c r="I106" s="107"/>
      <c r="J106" s="108"/>
      <c r="K106" s="107"/>
      <c r="L106" s="107"/>
      <c r="M106" s="107"/>
      <c r="N106" s="107"/>
      <c r="O106" s="107"/>
      <c r="P106" s="107"/>
      <c r="Q106" s="107"/>
      <c r="R106" s="107"/>
      <c r="S106" s="109">
        <f t="shared" si="3"/>
        <v>0</v>
      </c>
      <c r="T106" s="103">
        <f t="shared" si="4"/>
        <v>0</v>
      </c>
      <c r="U106" s="160"/>
      <c r="V106" s="156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0"/>
      <c r="AG106" s="160"/>
      <c r="AH106" s="160"/>
      <c r="AI106" s="160"/>
      <c r="AJ106" s="163"/>
      <c r="AK106" s="159"/>
      <c r="AL106" s="159"/>
      <c r="AM106" s="159"/>
      <c r="AN106" s="159"/>
      <c r="AO106" s="159"/>
      <c r="AP106" s="159"/>
      <c r="AQ106" s="159"/>
      <c r="AR106" s="159"/>
      <c r="AS106" s="159"/>
      <c r="AT106" s="159"/>
      <c r="AU106" s="159"/>
      <c r="AV106" s="159"/>
      <c r="AW106" s="159"/>
      <c r="AX106" s="159"/>
      <c r="AY106" s="159"/>
      <c r="AZ106" s="159"/>
      <c r="BA106" s="159"/>
      <c r="BB106" s="159"/>
      <c r="BC106" s="159"/>
      <c r="BD106" s="159"/>
      <c r="BE106" s="159"/>
      <c r="BF106" s="159"/>
      <c r="BG106" s="159"/>
      <c r="BH106" s="159"/>
      <c r="BI106" s="159"/>
      <c r="BJ106" s="159"/>
      <c r="BK106" s="159"/>
      <c r="BL106" s="159"/>
      <c r="BM106" s="159"/>
      <c r="BN106" s="159"/>
      <c r="BO106" s="159"/>
      <c r="BP106" s="159"/>
      <c r="BQ106" s="159"/>
      <c r="BR106" s="159"/>
      <c r="BS106" s="159"/>
      <c r="BT106" s="159"/>
      <c r="BU106" s="159"/>
      <c r="BV106" s="159"/>
      <c r="BW106" s="159"/>
      <c r="BX106" s="159"/>
      <c r="BY106" s="159"/>
      <c r="BZ106" s="159"/>
      <c r="CA106" s="159"/>
      <c r="CB106" s="159"/>
      <c r="CC106" s="159"/>
      <c r="CD106" s="159"/>
      <c r="CE106" s="159"/>
      <c r="CF106" s="159"/>
      <c r="CG106" s="159"/>
      <c r="CH106" s="159"/>
      <c r="CI106" s="159"/>
      <c r="CJ106" s="159"/>
      <c r="CK106" s="159"/>
      <c r="CL106" s="159"/>
      <c r="CM106" s="159"/>
      <c r="CN106" s="159"/>
      <c r="CO106" s="159"/>
      <c r="CP106" s="159"/>
      <c r="CQ106" s="159"/>
      <c r="CR106" s="159"/>
      <c r="CS106" s="159"/>
      <c r="CT106" s="159"/>
      <c r="CU106" s="159"/>
      <c r="CV106" s="159"/>
      <c r="CW106" s="159"/>
      <c r="CX106" s="159"/>
      <c r="CY106" s="159"/>
      <c r="CZ106" s="159"/>
      <c r="DA106" s="159"/>
      <c r="DB106" s="159"/>
      <c r="DC106" s="159"/>
      <c r="DD106" s="159"/>
      <c r="DE106" s="159"/>
      <c r="DF106" s="159"/>
      <c r="DG106" s="159"/>
      <c r="DH106" s="159"/>
      <c r="DI106" s="159"/>
      <c r="DJ106" s="159"/>
      <c r="DK106" s="159"/>
      <c r="DL106" s="159"/>
      <c r="DM106" s="159"/>
      <c r="DN106" s="159"/>
      <c r="DO106" s="159"/>
      <c r="DP106" s="159"/>
      <c r="DQ106" s="159"/>
      <c r="DR106" s="159"/>
      <c r="DS106" s="159"/>
      <c r="DT106" s="159"/>
      <c r="DU106" s="159"/>
      <c r="DV106" s="159"/>
      <c r="DW106" s="159"/>
      <c r="DX106" s="159"/>
      <c r="DY106" s="159"/>
      <c r="DZ106" s="159"/>
      <c r="EA106" s="159"/>
      <c r="EB106" s="159"/>
      <c r="EC106" s="159"/>
      <c r="ED106" s="159"/>
      <c r="EE106" s="159"/>
    </row>
    <row r="107" spans="1:135" s="10" customFormat="1" ht="36.75" hidden="1" thickBot="1" x14ac:dyDescent="0.3">
      <c r="A107" s="186"/>
      <c r="B107" s="97">
        <v>91</v>
      </c>
      <c r="C107" s="87" t="s">
        <v>212</v>
      </c>
      <c r="D107" s="98" t="s">
        <v>213</v>
      </c>
      <c r="E107" s="105">
        <f>+G107*12</f>
        <v>22604400</v>
      </c>
      <c r="F107" s="106">
        <f>SUM(G107:R107)</f>
        <v>13185900</v>
      </c>
      <c r="G107" s="107">
        <f>1883700</f>
        <v>1883700</v>
      </c>
      <c r="H107" s="107">
        <v>1883700</v>
      </c>
      <c r="I107" s="107">
        <v>1883700</v>
      </c>
      <c r="J107" s="108">
        <v>1883700</v>
      </c>
      <c r="K107" s="107">
        <v>1883700</v>
      </c>
      <c r="L107" s="107">
        <v>1883700</v>
      </c>
      <c r="M107" s="107">
        <v>1883700</v>
      </c>
      <c r="N107" s="107"/>
      <c r="O107" s="107"/>
      <c r="P107" s="107"/>
      <c r="Q107" s="107"/>
      <c r="R107" s="107"/>
      <c r="S107" s="109">
        <f t="shared" si="3"/>
        <v>13185900</v>
      </c>
      <c r="T107" s="103">
        <f t="shared" si="4"/>
        <v>0</v>
      </c>
      <c r="U107" s="160"/>
      <c r="V107" s="156"/>
      <c r="W107" s="160"/>
      <c r="X107" s="160"/>
      <c r="Y107" s="160"/>
      <c r="Z107" s="160"/>
      <c r="AA107" s="160"/>
      <c r="AB107" s="160"/>
      <c r="AC107" s="160"/>
      <c r="AD107" s="160"/>
      <c r="AE107" s="160"/>
      <c r="AF107" s="160"/>
      <c r="AG107" s="160"/>
      <c r="AH107" s="160"/>
      <c r="AI107" s="160"/>
      <c r="AJ107" s="163"/>
      <c r="AK107" s="159"/>
      <c r="AL107" s="159"/>
      <c r="AM107" s="159"/>
      <c r="AN107" s="159"/>
      <c r="AO107" s="159"/>
      <c r="AP107" s="159"/>
      <c r="AQ107" s="159"/>
      <c r="AR107" s="159"/>
      <c r="AS107" s="159"/>
      <c r="AT107" s="159"/>
      <c r="AU107" s="159"/>
      <c r="AV107" s="159"/>
      <c r="AW107" s="159"/>
      <c r="AX107" s="159"/>
      <c r="AY107" s="159"/>
      <c r="AZ107" s="159"/>
      <c r="BA107" s="159"/>
      <c r="BB107" s="159"/>
      <c r="BC107" s="159"/>
      <c r="BD107" s="159"/>
      <c r="BE107" s="159"/>
      <c r="BF107" s="159"/>
      <c r="BG107" s="159"/>
      <c r="BH107" s="159"/>
      <c r="BI107" s="159"/>
      <c r="BJ107" s="159"/>
      <c r="BK107" s="159"/>
      <c r="BL107" s="159"/>
      <c r="BM107" s="159"/>
      <c r="BN107" s="159"/>
      <c r="BO107" s="159"/>
      <c r="BP107" s="159"/>
      <c r="BQ107" s="159"/>
      <c r="BR107" s="159"/>
      <c r="BS107" s="159"/>
      <c r="BT107" s="159"/>
      <c r="BU107" s="159"/>
      <c r="BV107" s="159"/>
      <c r="BW107" s="159"/>
      <c r="BX107" s="159"/>
      <c r="BY107" s="159"/>
      <c r="BZ107" s="159"/>
      <c r="CA107" s="159"/>
      <c r="CB107" s="159"/>
      <c r="CC107" s="159"/>
      <c r="CD107" s="159"/>
      <c r="CE107" s="159"/>
      <c r="CF107" s="159"/>
      <c r="CG107" s="159"/>
      <c r="CH107" s="159"/>
      <c r="CI107" s="159"/>
      <c r="CJ107" s="159"/>
      <c r="CK107" s="159"/>
      <c r="CL107" s="159"/>
      <c r="CM107" s="159"/>
      <c r="CN107" s="159"/>
      <c r="CO107" s="159"/>
      <c r="CP107" s="159"/>
      <c r="CQ107" s="159"/>
      <c r="CR107" s="159"/>
      <c r="CS107" s="159"/>
      <c r="CT107" s="159"/>
      <c r="CU107" s="159"/>
      <c r="CV107" s="159"/>
      <c r="CW107" s="159"/>
      <c r="CX107" s="159"/>
      <c r="CY107" s="159"/>
      <c r="CZ107" s="159"/>
      <c r="DA107" s="159"/>
      <c r="DB107" s="159"/>
      <c r="DC107" s="159"/>
      <c r="DD107" s="159"/>
      <c r="DE107" s="159"/>
      <c r="DF107" s="159"/>
      <c r="DG107" s="159"/>
      <c r="DH107" s="159"/>
      <c r="DI107" s="159"/>
      <c r="DJ107" s="159"/>
      <c r="DK107" s="159"/>
      <c r="DL107" s="159"/>
      <c r="DM107" s="159"/>
      <c r="DN107" s="159"/>
      <c r="DO107" s="159"/>
      <c r="DP107" s="159"/>
      <c r="DQ107" s="159"/>
      <c r="DR107" s="159"/>
      <c r="DS107" s="159"/>
      <c r="DT107" s="159"/>
      <c r="DU107" s="159"/>
      <c r="DV107" s="159"/>
      <c r="DW107" s="159"/>
      <c r="DX107" s="159"/>
      <c r="DY107" s="159"/>
      <c r="DZ107" s="159"/>
      <c r="EA107" s="159"/>
      <c r="EB107" s="159"/>
      <c r="EC107" s="159"/>
      <c r="ED107" s="159"/>
      <c r="EE107" s="159"/>
    </row>
    <row r="108" spans="1:135" s="10" customFormat="1" ht="30" hidden="1" customHeight="1" thickBot="1" x14ac:dyDescent="0.3">
      <c r="A108" s="186"/>
      <c r="B108" s="97">
        <v>92</v>
      </c>
      <c r="C108" s="87" t="s">
        <v>206</v>
      </c>
      <c r="D108" s="98" t="s">
        <v>213</v>
      </c>
      <c r="E108" s="105"/>
      <c r="F108" s="106">
        <f>+G108</f>
        <v>3640000</v>
      </c>
      <c r="G108" s="107">
        <v>3640000</v>
      </c>
      <c r="H108" s="107"/>
      <c r="I108" s="107"/>
      <c r="J108" s="108"/>
      <c r="K108" s="107"/>
      <c r="L108" s="107"/>
      <c r="M108" s="107"/>
      <c r="N108" s="107"/>
      <c r="O108" s="107"/>
      <c r="P108" s="107"/>
      <c r="Q108" s="107"/>
      <c r="R108" s="107"/>
      <c r="S108" s="109">
        <f t="shared" si="3"/>
        <v>3640000</v>
      </c>
      <c r="T108" s="103">
        <f t="shared" si="4"/>
        <v>0</v>
      </c>
      <c r="U108" s="160"/>
      <c r="V108" s="156"/>
      <c r="W108" s="160"/>
      <c r="X108" s="160"/>
      <c r="Y108" s="160"/>
      <c r="Z108" s="160"/>
      <c r="AA108" s="160"/>
      <c r="AB108" s="160"/>
      <c r="AC108" s="160"/>
      <c r="AD108" s="160"/>
      <c r="AE108" s="160"/>
      <c r="AF108" s="160"/>
      <c r="AG108" s="160"/>
      <c r="AH108" s="160"/>
      <c r="AI108" s="160"/>
      <c r="AJ108" s="163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159"/>
      <c r="CA108" s="159"/>
      <c r="CB108" s="159"/>
      <c r="CC108" s="159"/>
      <c r="CD108" s="159"/>
      <c r="CE108" s="159"/>
      <c r="CF108" s="159"/>
      <c r="CG108" s="159"/>
      <c r="CH108" s="159"/>
      <c r="CI108" s="159"/>
      <c r="CJ108" s="159"/>
      <c r="CK108" s="159"/>
      <c r="CL108" s="159"/>
      <c r="CM108" s="159"/>
      <c r="CN108" s="159"/>
      <c r="CO108" s="159"/>
      <c r="CP108" s="159"/>
      <c r="CQ108" s="159"/>
      <c r="CR108" s="159"/>
      <c r="CS108" s="159"/>
      <c r="CT108" s="159"/>
      <c r="CU108" s="159"/>
      <c r="CV108" s="159"/>
      <c r="CW108" s="159"/>
      <c r="CX108" s="159"/>
      <c r="CY108" s="159"/>
      <c r="CZ108" s="159"/>
      <c r="DA108" s="159"/>
      <c r="DB108" s="159"/>
      <c r="DC108" s="159"/>
      <c r="DD108" s="159"/>
      <c r="DE108" s="159"/>
      <c r="DF108" s="159"/>
      <c r="DG108" s="159"/>
      <c r="DH108" s="159"/>
      <c r="DI108" s="159"/>
      <c r="DJ108" s="159"/>
      <c r="DK108" s="159"/>
      <c r="DL108" s="159"/>
      <c r="DM108" s="159"/>
      <c r="DN108" s="159"/>
      <c r="DO108" s="159"/>
      <c r="DP108" s="159"/>
      <c r="DQ108" s="159"/>
      <c r="DR108" s="159"/>
      <c r="DS108" s="159"/>
      <c r="DT108" s="159"/>
      <c r="DU108" s="159"/>
      <c r="DV108" s="159"/>
      <c r="DW108" s="159"/>
      <c r="DX108" s="159"/>
      <c r="DY108" s="159"/>
      <c r="DZ108" s="159"/>
      <c r="EA108" s="159"/>
      <c r="EB108" s="159"/>
      <c r="EC108" s="159"/>
      <c r="ED108" s="159"/>
      <c r="EE108" s="159"/>
    </row>
    <row r="109" spans="1:135" s="10" customFormat="1" ht="36.75" hidden="1" thickBot="1" x14ac:dyDescent="0.3">
      <c r="A109" s="186"/>
      <c r="B109" s="97">
        <v>93</v>
      </c>
      <c r="C109" s="87" t="s">
        <v>211</v>
      </c>
      <c r="D109" s="98">
        <v>1143</v>
      </c>
      <c r="E109" s="105">
        <v>25815775</v>
      </c>
      <c r="F109" s="106">
        <v>18071043</v>
      </c>
      <c r="G109" s="107"/>
      <c r="H109" s="107"/>
      <c r="I109" s="107">
        <v>18071043</v>
      </c>
      <c r="J109" s="108"/>
      <c r="K109" s="107"/>
      <c r="L109" s="107"/>
      <c r="M109" s="107"/>
      <c r="N109" s="107"/>
      <c r="O109" s="107"/>
      <c r="P109" s="107"/>
      <c r="Q109" s="107"/>
      <c r="R109" s="107"/>
      <c r="S109" s="109">
        <f t="shared" si="3"/>
        <v>18071043</v>
      </c>
      <c r="T109" s="103">
        <f t="shared" si="4"/>
        <v>0</v>
      </c>
      <c r="U109" s="160"/>
      <c r="V109" s="156"/>
      <c r="W109" s="160"/>
      <c r="X109" s="160"/>
      <c r="Y109" s="160"/>
      <c r="Z109" s="160"/>
      <c r="AA109" s="160"/>
      <c r="AB109" s="160"/>
      <c r="AC109" s="160"/>
      <c r="AD109" s="160"/>
      <c r="AE109" s="160"/>
      <c r="AF109" s="160"/>
      <c r="AG109" s="160"/>
      <c r="AH109" s="160"/>
      <c r="AI109" s="160"/>
      <c r="AJ109" s="163"/>
      <c r="AK109" s="159"/>
      <c r="AL109" s="159"/>
      <c r="AM109" s="159"/>
      <c r="AN109" s="159"/>
      <c r="AO109" s="159"/>
      <c r="AP109" s="159"/>
      <c r="AQ109" s="159"/>
      <c r="AR109" s="159"/>
      <c r="AS109" s="159"/>
      <c r="AT109" s="159"/>
      <c r="AU109" s="159"/>
      <c r="AV109" s="159"/>
      <c r="AW109" s="159"/>
      <c r="AX109" s="159"/>
      <c r="AY109" s="159"/>
      <c r="AZ109" s="159"/>
      <c r="BA109" s="159"/>
      <c r="BB109" s="159"/>
      <c r="BC109" s="159"/>
      <c r="BD109" s="159"/>
      <c r="BE109" s="159"/>
      <c r="BF109" s="159"/>
      <c r="BG109" s="159"/>
      <c r="BH109" s="159"/>
      <c r="BI109" s="159"/>
      <c r="BJ109" s="159"/>
      <c r="BK109" s="159"/>
      <c r="BL109" s="159"/>
      <c r="BM109" s="159"/>
      <c r="BN109" s="159"/>
      <c r="BO109" s="159"/>
      <c r="BP109" s="159"/>
      <c r="BQ109" s="159"/>
      <c r="BR109" s="159"/>
      <c r="BS109" s="159"/>
      <c r="BT109" s="159"/>
      <c r="BU109" s="159"/>
      <c r="BV109" s="159"/>
      <c r="BW109" s="159"/>
      <c r="BX109" s="159"/>
      <c r="BY109" s="159"/>
      <c r="BZ109" s="159"/>
      <c r="CA109" s="159"/>
      <c r="CB109" s="159"/>
      <c r="CC109" s="159"/>
      <c r="CD109" s="159"/>
      <c r="CE109" s="159"/>
      <c r="CF109" s="159"/>
      <c r="CG109" s="159"/>
      <c r="CH109" s="159"/>
      <c r="CI109" s="159"/>
      <c r="CJ109" s="159"/>
      <c r="CK109" s="159"/>
      <c r="CL109" s="159"/>
      <c r="CM109" s="159"/>
      <c r="CN109" s="159"/>
      <c r="CO109" s="159"/>
      <c r="CP109" s="159"/>
      <c r="CQ109" s="159"/>
      <c r="CR109" s="159"/>
      <c r="CS109" s="159"/>
      <c r="CT109" s="159"/>
      <c r="CU109" s="159"/>
      <c r="CV109" s="159"/>
      <c r="CW109" s="159"/>
      <c r="CX109" s="159"/>
      <c r="CY109" s="159"/>
      <c r="CZ109" s="159"/>
      <c r="DA109" s="159"/>
      <c r="DB109" s="159"/>
      <c r="DC109" s="159"/>
      <c r="DD109" s="159"/>
      <c r="DE109" s="159"/>
      <c r="DF109" s="159"/>
      <c r="DG109" s="159"/>
      <c r="DH109" s="159"/>
      <c r="DI109" s="159"/>
      <c r="DJ109" s="159"/>
      <c r="DK109" s="159"/>
      <c r="DL109" s="159"/>
      <c r="DM109" s="159"/>
      <c r="DN109" s="159"/>
      <c r="DO109" s="159"/>
      <c r="DP109" s="159"/>
      <c r="DQ109" s="159"/>
      <c r="DR109" s="159"/>
      <c r="DS109" s="159"/>
      <c r="DT109" s="159"/>
      <c r="DU109" s="159"/>
      <c r="DV109" s="159"/>
      <c r="DW109" s="159"/>
      <c r="DX109" s="159"/>
      <c r="DY109" s="159"/>
      <c r="DZ109" s="159"/>
      <c r="EA109" s="159"/>
      <c r="EB109" s="159"/>
      <c r="EC109" s="159"/>
      <c r="ED109" s="159"/>
      <c r="EE109" s="159"/>
    </row>
    <row r="110" spans="1:135" s="10" customFormat="1" ht="36.75" hidden="1" thickBot="1" x14ac:dyDescent="0.3">
      <c r="A110" s="186"/>
      <c r="B110" s="97">
        <v>94</v>
      </c>
      <c r="C110" s="87" t="s">
        <v>203</v>
      </c>
      <c r="D110" s="98"/>
      <c r="E110" s="105"/>
      <c r="F110" s="106"/>
      <c r="G110" s="107"/>
      <c r="H110" s="107"/>
      <c r="I110" s="107"/>
      <c r="J110" s="108"/>
      <c r="K110" s="107"/>
      <c r="L110" s="107"/>
      <c r="M110" s="107"/>
      <c r="N110" s="107"/>
      <c r="O110" s="107"/>
      <c r="P110" s="107"/>
      <c r="Q110" s="107"/>
      <c r="R110" s="107"/>
      <c r="S110" s="109"/>
      <c r="T110" s="103"/>
      <c r="U110" s="160"/>
      <c r="V110" s="156"/>
      <c r="W110" s="160"/>
      <c r="X110" s="160"/>
      <c r="Y110" s="160"/>
      <c r="Z110" s="160"/>
      <c r="AA110" s="160"/>
      <c r="AB110" s="160"/>
      <c r="AC110" s="160"/>
      <c r="AD110" s="160"/>
      <c r="AE110" s="160"/>
      <c r="AF110" s="160"/>
      <c r="AG110" s="160"/>
      <c r="AH110" s="160"/>
      <c r="AI110" s="160"/>
      <c r="AJ110" s="163"/>
      <c r="AK110" s="159"/>
      <c r="AL110" s="159"/>
      <c r="AM110" s="159"/>
      <c r="AN110" s="159"/>
      <c r="AO110" s="159"/>
      <c r="AP110" s="159"/>
      <c r="AQ110" s="159"/>
      <c r="AR110" s="159"/>
      <c r="AS110" s="159"/>
      <c r="AT110" s="159"/>
      <c r="AU110" s="159"/>
      <c r="AV110" s="159"/>
      <c r="AW110" s="159"/>
      <c r="AX110" s="159"/>
      <c r="AY110" s="159"/>
      <c r="AZ110" s="159"/>
      <c r="BA110" s="159"/>
      <c r="BB110" s="159"/>
      <c r="BC110" s="159"/>
      <c r="BD110" s="159"/>
      <c r="BE110" s="159"/>
      <c r="BF110" s="159"/>
      <c r="BG110" s="159"/>
      <c r="BH110" s="159"/>
      <c r="BI110" s="159"/>
      <c r="BJ110" s="159"/>
      <c r="BK110" s="159"/>
      <c r="BL110" s="159"/>
      <c r="BM110" s="159"/>
      <c r="BN110" s="159"/>
      <c r="BO110" s="159"/>
      <c r="BP110" s="159"/>
      <c r="BQ110" s="159"/>
      <c r="BR110" s="159"/>
      <c r="BS110" s="159"/>
      <c r="BT110" s="159"/>
      <c r="BU110" s="159"/>
      <c r="BV110" s="159"/>
      <c r="BW110" s="159"/>
      <c r="BX110" s="159"/>
      <c r="BY110" s="159"/>
      <c r="BZ110" s="159"/>
      <c r="CA110" s="159"/>
      <c r="CB110" s="159"/>
      <c r="CC110" s="159"/>
      <c r="CD110" s="159"/>
      <c r="CE110" s="159"/>
      <c r="CF110" s="159"/>
      <c r="CG110" s="159"/>
      <c r="CH110" s="159"/>
      <c r="CI110" s="159"/>
      <c r="CJ110" s="159"/>
      <c r="CK110" s="159"/>
      <c r="CL110" s="159"/>
      <c r="CM110" s="159"/>
      <c r="CN110" s="159"/>
      <c r="CO110" s="159"/>
      <c r="CP110" s="159"/>
      <c r="CQ110" s="159"/>
      <c r="CR110" s="159"/>
      <c r="CS110" s="159"/>
      <c r="CT110" s="159"/>
      <c r="CU110" s="159"/>
      <c r="CV110" s="159"/>
      <c r="CW110" s="159"/>
      <c r="CX110" s="159"/>
      <c r="CY110" s="159"/>
      <c r="CZ110" s="159"/>
      <c r="DA110" s="159"/>
      <c r="DB110" s="159"/>
      <c r="DC110" s="159"/>
      <c r="DD110" s="159"/>
      <c r="DE110" s="159"/>
      <c r="DF110" s="159"/>
      <c r="DG110" s="159"/>
      <c r="DH110" s="159"/>
      <c r="DI110" s="159"/>
      <c r="DJ110" s="159"/>
      <c r="DK110" s="159"/>
      <c r="DL110" s="159"/>
      <c r="DM110" s="159"/>
      <c r="DN110" s="159"/>
      <c r="DO110" s="159"/>
      <c r="DP110" s="159"/>
      <c r="DQ110" s="159"/>
      <c r="DR110" s="159"/>
      <c r="DS110" s="159"/>
      <c r="DT110" s="159"/>
      <c r="DU110" s="159"/>
      <c r="DV110" s="159"/>
      <c r="DW110" s="159"/>
      <c r="DX110" s="159"/>
      <c r="DY110" s="159"/>
      <c r="DZ110" s="159"/>
      <c r="EA110" s="159"/>
      <c r="EB110" s="159"/>
      <c r="EC110" s="159"/>
      <c r="ED110" s="159"/>
      <c r="EE110" s="159"/>
    </row>
    <row r="111" spans="1:135" s="10" customFormat="1" ht="36.75" hidden="1" thickBot="1" x14ac:dyDescent="0.3">
      <c r="A111" s="186"/>
      <c r="B111" s="97"/>
      <c r="C111" s="87" t="s">
        <v>228</v>
      </c>
      <c r="D111" s="98"/>
      <c r="E111" s="105"/>
      <c r="F111" s="106"/>
      <c r="G111" s="107"/>
      <c r="H111" s="107"/>
      <c r="I111" s="107"/>
      <c r="J111" s="108"/>
      <c r="K111" s="107"/>
      <c r="L111" s="107"/>
      <c r="M111" s="107"/>
      <c r="N111" s="107"/>
      <c r="O111" s="107"/>
      <c r="P111" s="107"/>
      <c r="Q111" s="107"/>
      <c r="R111" s="107"/>
      <c r="S111" s="109"/>
      <c r="T111" s="103"/>
      <c r="U111" s="160"/>
      <c r="V111" s="156"/>
      <c r="W111" s="160"/>
      <c r="X111" s="160"/>
      <c r="Y111" s="160"/>
      <c r="Z111" s="160"/>
      <c r="AA111" s="160"/>
      <c r="AB111" s="160"/>
      <c r="AC111" s="160"/>
      <c r="AD111" s="160"/>
      <c r="AE111" s="160"/>
      <c r="AF111" s="160"/>
      <c r="AG111" s="160"/>
      <c r="AH111" s="160"/>
      <c r="AI111" s="160"/>
      <c r="AJ111" s="163"/>
      <c r="AK111" s="159"/>
      <c r="AL111" s="159"/>
      <c r="AM111" s="159"/>
      <c r="AN111" s="159"/>
      <c r="AO111" s="159"/>
      <c r="AP111" s="159"/>
      <c r="AQ111" s="159"/>
      <c r="AR111" s="159"/>
      <c r="AS111" s="159"/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</row>
    <row r="112" spans="1:135" s="10" customFormat="1" ht="18.75" hidden="1" thickBot="1" x14ac:dyDescent="0.3">
      <c r="A112" s="186"/>
      <c r="B112" s="97">
        <v>95</v>
      </c>
      <c r="C112" s="87" t="s">
        <v>117</v>
      </c>
      <c r="D112" s="98"/>
      <c r="E112" s="105"/>
      <c r="F112" s="106"/>
      <c r="G112" s="107"/>
      <c r="H112" s="107"/>
      <c r="I112" s="107"/>
      <c r="J112" s="108"/>
      <c r="K112" s="107"/>
      <c r="L112" s="107"/>
      <c r="M112" s="107"/>
      <c r="N112" s="107"/>
      <c r="O112" s="107"/>
      <c r="P112" s="107"/>
      <c r="Q112" s="107"/>
      <c r="R112" s="107"/>
      <c r="S112" s="109">
        <f t="shared" si="3"/>
        <v>0</v>
      </c>
      <c r="T112" s="103">
        <f t="shared" si="4"/>
        <v>0</v>
      </c>
      <c r="U112" s="160"/>
      <c r="V112" s="156"/>
      <c r="W112" s="160"/>
      <c r="X112" s="160"/>
      <c r="Y112" s="160"/>
      <c r="Z112" s="160"/>
      <c r="AA112" s="160"/>
      <c r="AB112" s="160"/>
      <c r="AC112" s="160"/>
      <c r="AD112" s="160"/>
      <c r="AE112" s="160"/>
      <c r="AF112" s="160"/>
      <c r="AG112" s="160"/>
      <c r="AH112" s="160"/>
      <c r="AI112" s="160"/>
      <c r="AJ112" s="163"/>
      <c r="AK112" s="159"/>
      <c r="AL112" s="159"/>
      <c r="AM112" s="159"/>
      <c r="AN112" s="159"/>
      <c r="AO112" s="159"/>
      <c r="AP112" s="159"/>
      <c r="AQ112" s="159"/>
      <c r="AR112" s="159"/>
      <c r="AS112" s="159"/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</row>
    <row r="113" spans="1:135" s="10" customFormat="1" ht="36.75" hidden="1" thickBot="1" x14ac:dyDescent="0.3">
      <c r="A113" s="186"/>
      <c r="B113" s="97">
        <v>96</v>
      </c>
      <c r="C113" s="87" t="s">
        <v>118</v>
      </c>
      <c r="D113" s="98" t="s">
        <v>31</v>
      </c>
      <c r="E113" s="105"/>
      <c r="F113" s="106"/>
      <c r="G113" s="107"/>
      <c r="H113" s="107"/>
      <c r="I113" s="107"/>
      <c r="J113" s="108"/>
      <c r="K113" s="107"/>
      <c r="L113" s="107"/>
      <c r="M113" s="107"/>
      <c r="N113" s="107"/>
      <c r="O113" s="107"/>
      <c r="P113" s="107"/>
      <c r="Q113" s="107"/>
      <c r="R113" s="107"/>
      <c r="S113" s="109">
        <f t="shared" si="3"/>
        <v>0</v>
      </c>
      <c r="T113" s="103">
        <f t="shared" si="4"/>
        <v>0</v>
      </c>
      <c r="U113" s="160"/>
      <c r="V113" s="156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3"/>
      <c r="AK113" s="159"/>
      <c r="AL113" s="159"/>
      <c r="AM113" s="159"/>
      <c r="AN113" s="159"/>
      <c r="AO113" s="159"/>
      <c r="AP113" s="159"/>
      <c r="AQ113" s="159"/>
      <c r="AR113" s="159"/>
      <c r="AS113" s="159"/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</row>
    <row r="114" spans="1:135" s="10" customFormat="1" ht="18.75" hidden="1" thickBot="1" x14ac:dyDescent="0.3">
      <c r="A114" s="186"/>
      <c r="B114" s="97">
        <v>97</v>
      </c>
      <c r="C114" s="87" t="s">
        <v>119</v>
      </c>
      <c r="D114" s="98" t="s">
        <v>31</v>
      </c>
      <c r="E114" s="105"/>
      <c r="F114" s="106"/>
      <c r="G114" s="107"/>
      <c r="H114" s="107"/>
      <c r="I114" s="107"/>
      <c r="J114" s="108"/>
      <c r="K114" s="107"/>
      <c r="L114" s="107"/>
      <c r="M114" s="107"/>
      <c r="N114" s="107"/>
      <c r="O114" s="107"/>
      <c r="P114" s="107"/>
      <c r="Q114" s="107"/>
      <c r="R114" s="107"/>
      <c r="S114" s="109">
        <f t="shared" si="3"/>
        <v>0</v>
      </c>
      <c r="T114" s="103">
        <f t="shared" si="4"/>
        <v>0</v>
      </c>
      <c r="U114" s="160"/>
      <c r="V114" s="156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  <c r="AH114" s="160"/>
      <c r="AI114" s="160"/>
      <c r="AJ114" s="163"/>
      <c r="AK114" s="159"/>
      <c r="AL114" s="159"/>
      <c r="AM114" s="159"/>
      <c r="AN114" s="159"/>
      <c r="AO114" s="159"/>
      <c r="AP114" s="159"/>
      <c r="AQ114" s="159"/>
      <c r="AR114" s="159"/>
      <c r="AS114" s="159"/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</row>
    <row r="115" spans="1:135" s="10" customFormat="1" ht="36.75" hidden="1" thickBot="1" x14ac:dyDescent="0.3">
      <c r="A115" s="186"/>
      <c r="B115" s="97">
        <v>98</v>
      </c>
      <c r="C115" s="87" t="s">
        <v>120</v>
      </c>
      <c r="D115" s="98" t="s">
        <v>31</v>
      </c>
      <c r="E115" s="105"/>
      <c r="F115" s="106">
        <f>+J115+L115</f>
        <v>63944376</v>
      </c>
      <c r="G115" s="107"/>
      <c r="H115" s="107"/>
      <c r="I115" s="107"/>
      <c r="J115" s="108">
        <f>14833942+17138246</f>
        <v>31972188</v>
      </c>
      <c r="K115" s="107"/>
      <c r="L115" s="107">
        <f>14833942+17138246</f>
        <v>31972188</v>
      </c>
      <c r="M115" s="107"/>
      <c r="N115" s="107"/>
      <c r="O115" s="107"/>
      <c r="P115" s="107"/>
      <c r="Q115" s="107"/>
      <c r="R115" s="107"/>
      <c r="S115" s="109">
        <f t="shared" si="3"/>
        <v>63944376</v>
      </c>
      <c r="T115" s="103">
        <f t="shared" si="4"/>
        <v>0</v>
      </c>
      <c r="U115" s="160"/>
      <c r="V115" s="156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3"/>
      <c r="AK115" s="159"/>
      <c r="AL115" s="159"/>
      <c r="AM115" s="159"/>
      <c r="AN115" s="159"/>
      <c r="AO115" s="159"/>
      <c r="AP115" s="159"/>
      <c r="AQ115" s="159"/>
      <c r="AR115" s="159"/>
      <c r="AS115" s="159"/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</row>
    <row r="116" spans="1:135" s="10" customFormat="1" ht="18.75" hidden="1" thickBot="1" x14ac:dyDescent="0.3">
      <c r="A116" s="186"/>
      <c r="B116" s="97">
        <v>99</v>
      </c>
      <c r="C116" s="87" t="s">
        <v>121</v>
      </c>
      <c r="D116" s="98"/>
      <c r="E116" s="105"/>
      <c r="F116" s="106"/>
      <c r="G116" s="107"/>
      <c r="H116" s="107"/>
      <c r="I116" s="107"/>
      <c r="J116" s="108"/>
      <c r="K116" s="107"/>
      <c r="L116" s="107"/>
      <c r="M116" s="107"/>
      <c r="N116" s="107"/>
      <c r="O116" s="107"/>
      <c r="P116" s="107"/>
      <c r="Q116" s="107"/>
      <c r="R116" s="107"/>
      <c r="S116" s="109"/>
      <c r="T116" s="109"/>
      <c r="U116" s="160"/>
      <c r="V116" s="156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3"/>
      <c r="AK116" s="159"/>
      <c r="AL116" s="159"/>
      <c r="AM116" s="159"/>
      <c r="AN116" s="159"/>
      <c r="AO116" s="159"/>
      <c r="AP116" s="159"/>
      <c r="AQ116" s="159"/>
      <c r="AR116" s="159"/>
      <c r="AS116" s="159"/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</row>
    <row r="117" spans="1:135" s="10" customFormat="1" ht="36.75" hidden="1" thickBot="1" x14ac:dyDescent="0.3">
      <c r="A117" s="186"/>
      <c r="B117" s="97">
        <v>100</v>
      </c>
      <c r="C117" s="87" t="s">
        <v>122</v>
      </c>
      <c r="D117" s="98"/>
      <c r="E117" s="105"/>
      <c r="F117" s="106"/>
      <c r="G117" s="107"/>
      <c r="H117" s="107"/>
      <c r="I117" s="107"/>
      <c r="J117" s="108"/>
      <c r="K117" s="107"/>
      <c r="L117" s="107"/>
      <c r="M117" s="107"/>
      <c r="N117" s="107"/>
      <c r="O117" s="107"/>
      <c r="P117" s="107"/>
      <c r="Q117" s="107"/>
      <c r="R117" s="107"/>
      <c r="S117" s="109"/>
      <c r="T117" s="109"/>
      <c r="U117" s="160"/>
      <c r="V117" s="156"/>
      <c r="W117" s="160"/>
      <c r="X117" s="160"/>
      <c r="Y117" s="160"/>
      <c r="Z117" s="160"/>
      <c r="AA117" s="160"/>
      <c r="AB117" s="160"/>
      <c r="AC117" s="160"/>
      <c r="AD117" s="160"/>
      <c r="AE117" s="160"/>
      <c r="AF117" s="160"/>
      <c r="AG117" s="160"/>
      <c r="AH117" s="160"/>
      <c r="AI117" s="160"/>
      <c r="AJ117" s="163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</row>
    <row r="118" spans="1:135" s="10" customFormat="1" ht="18.75" hidden="1" thickBot="1" x14ac:dyDescent="0.3">
      <c r="A118" s="186"/>
      <c r="B118" s="97">
        <v>101</v>
      </c>
      <c r="C118" s="87" t="s">
        <v>123</v>
      </c>
      <c r="D118" s="98"/>
      <c r="E118" s="105"/>
      <c r="F118" s="106"/>
      <c r="G118" s="107"/>
      <c r="H118" s="107"/>
      <c r="I118" s="107"/>
      <c r="J118" s="108"/>
      <c r="K118" s="107"/>
      <c r="L118" s="107"/>
      <c r="M118" s="107"/>
      <c r="N118" s="107"/>
      <c r="O118" s="107"/>
      <c r="P118" s="107"/>
      <c r="Q118" s="107"/>
      <c r="R118" s="107"/>
      <c r="S118" s="109"/>
      <c r="T118" s="109"/>
      <c r="U118" s="160"/>
      <c r="V118" s="156"/>
      <c r="W118" s="160"/>
      <c r="X118" s="160"/>
      <c r="Y118" s="160"/>
      <c r="Z118" s="160"/>
      <c r="AA118" s="160"/>
      <c r="AB118" s="160"/>
      <c r="AC118" s="160"/>
      <c r="AD118" s="160"/>
      <c r="AE118" s="160"/>
      <c r="AF118" s="160"/>
      <c r="AG118" s="160"/>
      <c r="AH118" s="160"/>
      <c r="AI118" s="160"/>
      <c r="AJ118" s="163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</row>
    <row r="119" spans="1:135" s="10" customFormat="1" ht="36.75" hidden="1" thickBot="1" x14ac:dyDescent="0.3">
      <c r="A119" s="186"/>
      <c r="B119" s="97">
        <v>102</v>
      </c>
      <c r="C119" s="87" t="s">
        <v>124</v>
      </c>
      <c r="D119" s="98"/>
      <c r="E119" s="105"/>
      <c r="F119" s="106"/>
      <c r="G119" s="107"/>
      <c r="H119" s="107"/>
      <c r="I119" s="107"/>
      <c r="J119" s="108"/>
      <c r="K119" s="107"/>
      <c r="L119" s="107"/>
      <c r="M119" s="107"/>
      <c r="N119" s="107"/>
      <c r="O119" s="107"/>
      <c r="P119" s="107"/>
      <c r="Q119" s="107"/>
      <c r="R119" s="107"/>
      <c r="S119" s="109"/>
      <c r="T119" s="109"/>
      <c r="U119" s="160"/>
      <c r="V119" s="156"/>
      <c r="W119" s="160"/>
      <c r="X119" s="160"/>
      <c r="Y119" s="160"/>
      <c r="Z119" s="160"/>
      <c r="AA119" s="160"/>
      <c r="AB119" s="160"/>
      <c r="AC119" s="160"/>
      <c r="AD119" s="160"/>
      <c r="AE119" s="160"/>
      <c r="AF119" s="160"/>
      <c r="AG119" s="160"/>
      <c r="AH119" s="160"/>
      <c r="AI119" s="160"/>
      <c r="AJ119" s="163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</row>
    <row r="120" spans="1:135" s="10" customFormat="1" ht="36.75" hidden="1" thickBot="1" x14ac:dyDescent="0.3">
      <c r="A120" s="186"/>
      <c r="B120" s="97">
        <v>103</v>
      </c>
      <c r="C120" s="87" t="s">
        <v>125</v>
      </c>
      <c r="D120" s="98"/>
      <c r="E120" s="105"/>
      <c r="F120" s="106"/>
      <c r="G120" s="107"/>
      <c r="H120" s="107"/>
      <c r="I120" s="107"/>
      <c r="J120" s="108"/>
      <c r="K120" s="107"/>
      <c r="L120" s="107"/>
      <c r="M120" s="107"/>
      <c r="N120" s="107"/>
      <c r="O120" s="107"/>
      <c r="P120" s="107"/>
      <c r="Q120" s="107"/>
      <c r="R120" s="107"/>
      <c r="S120" s="109"/>
      <c r="T120" s="109"/>
      <c r="U120" s="160"/>
      <c r="V120" s="156"/>
      <c r="W120" s="160"/>
      <c r="X120" s="160"/>
      <c r="Y120" s="160"/>
      <c r="Z120" s="160"/>
      <c r="AA120" s="160"/>
      <c r="AB120" s="160"/>
      <c r="AC120" s="160"/>
      <c r="AD120" s="160"/>
      <c r="AE120" s="160"/>
      <c r="AF120" s="160"/>
      <c r="AG120" s="160"/>
      <c r="AH120" s="160"/>
      <c r="AI120" s="160"/>
      <c r="AJ120" s="163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</row>
    <row r="121" spans="1:135" s="10" customFormat="1" ht="36.75" hidden="1" thickBot="1" x14ac:dyDescent="0.3">
      <c r="A121" s="186"/>
      <c r="B121" s="97">
        <v>104</v>
      </c>
      <c r="C121" s="87" t="s">
        <v>126</v>
      </c>
      <c r="D121" s="98"/>
      <c r="E121" s="105"/>
      <c r="F121" s="106"/>
      <c r="G121" s="107"/>
      <c r="H121" s="107"/>
      <c r="I121" s="107"/>
      <c r="J121" s="108"/>
      <c r="K121" s="107"/>
      <c r="L121" s="107"/>
      <c r="M121" s="107"/>
      <c r="N121" s="107"/>
      <c r="O121" s="107"/>
      <c r="P121" s="107"/>
      <c r="Q121" s="107"/>
      <c r="R121" s="107"/>
      <c r="S121" s="109"/>
      <c r="T121" s="109"/>
      <c r="U121" s="160"/>
      <c r="V121" s="156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3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/>
      <c r="DX121" s="159"/>
      <c r="DY121" s="159"/>
      <c r="DZ121" s="159"/>
      <c r="EA121" s="159"/>
      <c r="EB121" s="159"/>
      <c r="EC121" s="159"/>
      <c r="ED121" s="159"/>
      <c r="EE121" s="159"/>
    </row>
    <row r="122" spans="1:135" s="10" customFormat="1" ht="18.75" hidden="1" thickBot="1" x14ac:dyDescent="0.3">
      <c r="A122" s="186"/>
      <c r="B122" s="97">
        <v>105</v>
      </c>
      <c r="C122" s="87" t="s">
        <v>127</v>
      </c>
      <c r="D122" s="98"/>
      <c r="E122" s="105"/>
      <c r="F122" s="106"/>
      <c r="G122" s="107"/>
      <c r="H122" s="107"/>
      <c r="I122" s="107"/>
      <c r="J122" s="108"/>
      <c r="K122" s="107"/>
      <c r="L122" s="107"/>
      <c r="M122" s="107"/>
      <c r="N122" s="107"/>
      <c r="O122" s="107"/>
      <c r="P122" s="107"/>
      <c r="Q122" s="107"/>
      <c r="R122" s="107"/>
      <c r="S122" s="109"/>
      <c r="T122" s="109"/>
      <c r="U122" s="160"/>
      <c r="V122" s="156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3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</row>
    <row r="123" spans="1:135" s="10" customFormat="1" ht="36.75" hidden="1" thickBot="1" x14ac:dyDescent="0.3">
      <c r="A123" s="186"/>
      <c r="B123" s="97">
        <v>106</v>
      </c>
      <c r="C123" s="87" t="s">
        <v>128</v>
      </c>
      <c r="D123" s="98"/>
      <c r="E123" s="105"/>
      <c r="F123" s="106"/>
      <c r="G123" s="107"/>
      <c r="H123" s="107"/>
      <c r="I123" s="107"/>
      <c r="J123" s="108"/>
      <c r="K123" s="107"/>
      <c r="L123" s="107"/>
      <c r="M123" s="107"/>
      <c r="N123" s="107"/>
      <c r="O123" s="107"/>
      <c r="P123" s="107"/>
      <c r="Q123" s="107"/>
      <c r="R123" s="107"/>
      <c r="S123" s="109"/>
      <c r="T123" s="109"/>
      <c r="U123" s="160"/>
      <c r="V123" s="156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3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</row>
    <row r="124" spans="1:135" s="10" customFormat="1" ht="36.75" hidden="1" thickBot="1" x14ac:dyDescent="0.3">
      <c r="A124" s="186"/>
      <c r="B124" s="97">
        <v>107</v>
      </c>
      <c r="C124" s="87" t="s">
        <v>129</v>
      </c>
      <c r="D124" s="98"/>
      <c r="E124" s="105"/>
      <c r="F124" s="106"/>
      <c r="G124" s="107"/>
      <c r="H124" s="107"/>
      <c r="I124" s="107"/>
      <c r="J124" s="108"/>
      <c r="K124" s="107"/>
      <c r="L124" s="107"/>
      <c r="M124" s="107"/>
      <c r="N124" s="107"/>
      <c r="O124" s="107"/>
      <c r="P124" s="107"/>
      <c r="Q124" s="107"/>
      <c r="R124" s="107"/>
      <c r="S124" s="109"/>
      <c r="T124" s="109"/>
      <c r="U124" s="160"/>
      <c r="V124" s="156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3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</row>
    <row r="125" spans="1:135" s="11" customFormat="1" ht="18.75" hidden="1" thickBot="1" x14ac:dyDescent="0.3">
      <c r="A125" s="186"/>
      <c r="B125" s="97">
        <v>108</v>
      </c>
      <c r="C125" s="87" t="s">
        <v>130</v>
      </c>
      <c r="D125" s="98"/>
      <c r="E125" s="105"/>
      <c r="F125" s="106"/>
      <c r="G125" s="107"/>
      <c r="H125" s="107"/>
      <c r="I125" s="107"/>
      <c r="J125" s="108"/>
      <c r="K125" s="107"/>
      <c r="L125" s="107"/>
      <c r="M125" s="107"/>
      <c r="N125" s="107"/>
      <c r="O125" s="107"/>
      <c r="P125" s="107"/>
      <c r="Q125" s="107"/>
      <c r="R125" s="107"/>
      <c r="S125" s="109"/>
      <c r="T125" s="109"/>
      <c r="U125" s="160"/>
      <c r="V125" s="156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3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</row>
    <row r="126" spans="1:135" s="10" customFormat="1" ht="36.75" hidden="1" thickBot="1" x14ac:dyDescent="0.3">
      <c r="A126" s="186"/>
      <c r="B126" s="97">
        <v>109</v>
      </c>
      <c r="C126" s="87" t="s">
        <v>131</v>
      </c>
      <c r="D126" s="98"/>
      <c r="E126" s="105"/>
      <c r="F126" s="106"/>
      <c r="G126" s="107"/>
      <c r="H126" s="107"/>
      <c r="I126" s="107"/>
      <c r="J126" s="108"/>
      <c r="K126" s="107"/>
      <c r="L126" s="107"/>
      <c r="M126" s="107"/>
      <c r="N126" s="107"/>
      <c r="O126" s="107"/>
      <c r="P126" s="107"/>
      <c r="Q126" s="107"/>
      <c r="R126" s="107"/>
      <c r="S126" s="109"/>
      <c r="T126" s="109"/>
      <c r="U126" s="160"/>
      <c r="V126" s="156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3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</row>
    <row r="127" spans="1:135" s="10" customFormat="1" ht="36.75" hidden="1" thickBot="1" x14ac:dyDescent="0.3">
      <c r="A127" s="186"/>
      <c r="B127" s="97">
        <v>110</v>
      </c>
      <c r="C127" s="87" t="s">
        <v>132</v>
      </c>
      <c r="D127" s="98"/>
      <c r="E127" s="105"/>
      <c r="F127" s="106"/>
      <c r="G127" s="107"/>
      <c r="H127" s="107"/>
      <c r="I127" s="107"/>
      <c r="J127" s="108"/>
      <c r="K127" s="107"/>
      <c r="L127" s="107"/>
      <c r="M127" s="107"/>
      <c r="N127" s="107"/>
      <c r="O127" s="107"/>
      <c r="P127" s="107"/>
      <c r="Q127" s="107"/>
      <c r="R127" s="107"/>
      <c r="S127" s="109"/>
      <c r="T127" s="109"/>
      <c r="U127" s="160"/>
      <c r="V127" s="156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3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</row>
    <row r="128" spans="1:135" s="10" customFormat="1" ht="18.75" hidden="1" thickBot="1" x14ac:dyDescent="0.3">
      <c r="A128" s="186"/>
      <c r="B128" s="97">
        <v>111</v>
      </c>
      <c r="C128" s="87" t="s">
        <v>133</v>
      </c>
      <c r="D128" s="98"/>
      <c r="E128" s="105"/>
      <c r="F128" s="106"/>
      <c r="G128" s="107"/>
      <c r="H128" s="107"/>
      <c r="I128" s="107"/>
      <c r="J128" s="108"/>
      <c r="K128" s="107"/>
      <c r="L128" s="107"/>
      <c r="M128" s="107"/>
      <c r="N128" s="107"/>
      <c r="O128" s="107"/>
      <c r="P128" s="107"/>
      <c r="Q128" s="107"/>
      <c r="R128" s="107"/>
      <c r="S128" s="109"/>
      <c r="T128" s="109"/>
      <c r="U128" s="160"/>
      <c r="V128" s="156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3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G128" s="159"/>
      <c r="BH128" s="159"/>
      <c r="BI128" s="159"/>
      <c r="BJ128" s="159"/>
      <c r="BK128" s="159"/>
      <c r="BL128" s="159"/>
      <c r="BM128" s="159"/>
      <c r="BN128" s="159"/>
      <c r="BO128" s="159"/>
      <c r="BP128" s="159"/>
      <c r="BQ128" s="159"/>
      <c r="BR128" s="159"/>
      <c r="BS128" s="159"/>
      <c r="BT128" s="159"/>
      <c r="BU128" s="159"/>
      <c r="BV128" s="159"/>
      <c r="BW128" s="159"/>
      <c r="BX128" s="159"/>
      <c r="BY128" s="159"/>
      <c r="BZ128" s="159"/>
      <c r="CA128" s="159"/>
      <c r="CB128" s="159"/>
      <c r="CC128" s="159"/>
      <c r="CD128" s="159"/>
      <c r="CE128" s="159"/>
      <c r="CF128" s="159"/>
      <c r="CG128" s="159"/>
      <c r="CH128" s="159"/>
      <c r="CI128" s="159"/>
      <c r="CJ128" s="159"/>
      <c r="CK128" s="159"/>
      <c r="CL128" s="159"/>
      <c r="CM128" s="159"/>
      <c r="CN128" s="159"/>
      <c r="CO128" s="159"/>
      <c r="CP128" s="159"/>
      <c r="CQ128" s="159"/>
      <c r="CR128" s="159"/>
      <c r="CS128" s="159"/>
      <c r="CT128" s="159"/>
      <c r="CU128" s="159"/>
      <c r="CV128" s="159"/>
      <c r="CW128" s="159"/>
      <c r="CX128" s="159"/>
      <c r="CY128" s="159"/>
      <c r="CZ128" s="159"/>
      <c r="DA128" s="159"/>
      <c r="DB128" s="159"/>
      <c r="DC128" s="159"/>
      <c r="DD128" s="159"/>
      <c r="DE128" s="159"/>
      <c r="DF128" s="159"/>
      <c r="DG128" s="159"/>
      <c r="DH128" s="159"/>
      <c r="DI128" s="159"/>
      <c r="DJ128" s="159"/>
      <c r="DK128" s="159"/>
      <c r="DL128" s="159"/>
      <c r="DM128" s="159"/>
      <c r="DN128" s="159"/>
      <c r="DO128" s="159"/>
      <c r="DP128" s="159"/>
      <c r="DQ128" s="159"/>
      <c r="DR128" s="159"/>
      <c r="DS128" s="159"/>
      <c r="DT128" s="159"/>
      <c r="DU128" s="159"/>
      <c r="DV128" s="159"/>
      <c r="DW128" s="159"/>
      <c r="DX128" s="159"/>
      <c r="DY128" s="159"/>
      <c r="DZ128" s="159"/>
      <c r="EA128" s="159"/>
      <c r="EB128" s="159"/>
      <c r="EC128" s="159"/>
      <c r="ED128" s="159"/>
      <c r="EE128" s="159"/>
    </row>
    <row r="129" spans="1:135" s="10" customFormat="1" ht="18.75" hidden="1" thickBot="1" x14ac:dyDescent="0.3">
      <c r="A129" s="159"/>
      <c r="B129" s="97">
        <v>112</v>
      </c>
      <c r="C129" s="87" t="s">
        <v>134</v>
      </c>
      <c r="D129" s="98"/>
      <c r="E129" s="105"/>
      <c r="F129" s="106"/>
      <c r="G129" s="107"/>
      <c r="H129" s="107"/>
      <c r="I129" s="107"/>
      <c r="J129" s="108"/>
      <c r="K129" s="107"/>
      <c r="L129" s="107"/>
      <c r="M129" s="107"/>
      <c r="N129" s="107"/>
      <c r="O129" s="107"/>
      <c r="P129" s="107"/>
      <c r="Q129" s="107"/>
      <c r="R129" s="107"/>
      <c r="S129" s="109">
        <f>SUM(G129:R129)</f>
        <v>0</v>
      </c>
      <c r="T129" s="109">
        <f>+F129-S129</f>
        <v>0</v>
      </c>
      <c r="U129" s="160"/>
      <c r="V129" s="156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3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59"/>
      <c r="BO129" s="159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59"/>
      <c r="CJ129" s="159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59"/>
      <c r="DE129" s="159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59"/>
      <c r="DZ129" s="159"/>
      <c r="EA129" s="159"/>
      <c r="EB129" s="159"/>
      <c r="EC129" s="159"/>
      <c r="ED129" s="159"/>
      <c r="EE129" s="159"/>
    </row>
    <row r="130" spans="1:135" s="10" customFormat="1" ht="18.75" hidden="1" thickBot="1" x14ac:dyDescent="0.3">
      <c r="A130" s="159"/>
      <c r="B130" s="14"/>
      <c r="C130" s="123" t="s">
        <v>180</v>
      </c>
      <c r="D130" s="124"/>
      <c r="E130" s="125">
        <f t="shared" ref="E130:T130" si="5">SUM(E15:E129)</f>
        <v>1358195419</v>
      </c>
      <c r="F130" s="126">
        <f t="shared" si="5"/>
        <v>880157780</v>
      </c>
      <c r="G130" s="127">
        <f t="shared" si="5"/>
        <v>85639131</v>
      </c>
      <c r="H130" s="127">
        <f t="shared" si="5"/>
        <v>81869348</v>
      </c>
      <c r="I130" s="127">
        <f t="shared" si="5"/>
        <v>219383735</v>
      </c>
      <c r="J130" s="127">
        <f t="shared" si="5"/>
        <v>150538729</v>
      </c>
      <c r="K130" s="127">
        <f t="shared" si="5"/>
        <v>87416106</v>
      </c>
      <c r="L130" s="127">
        <f t="shared" si="5"/>
        <v>157466769</v>
      </c>
      <c r="M130" s="127">
        <f t="shared" si="5"/>
        <v>87416106</v>
      </c>
      <c r="N130" s="127">
        <f t="shared" si="5"/>
        <v>67163</v>
      </c>
      <c r="O130" s="127">
        <f t="shared" si="5"/>
        <v>67163</v>
      </c>
      <c r="P130" s="127">
        <f t="shared" si="5"/>
        <v>67163</v>
      </c>
      <c r="Q130" s="127">
        <f t="shared" si="5"/>
        <v>67163</v>
      </c>
      <c r="R130" s="127">
        <f t="shared" si="5"/>
        <v>67163</v>
      </c>
      <c r="S130" s="127">
        <f t="shared" si="5"/>
        <v>870065739</v>
      </c>
      <c r="T130" s="127">
        <f t="shared" si="5"/>
        <v>10092041</v>
      </c>
      <c r="U130" s="159"/>
      <c r="V130" s="156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59"/>
      <c r="BO130" s="159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59"/>
      <c r="CJ130" s="159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59"/>
      <c r="DE130" s="159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59"/>
      <c r="DZ130" s="159"/>
      <c r="EA130" s="159"/>
      <c r="EB130" s="159"/>
      <c r="EC130" s="159"/>
      <c r="ED130" s="159"/>
      <c r="EE130" s="159"/>
    </row>
    <row r="131" spans="1:135" s="159" customFormat="1" ht="21.75" customHeight="1" x14ac:dyDescent="0.25">
      <c r="B131" s="249"/>
      <c r="S131" s="249"/>
      <c r="T131" s="249"/>
    </row>
    <row r="132" spans="1:135" s="159" customFormat="1" ht="21.75" customHeight="1" x14ac:dyDescent="0.25">
      <c r="B132" s="249"/>
      <c r="F132" s="250"/>
      <c r="G132" s="250"/>
      <c r="H132" s="250"/>
      <c r="I132" s="250"/>
      <c r="S132" s="249"/>
      <c r="T132" s="249"/>
    </row>
    <row r="133" spans="1:135" s="159" customFormat="1" ht="21.75" customHeight="1" thickBot="1" x14ac:dyDescent="0.3">
      <c r="B133" s="249"/>
      <c r="S133" s="249"/>
      <c r="T133" s="249"/>
    </row>
    <row r="134" spans="1:135" s="159" customFormat="1" ht="21.75" customHeight="1" x14ac:dyDescent="0.25">
      <c r="B134" s="249"/>
      <c r="C134" s="259"/>
      <c r="D134" s="260"/>
      <c r="E134" s="260"/>
      <c r="F134" s="260"/>
      <c r="G134" s="260"/>
      <c r="H134" s="260"/>
      <c r="I134" s="260"/>
      <c r="J134" s="260"/>
      <c r="K134" s="260"/>
      <c r="L134" s="260"/>
      <c r="M134" s="260"/>
      <c r="N134" s="260"/>
      <c r="O134" s="260"/>
      <c r="P134" s="260"/>
      <c r="Q134" s="260"/>
      <c r="R134" s="260"/>
      <c r="S134" s="261"/>
      <c r="T134" s="262"/>
    </row>
    <row r="135" spans="1:135" s="164" customFormat="1" ht="18.75" x14ac:dyDescent="0.3">
      <c r="C135" s="360" t="s">
        <v>138</v>
      </c>
      <c r="D135" s="361"/>
      <c r="E135" s="361"/>
      <c r="F135" s="361"/>
      <c r="G135" s="361"/>
      <c r="H135" s="361"/>
      <c r="I135" s="361"/>
      <c r="J135" s="361"/>
      <c r="K135" s="361"/>
      <c r="L135" s="361"/>
      <c r="M135" s="361"/>
      <c r="N135" s="361"/>
      <c r="O135" s="361"/>
      <c r="P135" s="361"/>
      <c r="Q135" s="361"/>
      <c r="R135" s="361"/>
      <c r="S135" s="361"/>
      <c r="T135" s="362"/>
    </row>
    <row r="136" spans="1:135" s="164" customFormat="1" ht="18.75" x14ac:dyDescent="0.3">
      <c r="C136" s="360" t="s">
        <v>136</v>
      </c>
      <c r="D136" s="361"/>
      <c r="E136" s="361"/>
      <c r="F136" s="361"/>
      <c r="G136" s="361"/>
      <c r="H136" s="361"/>
      <c r="I136" s="361"/>
      <c r="J136" s="361"/>
      <c r="K136" s="361"/>
      <c r="L136" s="361"/>
      <c r="M136" s="361"/>
      <c r="N136" s="361"/>
      <c r="O136" s="361"/>
      <c r="P136" s="361"/>
      <c r="Q136" s="361"/>
      <c r="R136" s="361"/>
      <c r="S136" s="361"/>
      <c r="T136" s="362"/>
    </row>
    <row r="137" spans="1:135" s="164" customFormat="1" ht="18.75" x14ac:dyDescent="0.3">
      <c r="C137" s="360" t="s">
        <v>137</v>
      </c>
      <c r="D137" s="361"/>
      <c r="E137" s="361"/>
      <c r="F137" s="361"/>
      <c r="G137" s="361"/>
      <c r="H137" s="361"/>
      <c r="I137" s="361"/>
      <c r="J137" s="361"/>
      <c r="K137" s="361"/>
      <c r="L137" s="361"/>
      <c r="M137" s="361"/>
      <c r="N137" s="361"/>
      <c r="O137" s="361"/>
      <c r="P137" s="361"/>
      <c r="Q137" s="361"/>
      <c r="R137" s="361"/>
      <c r="S137" s="361"/>
      <c r="T137" s="362"/>
    </row>
    <row r="138" spans="1:135" s="154" customFormat="1" ht="15.75" thickBot="1" x14ac:dyDescent="0.3">
      <c r="C138" s="251"/>
      <c r="D138" s="252"/>
      <c r="E138" s="253"/>
      <c r="F138" s="252"/>
      <c r="G138" s="252"/>
      <c r="H138" s="252"/>
      <c r="I138" s="252"/>
      <c r="J138" s="252"/>
      <c r="K138" s="252"/>
      <c r="L138" s="252"/>
      <c r="M138" s="252"/>
      <c r="N138" s="252"/>
      <c r="O138" s="252"/>
      <c r="P138" s="252"/>
      <c r="Q138" s="252"/>
      <c r="R138" s="252"/>
      <c r="S138" s="252"/>
      <c r="T138" s="254"/>
    </row>
    <row r="139" spans="1:135" s="159" customFormat="1" ht="21.75" customHeight="1" x14ac:dyDescent="0.25">
      <c r="B139" s="249"/>
      <c r="S139" s="249"/>
      <c r="T139" s="249"/>
    </row>
    <row r="140" spans="1:135" s="159" customFormat="1" ht="21.75" customHeight="1" x14ac:dyDescent="0.25">
      <c r="B140" s="249"/>
      <c r="S140" s="249"/>
      <c r="T140" s="249"/>
    </row>
    <row r="141" spans="1:135" s="159" customFormat="1" ht="21.75" customHeight="1" x14ac:dyDescent="0.25">
      <c r="B141" s="249"/>
      <c r="S141" s="249"/>
      <c r="T141" s="249"/>
    </row>
    <row r="142" spans="1:135" s="159" customFormat="1" ht="21.75" customHeight="1" x14ac:dyDescent="0.25">
      <c r="B142" s="249"/>
      <c r="S142" s="249"/>
      <c r="T142" s="249"/>
    </row>
    <row r="143" spans="1:135" s="159" customFormat="1" ht="21.75" customHeight="1" x14ac:dyDescent="0.25">
      <c r="B143" s="249"/>
      <c r="S143" s="249"/>
      <c r="T143" s="249"/>
    </row>
    <row r="144" spans="1:135" s="159" customFormat="1" ht="21.75" customHeight="1" x14ac:dyDescent="0.25">
      <c r="B144" s="249"/>
      <c r="S144" s="249"/>
      <c r="T144" s="249"/>
    </row>
    <row r="145" spans="2:20" s="159" customFormat="1" ht="21.75" customHeight="1" x14ac:dyDescent="0.25">
      <c r="B145" s="249"/>
      <c r="S145" s="249"/>
      <c r="T145" s="249"/>
    </row>
    <row r="146" spans="2:20" s="159" customFormat="1" ht="21.75" customHeight="1" x14ac:dyDescent="0.25">
      <c r="B146" s="249"/>
      <c r="S146" s="249"/>
      <c r="T146" s="249"/>
    </row>
    <row r="147" spans="2:20" s="159" customFormat="1" ht="21.75" customHeight="1" x14ac:dyDescent="0.25">
      <c r="B147" s="249"/>
      <c r="S147" s="249"/>
      <c r="T147" s="249"/>
    </row>
    <row r="148" spans="2:20" s="159" customFormat="1" ht="21.75" customHeight="1" x14ac:dyDescent="0.25">
      <c r="B148" s="249"/>
      <c r="S148" s="249"/>
      <c r="T148" s="249"/>
    </row>
    <row r="149" spans="2:20" s="159" customFormat="1" ht="21.75" customHeight="1" x14ac:dyDescent="0.25">
      <c r="B149" s="249"/>
      <c r="S149" s="249"/>
      <c r="T149" s="249"/>
    </row>
    <row r="150" spans="2:20" s="159" customFormat="1" ht="21.75" customHeight="1" x14ac:dyDescent="0.25">
      <c r="B150" s="249"/>
      <c r="S150" s="249"/>
      <c r="T150" s="249"/>
    </row>
    <row r="151" spans="2:20" s="159" customFormat="1" ht="21.75" customHeight="1" x14ac:dyDescent="0.25">
      <c r="B151" s="249"/>
      <c r="S151" s="249"/>
      <c r="T151" s="249"/>
    </row>
    <row r="152" spans="2:20" s="159" customFormat="1" ht="13.5" customHeight="1" x14ac:dyDescent="0.25">
      <c r="B152" s="249"/>
      <c r="C152" s="255"/>
      <c r="D152" s="255"/>
      <c r="E152" s="256"/>
      <c r="F152" s="257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3"/>
      <c r="T152" s="163"/>
    </row>
    <row r="153" spans="2:20" s="159" customFormat="1" ht="31.5" hidden="1" customHeight="1" x14ac:dyDescent="0.25">
      <c r="B153" s="249"/>
      <c r="S153" s="163"/>
      <c r="T153" s="163"/>
    </row>
    <row r="154" spans="2:20" s="154" customFormat="1" x14ac:dyDescent="0.25">
      <c r="E154" s="258"/>
    </row>
    <row r="155" spans="2:20" s="154" customFormat="1" x14ac:dyDescent="0.25">
      <c r="E155" s="258"/>
    </row>
    <row r="156" spans="2:20" s="154" customFormat="1" x14ac:dyDescent="0.25">
      <c r="E156" s="258"/>
    </row>
    <row r="157" spans="2:20" s="154" customFormat="1" x14ac:dyDescent="0.25">
      <c r="E157" s="258"/>
    </row>
    <row r="158" spans="2:20" s="154" customFormat="1" x14ac:dyDescent="0.25">
      <c r="E158" s="258"/>
    </row>
    <row r="159" spans="2:20" s="154" customFormat="1" x14ac:dyDescent="0.25">
      <c r="E159" s="258"/>
    </row>
    <row r="160" spans="2:20" s="154" customFormat="1" x14ac:dyDescent="0.25">
      <c r="E160" s="258"/>
    </row>
    <row r="161" spans="5:5" s="154" customFormat="1" x14ac:dyDescent="0.25">
      <c r="E161" s="258"/>
    </row>
    <row r="162" spans="5:5" s="154" customFormat="1" x14ac:dyDescent="0.25">
      <c r="E162" s="258"/>
    </row>
    <row r="163" spans="5:5" s="154" customFormat="1" x14ac:dyDescent="0.25">
      <c r="E163" s="258"/>
    </row>
    <row r="164" spans="5:5" s="154" customFormat="1" x14ac:dyDescent="0.25">
      <c r="E164" s="258"/>
    </row>
    <row r="165" spans="5:5" s="154" customFormat="1" x14ac:dyDescent="0.25">
      <c r="E165" s="258"/>
    </row>
    <row r="166" spans="5:5" s="154" customFormat="1" x14ac:dyDescent="0.25">
      <c r="E166" s="258"/>
    </row>
    <row r="167" spans="5:5" s="154" customFormat="1" x14ac:dyDescent="0.25">
      <c r="E167" s="258"/>
    </row>
    <row r="168" spans="5:5" s="154" customFormat="1" x14ac:dyDescent="0.25">
      <c r="E168" s="258"/>
    </row>
    <row r="169" spans="5:5" s="154" customFormat="1" x14ac:dyDescent="0.25">
      <c r="E169" s="258"/>
    </row>
    <row r="170" spans="5:5" s="154" customFormat="1" x14ac:dyDescent="0.25">
      <c r="E170" s="258"/>
    </row>
    <row r="171" spans="5:5" s="154" customFormat="1" x14ac:dyDescent="0.25">
      <c r="E171" s="258"/>
    </row>
    <row r="172" spans="5:5" s="154" customFormat="1" x14ac:dyDescent="0.25">
      <c r="E172" s="258"/>
    </row>
    <row r="173" spans="5:5" s="154" customFormat="1" x14ac:dyDescent="0.25">
      <c r="E173" s="258"/>
    </row>
    <row r="174" spans="5:5" s="154" customFormat="1" x14ac:dyDescent="0.25">
      <c r="E174" s="258"/>
    </row>
    <row r="175" spans="5:5" s="154" customFormat="1" x14ac:dyDescent="0.25">
      <c r="E175" s="258"/>
    </row>
    <row r="176" spans="5:5" s="154" customFormat="1" x14ac:dyDescent="0.25">
      <c r="E176" s="258"/>
    </row>
    <row r="177" spans="5:5" s="154" customFormat="1" x14ac:dyDescent="0.25">
      <c r="E177" s="258"/>
    </row>
    <row r="178" spans="5:5" s="154" customFormat="1" x14ac:dyDescent="0.25">
      <c r="E178" s="258"/>
    </row>
    <row r="179" spans="5:5" s="154" customFormat="1" x14ac:dyDescent="0.25">
      <c r="E179" s="258"/>
    </row>
    <row r="180" spans="5:5" s="154" customFormat="1" x14ac:dyDescent="0.25">
      <c r="E180" s="258"/>
    </row>
    <row r="181" spans="5:5" s="154" customFormat="1" x14ac:dyDescent="0.25">
      <c r="E181" s="258"/>
    </row>
    <row r="182" spans="5:5" s="154" customFormat="1" x14ac:dyDescent="0.25">
      <c r="E182" s="258"/>
    </row>
    <row r="183" spans="5:5" s="154" customFormat="1" x14ac:dyDescent="0.25">
      <c r="E183" s="258"/>
    </row>
    <row r="184" spans="5:5" s="154" customFormat="1" x14ac:dyDescent="0.25">
      <c r="E184" s="258"/>
    </row>
    <row r="185" spans="5:5" s="154" customFormat="1" x14ac:dyDescent="0.25">
      <c r="E185" s="258"/>
    </row>
    <row r="186" spans="5:5" s="154" customFormat="1" x14ac:dyDescent="0.25">
      <c r="E186" s="258"/>
    </row>
    <row r="187" spans="5:5" s="154" customFormat="1" x14ac:dyDescent="0.25">
      <c r="E187" s="258"/>
    </row>
    <row r="188" spans="5:5" s="154" customFormat="1" x14ac:dyDescent="0.25">
      <c r="E188" s="258"/>
    </row>
    <row r="189" spans="5:5" s="154" customFormat="1" x14ac:dyDescent="0.25">
      <c r="E189" s="258"/>
    </row>
    <row r="190" spans="5:5" s="154" customFormat="1" x14ac:dyDescent="0.25">
      <c r="E190" s="258"/>
    </row>
    <row r="191" spans="5:5" s="154" customFormat="1" x14ac:dyDescent="0.25">
      <c r="E191" s="258"/>
    </row>
    <row r="192" spans="5:5" s="154" customFormat="1" x14ac:dyDescent="0.25">
      <c r="E192" s="258"/>
    </row>
    <row r="193" spans="5:5" s="154" customFormat="1" x14ac:dyDescent="0.25">
      <c r="E193" s="258"/>
    </row>
    <row r="194" spans="5:5" s="154" customFormat="1" x14ac:dyDescent="0.25">
      <c r="E194" s="258"/>
    </row>
    <row r="195" spans="5:5" s="154" customFormat="1" x14ac:dyDescent="0.25">
      <c r="E195" s="258"/>
    </row>
    <row r="196" spans="5:5" s="154" customFormat="1" x14ac:dyDescent="0.25">
      <c r="E196" s="258"/>
    </row>
    <row r="197" spans="5:5" s="154" customFormat="1" x14ac:dyDescent="0.25">
      <c r="E197" s="258"/>
    </row>
    <row r="198" spans="5:5" s="154" customFormat="1" x14ac:dyDescent="0.25">
      <c r="E198" s="258"/>
    </row>
    <row r="199" spans="5:5" s="154" customFormat="1" x14ac:dyDescent="0.25">
      <c r="E199" s="258"/>
    </row>
    <row r="200" spans="5:5" s="154" customFormat="1" x14ac:dyDescent="0.25">
      <c r="E200" s="258"/>
    </row>
    <row r="201" spans="5:5" s="154" customFormat="1" x14ac:dyDescent="0.25">
      <c r="E201" s="258"/>
    </row>
    <row r="202" spans="5:5" s="154" customFormat="1" x14ac:dyDescent="0.25">
      <c r="E202" s="258"/>
    </row>
    <row r="203" spans="5:5" s="154" customFormat="1" x14ac:dyDescent="0.25">
      <c r="E203" s="258"/>
    </row>
    <row r="204" spans="5:5" s="154" customFormat="1" x14ac:dyDescent="0.25">
      <c r="E204" s="258"/>
    </row>
    <row r="205" spans="5:5" s="154" customFormat="1" x14ac:dyDescent="0.25">
      <c r="E205" s="258"/>
    </row>
    <row r="206" spans="5:5" s="154" customFormat="1" x14ac:dyDescent="0.25">
      <c r="E206" s="258"/>
    </row>
    <row r="207" spans="5:5" s="154" customFormat="1" x14ac:dyDescent="0.25">
      <c r="E207" s="258"/>
    </row>
    <row r="208" spans="5:5" s="154" customFormat="1" x14ac:dyDescent="0.25">
      <c r="E208" s="258"/>
    </row>
    <row r="209" spans="5:5" s="154" customFormat="1" x14ac:dyDescent="0.25">
      <c r="E209" s="258"/>
    </row>
    <row r="210" spans="5:5" s="154" customFormat="1" x14ac:dyDescent="0.25">
      <c r="E210" s="258"/>
    </row>
    <row r="211" spans="5:5" s="154" customFormat="1" x14ac:dyDescent="0.25">
      <c r="E211" s="258"/>
    </row>
    <row r="212" spans="5:5" s="154" customFormat="1" x14ac:dyDescent="0.25">
      <c r="E212" s="258"/>
    </row>
    <row r="213" spans="5:5" s="154" customFormat="1" x14ac:dyDescent="0.25">
      <c r="E213" s="258"/>
    </row>
    <row r="214" spans="5:5" s="154" customFormat="1" x14ac:dyDescent="0.25">
      <c r="E214" s="258"/>
    </row>
    <row r="215" spans="5:5" s="154" customFormat="1" x14ac:dyDescent="0.25">
      <c r="E215" s="258"/>
    </row>
    <row r="216" spans="5:5" s="154" customFormat="1" x14ac:dyDescent="0.25">
      <c r="E216" s="258"/>
    </row>
    <row r="217" spans="5:5" s="154" customFormat="1" x14ac:dyDescent="0.25">
      <c r="E217" s="258"/>
    </row>
    <row r="218" spans="5:5" s="154" customFormat="1" x14ac:dyDescent="0.25">
      <c r="E218" s="258"/>
    </row>
    <row r="219" spans="5:5" s="154" customFormat="1" x14ac:dyDescent="0.25">
      <c r="E219" s="258"/>
    </row>
    <row r="220" spans="5:5" s="154" customFormat="1" x14ac:dyDescent="0.25">
      <c r="E220" s="258"/>
    </row>
    <row r="221" spans="5:5" s="154" customFormat="1" x14ac:dyDescent="0.25">
      <c r="E221" s="258"/>
    </row>
    <row r="222" spans="5:5" s="154" customFormat="1" x14ac:dyDescent="0.25">
      <c r="E222" s="258"/>
    </row>
    <row r="223" spans="5:5" s="154" customFormat="1" x14ac:dyDescent="0.25">
      <c r="E223" s="258"/>
    </row>
    <row r="224" spans="5:5" s="154" customFormat="1" x14ac:dyDescent="0.25">
      <c r="E224" s="258"/>
    </row>
    <row r="225" spans="5:5" s="154" customFormat="1" x14ac:dyDescent="0.25">
      <c r="E225" s="258"/>
    </row>
    <row r="226" spans="5:5" s="154" customFormat="1" x14ac:dyDescent="0.25">
      <c r="E226" s="258"/>
    </row>
    <row r="227" spans="5:5" s="154" customFormat="1" x14ac:dyDescent="0.25">
      <c r="E227" s="258"/>
    </row>
    <row r="228" spans="5:5" s="154" customFormat="1" x14ac:dyDescent="0.25">
      <c r="E228" s="258"/>
    </row>
    <row r="229" spans="5:5" s="154" customFormat="1" x14ac:dyDescent="0.25">
      <c r="E229" s="258"/>
    </row>
    <row r="230" spans="5:5" s="154" customFormat="1" x14ac:dyDescent="0.25">
      <c r="E230" s="258"/>
    </row>
    <row r="231" spans="5:5" s="154" customFormat="1" x14ac:dyDescent="0.25">
      <c r="E231" s="258"/>
    </row>
    <row r="232" spans="5:5" s="154" customFormat="1" x14ac:dyDescent="0.25">
      <c r="E232" s="258"/>
    </row>
    <row r="233" spans="5:5" s="154" customFormat="1" x14ac:dyDescent="0.25">
      <c r="E233" s="258"/>
    </row>
    <row r="234" spans="5:5" s="154" customFormat="1" x14ac:dyDescent="0.25">
      <c r="E234" s="258"/>
    </row>
    <row r="235" spans="5:5" s="154" customFormat="1" x14ac:dyDescent="0.25">
      <c r="E235" s="258"/>
    </row>
    <row r="236" spans="5:5" s="154" customFormat="1" x14ac:dyDescent="0.25">
      <c r="E236" s="258"/>
    </row>
    <row r="237" spans="5:5" s="154" customFormat="1" x14ac:dyDescent="0.25">
      <c r="E237" s="258"/>
    </row>
    <row r="238" spans="5:5" s="154" customFormat="1" x14ac:dyDescent="0.25">
      <c r="E238" s="258"/>
    </row>
    <row r="239" spans="5:5" s="154" customFormat="1" x14ac:dyDescent="0.25">
      <c r="E239" s="258"/>
    </row>
    <row r="240" spans="5:5" s="154" customFormat="1" x14ac:dyDescent="0.25">
      <c r="E240" s="258"/>
    </row>
    <row r="241" spans="5:5" s="154" customFormat="1" x14ac:dyDescent="0.25">
      <c r="E241" s="258"/>
    </row>
    <row r="242" spans="5:5" s="154" customFormat="1" x14ac:dyDescent="0.25">
      <c r="E242" s="258"/>
    </row>
    <row r="243" spans="5:5" s="154" customFormat="1" x14ac:dyDescent="0.25">
      <c r="E243" s="258"/>
    </row>
    <row r="244" spans="5:5" s="154" customFormat="1" x14ac:dyDescent="0.25">
      <c r="E244" s="258"/>
    </row>
    <row r="245" spans="5:5" s="154" customFormat="1" x14ac:dyDescent="0.25">
      <c r="E245" s="258"/>
    </row>
    <row r="246" spans="5:5" s="154" customFormat="1" x14ac:dyDescent="0.25">
      <c r="E246" s="258"/>
    </row>
    <row r="247" spans="5:5" s="154" customFormat="1" x14ac:dyDescent="0.25">
      <c r="E247" s="258"/>
    </row>
    <row r="248" spans="5:5" s="154" customFormat="1" x14ac:dyDescent="0.25">
      <c r="E248" s="258"/>
    </row>
    <row r="249" spans="5:5" s="154" customFormat="1" x14ac:dyDescent="0.25">
      <c r="E249" s="258"/>
    </row>
    <row r="250" spans="5:5" s="154" customFormat="1" x14ac:dyDescent="0.25">
      <c r="E250" s="258"/>
    </row>
    <row r="251" spans="5:5" s="154" customFormat="1" x14ac:dyDescent="0.25">
      <c r="E251" s="258"/>
    </row>
    <row r="252" spans="5:5" s="154" customFormat="1" x14ac:dyDescent="0.25">
      <c r="E252" s="258"/>
    </row>
    <row r="253" spans="5:5" s="154" customFormat="1" x14ac:dyDescent="0.25">
      <c r="E253" s="258"/>
    </row>
    <row r="254" spans="5:5" s="154" customFormat="1" x14ac:dyDescent="0.25">
      <c r="E254" s="258"/>
    </row>
    <row r="255" spans="5:5" s="154" customFormat="1" x14ac:dyDescent="0.25">
      <c r="E255" s="258"/>
    </row>
    <row r="256" spans="5:5" s="154" customFormat="1" x14ac:dyDescent="0.25">
      <c r="E256" s="258"/>
    </row>
    <row r="257" spans="5:5" s="154" customFormat="1" x14ac:dyDescent="0.25">
      <c r="E257" s="258"/>
    </row>
    <row r="258" spans="5:5" s="154" customFormat="1" x14ac:dyDescent="0.25">
      <c r="E258" s="258"/>
    </row>
    <row r="259" spans="5:5" s="154" customFormat="1" x14ac:dyDescent="0.25">
      <c r="E259" s="258"/>
    </row>
    <row r="260" spans="5:5" s="154" customFormat="1" x14ac:dyDescent="0.25">
      <c r="E260" s="258"/>
    </row>
    <row r="261" spans="5:5" s="154" customFormat="1" x14ac:dyDescent="0.25">
      <c r="E261" s="258"/>
    </row>
    <row r="262" spans="5:5" s="154" customFormat="1" x14ac:dyDescent="0.25">
      <c r="E262" s="258"/>
    </row>
    <row r="263" spans="5:5" s="154" customFormat="1" x14ac:dyDescent="0.25">
      <c r="E263" s="258"/>
    </row>
    <row r="264" spans="5:5" s="154" customFormat="1" x14ac:dyDescent="0.25">
      <c r="E264" s="258"/>
    </row>
    <row r="265" spans="5:5" s="154" customFormat="1" x14ac:dyDescent="0.25">
      <c r="E265" s="258"/>
    </row>
    <row r="266" spans="5:5" s="154" customFormat="1" x14ac:dyDescent="0.25">
      <c r="E266" s="258"/>
    </row>
    <row r="267" spans="5:5" s="154" customFormat="1" x14ac:dyDescent="0.25">
      <c r="E267" s="258"/>
    </row>
    <row r="268" spans="5:5" s="154" customFormat="1" x14ac:dyDescent="0.25">
      <c r="E268" s="258"/>
    </row>
    <row r="269" spans="5:5" s="154" customFormat="1" x14ac:dyDescent="0.25">
      <c r="E269" s="258"/>
    </row>
    <row r="270" spans="5:5" s="154" customFormat="1" x14ac:dyDescent="0.25">
      <c r="E270" s="258"/>
    </row>
    <row r="271" spans="5:5" s="154" customFormat="1" x14ac:dyDescent="0.25">
      <c r="E271" s="258"/>
    </row>
    <row r="272" spans="5:5" s="154" customFormat="1" x14ac:dyDescent="0.25">
      <c r="E272" s="258"/>
    </row>
    <row r="273" spans="5:5" s="154" customFormat="1" x14ac:dyDescent="0.25">
      <c r="E273" s="258"/>
    </row>
    <row r="274" spans="5:5" s="154" customFormat="1" x14ac:dyDescent="0.25">
      <c r="E274" s="258"/>
    </row>
    <row r="275" spans="5:5" s="154" customFormat="1" x14ac:dyDescent="0.25">
      <c r="E275" s="258"/>
    </row>
    <row r="276" spans="5:5" s="154" customFormat="1" x14ac:dyDescent="0.25">
      <c r="E276" s="258"/>
    </row>
    <row r="277" spans="5:5" s="154" customFormat="1" x14ac:dyDescent="0.25">
      <c r="E277" s="258"/>
    </row>
    <row r="278" spans="5:5" s="154" customFormat="1" x14ac:dyDescent="0.25">
      <c r="E278" s="258"/>
    </row>
    <row r="279" spans="5:5" s="154" customFormat="1" x14ac:dyDescent="0.25">
      <c r="E279" s="258"/>
    </row>
    <row r="280" spans="5:5" s="154" customFormat="1" x14ac:dyDescent="0.25">
      <c r="E280" s="258"/>
    </row>
    <row r="281" spans="5:5" s="154" customFormat="1" x14ac:dyDescent="0.25">
      <c r="E281" s="258"/>
    </row>
    <row r="282" spans="5:5" s="154" customFormat="1" x14ac:dyDescent="0.25">
      <c r="E282" s="258"/>
    </row>
    <row r="283" spans="5:5" s="154" customFormat="1" x14ac:dyDescent="0.25">
      <c r="E283" s="258"/>
    </row>
    <row r="284" spans="5:5" s="154" customFormat="1" x14ac:dyDescent="0.25">
      <c r="E284" s="258"/>
    </row>
    <row r="285" spans="5:5" s="154" customFormat="1" x14ac:dyDescent="0.25">
      <c r="E285" s="258"/>
    </row>
    <row r="286" spans="5:5" s="154" customFormat="1" x14ac:dyDescent="0.25">
      <c r="E286" s="258"/>
    </row>
    <row r="287" spans="5:5" s="154" customFormat="1" x14ac:dyDescent="0.25">
      <c r="E287" s="258"/>
    </row>
    <row r="288" spans="5:5" s="154" customFormat="1" x14ac:dyDescent="0.25">
      <c r="E288" s="258"/>
    </row>
    <row r="289" spans="5:5" s="154" customFormat="1" x14ac:dyDescent="0.25">
      <c r="E289" s="258"/>
    </row>
    <row r="290" spans="5:5" s="154" customFormat="1" x14ac:dyDescent="0.25">
      <c r="E290" s="258"/>
    </row>
    <row r="291" spans="5:5" s="154" customFormat="1" x14ac:dyDescent="0.25">
      <c r="E291" s="258"/>
    </row>
    <row r="292" spans="5:5" s="154" customFormat="1" x14ac:dyDescent="0.25">
      <c r="E292" s="258"/>
    </row>
    <row r="293" spans="5:5" s="154" customFormat="1" x14ac:dyDescent="0.25">
      <c r="E293" s="258"/>
    </row>
    <row r="294" spans="5:5" s="154" customFormat="1" x14ac:dyDescent="0.25">
      <c r="E294" s="258"/>
    </row>
    <row r="295" spans="5:5" s="154" customFormat="1" x14ac:dyDescent="0.25">
      <c r="E295" s="258"/>
    </row>
    <row r="296" spans="5:5" s="154" customFormat="1" x14ac:dyDescent="0.25">
      <c r="E296" s="258"/>
    </row>
    <row r="297" spans="5:5" s="154" customFormat="1" x14ac:dyDescent="0.25">
      <c r="E297" s="258"/>
    </row>
    <row r="298" spans="5:5" s="154" customFormat="1" x14ac:dyDescent="0.25">
      <c r="E298" s="258"/>
    </row>
    <row r="299" spans="5:5" s="154" customFormat="1" x14ac:dyDescent="0.25">
      <c r="E299" s="258"/>
    </row>
    <row r="300" spans="5:5" s="154" customFormat="1" x14ac:dyDescent="0.25">
      <c r="E300" s="258"/>
    </row>
    <row r="301" spans="5:5" s="154" customFormat="1" x14ac:dyDescent="0.25">
      <c r="E301" s="258"/>
    </row>
    <row r="302" spans="5:5" s="154" customFormat="1" x14ac:dyDescent="0.25">
      <c r="E302" s="258"/>
    </row>
    <row r="303" spans="5:5" s="154" customFormat="1" x14ac:dyDescent="0.25">
      <c r="E303" s="258"/>
    </row>
    <row r="304" spans="5:5" s="154" customFormat="1" x14ac:dyDescent="0.25">
      <c r="E304" s="258"/>
    </row>
    <row r="305" spans="5:5" s="154" customFormat="1" x14ac:dyDescent="0.25">
      <c r="E305" s="258"/>
    </row>
    <row r="306" spans="5:5" s="154" customFormat="1" x14ac:dyDescent="0.25">
      <c r="E306" s="258"/>
    </row>
    <row r="307" spans="5:5" s="154" customFormat="1" x14ac:dyDescent="0.25">
      <c r="E307" s="258"/>
    </row>
    <row r="308" spans="5:5" s="154" customFormat="1" x14ac:dyDescent="0.25">
      <c r="E308" s="258"/>
    </row>
    <row r="309" spans="5:5" s="154" customFormat="1" x14ac:dyDescent="0.25">
      <c r="E309" s="258"/>
    </row>
    <row r="310" spans="5:5" s="154" customFormat="1" x14ac:dyDescent="0.25">
      <c r="E310" s="258"/>
    </row>
    <row r="311" spans="5:5" s="154" customFormat="1" x14ac:dyDescent="0.25">
      <c r="E311" s="258"/>
    </row>
    <row r="312" spans="5:5" s="154" customFormat="1" x14ac:dyDescent="0.25">
      <c r="E312" s="258"/>
    </row>
    <row r="313" spans="5:5" s="154" customFormat="1" x14ac:dyDescent="0.25">
      <c r="E313" s="258"/>
    </row>
    <row r="314" spans="5:5" s="154" customFormat="1" x14ac:dyDescent="0.25">
      <c r="E314" s="258"/>
    </row>
    <row r="315" spans="5:5" s="154" customFormat="1" x14ac:dyDescent="0.25">
      <c r="E315" s="258"/>
    </row>
    <row r="316" spans="5:5" s="154" customFormat="1" x14ac:dyDescent="0.25">
      <c r="E316" s="258"/>
    </row>
    <row r="317" spans="5:5" s="154" customFormat="1" x14ac:dyDescent="0.25">
      <c r="E317" s="258"/>
    </row>
    <row r="318" spans="5:5" s="154" customFormat="1" x14ac:dyDescent="0.25">
      <c r="E318" s="258"/>
    </row>
    <row r="319" spans="5:5" s="154" customFormat="1" x14ac:dyDescent="0.25">
      <c r="E319" s="258"/>
    </row>
    <row r="320" spans="5:5" s="154" customFormat="1" x14ac:dyDescent="0.25">
      <c r="E320" s="258"/>
    </row>
    <row r="321" spans="5:5" s="154" customFormat="1" x14ac:dyDescent="0.25">
      <c r="E321" s="258"/>
    </row>
    <row r="322" spans="5:5" s="154" customFormat="1" x14ac:dyDescent="0.25">
      <c r="E322" s="258"/>
    </row>
    <row r="323" spans="5:5" s="154" customFormat="1" x14ac:dyDescent="0.25">
      <c r="E323" s="258"/>
    </row>
    <row r="324" spans="5:5" s="154" customFormat="1" x14ac:dyDescent="0.25">
      <c r="E324" s="258"/>
    </row>
    <row r="325" spans="5:5" s="154" customFormat="1" x14ac:dyDescent="0.25">
      <c r="E325" s="258"/>
    </row>
    <row r="326" spans="5:5" s="154" customFormat="1" x14ac:dyDescent="0.25">
      <c r="E326" s="258"/>
    </row>
    <row r="327" spans="5:5" s="154" customFormat="1" x14ac:dyDescent="0.25">
      <c r="E327" s="258"/>
    </row>
    <row r="328" spans="5:5" s="154" customFormat="1" x14ac:dyDescent="0.25">
      <c r="E328" s="258"/>
    </row>
    <row r="329" spans="5:5" s="154" customFormat="1" x14ac:dyDescent="0.25">
      <c r="E329" s="258"/>
    </row>
    <row r="330" spans="5:5" s="154" customFormat="1" x14ac:dyDescent="0.25">
      <c r="E330" s="258"/>
    </row>
    <row r="331" spans="5:5" s="154" customFormat="1" x14ac:dyDescent="0.25">
      <c r="E331" s="258"/>
    </row>
    <row r="332" spans="5:5" s="154" customFormat="1" x14ac:dyDescent="0.25">
      <c r="E332" s="258"/>
    </row>
    <row r="333" spans="5:5" s="154" customFormat="1" x14ac:dyDescent="0.25">
      <c r="E333" s="258"/>
    </row>
    <row r="334" spans="5:5" s="154" customFormat="1" x14ac:dyDescent="0.25">
      <c r="E334" s="258"/>
    </row>
    <row r="335" spans="5:5" s="154" customFormat="1" x14ac:dyDescent="0.25">
      <c r="E335" s="258"/>
    </row>
    <row r="336" spans="5:5" s="154" customFormat="1" x14ac:dyDescent="0.25">
      <c r="E336" s="258"/>
    </row>
    <row r="337" spans="5:5" s="154" customFormat="1" x14ac:dyDescent="0.25">
      <c r="E337" s="258"/>
    </row>
    <row r="338" spans="5:5" s="154" customFormat="1" x14ac:dyDescent="0.25">
      <c r="E338" s="258"/>
    </row>
    <row r="339" spans="5:5" s="154" customFormat="1" x14ac:dyDescent="0.25">
      <c r="E339" s="258"/>
    </row>
    <row r="340" spans="5:5" s="154" customFormat="1" x14ac:dyDescent="0.25">
      <c r="E340" s="258"/>
    </row>
    <row r="341" spans="5:5" s="154" customFormat="1" x14ac:dyDescent="0.25">
      <c r="E341" s="258"/>
    </row>
    <row r="342" spans="5:5" s="154" customFormat="1" x14ac:dyDescent="0.25">
      <c r="E342" s="258"/>
    </row>
    <row r="343" spans="5:5" s="154" customFormat="1" x14ac:dyDescent="0.25">
      <c r="E343" s="258"/>
    </row>
    <row r="344" spans="5:5" s="154" customFormat="1" x14ac:dyDescent="0.25">
      <c r="E344" s="258"/>
    </row>
    <row r="345" spans="5:5" s="154" customFormat="1" x14ac:dyDescent="0.25">
      <c r="E345" s="258"/>
    </row>
    <row r="346" spans="5:5" s="154" customFormat="1" x14ac:dyDescent="0.25">
      <c r="E346" s="258"/>
    </row>
    <row r="347" spans="5:5" s="154" customFormat="1" x14ac:dyDescent="0.25">
      <c r="E347" s="258"/>
    </row>
    <row r="348" spans="5:5" s="154" customFormat="1" x14ac:dyDescent="0.25">
      <c r="E348" s="258"/>
    </row>
    <row r="349" spans="5:5" s="154" customFormat="1" x14ac:dyDescent="0.25">
      <c r="E349" s="258"/>
    </row>
    <row r="350" spans="5:5" s="154" customFormat="1" x14ac:dyDescent="0.25">
      <c r="E350" s="258"/>
    </row>
    <row r="351" spans="5:5" s="154" customFormat="1" x14ac:dyDescent="0.25">
      <c r="E351" s="258"/>
    </row>
    <row r="352" spans="5:5" s="154" customFormat="1" x14ac:dyDescent="0.25">
      <c r="E352" s="258"/>
    </row>
    <row r="353" spans="5:5" s="154" customFormat="1" x14ac:dyDescent="0.25">
      <c r="E353" s="258"/>
    </row>
    <row r="354" spans="5:5" s="154" customFormat="1" x14ac:dyDescent="0.25">
      <c r="E354" s="258"/>
    </row>
    <row r="355" spans="5:5" s="154" customFormat="1" x14ac:dyDescent="0.25">
      <c r="E355" s="258"/>
    </row>
  </sheetData>
  <autoFilter ref="A14:AJ130" xr:uid="{00000000-0009-0000-0000-00000A000000}">
    <filterColumn colId="2">
      <filters>
        <filter val="Mejoria equidad Salud Rural"/>
      </filters>
    </filterColumn>
  </autoFilter>
  <mergeCells count="4">
    <mergeCell ref="E6:T6"/>
    <mergeCell ref="C135:T135"/>
    <mergeCell ref="C136:T136"/>
    <mergeCell ref="C137:T13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0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EE355"/>
  <sheetViews>
    <sheetView topLeftCell="C1" zoomScale="60" zoomScaleNormal="60" workbookViewId="0">
      <selection activeCell="C117" sqref="A1:XFD1048576"/>
    </sheetView>
  </sheetViews>
  <sheetFormatPr baseColWidth="10" defaultColWidth="23.7109375" defaultRowHeight="15" x14ac:dyDescent="0.25"/>
  <cols>
    <col min="1" max="1" width="0" style="154" hidden="1" customWidth="1"/>
    <col min="2" max="2" width="10" style="2" customWidth="1"/>
    <col min="3" max="3" width="64" style="2" bestFit="1" customWidth="1"/>
    <col min="4" max="4" width="23.7109375" style="2"/>
    <col min="5" max="5" width="26.140625" style="12" customWidth="1"/>
    <col min="6" max="6" width="35.28515625" style="2" bestFit="1" customWidth="1"/>
    <col min="7" max="9" width="23.7109375" style="2"/>
    <col min="10" max="10" width="24.85546875" style="2" bestFit="1" customWidth="1"/>
    <col min="11" max="13" width="23.7109375" style="2" customWidth="1"/>
    <col min="14" max="18" width="23.7109375" style="2" hidden="1" customWidth="1"/>
    <col min="19" max="19" width="27.42578125" style="2" bestFit="1" customWidth="1"/>
    <col min="20" max="20" width="23.7109375" style="2"/>
    <col min="21" max="135" width="23.7109375" style="154"/>
    <col min="136" max="16384" width="23.7109375" style="2"/>
  </cols>
  <sheetData>
    <row r="1" spans="1:135" s="154" customFormat="1" ht="27.75" customHeight="1" x14ac:dyDescent="0.3">
      <c r="A1" s="165"/>
      <c r="B1" s="165"/>
      <c r="C1" s="166" t="s">
        <v>0</v>
      </c>
      <c r="D1" s="167"/>
      <c r="E1" s="168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</row>
    <row r="2" spans="1:135" s="154" customFormat="1" ht="27.75" customHeight="1" x14ac:dyDescent="0.3">
      <c r="A2" s="165"/>
      <c r="B2" s="165"/>
      <c r="C2" s="166" t="s">
        <v>1</v>
      </c>
      <c r="D2" s="167"/>
      <c r="E2" s="168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</row>
    <row r="3" spans="1:135" s="154" customFormat="1" ht="27.75" customHeight="1" x14ac:dyDescent="0.3">
      <c r="A3" s="165"/>
      <c r="B3" s="165"/>
      <c r="C3" s="166" t="s">
        <v>2</v>
      </c>
      <c r="D3" s="167"/>
      <c r="E3" s="168"/>
      <c r="F3" s="164"/>
      <c r="G3" s="165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</row>
    <row r="4" spans="1:135" s="154" customFormat="1" ht="27.75" customHeight="1" x14ac:dyDescent="0.3">
      <c r="A4" s="165"/>
      <c r="B4" s="165"/>
      <c r="C4" s="169" t="s">
        <v>3</v>
      </c>
      <c r="D4" s="170"/>
      <c r="E4" s="171"/>
      <c r="F4" s="171"/>
      <c r="G4" s="171"/>
      <c r="H4" s="171"/>
      <c r="I4" s="171"/>
      <c r="J4" s="171"/>
      <c r="K4" s="171"/>
      <c r="L4" s="171"/>
      <c r="R4" s="164"/>
      <c r="S4" s="164"/>
      <c r="T4" s="164"/>
    </row>
    <row r="5" spans="1:135" s="154" customFormat="1" ht="27.75" customHeight="1" x14ac:dyDescent="0.3">
      <c r="A5" s="165"/>
      <c r="B5" s="165"/>
      <c r="C5" s="172" t="s">
        <v>142</v>
      </c>
      <c r="D5" s="173"/>
      <c r="E5" s="17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</row>
    <row r="6" spans="1:135" s="154" customFormat="1" ht="51" customHeight="1" x14ac:dyDescent="0.45">
      <c r="A6" s="165"/>
      <c r="B6" s="165"/>
      <c r="C6" s="172"/>
      <c r="D6" s="173"/>
      <c r="E6" s="356" t="s">
        <v>141</v>
      </c>
      <c r="F6" s="356"/>
      <c r="G6" s="356"/>
      <c r="H6" s="356"/>
      <c r="I6" s="356"/>
      <c r="J6" s="356"/>
      <c r="K6" s="356"/>
      <c r="L6" s="356"/>
      <c r="M6" s="356"/>
      <c r="N6" s="356"/>
      <c r="O6" s="356"/>
      <c r="P6" s="356"/>
      <c r="Q6" s="356"/>
      <c r="R6" s="356"/>
      <c r="S6" s="356"/>
      <c r="T6" s="356"/>
    </row>
    <row r="7" spans="1:135" s="154" customFormat="1" ht="27.75" hidden="1" customHeight="1" x14ac:dyDescent="0.3">
      <c r="A7" s="165"/>
      <c r="B7" s="165"/>
      <c r="C7" s="172"/>
      <c r="D7" s="175" t="s">
        <v>4</v>
      </c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</row>
    <row r="8" spans="1:135" s="154" customFormat="1" ht="27.75" customHeight="1" x14ac:dyDescent="0.4">
      <c r="A8" s="165"/>
      <c r="B8" s="165"/>
      <c r="C8" s="176" t="s">
        <v>165</v>
      </c>
      <c r="D8" s="177"/>
      <c r="E8" s="337"/>
      <c r="F8" s="339"/>
      <c r="G8" s="180"/>
      <c r="H8" s="164"/>
      <c r="I8" s="164"/>
      <c r="L8" s="164"/>
      <c r="M8" s="164"/>
      <c r="N8" s="164"/>
      <c r="O8" s="164"/>
      <c r="P8" s="164"/>
      <c r="Q8" s="164"/>
      <c r="R8" s="164"/>
      <c r="S8" s="164"/>
      <c r="T8" s="164"/>
    </row>
    <row r="9" spans="1:135" s="154" customFormat="1" ht="27.75" customHeight="1" x14ac:dyDescent="0.45">
      <c r="A9" s="165"/>
      <c r="B9" s="165"/>
      <c r="C9" s="176" t="s">
        <v>166</v>
      </c>
      <c r="D9" s="177"/>
      <c r="E9" s="336"/>
      <c r="F9" s="338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</row>
    <row r="10" spans="1:135" s="154" customFormat="1" ht="21.75" hidden="1" customHeight="1" x14ac:dyDescent="0.45">
      <c r="A10" s="165"/>
      <c r="B10" s="165"/>
      <c r="C10" s="177" t="s">
        <v>5</v>
      </c>
      <c r="D10" s="177"/>
      <c r="E10" s="178"/>
      <c r="F10" s="179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</row>
    <row r="11" spans="1:135" s="154" customFormat="1" ht="21.75" hidden="1" customHeight="1" x14ac:dyDescent="0.3">
      <c r="A11" s="165"/>
      <c r="B11" s="165"/>
      <c r="C11" s="181"/>
      <c r="D11" s="181"/>
      <c r="E11" s="164"/>
      <c r="F11" s="182" t="s">
        <v>6</v>
      </c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</row>
    <row r="12" spans="1:135" s="154" customFormat="1" ht="15" customHeight="1" thickBot="1" x14ac:dyDescent="0.3">
      <c r="A12" s="183"/>
      <c r="B12" s="155"/>
      <c r="C12" s="165"/>
      <c r="D12" s="165"/>
      <c r="E12" s="184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</row>
    <row r="13" spans="1:135" ht="57" customHeight="1" thickBot="1" x14ac:dyDescent="0.3">
      <c r="A13" s="183"/>
      <c r="B13" s="86"/>
      <c r="C13" s="86"/>
      <c r="D13" s="87" t="s">
        <v>7</v>
      </c>
      <c r="E13" s="88" t="s">
        <v>8</v>
      </c>
      <c r="F13" s="89" t="s">
        <v>9</v>
      </c>
      <c r="G13" s="87" t="s">
        <v>10</v>
      </c>
      <c r="H13" s="87" t="s">
        <v>181</v>
      </c>
      <c r="I13" s="87" t="s">
        <v>182</v>
      </c>
      <c r="J13" s="87" t="s">
        <v>183</v>
      </c>
      <c r="K13" s="87" t="s">
        <v>14</v>
      </c>
      <c r="L13" s="87" t="s">
        <v>15</v>
      </c>
      <c r="M13" s="87" t="s">
        <v>16</v>
      </c>
      <c r="N13" s="87" t="s">
        <v>17</v>
      </c>
      <c r="O13" s="87" t="s">
        <v>18</v>
      </c>
      <c r="P13" s="87" t="s">
        <v>19</v>
      </c>
      <c r="Q13" s="87" t="s">
        <v>20</v>
      </c>
      <c r="R13" s="87" t="s">
        <v>21</v>
      </c>
      <c r="S13" s="87" t="s">
        <v>22</v>
      </c>
      <c r="T13" s="87" t="s">
        <v>23</v>
      </c>
    </row>
    <row r="14" spans="1:135" s="7" customFormat="1" ht="30" customHeight="1" thickBot="1" x14ac:dyDescent="0.3">
      <c r="A14" s="185"/>
      <c r="B14" s="314"/>
      <c r="C14" s="92" t="s">
        <v>24</v>
      </c>
      <c r="D14" s="93"/>
      <c r="E14" s="187" t="s">
        <v>25</v>
      </c>
      <c r="F14" s="187" t="s">
        <v>25</v>
      </c>
      <c r="G14" s="187" t="s">
        <v>26</v>
      </c>
      <c r="H14" s="187" t="s">
        <v>26</v>
      </c>
      <c r="I14" s="187" t="s">
        <v>26</v>
      </c>
      <c r="J14" s="187" t="s">
        <v>26</v>
      </c>
      <c r="K14" s="187" t="s">
        <v>26</v>
      </c>
      <c r="L14" s="187" t="s">
        <v>26</v>
      </c>
      <c r="M14" s="187" t="s">
        <v>26</v>
      </c>
      <c r="N14" s="187" t="s">
        <v>26</v>
      </c>
      <c r="O14" s="187" t="s">
        <v>26</v>
      </c>
      <c r="P14" s="187" t="s">
        <v>26</v>
      </c>
      <c r="Q14" s="187" t="s">
        <v>26</v>
      </c>
      <c r="R14" s="187" t="s">
        <v>26</v>
      </c>
      <c r="S14" s="187" t="s">
        <v>29</v>
      </c>
      <c r="T14" s="96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</row>
    <row r="15" spans="1:135" s="7" customFormat="1" ht="18.75" thickBot="1" x14ac:dyDescent="0.3">
      <c r="A15" s="186"/>
      <c r="B15" s="97">
        <v>1</v>
      </c>
      <c r="C15" s="87" t="s">
        <v>30</v>
      </c>
      <c r="D15" s="98" t="s">
        <v>31</v>
      </c>
      <c r="E15" s="99">
        <f>+G15*12</f>
        <v>1486519548</v>
      </c>
      <c r="F15" s="100">
        <f>+S15</f>
        <v>867136403</v>
      </c>
      <c r="G15" s="101">
        <v>123876629</v>
      </c>
      <c r="H15" s="101">
        <v>123876629</v>
      </c>
      <c r="I15" s="101">
        <v>123876629</v>
      </c>
      <c r="J15" s="102">
        <v>123876629</v>
      </c>
      <c r="K15" s="101">
        <v>123876629</v>
      </c>
      <c r="L15" s="101">
        <v>123876629</v>
      </c>
      <c r="M15" s="101">
        <v>123876629</v>
      </c>
      <c r="N15" s="101"/>
      <c r="O15" s="101"/>
      <c r="P15" s="101"/>
      <c r="Q15" s="101"/>
      <c r="R15" s="101"/>
      <c r="S15" s="103">
        <f t="shared" ref="S15:S80" si="0">SUM(G15:R15)</f>
        <v>867136403</v>
      </c>
      <c r="T15" s="103">
        <f>+F15-S15</f>
        <v>0</v>
      </c>
      <c r="U15" s="155"/>
      <c r="V15" s="156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5"/>
      <c r="AU15" s="155"/>
      <c r="AV15" s="155"/>
      <c r="AW15" s="155"/>
      <c r="AX15" s="155"/>
      <c r="AY15" s="155"/>
      <c r="AZ15" s="155"/>
      <c r="BA15" s="155"/>
      <c r="BB15" s="155"/>
      <c r="BC15" s="155"/>
      <c r="BD15" s="155"/>
      <c r="BE15" s="155"/>
      <c r="BF15" s="155"/>
      <c r="BG15" s="155"/>
      <c r="BH15" s="155"/>
      <c r="BI15" s="155"/>
      <c r="BJ15" s="155"/>
      <c r="BK15" s="155"/>
      <c r="BL15" s="155"/>
      <c r="BM15" s="155"/>
      <c r="BN15" s="155"/>
      <c r="BO15" s="155"/>
      <c r="BP15" s="155"/>
      <c r="BQ15" s="155"/>
      <c r="BR15" s="155"/>
      <c r="BS15" s="155"/>
      <c r="BT15" s="155"/>
      <c r="BU15" s="155"/>
      <c r="BV15" s="155"/>
      <c r="BW15" s="155"/>
      <c r="BX15" s="155"/>
      <c r="BY15" s="155"/>
      <c r="BZ15" s="155"/>
      <c r="CA15" s="155"/>
      <c r="CB15" s="155"/>
      <c r="CC15" s="155"/>
      <c r="CD15" s="155"/>
      <c r="CE15" s="155"/>
      <c r="CF15" s="155"/>
      <c r="CG15" s="155"/>
      <c r="CH15" s="155"/>
      <c r="CI15" s="155"/>
      <c r="CJ15" s="155"/>
      <c r="CK15" s="155"/>
      <c r="CL15" s="155"/>
      <c r="CM15" s="155"/>
      <c r="CN15" s="155"/>
      <c r="CO15" s="155"/>
      <c r="CP15" s="155"/>
      <c r="CQ15" s="155"/>
      <c r="CR15" s="155"/>
      <c r="CS15" s="155"/>
      <c r="CT15" s="155"/>
      <c r="CU15" s="155"/>
      <c r="CV15" s="155"/>
      <c r="CW15" s="155"/>
      <c r="CX15" s="155"/>
      <c r="CY15" s="155"/>
      <c r="CZ15" s="155"/>
      <c r="DA15" s="155"/>
      <c r="DB15" s="155"/>
      <c r="DC15" s="155"/>
      <c r="DD15" s="155"/>
      <c r="DE15" s="155"/>
      <c r="DF15" s="155"/>
      <c r="DG15" s="155"/>
      <c r="DH15" s="155"/>
      <c r="DI15" s="155"/>
      <c r="DJ15" s="155"/>
      <c r="DK15" s="155"/>
      <c r="DL15" s="155"/>
      <c r="DM15" s="155"/>
      <c r="DN15" s="155"/>
      <c r="DO15" s="155"/>
      <c r="DP15" s="155"/>
      <c r="DQ15" s="155"/>
      <c r="DR15" s="155"/>
      <c r="DS15" s="155"/>
      <c r="DT15" s="155"/>
      <c r="DU15" s="155"/>
      <c r="DV15" s="155"/>
      <c r="DW15" s="155"/>
      <c r="DX15" s="155"/>
      <c r="DY15" s="155"/>
      <c r="DZ15" s="155"/>
      <c r="EA15" s="155"/>
      <c r="EB15" s="155"/>
      <c r="EC15" s="155"/>
      <c r="ED15" s="155"/>
      <c r="EE15" s="155"/>
    </row>
    <row r="16" spans="1:135" s="7" customFormat="1" ht="18.75" thickBot="1" x14ac:dyDescent="0.3">
      <c r="A16" s="186"/>
      <c r="B16" s="104">
        <v>2</v>
      </c>
      <c r="C16" s="87" t="s">
        <v>32</v>
      </c>
      <c r="D16" s="98" t="s">
        <v>31</v>
      </c>
      <c r="E16" s="105"/>
      <c r="F16" s="106">
        <f t="shared" ref="F16:F24" si="1">+S16</f>
        <v>0</v>
      </c>
      <c r="G16" s="107"/>
      <c r="H16" s="107"/>
      <c r="I16" s="107"/>
      <c r="J16" s="108"/>
      <c r="K16" s="107"/>
      <c r="L16" s="107"/>
      <c r="M16" s="107"/>
      <c r="N16" s="107"/>
      <c r="O16" s="107"/>
      <c r="P16" s="107"/>
      <c r="Q16" s="107"/>
      <c r="R16" s="107"/>
      <c r="S16" s="109">
        <f t="shared" si="0"/>
        <v>0</v>
      </c>
      <c r="T16" s="103">
        <f t="shared" ref="T16:T81" si="2">+F16-S16</f>
        <v>0</v>
      </c>
      <c r="U16" s="155"/>
      <c r="V16" s="156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5"/>
      <c r="BH16" s="155"/>
      <c r="BI16" s="155"/>
      <c r="BJ16" s="155"/>
      <c r="BK16" s="155"/>
      <c r="BL16" s="155"/>
      <c r="BM16" s="155"/>
      <c r="BN16" s="155"/>
      <c r="BO16" s="155"/>
      <c r="BP16" s="155"/>
      <c r="BQ16" s="155"/>
      <c r="BR16" s="155"/>
      <c r="BS16" s="155"/>
      <c r="BT16" s="155"/>
      <c r="BU16" s="155"/>
      <c r="BV16" s="155"/>
      <c r="BW16" s="155"/>
      <c r="BX16" s="155"/>
      <c r="BY16" s="155"/>
      <c r="BZ16" s="155"/>
      <c r="CA16" s="155"/>
      <c r="CB16" s="155"/>
      <c r="CC16" s="155"/>
      <c r="CD16" s="155"/>
      <c r="CE16" s="155"/>
      <c r="CF16" s="155"/>
      <c r="CG16" s="155"/>
      <c r="CH16" s="155"/>
      <c r="CI16" s="155"/>
      <c r="CJ16" s="155"/>
      <c r="CK16" s="155"/>
      <c r="CL16" s="155"/>
      <c r="CM16" s="155"/>
      <c r="CN16" s="155"/>
      <c r="CO16" s="155"/>
      <c r="CP16" s="155"/>
      <c r="CQ16" s="155"/>
      <c r="CR16" s="155"/>
      <c r="CS16" s="155"/>
      <c r="CT16" s="155"/>
      <c r="CU16" s="155"/>
      <c r="CV16" s="155"/>
      <c r="CW16" s="155"/>
      <c r="CX16" s="155"/>
      <c r="CY16" s="155"/>
      <c r="CZ16" s="155"/>
      <c r="DA16" s="155"/>
      <c r="DB16" s="155"/>
      <c r="DC16" s="155"/>
      <c r="DD16" s="155"/>
      <c r="DE16" s="155"/>
      <c r="DF16" s="155"/>
      <c r="DG16" s="155"/>
      <c r="DH16" s="155"/>
      <c r="DI16" s="155"/>
      <c r="DJ16" s="155"/>
      <c r="DK16" s="155"/>
      <c r="DL16" s="155"/>
      <c r="DM16" s="155"/>
      <c r="DN16" s="155"/>
      <c r="DO16" s="155"/>
      <c r="DP16" s="155"/>
      <c r="DQ16" s="155"/>
      <c r="DR16" s="155"/>
      <c r="DS16" s="155"/>
      <c r="DT16" s="155"/>
      <c r="DU16" s="155"/>
      <c r="DV16" s="155"/>
      <c r="DW16" s="155"/>
      <c r="DX16" s="155"/>
      <c r="DY16" s="155"/>
      <c r="DZ16" s="155"/>
      <c r="EA16" s="155"/>
      <c r="EB16" s="155"/>
      <c r="EC16" s="155"/>
      <c r="ED16" s="155"/>
      <c r="EE16" s="155"/>
    </row>
    <row r="17" spans="1:135" s="7" customFormat="1" ht="18.75" thickBot="1" x14ac:dyDescent="0.3">
      <c r="A17" s="186"/>
      <c r="B17" s="104">
        <v>3</v>
      </c>
      <c r="C17" s="87" t="s">
        <v>33</v>
      </c>
      <c r="D17" s="98" t="s">
        <v>31</v>
      </c>
      <c r="E17" s="110"/>
      <c r="F17" s="106">
        <f t="shared" si="1"/>
        <v>0</v>
      </c>
      <c r="G17" s="107"/>
      <c r="H17" s="107"/>
      <c r="I17" s="107"/>
      <c r="J17" s="108"/>
      <c r="K17" s="107"/>
      <c r="L17" s="107"/>
      <c r="M17" s="107"/>
      <c r="N17" s="107"/>
      <c r="O17" s="107"/>
      <c r="P17" s="107"/>
      <c r="Q17" s="107"/>
      <c r="R17" s="107"/>
      <c r="S17" s="109">
        <f t="shared" si="0"/>
        <v>0</v>
      </c>
      <c r="T17" s="103">
        <f t="shared" si="2"/>
        <v>0</v>
      </c>
      <c r="U17" s="155"/>
      <c r="V17" s="156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/>
      <c r="BH17" s="155"/>
      <c r="BI17" s="155"/>
      <c r="BJ17" s="155"/>
      <c r="BK17" s="155"/>
      <c r="BL17" s="155"/>
      <c r="BM17" s="155"/>
      <c r="BN17" s="155"/>
      <c r="BO17" s="155"/>
      <c r="BP17" s="155"/>
      <c r="BQ17" s="155"/>
      <c r="BR17" s="155"/>
      <c r="BS17" s="155"/>
      <c r="BT17" s="155"/>
      <c r="BU17" s="155"/>
      <c r="BV17" s="155"/>
      <c r="BW17" s="155"/>
      <c r="BX17" s="155"/>
      <c r="BY17" s="155"/>
      <c r="BZ17" s="155"/>
      <c r="CA17" s="155"/>
      <c r="CB17" s="155"/>
      <c r="CC17" s="155"/>
      <c r="CD17" s="155"/>
      <c r="CE17" s="155"/>
      <c r="CF17" s="155"/>
      <c r="CG17" s="155"/>
      <c r="CH17" s="155"/>
      <c r="CI17" s="155"/>
      <c r="CJ17" s="155"/>
      <c r="CK17" s="155"/>
      <c r="CL17" s="155"/>
      <c r="CM17" s="155"/>
      <c r="CN17" s="155"/>
      <c r="CO17" s="155"/>
      <c r="CP17" s="155"/>
      <c r="CQ17" s="155"/>
      <c r="CR17" s="155"/>
      <c r="CS17" s="155"/>
      <c r="CT17" s="155"/>
      <c r="CU17" s="155"/>
      <c r="CV17" s="155"/>
      <c r="CW17" s="155"/>
      <c r="CX17" s="155"/>
      <c r="CY17" s="155"/>
      <c r="CZ17" s="155"/>
      <c r="DA17" s="155"/>
      <c r="DB17" s="155"/>
      <c r="DC17" s="155"/>
      <c r="DD17" s="155"/>
      <c r="DE17" s="155"/>
      <c r="DF17" s="155"/>
      <c r="DG17" s="155"/>
      <c r="DH17" s="155"/>
      <c r="DI17" s="155"/>
      <c r="DJ17" s="155"/>
      <c r="DK17" s="155"/>
      <c r="DL17" s="155"/>
      <c r="DM17" s="155"/>
      <c r="DN17" s="155"/>
      <c r="DO17" s="155"/>
      <c r="DP17" s="155"/>
      <c r="DQ17" s="155"/>
      <c r="DR17" s="155"/>
      <c r="DS17" s="155"/>
      <c r="DT17" s="155"/>
      <c r="DU17" s="155"/>
      <c r="DV17" s="155"/>
      <c r="DW17" s="155"/>
      <c r="DX17" s="155"/>
      <c r="DY17" s="155"/>
      <c r="DZ17" s="155"/>
      <c r="EA17" s="155"/>
      <c r="EB17" s="155"/>
      <c r="EC17" s="155"/>
      <c r="ED17" s="155"/>
      <c r="EE17" s="155"/>
    </row>
    <row r="18" spans="1:135" s="7" customFormat="1" ht="18.75" thickBot="1" x14ac:dyDescent="0.3">
      <c r="A18" s="186"/>
      <c r="B18" s="104">
        <v>2</v>
      </c>
      <c r="C18" s="87" t="s">
        <v>34</v>
      </c>
      <c r="D18" s="98" t="s">
        <v>31</v>
      </c>
      <c r="E18" s="105">
        <f>+G18*12</f>
        <v>52068696</v>
      </c>
      <c r="F18" s="106">
        <f t="shared" si="1"/>
        <v>30373406</v>
      </c>
      <c r="G18" s="107">
        <v>4339058</v>
      </c>
      <c r="H18" s="107">
        <v>4339058</v>
      </c>
      <c r="I18" s="107">
        <v>4339058</v>
      </c>
      <c r="J18" s="108">
        <v>4339058</v>
      </c>
      <c r="K18" s="107">
        <v>4339058</v>
      </c>
      <c r="L18" s="107">
        <v>4339058</v>
      </c>
      <c r="M18" s="107">
        <v>4339058</v>
      </c>
      <c r="N18" s="107"/>
      <c r="O18" s="107"/>
      <c r="P18" s="107"/>
      <c r="Q18" s="107"/>
      <c r="R18" s="107"/>
      <c r="S18" s="109">
        <f t="shared" si="0"/>
        <v>30373406</v>
      </c>
      <c r="T18" s="103">
        <f t="shared" si="2"/>
        <v>0</v>
      </c>
      <c r="U18" s="155"/>
      <c r="V18" s="156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5"/>
      <c r="BH18" s="155"/>
      <c r="BI18" s="155"/>
      <c r="BJ18" s="155"/>
      <c r="BK18" s="155"/>
      <c r="BL18" s="155"/>
      <c r="BM18" s="155"/>
      <c r="BN18" s="155"/>
      <c r="BO18" s="155"/>
      <c r="BP18" s="155"/>
      <c r="BQ18" s="155"/>
      <c r="BR18" s="155"/>
      <c r="BS18" s="155"/>
      <c r="BT18" s="155"/>
      <c r="BU18" s="155"/>
      <c r="BV18" s="155"/>
      <c r="BW18" s="155"/>
      <c r="BX18" s="155"/>
      <c r="BY18" s="155"/>
      <c r="BZ18" s="155"/>
      <c r="CA18" s="155"/>
      <c r="CB18" s="155"/>
      <c r="CC18" s="155"/>
      <c r="CD18" s="155"/>
      <c r="CE18" s="155"/>
      <c r="CF18" s="155"/>
      <c r="CG18" s="155"/>
      <c r="CH18" s="155"/>
      <c r="CI18" s="155"/>
      <c r="CJ18" s="155"/>
      <c r="CK18" s="155"/>
      <c r="CL18" s="155"/>
      <c r="CM18" s="155"/>
      <c r="CN18" s="155"/>
      <c r="CO18" s="155"/>
      <c r="CP18" s="155"/>
      <c r="CQ18" s="155"/>
      <c r="CR18" s="155"/>
      <c r="CS18" s="155"/>
      <c r="CT18" s="155"/>
      <c r="CU18" s="155"/>
      <c r="CV18" s="155"/>
      <c r="CW18" s="155"/>
      <c r="CX18" s="155"/>
      <c r="CY18" s="155"/>
      <c r="CZ18" s="155"/>
      <c r="DA18" s="155"/>
      <c r="DB18" s="155"/>
      <c r="DC18" s="155"/>
      <c r="DD18" s="155"/>
      <c r="DE18" s="155"/>
      <c r="DF18" s="155"/>
      <c r="DG18" s="155"/>
      <c r="DH18" s="155"/>
      <c r="DI18" s="155"/>
      <c r="DJ18" s="155"/>
      <c r="DK18" s="155"/>
      <c r="DL18" s="155"/>
      <c r="DM18" s="155"/>
      <c r="DN18" s="155"/>
      <c r="DO18" s="155"/>
      <c r="DP18" s="155"/>
      <c r="DQ18" s="155"/>
      <c r="DR18" s="155"/>
      <c r="DS18" s="155"/>
      <c r="DT18" s="155"/>
      <c r="DU18" s="155"/>
      <c r="DV18" s="155"/>
      <c r="DW18" s="155"/>
      <c r="DX18" s="155"/>
      <c r="DY18" s="155"/>
      <c r="DZ18" s="155"/>
      <c r="EA18" s="155"/>
      <c r="EB18" s="155"/>
      <c r="EC18" s="155"/>
      <c r="ED18" s="155"/>
      <c r="EE18" s="155"/>
    </row>
    <row r="19" spans="1:135" s="7" customFormat="1" ht="18.75" thickBot="1" x14ac:dyDescent="0.3">
      <c r="A19" s="186"/>
      <c r="B19" s="104">
        <v>3</v>
      </c>
      <c r="C19" s="87" t="s">
        <v>179</v>
      </c>
      <c r="D19" s="98" t="s">
        <v>31</v>
      </c>
      <c r="E19" s="105">
        <f>+G19*12</f>
        <v>7204224</v>
      </c>
      <c r="F19" s="106">
        <f t="shared" si="1"/>
        <v>4202470</v>
      </c>
      <c r="G19" s="107">
        <v>600352</v>
      </c>
      <c r="H19" s="107">
        <v>600353</v>
      </c>
      <c r="I19" s="107">
        <v>600353</v>
      </c>
      <c r="J19" s="108">
        <v>600353</v>
      </c>
      <c r="K19" s="107">
        <v>600353</v>
      </c>
      <c r="L19" s="107">
        <v>600353</v>
      </c>
      <c r="M19" s="107">
        <v>600353</v>
      </c>
      <c r="N19" s="107"/>
      <c r="O19" s="107"/>
      <c r="P19" s="107"/>
      <c r="Q19" s="107"/>
      <c r="R19" s="107"/>
      <c r="S19" s="109">
        <f t="shared" si="0"/>
        <v>4202470</v>
      </c>
      <c r="T19" s="103">
        <f t="shared" si="2"/>
        <v>0</v>
      </c>
      <c r="U19" s="155"/>
      <c r="V19" s="156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/>
      <c r="BH19" s="155"/>
      <c r="BI19" s="155"/>
      <c r="BJ19" s="155"/>
      <c r="BK19" s="155"/>
      <c r="BL19" s="155"/>
      <c r="BM19" s="155"/>
      <c r="BN19" s="155"/>
      <c r="BO19" s="155"/>
      <c r="BP19" s="155"/>
      <c r="BQ19" s="155"/>
      <c r="BR19" s="155"/>
      <c r="BS19" s="155"/>
      <c r="BT19" s="155"/>
      <c r="BU19" s="155"/>
      <c r="BV19" s="155"/>
      <c r="BW19" s="155"/>
      <c r="BX19" s="155"/>
      <c r="BY19" s="155"/>
      <c r="BZ19" s="155"/>
      <c r="CA19" s="155"/>
      <c r="CB19" s="155"/>
      <c r="CC19" s="155"/>
      <c r="CD19" s="155"/>
      <c r="CE19" s="155"/>
      <c r="CF19" s="155"/>
      <c r="CG19" s="155"/>
      <c r="CH19" s="155"/>
      <c r="CI19" s="155"/>
      <c r="CJ19" s="155"/>
      <c r="CK19" s="155"/>
      <c r="CL19" s="155"/>
      <c r="CM19" s="155"/>
      <c r="CN19" s="155"/>
      <c r="CO19" s="155"/>
      <c r="CP19" s="155"/>
      <c r="CQ19" s="155"/>
      <c r="CR19" s="155"/>
      <c r="CS19" s="155"/>
      <c r="CT19" s="155"/>
      <c r="CU19" s="155"/>
      <c r="CV19" s="155"/>
      <c r="CW19" s="155"/>
      <c r="CX19" s="155"/>
      <c r="CY19" s="155"/>
      <c r="CZ19" s="155"/>
      <c r="DA19" s="155"/>
      <c r="DB19" s="155"/>
      <c r="DC19" s="155"/>
      <c r="DD19" s="155"/>
      <c r="DE19" s="155"/>
      <c r="DF19" s="155"/>
      <c r="DG19" s="155"/>
      <c r="DH19" s="155"/>
      <c r="DI19" s="155"/>
      <c r="DJ19" s="155"/>
      <c r="DK19" s="155"/>
      <c r="DL19" s="155"/>
      <c r="DM19" s="155"/>
      <c r="DN19" s="155"/>
      <c r="DO19" s="155"/>
      <c r="DP19" s="155"/>
      <c r="DQ19" s="155"/>
      <c r="DR19" s="155"/>
      <c r="DS19" s="155"/>
      <c r="DT19" s="155"/>
      <c r="DU19" s="155"/>
      <c r="DV19" s="155"/>
      <c r="DW19" s="155"/>
      <c r="DX19" s="155"/>
      <c r="DY19" s="155"/>
      <c r="DZ19" s="155"/>
      <c r="EA19" s="155"/>
      <c r="EB19" s="155"/>
      <c r="EC19" s="155"/>
      <c r="ED19" s="155"/>
      <c r="EE19" s="155"/>
    </row>
    <row r="20" spans="1:135" s="7" customFormat="1" ht="18.75" thickBot="1" x14ac:dyDescent="0.3">
      <c r="A20" s="186"/>
      <c r="B20" s="104"/>
      <c r="C20" s="87" t="s">
        <v>204</v>
      </c>
      <c r="D20" s="98"/>
      <c r="E20" s="105"/>
      <c r="F20" s="106">
        <f>+G20</f>
        <v>1160102</v>
      </c>
      <c r="G20" s="107">
        <v>1160102</v>
      </c>
      <c r="H20" s="107"/>
      <c r="I20" s="107"/>
      <c r="J20" s="108"/>
      <c r="K20" s="107"/>
      <c r="L20" s="107"/>
      <c r="M20" s="107"/>
      <c r="N20" s="107"/>
      <c r="O20" s="107"/>
      <c r="P20" s="107"/>
      <c r="Q20" s="107"/>
      <c r="R20" s="107"/>
      <c r="S20" s="109">
        <f>SUM(G20:K20)</f>
        <v>1160102</v>
      </c>
      <c r="T20" s="103"/>
      <c r="U20" s="155"/>
      <c r="V20" s="156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55"/>
      <c r="AZ20" s="155"/>
      <c r="BA20" s="155"/>
      <c r="BB20" s="155"/>
      <c r="BC20" s="155"/>
      <c r="BD20" s="155"/>
      <c r="BE20" s="155"/>
      <c r="BF20" s="155"/>
      <c r="BG20" s="155"/>
      <c r="BH20" s="155"/>
      <c r="BI20" s="155"/>
      <c r="BJ20" s="155"/>
      <c r="BK20" s="155"/>
      <c r="BL20" s="155"/>
      <c r="BM20" s="155"/>
      <c r="BN20" s="155"/>
      <c r="BO20" s="155"/>
      <c r="BP20" s="155"/>
      <c r="BQ20" s="155"/>
      <c r="BR20" s="155"/>
      <c r="BS20" s="155"/>
      <c r="BT20" s="155"/>
      <c r="BU20" s="155"/>
      <c r="BV20" s="155"/>
      <c r="BW20" s="155"/>
      <c r="BX20" s="155"/>
      <c r="BY20" s="155"/>
      <c r="BZ20" s="155"/>
      <c r="CA20" s="155"/>
      <c r="CB20" s="155"/>
      <c r="CC20" s="155"/>
      <c r="CD20" s="155"/>
      <c r="CE20" s="155"/>
      <c r="CF20" s="155"/>
      <c r="CG20" s="155"/>
      <c r="CH20" s="155"/>
      <c r="CI20" s="155"/>
      <c r="CJ20" s="155"/>
      <c r="CK20" s="155"/>
      <c r="CL20" s="155"/>
      <c r="CM20" s="155"/>
      <c r="CN20" s="155"/>
      <c r="CO20" s="155"/>
      <c r="CP20" s="155"/>
      <c r="CQ20" s="155"/>
      <c r="CR20" s="155"/>
      <c r="CS20" s="155"/>
      <c r="CT20" s="155"/>
      <c r="CU20" s="155"/>
      <c r="CV20" s="155"/>
      <c r="CW20" s="155"/>
      <c r="CX20" s="155"/>
      <c r="CY20" s="155"/>
      <c r="CZ20" s="155"/>
      <c r="DA20" s="155"/>
      <c r="DB20" s="155"/>
      <c r="DC20" s="155"/>
      <c r="DD20" s="155"/>
      <c r="DE20" s="155"/>
      <c r="DF20" s="155"/>
      <c r="DG20" s="155"/>
      <c r="DH20" s="155"/>
      <c r="DI20" s="155"/>
      <c r="DJ20" s="155"/>
      <c r="DK20" s="155"/>
      <c r="DL20" s="155"/>
      <c r="DM20" s="155"/>
      <c r="DN20" s="155"/>
      <c r="DO20" s="155"/>
      <c r="DP20" s="155"/>
      <c r="DQ20" s="155"/>
      <c r="DR20" s="155"/>
      <c r="DS20" s="155"/>
      <c r="DT20" s="155"/>
      <c r="DU20" s="155"/>
      <c r="DV20" s="155"/>
      <c r="DW20" s="155"/>
      <c r="DX20" s="155"/>
      <c r="DY20" s="155"/>
      <c r="DZ20" s="155"/>
      <c r="EA20" s="155"/>
      <c r="EB20" s="155"/>
      <c r="EC20" s="155"/>
      <c r="ED20" s="155"/>
      <c r="EE20" s="155"/>
    </row>
    <row r="21" spans="1:135" s="7" customFormat="1" ht="18.75" thickBot="1" x14ac:dyDescent="0.3">
      <c r="A21" s="186"/>
      <c r="B21" s="104">
        <v>5</v>
      </c>
      <c r="C21" s="87" t="s">
        <v>36</v>
      </c>
      <c r="D21" s="98" t="s">
        <v>31</v>
      </c>
      <c r="E21" s="105"/>
      <c r="F21" s="106">
        <f t="shared" si="1"/>
        <v>0</v>
      </c>
      <c r="G21" s="107"/>
      <c r="H21" s="107"/>
      <c r="I21" s="107"/>
      <c r="J21" s="108"/>
      <c r="K21" s="107"/>
      <c r="L21" s="107"/>
      <c r="M21" s="107"/>
      <c r="N21" s="107"/>
      <c r="O21" s="107"/>
      <c r="P21" s="107"/>
      <c r="Q21" s="107"/>
      <c r="R21" s="107"/>
      <c r="S21" s="109">
        <f t="shared" si="0"/>
        <v>0</v>
      </c>
      <c r="T21" s="103">
        <f t="shared" si="2"/>
        <v>0</v>
      </c>
      <c r="U21" s="155"/>
      <c r="V21" s="156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5"/>
      <c r="BA21" s="155"/>
      <c r="BB21" s="155"/>
      <c r="BC21" s="155"/>
      <c r="BD21" s="155"/>
      <c r="BE21" s="155"/>
      <c r="BF21" s="155"/>
      <c r="BG21" s="155"/>
      <c r="BH21" s="155"/>
      <c r="BI21" s="155"/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  <c r="BX21" s="155"/>
      <c r="BY21" s="155"/>
      <c r="BZ21" s="155"/>
      <c r="CA21" s="155"/>
      <c r="CB21" s="155"/>
      <c r="CC21" s="155"/>
      <c r="CD21" s="155"/>
      <c r="CE21" s="155"/>
      <c r="CF21" s="155"/>
      <c r="CG21" s="155"/>
      <c r="CH21" s="155"/>
      <c r="CI21" s="155"/>
      <c r="CJ21" s="155"/>
      <c r="CK21" s="155"/>
      <c r="CL21" s="155"/>
      <c r="CM21" s="155"/>
      <c r="CN21" s="155"/>
      <c r="CO21" s="155"/>
      <c r="CP21" s="155"/>
      <c r="CQ21" s="155"/>
      <c r="CR21" s="155"/>
      <c r="CS21" s="155"/>
      <c r="CT21" s="155"/>
      <c r="CU21" s="155"/>
      <c r="CV21" s="155"/>
      <c r="CW21" s="155"/>
      <c r="CX21" s="155"/>
      <c r="CY21" s="155"/>
      <c r="CZ21" s="155"/>
      <c r="DA21" s="155"/>
      <c r="DB21" s="155"/>
      <c r="DC21" s="155"/>
      <c r="DD21" s="155"/>
      <c r="DE21" s="155"/>
      <c r="DF21" s="155"/>
      <c r="DG21" s="155"/>
      <c r="DH21" s="155"/>
      <c r="DI21" s="155"/>
      <c r="DJ21" s="155"/>
      <c r="DK21" s="155"/>
      <c r="DL21" s="155"/>
      <c r="DM21" s="155"/>
      <c r="DN21" s="155"/>
      <c r="DO21" s="155"/>
      <c r="DP21" s="155"/>
      <c r="DQ21" s="155"/>
      <c r="DR21" s="155"/>
      <c r="DS21" s="155"/>
      <c r="DT21" s="155"/>
      <c r="DU21" s="155"/>
      <c r="DV21" s="155"/>
      <c r="DW21" s="155"/>
      <c r="DX21" s="155"/>
      <c r="DY21" s="155"/>
      <c r="DZ21" s="155"/>
      <c r="EA21" s="155"/>
      <c r="EB21" s="155"/>
      <c r="EC21" s="155"/>
      <c r="ED21" s="155"/>
      <c r="EE21" s="155"/>
    </row>
    <row r="22" spans="1:135" s="7" customFormat="1" ht="18.75" thickBot="1" x14ac:dyDescent="0.3">
      <c r="A22" s="186"/>
      <c r="B22" s="104">
        <v>4</v>
      </c>
      <c r="C22" s="87" t="s">
        <v>37</v>
      </c>
      <c r="D22" s="98" t="s">
        <v>31</v>
      </c>
      <c r="E22" s="105"/>
      <c r="F22" s="106">
        <f t="shared" si="1"/>
        <v>3303418</v>
      </c>
      <c r="G22" s="107">
        <v>474792</v>
      </c>
      <c r="H22" s="107">
        <v>474793</v>
      </c>
      <c r="I22" s="107">
        <v>474793</v>
      </c>
      <c r="J22" s="108">
        <v>474793</v>
      </c>
      <c r="K22" s="107">
        <v>474793</v>
      </c>
      <c r="L22" s="107">
        <v>474793</v>
      </c>
      <c r="M22" s="107">
        <v>454661</v>
      </c>
      <c r="N22" s="107"/>
      <c r="O22" s="107"/>
      <c r="P22" s="107"/>
      <c r="Q22" s="107"/>
      <c r="R22" s="107"/>
      <c r="S22" s="109">
        <f t="shared" si="0"/>
        <v>3303418</v>
      </c>
      <c r="T22" s="103">
        <f t="shared" si="2"/>
        <v>0</v>
      </c>
      <c r="U22" s="155"/>
      <c r="V22" s="156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  <c r="CA22" s="155"/>
      <c r="CB22" s="155"/>
      <c r="CC22" s="155"/>
      <c r="CD22" s="155"/>
      <c r="CE22" s="155"/>
      <c r="CF22" s="155"/>
      <c r="CG22" s="155"/>
      <c r="CH22" s="155"/>
      <c r="CI22" s="155"/>
      <c r="CJ22" s="155"/>
      <c r="CK22" s="155"/>
      <c r="CL22" s="155"/>
      <c r="CM22" s="155"/>
      <c r="CN22" s="155"/>
      <c r="CO22" s="155"/>
      <c r="CP22" s="155"/>
      <c r="CQ22" s="155"/>
      <c r="CR22" s="155"/>
      <c r="CS22" s="155"/>
      <c r="CT22" s="155"/>
      <c r="CU22" s="155"/>
      <c r="CV22" s="155"/>
      <c r="CW22" s="155"/>
      <c r="CX22" s="155"/>
      <c r="CY22" s="155"/>
      <c r="CZ22" s="155"/>
      <c r="DA22" s="155"/>
      <c r="DB22" s="155"/>
      <c r="DC22" s="155"/>
      <c r="DD22" s="155"/>
      <c r="DE22" s="155"/>
      <c r="DF22" s="155"/>
      <c r="DG22" s="155"/>
      <c r="DH22" s="155"/>
      <c r="DI22" s="155"/>
      <c r="DJ22" s="155"/>
      <c r="DK22" s="155"/>
      <c r="DL22" s="155"/>
      <c r="DM22" s="155"/>
      <c r="DN22" s="155"/>
      <c r="DO22" s="155"/>
      <c r="DP22" s="155"/>
      <c r="DQ22" s="155"/>
      <c r="DR22" s="155"/>
      <c r="DS22" s="155"/>
      <c r="DT22" s="155"/>
      <c r="DU22" s="155"/>
      <c r="DV22" s="155"/>
      <c r="DW22" s="155"/>
      <c r="DX22" s="155"/>
      <c r="DY22" s="155"/>
      <c r="DZ22" s="155"/>
      <c r="EA22" s="155"/>
      <c r="EB22" s="155"/>
      <c r="EC22" s="155"/>
      <c r="ED22" s="155"/>
      <c r="EE22" s="155"/>
    </row>
    <row r="23" spans="1:135" s="7" customFormat="1" ht="18.75" thickBot="1" x14ac:dyDescent="0.3">
      <c r="A23" s="186"/>
      <c r="B23" s="104">
        <v>7</v>
      </c>
      <c r="C23" s="87" t="s">
        <v>38</v>
      </c>
      <c r="D23" s="98" t="s">
        <v>31</v>
      </c>
      <c r="E23" s="105"/>
      <c r="F23" s="106">
        <f t="shared" si="1"/>
        <v>0</v>
      </c>
      <c r="G23" s="107"/>
      <c r="H23" s="107"/>
      <c r="I23" s="107"/>
      <c r="J23" s="108"/>
      <c r="K23" s="107"/>
      <c r="L23" s="107"/>
      <c r="M23" s="107"/>
      <c r="N23" s="107"/>
      <c r="O23" s="107"/>
      <c r="P23" s="107"/>
      <c r="Q23" s="107"/>
      <c r="R23" s="107"/>
      <c r="S23" s="109">
        <f t="shared" si="0"/>
        <v>0</v>
      </c>
      <c r="T23" s="103">
        <f t="shared" si="2"/>
        <v>0</v>
      </c>
      <c r="U23" s="155"/>
      <c r="V23" s="156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  <c r="CA23" s="155"/>
      <c r="CB23" s="155"/>
      <c r="CC23" s="155"/>
      <c r="CD23" s="155"/>
      <c r="CE23" s="155"/>
      <c r="CF23" s="155"/>
      <c r="CG23" s="155"/>
      <c r="CH23" s="155"/>
      <c r="CI23" s="155"/>
      <c r="CJ23" s="155"/>
      <c r="CK23" s="155"/>
      <c r="CL23" s="155"/>
      <c r="CM23" s="155"/>
      <c r="CN23" s="155"/>
      <c r="CO23" s="155"/>
      <c r="CP23" s="155"/>
      <c r="CQ23" s="155"/>
      <c r="CR23" s="155"/>
      <c r="CS23" s="155"/>
      <c r="CT23" s="155"/>
      <c r="CU23" s="155"/>
      <c r="CV23" s="155"/>
      <c r="CW23" s="155"/>
      <c r="CX23" s="155"/>
      <c r="CY23" s="155"/>
      <c r="CZ23" s="155"/>
      <c r="DA23" s="155"/>
      <c r="DB23" s="155"/>
      <c r="DC23" s="155"/>
      <c r="DD23" s="155"/>
      <c r="DE23" s="155"/>
      <c r="DF23" s="155"/>
      <c r="DG23" s="155"/>
      <c r="DH23" s="155"/>
      <c r="DI23" s="155"/>
      <c r="DJ23" s="155"/>
      <c r="DK23" s="155"/>
      <c r="DL23" s="155"/>
      <c r="DM23" s="155"/>
      <c r="DN23" s="155"/>
      <c r="DO23" s="155"/>
      <c r="DP23" s="155"/>
      <c r="DQ23" s="155"/>
      <c r="DR23" s="155"/>
      <c r="DS23" s="155"/>
      <c r="DT23" s="155"/>
      <c r="DU23" s="155"/>
      <c r="DV23" s="155"/>
      <c r="DW23" s="155"/>
      <c r="DX23" s="155"/>
      <c r="DY23" s="155"/>
      <c r="DZ23" s="155"/>
      <c r="EA23" s="155"/>
      <c r="EB23" s="155"/>
      <c r="EC23" s="155"/>
      <c r="ED23" s="155"/>
      <c r="EE23" s="155"/>
    </row>
    <row r="24" spans="1:135" s="7" customFormat="1" ht="18.75" thickBot="1" x14ac:dyDescent="0.3">
      <c r="A24" s="186"/>
      <c r="B24" s="104">
        <v>5</v>
      </c>
      <c r="C24" s="87" t="s">
        <v>39</v>
      </c>
      <c r="D24" s="98" t="s">
        <v>31</v>
      </c>
      <c r="E24" s="105">
        <f>+G24*12</f>
        <v>5590116</v>
      </c>
      <c r="F24" s="106">
        <f t="shared" si="1"/>
        <v>3260901</v>
      </c>
      <c r="G24" s="107">
        <v>465843</v>
      </c>
      <c r="H24" s="107">
        <v>465843</v>
      </c>
      <c r="I24" s="107">
        <v>465843</v>
      </c>
      <c r="J24" s="108">
        <v>465843</v>
      </c>
      <c r="K24" s="107">
        <v>465843</v>
      </c>
      <c r="L24" s="107">
        <v>465843</v>
      </c>
      <c r="M24" s="107">
        <v>465843</v>
      </c>
      <c r="N24" s="107"/>
      <c r="O24" s="107"/>
      <c r="P24" s="107"/>
      <c r="Q24" s="107"/>
      <c r="R24" s="107"/>
      <c r="S24" s="109">
        <f t="shared" si="0"/>
        <v>3260901</v>
      </c>
      <c r="T24" s="103">
        <f t="shared" si="2"/>
        <v>0</v>
      </c>
      <c r="U24" s="155"/>
      <c r="V24" s="156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5"/>
      <c r="BA24" s="155"/>
      <c r="BB24" s="155"/>
      <c r="BC24" s="155"/>
      <c r="BD24" s="155"/>
      <c r="BE24" s="155"/>
      <c r="BF24" s="155"/>
      <c r="BG24" s="155"/>
      <c r="BH24" s="155"/>
      <c r="BI24" s="155"/>
      <c r="BJ24" s="155"/>
      <c r="BK24" s="155"/>
      <c r="BL24" s="155"/>
      <c r="BM24" s="155"/>
      <c r="BN24" s="155"/>
      <c r="BO24" s="155"/>
      <c r="BP24" s="155"/>
      <c r="BQ24" s="155"/>
      <c r="BR24" s="155"/>
      <c r="BS24" s="155"/>
      <c r="BT24" s="155"/>
      <c r="BU24" s="155"/>
      <c r="BV24" s="155"/>
      <c r="BW24" s="155"/>
      <c r="BX24" s="155"/>
      <c r="BY24" s="155"/>
      <c r="BZ24" s="155"/>
      <c r="CA24" s="155"/>
      <c r="CB24" s="155"/>
      <c r="CC24" s="155"/>
      <c r="CD24" s="155"/>
      <c r="CE24" s="155"/>
      <c r="CF24" s="155"/>
      <c r="CG24" s="155"/>
      <c r="CH24" s="155"/>
      <c r="CI24" s="155"/>
      <c r="CJ24" s="155"/>
      <c r="CK24" s="155"/>
      <c r="CL24" s="155"/>
      <c r="CM24" s="155"/>
      <c r="CN24" s="155"/>
      <c r="CO24" s="155"/>
      <c r="CP24" s="155"/>
      <c r="CQ24" s="155"/>
      <c r="CR24" s="155"/>
      <c r="CS24" s="155"/>
      <c r="CT24" s="155"/>
      <c r="CU24" s="155"/>
      <c r="CV24" s="155"/>
      <c r="CW24" s="155"/>
      <c r="CX24" s="155"/>
      <c r="CY24" s="155"/>
      <c r="CZ24" s="155"/>
      <c r="DA24" s="155"/>
      <c r="DB24" s="155"/>
      <c r="DC24" s="155"/>
      <c r="DD24" s="155"/>
      <c r="DE24" s="155"/>
      <c r="DF24" s="155"/>
      <c r="DG24" s="155"/>
      <c r="DH24" s="155"/>
      <c r="DI24" s="155"/>
      <c r="DJ24" s="155"/>
      <c r="DK24" s="155"/>
      <c r="DL24" s="155"/>
      <c r="DM24" s="155"/>
      <c r="DN24" s="155"/>
      <c r="DO24" s="155"/>
      <c r="DP24" s="155"/>
      <c r="DQ24" s="155"/>
      <c r="DR24" s="155"/>
      <c r="DS24" s="155"/>
      <c r="DT24" s="155"/>
      <c r="DU24" s="155"/>
      <c r="DV24" s="155"/>
      <c r="DW24" s="155"/>
      <c r="DX24" s="155"/>
      <c r="DY24" s="155"/>
      <c r="DZ24" s="155"/>
      <c r="EA24" s="155"/>
      <c r="EB24" s="155"/>
      <c r="EC24" s="155"/>
      <c r="ED24" s="155"/>
      <c r="EE24" s="155"/>
    </row>
    <row r="25" spans="1:135" s="7" customFormat="1" ht="21" thickBot="1" x14ac:dyDescent="0.35">
      <c r="A25" s="186"/>
      <c r="B25" s="104">
        <v>6</v>
      </c>
      <c r="C25" s="87" t="s">
        <v>40</v>
      </c>
      <c r="D25" s="98"/>
      <c r="E25" s="105"/>
      <c r="F25" s="106"/>
      <c r="G25" s="107"/>
      <c r="H25" s="107"/>
      <c r="I25" s="107"/>
      <c r="J25" s="108"/>
      <c r="K25" s="107"/>
      <c r="L25" s="107"/>
      <c r="M25" s="107"/>
      <c r="N25" s="107"/>
      <c r="O25" s="107"/>
      <c r="P25" s="107"/>
      <c r="Q25" s="107"/>
      <c r="R25" s="107"/>
      <c r="S25" s="109">
        <f t="shared" si="0"/>
        <v>0</v>
      </c>
      <c r="T25" s="103">
        <f t="shared" si="2"/>
        <v>0</v>
      </c>
      <c r="U25" s="157"/>
      <c r="V25" s="156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155"/>
      <c r="AY25" s="155"/>
      <c r="AZ25" s="155"/>
      <c r="BA25" s="155"/>
      <c r="BB25" s="155"/>
      <c r="BC25" s="155"/>
      <c r="BD25" s="155"/>
      <c r="BE25" s="155"/>
      <c r="BF25" s="155"/>
      <c r="BG25" s="155"/>
      <c r="BH25" s="155"/>
      <c r="BI25" s="155"/>
      <c r="BJ25" s="155"/>
      <c r="BK25" s="155"/>
      <c r="BL25" s="155"/>
      <c r="BM25" s="155"/>
      <c r="BN25" s="155"/>
      <c r="BO25" s="155"/>
      <c r="BP25" s="155"/>
      <c r="BQ25" s="155"/>
      <c r="BR25" s="155"/>
      <c r="BS25" s="155"/>
      <c r="BT25" s="155"/>
      <c r="BU25" s="155"/>
      <c r="BV25" s="155"/>
      <c r="BW25" s="155"/>
      <c r="BX25" s="155"/>
      <c r="BY25" s="155"/>
      <c r="BZ25" s="155"/>
      <c r="CA25" s="155"/>
      <c r="CB25" s="155"/>
      <c r="CC25" s="155"/>
      <c r="CD25" s="155"/>
      <c r="CE25" s="155"/>
      <c r="CF25" s="155"/>
      <c r="CG25" s="155"/>
      <c r="CH25" s="155"/>
      <c r="CI25" s="155"/>
      <c r="CJ25" s="155"/>
      <c r="CK25" s="155"/>
      <c r="CL25" s="155"/>
      <c r="CM25" s="155"/>
      <c r="CN25" s="155"/>
      <c r="CO25" s="155"/>
      <c r="CP25" s="155"/>
      <c r="CQ25" s="155"/>
      <c r="CR25" s="155"/>
      <c r="CS25" s="155"/>
      <c r="CT25" s="155"/>
      <c r="CU25" s="155"/>
      <c r="CV25" s="155"/>
      <c r="CW25" s="155"/>
      <c r="CX25" s="155"/>
      <c r="CY25" s="155"/>
      <c r="CZ25" s="155"/>
      <c r="DA25" s="155"/>
      <c r="DB25" s="155"/>
      <c r="DC25" s="155"/>
      <c r="DD25" s="155"/>
      <c r="DE25" s="155"/>
      <c r="DF25" s="155"/>
      <c r="DG25" s="155"/>
      <c r="DH25" s="155"/>
      <c r="DI25" s="155"/>
      <c r="DJ25" s="155"/>
      <c r="DK25" s="155"/>
      <c r="DL25" s="155"/>
      <c r="DM25" s="155"/>
      <c r="DN25" s="155"/>
      <c r="DO25" s="155"/>
      <c r="DP25" s="155"/>
      <c r="DQ25" s="155"/>
      <c r="DR25" s="155"/>
      <c r="DS25" s="155"/>
      <c r="DT25" s="155"/>
      <c r="DU25" s="155"/>
      <c r="DV25" s="155"/>
      <c r="DW25" s="155"/>
      <c r="DX25" s="155"/>
      <c r="DY25" s="155"/>
      <c r="DZ25" s="155"/>
      <c r="EA25" s="155"/>
      <c r="EB25" s="155"/>
      <c r="EC25" s="155"/>
      <c r="ED25" s="155"/>
      <c r="EE25" s="155"/>
    </row>
    <row r="26" spans="1:135" s="7" customFormat="1" ht="21" thickBot="1" x14ac:dyDescent="0.35">
      <c r="A26" s="186"/>
      <c r="B26" s="104">
        <v>7</v>
      </c>
      <c r="C26" s="87" t="s">
        <v>41</v>
      </c>
      <c r="D26" s="98"/>
      <c r="E26" s="105"/>
      <c r="F26" s="106"/>
      <c r="G26" s="107"/>
      <c r="H26" s="107"/>
      <c r="I26" s="107"/>
      <c r="J26" s="108"/>
      <c r="K26" s="107"/>
      <c r="L26" s="107"/>
      <c r="M26" s="107"/>
      <c r="N26" s="107"/>
      <c r="O26" s="107"/>
      <c r="P26" s="107"/>
      <c r="Q26" s="107"/>
      <c r="R26" s="107"/>
      <c r="S26" s="109">
        <f t="shared" si="0"/>
        <v>0</v>
      </c>
      <c r="T26" s="103">
        <f t="shared" si="2"/>
        <v>0</v>
      </c>
      <c r="U26" s="157"/>
      <c r="V26" s="156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</row>
    <row r="27" spans="1:135" s="7" customFormat="1" ht="18.75" thickBot="1" x14ac:dyDescent="0.3">
      <c r="A27" s="186"/>
      <c r="B27" s="104"/>
      <c r="C27" s="87" t="s">
        <v>42</v>
      </c>
      <c r="D27" s="98"/>
      <c r="E27" s="105"/>
      <c r="F27" s="106"/>
      <c r="G27" s="107"/>
      <c r="H27" s="107"/>
      <c r="I27" s="107"/>
      <c r="J27" s="108"/>
      <c r="K27" s="107"/>
      <c r="L27" s="107"/>
      <c r="M27" s="107"/>
      <c r="N27" s="107"/>
      <c r="O27" s="107"/>
      <c r="P27" s="107"/>
      <c r="Q27" s="107"/>
      <c r="R27" s="107"/>
      <c r="S27" s="109">
        <f t="shared" si="0"/>
        <v>0</v>
      </c>
      <c r="T27" s="103">
        <f t="shared" si="2"/>
        <v>0</v>
      </c>
      <c r="U27" s="155"/>
      <c r="V27" s="156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155"/>
      <c r="BN27" s="155"/>
      <c r="BO27" s="155"/>
      <c r="BP27" s="155"/>
      <c r="BQ27" s="155"/>
      <c r="BR27" s="155"/>
      <c r="BS27" s="155"/>
      <c r="BT27" s="155"/>
      <c r="BU27" s="155"/>
      <c r="BV27" s="155"/>
      <c r="BW27" s="155"/>
      <c r="BX27" s="155"/>
      <c r="BY27" s="155"/>
      <c r="BZ27" s="155"/>
      <c r="CA27" s="155"/>
      <c r="CB27" s="155"/>
      <c r="CC27" s="155"/>
      <c r="CD27" s="155"/>
      <c r="CE27" s="155"/>
      <c r="CF27" s="155"/>
      <c r="CG27" s="155"/>
      <c r="CH27" s="155"/>
      <c r="CI27" s="155"/>
      <c r="CJ27" s="155"/>
      <c r="CK27" s="155"/>
      <c r="CL27" s="155"/>
      <c r="CM27" s="155"/>
      <c r="CN27" s="155"/>
      <c r="CO27" s="155"/>
      <c r="CP27" s="155"/>
      <c r="CQ27" s="155"/>
      <c r="CR27" s="155"/>
      <c r="CS27" s="155"/>
      <c r="CT27" s="155"/>
      <c r="CU27" s="155"/>
      <c r="CV27" s="155"/>
      <c r="CW27" s="155"/>
      <c r="CX27" s="155"/>
      <c r="CY27" s="155"/>
      <c r="CZ27" s="155"/>
      <c r="DA27" s="155"/>
      <c r="DB27" s="155"/>
      <c r="DC27" s="155"/>
      <c r="DD27" s="155"/>
      <c r="DE27" s="155"/>
      <c r="DF27" s="155"/>
      <c r="DG27" s="155"/>
      <c r="DH27" s="155"/>
      <c r="DI27" s="155"/>
      <c r="DJ27" s="155"/>
      <c r="DK27" s="155"/>
      <c r="DL27" s="155"/>
      <c r="DM27" s="155"/>
      <c r="DN27" s="155"/>
      <c r="DO27" s="155"/>
      <c r="DP27" s="155"/>
      <c r="DQ27" s="155"/>
      <c r="DR27" s="155"/>
      <c r="DS27" s="155"/>
      <c r="DT27" s="155"/>
      <c r="DU27" s="155"/>
      <c r="DV27" s="155"/>
      <c r="DW27" s="155"/>
      <c r="DX27" s="155"/>
      <c r="DY27" s="155"/>
      <c r="DZ27" s="155"/>
      <c r="EA27" s="155"/>
      <c r="EB27" s="155"/>
      <c r="EC27" s="155"/>
      <c r="ED27" s="155"/>
      <c r="EE27" s="155"/>
    </row>
    <row r="28" spans="1:135" s="7" customFormat="1" ht="18.75" thickBot="1" x14ac:dyDescent="0.3">
      <c r="A28" s="186"/>
      <c r="B28" s="104">
        <v>10</v>
      </c>
      <c r="C28" s="87" t="s">
        <v>43</v>
      </c>
      <c r="D28" s="98"/>
      <c r="E28" s="105"/>
      <c r="F28" s="106"/>
      <c r="G28" s="107"/>
      <c r="H28" s="107"/>
      <c r="I28" s="107"/>
      <c r="J28" s="108"/>
      <c r="K28" s="107"/>
      <c r="L28" s="107"/>
      <c r="M28" s="107"/>
      <c r="N28" s="107"/>
      <c r="O28" s="107"/>
      <c r="P28" s="107"/>
      <c r="Q28" s="107"/>
      <c r="R28" s="107"/>
      <c r="S28" s="109">
        <f t="shared" si="0"/>
        <v>0</v>
      </c>
      <c r="T28" s="103">
        <f t="shared" si="2"/>
        <v>0</v>
      </c>
      <c r="U28" s="158"/>
      <c r="V28" s="156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5"/>
      <c r="BH28" s="155"/>
      <c r="BI28" s="155"/>
      <c r="BJ28" s="155"/>
      <c r="BK28" s="155"/>
      <c r="BL28" s="155"/>
      <c r="BM28" s="155"/>
      <c r="BN28" s="155"/>
      <c r="BO28" s="155"/>
      <c r="BP28" s="155"/>
      <c r="BQ28" s="155"/>
      <c r="BR28" s="155"/>
      <c r="BS28" s="155"/>
      <c r="BT28" s="155"/>
      <c r="BU28" s="155"/>
      <c r="BV28" s="155"/>
      <c r="BW28" s="155"/>
      <c r="BX28" s="155"/>
      <c r="BY28" s="155"/>
      <c r="BZ28" s="155"/>
      <c r="CA28" s="155"/>
      <c r="CB28" s="155"/>
      <c r="CC28" s="155"/>
      <c r="CD28" s="155"/>
      <c r="CE28" s="155"/>
      <c r="CF28" s="155"/>
      <c r="CG28" s="155"/>
      <c r="CH28" s="155"/>
      <c r="CI28" s="155"/>
      <c r="CJ28" s="155"/>
      <c r="CK28" s="155"/>
      <c r="CL28" s="155"/>
      <c r="CM28" s="155"/>
      <c r="CN28" s="155"/>
      <c r="CO28" s="155"/>
      <c r="CP28" s="155"/>
      <c r="CQ28" s="155"/>
      <c r="CR28" s="155"/>
      <c r="CS28" s="155"/>
      <c r="CT28" s="155"/>
      <c r="CU28" s="155"/>
      <c r="CV28" s="155"/>
      <c r="CW28" s="155"/>
      <c r="CX28" s="155"/>
      <c r="CY28" s="155"/>
      <c r="CZ28" s="155"/>
      <c r="DA28" s="155"/>
      <c r="DB28" s="155"/>
      <c r="DC28" s="155"/>
      <c r="DD28" s="155"/>
      <c r="DE28" s="155"/>
      <c r="DF28" s="155"/>
      <c r="DG28" s="155"/>
      <c r="DH28" s="155"/>
      <c r="DI28" s="155"/>
      <c r="DJ28" s="155"/>
      <c r="DK28" s="155"/>
      <c r="DL28" s="155"/>
      <c r="DM28" s="155"/>
      <c r="DN28" s="155"/>
      <c r="DO28" s="155"/>
      <c r="DP28" s="155"/>
      <c r="DQ28" s="155"/>
      <c r="DR28" s="155"/>
      <c r="DS28" s="155"/>
      <c r="DT28" s="155"/>
      <c r="DU28" s="155"/>
      <c r="DV28" s="155"/>
      <c r="DW28" s="155"/>
      <c r="DX28" s="155"/>
      <c r="DY28" s="155"/>
      <c r="DZ28" s="155"/>
      <c r="EA28" s="155"/>
      <c r="EB28" s="155"/>
      <c r="EC28" s="155"/>
      <c r="ED28" s="155"/>
      <c r="EE28" s="155"/>
    </row>
    <row r="29" spans="1:135" s="7" customFormat="1" ht="18.75" thickBot="1" x14ac:dyDescent="0.3">
      <c r="A29" s="186"/>
      <c r="B29" s="104">
        <v>11</v>
      </c>
      <c r="C29" s="87" t="s">
        <v>44</v>
      </c>
      <c r="D29" s="98"/>
      <c r="E29" s="105"/>
      <c r="F29" s="106"/>
      <c r="G29" s="107"/>
      <c r="H29" s="107"/>
      <c r="I29" s="107"/>
      <c r="J29" s="108"/>
      <c r="K29" s="107"/>
      <c r="L29" s="107"/>
      <c r="M29" s="107"/>
      <c r="N29" s="107"/>
      <c r="O29" s="107"/>
      <c r="P29" s="107"/>
      <c r="Q29" s="107"/>
      <c r="R29" s="107"/>
      <c r="S29" s="109">
        <f t="shared" si="0"/>
        <v>0</v>
      </c>
      <c r="T29" s="103">
        <f t="shared" si="2"/>
        <v>0</v>
      </c>
      <c r="U29" s="155"/>
      <c r="V29" s="156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155"/>
      <c r="BZ29" s="155"/>
      <c r="CA29" s="155"/>
      <c r="CB29" s="155"/>
      <c r="CC29" s="155"/>
      <c r="CD29" s="155"/>
      <c r="CE29" s="155"/>
      <c r="CF29" s="155"/>
      <c r="CG29" s="155"/>
      <c r="CH29" s="155"/>
      <c r="CI29" s="155"/>
      <c r="CJ29" s="155"/>
      <c r="CK29" s="155"/>
      <c r="CL29" s="155"/>
      <c r="CM29" s="155"/>
      <c r="CN29" s="155"/>
      <c r="CO29" s="155"/>
      <c r="CP29" s="155"/>
      <c r="CQ29" s="155"/>
      <c r="CR29" s="155"/>
      <c r="CS29" s="155"/>
      <c r="CT29" s="155"/>
      <c r="CU29" s="155"/>
      <c r="CV29" s="155"/>
      <c r="CW29" s="155"/>
      <c r="CX29" s="155"/>
      <c r="CY29" s="155"/>
      <c r="CZ29" s="155"/>
      <c r="DA29" s="155"/>
      <c r="DB29" s="155"/>
      <c r="DC29" s="155"/>
      <c r="DD29" s="155"/>
      <c r="DE29" s="155"/>
      <c r="DF29" s="155"/>
      <c r="DG29" s="155"/>
      <c r="DH29" s="155"/>
      <c r="DI29" s="155"/>
      <c r="DJ29" s="155"/>
      <c r="DK29" s="155"/>
      <c r="DL29" s="155"/>
      <c r="DM29" s="155"/>
      <c r="DN29" s="155"/>
      <c r="DO29" s="155"/>
      <c r="DP29" s="155"/>
      <c r="DQ29" s="155"/>
      <c r="DR29" s="155"/>
      <c r="DS29" s="155"/>
      <c r="DT29" s="155"/>
      <c r="DU29" s="155"/>
      <c r="DV29" s="155"/>
      <c r="DW29" s="155"/>
      <c r="DX29" s="155"/>
      <c r="DY29" s="155"/>
      <c r="DZ29" s="155"/>
      <c r="EA29" s="155"/>
      <c r="EB29" s="155"/>
      <c r="EC29" s="155"/>
      <c r="ED29" s="155"/>
      <c r="EE29" s="155"/>
    </row>
    <row r="30" spans="1:135" s="7" customFormat="1" ht="18.75" thickBot="1" x14ac:dyDescent="0.3">
      <c r="A30" s="186"/>
      <c r="B30" s="104">
        <v>12</v>
      </c>
      <c r="C30" s="87" t="s">
        <v>45</v>
      </c>
      <c r="D30" s="98" t="s">
        <v>188</v>
      </c>
      <c r="E30" s="105">
        <f>73554653+73554653</f>
        <v>147109306</v>
      </c>
      <c r="F30" s="106">
        <f>36777327+J30+12259109+12259109+12259109</f>
        <v>85813762</v>
      </c>
      <c r="G30" s="107"/>
      <c r="H30" s="107"/>
      <c r="I30" s="107">
        <v>36777326</v>
      </c>
      <c r="J30" s="108">
        <v>12259108</v>
      </c>
      <c r="K30" s="107"/>
      <c r="L30" s="107"/>
      <c r="M30" s="107">
        <v>12259109</v>
      </c>
      <c r="N30" s="107"/>
      <c r="O30" s="107"/>
      <c r="P30" s="107"/>
      <c r="Q30" s="107"/>
      <c r="R30" s="107"/>
      <c r="S30" s="109">
        <f t="shared" si="0"/>
        <v>61295543</v>
      </c>
      <c r="T30" s="103">
        <f t="shared" si="2"/>
        <v>24518219</v>
      </c>
      <c r="U30" s="155"/>
      <c r="V30" s="156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5"/>
      <c r="AU30" s="155"/>
      <c r="AV30" s="155"/>
      <c r="AW30" s="155"/>
      <c r="AX30" s="155"/>
      <c r="AY30" s="155"/>
      <c r="AZ30" s="155"/>
      <c r="BA30" s="155"/>
      <c r="BB30" s="155"/>
      <c r="BC30" s="155"/>
      <c r="BD30" s="155"/>
      <c r="BE30" s="155"/>
      <c r="BF30" s="155"/>
      <c r="BG30" s="155"/>
      <c r="BH30" s="155"/>
      <c r="BI30" s="155"/>
      <c r="BJ30" s="155"/>
      <c r="BK30" s="155"/>
      <c r="BL30" s="155"/>
      <c r="BM30" s="155"/>
      <c r="BN30" s="155"/>
      <c r="BO30" s="155"/>
      <c r="BP30" s="155"/>
      <c r="BQ30" s="155"/>
      <c r="BR30" s="155"/>
      <c r="BS30" s="155"/>
      <c r="BT30" s="155"/>
      <c r="BU30" s="155"/>
      <c r="BV30" s="155"/>
      <c r="BW30" s="155"/>
      <c r="BX30" s="155"/>
      <c r="BY30" s="155"/>
      <c r="BZ30" s="155"/>
      <c r="CA30" s="155"/>
      <c r="CB30" s="155"/>
      <c r="CC30" s="155"/>
      <c r="CD30" s="155"/>
      <c r="CE30" s="155"/>
      <c r="CF30" s="155"/>
      <c r="CG30" s="155"/>
      <c r="CH30" s="155"/>
      <c r="CI30" s="155"/>
      <c r="CJ30" s="155"/>
      <c r="CK30" s="155"/>
      <c r="CL30" s="155"/>
      <c r="CM30" s="155"/>
      <c r="CN30" s="155"/>
      <c r="CO30" s="155"/>
      <c r="CP30" s="155"/>
      <c r="CQ30" s="155"/>
      <c r="CR30" s="155"/>
      <c r="CS30" s="155"/>
      <c r="CT30" s="155"/>
      <c r="CU30" s="155"/>
      <c r="CV30" s="155"/>
      <c r="CW30" s="155"/>
      <c r="CX30" s="155"/>
      <c r="CY30" s="155"/>
      <c r="CZ30" s="155"/>
      <c r="DA30" s="155"/>
      <c r="DB30" s="155"/>
      <c r="DC30" s="155"/>
      <c r="DD30" s="155"/>
      <c r="DE30" s="155"/>
      <c r="DF30" s="155"/>
      <c r="DG30" s="155"/>
      <c r="DH30" s="155"/>
      <c r="DI30" s="155"/>
      <c r="DJ30" s="155"/>
      <c r="DK30" s="155"/>
      <c r="DL30" s="155"/>
      <c r="DM30" s="155"/>
      <c r="DN30" s="155"/>
      <c r="DO30" s="155"/>
      <c r="DP30" s="155"/>
      <c r="DQ30" s="155"/>
      <c r="DR30" s="155"/>
      <c r="DS30" s="155"/>
      <c r="DT30" s="155"/>
      <c r="DU30" s="155"/>
      <c r="DV30" s="155"/>
      <c r="DW30" s="155"/>
      <c r="DX30" s="155"/>
      <c r="DY30" s="155"/>
      <c r="DZ30" s="155"/>
      <c r="EA30" s="155"/>
      <c r="EB30" s="155"/>
      <c r="EC30" s="155"/>
      <c r="ED30" s="155"/>
      <c r="EE30" s="155"/>
    </row>
    <row r="31" spans="1:135" s="7" customFormat="1" ht="18.75" thickBot="1" x14ac:dyDescent="0.3">
      <c r="A31" s="186"/>
      <c r="B31" s="104">
        <v>8</v>
      </c>
      <c r="C31" s="87" t="s">
        <v>46</v>
      </c>
      <c r="D31" s="98">
        <v>787</v>
      </c>
      <c r="E31" s="105">
        <v>14044152</v>
      </c>
      <c r="F31" s="106">
        <f>+J31</f>
        <v>7022076</v>
      </c>
      <c r="G31" s="107"/>
      <c r="H31" s="107"/>
      <c r="I31" s="107"/>
      <c r="J31" s="108">
        <v>7022076</v>
      </c>
      <c r="K31" s="107"/>
      <c r="L31" s="107"/>
      <c r="M31" s="107"/>
      <c r="N31" s="107"/>
      <c r="O31" s="107"/>
      <c r="P31" s="107"/>
      <c r="Q31" s="107"/>
      <c r="R31" s="107"/>
      <c r="S31" s="109">
        <f t="shared" si="0"/>
        <v>7022076</v>
      </c>
      <c r="T31" s="103">
        <f t="shared" si="2"/>
        <v>0</v>
      </c>
      <c r="U31" s="158"/>
      <c r="V31" s="156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5"/>
      <c r="AU31" s="155"/>
      <c r="AV31" s="155"/>
      <c r="AW31" s="155"/>
      <c r="AX31" s="155"/>
      <c r="AY31" s="155"/>
      <c r="AZ31" s="155"/>
      <c r="BA31" s="155"/>
      <c r="BB31" s="155"/>
      <c r="BC31" s="155"/>
      <c r="BD31" s="155"/>
      <c r="BE31" s="155"/>
      <c r="BF31" s="155"/>
      <c r="BG31" s="155"/>
      <c r="BH31" s="155"/>
      <c r="BI31" s="155"/>
      <c r="BJ31" s="155"/>
      <c r="BK31" s="155"/>
      <c r="BL31" s="155"/>
      <c r="BM31" s="155"/>
      <c r="BN31" s="155"/>
      <c r="BO31" s="155"/>
      <c r="BP31" s="155"/>
      <c r="BQ31" s="155"/>
      <c r="BR31" s="155"/>
      <c r="BS31" s="155"/>
      <c r="BT31" s="155"/>
      <c r="BU31" s="155"/>
      <c r="BV31" s="155"/>
      <c r="BW31" s="155"/>
      <c r="BX31" s="155"/>
      <c r="BY31" s="155"/>
      <c r="BZ31" s="155"/>
      <c r="CA31" s="155"/>
      <c r="CB31" s="155"/>
      <c r="CC31" s="155"/>
      <c r="CD31" s="155"/>
      <c r="CE31" s="155"/>
      <c r="CF31" s="155"/>
      <c r="CG31" s="155"/>
      <c r="CH31" s="155"/>
      <c r="CI31" s="155"/>
      <c r="CJ31" s="155"/>
      <c r="CK31" s="155"/>
      <c r="CL31" s="155"/>
      <c r="CM31" s="155"/>
      <c r="CN31" s="155"/>
      <c r="CO31" s="155"/>
      <c r="CP31" s="155"/>
      <c r="CQ31" s="155"/>
      <c r="CR31" s="155"/>
      <c r="CS31" s="155"/>
      <c r="CT31" s="155"/>
      <c r="CU31" s="155"/>
      <c r="CV31" s="155"/>
      <c r="CW31" s="155"/>
      <c r="CX31" s="155"/>
      <c r="CY31" s="155"/>
      <c r="CZ31" s="155"/>
      <c r="DA31" s="155"/>
      <c r="DB31" s="155"/>
      <c r="DC31" s="155"/>
      <c r="DD31" s="155"/>
      <c r="DE31" s="155"/>
      <c r="DF31" s="155"/>
      <c r="DG31" s="155"/>
      <c r="DH31" s="155"/>
      <c r="DI31" s="155"/>
      <c r="DJ31" s="155"/>
      <c r="DK31" s="155"/>
      <c r="DL31" s="155"/>
      <c r="DM31" s="155"/>
      <c r="DN31" s="155"/>
      <c r="DO31" s="155"/>
      <c r="DP31" s="155"/>
      <c r="DQ31" s="155"/>
      <c r="DR31" s="155"/>
      <c r="DS31" s="155"/>
      <c r="DT31" s="155"/>
      <c r="DU31" s="155"/>
      <c r="DV31" s="155"/>
      <c r="DW31" s="155"/>
      <c r="DX31" s="155"/>
      <c r="DY31" s="155"/>
      <c r="DZ31" s="155"/>
      <c r="EA31" s="155"/>
      <c r="EB31" s="155"/>
      <c r="EC31" s="155"/>
      <c r="ED31" s="155"/>
      <c r="EE31" s="155"/>
    </row>
    <row r="32" spans="1:135" s="7" customFormat="1" ht="18.75" thickBot="1" x14ac:dyDescent="0.3">
      <c r="A32" s="186"/>
      <c r="B32" s="104">
        <v>7</v>
      </c>
      <c r="C32" s="87" t="s">
        <v>47</v>
      </c>
      <c r="D32" s="98" t="s">
        <v>31</v>
      </c>
      <c r="E32" s="105"/>
      <c r="F32" s="106"/>
      <c r="G32" s="107"/>
      <c r="H32" s="107"/>
      <c r="I32" s="107"/>
      <c r="J32" s="108"/>
      <c r="K32" s="107"/>
      <c r="L32" s="107"/>
      <c r="M32" s="107"/>
      <c r="N32" s="107"/>
      <c r="O32" s="107"/>
      <c r="P32" s="107"/>
      <c r="Q32" s="107"/>
      <c r="R32" s="107"/>
      <c r="S32" s="109">
        <f t="shared" si="0"/>
        <v>0</v>
      </c>
      <c r="T32" s="103">
        <f t="shared" si="2"/>
        <v>0</v>
      </c>
      <c r="U32" s="155"/>
      <c r="V32" s="156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  <c r="BH32" s="155"/>
      <c r="BI32" s="155"/>
      <c r="BJ32" s="155"/>
      <c r="BK32" s="155"/>
      <c r="BL32" s="155"/>
      <c r="BM32" s="155"/>
      <c r="BN32" s="155"/>
      <c r="BO32" s="155"/>
      <c r="BP32" s="155"/>
      <c r="BQ32" s="155"/>
      <c r="BR32" s="155"/>
      <c r="BS32" s="155"/>
      <c r="BT32" s="155"/>
      <c r="BU32" s="155"/>
      <c r="BV32" s="155"/>
      <c r="BW32" s="155"/>
      <c r="BX32" s="155"/>
      <c r="BY32" s="155"/>
      <c r="BZ32" s="155"/>
      <c r="CA32" s="155"/>
      <c r="CB32" s="155"/>
      <c r="CC32" s="155"/>
      <c r="CD32" s="155"/>
      <c r="CE32" s="155"/>
      <c r="CF32" s="155"/>
      <c r="CG32" s="155"/>
      <c r="CH32" s="155"/>
      <c r="CI32" s="155"/>
      <c r="CJ32" s="155"/>
      <c r="CK32" s="155"/>
      <c r="CL32" s="155"/>
      <c r="CM32" s="155"/>
      <c r="CN32" s="155"/>
      <c r="CO32" s="155"/>
      <c r="CP32" s="155"/>
      <c r="CQ32" s="155"/>
      <c r="CR32" s="155"/>
      <c r="CS32" s="155"/>
      <c r="CT32" s="155"/>
      <c r="CU32" s="155"/>
      <c r="CV32" s="155"/>
      <c r="CW32" s="155"/>
      <c r="CX32" s="155"/>
      <c r="CY32" s="155"/>
      <c r="CZ32" s="155"/>
      <c r="DA32" s="155"/>
      <c r="DB32" s="155"/>
      <c r="DC32" s="155"/>
      <c r="DD32" s="155"/>
      <c r="DE32" s="155"/>
      <c r="DF32" s="155"/>
      <c r="DG32" s="155"/>
      <c r="DH32" s="155"/>
      <c r="DI32" s="155"/>
      <c r="DJ32" s="155"/>
      <c r="DK32" s="155"/>
      <c r="DL32" s="155"/>
      <c r="DM32" s="155"/>
      <c r="DN32" s="155"/>
      <c r="DO32" s="155"/>
      <c r="DP32" s="155"/>
      <c r="DQ32" s="155"/>
      <c r="DR32" s="155"/>
      <c r="DS32" s="155"/>
      <c r="DT32" s="155"/>
      <c r="DU32" s="155"/>
      <c r="DV32" s="155"/>
      <c r="DW32" s="155"/>
      <c r="DX32" s="155"/>
      <c r="DY32" s="155"/>
      <c r="DZ32" s="155"/>
      <c r="EA32" s="155"/>
      <c r="EB32" s="155"/>
      <c r="EC32" s="155"/>
      <c r="ED32" s="155"/>
      <c r="EE32" s="155"/>
    </row>
    <row r="33" spans="1:135" s="7" customFormat="1" ht="18.75" thickBot="1" x14ac:dyDescent="0.3">
      <c r="A33" s="186"/>
      <c r="B33" s="104">
        <v>9</v>
      </c>
      <c r="C33" s="87" t="s">
        <v>48</v>
      </c>
      <c r="D33" s="98" t="s">
        <v>31</v>
      </c>
      <c r="E33" s="105"/>
      <c r="F33" s="106"/>
      <c r="G33" s="107"/>
      <c r="H33" s="107"/>
      <c r="I33" s="107"/>
      <c r="J33" s="108"/>
      <c r="K33" s="107"/>
      <c r="L33" s="107"/>
      <c r="M33" s="107"/>
      <c r="N33" s="107"/>
      <c r="O33" s="107"/>
      <c r="P33" s="107"/>
      <c r="Q33" s="107"/>
      <c r="R33" s="107"/>
      <c r="S33" s="109">
        <f t="shared" si="0"/>
        <v>0</v>
      </c>
      <c r="T33" s="103">
        <f t="shared" si="2"/>
        <v>0</v>
      </c>
      <c r="U33" s="155"/>
      <c r="V33" s="156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</row>
    <row r="34" spans="1:135" s="7" customFormat="1" ht="18.75" thickBot="1" x14ac:dyDescent="0.3">
      <c r="A34" s="186"/>
      <c r="B34" s="104">
        <v>10</v>
      </c>
      <c r="C34" s="87" t="s">
        <v>49</v>
      </c>
      <c r="D34" s="98" t="s">
        <v>31</v>
      </c>
      <c r="E34" s="105"/>
      <c r="F34" s="106">
        <f>SUM(G34:R34)</f>
        <v>-514724</v>
      </c>
      <c r="G34" s="107">
        <v>-73532</v>
      </c>
      <c r="H34" s="107">
        <v>-73532</v>
      </c>
      <c r="I34" s="107">
        <v>-73532</v>
      </c>
      <c r="J34" s="108">
        <v>-73532</v>
      </c>
      <c r="K34" s="107">
        <v>-73532</v>
      </c>
      <c r="L34" s="107">
        <v>-73532</v>
      </c>
      <c r="M34" s="107">
        <v>-73532</v>
      </c>
      <c r="N34" s="107"/>
      <c r="O34" s="107"/>
      <c r="P34" s="107"/>
      <c r="Q34" s="107"/>
      <c r="R34" s="107"/>
      <c r="S34" s="109">
        <f t="shared" si="0"/>
        <v>-514724</v>
      </c>
      <c r="T34" s="103">
        <f t="shared" si="2"/>
        <v>0</v>
      </c>
      <c r="U34" s="155"/>
      <c r="V34" s="156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</row>
    <row r="35" spans="1:135" s="7" customFormat="1" ht="18.75" thickBot="1" x14ac:dyDescent="0.3">
      <c r="A35" s="186"/>
      <c r="B35" s="104">
        <v>11</v>
      </c>
      <c r="C35" s="87" t="s">
        <v>50</v>
      </c>
      <c r="D35" s="98" t="s">
        <v>31</v>
      </c>
      <c r="E35" s="105"/>
      <c r="F35" s="106"/>
      <c r="G35" s="107"/>
      <c r="H35" s="107"/>
      <c r="I35" s="107"/>
      <c r="J35" s="108"/>
      <c r="K35" s="107"/>
      <c r="L35" s="107"/>
      <c r="M35" s="107"/>
      <c r="N35" s="107"/>
      <c r="O35" s="107"/>
      <c r="P35" s="107"/>
      <c r="Q35" s="107"/>
      <c r="R35" s="107"/>
      <c r="S35" s="109">
        <f t="shared" si="0"/>
        <v>0</v>
      </c>
      <c r="T35" s="103">
        <f t="shared" si="2"/>
        <v>0</v>
      </c>
      <c r="U35" s="155"/>
      <c r="V35" s="156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5"/>
      <c r="AU35" s="155"/>
      <c r="AV35" s="155"/>
      <c r="AW35" s="155"/>
      <c r="AX35" s="155"/>
      <c r="AY35" s="155"/>
      <c r="AZ35" s="155"/>
      <c r="BA35" s="155"/>
      <c r="BB35" s="155"/>
      <c r="BC35" s="155"/>
      <c r="BD35" s="155"/>
      <c r="BE35" s="155"/>
      <c r="BF35" s="155"/>
      <c r="BG35" s="155"/>
      <c r="BH35" s="155"/>
      <c r="BI35" s="155"/>
      <c r="BJ35" s="155"/>
      <c r="BK35" s="155"/>
      <c r="BL35" s="155"/>
      <c r="BM35" s="155"/>
      <c r="BN35" s="155"/>
      <c r="BO35" s="155"/>
      <c r="BP35" s="155"/>
      <c r="BQ35" s="155"/>
      <c r="BR35" s="155"/>
      <c r="BS35" s="155"/>
      <c r="BT35" s="155"/>
      <c r="BU35" s="155"/>
      <c r="BV35" s="155"/>
      <c r="BW35" s="155"/>
      <c r="BX35" s="155"/>
      <c r="BY35" s="155"/>
      <c r="BZ35" s="155"/>
      <c r="CA35" s="155"/>
      <c r="CB35" s="155"/>
      <c r="CC35" s="155"/>
      <c r="CD35" s="155"/>
      <c r="CE35" s="155"/>
      <c r="CF35" s="155"/>
      <c r="CG35" s="155"/>
      <c r="CH35" s="155"/>
      <c r="CI35" s="155"/>
      <c r="CJ35" s="155"/>
      <c r="CK35" s="155"/>
      <c r="CL35" s="155"/>
      <c r="CM35" s="155"/>
      <c r="CN35" s="155"/>
      <c r="CO35" s="155"/>
      <c r="CP35" s="155"/>
      <c r="CQ35" s="155"/>
      <c r="CR35" s="155"/>
      <c r="CS35" s="155"/>
      <c r="CT35" s="155"/>
      <c r="CU35" s="155"/>
      <c r="CV35" s="155"/>
      <c r="CW35" s="155"/>
      <c r="CX35" s="155"/>
      <c r="CY35" s="155"/>
      <c r="CZ35" s="155"/>
      <c r="DA35" s="155"/>
      <c r="DB35" s="155"/>
      <c r="DC35" s="155"/>
      <c r="DD35" s="155"/>
      <c r="DE35" s="155"/>
      <c r="DF35" s="155"/>
      <c r="DG35" s="155"/>
      <c r="DH35" s="155"/>
      <c r="DI35" s="155"/>
      <c r="DJ35" s="155"/>
      <c r="DK35" s="155"/>
      <c r="DL35" s="155"/>
      <c r="DM35" s="155"/>
      <c r="DN35" s="155"/>
      <c r="DO35" s="155"/>
      <c r="DP35" s="155"/>
      <c r="DQ35" s="155"/>
      <c r="DR35" s="155"/>
      <c r="DS35" s="155"/>
      <c r="DT35" s="155"/>
      <c r="DU35" s="155"/>
      <c r="DV35" s="155"/>
      <c r="DW35" s="155"/>
      <c r="DX35" s="155"/>
      <c r="DY35" s="155"/>
      <c r="DZ35" s="155"/>
      <c r="EA35" s="155"/>
      <c r="EB35" s="155"/>
      <c r="EC35" s="155"/>
      <c r="ED35" s="155"/>
      <c r="EE35" s="155"/>
    </row>
    <row r="36" spans="1:135" s="8" customFormat="1" ht="18.75" thickBot="1" x14ac:dyDescent="0.3">
      <c r="A36" s="186"/>
      <c r="B36" s="104">
        <v>17</v>
      </c>
      <c r="C36" s="87" t="s">
        <v>232</v>
      </c>
      <c r="D36" s="98"/>
      <c r="E36" s="105"/>
      <c r="F36" s="106"/>
      <c r="G36" s="107"/>
      <c r="H36" s="107"/>
      <c r="I36" s="107"/>
      <c r="J36" s="108"/>
      <c r="K36" s="107"/>
      <c r="L36" s="107"/>
      <c r="M36" s="107"/>
      <c r="N36" s="107"/>
      <c r="O36" s="107"/>
      <c r="P36" s="107"/>
      <c r="Q36" s="107"/>
      <c r="R36" s="107"/>
      <c r="S36" s="109">
        <f t="shared" si="0"/>
        <v>0</v>
      </c>
      <c r="T36" s="103">
        <f t="shared" si="2"/>
        <v>0</v>
      </c>
      <c r="U36" s="155"/>
      <c r="V36" s="156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5"/>
      <c r="AU36" s="155"/>
      <c r="AV36" s="155"/>
      <c r="AW36" s="155"/>
      <c r="AX36" s="155"/>
      <c r="AY36" s="155"/>
      <c r="AZ36" s="155"/>
      <c r="BA36" s="155"/>
      <c r="BB36" s="155"/>
      <c r="BC36" s="155"/>
      <c r="BD36" s="155"/>
      <c r="BE36" s="155"/>
      <c r="BF36" s="155"/>
      <c r="BG36" s="155"/>
      <c r="BH36" s="155"/>
      <c r="BI36" s="155"/>
      <c r="BJ36" s="155"/>
      <c r="BK36" s="155"/>
      <c r="BL36" s="155"/>
      <c r="BM36" s="155"/>
      <c r="BN36" s="155"/>
      <c r="BO36" s="155"/>
      <c r="BP36" s="155"/>
      <c r="BQ36" s="155"/>
      <c r="BR36" s="155"/>
      <c r="BS36" s="155"/>
      <c r="BT36" s="155"/>
      <c r="BU36" s="155"/>
      <c r="BV36" s="155"/>
      <c r="BW36" s="155"/>
      <c r="BX36" s="155"/>
      <c r="BY36" s="155"/>
      <c r="BZ36" s="155"/>
      <c r="CA36" s="155"/>
      <c r="CB36" s="155"/>
      <c r="CC36" s="155"/>
      <c r="CD36" s="155"/>
      <c r="CE36" s="155"/>
      <c r="CF36" s="155"/>
      <c r="CG36" s="155"/>
      <c r="CH36" s="155"/>
      <c r="CI36" s="155"/>
      <c r="CJ36" s="155"/>
      <c r="CK36" s="155"/>
      <c r="CL36" s="155"/>
      <c r="CM36" s="155"/>
      <c r="CN36" s="155"/>
      <c r="CO36" s="155"/>
      <c r="CP36" s="155"/>
      <c r="CQ36" s="155"/>
      <c r="CR36" s="155"/>
      <c r="CS36" s="155"/>
      <c r="CT36" s="155"/>
      <c r="CU36" s="155"/>
      <c r="CV36" s="155"/>
      <c r="CW36" s="155"/>
      <c r="CX36" s="155"/>
      <c r="CY36" s="155"/>
      <c r="CZ36" s="155"/>
      <c r="DA36" s="155"/>
      <c r="DB36" s="155"/>
      <c r="DC36" s="155"/>
      <c r="DD36" s="155"/>
      <c r="DE36" s="155"/>
      <c r="DF36" s="155"/>
      <c r="DG36" s="155"/>
      <c r="DH36" s="155"/>
      <c r="DI36" s="155"/>
      <c r="DJ36" s="155"/>
      <c r="DK36" s="155"/>
      <c r="DL36" s="155"/>
      <c r="DM36" s="155"/>
      <c r="DN36" s="155"/>
      <c r="DO36" s="155"/>
      <c r="DP36" s="155"/>
      <c r="DQ36" s="155"/>
      <c r="DR36" s="155"/>
      <c r="DS36" s="155"/>
      <c r="DT36" s="155"/>
      <c r="DU36" s="155"/>
      <c r="DV36" s="155"/>
      <c r="DW36" s="155"/>
      <c r="DX36" s="155"/>
      <c r="DY36" s="155"/>
      <c r="DZ36" s="155"/>
      <c r="EA36" s="155"/>
      <c r="EB36" s="155"/>
      <c r="EC36" s="155"/>
      <c r="ED36" s="155"/>
      <c r="EE36" s="155"/>
    </row>
    <row r="37" spans="1:135" s="9" customFormat="1" ht="18.75" thickBot="1" x14ac:dyDescent="0.3">
      <c r="A37" s="186"/>
      <c r="B37" s="104">
        <v>18</v>
      </c>
      <c r="C37" s="87" t="s">
        <v>51</v>
      </c>
      <c r="D37" s="98"/>
      <c r="E37" s="105"/>
      <c r="F37" s="106"/>
      <c r="G37" s="107"/>
      <c r="H37" s="107"/>
      <c r="I37" s="107"/>
      <c r="J37" s="108"/>
      <c r="K37" s="107"/>
      <c r="L37" s="107"/>
      <c r="M37" s="107"/>
      <c r="N37" s="107"/>
      <c r="O37" s="107"/>
      <c r="P37" s="107"/>
      <c r="Q37" s="107"/>
      <c r="R37" s="107"/>
      <c r="S37" s="109">
        <f t="shared" si="0"/>
        <v>0</v>
      </c>
      <c r="T37" s="103">
        <f t="shared" si="2"/>
        <v>0</v>
      </c>
      <c r="U37" s="155"/>
      <c r="V37" s="156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</row>
    <row r="38" spans="1:135" s="9" customFormat="1" ht="18.75" thickBot="1" x14ac:dyDescent="0.3">
      <c r="A38" s="186"/>
      <c r="B38" s="104"/>
      <c r="C38" s="87" t="s">
        <v>52</v>
      </c>
      <c r="D38" s="98"/>
      <c r="E38" s="105"/>
      <c r="F38" s="106"/>
      <c r="G38" s="107"/>
      <c r="H38" s="107"/>
      <c r="I38" s="107"/>
      <c r="J38" s="108"/>
      <c r="K38" s="107"/>
      <c r="L38" s="107"/>
      <c r="M38" s="107"/>
      <c r="N38" s="107"/>
      <c r="O38" s="107"/>
      <c r="P38" s="107"/>
      <c r="Q38" s="107"/>
      <c r="R38" s="107"/>
      <c r="S38" s="109">
        <f t="shared" si="0"/>
        <v>0</v>
      </c>
      <c r="T38" s="103">
        <f t="shared" si="2"/>
        <v>0</v>
      </c>
      <c r="U38" s="155"/>
      <c r="V38" s="156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  <c r="AX38" s="155"/>
      <c r="AY38" s="155"/>
      <c r="AZ38" s="155"/>
      <c r="BA38" s="155"/>
      <c r="BB38" s="155"/>
      <c r="BC38" s="155"/>
      <c r="BD38" s="155"/>
      <c r="BE38" s="155"/>
      <c r="BF38" s="155"/>
      <c r="BG38" s="155"/>
      <c r="BH38" s="155"/>
      <c r="BI38" s="155"/>
      <c r="BJ38" s="155"/>
      <c r="BK38" s="155"/>
      <c r="BL38" s="155"/>
      <c r="BM38" s="155"/>
      <c r="BN38" s="155"/>
      <c r="BO38" s="155"/>
      <c r="BP38" s="155"/>
      <c r="BQ38" s="155"/>
      <c r="BR38" s="155"/>
      <c r="BS38" s="155"/>
      <c r="BT38" s="155"/>
      <c r="BU38" s="155"/>
      <c r="BV38" s="155"/>
      <c r="BW38" s="155"/>
      <c r="BX38" s="155"/>
      <c r="BY38" s="155"/>
      <c r="BZ38" s="155"/>
      <c r="CA38" s="155"/>
      <c r="CB38" s="155"/>
      <c r="CC38" s="155"/>
      <c r="CD38" s="155"/>
      <c r="CE38" s="155"/>
      <c r="CF38" s="155"/>
      <c r="CG38" s="155"/>
      <c r="CH38" s="155"/>
      <c r="CI38" s="155"/>
      <c r="CJ38" s="155"/>
      <c r="CK38" s="155"/>
      <c r="CL38" s="155"/>
      <c r="CM38" s="155"/>
      <c r="CN38" s="155"/>
      <c r="CO38" s="155"/>
      <c r="CP38" s="155"/>
      <c r="CQ38" s="155"/>
      <c r="CR38" s="155"/>
      <c r="CS38" s="155"/>
      <c r="CT38" s="155"/>
      <c r="CU38" s="155"/>
      <c r="CV38" s="155"/>
      <c r="CW38" s="155"/>
      <c r="CX38" s="155"/>
      <c r="CY38" s="155"/>
      <c r="CZ38" s="155"/>
      <c r="DA38" s="155"/>
      <c r="DB38" s="155"/>
      <c r="DC38" s="155"/>
      <c r="DD38" s="155"/>
      <c r="DE38" s="155"/>
      <c r="DF38" s="155"/>
      <c r="DG38" s="155"/>
      <c r="DH38" s="155"/>
      <c r="DI38" s="155"/>
      <c r="DJ38" s="155"/>
      <c r="DK38" s="155"/>
      <c r="DL38" s="155"/>
      <c r="DM38" s="155"/>
      <c r="DN38" s="155"/>
      <c r="DO38" s="155"/>
      <c r="DP38" s="155"/>
      <c r="DQ38" s="155"/>
      <c r="DR38" s="155"/>
      <c r="DS38" s="155"/>
      <c r="DT38" s="155"/>
      <c r="DU38" s="155"/>
      <c r="DV38" s="155"/>
      <c r="DW38" s="155"/>
      <c r="DX38" s="155"/>
      <c r="DY38" s="155"/>
      <c r="DZ38" s="155"/>
      <c r="EA38" s="155"/>
      <c r="EB38" s="155"/>
      <c r="EC38" s="155"/>
      <c r="ED38" s="155"/>
      <c r="EE38" s="155"/>
    </row>
    <row r="39" spans="1:135" s="7" customFormat="1" ht="18.75" thickBot="1" x14ac:dyDescent="0.3">
      <c r="A39" s="186"/>
      <c r="B39" s="104">
        <v>12</v>
      </c>
      <c r="C39" s="87" t="s">
        <v>53</v>
      </c>
      <c r="D39" s="98"/>
      <c r="E39" s="105"/>
      <c r="F39" s="106"/>
      <c r="G39" s="107"/>
      <c r="H39" s="111"/>
      <c r="I39" s="107"/>
      <c r="J39" s="108"/>
      <c r="K39" s="107"/>
      <c r="L39" s="107"/>
      <c r="M39" s="107"/>
      <c r="N39" s="107"/>
      <c r="O39" s="107"/>
      <c r="P39" s="107"/>
      <c r="Q39" s="107"/>
      <c r="R39" s="107"/>
      <c r="S39" s="109">
        <f t="shared" si="0"/>
        <v>0</v>
      </c>
      <c r="T39" s="103">
        <f t="shared" si="2"/>
        <v>0</v>
      </c>
      <c r="U39" s="155"/>
      <c r="V39" s="156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5"/>
      <c r="AU39" s="155"/>
      <c r="AV39" s="155"/>
      <c r="AW39" s="155"/>
      <c r="AX39" s="155"/>
      <c r="AY39" s="155"/>
      <c r="AZ39" s="155"/>
      <c r="BA39" s="155"/>
      <c r="BB39" s="155"/>
      <c r="BC39" s="155"/>
      <c r="BD39" s="155"/>
      <c r="BE39" s="155"/>
      <c r="BF39" s="155"/>
      <c r="BG39" s="155"/>
      <c r="BH39" s="155"/>
      <c r="BI39" s="155"/>
      <c r="BJ39" s="155"/>
      <c r="BK39" s="155"/>
      <c r="BL39" s="155"/>
      <c r="BM39" s="155"/>
      <c r="BN39" s="155"/>
      <c r="BO39" s="155"/>
      <c r="BP39" s="155"/>
      <c r="BQ39" s="155"/>
      <c r="BR39" s="155"/>
      <c r="BS39" s="155"/>
      <c r="BT39" s="155"/>
      <c r="BU39" s="155"/>
      <c r="BV39" s="155"/>
      <c r="BW39" s="155"/>
      <c r="BX39" s="155"/>
      <c r="BY39" s="155"/>
      <c r="BZ39" s="155"/>
      <c r="CA39" s="155"/>
      <c r="CB39" s="155"/>
      <c r="CC39" s="155"/>
      <c r="CD39" s="155"/>
      <c r="CE39" s="155"/>
      <c r="CF39" s="155"/>
      <c r="CG39" s="155"/>
      <c r="CH39" s="155"/>
      <c r="CI39" s="155"/>
      <c r="CJ39" s="155"/>
      <c r="CK39" s="155"/>
      <c r="CL39" s="155"/>
      <c r="CM39" s="155"/>
      <c r="CN39" s="155"/>
      <c r="CO39" s="155"/>
      <c r="CP39" s="155"/>
      <c r="CQ39" s="155"/>
      <c r="CR39" s="155"/>
      <c r="CS39" s="155"/>
      <c r="CT39" s="155"/>
      <c r="CU39" s="155"/>
      <c r="CV39" s="155"/>
      <c r="CW39" s="155"/>
      <c r="CX39" s="155"/>
      <c r="CY39" s="155"/>
      <c r="CZ39" s="155"/>
      <c r="DA39" s="155"/>
      <c r="DB39" s="155"/>
      <c r="DC39" s="155"/>
      <c r="DD39" s="155"/>
      <c r="DE39" s="155"/>
      <c r="DF39" s="155"/>
      <c r="DG39" s="155"/>
      <c r="DH39" s="155"/>
      <c r="DI39" s="155"/>
      <c r="DJ39" s="155"/>
      <c r="DK39" s="155"/>
      <c r="DL39" s="155"/>
      <c r="DM39" s="155"/>
      <c r="DN39" s="155"/>
      <c r="DO39" s="155"/>
      <c r="DP39" s="155"/>
      <c r="DQ39" s="155"/>
      <c r="DR39" s="155"/>
      <c r="DS39" s="155"/>
      <c r="DT39" s="155"/>
      <c r="DU39" s="155"/>
      <c r="DV39" s="155"/>
      <c r="DW39" s="155"/>
      <c r="DX39" s="155"/>
      <c r="DY39" s="155"/>
      <c r="DZ39" s="155"/>
      <c r="EA39" s="155"/>
      <c r="EB39" s="155"/>
      <c r="EC39" s="155"/>
      <c r="ED39" s="155"/>
      <c r="EE39" s="155"/>
    </row>
    <row r="40" spans="1:135" s="7" customFormat="1" ht="18.75" thickBot="1" x14ac:dyDescent="0.3">
      <c r="A40" s="186"/>
      <c r="B40" s="104">
        <v>20</v>
      </c>
      <c r="C40" s="87" t="s">
        <v>54</v>
      </c>
      <c r="D40" s="98" t="s">
        <v>31</v>
      </c>
      <c r="E40" s="105"/>
      <c r="F40" s="106"/>
      <c r="G40" s="107"/>
      <c r="H40" s="111"/>
      <c r="I40" s="107"/>
      <c r="J40" s="108"/>
      <c r="K40" s="107"/>
      <c r="L40" s="107"/>
      <c r="M40" s="107"/>
      <c r="N40" s="107"/>
      <c r="O40" s="107"/>
      <c r="P40" s="107"/>
      <c r="Q40" s="107"/>
      <c r="R40" s="107"/>
      <c r="S40" s="109">
        <f t="shared" si="0"/>
        <v>0</v>
      </c>
      <c r="T40" s="103">
        <f t="shared" si="2"/>
        <v>0</v>
      </c>
      <c r="U40" s="155"/>
      <c r="V40" s="156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  <c r="BH40" s="155"/>
      <c r="BI40" s="155"/>
      <c r="BJ40" s="155"/>
      <c r="BK40" s="155"/>
      <c r="BL40" s="155"/>
      <c r="BM40" s="155"/>
      <c r="BN40" s="155"/>
      <c r="BO40" s="155"/>
      <c r="BP40" s="155"/>
      <c r="BQ40" s="155"/>
      <c r="BR40" s="155"/>
      <c r="BS40" s="155"/>
      <c r="BT40" s="155"/>
      <c r="BU40" s="155"/>
      <c r="BV40" s="155"/>
      <c r="BW40" s="155"/>
      <c r="BX40" s="155"/>
      <c r="BY40" s="155"/>
      <c r="BZ40" s="155"/>
      <c r="CA40" s="155"/>
      <c r="CB40" s="155"/>
      <c r="CC40" s="155"/>
      <c r="CD40" s="155"/>
      <c r="CE40" s="155"/>
      <c r="CF40" s="155"/>
      <c r="CG40" s="155"/>
      <c r="CH40" s="155"/>
      <c r="CI40" s="155"/>
      <c r="CJ40" s="155"/>
      <c r="CK40" s="155"/>
      <c r="CL40" s="155"/>
      <c r="CM40" s="155"/>
      <c r="CN40" s="155"/>
      <c r="CO40" s="155"/>
      <c r="CP40" s="155"/>
      <c r="CQ40" s="155"/>
      <c r="CR40" s="155"/>
      <c r="CS40" s="155"/>
      <c r="CT40" s="155"/>
      <c r="CU40" s="155"/>
      <c r="CV40" s="155"/>
      <c r="CW40" s="155"/>
      <c r="CX40" s="155"/>
      <c r="CY40" s="155"/>
      <c r="CZ40" s="155"/>
      <c r="DA40" s="155"/>
      <c r="DB40" s="155"/>
      <c r="DC40" s="155"/>
      <c r="DD40" s="155"/>
      <c r="DE40" s="155"/>
      <c r="DF40" s="155"/>
      <c r="DG40" s="155"/>
      <c r="DH40" s="155"/>
      <c r="DI40" s="155"/>
      <c r="DJ40" s="155"/>
      <c r="DK40" s="155"/>
      <c r="DL40" s="155"/>
      <c r="DM40" s="155"/>
      <c r="DN40" s="155"/>
      <c r="DO40" s="155"/>
      <c r="DP40" s="155"/>
      <c r="DQ40" s="155"/>
      <c r="DR40" s="155"/>
      <c r="DS40" s="155"/>
      <c r="DT40" s="155"/>
      <c r="DU40" s="155"/>
      <c r="DV40" s="155"/>
      <c r="DW40" s="155"/>
      <c r="DX40" s="155"/>
      <c r="DY40" s="155"/>
      <c r="DZ40" s="155"/>
      <c r="EA40" s="155"/>
      <c r="EB40" s="155"/>
      <c r="EC40" s="155"/>
      <c r="ED40" s="155"/>
      <c r="EE40" s="155"/>
    </row>
    <row r="41" spans="1:135" s="10" customFormat="1" ht="18.75" thickBot="1" x14ac:dyDescent="0.3">
      <c r="A41" s="186"/>
      <c r="B41" s="104">
        <v>13</v>
      </c>
      <c r="C41" s="87" t="s">
        <v>55</v>
      </c>
      <c r="D41" s="98" t="s">
        <v>31</v>
      </c>
      <c r="E41" s="105"/>
      <c r="F41" s="106"/>
      <c r="G41" s="107"/>
      <c r="H41" s="107"/>
      <c r="I41" s="107"/>
      <c r="J41" s="108"/>
      <c r="K41" s="107"/>
      <c r="L41" s="107"/>
      <c r="M41" s="107"/>
      <c r="N41" s="107"/>
      <c r="O41" s="107"/>
      <c r="P41" s="107"/>
      <c r="Q41" s="107"/>
      <c r="R41" s="107"/>
      <c r="S41" s="109">
        <f t="shared" si="0"/>
        <v>0</v>
      </c>
      <c r="T41" s="103">
        <f t="shared" si="2"/>
        <v>0</v>
      </c>
      <c r="U41" s="159"/>
      <c r="V41" s="156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159"/>
      <c r="CA41" s="159"/>
      <c r="CB41" s="159"/>
      <c r="CC41" s="159"/>
      <c r="CD41" s="159"/>
      <c r="CE41" s="159"/>
      <c r="CF41" s="159"/>
      <c r="CG41" s="159"/>
      <c r="CH41" s="159"/>
      <c r="CI41" s="159"/>
      <c r="CJ41" s="159"/>
      <c r="CK41" s="159"/>
      <c r="CL41" s="159"/>
      <c r="CM41" s="159"/>
      <c r="CN41" s="159"/>
      <c r="CO41" s="159"/>
      <c r="CP41" s="159"/>
      <c r="CQ41" s="159"/>
      <c r="CR41" s="159"/>
      <c r="CS41" s="159"/>
      <c r="CT41" s="159"/>
      <c r="CU41" s="159"/>
      <c r="CV41" s="159"/>
      <c r="CW41" s="159"/>
      <c r="CX41" s="159"/>
      <c r="CY41" s="159"/>
      <c r="CZ41" s="159"/>
      <c r="DA41" s="159"/>
      <c r="DB41" s="159"/>
      <c r="DC41" s="159"/>
      <c r="DD41" s="159"/>
      <c r="DE41" s="159"/>
      <c r="DF41" s="159"/>
      <c r="DG41" s="159"/>
      <c r="DH41" s="159"/>
      <c r="DI41" s="159"/>
      <c r="DJ41" s="159"/>
      <c r="DK41" s="159"/>
      <c r="DL41" s="159"/>
      <c r="DM41" s="159"/>
      <c r="DN41" s="159"/>
      <c r="DO41" s="159"/>
      <c r="DP41" s="159"/>
      <c r="DQ41" s="159"/>
      <c r="DR41" s="159"/>
      <c r="DS41" s="159"/>
      <c r="DT41" s="159"/>
      <c r="DU41" s="159"/>
      <c r="DV41" s="159"/>
      <c r="DW41" s="159"/>
      <c r="DX41" s="159"/>
      <c r="DY41" s="159"/>
      <c r="DZ41" s="159"/>
      <c r="EA41" s="159"/>
      <c r="EB41" s="159"/>
      <c r="EC41" s="159"/>
      <c r="ED41" s="159"/>
      <c r="EE41" s="159"/>
    </row>
    <row r="42" spans="1:135" s="10" customFormat="1" ht="18.75" thickBot="1" x14ac:dyDescent="0.3">
      <c r="A42" s="186"/>
      <c r="B42" s="104">
        <v>22</v>
      </c>
      <c r="C42" s="87" t="s">
        <v>56</v>
      </c>
      <c r="D42" s="98" t="s">
        <v>31</v>
      </c>
      <c r="E42" s="105"/>
      <c r="F42" s="106"/>
      <c r="G42" s="107"/>
      <c r="H42" s="107"/>
      <c r="I42" s="107"/>
      <c r="J42" s="108"/>
      <c r="K42" s="107"/>
      <c r="L42" s="107"/>
      <c r="M42" s="107"/>
      <c r="N42" s="107"/>
      <c r="O42" s="107"/>
      <c r="P42" s="107"/>
      <c r="Q42" s="107"/>
      <c r="R42" s="107"/>
      <c r="S42" s="109">
        <f t="shared" si="0"/>
        <v>0</v>
      </c>
      <c r="T42" s="103">
        <f t="shared" si="2"/>
        <v>0</v>
      </c>
      <c r="U42" s="159"/>
      <c r="V42" s="156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</row>
    <row r="43" spans="1:135" s="10" customFormat="1" ht="18.75" thickBot="1" x14ac:dyDescent="0.3">
      <c r="A43" s="186"/>
      <c r="B43" s="104">
        <v>9</v>
      </c>
      <c r="C43" s="87" t="s">
        <v>57</v>
      </c>
      <c r="D43" s="98"/>
      <c r="E43" s="105"/>
      <c r="F43" s="106"/>
      <c r="G43" s="107"/>
      <c r="H43" s="107"/>
      <c r="I43" s="107"/>
      <c r="J43" s="108"/>
      <c r="K43" s="107"/>
      <c r="L43" s="107"/>
      <c r="M43" s="107"/>
      <c r="N43" s="107"/>
      <c r="O43" s="107"/>
      <c r="P43" s="107"/>
      <c r="Q43" s="107"/>
      <c r="R43" s="107"/>
      <c r="S43" s="109">
        <f t="shared" si="0"/>
        <v>0</v>
      </c>
      <c r="T43" s="103">
        <f t="shared" si="2"/>
        <v>0</v>
      </c>
      <c r="U43" s="160"/>
      <c r="V43" s="156"/>
      <c r="W43" s="160"/>
      <c r="X43" s="160"/>
      <c r="Y43" s="160"/>
      <c r="Z43" s="160"/>
      <c r="AA43" s="160"/>
      <c r="AB43" s="161"/>
      <c r="AC43" s="162"/>
      <c r="AD43" s="160"/>
      <c r="AE43" s="160"/>
      <c r="AF43" s="160"/>
      <c r="AG43" s="160"/>
      <c r="AH43" s="160"/>
      <c r="AI43" s="160"/>
      <c r="AJ43" s="163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</row>
    <row r="44" spans="1:135" s="10" customFormat="1" ht="18.75" thickBot="1" x14ac:dyDescent="0.3">
      <c r="A44" s="186"/>
      <c r="B44" s="104">
        <v>24</v>
      </c>
      <c r="C44" s="87" t="s">
        <v>58</v>
      </c>
      <c r="D44" s="98">
        <v>895</v>
      </c>
      <c r="E44" s="105">
        <v>22188933</v>
      </c>
      <c r="F44" s="106">
        <v>22188933</v>
      </c>
      <c r="G44" s="107"/>
      <c r="H44" s="107"/>
      <c r="I44" s="107">
        <v>7396311</v>
      </c>
      <c r="J44" s="108">
        <f>7396311+7396311</f>
        <v>14792622</v>
      </c>
      <c r="K44" s="107"/>
      <c r="L44" s="107"/>
      <c r="M44" s="107"/>
      <c r="N44" s="107"/>
      <c r="O44" s="107"/>
      <c r="P44" s="107"/>
      <c r="Q44" s="107"/>
      <c r="R44" s="107"/>
      <c r="S44" s="109">
        <f>+SUM(G44:R44)</f>
        <v>22188933</v>
      </c>
      <c r="T44" s="103">
        <f t="shared" si="2"/>
        <v>0</v>
      </c>
      <c r="U44" s="160"/>
      <c r="V44" s="156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3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</row>
    <row r="45" spans="1:135" s="10" customFormat="1" ht="18.75" thickBot="1" x14ac:dyDescent="0.3">
      <c r="A45" s="186"/>
      <c r="B45" s="104">
        <v>25</v>
      </c>
      <c r="C45" s="87" t="s">
        <v>59</v>
      </c>
      <c r="D45" s="98"/>
      <c r="E45" s="105"/>
      <c r="F45" s="106"/>
      <c r="G45" s="107"/>
      <c r="H45" s="107"/>
      <c r="I45" s="107"/>
      <c r="J45" s="108"/>
      <c r="K45" s="107"/>
      <c r="L45" s="107"/>
      <c r="M45" s="107"/>
      <c r="N45" s="107"/>
      <c r="O45" s="107"/>
      <c r="P45" s="107"/>
      <c r="Q45" s="107"/>
      <c r="R45" s="107"/>
      <c r="S45" s="109">
        <f t="shared" si="0"/>
        <v>0</v>
      </c>
      <c r="T45" s="103">
        <f t="shared" si="2"/>
        <v>0</v>
      </c>
      <c r="U45" s="160"/>
      <c r="V45" s="156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3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</row>
    <row r="46" spans="1:135" s="10" customFormat="1" ht="18.75" thickBot="1" x14ac:dyDescent="0.3">
      <c r="A46" s="186"/>
      <c r="B46" s="104">
        <v>14</v>
      </c>
      <c r="C46" s="87" t="s">
        <v>60</v>
      </c>
      <c r="D46" s="98">
        <v>2485</v>
      </c>
      <c r="E46" s="112">
        <v>1505280</v>
      </c>
      <c r="F46" s="106">
        <f>+J46</f>
        <v>1053696</v>
      </c>
      <c r="G46" s="107"/>
      <c r="H46" s="107"/>
      <c r="I46" s="107"/>
      <c r="J46" s="108">
        <f>+E46*0.7</f>
        <v>1053696</v>
      </c>
      <c r="K46" s="107"/>
      <c r="L46" s="107"/>
      <c r="M46" s="107"/>
      <c r="N46" s="107"/>
      <c r="O46" s="107"/>
      <c r="P46" s="107"/>
      <c r="Q46" s="107"/>
      <c r="R46" s="107"/>
      <c r="S46" s="109">
        <f t="shared" si="0"/>
        <v>1053696</v>
      </c>
      <c r="T46" s="103">
        <f t="shared" si="2"/>
        <v>0</v>
      </c>
      <c r="U46" s="160"/>
      <c r="V46" s="156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3"/>
      <c r="AK46" s="159"/>
      <c r="AL46" s="159"/>
      <c r="AM46" s="159"/>
      <c r="AN46" s="159"/>
      <c r="AO46" s="159"/>
      <c r="AP46" s="159"/>
      <c r="AQ46" s="159"/>
      <c r="AR46" s="159"/>
      <c r="AS46" s="159"/>
      <c r="AT46" s="159"/>
      <c r="AU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  <c r="BF46" s="159"/>
      <c r="BG46" s="159"/>
      <c r="BH46" s="159"/>
      <c r="BI46" s="159"/>
      <c r="BJ46" s="159"/>
      <c r="BK46" s="159"/>
      <c r="BL46" s="159"/>
      <c r="BM46" s="159"/>
      <c r="BN46" s="159"/>
      <c r="BO46" s="159"/>
      <c r="BP46" s="159"/>
      <c r="BQ46" s="159"/>
      <c r="BR46" s="159"/>
      <c r="BS46" s="159"/>
      <c r="BT46" s="159"/>
      <c r="BU46" s="159"/>
      <c r="BV46" s="159"/>
      <c r="BW46" s="159"/>
      <c r="BX46" s="159"/>
      <c r="BY46" s="159"/>
      <c r="BZ46" s="159"/>
      <c r="CA46" s="159"/>
      <c r="CB46" s="159"/>
      <c r="CC46" s="159"/>
      <c r="CD46" s="159"/>
      <c r="CE46" s="159"/>
      <c r="CF46" s="159"/>
      <c r="CG46" s="159"/>
      <c r="CH46" s="159"/>
      <c r="CI46" s="159"/>
      <c r="CJ46" s="159"/>
      <c r="CK46" s="159"/>
      <c r="CL46" s="159"/>
      <c r="CM46" s="159"/>
      <c r="CN46" s="159"/>
      <c r="CO46" s="159"/>
      <c r="CP46" s="159"/>
      <c r="CQ46" s="159"/>
      <c r="CR46" s="159"/>
      <c r="CS46" s="159"/>
      <c r="CT46" s="159"/>
      <c r="CU46" s="159"/>
      <c r="CV46" s="159"/>
      <c r="CW46" s="159"/>
      <c r="CX46" s="159"/>
      <c r="CY46" s="159"/>
      <c r="CZ46" s="159"/>
      <c r="DA46" s="159"/>
      <c r="DB46" s="159"/>
      <c r="DC46" s="159"/>
      <c r="DD46" s="159"/>
      <c r="DE46" s="159"/>
      <c r="DF46" s="159"/>
      <c r="DG46" s="159"/>
      <c r="DH46" s="159"/>
      <c r="DI46" s="159"/>
      <c r="DJ46" s="159"/>
      <c r="DK46" s="159"/>
      <c r="DL46" s="159"/>
      <c r="DM46" s="159"/>
      <c r="DN46" s="159"/>
      <c r="DO46" s="159"/>
      <c r="DP46" s="159"/>
      <c r="DQ46" s="159"/>
      <c r="DR46" s="159"/>
      <c r="DS46" s="159"/>
      <c r="DT46" s="159"/>
      <c r="DU46" s="159"/>
      <c r="DV46" s="159"/>
      <c r="DW46" s="159"/>
      <c r="DX46" s="159"/>
      <c r="DY46" s="159"/>
      <c r="DZ46" s="159"/>
      <c r="EA46" s="159"/>
      <c r="EB46" s="159"/>
      <c r="EC46" s="159"/>
      <c r="ED46" s="159"/>
      <c r="EE46" s="159"/>
    </row>
    <row r="47" spans="1:135" s="10" customFormat="1" ht="18.75" thickBot="1" x14ac:dyDescent="0.3">
      <c r="A47" s="186"/>
      <c r="B47" s="104">
        <v>15</v>
      </c>
      <c r="C47" s="87" t="s">
        <v>61</v>
      </c>
      <c r="D47" s="98">
        <v>2485</v>
      </c>
      <c r="E47" s="112">
        <v>10592725</v>
      </c>
      <c r="F47" s="106">
        <f>+J47</f>
        <v>7414907.4999999991</v>
      </c>
      <c r="G47" s="107"/>
      <c r="H47" s="107"/>
      <c r="I47" s="107"/>
      <c r="J47" s="108">
        <f>+E47*0.7</f>
        <v>7414907.4999999991</v>
      </c>
      <c r="K47" s="107"/>
      <c r="L47" s="107"/>
      <c r="M47" s="107"/>
      <c r="N47" s="107"/>
      <c r="O47" s="107"/>
      <c r="P47" s="107"/>
      <c r="Q47" s="107"/>
      <c r="R47" s="107"/>
      <c r="S47" s="109">
        <f t="shared" si="0"/>
        <v>7414907.4999999991</v>
      </c>
      <c r="T47" s="103">
        <f t="shared" si="2"/>
        <v>0</v>
      </c>
      <c r="U47" s="160"/>
      <c r="V47" s="156"/>
      <c r="W47" s="160"/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3"/>
      <c r="AK47" s="159"/>
      <c r="AL47" s="159"/>
      <c r="AM47" s="159"/>
      <c r="AN47" s="159"/>
      <c r="AO47" s="159"/>
      <c r="AP47" s="159"/>
      <c r="AQ47" s="159"/>
      <c r="AR47" s="159"/>
      <c r="AS47" s="159"/>
      <c r="AT47" s="159"/>
      <c r="AU47" s="159"/>
      <c r="AV47" s="159"/>
      <c r="AW47" s="159"/>
      <c r="AX47" s="159"/>
      <c r="AY47" s="159"/>
      <c r="AZ47" s="159"/>
      <c r="BA47" s="159"/>
      <c r="BB47" s="159"/>
      <c r="BC47" s="159"/>
      <c r="BD47" s="159"/>
      <c r="BE47" s="159"/>
      <c r="BF47" s="159"/>
      <c r="BG47" s="159"/>
      <c r="BH47" s="159"/>
      <c r="BI47" s="159"/>
      <c r="BJ47" s="159"/>
      <c r="BK47" s="159"/>
      <c r="BL47" s="159"/>
      <c r="BM47" s="159"/>
      <c r="BN47" s="159"/>
      <c r="BO47" s="159"/>
      <c r="BP47" s="159"/>
      <c r="BQ47" s="159"/>
      <c r="BR47" s="159"/>
      <c r="BS47" s="159"/>
      <c r="BT47" s="159"/>
      <c r="BU47" s="159"/>
      <c r="BV47" s="159"/>
      <c r="BW47" s="159"/>
      <c r="BX47" s="159"/>
      <c r="BY47" s="159"/>
      <c r="BZ47" s="159"/>
      <c r="CA47" s="159"/>
      <c r="CB47" s="159"/>
      <c r="CC47" s="159"/>
      <c r="CD47" s="159"/>
      <c r="CE47" s="159"/>
      <c r="CF47" s="159"/>
      <c r="CG47" s="159"/>
      <c r="CH47" s="159"/>
      <c r="CI47" s="159"/>
      <c r="CJ47" s="159"/>
      <c r="CK47" s="159"/>
      <c r="CL47" s="159"/>
      <c r="CM47" s="159"/>
      <c r="CN47" s="159"/>
      <c r="CO47" s="159"/>
      <c r="CP47" s="159"/>
      <c r="CQ47" s="159"/>
      <c r="CR47" s="159"/>
      <c r="CS47" s="159"/>
      <c r="CT47" s="159"/>
      <c r="CU47" s="159"/>
      <c r="CV47" s="159"/>
      <c r="CW47" s="159"/>
      <c r="CX47" s="159"/>
      <c r="CY47" s="159"/>
      <c r="CZ47" s="159"/>
      <c r="DA47" s="159"/>
      <c r="DB47" s="159"/>
      <c r="DC47" s="159"/>
      <c r="DD47" s="159"/>
      <c r="DE47" s="159"/>
      <c r="DF47" s="159"/>
      <c r="DG47" s="159"/>
      <c r="DH47" s="159"/>
      <c r="DI47" s="159"/>
      <c r="DJ47" s="159"/>
      <c r="DK47" s="159"/>
      <c r="DL47" s="159"/>
      <c r="DM47" s="159"/>
      <c r="DN47" s="159"/>
      <c r="DO47" s="159"/>
      <c r="DP47" s="159"/>
      <c r="DQ47" s="159"/>
      <c r="DR47" s="159"/>
      <c r="DS47" s="159"/>
      <c r="DT47" s="159"/>
      <c r="DU47" s="159"/>
      <c r="DV47" s="159"/>
      <c r="DW47" s="159"/>
      <c r="DX47" s="159"/>
      <c r="DY47" s="159"/>
      <c r="DZ47" s="159"/>
      <c r="EA47" s="159"/>
      <c r="EB47" s="159"/>
      <c r="EC47" s="159"/>
      <c r="ED47" s="159"/>
      <c r="EE47" s="159"/>
    </row>
    <row r="48" spans="1:135" s="10" customFormat="1" ht="18.75" thickBot="1" x14ac:dyDescent="0.3">
      <c r="A48" s="186"/>
      <c r="B48" s="104"/>
      <c r="C48" s="87" t="s">
        <v>210</v>
      </c>
      <c r="D48" s="98"/>
      <c r="E48" s="112"/>
      <c r="F48" s="106"/>
      <c r="G48" s="107"/>
      <c r="H48" s="107"/>
      <c r="I48" s="107"/>
      <c r="J48" s="108"/>
      <c r="K48" s="107"/>
      <c r="L48" s="107"/>
      <c r="M48" s="107"/>
      <c r="N48" s="107"/>
      <c r="O48" s="107"/>
      <c r="P48" s="107"/>
      <c r="Q48" s="107"/>
      <c r="R48" s="107"/>
      <c r="S48" s="109"/>
      <c r="T48" s="103"/>
      <c r="U48" s="160"/>
      <c r="V48" s="156"/>
      <c r="W48" s="160"/>
      <c r="X48" s="160"/>
      <c r="Y48" s="160"/>
      <c r="Z48" s="160"/>
      <c r="AA48" s="160"/>
      <c r="AB48" s="160"/>
      <c r="AC48" s="160"/>
      <c r="AD48" s="160"/>
      <c r="AE48" s="160"/>
      <c r="AF48" s="160"/>
      <c r="AG48" s="160"/>
      <c r="AH48" s="160"/>
      <c r="AI48" s="160"/>
      <c r="AJ48" s="163"/>
      <c r="AK48" s="159"/>
      <c r="AL48" s="159"/>
      <c r="AM48" s="159"/>
      <c r="AN48" s="159"/>
      <c r="AO48" s="159"/>
      <c r="AP48" s="159"/>
      <c r="AQ48" s="159"/>
      <c r="AR48" s="159"/>
      <c r="AS48" s="159"/>
      <c r="AT48" s="159"/>
      <c r="AU48" s="159"/>
      <c r="AV48" s="159"/>
      <c r="AW48" s="159"/>
      <c r="AX48" s="159"/>
      <c r="AY48" s="159"/>
      <c r="AZ48" s="159"/>
      <c r="BA48" s="159"/>
      <c r="BB48" s="159"/>
      <c r="BC48" s="159"/>
      <c r="BD48" s="159"/>
      <c r="BE48" s="159"/>
      <c r="BF48" s="159"/>
      <c r="BG48" s="159"/>
      <c r="BH48" s="159"/>
      <c r="BI48" s="159"/>
      <c r="BJ48" s="159"/>
      <c r="BK48" s="159"/>
      <c r="BL48" s="159"/>
      <c r="BM48" s="159"/>
      <c r="BN48" s="159"/>
      <c r="BO48" s="159"/>
      <c r="BP48" s="159"/>
      <c r="BQ48" s="159"/>
      <c r="BR48" s="159"/>
      <c r="BS48" s="159"/>
      <c r="BT48" s="159"/>
      <c r="BU48" s="159"/>
      <c r="BV48" s="159"/>
      <c r="BW48" s="159"/>
      <c r="BX48" s="159"/>
      <c r="BY48" s="159"/>
      <c r="BZ48" s="159"/>
      <c r="CA48" s="159"/>
      <c r="CB48" s="159"/>
      <c r="CC48" s="159"/>
      <c r="CD48" s="159"/>
      <c r="CE48" s="159"/>
      <c r="CF48" s="159"/>
      <c r="CG48" s="159"/>
      <c r="CH48" s="159"/>
      <c r="CI48" s="159"/>
      <c r="CJ48" s="159"/>
      <c r="CK48" s="159"/>
      <c r="CL48" s="159"/>
      <c r="CM48" s="159"/>
      <c r="CN48" s="159"/>
      <c r="CO48" s="159"/>
      <c r="CP48" s="159"/>
      <c r="CQ48" s="159"/>
      <c r="CR48" s="159"/>
      <c r="CS48" s="159"/>
      <c r="CT48" s="159"/>
      <c r="CU48" s="159"/>
      <c r="CV48" s="159"/>
      <c r="CW48" s="159"/>
      <c r="CX48" s="159"/>
      <c r="CY48" s="159"/>
      <c r="CZ48" s="159"/>
      <c r="DA48" s="159"/>
      <c r="DB48" s="159"/>
      <c r="DC48" s="159"/>
      <c r="DD48" s="159"/>
      <c r="DE48" s="159"/>
      <c r="DF48" s="159"/>
      <c r="DG48" s="159"/>
      <c r="DH48" s="159"/>
      <c r="DI48" s="159"/>
      <c r="DJ48" s="159"/>
      <c r="DK48" s="159"/>
      <c r="DL48" s="159"/>
      <c r="DM48" s="159"/>
      <c r="DN48" s="159"/>
      <c r="DO48" s="159"/>
      <c r="DP48" s="159"/>
      <c r="DQ48" s="159"/>
      <c r="DR48" s="159"/>
      <c r="DS48" s="159"/>
      <c r="DT48" s="159"/>
      <c r="DU48" s="159"/>
      <c r="DV48" s="159"/>
      <c r="DW48" s="159"/>
      <c r="DX48" s="159"/>
      <c r="DY48" s="159"/>
      <c r="DZ48" s="159"/>
      <c r="EA48" s="159"/>
      <c r="EB48" s="159"/>
      <c r="EC48" s="159"/>
      <c r="ED48" s="159"/>
      <c r="EE48" s="159"/>
    </row>
    <row r="49" spans="1:135" s="10" customFormat="1" ht="18.75" thickBot="1" x14ac:dyDescent="0.3">
      <c r="A49" s="186"/>
      <c r="B49" s="104">
        <v>12</v>
      </c>
      <c r="C49" s="87" t="s">
        <v>62</v>
      </c>
      <c r="D49" s="98"/>
      <c r="E49" s="112"/>
      <c r="F49" s="106"/>
      <c r="G49" s="107"/>
      <c r="H49" s="107"/>
      <c r="I49" s="107"/>
      <c r="J49" s="108"/>
      <c r="K49" s="107"/>
      <c r="L49" s="107"/>
      <c r="M49" s="107"/>
      <c r="N49" s="107"/>
      <c r="O49" s="107"/>
      <c r="P49" s="107"/>
      <c r="Q49" s="107"/>
      <c r="R49" s="107"/>
      <c r="S49" s="109">
        <f t="shared" si="0"/>
        <v>0</v>
      </c>
      <c r="T49" s="103">
        <f t="shared" si="2"/>
        <v>0</v>
      </c>
      <c r="U49" s="160"/>
      <c r="V49" s="156"/>
      <c r="W49" s="160"/>
      <c r="X49" s="160"/>
      <c r="Y49" s="160"/>
      <c r="Z49" s="160"/>
      <c r="AA49" s="160"/>
      <c r="AB49" s="160"/>
      <c r="AC49" s="160"/>
      <c r="AD49" s="160"/>
      <c r="AE49" s="160"/>
      <c r="AF49" s="160"/>
      <c r="AG49" s="160"/>
      <c r="AH49" s="160"/>
      <c r="AI49" s="160"/>
      <c r="AJ49" s="163"/>
      <c r="AK49" s="159"/>
      <c r="AL49" s="159"/>
      <c r="AM49" s="159"/>
      <c r="AN49" s="159"/>
      <c r="AO49" s="159"/>
      <c r="AP49" s="159"/>
      <c r="AQ49" s="159"/>
      <c r="AR49" s="159"/>
      <c r="AS49" s="159"/>
      <c r="AT49" s="159"/>
      <c r="AU49" s="159"/>
      <c r="AV49" s="159"/>
      <c r="AW49" s="159"/>
      <c r="AX49" s="159"/>
      <c r="AY49" s="159"/>
      <c r="AZ49" s="159"/>
      <c r="BA49" s="159"/>
      <c r="BB49" s="159"/>
      <c r="BC49" s="159"/>
      <c r="BD49" s="159"/>
      <c r="BE49" s="159"/>
      <c r="BF49" s="159"/>
      <c r="BG49" s="159"/>
      <c r="BH49" s="159"/>
      <c r="BI49" s="159"/>
      <c r="BJ49" s="159"/>
      <c r="BK49" s="159"/>
      <c r="BL49" s="159"/>
      <c r="BM49" s="159"/>
      <c r="BN49" s="159"/>
      <c r="BO49" s="159"/>
      <c r="BP49" s="159"/>
      <c r="BQ49" s="159"/>
      <c r="BR49" s="159"/>
      <c r="BS49" s="159"/>
      <c r="BT49" s="159"/>
      <c r="BU49" s="159"/>
      <c r="BV49" s="159"/>
      <c r="BW49" s="159"/>
      <c r="BX49" s="159"/>
      <c r="BY49" s="159"/>
      <c r="BZ49" s="159"/>
      <c r="CA49" s="159"/>
      <c r="CB49" s="159"/>
      <c r="CC49" s="159"/>
      <c r="CD49" s="159"/>
      <c r="CE49" s="159"/>
      <c r="CF49" s="159"/>
      <c r="CG49" s="159"/>
      <c r="CH49" s="159"/>
      <c r="CI49" s="159"/>
      <c r="CJ49" s="159"/>
      <c r="CK49" s="159"/>
      <c r="CL49" s="159"/>
      <c r="CM49" s="159"/>
      <c r="CN49" s="159"/>
      <c r="CO49" s="159"/>
      <c r="CP49" s="159"/>
      <c r="CQ49" s="159"/>
      <c r="CR49" s="159"/>
      <c r="CS49" s="159"/>
      <c r="CT49" s="159"/>
      <c r="CU49" s="159"/>
      <c r="CV49" s="159"/>
      <c r="CW49" s="159"/>
      <c r="CX49" s="159"/>
      <c r="CY49" s="159"/>
      <c r="CZ49" s="159"/>
      <c r="DA49" s="159"/>
      <c r="DB49" s="159"/>
      <c r="DC49" s="159"/>
      <c r="DD49" s="159"/>
      <c r="DE49" s="159"/>
      <c r="DF49" s="159"/>
      <c r="DG49" s="159"/>
      <c r="DH49" s="159"/>
      <c r="DI49" s="159"/>
      <c r="DJ49" s="159"/>
      <c r="DK49" s="159"/>
      <c r="DL49" s="159"/>
      <c r="DM49" s="159"/>
      <c r="DN49" s="159"/>
      <c r="DO49" s="159"/>
      <c r="DP49" s="159"/>
      <c r="DQ49" s="159"/>
      <c r="DR49" s="159"/>
      <c r="DS49" s="159"/>
      <c r="DT49" s="159"/>
      <c r="DU49" s="159"/>
      <c r="DV49" s="159"/>
      <c r="DW49" s="159"/>
      <c r="DX49" s="159"/>
      <c r="DY49" s="159"/>
      <c r="DZ49" s="159"/>
      <c r="EA49" s="159"/>
      <c r="EB49" s="159"/>
      <c r="EC49" s="159"/>
      <c r="ED49" s="159"/>
      <c r="EE49" s="159"/>
    </row>
    <row r="50" spans="1:135" s="10" customFormat="1" ht="18.75" thickBot="1" x14ac:dyDescent="0.3">
      <c r="A50" s="186"/>
      <c r="B50" s="104">
        <v>16</v>
      </c>
      <c r="C50" s="87" t="s">
        <v>63</v>
      </c>
      <c r="D50" s="98">
        <v>2060</v>
      </c>
      <c r="E50" s="105">
        <v>13798889</v>
      </c>
      <c r="F50" s="106">
        <f>+L50</f>
        <v>6341236</v>
      </c>
      <c r="G50" s="107"/>
      <c r="H50" s="107"/>
      <c r="I50" s="107"/>
      <c r="J50" s="108"/>
      <c r="K50" s="107"/>
      <c r="L50" s="107">
        <v>6341236</v>
      </c>
      <c r="M50" s="107"/>
      <c r="N50" s="107"/>
      <c r="O50" s="107"/>
      <c r="P50" s="107"/>
      <c r="Q50" s="107"/>
      <c r="R50" s="107"/>
      <c r="S50" s="109">
        <f t="shared" si="0"/>
        <v>6341236</v>
      </c>
      <c r="T50" s="103">
        <f t="shared" si="2"/>
        <v>0</v>
      </c>
      <c r="U50" s="160"/>
      <c r="V50" s="156"/>
      <c r="W50" s="160"/>
      <c r="X50" s="160"/>
      <c r="Y50" s="160"/>
      <c r="Z50" s="160"/>
      <c r="AA50" s="160"/>
      <c r="AB50" s="160"/>
      <c r="AC50" s="160"/>
      <c r="AD50" s="160"/>
      <c r="AE50" s="160"/>
      <c r="AF50" s="160"/>
      <c r="AG50" s="160"/>
      <c r="AH50" s="160"/>
      <c r="AI50" s="160"/>
      <c r="AJ50" s="163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  <c r="BI50" s="159"/>
      <c r="BJ50" s="159"/>
      <c r="BK50" s="159"/>
      <c r="BL50" s="159"/>
      <c r="BM50" s="159"/>
      <c r="BN50" s="159"/>
      <c r="BO50" s="159"/>
      <c r="BP50" s="159"/>
      <c r="BQ50" s="159"/>
      <c r="BR50" s="159"/>
      <c r="BS50" s="159"/>
      <c r="BT50" s="159"/>
      <c r="BU50" s="159"/>
      <c r="BV50" s="159"/>
      <c r="BW50" s="159"/>
      <c r="BX50" s="159"/>
      <c r="BY50" s="159"/>
      <c r="BZ50" s="159"/>
      <c r="CA50" s="159"/>
      <c r="CB50" s="159"/>
      <c r="CC50" s="159"/>
      <c r="CD50" s="159"/>
      <c r="CE50" s="159"/>
      <c r="CF50" s="159"/>
      <c r="CG50" s="159"/>
      <c r="CH50" s="159"/>
      <c r="CI50" s="159"/>
      <c r="CJ50" s="159"/>
      <c r="CK50" s="159"/>
      <c r="CL50" s="159"/>
      <c r="CM50" s="159"/>
      <c r="CN50" s="159"/>
      <c r="CO50" s="159"/>
      <c r="CP50" s="159"/>
      <c r="CQ50" s="159"/>
      <c r="CR50" s="159"/>
      <c r="CS50" s="159"/>
      <c r="CT50" s="159"/>
      <c r="CU50" s="159"/>
      <c r="CV50" s="159"/>
      <c r="CW50" s="159"/>
      <c r="CX50" s="159"/>
      <c r="CY50" s="159"/>
      <c r="CZ50" s="159"/>
      <c r="DA50" s="159"/>
      <c r="DB50" s="159"/>
      <c r="DC50" s="159"/>
      <c r="DD50" s="159"/>
      <c r="DE50" s="159"/>
      <c r="DF50" s="159"/>
      <c r="DG50" s="159"/>
      <c r="DH50" s="159"/>
      <c r="DI50" s="159"/>
      <c r="DJ50" s="159"/>
      <c r="DK50" s="159"/>
      <c r="DL50" s="159"/>
      <c r="DM50" s="159"/>
      <c r="DN50" s="159"/>
      <c r="DO50" s="159"/>
      <c r="DP50" s="159"/>
      <c r="DQ50" s="159"/>
      <c r="DR50" s="159"/>
      <c r="DS50" s="159"/>
      <c r="DT50" s="159"/>
      <c r="DU50" s="159"/>
      <c r="DV50" s="159"/>
      <c r="DW50" s="159"/>
      <c r="DX50" s="159"/>
      <c r="DY50" s="159"/>
      <c r="DZ50" s="159"/>
      <c r="EA50" s="159"/>
      <c r="EB50" s="159"/>
      <c r="EC50" s="159"/>
      <c r="ED50" s="159"/>
      <c r="EE50" s="159"/>
    </row>
    <row r="51" spans="1:135" s="10" customFormat="1" ht="18.75" thickBot="1" x14ac:dyDescent="0.3">
      <c r="A51" s="186"/>
      <c r="B51" s="104">
        <v>30</v>
      </c>
      <c r="C51" s="87" t="s">
        <v>64</v>
      </c>
      <c r="D51" s="98"/>
      <c r="E51" s="105"/>
      <c r="F51" s="106"/>
      <c r="G51" s="107"/>
      <c r="H51" s="107"/>
      <c r="I51" s="107"/>
      <c r="J51" s="108"/>
      <c r="K51" s="107"/>
      <c r="L51" s="107"/>
      <c r="M51" s="107"/>
      <c r="N51" s="107"/>
      <c r="O51" s="107"/>
      <c r="P51" s="107"/>
      <c r="Q51" s="107"/>
      <c r="R51" s="107"/>
      <c r="S51" s="109">
        <f t="shared" si="0"/>
        <v>0</v>
      </c>
      <c r="T51" s="103">
        <f t="shared" si="2"/>
        <v>0</v>
      </c>
      <c r="U51" s="160"/>
      <c r="V51" s="156"/>
      <c r="W51" s="160"/>
      <c r="X51" s="160"/>
      <c r="Y51" s="160"/>
      <c r="Z51" s="160"/>
      <c r="AA51" s="160"/>
      <c r="AB51" s="160"/>
      <c r="AC51" s="160"/>
      <c r="AD51" s="160"/>
      <c r="AE51" s="160"/>
      <c r="AF51" s="160"/>
      <c r="AG51" s="160"/>
      <c r="AH51" s="160"/>
      <c r="AI51" s="160"/>
      <c r="AJ51" s="163"/>
      <c r="AK51" s="159"/>
      <c r="AL51" s="159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159"/>
      <c r="BF51" s="159"/>
      <c r="BG51" s="159"/>
      <c r="BH51" s="159"/>
      <c r="BI51" s="159"/>
      <c r="BJ51" s="159"/>
      <c r="BK51" s="159"/>
      <c r="BL51" s="159"/>
      <c r="BM51" s="159"/>
      <c r="BN51" s="159"/>
      <c r="BO51" s="159"/>
      <c r="BP51" s="159"/>
      <c r="BQ51" s="159"/>
      <c r="BR51" s="159"/>
      <c r="BS51" s="159"/>
      <c r="BT51" s="159"/>
      <c r="BU51" s="159"/>
      <c r="BV51" s="159"/>
      <c r="BW51" s="159"/>
      <c r="BX51" s="159"/>
      <c r="BY51" s="159"/>
      <c r="BZ51" s="159"/>
      <c r="CA51" s="159"/>
      <c r="CB51" s="159"/>
      <c r="CC51" s="159"/>
      <c r="CD51" s="159"/>
      <c r="CE51" s="159"/>
      <c r="CF51" s="159"/>
      <c r="CG51" s="159"/>
      <c r="CH51" s="159"/>
      <c r="CI51" s="159"/>
      <c r="CJ51" s="159"/>
      <c r="CK51" s="159"/>
      <c r="CL51" s="159"/>
      <c r="CM51" s="159"/>
      <c r="CN51" s="159"/>
      <c r="CO51" s="159"/>
      <c r="CP51" s="159"/>
      <c r="CQ51" s="159"/>
      <c r="CR51" s="159"/>
      <c r="CS51" s="159"/>
      <c r="CT51" s="159"/>
      <c r="CU51" s="159"/>
      <c r="CV51" s="159"/>
      <c r="CW51" s="159"/>
      <c r="CX51" s="159"/>
      <c r="CY51" s="159"/>
      <c r="CZ51" s="159"/>
      <c r="DA51" s="159"/>
      <c r="DB51" s="159"/>
      <c r="DC51" s="159"/>
      <c r="DD51" s="159"/>
      <c r="DE51" s="159"/>
      <c r="DF51" s="159"/>
      <c r="DG51" s="159"/>
      <c r="DH51" s="159"/>
      <c r="DI51" s="159"/>
      <c r="DJ51" s="159"/>
      <c r="DK51" s="159"/>
      <c r="DL51" s="159"/>
      <c r="DM51" s="159"/>
      <c r="DN51" s="159"/>
      <c r="DO51" s="159"/>
      <c r="DP51" s="159"/>
      <c r="DQ51" s="159"/>
      <c r="DR51" s="159"/>
      <c r="DS51" s="159"/>
      <c r="DT51" s="159"/>
      <c r="DU51" s="159"/>
      <c r="DV51" s="159"/>
      <c r="DW51" s="159"/>
      <c r="DX51" s="159"/>
      <c r="DY51" s="159"/>
      <c r="DZ51" s="159"/>
      <c r="EA51" s="159"/>
      <c r="EB51" s="159"/>
      <c r="EC51" s="159"/>
      <c r="ED51" s="159"/>
      <c r="EE51" s="159"/>
    </row>
    <row r="52" spans="1:135" s="10" customFormat="1" ht="36.75" thickBot="1" x14ac:dyDescent="0.3">
      <c r="A52" s="186"/>
      <c r="B52" s="104">
        <v>17</v>
      </c>
      <c r="C52" s="87" t="s">
        <v>65</v>
      </c>
      <c r="D52" s="98"/>
      <c r="E52" s="105"/>
      <c r="F52" s="106"/>
      <c r="G52" s="107"/>
      <c r="H52" s="107"/>
      <c r="I52" s="107"/>
      <c r="J52" s="108"/>
      <c r="K52" s="107"/>
      <c r="L52" s="107"/>
      <c r="M52" s="107"/>
      <c r="N52" s="107"/>
      <c r="O52" s="107"/>
      <c r="P52" s="107"/>
      <c r="Q52" s="107"/>
      <c r="R52" s="107"/>
      <c r="S52" s="109">
        <f t="shared" si="0"/>
        <v>0</v>
      </c>
      <c r="T52" s="103">
        <f t="shared" si="2"/>
        <v>0</v>
      </c>
      <c r="U52" s="160"/>
      <c r="V52" s="156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3"/>
      <c r="AK52" s="159"/>
      <c r="AL52" s="159"/>
      <c r="AM52" s="159"/>
      <c r="AN52" s="159"/>
      <c r="AO52" s="159"/>
      <c r="AP52" s="159"/>
      <c r="AQ52" s="159"/>
      <c r="AR52" s="159"/>
      <c r="AS52" s="159"/>
      <c r="AT52" s="159"/>
      <c r="AU52" s="159"/>
      <c r="AV52" s="159"/>
      <c r="AW52" s="159"/>
      <c r="AX52" s="159"/>
      <c r="AY52" s="159"/>
      <c r="AZ52" s="159"/>
      <c r="BA52" s="159"/>
      <c r="BB52" s="159"/>
      <c r="BC52" s="159"/>
      <c r="BD52" s="159"/>
      <c r="BE52" s="159"/>
      <c r="BF52" s="159"/>
      <c r="BG52" s="159"/>
      <c r="BH52" s="159"/>
      <c r="BI52" s="159"/>
      <c r="BJ52" s="159"/>
      <c r="BK52" s="159"/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59"/>
      <c r="CY52" s="159"/>
      <c r="CZ52" s="159"/>
      <c r="DA52" s="159"/>
      <c r="DB52" s="159"/>
      <c r="DC52" s="159"/>
      <c r="DD52" s="159"/>
      <c r="DE52" s="159"/>
      <c r="DF52" s="159"/>
      <c r="DG52" s="159"/>
      <c r="DH52" s="159"/>
      <c r="DI52" s="159"/>
      <c r="DJ52" s="159"/>
      <c r="DK52" s="159"/>
      <c r="DL52" s="159"/>
      <c r="DM52" s="159"/>
      <c r="DN52" s="159"/>
      <c r="DO52" s="159"/>
      <c r="DP52" s="159"/>
      <c r="DQ52" s="159"/>
      <c r="DR52" s="159"/>
      <c r="DS52" s="159"/>
      <c r="DT52" s="159"/>
      <c r="DU52" s="159"/>
      <c r="DV52" s="159"/>
      <c r="DW52" s="159"/>
      <c r="DX52" s="159"/>
      <c r="DY52" s="159"/>
      <c r="DZ52" s="159"/>
      <c r="EA52" s="159"/>
      <c r="EB52" s="159"/>
      <c r="EC52" s="159"/>
      <c r="ED52" s="159"/>
      <c r="EE52" s="159"/>
    </row>
    <row r="53" spans="1:135" s="10" customFormat="1" ht="18.75" thickBot="1" x14ac:dyDescent="0.3">
      <c r="A53" s="186"/>
      <c r="B53" s="104">
        <v>32</v>
      </c>
      <c r="C53" s="87" t="s">
        <v>66</v>
      </c>
      <c r="D53" s="98"/>
      <c r="E53" s="105"/>
      <c r="F53" s="106"/>
      <c r="G53" s="107"/>
      <c r="H53" s="107"/>
      <c r="I53" s="107"/>
      <c r="J53" s="108"/>
      <c r="K53" s="107"/>
      <c r="L53" s="107"/>
      <c r="M53" s="107"/>
      <c r="N53" s="107"/>
      <c r="O53" s="107"/>
      <c r="P53" s="107"/>
      <c r="Q53" s="107"/>
      <c r="R53" s="107"/>
      <c r="S53" s="109">
        <f t="shared" si="0"/>
        <v>0</v>
      </c>
      <c r="T53" s="103">
        <f t="shared" si="2"/>
        <v>0</v>
      </c>
      <c r="U53" s="160"/>
      <c r="V53" s="156"/>
      <c r="W53" s="160"/>
      <c r="X53" s="160"/>
      <c r="Y53" s="160"/>
      <c r="Z53" s="160"/>
      <c r="AA53" s="160"/>
      <c r="AB53" s="160"/>
      <c r="AC53" s="160"/>
      <c r="AD53" s="160"/>
      <c r="AE53" s="160"/>
      <c r="AF53" s="160"/>
      <c r="AG53" s="160"/>
      <c r="AH53" s="160"/>
      <c r="AI53" s="160"/>
      <c r="AJ53" s="163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59"/>
      <c r="BH53" s="159"/>
      <c r="BI53" s="159"/>
      <c r="BJ53" s="159"/>
      <c r="BK53" s="159"/>
      <c r="BL53" s="159"/>
      <c r="BM53" s="159"/>
      <c r="BN53" s="159"/>
      <c r="BO53" s="159"/>
      <c r="BP53" s="159"/>
      <c r="BQ53" s="159"/>
      <c r="BR53" s="159"/>
      <c r="BS53" s="159"/>
      <c r="BT53" s="159"/>
      <c r="BU53" s="159"/>
      <c r="BV53" s="159"/>
      <c r="BW53" s="159"/>
      <c r="BX53" s="159"/>
      <c r="BY53" s="159"/>
      <c r="BZ53" s="159"/>
      <c r="CA53" s="159"/>
      <c r="CB53" s="159"/>
      <c r="CC53" s="159"/>
      <c r="CD53" s="159"/>
      <c r="CE53" s="159"/>
      <c r="CF53" s="159"/>
      <c r="CG53" s="159"/>
      <c r="CH53" s="159"/>
      <c r="CI53" s="159"/>
      <c r="CJ53" s="159"/>
      <c r="CK53" s="159"/>
      <c r="CL53" s="159"/>
      <c r="CM53" s="159"/>
      <c r="CN53" s="159"/>
      <c r="CO53" s="159"/>
      <c r="CP53" s="159"/>
      <c r="CQ53" s="159"/>
      <c r="CR53" s="159"/>
      <c r="CS53" s="159"/>
      <c r="CT53" s="159"/>
      <c r="CU53" s="159"/>
      <c r="CV53" s="159"/>
      <c r="CW53" s="159"/>
      <c r="CX53" s="159"/>
      <c r="CY53" s="159"/>
      <c r="CZ53" s="159"/>
      <c r="DA53" s="159"/>
      <c r="DB53" s="159"/>
      <c r="DC53" s="159"/>
      <c r="DD53" s="159"/>
      <c r="DE53" s="159"/>
      <c r="DF53" s="159"/>
      <c r="DG53" s="159"/>
      <c r="DH53" s="159"/>
      <c r="DI53" s="159"/>
      <c r="DJ53" s="159"/>
      <c r="DK53" s="159"/>
      <c r="DL53" s="159"/>
      <c r="DM53" s="159"/>
      <c r="DN53" s="159"/>
      <c r="DO53" s="159"/>
      <c r="DP53" s="159"/>
      <c r="DQ53" s="159"/>
      <c r="DR53" s="159"/>
      <c r="DS53" s="159"/>
      <c r="DT53" s="159"/>
      <c r="DU53" s="159"/>
      <c r="DV53" s="159"/>
      <c r="DW53" s="159"/>
      <c r="DX53" s="159"/>
      <c r="DY53" s="159"/>
      <c r="DZ53" s="159"/>
      <c r="EA53" s="159"/>
      <c r="EB53" s="159"/>
      <c r="EC53" s="159"/>
      <c r="ED53" s="159"/>
      <c r="EE53" s="159"/>
    </row>
    <row r="54" spans="1:135" s="10" customFormat="1" ht="18.75" thickBot="1" x14ac:dyDescent="0.3">
      <c r="A54" s="186"/>
      <c r="B54" s="104">
        <v>33</v>
      </c>
      <c r="C54" s="87" t="s">
        <v>67</v>
      </c>
      <c r="D54" s="98"/>
      <c r="E54" s="105"/>
      <c r="F54" s="106"/>
      <c r="G54" s="107"/>
      <c r="H54" s="107"/>
      <c r="I54" s="107"/>
      <c r="J54" s="108"/>
      <c r="K54" s="107"/>
      <c r="L54" s="107"/>
      <c r="M54" s="107"/>
      <c r="N54" s="107"/>
      <c r="O54" s="107"/>
      <c r="P54" s="107"/>
      <c r="Q54" s="107"/>
      <c r="R54" s="107"/>
      <c r="S54" s="109">
        <f t="shared" si="0"/>
        <v>0</v>
      </c>
      <c r="T54" s="103">
        <f t="shared" si="2"/>
        <v>0</v>
      </c>
      <c r="U54" s="160"/>
      <c r="V54" s="156"/>
      <c r="W54" s="160"/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3"/>
      <c r="AK54" s="159"/>
      <c r="AL54" s="159"/>
      <c r="AM54" s="159"/>
      <c r="AN54" s="159"/>
      <c r="AO54" s="159"/>
      <c r="AP54" s="159"/>
      <c r="AQ54" s="159"/>
      <c r="AR54" s="159"/>
      <c r="AS54" s="159"/>
      <c r="AT54" s="159"/>
      <c r="AU54" s="159"/>
      <c r="AV54" s="159"/>
      <c r="AW54" s="159"/>
      <c r="AX54" s="159"/>
      <c r="AY54" s="159"/>
      <c r="AZ54" s="159"/>
      <c r="BA54" s="159"/>
      <c r="BB54" s="159"/>
      <c r="BC54" s="159"/>
      <c r="BD54" s="159"/>
      <c r="BE54" s="159"/>
      <c r="BF54" s="159"/>
      <c r="BG54" s="159"/>
      <c r="BH54" s="159"/>
      <c r="BI54" s="159"/>
      <c r="BJ54" s="159"/>
      <c r="BK54" s="159"/>
      <c r="BL54" s="159"/>
      <c r="BM54" s="159"/>
      <c r="BN54" s="159"/>
      <c r="BO54" s="159"/>
      <c r="BP54" s="159"/>
      <c r="BQ54" s="159"/>
      <c r="BR54" s="159"/>
      <c r="BS54" s="159"/>
      <c r="BT54" s="159"/>
      <c r="BU54" s="159"/>
      <c r="BV54" s="159"/>
      <c r="BW54" s="159"/>
      <c r="BX54" s="159"/>
      <c r="BY54" s="159"/>
      <c r="BZ54" s="159"/>
      <c r="CA54" s="159"/>
      <c r="CB54" s="159"/>
      <c r="CC54" s="159"/>
      <c r="CD54" s="159"/>
      <c r="CE54" s="159"/>
      <c r="CF54" s="159"/>
      <c r="CG54" s="159"/>
      <c r="CH54" s="159"/>
      <c r="CI54" s="159"/>
      <c r="CJ54" s="159"/>
      <c r="CK54" s="159"/>
      <c r="CL54" s="159"/>
      <c r="CM54" s="159"/>
      <c r="CN54" s="159"/>
      <c r="CO54" s="159"/>
      <c r="CP54" s="159"/>
      <c r="CQ54" s="159"/>
      <c r="CR54" s="159"/>
      <c r="CS54" s="159"/>
      <c r="CT54" s="159"/>
      <c r="CU54" s="159"/>
      <c r="CV54" s="159"/>
      <c r="CW54" s="159"/>
      <c r="CX54" s="159"/>
      <c r="CY54" s="159"/>
      <c r="CZ54" s="159"/>
      <c r="DA54" s="159"/>
      <c r="DB54" s="159"/>
      <c r="DC54" s="159"/>
      <c r="DD54" s="159"/>
      <c r="DE54" s="159"/>
      <c r="DF54" s="159"/>
      <c r="DG54" s="159"/>
      <c r="DH54" s="159"/>
      <c r="DI54" s="159"/>
      <c r="DJ54" s="159"/>
      <c r="DK54" s="159"/>
      <c r="DL54" s="159"/>
      <c r="DM54" s="159"/>
      <c r="DN54" s="159"/>
      <c r="DO54" s="159"/>
      <c r="DP54" s="159"/>
      <c r="DQ54" s="159"/>
      <c r="DR54" s="159"/>
      <c r="DS54" s="159"/>
      <c r="DT54" s="159"/>
      <c r="DU54" s="159"/>
      <c r="DV54" s="159"/>
      <c r="DW54" s="159"/>
      <c r="DX54" s="159"/>
      <c r="DY54" s="159"/>
      <c r="DZ54" s="159"/>
      <c r="EA54" s="159"/>
      <c r="EB54" s="159"/>
      <c r="EC54" s="159"/>
      <c r="ED54" s="159"/>
      <c r="EE54" s="159"/>
    </row>
    <row r="55" spans="1:135" s="10" customFormat="1" ht="18.75" thickBot="1" x14ac:dyDescent="0.3">
      <c r="A55" s="186"/>
      <c r="B55" s="104">
        <v>14</v>
      </c>
      <c r="C55" s="87" t="s">
        <v>68</v>
      </c>
      <c r="D55" s="98"/>
      <c r="E55" s="113"/>
      <c r="F55" s="106"/>
      <c r="G55" s="107"/>
      <c r="H55" s="107"/>
      <c r="I55" s="107"/>
      <c r="J55" s="108"/>
      <c r="K55" s="107"/>
      <c r="L55" s="107"/>
      <c r="M55" s="107"/>
      <c r="N55" s="107"/>
      <c r="O55" s="107"/>
      <c r="P55" s="107"/>
      <c r="Q55" s="107"/>
      <c r="R55" s="107"/>
      <c r="S55" s="109">
        <f t="shared" si="0"/>
        <v>0</v>
      </c>
      <c r="T55" s="103">
        <f t="shared" si="2"/>
        <v>0</v>
      </c>
      <c r="U55" s="160"/>
      <c r="V55" s="156"/>
      <c r="W55" s="160"/>
      <c r="X55" s="160"/>
      <c r="Y55" s="160"/>
      <c r="Z55" s="160"/>
      <c r="AA55" s="160"/>
      <c r="AB55" s="160"/>
      <c r="AC55" s="160"/>
      <c r="AD55" s="160"/>
      <c r="AE55" s="160"/>
      <c r="AF55" s="160"/>
      <c r="AG55" s="160"/>
      <c r="AH55" s="160"/>
      <c r="AI55" s="160"/>
      <c r="AJ55" s="163"/>
      <c r="AK55" s="159"/>
      <c r="AL55" s="159"/>
      <c r="AM55" s="159"/>
      <c r="AN55" s="159"/>
      <c r="AO55" s="159"/>
      <c r="AP55" s="159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  <c r="BA55" s="159"/>
      <c r="BB55" s="159"/>
      <c r="BC55" s="159"/>
      <c r="BD55" s="159"/>
      <c r="BE55" s="159"/>
      <c r="BF55" s="159"/>
      <c r="BG55" s="159"/>
      <c r="BH55" s="159"/>
      <c r="BI55" s="159"/>
      <c r="BJ55" s="159"/>
      <c r="BK55" s="159"/>
      <c r="BL55" s="159"/>
      <c r="BM55" s="159"/>
      <c r="BN55" s="159"/>
      <c r="BO55" s="159"/>
      <c r="BP55" s="159"/>
      <c r="BQ55" s="159"/>
      <c r="BR55" s="159"/>
      <c r="BS55" s="159"/>
      <c r="BT55" s="159"/>
      <c r="BU55" s="159"/>
      <c r="BV55" s="159"/>
      <c r="BW55" s="159"/>
      <c r="BX55" s="159"/>
      <c r="BY55" s="159"/>
      <c r="BZ55" s="159"/>
      <c r="CA55" s="159"/>
      <c r="CB55" s="159"/>
      <c r="CC55" s="159"/>
      <c r="CD55" s="159"/>
      <c r="CE55" s="159"/>
      <c r="CF55" s="159"/>
      <c r="CG55" s="159"/>
      <c r="CH55" s="159"/>
      <c r="CI55" s="159"/>
      <c r="CJ55" s="159"/>
      <c r="CK55" s="159"/>
      <c r="CL55" s="159"/>
      <c r="CM55" s="159"/>
      <c r="CN55" s="159"/>
      <c r="CO55" s="159"/>
      <c r="CP55" s="159"/>
      <c r="CQ55" s="159"/>
      <c r="CR55" s="159"/>
      <c r="CS55" s="159"/>
      <c r="CT55" s="159"/>
      <c r="CU55" s="159"/>
      <c r="CV55" s="159"/>
      <c r="CW55" s="159"/>
      <c r="CX55" s="159"/>
      <c r="CY55" s="159"/>
      <c r="CZ55" s="159"/>
      <c r="DA55" s="159"/>
      <c r="DB55" s="159"/>
      <c r="DC55" s="159"/>
      <c r="DD55" s="159"/>
      <c r="DE55" s="159"/>
      <c r="DF55" s="159"/>
      <c r="DG55" s="159"/>
      <c r="DH55" s="159"/>
      <c r="DI55" s="159"/>
      <c r="DJ55" s="159"/>
      <c r="DK55" s="159"/>
      <c r="DL55" s="159"/>
      <c r="DM55" s="159"/>
      <c r="DN55" s="159"/>
      <c r="DO55" s="159"/>
      <c r="DP55" s="159"/>
      <c r="DQ55" s="159"/>
      <c r="DR55" s="159"/>
      <c r="DS55" s="159"/>
      <c r="DT55" s="159"/>
      <c r="DU55" s="159"/>
      <c r="DV55" s="159"/>
      <c r="DW55" s="159"/>
      <c r="DX55" s="159"/>
      <c r="DY55" s="159"/>
      <c r="DZ55" s="159"/>
      <c r="EA55" s="159"/>
      <c r="EB55" s="159"/>
      <c r="EC55" s="159"/>
      <c r="ED55" s="159"/>
      <c r="EE55" s="159"/>
    </row>
    <row r="56" spans="1:135" s="10" customFormat="1" ht="18.75" thickBot="1" x14ac:dyDescent="0.3">
      <c r="A56" s="186"/>
      <c r="B56" s="104">
        <v>18</v>
      </c>
      <c r="C56" s="87" t="s">
        <v>69</v>
      </c>
      <c r="D56" s="98">
        <v>944</v>
      </c>
      <c r="E56" s="114">
        <v>216099</v>
      </c>
      <c r="F56" s="106">
        <v>151269.29999999999</v>
      </c>
      <c r="G56" s="107"/>
      <c r="H56" s="107"/>
      <c r="I56" s="107">
        <f>+E56*0.7</f>
        <v>151269.29999999999</v>
      </c>
      <c r="J56" s="108"/>
      <c r="K56" s="107"/>
      <c r="L56" s="107"/>
      <c r="M56" s="107"/>
      <c r="N56" s="107"/>
      <c r="O56" s="107"/>
      <c r="P56" s="107"/>
      <c r="Q56" s="107"/>
      <c r="R56" s="107"/>
      <c r="S56" s="109">
        <f t="shared" si="0"/>
        <v>151269.29999999999</v>
      </c>
      <c r="T56" s="103">
        <f t="shared" si="2"/>
        <v>0</v>
      </c>
      <c r="U56" s="160"/>
      <c r="V56" s="156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  <c r="AG56" s="160"/>
      <c r="AH56" s="160"/>
      <c r="AI56" s="160"/>
      <c r="AJ56" s="163"/>
      <c r="AK56" s="159"/>
      <c r="AL56" s="159"/>
      <c r="AM56" s="159"/>
      <c r="AN56" s="159"/>
      <c r="AO56" s="159"/>
      <c r="AP56" s="159"/>
      <c r="AQ56" s="159"/>
      <c r="AR56" s="159"/>
      <c r="AS56" s="159"/>
      <c r="AT56" s="159"/>
      <c r="AU56" s="159"/>
      <c r="AV56" s="159"/>
      <c r="AW56" s="159"/>
      <c r="AX56" s="159"/>
      <c r="AY56" s="159"/>
      <c r="AZ56" s="159"/>
      <c r="BA56" s="159"/>
      <c r="BB56" s="159"/>
      <c r="BC56" s="159"/>
      <c r="BD56" s="159"/>
      <c r="BE56" s="159"/>
      <c r="BF56" s="159"/>
      <c r="BG56" s="159"/>
      <c r="BH56" s="159"/>
      <c r="BI56" s="159"/>
      <c r="BJ56" s="159"/>
      <c r="BK56" s="159"/>
      <c r="BL56" s="159"/>
      <c r="BM56" s="159"/>
      <c r="BN56" s="159"/>
      <c r="BO56" s="159"/>
      <c r="BP56" s="159"/>
      <c r="BQ56" s="159"/>
      <c r="BR56" s="159"/>
      <c r="BS56" s="159"/>
      <c r="BT56" s="159"/>
      <c r="BU56" s="159"/>
      <c r="BV56" s="159"/>
      <c r="BW56" s="159"/>
      <c r="BX56" s="159"/>
      <c r="BY56" s="159"/>
      <c r="BZ56" s="159"/>
      <c r="CA56" s="159"/>
      <c r="CB56" s="159"/>
      <c r="CC56" s="159"/>
      <c r="CD56" s="159"/>
      <c r="CE56" s="159"/>
      <c r="CF56" s="159"/>
      <c r="CG56" s="159"/>
      <c r="CH56" s="159"/>
      <c r="CI56" s="159"/>
      <c r="CJ56" s="159"/>
      <c r="CK56" s="159"/>
      <c r="CL56" s="159"/>
      <c r="CM56" s="159"/>
      <c r="CN56" s="159"/>
      <c r="CO56" s="159"/>
      <c r="CP56" s="159"/>
      <c r="CQ56" s="159"/>
      <c r="CR56" s="159"/>
      <c r="CS56" s="159"/>
      <c r="CT56" s="159"/>
      <c r="CU56" s="159"/>
      <c r="CV56" s="159"/>
      <c r="CW56" s="159"/>
      <c r="CX56" s="159"/>
      <c r="CY56" s="159"/>
      <c r="CZ56" s="159"/>
      <c r="DA56" s="159"/>
      <c r="DB56" s="159"/>
      <c r="DC56" s="159"/>
      <c r="DD56" s="159"/>
      <c r="DE56" s="159"/>
      <c r="DF56" s="159"/>
      <c r="DG56" s="159"/>
      <c r="DH56" s="159"/>
      <c r="DI56" s="159"/>
      <c r="DJ56" s="159"/>
      <c r="DK56" s="159"/>
      <c r="DL56" s="159"/>
      <c r="DM56" s="159"/>
      <c r="DN56" s="159"/>
      <c r="DO56" s="159"/>
      <c r="DP56" s="159"/>
      <c r="DQ56" s="159"/>
      <c r="DR56" s="159"/>
      <c r="DS56" s="159"/>
      <c r="DT56" s="159"/>
      <c r="DU56" s="159"/>
      <c r="DV56" s="159"/>
      <c r="DW56" s="159"/>
      <c r="DX56" s="159"/>
      <c r="DY56" s="159"/>
      <c r="DZ56" s="159"/>
      <c r="EA56" s="159"/>
      <c r="EB56" s="159"/>
      <c r="EC56" s="159"/>
      <c r="ED56" s="159"/>
      <c r="EE56" s="159"/>
    </row>
    <row r="57" spans="1:135" s="10" customFormat="1" ht="18.75" thickBot="1" x14ac:dyDescent="0.3">
      <c r="A57" s="186"/>
      <c r="B57" s="104">
        <v>19</v>
      </c>
      <c r="C57" s="87" t="s">
        <v>70</v>
      </c>
      <c r="D57" s="98">
        <v>944</v>
      </c>
      <c r="E57" s="105">
        <v>6112260</v>
      </c>
      <c r="F57" s="106">
        <f>+I57</f>
        <v>4278582</v>
      </c>
      <c r="G57" s="107"/>
      <c r="H57" s="107"/>
      <c r="I57" s="107">
        <f>+E57*0.7</f>
        <v>4278582</v>
      </c>
      <c r="J57" s="108"/>
      <c r="K57" s="107"/>
      <c r="L57" s="107"/>
      <c r="M57" s="107"/>
      <c r="N57" s="107"/>
      <c r="O57" s="107"/>
      <c r="P57" s="107"/>
      <c r="Q57" s="107"/>
      <c r="R57" s="107"/>
      <c r="S57" s="109">
        <f t="shared" si="0"/>
        <v>4278582</v>
      </c>
      <c r="T57" s="103">
        <f t="shared" si="2"/>
        <v>0</v>
      </c>
      <c r="U57" s="160"/>
      <c r="V57" s="156"/>
      <c r="W57" s="160"/>
      <c r="X57" s="160"/>
      <c r="Y57" s="160"/>
      <c r="Z57" s="160"/>
      <c r="AA57" s="160"/>
      <c r="AB57" s="160"/>
      <c r="AC57" s="160"/>
      <c r="AD57" s="160"/>
      <c r="AE57" s="160"/>
      <c r="AF57" s="160"/>
      <c r="AG57" s="160"/>
      <c r="AH57" s="160"/>
      <c r="AI57" s="160"/>
      <c r="AJ57" s="163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  <c r="CA57" s="159"/>
      <c r="CB57" s="159"/>
      <c r="CC57" s="159"/>
      <c r="CD57" s="159"/>
      <c r="CE57" s="159"/>
      <c r="CF57" s="159"/>
      <c r="CG57" s="159"/>
      <c r="CH57" s="159"/>
      <c r="CI57" s="159"/>
      <c r="CJ57" s="159"/>
      <c r="CK57" s="159"/>
      <c r="CL57" s="159"/>
      <c r="CM57" s="159"/>
      <c r="CN57" s="159"/>
      <c r="CO57" s="159"/>
      <c r="CP57" s="159"/>
      <c r="CQ57" s="159"/>
      <c r="CR57" s="159"/>
      <c r="CS57" s="159"/>
      <c r="CT57" s="159"/>
      <c r="CU57" s="159"/>
      <c r="CV57" s="159"/>
      <c r="CW57" s="159"/>
      <c r="CX57" s="159"/>
      <c r="CY57" s="159"/>
      <c r="CZ57" s="159"/>
      <c r="DA57" s="159"/>
      <c r="DB57" s="159"/>
      <c r="DC57" s="159"/>
      <c r="DD57" s="159"/>
      <c r="DE57" s="159"/>
      <c r="DF57" s="159"/>
      <c r="DG57" s="159"/>
      <c r="DH57" s="159"/>
      <c r="DI57" s="159"/>
      <c r="DJ57" s="159"/>
      <c r="DK57" s="159"/>
      <c r="DL57" s="159"/>
      <c r="DM57" s="159"/>
      <c r="DN57" s="159"/>
      <c r="DO57" s="159"/>
      <c r="DP57" s="159"/>
      <c r="DQ57" s="159"/>
      <c r="DR57" s="159"/>
      <c r="DS57" s="159"/>
      <c r="DT57" s="159"/>
      <c r="DU57" s="159"/>
      <c r="DV57" s="159"/>
      <c r="DW57" s="159"/>
      <c r="DX57" s="159"/>
      <c r="DY57" s="159"/>
      <c r="DZ57" s="159"/>
      <c r="EA57" s="159"/>
      <c r="EB57" s="159"/>
      <c r="EC57" s="159"/>
      <c r="ED57" s="159"/>
      <c r="EE57" s="159"/>
    </row>
    <row r="58" spans="1:135" s="10" customFormat="1" ht="18.75" thickBot="1" x14ac:dyDescent="0.3">
      <c r="A58" s="186"/>
      <c r="B58" s="104">
        <v>37</v>
      </c>
      <c r="C58" s="87" t="s">
        <v>71</v>
      </c>
      <c r="D58" s="98"/>
      <c r="E58" s="112"/>
      <c r="F58" s="106"/>
      <c r="G58" s="107"/>
      <c r="H58" s="107"/>
      <c r="I58" s="107"/>
      <c r="J58" s="108"/>
      <c r="K58" s="107"/>
      <c r="L58" s="107"/>
      <c r="M58" s="107"/>
      <c r="N58" s="107"/>
      <c r="O58" s="107"/>
      <c r="P58" s="107"/>
      <c r="Q58" s="107"/>
      <c r="R58" s="107"/>
      <c r="S58" s="109">
        <f t="shared" si="0"/>
        <v>0</v>
      </c>
      <c r="T58" s="103">
        <f t="shared" si="2"/>
        <v>0</v>
      </c>
      <c r="U58" s="160"/>
      <c r="V58" s="156"/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  <c r="AG58" s="160"/>
      <c r="AH58" s="160"/>
      <c r="AI58" s="160"/>
      <c r="AJ58" s="163"/>
      <c r="AK58" s="159"/>
      <c r="AL58" s="159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  <c r="BA58" s="159"/>
      <c r="BB58" s="159"/>
      <c r="BC58" s="159"/>
      <c r="BD58" s="159"/>
      <c r="BE58" s="159"/>
      <c r="BF58" s="159"/>
      <c r="BG58" s="159"/>
      <c r="BH58" s="159"/>
      <c r="BI58" s="159"/>
      <c r="BJ58" s="159"/>
      <c r="BK58" s="159"/>
      <c r="BL58" s="159"/>
      <c r="BM58" s="159"/>
      <c r="BN58" s="159"/>
      <c r="BO58" s="159"/>
      <c r="BP58" s="159"/>
      <c r="BQ58" s="159"/>
      <c r="BR58" s="159"/>
      <c r="BS58" s="159"/>
      <c r="BT58" s="159"/>
      <c r="BU58" s="159"/>
      <c r="BV58" s="159"/>
      <c r="BW58" s="159"/>
      <c r="BX58" s="159"/>
      <c r="BY58" s="159"/>
      <c r="BZ58" s="159"/>
      <c r="CA58" s="159"/>
      <c r="CB58" s="159"/>
      <c r="CC58" s="159"/>
      <c r="CD58" s="159"/>
      <c r="CE58" s="159"/>
      <c r="CF58" s="159"/>
      <c r="CG58" s="159"/>
      <c r="CH58" s="159"/>
      <c r="CI58" s="159"/>
      <c r="CJ58" s="159"/>
      <c r="CK58" s="159"/>
      <c r="CL58" s="159"/>
      <c r="CM58" s="159"/>
      <c r="CN58" s="159"/>
      <c r="CO58" s="159"/>
      <c r="CP58" s="159"/>
      <c r="CQ58" s="159"/>
      <c r="CR58" s="159"/>
      <c r="CS58" s="159"/>
      <c r="CT58" s="159"/>
      <c r="CU58" s="159"/>
      <c r="CV58" s="159"/>
      <c r="CW58" s="159"/>
      <c r="CX58" s="159"/>
      <c r="CY58" s="159"/>
      <c r="CZ58" s="159"/>
      <c r="DA58" s="159"/>
      <c r="DB58" s="159"/>
      <c r="DC58" s="159"/>
      <c r="DD58" s="159"/>
      <c r="DE58" s="159"/>
      <c r="DF58" s="159"/>
      <c r="DG58" s="159"/>
      <c r="DH58" s="159"/>
      <c r="DI58" s="159"/>
      <c r="DJ58" s="159"/>
      <c r="DK58" s="159"/>
      <c r="DL58" s="159"/>
      <c r="DM58" s="159"/>
      <c r="DN58" s="159"/>
      <c r="DO58" s="159"/>
      <c r="DP58" s="159"/>
      <c r="DQ58" s="159"/>
      <c r="DR58" s="159"/>
      <c r="DS58" s="159"/>
      <c r="DT58" s="159"/>
      <c r="DU58" s="159"/>
      <c r="DV58" s="159"/>
      <c r="DW58" s="159"/>
      <c r="DX58" s="159"/>
      <c r="DY58" s="159"/>
      <c r="DZ58" s="159"/>
      <c r="EA58" s="159"/>
      <c r="EB58" s="159"/>
      <c r="EC58" s="159"/>
      <c r="ED58" s="159"/>
      <c r="EE58" s="159"/>
    </row>
    <row r="59" spans="1:135" s="10" customFormat="1" ht="18.75" thickBot="1" x14ac:dyDescent="0.3">
      <c r="A59" s="186"/>
      <c r="B59" s="104">
        <v>20</v>
      </c>
      <c r="C59" s="87" t="s">
        <v>72</v>
      </c>
      <c r="D59" s="98"/>
      <c r="E59" s="113"/>
      <c r="F59" s="106"/>
      <c r="G59" s="107"/>
      <c r="H59" s="107"/>
      <c r="I59" s="107"/>
      <c r="J59" s="108"/>
      <c r="K59" s="107"/>
      <c r="L59" s="107"/>
      <c r="M59" s="107"/>
      <c r="N59" s="107"/>
      <c r="O59" s="107"/>
      <c r="P59" s="107"/>
      <c r="Q59" s="107"/>
      <c r="R59" s="107"/>
      <c r="S59" s="109">
        <f t="shared" si="0"/>
        <v>0</v>
      </c>
      <c r="T59" s="103">
        <f t="shared" si="2"/>
        <v>0</v>
      </c>
      <c r="U59" s="160"/>
      <c r="V59" s="156"/>
      <c r="W59" s="160"/>
      <c r="X59" s="160"/>
      <c r="Y59" s="160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163"/>
      <c r="AK59" s="159"/>
      <c r="AL59" s="159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AX59" s="159"/>
      <c r="AY59" s="159"/>
      <c r="AZ59" s="159"/>
      <c r="BA59" s="159"/>
      <c r="BB59" s="159"/>
      <c r="BC59" s="159"/>
      <c r="BD59" s="159"/>
      <c r="BE59" s="159"/>
      <c r="BF59" s="159"/>
      <c r="BG59" s="159"/>
      <c r="BH59" s="159"/>
      <c r="BI59" s="159"/>
      <c r="BJ59" s="159"/>
      <c r="BK59" s="159"/>
      <c r="BL59" s="159"/>
      <c r="BM59" s="159"/>
      <c r="BN59" s="159"/>
      <c r="BO59" s="159"/>
      <c r="BP59" s="159"/>
      <c r="BQ59" s="159"/>
      <c r="BR59" s="159"/>
      <c r="BS59" s="159"/>
      <c r="BT59" s="159"/>
      <c r="BU59" s="159"/>
      <c r="BV59" s="159"/>
      <c r="BW59" s="159"/>
      <c r="BX59" s="159"/>
      <c r="BY59" s="159"/>
      <c r="BZ59" s="159"/>
      <c r="CA59" s="159"/>
      <c r="CB59" s="159"/>
      <c r="CC59" s="159"/>
      <c r="CD59" s="159"/>
      <c r="CE59" s="159"/>
      <c r="CF59" s="159"/>
      <c r="CG59" s="159"/>
      <c r="CH59" s="159"/>
      <c r="CI59" s="159"/>
      <c r="CJ59" s="159"/>
      <c r="CK59" s="159"/>
      <c r="CL59" s="159"/>
      <c r="CM59" s="159"/>
      <c r="CN59" s="159"/>
      <c r="CO59" s="159"/>
      <c r="CP59" s="159"/>
      <c r="CQ59" s="159"/>
      <c r="CR59" s="159"/>
      <c r="CS59" s="159"/>
      <c r="CT59" s="159"/>
      <c r="CU59" s="159"/>
      <c r="CV59" s="159"/>
      <c r="CW59" s="159"/>
      <c r="CX59" s="159"/>
      <c r="CY59" s="159"/>
      <c r="CZ59" s="159"/>
      <c r="DA59" s="159"/>
      <c r="DB59" s="159"/>
      <c r="DC59" s="159"/>
      <c r="DD59" s="159"/>
      <c r="DE59" s="159"/>
      <c r="DF59" s="159"/>
      <c r="DG59" s="159"/>
      <c r="DH59" s="159"/>
      <c r="DI59" s="159"/>
      <c r="DJ59" s="159"/>
      <c r="DK59" s="159"/>
      <c r="DL59" s="159"/>
      <c r="DM59" s="159"/>
      <c r="DN59" s="159"/>
      <c r="DO59" s="159"/>
      <c r="DP59" s="159"/>
      <c r="DQ59" s="159"/>
      <c r="DR59" s="159"/>
      <c r="DS59" s="159"/>
      <c r="DT59" s="159"/>
      <c r="DU59" s="159"/>
      <c r="DV59" s="159"/>
      <c r="DW59" s="159"/>
      <c r="DX59" s="159"/>
      <c r="DY59" s="159"/>
      <c r="DZ59" s="159"/>
      <c r="EA59" s="159"/>
      <c r="EB59" s="159"/>
      <c r="EC59" s="159"/>
      <c r="ED59" s="159"/>
      <c r="EE59" s="159"/>
    </row>
    <row r="60" spans="1:135" s="10" customFormat="1" ht="18.75" thickBot="1" x14ac:dyDescent="0.3">
      <c r="A60" s="186"/>
      <c r="B60" s="104">
        <v>21</v>
      </c>
      <c r="C60" s="87" t="s">
        <v>73</v>
      </c>
      <c r="D60" s="98"/>
      <c r="E60" s="113"/>
      <c r="F60" s="106"/>
      <c r="G60" s="107"/>
      <c r="H60" s="107"/>
      <c r="I60" s="107"/>
      <c r="J60" s="108"/>
      <c r="K60" s="107"/>
      <c r="L60" s="107"/>
      <c r="M60" s="107"/>
      <c r="N60" s="107"/>
      <c r="O60" s="107"/>
      <c r="P60" s="107"/>
      <c r="Q60" s="107"/>
      <c r="R60" s="107"/>
      <c r="S60" s="109">
        <f t="shared" si="0"/>
        <v>0</v>
      </c>
      <c r="T60" s="103">
        <f t="shared" si="2"/>
        <v>0</v>
      </c>
      <c r="U60" s="160"/>
      <c r="V60" s="156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3"/>
      <c r="AK60" s="159"/>
      <c r="AL60" s="159"/>
      <c r="AM60" s="159"/>
      <c r="AN60" s="159"/>
      <c r="AO60" s="159"/>
      <c r="AP60" s="159"/>
      <c r="AQ60" s="159"/>
      <c r="AR60" s="159"/>
      <c r="AS60" s="159"/>
      <c r="AT60" s="159"/>
      <c r="AU60" s="159"/>
      <c r="AV60" s="159"/>
      <c r="AW60" s="159"/>
      <c r="AX60" s="159"/>
      <c r="AY60" s="159"/>
      <c r="AZ60" s="159"/>
      <c r="BA60" s="159"/>
      <c r="BB60" s="159"/>
      <c r="BC60" s="159"/>
      <c r="BD60" s="159"/>
      <c r="BE60" s="159"/>
      <c r="BF60" s="159"/>
      <c r="BG60" s="159"/>
      <c r="BH60" s="159"/>
      <c r="BI60" s="159"/>
      <c r="BJ60" s="159"/>
      <c r="BK60" s="159"/>
      <c r="BL60" s="159"/>
      <c r="BM60" s="159"/>
      <c r="BN60" s="159"/>
      <c r="BO60" s="159"/>
      <c r="BP60" s="159"/>
      <c r="BQ60" s="159"/>
      <c r="BR60" s="159"/>
      <c r="BS60" s="159"/>
      <c r="BT60" s="159"/>
      <c r="BU60" s="159"/>
      <c r="BV60" s="159"/>
      <c r="BW60" s="159"/>
      <c r="BX60" s="159"/>
      <c r="BY60" s="159"/>
      <c r="BZ60" s="159"/>
      <c r="CA60" s="159"/>
      <c r="CB60" s="159"/>
      <c r="CC60" s="159"/>
      <c r="CD60" s="159"/>
      <c r="CE60" s="159"/>
      <c r="CF60" s="159"/>
      <c r="CG60" s="159"/>
      <c r="CH60" s="159"/>
      <c r="CI60" s="159"/>
      <c r="CJ60" s="159"/>
      <c r="CK60" s="159"/>
      <c r="CL60" s="159"/>
      <c r="CM60" s="159"/>
      <c r="CN60" s="159"/>
      <c r="CO60" s="159"/>
      <c r="CP60" s="159"/>
      <c r="CQ60" s="159"/>
      <c r="CR60" s="159"/>
      <c r="CS60" s="159"/>
      <c r="CT60" s="159"/>
      <c r="CU60" s="159"/>
      <c r="CV60" s="159"/>
      <c r="CW60" s="159"/>
      <c r="CX60" s="159"/>
      <c r="CY60" s="159"/>
      <c r="CZ60" s="159"/>
      <c r="DA60" s="159"/>
      <c r="DB60" s="159"/>
      <c r="DC60" s="159"/>
      <c r="DD60" s="159"/>
      <c r="DE60" s="159"/>
      <c r="DF60" s="159"/>
      <c r="DG60" s="159"/>
      <c r="DH60" s="159"/>
      <c r="DI60" s="159"/>
      <c r="DJ60" s="159"/>
      <c r="DK60" s="159"/>
      <c r="DL60" s="159"/>
      <c r="DM60" s="159"/>
      <c r="DN60" s="159"/>
      <c r="DO60" s="159"/>
      <c r="DP60" s="159"/>
      <c r="DQ60" s="159"/>
      <c r="DR60" s="159"/>
      <c r="DS60" s="159"/>
      <c r="DT60" s="159"/>
      <c r="DU60" s="159"/>
      <c r="DV60" s="159"/>
      <c r="DW60" s="159"/>
      <c r="DX60" s="159"/>
      <c r="DY60" s="159"/>
      <c r="DZ60" s="159"/>
      <c r="EA60" s="159"/>
      <c r="EB60" s="159"/>
      <c r="EC60" s="159"/>
      <c r="ED60" s="159"/>
      <c r="EE60" s="159"/>
    </row>
    <row r="61" spans="1:135" s="10" customFormat="1" ht="18.75" thickBot="1" x14ac:dyDescent="0.3">
      <c r="A61" s="186"/>
      <c r="B61" s="104">
        <v>22</v>
      </c>
      <c r="C61" s="87" t="s">
        <v>74</v>
      </c>
      <c r="D61" s="98"/>
      <c r="E61" s="115"/>
      <c r="F61" s="106"/>
      <c r="G61" s="107"/>
      <c r="H61" s="107"/>
      <c r="I61" s="107"/>
      <c r="J61" s="108"/>
      <c r="K61" s="107"/>
      <c r="L61" s="107"/>
      <c r="M61" s="107"/>
      <c r="N61" s="107"/>
      <c r="O61" s="107"/>
      <c r="P61" s="107"/>
      <c r="Q61" s="107"/>
      <c r="R61" s="107"/>
      <c r="S61" s="109">
        <f t="shared" si="0"/>
        <v>0</v>
      </c>
      <c r="T61" s="103">
        <f t="shared" si="2"/>
        <v>0</v>
      </c>
      <c r="U61" s="160"/>
      <c r="V61" s="156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163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  <c r="BF61" s="159"/>
      <c r="BG61" s="159"/>
      <c r="BH61" s="159"/>
      <c r="BI61" s="159"/>
      <c r="BJ61" s="159"/>
      <c r="BK61" s="159"/>
      <c r="BL61" s="159"/>
      <c r="BM61" s="159"/>
      <c r="BN61" s="159"/>
      <c r="BO61" s="159"/>
      <c r="BP61" s="159"/>
      <c r="BQ61" s="159"/>
      <c r="BR61" s="159"/>
      <c r="BS61" s="159"/>
      <c r="BT61" s="159"/>
      <c r="BU61" s="159"/>
      <c r="BV61" s="159"/>
      <c r="BW61" s="159"/>
      <c r="BX61" s="159"/>
      <c r="BY61" s="159"/>
      <c r="BZ61" s="159"/>
      <c r="CA61" s="159"/>
      <c r="CB61" s="159"/>
      <c r="CC61" s="159"/>
      <c r="CD61" s="159"/>
      <c r="CE61" s="159"/>
      <c r="CF61" s="159"/>
      <c r="CG61" s="159"/>
      <c r="CH61" s="159"/>
      <c r="CI61" s="159"/>
      <c r="CJ61" s="159"/>
      <c r="CK61" s="159"/>
      <c r="CL61" s="159"/>
      <c r="CM61" s="159"/>
      <c r="CN61" s="159"/>
      <c r="CO61" s="159"/>
      <c r="CP61" s="159"/>
      <c r="CQ61" s="159"/>
      <c r="CR61" s="159"/>
      <c r="CS61" s="159"/>
      <c r="CT61" s="159"/>
      <c r="CU61" s="159"/>
      <c r="CV61" s="159"/>
      <c r="CW61" s="159"/>
      <c r="CX61" s="159"/>
      <c r="CY61" s="159"/>
      <c r="CZ61" s="159"/>
      <c r="DA61" s="159"/>
      <c r="DB61" s="159"/>
      <c r="DC61" s="159"/>
      <c r="DD61" s="159"/>
      <c r="DE61" s="159"/>
      <c r="DF61" s="159"/>
      <c r="DG61" s="159"/>
      <c r="DH61" s="159"/>
      <c r="DI61" s="159"/>
      <c r="DJ61" s="159"/>
      <c r="DK61" s="159"/>
      <c r="DL61" s="159"/>
      <c r="DM61" s="159"/>
      <c r="DN61" s="159"/>
      <c r="DO61" s="159"/>
      <c r="DP61" s="159"/>
      <c r="DQ61" s="159"/>
      <c r="DR61" s="159"/>
      <c r="DS61" s="159"/>
      <c r="DT61" s="159"/>
      <c r="DU61" s="159"/>
      <c r="DV61" s="159"/>
      <c r="DW61" s="159"/>
      <c r="DX61" s="159"/>
      <c r="DY61" s="159"/>
      <c r="DZ61" s="159"/>
      <c r="EA61" s="159"/>
      <c r="EB61" s="159"/>
      <c r="EC61" s="159"/>
      <c r="ED61" s="159"/>
      <c r="EE61" s="159"/>
    </row>
    <row r="62" spans="1:135" s="10" customFormat="1" ht="18.75" thickBot="1" x14ac:dyDescent="0.3">
      <c r="A62" s="186"/>
      <c r="B62" s="104">
        <v>23</v>
      </c>
      <c r="C62" s="87" t="s">
        <v>75</v>
      </c>
      <c r="D62" s="98">
        <v>3148</v>
      </c>
      <c r="E62" s="115">
        <v>4223548</v>
      </c>
      <c r="F62" s="106">
        <f>+L62</f>
        <v>2956483.5999999996</v>
      </c>
      <c r="G62" s="107"/>
      <c r="H62" s="107"/>
      <c r="I62" s="107"/>
      <c r="J62" s="108"/>
      <c r="K62" s="107"/>
      <c r="L62" s="107">
        <f>+E62*0.7</f>
        <v>2956483.5999999996</v>
      </c>
      <c r="M62" s="107"/>
      <c r="N62" s="107"/>
      <c r="O62" s="107"/>
      <c r="P62" s="107"/>
      <c r="Q62" s="107"/>
      <c r="R62" s="107"/>
      <c r="S62" s="109">
        <f t="shared" si="0"/>
        <v>2956483.5999999996</v>
      </c>
      <c r="T62" s="103">
        <f t="shared" si="2"/>
        <v>0</v>
      </c>
      <c r="U62" s="160"/>
      <c r="V62" s="156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163"/>
      <c r="AK62" s="159"/>
      <c r="AL62" s="159"/>
      <c r="AM62" s="159"/>
      <c r="AN62" s="159"/>
      <c r="AO62" s="159"/>
      <c r="AP62" s="159"/>
      <c r="AQ62" s="159"/>
      <c r="AR62" s="159"/>
      <c r="AS62" s="159"/>
      <c r="AT62" s="159"/>
      <c r="AU62" s="159"/>
      <c r="AV62" s="159"/>
      <c r="AW62" s="159"/>
      <c r="AX62" s="159"/>
      <c r="AY62" s="159"/>
      <c r="AZ62" s="159"/>
      <c r="BA62" s="159"/>
      <c r="BB62" s="159"/>
      <c r="BC62" s="159"/>
      <c r="BD62" s="159"/>
      <c r="BE62" s="159"/>
      <c r="BF62" s="159"/>
      <c r="BG62" s="159"/>
      <c r="BH62" s="159"/>
      <c r="BI62" s="159"/>
      <c r="BJ62" s="159"/>
      <c r="BK62" s="159"/>
      <c r="BL62" s="159"/>
      <c r="BM62" s="159"/>
      <c r="BN62" s="159"/>
      <c r="BO62" s="159"/>
      <c r="BP62" s="159"/>
      <c r="BQ62" s="159"/>
      <c r="BR62" s="159"/>
      <c r="BS62" s="159"/>
      <c r="BT62" s="159"/>
      <c r="BU62" s="159"/>
      <c r="BV62" s="159"/>
      <c r="BW62" s="159"/>
      <c r="BX62" s="159"/>
      <c r="BY62" s="159"/>
      <c r="BZ62" s="159"/>
      <c r="CA62" s="159"/>
      <c r="CB62" s="159"/>
      <c r="CC62" s="159"/>
      <c r="CD62" s="159"/>
      <c r="CE62" s="159"/>
      <c r="CF62" s="159"/>
      <c r="CG62" s="159"/>
      <c r="CH62" s="159"/>
      <c r="CI62" s="159"/>
      <c r="CJ62" s="159"/>
      <c r="CK62" s="159"/>
      <c r="CL62" s="159"/>
      <c r="CM62" s="159"/>
      <c r="CN62" s="159"/>
      <c r="CO62" s="159"/>
      <c r="CP62" s="159"/>
      <c r="CQ62" s="159"/>
      <c r="CR62" s="159"/>
      <c r="CS62" s="159"/>
      <c r="CT62" s="159"/>
      <c r="CU62" s="159"/>
      <c r="CV62" s="159"/>
      <c r="CW62" s="159"/>
      <c r="CX62" s="159"/>
      <c r="CY62" s="159"/>
      <c r="CZ62" s="159"/>
      <c r="DA62" s="159"/>
      <c r="DB62" s="159"/>
      <c r="DC62" s="159"/>
      <c r="DD62" s="159"/>
      <c r="DE62" s="159"/>
      <c r="DF62" s="159"/>
      <c r="DG62" s="159"/>
      <c r="DH62" s="159"/>
      <c r="DI62" s="159"/>
      <c r="DJ62" s="159"/>
      <c r="DK62" s="159"/>
      <c r="DL62" s="159"/>
      <c r="DM62" s="159"/>
      <c r="DN62" s="159"/>
      <c r="DO62" s="159"/>
      <c r="DP62" s="159"/>
      <c r="DQ62" s="159"/>
      <c r="DR62" s="159"/>
      <c r="DS62" s="159"/>
      <c r="DT62" s="159"/>
      <c r="DU62" s="159"/>
      <c r="DV62" s="159"/>
      <c r="DW62" s="159"/>
      <c r="DX62" s="159"/>
      <c r="DY62" s="159"/>
      <c r="DZ62" s="159"/>
      <c r="EA62" s="159"/>
      <c r="EB62" s="159"/>
      <c r="EC62" s="159"/>
      <c r="ED62" s="159"/>
      <c r="EE62" s="159"/>
    </row>
    <row r="63" spans="1:135" s="10" customFormat="1" ht="18.75" thickBot="1" x14ac:dyDescent="0.3">
      <c r="A63" s="186"/>
      <c r="B63" s="104">
        <v>24</v>
      </c>
      <c r="C63" s="87" t="s">
        <v>76</v>
      </c>
      <c r="D63" s="98"/>
      <c r="E63" s="115"/>
      <c r="F63" s="106"/>
      <c r="G63" s="107"/>
      <c r="H63" s="107"/>
      <c r="I63" s="107"/>
      <c r="J63" s="108"/>
      <c r="K63" s="107"/>
      <c r="L63" s="107"/>
      <c r="M63" s="107"/>
      <c r="N63" s="107"/>
      <c r="O63" s="107"/>
      <c r="P63" s="107"/>
      <c r="Q63" s="107"/>
      <c r="R63" s="107"/>
      <c r="S63" s="109">
        <f t="shared" si="0"/>
        <v>0</v>
      </c>
      <c r="T63" s="103">
        <f t="shared" si="2"/>
        <v>0</v>
      </c>
      <c r="U63" s="160"/>
      <c r="V63" s="156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3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  <c r="BC63" s="159"/>
      <c r="BD63" s="159"/>
      <c r="BE63" s="159"/>
      <c r="BF63" s="159"/>
      <c r="BG63" s="159"/>
      <c r="BH63" s="159"/>
      <c r="BI63" s="159"/>
      <c r="BJ63" s="159"/>
      <c r="BK63" s="159"/>
      <c r="BL63" s="159"/>
      <c r="BM63" s="159"/>
      <c r="BN63" s="159"/>
      <c r="BO63" s="159"/>
      <c r="BP63" s="159"/>
      <c r="BQ63" s="159"/>
      <c r="BR63" s="159"/>
      <c r="BS63" s="159"/>
      <c r="BT63" s="159"/>
      <c r="BU63" s="159"/>
      <c r="BV63" s="159"/>
      <c r="BW63" s="159"/>
      <c r="BX63" s="159"/>
      <c r="BY63" s="159"/>
      <c r="BZ63" s="159"/>
      <c r="CA63" s="159"/>
      <c r="CB63" s="159"/>
      <c r="CC63" s="159"/>
      <c r="CD63" s="159"/>
      <c r="CE63" s="159"/>
      <c r="CF63" s="159"/>
      <c r="CG63" s="159"/>
      <c r="CH63" s="159"/>
      <c r="CI63" s="159"/>
      <c r="CJ63" s="159"/>
      <c r="CK63" s="159"/>
      <c r="CL63" s="159"/>
      <c r="CM63" s="159"/>
      <c r="CN63" s="159"/>
      <c r="CO63" s="159"/>
      <c r="CP63" s="159"/>
      <c r="CQ63" s="159"/>
      <c r="CR63" s="159"/>
      <c r="CS63" s="159"/>
      <c r="CT63" s="159"/>
      <c r="CU63" s="159"/>
      <c r="CV63" s="159"/>
      <c r="CW63" s="159"/>
      <c r="CX63" s="159"/>
      <c r="CY63" s="159"/>
      <c r="CZ63" s="159"/>
      <c r="DA63" s="159"/>
      <c r="DB63" s="159"/>
      <c r="DC63" s="159"/>
      <c r="DD63" s="159"/>
      <c r="DE63" s="159"/>
      <c r="DF63" s="159"/>
      <c r="DG63" s="159"/>
      <c r="DH63" s="159"/>
      <c r="DI63" s="159"/>
      <c r="DJ63" s="159"/>
      <c r="DK63" s="159"/>
      <c r="DL63" s="159"/>
      <c r="DM63" s="159"/>
      <c r="DN63" s="159"/>
      <c r="DO63" s="159"/>
      <c r="DP63" s="159"/>
      <c r="DQ63" s="159"/>
      <c r="DR63" s="159"/>
      <c r="DS63" s="159"/>
      <c r="DT63" s="159"/>
      <c r="DU63" s="159"/>
      <c r="DV63" s="159"/>
      <c r="DW63" s="159"/>
      <c r="DX63" s="159"/>
      <c r="DY63" s="159"/>
      <c r="DZ63" s="159"/>
      <c r="EA63" s="159"/>
      <c r="EB63" s="159"/>
      <c r="EC63" s="159"/>
      <c r="ED63" s="159"/>
      <c r="EE63" s="159"/>
    </row>
    <row r="64" spans="1:135" s="10" customFormat="1" ht="18.75" thickBot="1" x14ac:dyDescent="0.3">
      <c r="A64" s="186"/>
      <c r="B64" s="104"/>
      <c r="C64" s="87" t="s">
        <v>200</v>
      </c>
      <c r="D64" s="98">
        <v>3148</v>
      </c>
      <c r="E64" s="115">
        <v>8637793</v>
      </c>
      <c r="F64" s="106">
        <f t="shared" ref="F64:F65" si="3">+L64</f>
        <v>6046455.0999999996</v>
      </c>
      <c r="G64" s="107"/>
      <c r="H64" s="107"/>
      <c r="I64" s="107"/>
      <c r="J64" s="108"/>
      <c r="K64" s="107"/>
      <c r="L64" s="107">
        <f>+E64*0.7</f>
        <v>6046455.0999999996</v>
      </c>
      <c r="M64" s="107"/>
      <c r="N64" s="107"/>
      <c r="O64" s="107"/>
      <c r="P64" s="107"/>
      <c r="Q64" s="107"/>
      <c r="R64" s="107"/>
      <c r="S64" s="109">
        <f t="shared" si="0"/>
        <v>6046455.0999999996</v>
      </c>
      <c r="T64" s="103">
        <f t="shared" si="2"/>
        <v>0</v>
      </c>
      <c r="U64" s="160"/>
      <c r="V64" s="156"/>
      <c r="W64" s="160"/>
      <c r="X64" s="160"/>
      <c r="Y64" s="160"/>
      <c r="Z64" s="160"/>
      <c r="AA64" s="160"/>
      <c r="AB64" s="160"/>
      <c r="AC64" s="160"/>
      <c r="AD64" s="160"/>
      <c r="AE64" s="160"/>
      <c r="AF64" s="160"/>
      <c r="AG64" s="160"/>
      <c r="AH64" s="160"/>
      <c r="AI64" s="160"/>
      <c r="AJ64" s="163"/>
      <c r="AK64" s="159"/>
      <c r="AL64" s="159"/>
      <c r="AM64" s="159"/>
      <c r="AN64" s="159"/>
      <c r="AO64" s="159"/>
      <c r="AP64" s="159"/>
      <c r="AQ64" s="159"/>
      <c r="AR64" s="159"/>
      <c r="AS64" s="159"/>
      <c r="AT64" s="159"/>
      <c r="AU64" s="159"/>
      <c r="AV64" s="159"/>
      <c r="AW64" s="159"/>
      <c r="AX64" s="159"/>
      <c r="AY64" s="159"/>
      <c r="AZ64" s="159"/>
      <c r="BA64" s="159"/>
      <c r="BB64" s="159"/>
      <c r="BC64" s="159"/>
      <c r="BD64" s="159"/>
      <c r="BE64" s="159"/>
      <c r="BF64" s="159"/>
      <c r="BG64" s="159"/>
      <c r="BH64" s="159"/>
      <c r="BI64" s="159"/>
      <c r="BJ64" s="159"/>
      <c r="BK64" s="159"/>
      <c r="BL64" s="159"/>
      <c r="BM64" s="159"/>
      <c r="BN64" s="159"/>
      <c r="BO64" s="159"/>
      <c r="BP64" s="159"/>
      <c r="BQ64" s="159"/>
      <c r="BR64" s="159"/>
      <c r="BS64" s="159"/>
      <c r="BT64" s="159"/>
      <c r="BU64" s="159"/>
      <c r="BV64" s="159"/>
      <c r="BW64" s="159"/>
      <c r="BX64" s="159"/>
      <c r="BY64" s="159"/>
      <c r="BZ64" s="159"/>
      <c r="CA64" s="159"/>
      <c r="CB64" s="159"/>
      <c r="CC64" s="159"/>
      <c r="CD64" s="159"/>
      <c r="CE64" s="159"/>
      <c r="CF64" s="159"/>
      <c r="CG64" s="159"/>
      <c r="CH64" s="159"/>
      <c r="CI64" s="159"/>
      <c r="CJ64" s="159"/>
      <c r="CK64" s="159"/>
      <c r="CL64" s="159"/>
      <c r="CM64" s="159"/>
      <c r="CN64" s="159"/>
      <c r="CO64" s="159"/>
      <c r="CP64" s="159"/>
      <c r="CQ64" s="159"/>
      <c r="CR64" s="159"/>
      <c r="CS64" s="159"/>
      <c r="CT64" s="159"/>
      <c r="CU64" s="159"/>
      <c r="CV64" s="159"/>
      <c r="CW64" s="159"/>
      <c r="CX64" s="159"/>
      <c r="CY64" s="159"/>
      <c r="CZ64" s="159"/>
      <c r="DA64" s="159"/>
      <c r="DB64" s="159"/>
      <c r="DC64" s="159"/>
      <c r="DD64" s="159"/>
      <c r="DE64" s="159"/>
      <c r="DF64" s="159"/>
      <c r="DG64" s="159"/>
      <c r="DH64" s="159"/>
      <c r="DI64" s="159"/>
      <c r="DJ64" s="159"/>
      <c r="DK64" s="159"/>
      <c r="DL64" s="159"/>
      <c r="DM64" s="159"/>
      <c r="DN64" s="159"/>
      <c r="DO64" s="159"/>
      <c r="DP64" s="159"/>
      <c r="DQ64" s="159"/>
      <c r="DR64" s="159"/>
      <c r="DS64" s="159"/>
      <c r="DT64" s="159"/>
      <c r="DU64" s="159"/>
      <c r="DV64" s="159"/>
      <c r="DW64" s="159"/>
      <c r="DX64" s="159"/>
      <c r="DY64" s="159"/>
      <c r="DZ64" s="159"/>
      <c r="EA64" s="159"/>
      <c r="EB64" s="159"/>
      <c r="EC64" s="159"/>
      <c r="ED64" s="159"/>
      <c r="EE64" s="159"/>
    </row>
    <row r="65" spans="1:135" s="10" customFormat="1" ht="18.75" thickBot="1" x14ac:dyDescent="0.3">
      <c r="A65" s="186"/>
      <c r="B65" s="104">
        <v>25</v>
      </c>
      <c r="C65" s="87" t="s">
        <v>78</v>
      </c>
      <c r="D65" s="98">
        <v>3148</v>
      </c>
      <c r="E65" s="115">
        <v>33937230</v>
      </c>
      <c r="F65" s="106">
        <f t="shared" si="3"/>
        <v>23756061</v>
      </c>
      <c r="G65" s="107"/>
      <c r="H65" s="107"/>
      <c r="I65" s="107"/>
      <c r="J65" s="108"/>
      <c r="K65" s="107"/>
      <c r="L65" s="107">
        <f>+E65*0.7</f>
        <v>23756061</v>
      </c>
      <c r="M65" s="107"/>
      <c r="N65" s="107"/>
      <c r="O65" s="107"/>
      <c r="P65" s="107"/>
      <c r="Q65" s="107"/>
      <c r="R65" s="107"/>
      <c r="S65" s="109">
        <f t="shared" si="0"/>
        <v>23756061</v>
      </c>
      <c r="T65" s="103">
        <f t="shared" si="2"/>
        <v>0</v>
      </c>
      <c r="U65" s="160"/>
      <c r="V65" s="156"/>
      <c r="W65" s="160">
        <v>32255190</v>
      </c>
      <c r="X65" s="160">
        <v>-1040490</v>
      </c>
      <c r="Y65" s="160"/>
      <c r="Z65" s="160"/>
      <c r="AA65" s="160"/>
      <c r="AB65" s="160"/>
      <c r="AC65" s="160"/>
      <c r="AD65" s="160"/>
      <c r="AE65" s="160"/>
      <c r="AF65" s="160"/>
      <c r="AG65" s="160"/>
      <c r="AH65" s="160"/>
      <c r="AI65" s="160"/>
      <c r="AJ65" s="163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159"/>
      <c r="AZ65" s="159"/>
      <c r="BA65" s="159"/>
      <c r="BB65" s="159"/>
      <c r="BC65" s="159"/>
      <c r="BD65" s="159"/>
      <c r="BE65" s="159"/>
      <c r="BF65" s="159"/>
      <c r="BG65" s="159"/>
      <c r="BH65" s="159"/>
      <c r="BI65" s="159"/>
      <c r="BJ65" s="159"/>
      <c r="BK65" s="159"/>
      <c r="BL65" s="159"/>
      <c r="BM65" s="159"/>
      <c r="BN65" s="159"/>
      <c r="BO65" s="159"/>
      <c r="BP65" s="159"/>
      <c r="BQ65" s="159"/>
      <c r="BR65" s="159"/>
      <c r="BS65" s="159"/>
      <c r="BT65" s="159"/>
      <c r="BU65" s="159"/>
      <c r="BV65" s="159"/>
      <c r="BW65" s="159"/>
      <c r="BX65" s="159"/>
      <c r="BY65" s="159"/>
      <c r="BZ65" s="159"/>
      <c r="CA65" s="159"/>
      <c r="CB65" s="159"/>
      <c r="CC65" s="159"/>
      <c r="CD65" s="159"/>
      <c r="CE65" s="159"/>
      <c r="CF65" s="159"/>
      <c r="CG65" s="159"/>
      <c r="CH65" s="159"/>
      <c r="CI65" s="159"/>
      <c r="CJ65" s="159"/>
      <c r="CK65" s="159"/>
      <c r="CL65" s="159"/>
      <c r="CM65" s="159"/>
      <c r="CN65" s="159"/>
      <c r="CO65" s="159"/>
      <c r="CP65" s="159"/>
      <c r="CQ65" s="159"/>
      <c r="CR65" s="159"/>
      <c r="CS65" s="159"/>
      <c r="CT65" s="159"/>
      <c r="CU65" s="159"/>
      <c r="CV65" s="159"/>
      <c r="CW65" s="159"/>
      <c r="CX65" s="159"/>
      <c r="CY65" s="159"/>
      <c r="CZ65" s="159"/>
      <c r="DA65" s="159"/>
      <c r="DB65" s="159"/>
      <c r="DC65" s="159"/>
      <c r="DD65" s="159"/>
      <c r="DE65" s="159"/>
      <c r="DF65" s="159"/>
      <c r="DG65" s="159"/>
      <c r="DH65" s="159"/>
      <c r="DI65" s="159"/>
      <c r="DJ65" s="159"/>
      <c r="DK65" s="159"/>
      <c r="DL65" s="159"/>
      <c r="DM65" s="159"/>
      <c r="DN65" s="159"/>
      <c r="DO65" s="159"/>
      <c r="DP65" s="159"/>
      <c r="DQ65" s="159"/>
      <c r="DR65" s="159"/>
      <c r="DS65" s="159"/>
      <c r="DT65" s="159"/>
      <c r="DU65" s="159"/>
      <c r="DV65" s="159"/>
      <c r="DW65" s="159"/>
      <c r="DX65" s="159"/>
      <c r="DY65" s="159"/>
      <c r="DZ65" s="159"/>
      <c r="EA65" s="159"/>
      <c r="EB65" s="159"/>
      <c r="EC65" s="159"/>
      <c r="ED65" s="159"/>
      <c r="EE65" s="159"/>
    </row>
    <row r="66" spans="1:135" s="10" customFormat="1" ht="18.75" thickBot="1" x14ac:dyDescent="0.3">
      <c r="A66" s="186"/>
      <c r="B66" s="104">
        <v>26</v>
      </c>
      <c r="C66" s="87" t="s">
        <v>79</v>
      </c>
      <c r="D66" s="98">
        <v>943</v>
      </c>
      <c r="E66" s="114">
        <v>5134143</v>
      </c>
      <c r="F66" s="106">
        <v>3593900</v>
      </c>
      <c r="G66" s="107"/>
      <c r="H66" s="107"/>
      <c r="I66" s="107">
        <v>3593900</v>
      </c>
      <c r="J66" s="108"/>
      <c r="K66" s="107"/>
      <c r="L66" s="107"/>
      <c r="M66" s="107"/>
      <c r="N66" s="107"/>
      <c r="O66" s="107"/>
      <c r="P66" s="107"/>
      <c r="Q66" s="107"/>
      <c r="R66" s="107"/>
      <c r="S66" s="109">
        <f t="shared" si="0"/>
        <v>3593900</v>
      </c>
      <c r="T66" s="103">
        <f t="shared" si="2"/>
        <v>0</v>
      </c>
      <c r="U66" s="160"/>
      <c r="V66" s="156"/>
      <c r="W66" s="160"/>
      <c r="X66" s="160"/>
      <c r="Y66" s="160"/>
      <c r="Z66" s="160"/>
      <c r="AA66" s="160"/>
      <c r="AB66" s="160"/>
      <c r="AC66" s="160"/>
      <c r="AD66" s="160"/>
      <c r="AE66" s="160"/>
      <c r="AF66" s="160"/>
      <c r="AG66" s="160"/>
      <c r="AH66" s="160"/>
      <c r="AI66" s="160"/>
      <c r="AJ66" s="163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159"/>
      <c r="AZ66" s="159"/>
      <c r="BA66" s="159"/>
      <c r="BB66" s="159"/>
      <c r="BC66" s="159"/>
      <c r="BD66" s="159"/>
      <c r="BE66" s="159"/>
      <c r="BF66" s="159"/>
      <c r="BG66" s="159"/>
      <c r="BH66" s="159"/>
      <c r="BI66" s="159"/>
      <c r="BJ66" s="159"/>
      <c r="BK66" s="159"/>
      <c r="BL66" s="159"/>
      <c r="BM66" s="159"/>
      <c r="BN66" s="159"/>
      <c r="BO66" s="159"/>
      <c r="BP66" s="159"/>
      <c r="BQ66" s="159"/>
      <c r="BR66" s="159"/>
      <c r="BS66" s="159"/>
      <c r="BT66" s="159"/>
      <c r="BU66" s="159"/>
      <c r="BV66" s="159"/>
      <c r="BW66" s="159"/>
      <c r="BX66" s="159"/>
      <c r="BY66" s="159"/>
      <c r="BZ66" s="159"/>
      <c r="CA66" s="159"/>
      <c r="CB66" s="159"/>
      <c r="CC66" s="159"/>
      <c r="CD66" s="159"/>
      <c r="CE66" s="159"/>
      <c r="CF66" s="159"/>
      <c r="CG66" s="159"/>
      <c r="CH66" s="159"/>
      <c r="CI66" s="159"/>
      <c r="CJ66" s="159"/>
      <c r="CK66" s="159"/>
      <c r="CL66" s="159"/>
      <c r="CM66" s="159"/>
      <c r="CN66" s="159"/>
      <c r="CO66" s="159"/>
      <c r="CP66" s="159"/>
      <c r="CQ66" s="159"/>
      <c r="CR66" s="159"/>
      <c r="CS66" s="159"/>
      <c r="CT66" s="159"/>
      <c r="CU66" s="159"/>
      <c r="CV66" s="159"/>
      <c r="CW66" s="159"/>
      <c r="CX66" s="159"/>
      <c r="CY66" s="159"/>
      <c r="CZ66" s="159"/>
      <c r="DA66" s="159"/>
      <c r="DB66" s="159"/>
      <c r="DC66" s="159"/>
      <c r="DD66" s="159"/>
      <c r="DE66" s="159"/>
      <c r="DF66" s="159"/>
      <c r="DG66" s="159"/>
      <c r="DH66" s="159"/>
      <c r="DI66" s="159"/>
      <c r="DJ66" s="159"/>
      <c r="DK66" s="159"/>
      <c r="DL66" s="159"/>
      <c r="DM66" s="159"/>
      <c r="DN66" s="159"/>
      <c r="DO66" s="159"/>
      <c r="DP66" s="159"/>
      <c r="DQ66" s="159"/>
      <c r="DR66" s="159"/>
      <c r="DS66" s="159"/>
      <c r="DT66" s="159"/>
      <c r="DU66" s="159"/>
      <c r="DV66" s="159"/>
      <c r="DW66" s="159"/>
      <c r="DX66" s="159"/>
      <c r="DY66" s="159"/>
      <c r="DZ66" s="159"/>
      <c r="EA66" s="159"/>
      <c r="EB66" s="159"/>
      <c r="EC66" s="159"/>
      <c r="ED66" s="159"/>
      <c r="EE66" s="159"/>
    </row>
    <row r="67" spans="1:135" s="10" customFormat="1" ht="18.75" thickBot="1" x14ac:dyDescent="0.3">
      <c r="A67" s="186"/>
      <c r="B67" s="104">
        <v>43</v>
      </c>
      <c r="C67" s="87" t="s">
        <v>80</v>
      </c>
      <c r="D67" s="98"/>
      <c r="E67" s="112"/>
      <c r="F67" s="106"/>
      <c r="G67" s="107"/>
      <c r="H67" s="107"/>
      <c r="I67" s="107"/>
      <c r="J67" s="108"/>
      <c r="K67" s="107"/>
      <c r="L67" s="107"/>
      <c r="M67" s="107"/>
      <c r="N67" s="107"/>
      <c r="O67" s="107"/>
      <c r="P67" s="107"/>
      <c r="Q67" s="107"/>
      <c r="R67" s="107"/>
      <c r="S67" s="109">
        <f t="shared" si="0"/>
        <v>0</v>
      </c>
      <c r="T67" s="103">
        <f t="shared" si="2"/>
        <v>0</v>
      </c>
      <c r="U67" s="160"/>
      <c r="V67" s="156"/>
      <c r="W67" s="160"/>
      <c r="X67" s="160"/>
      <c r="Y67" s="160"/>
      <c r="Z67" s="160"/>
      <c r="AA67" s="160"/>
      <c r="AB67" s="160"/>
      <c r="AC67" s="160"/>
      <c r="AD67" s="160"/>
      <c r="AE67" s="160"/>
      <c r="AF67" s="160"/>
      <c r="AG67" s="160"/>
      <c r="AH67" s="160"/>
      <c r="AI67" s="160"/>
      <c r="AJ67" s="163"/>
      <c r="AK67" s="159"/>
      <c r="AL67" s="159"/>
      <c r="AM67" s="159"/>
      <c r="AN67" s="159"/>
      <c r="AO67" s="159"/>
      <c r="AP67" s="159"/>
      <c r="AQ67" s="159"/>
      <c r="AR67" s="159"/>
      <c r="AS67" s="159"/>
      <c r="AT67" s="159"/>
      <c r="AU67" s="159"/>
      <c r="AV67" s="159"/>
      <c r="AW67" s="159"/>
      <c r="AX67" s="159"/>
      <c r="AY67" s="159"/>
      <c r="AZ67" s="159"/>
      <c r="BA67" s="159"/>
      <c r="BB67" s="159"/>
      <c r="BC67" s="159"/>
      <c r="BD67" s="159"/>
      <c r="BE67" s="159"/>
      <c r="BF67" s="159"/>
      <c r="BG67" s="159"/>
      <c r="BH67" s="159"/>
      <c r="BI67" s="159"/>
      <c r="BJ67" s="159"/>
      <c r="BK67" s="159"/>
      <c r="BL67" s="159"/>
      <c r="BM67" s="159"/>
      <c r="BN67" s="159"/>
      <c r="BO67" s="159"/>
      <c r="BP67" s="159"/>
      <c r="BQ67" s="159"/>
      <c r="BR67" s="159"/>
      <c r="BS67" s="159"/>
      <c r="BT67" s="159"/>
      <c r="BU67" s="159"/>
      <c r="BV67" s="159"/>
      <c r="BW67" s="159"/>
      <c r="BX67" s="159"/>
      <c r="BY67" s="159"/>
      <c r="BZ67" s="159"/>
      <c r="CA67" s="159"/>
      <c r="CB67" s="159"/>
      <c r="CC67" s="159"/>
      <c r="CD67" s="159"/>
      <c r="CE67" s="159"/>
      <c r="CF67" s="159"/>
      <c r="CG67" s="159"/>
      <c r="CH67" s="159"/>
      <c r="CI67" s="159"/>
      <c r="CJ67" s="159"/>
      <c r="CK67" s="159"/>
      <c r="CL67" s="159"/>
      <c r="CM67" s="159"/>
      <c r="CN67" s="159"/>
      <c r="CO67" s="159"/>
      <c r="CP67" s="159"/>
      <c r="CQ67" s="159"/>
      <c r="CR67" s="159"/>
      <c r="CS67" s="159"/>
      <c r="CT67" s="159"/>
      <c r="CU67" s="159"/>
      <c r="CV67" s="159"/>
      <c r="CW67" s="159"/>
      <c r="CX67" s="159"/>
      <c r="CY67" s="159"/>
      <c r="CZ67" s="159"/>
      <c r="DA67" s="159"/>
      <c r="DB67" s="159"/>
      <c r="DC67" s="159"/>
      <c r="DD67" s="159"/>
      <c r="DE67" s="159"/>
      <c r="DF67" s="159"/>
      <c r="DG67" s="159"/>
      <c r="DH67" s="159"/>
      <c r="DI67" s="159"/>
      <c r="DJ67" s="159"/>
      <c r="DK67" s="159"/>
      <c r="DL67" s="159"/>
      <c r="DM67" s="159"/>
      <c r="DN67" s="159"/>
      <c r="DO67" s="159"/>
      <c r="DP67" s="159"/>
      <c r="DQ67" s="159"/>
      <c r="DR67" s="159"/>
      <c r="DS67" s="159"/>
      <c r="DT67" s="159"/>
      <c r="DU67" s="159"/>
      <c r="DV67" s="159"/>
      <c r="DW67" s="159"/>
      <c r="DX67" s="159"/>
      <c r="DY67" s="159"/>
      <c r="DZ67" s="159"/>
      <c r="EA67" s="159"/>
      <c r="EB67" s="159"/>
      <c r="EC67" s="159"/>
      <c r="ED67" s="159"/>
      <c r="EE67" s="159"/>
    </row>
    <row r="68" spans="1:135" s="10" customFormat="1" ht="18.75" thickBot="1" x14ac:dyDescent="0.3">
      <c r="A68" s="186"/>
      <c r="B68" s="104">
        <v>44</v>
      </c>
      <c r="C68" s="87" t="s">
        <v>81</v>
      </c>
      <c r="D68" s="98"/>
      <c r="E68" s="105"/>
      <c r="F68" s="106"/>
      <c r="G68" s="107"/>
      <c r="H68" s="107"/>
      <c r="I68" s="107"/>
      <c r="J68" s="108"/>
      <c r="K68" s="107"/>
      <c r="L68" s="107"/>
      <c r="M68" s="107"/>
      <c r="N68" s="107"/>
      <c r="O68" s="107"/>
      <c r="P68" s="107"/>
      <c r="Q68" s="107"/>
      <c r="R68" s="107"/>
      <c r="S68" s="109">
        <f t="shared" si="0"/>
        <v>0</v>
      </c>
      <c r="T68" s="103">
        <f t="shared" si="2"/>
        <v>0</v>
      </c>
      <c r="U68" s="160"/>
      <c r="V68" s="156"/>
      <c r="W68" s="160"/>
      <c r="X68" s="160"/>
      <c r="Y68" s="160"/>
      <c r="Z68" s="160"/>
      <c r="AA68" s="160"/>
      <c r="AB68" s="160"/>
      <c r="AC68" s="160"/>
      <c r="AD68" s="160"/>
      <c r="AE68" s="160"/>
      <c r="AF68" s="160"/>
      <c r="AG68" s="160"/>
      <c r="AH68" s="160"/>
      <c r="AI68" s="160"/>
      <c r="AJ68" s="163"/>
      <c r="AK68" s="159"/>
      <c r="AL68" s="159"/>
      <c r="AM68" s="159"/>
      <c r="AN68" s="159"/>
      <c r="AO68" s="159"/>
      <c r="AP68" s="159"/>
      <c r="AQ68" s="159"/>
      <c r="AR68" s="159"/>
      <c r="AS68" s="159"/>
      <c r="AT68" s="159"/>
      <c r="AU68" s="159"/>
      <c r="AV68" s="159"/>
      <c r="AW68" s="159"/>
      <c r="AX68" s="159"/>
      <c r="AY68" s="159"/>
      <c r="AZ68" s="159"/>
      <c r="BA68" s="159"/>
      <c r="BB68" s="159"/>
      <c r="BC68" s="159"/>
      <c r="BD68" s="159"/>
      <c r="BE68" s="159"/>
      <c r="BF68" s="159"/>
      <c r="BG68" s="159"/>
      <c r="BH68" s="159"/>
      <c r="BI68" s="159"/>
      <c r="BJ68" s="159"/>
      <c r="BK68" s="159"/>
      <c r="BL68" s="159"/>
      <c r="BM68" s="159"/>
      <c r="BN68" s="159"/>
      <c r="BO68" s="159"/>
      <c r="BP68" s="159"/>
      <c r="BQ68" s="159"/>
      <c r="BR68" s="159"/>
      <c r="BS68" s="159"/>
      <c r="BT68" s="159"/>
      <c r="BU68" s="159"/>
      <c r="BV68" s="159"/>
      <c r="BW68" s="159"/>
      <c r="BX68" s="159"/>
      <c r="BY68" s="159"/>
      <c r="BZ68" s="159"/>
      <c r="CA68" s="159"/>
      <c r="CB68" s="159"/>
      <c r="CC68" s="159"/>
      <c r="CD68" s="159"/>
      <c r="CE68" s="159"/>
      <c r="CF68" s="159"/>
      <c r="CG68" s="159"/>
      <c r="CH68" s="159"/>
      <c r="CI68" s="159"/>
      <c r="CJ68" s="159"/>
      <c r="CK68" s="159"/>
      <c r="CL68" s="159"/>
      <c r="CM68" s="159"/>
      <c r="CN68" s="159"/>
      <c r="CO68" s="159"/>
      <c r="CP68" s="159"/>
      <c r="CQ68" s="159"/>
      <c r="CR68" s="159"/>
      <c r="CS68" s="159"/>
      <c r="CT68" s="159"/>
      <c r="CU68" s="159"/>
      <c r="CV68" s="159"/>
      <c r="CW68" s="159"/>
      <c r="CX68" s="159"/>
      <c r="CY68" s="159"/>
      <c r="CZ68" s="159"/>
      <c r="DA68" s="159"/>
      <c r="DB68" s="159"/>
      <c r="DC68" s="159"/>
      <c r="DD68" s="159"/>
      <c r="DE68" s="159"/>
      <c r="DF68" s="159"/>
      <c r="DG68" s="159"/>
      <c r="DH68" s="159"/>
      <c r="DI68" s="159"/>
      <c r="DJ68" s="159"/>
      <c r="DK68" s="159"/>
      <c r="DL68" s="159"/>
      <c r="DM68" s="159"/>
      <c r="DN68" s="159"/>
      <c r="DO68" s="159"/>
      <c r="DP68" s="159"/>
      <c r="DQ68" s="159"/>
      <c r="DR68" s="159"/>
      <c r="DS68" s="159"/>
      <c r="DT68" s="159"/>
      <c r="DU68" s="159"/>
      <c r="DV68" s="159"/>
      <c r="DW68" s="159"/>
      <c r="DX68" s="159"/>
      <c r="DY68" s="159"/>
      <c r="DZ68" s="159"/>
      <c r="EA68" s="159"/>
      <c r="EB68" s="159"/>
      <c r="EC68" s="159"/>
      <c r="ED68" s="159"/>
      <c r="EE68" s="159"/>
    </row>
    <row r="69" spans="1:135" s="10" customFormat="1" ht="18.75" thickBot="1" x14ac:dyDescent="0.3">
      <c r="A69" s="186"/>
      <c r="B69" s="104">
        <v>27</v>
      </c>
      <c r="C69" s="87" t="s">
        <v>82</v>
      </c>
      <c r="D69" s="98">
        <v>4054</v>
      </c>
      <c r="E69" s="105">
        <v>13490892</v>
      </c>
      <c r="F69" s="106">
        <f>+L69</f>
        <v>9443624</v>
      </c>
      <c r="G69" s="107"/>
      <c r="H69" s="107"/>
      <c r="I69" s="107"/>
      <c r="J69" s="108"/>
      <c r="K69" s="107"/>
      <c r="L69" s="107">
        <v>9443624</v>
      </c>
      <c r="M69" s="107"/>
      <c r="N69" s="107"/>
      <c r="O69" s="107"/>
      <c r="P69" s="107"/>
      <c r="Q69" s="107"/>
      <c r="R69" s="107"/>
      <c r="S69" s="109">
        <f t="shared" si="0"/>
        <v>9443624</v>
      </c>
      <c r="T69" s="103">
        <f t="shared" si="2"/>
        <v>0</v>
      </c>
      <c r="U69" s="160"/>
      <c r="V69" s="156"/>
      <c r="W69" s="160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  <c r="AH69" s="160"/>
      <c r="AI69" s="160"/>
      <c r="AJ69" s="163"/>
      <c r="AK69" s="159"/>
      <c r="AL69" s="159"/>
      <c r="AM69" s="159"/>
      <c r="AN69" s="159"/>
      <c r="AO69" s="159"/>
      <c r="AP69" s="159"/>
      <c r="AQ69" s="159"/>
      <c r="AR69" s="159"/>
      <c r="AS69" s="159"/>
      <c r="AT69" s="159"/>
      <c r="AU69" s="159"/>
      <c r="AV69" s="159"/>
      <c r="AW69" s="159"/>
      <c r="AX69" s="159"/>
      <c r="AY69" s="159"/>
      <c r="AZ69" s="159"/>
      <c r="BA69" s="159"/>
      <c r="BB69" s="159"/>
      <c r="BC69" s="159"/>
      <c r="BD69" s="159"/>
      <c r="BE69" s="159"/>
      <c r="BF69" s="159"/>
      <c r="BG69" s="159"/>
      <c r="BH69" s="159"/>
      <c r="BI69" s="159"/>
      <c r="BJ69" s="159"/>
      <c r="BK69" s="159"/>
      <c r="BL69" s="159"/>
      <c r="BM69" s="159"/>
      <c r="BN69" s="159"/>
      <c r="BO69" s="159"/>
      <c r="BP69" s="159"/>
      <c r="BQ69" s="159"/>
      <c r="BR69" s="159"/>
      <c r="BS69" s="159"/>
      <c r="BT69" s="159"/>
      <c r="BU69" s="159"/>
      <c r="BV69" s="159"/>
      <c r="BW69" s="159"/>
      <c r="BX69" s="159"/>
      <c r="BY69" s="159"/>
      <c r="BZ69" s="159"/>
      <c r="CA69" s="159"/>
      <c r="CB69" s="159"/>
      <c r="CC69" s="159"/>
      <c r="CD69" s="159"/>
      <c r="CE69" s="159"/>
      <c r="CF69" s="159"/>
      <c r="CG69" s="159"/>
      <c r="CH69" s="159"/>
      <c r="CI69" s="159"/>
      <c r="CJ69" s="159"/>
      <c r="CK69" s="159"/>
      <c r="CL69" s="159"/>
      <c r="CM69" s="159"/>
      <c r="CN69" s="159"/>
      <c r="CO69" s="159"/>
      <c r="CP69" s="159"/>
      <c r="CQ69" s="159"/>
      <c r="CR69" s="159"/>
      <c r="CS69" s="159"/>
      <c r="CT69" s="159"/>
      <c r="CU69" s="159"/>
      <c r="CV69" s="159"/>
      <c r="CW69" s="159"/>
      <c r="CX69" s="159"/>
      <c r="CY69" s="159"/>
      <c r="CZ69" s="159"/>
      <c r="DA69" s="159"/>
      <c r="DB69" s="159"/>
      <c r="DC69" s="159"/>
      <c r="DD69" s="159"/>
      <c r="DE69" s="159"/>
      <c r="DF69" s="159"/>
      <c r="DG69" s="159"/>
      <c r="DH69" s="159"/>
      <c r="DI69" s="159"/>
      <c r="DJ69" s="159"/>
      <c r="DK69" s="159"/>
      <c r="DL69" s="159"/>
      <c r="DM69" s="159"/>
      <c r="DN69" s="159"/>
      <c r="DO69" s="159"/>
      <c r="DP69" s="159"/>
      <c r="DQ69" s="159"/>
      <c r="DR69" s="159"/>
      <c r="DS69" s="159"/>
      <c r="DT69" s="159"/>
      <c r="DU69" s="159"/>
      <c r="DV69" s="159"/>
      <c r="DW69" s="159"/>
      <c r="DX69" s="159"/>
      <c r="DY69" s="159"/>
      <c r="DZ69" s="159"/>
      <c r="EA69" s="159"/>
      <c r="EB69" s="159"/>
      <c r="EC69" s="159"/>
      <c r="ED69" s="159"/>
      <c r="EE69" s="159"/>
    </row>
    <row r="70" spans="1:135" s="10" customFormat="1" ht="18.75" thickBot="1" x14ac:dyDescent="0.3">
      <c r="A70" s="186"/>
      <c r="B70" s="104">
        <v>28</v>
      </c>
      <c r="C70" s="87" t="s">
        <v>83</v>
      </c>
      <c r="D70" s="98"/>
      <c r="E70" s="105"/>
      <c r="F70" s="106"/>
      <c r="G70" s="107"/>
      <c r="H70" s="107"/>
      <c r="I70" s="107"/>
      <c r="J70" s="108"/>
      <c r="K70" s="107"/>
      <c r="L70" s="107"/>
      <c r="M70" s="107"/>
      <c r="N70" s="116"/>
      <c r="O70" s="107"/>
      <c r="P70" s="107"/>
      <c r="Q70" s="107"/>
      <c r="R70" s="107"/>
      <c r="S70" s="109">
        <f t="shared" si="0"/>
        <v>0</v>
      </c>
      <c r="T70" s="103">
        <f t="shared" si="2"/>
        <v>0</v>
      </c>
      <c r="U70" s="160"/>
      <c r="V70" s="156"/>
      <c r="W70" s="160"/>
      <c r="X70" s="160"/>
      <c r="Y70" s="160"/>
      <c r="Z70" s="160"/>
      <c r="AA70" s="160"/>
      <c r="AB70" s="160"/>
      <c r="AC70" s="160"/>
      <c r="AD70" s="160"/>
      <c r="AE70" s="160"/>
      <c r="AF70" s="160"/>
      <c r="AG70" s="160"/>
      <c r="AH70" s="160"/>
      <c r="AI70" s="160"/>
      <c r="AJ70" s="163"/>
      <c r="AK70" s="159"/>
      <c r="AL70" s="159"/>
      <c r="AM70" s="159"/>
      <c r="AN70" s="159"/>
      <c r="AO70" s="159"/>
      <c r="AP70" s="159"/>
      <c r="AQ70" s="159"/>
      <c r="AR70" s="159"/>
      <c r="AS70" s="159"/>
      <c r="AT70" s="159"/>
      <c r="AU70" s="159"/>
      <c r="AV70" s="159"/>
      <c r="AW70" s="159"/>
      <c r="AX70" s="159"/>
      <c r="AY70" s="159"/>
      <c r="AZ70" s="159"/>
      <c r="BA70" s="159"/>
      <c r="BB70" s="159"/>
      <c r="BC70" s="159"/>
      <c r="BD70" s="159"/>
      <c r="BE70" s="159"/>
      <c r="BF70" s="159"/>
      <c r="BG70" s="159"/>
      <c r="BH70" s="159"/>
      <c r="BI70" s="159"/>
      <c r="BJ70" s="159"/>
      <c r="BK70" s="159"/>
      <c r="BL70" s="159"/>
      <c r="BM70" s="159"/>
      <c r="BN70" s="159"/>
      <c r="BO70" s="159"/>
      <c r="BP70" s="159"/>
      <c r="BQ70" s="159"/>
      <c r="BR70" s="159"/>
      <c r="BS70" s="159"/>
      <c r="BT70" s="159"/>
      <c r="BU70" s="159"/>
      <c r="BV70" s="159"/>
      <c r="BW70" s="159"/>
      <c r="BX70" s="159"/>
      <c r="BY70" s="159"/>
      <c r="BZ70" s="159"/>
      <c r="CA70" s="159"/>
      <c r="CB70" s="159"/>
      <c r="CC70" s="159"/>
      <c r="CD70" s="159"/>
      <c r="CE70" s="159"/>
      <c r="CF70" s="159"/>
      <c r="CG70" s="159"/>
      <c r="CH70" s="159"/>
      <c r="CI70" s="159"/>
      <c r="CJ70" s="159"/>
      <c r="CK70" s="159"/>
      <c r="CL70" s="159"/>
      <c r="CM70" s="159"/>
      <c r="CN70" s="159"/>
      <c r="CO70" s="159"/>
      <c r="CP70" s="159"/>
      <c r="CQ70" s="159"/>
      <c r="CR70" s="159"/>
      <c r="CS70" s="159"/>
      <c r="CT70" s="159"/>
      <c r="CU70" s="159"/>
      <c r="CV70" s="159"/>
      <c r="CW70" s="159"/>
      <c r="CX70" s="159"/>
      <c r="CY70" s="159"/>
      <c r="CZ70" s="159"/>
      <c r="DA70" s="159"/>
      <c r="DB70" s="159"/>
      <c r="DC70" s="159"/>
      <c r="DD70" s="159"/>
      <c r="DE70" s="159"/>
      <c r="DF70" s="159"/>
      <c r="DG70" s="159"/>
      <c r="DH70" s="159"/>
      <c r="DI70" s="159"/>
      <c r="DJ70" s="159"/>
      <c r="DK70" s="159"/>
      <c r="DL70" s="159"/>
      <c r="DM70" s="159"/>
      <c r="DN70" s="159"/>
      <c r="DO70" s="159"/>
      <c r="DP70" s="159"/>
      <c r="DQ70" s="159"/>
      <c r="DR70" s="159"/>
      <c r="DS70" s="159"/>
      <c r="DT70" s="159"/>
      <c r="DU70" s="159"/>
      <c r="DV70" s="159"/>
      <c r="DW70" s="159"/>
      <c r="DX70" s="159"/>
      <c r="DY70" s="159"/>
      <c r="DZ70" s="159"/>
      <c r="EA70" s="159"/>
      <c r="EB70" s="159"/>
      <c r="EC70" s="159"/>
      <c r="ED70" s="159"/>
      <c r="EE70" s="159"/>
    </row>
    <row r="71" spans="1:135" s="10" customFormat="1" ht="18.75" thickBot="1" x14ac:dyDescent="0.3">
      <c r="A71" s="186"/>
      <c r="B71" s="104">
        <v>29</v>
      </c>
      <c r="C71" s="87" t="s">
        <v>84</v>
      </c>
      <c r="D71" s="98">
        <v>922</v>
      </c>
      <c r="E71" s="105">
        <v>6561200</v>
      </c>
      <c r="F71" s="106">
        <v>4592840</v>
      </c>
      <c r="G71" s="107"/>
      <c r="H71" s="107"/>
      <c r="I71" s="107">
        <v>4592840</v>
      </c>
      <c r="J71" s="108"/>
      <c r="K71" s="107"/>
      <c r="L71" s="107"/>
      <c r="M71" s="107"/>
      <c r="N71" s="107"/>
      <c r="O71" s="107"/>
      <c r="P71" s="107"/>
      <c r="Q71" s="107"/>
      <c r="R71" s="107"/>
      <c r="S71" s="109">
        <f t="shared" si="0"/>
        <v>4592840</v>
      </c>
      <c r="T71" s="103">
        <f t="shared" si="2"/>
        <v>0</v>
      </c>
      <c r="U71" s="160"/>
      <c r="V71" s="156"/>
      <c r="W71" s="160"/>
      <c r="X71" s="160"/>
      <c r="Y71" s="160"/>
      <c r="Z71" s="160"/>
      <c r="AA71" s="160"/>
      <c r="AB71" s="160"/>
      <c r="AC71" s="160"/>
      <c r="AD71" s="160"/>
      <c r="AE71" s="160"/>
      <c r="AF71" s="160"/>
      <c r="AG71" s="160"/>
      <c r="AH71" s="160"/>
      <c r="AI71" s="160"/>
      <c r="AJ71" s="163"/>
      <c r="AK71" s="159"/>
      <c r="AL71" s="159"/>
      <c r="AM71" s="159"/>
      <c r="AN71" s="159"/>
      <c r="AO71" s="159"/>
      <c r="AP71" s="159"/>
      <c r="AQ71" s="159"/>
      <c r="AR71" s="159"/>
      <c r="AS71" s="159"/>
      <c r="AT71" s="159"/>
      <c r="AU71" s="159"/>
      <c r="AV71" s="159"/>
      <c r="AW71" s="159"/>
      <c r="AX71" s="159"/>
      <c r="AY71" s="159"/>
      <c r="AZ71" s="159"/>
      <c r="BA71" s="159"/>
      <c r="BB71" s="159"/>
      <c r="BC71" s="159"/>
      <c r="BD71" s="159"/>
      <c r="BE71" s="159"/>
      <c r="BF71" s="159"/>
      <c r="BG71" s="159"/>
      <c r="BH71" s="159"/>
      <c r="BI71" s="159"/>
      <c r="BJ71" s="159"/>
      <c r="BK71" s="159"/>
      <c r="BL71" s="159"/>
      <c r="BM71" s="159"/>
      <c r="BN71" s="159"/>
      <c r="BO71" s="159"/>
      <c r="BP71" s="159"/>
      <c r="BQ71" s="159"/>
      <c r="BR71" s="159"/>
      <c r="BS71" s="159"/>
      <c r="BT71" s="159"/>
      <c r="BU71" s="159"/>
      <c r="BV71" s="159"/>
      <c r="BW71" s="159"/>
      <c r="BX71" s="159"/>
      <c r="BY71" s="159"/>
      <c r="BZ71" s="159"/>
      <c r="CA71" s="159"/>
      <c r="CB71" s="159"/>
      <c r="CC71" s="159"/>
      <c r="CD71" s="159"/>
      <c r="CE71" s="159"/>
      <c r="CF71" s="159"/>
      <c r="CG71" s="159"/>
      <c r="CH71" s="159"/>
      <c r="CI71" s="159"/>
      <c r="CJ71" s="159"/>
      <c r="CK71" s="159"/>
      <c r="CL71" s="159"/>
      <c r="CM71" s="159"/>
      <c r="CN71" s="159"/>
      <c r="CO71" s="159"/>
      <c r="CP71" s="159"/>
      <c r="CQ71" s="159"/>
      <c r="CR71" s="159"/>
      <c r="CS71" s="159"/>
      <c r="CT71" s="159"/>
      <c r="CU71" s="159"/>
      <c r="CV71" s="159"/>
      <c r="CW71" s="159"/>
      <c r="CX71" s="159"/>
      <c r="CY71" s="159"/>
      <c r="CZ71" s="159"/>
      <c r="DA71" s="159"/>
      <c r="DB71" s="159"/>
      <c r="DC71" s="159"/>
      <c r="DD71" s="159"/>
      <c r="DE71" s="159"/>
      <c r="DF71" s="159"/>
      <c r="DG71" s="159"/>
      <c r="DH71" s="159"/>
      <c r="DI71" s="159"/>
      <c r="DJ71" s="159"/>
      <c r="DK71" s="159"/>
      <c r="DL71" s="159"/>
      <c r="DM71" s="159"/>
      <c r="DN71" s="159"/>
      <c r="DO71" s="159"/>
      <c r="DP71" s="159"/>
      <c r="DQ71" s="159"/>
      <c r="DR71" s="159"/>
      <c r="DS71" s="159"/>
      <c r="DT71" s="159"/>
      <c r="DU71" s="159"/>
      <c r="DV71" s="159"/>
      <c r="DW71" s="159"/>
      <c r="DX71" s="159"/>
      <c r="DY71" s="159"/>
      <c r="DZ71" s="159"/>
      <c r="EA71" s="159"/>
      <c r="EB71" s="159"/>
      <c r="EC71" s="159"/>
      <c r="ED71" s="159"/>
      <c r="EE71" s="159"/>
    </row>
    <row r="72" spans="1:135" s="10" customFormat="1" ht="26.25" customHeight="1" thickBot="1" x14ac:dyDescent="0.3">
      <c r="A72" s="186"/>
      <c r="B72" s="104">
        <v>48</v>
      </c>
      <c r="C72" s="87" t="s">
        <v>85</v>
      </c>
      <c r="D72" s="98"/>
      <c r="E72" s="105"/>
      <c r="F72" s="106"/>
      <c r="G72" s="107"/>
      <c r="H72" s="107"/>
      <c r="I72" s="107"/>
      <c r="J72" s="108"/>
      <c r="K72" s="107"/>
      <c r="L72" s="107"/>
      <c r="M72" s="107"/>
      <c r="N72" s="107"/>
      <c r="O72" s="107"/>
      <c r="P72" s="107"/>
      <c r="Q72" s="107"/>
      <c r="R72" s="107"/>
      <c r="S72" s="109">
        <f t="shared" si="0"/>
        <v>0</v>
      </c>
      <c r="T72" s="103">
        <f t="shared" si="2"/>
        <v>0</v>
      </c>
      <c r="U72" s="160"/>
      <c r="V72" s="156"/>
      <c r="W72" s="160"/>
      <c r="X72" s="160"/>
      <c r="Y72" s="160"/>
      <c r="Z72" s="160"/>
      <c r="AA72" s="160"/>
      <c r="AB72" s="160"/>
      <c r="AC72" s="160"/>
      <c r="AD72" s="160"/>
      <c r="AE72" s="160"/>
      <c r="AF72" s="160"/>
      <c r="AG72" s="160"/>
      <c r="AH72" s="160"/>
      <c r="AI72" s="160"/>
      <c r="AJ72" s="163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  <c r="BC72" s="159"/>
      <c r="BD72" s="159"/>
      <c r="BE72" s="159"/>
      <c r="BF72" s="159"/>
      <c r="BG72" s="159"/>
      <c r="BH72" s="159"/>
      <c r="BI72" s="159"/>
      <c r="BJ72" s="159"/>
      <c r="BK72" s="159"/>
      <c r="BL72" s="159"/>
      <c r="BM72" s="159"/>
      <c r="BN72" s="159"/>
      <c r="BO72" s="159"/>
      <c r="BP72" s="159"/>
      <c r="BQ72" s="159"/>
      <c r="BR72" s="159"/>
      <c r="BS72" s="159"/>
      <c r="BT72" s="159"/>
      <c r="BU72" s="159"/>
      <c r="BV72" s="159"/>
      <c r="BW72" s="159"/>
      <c r="BX72" s="159"/>
      <c r="BY72" s="159"/>
      <c r="BZ72" s="159"/>
      <c r="CA72" s="159"/>
      <c r="CB72" s="159"/>
      <c r="CC72" s="159"/>
      <c r="CD72" s="159"/>
      <c r="CE72" s="159"/>
      <c r="CF72" s="159"/>
      <c r="CG72" s="159"/>
      <c r="CH72" s="159"/>
      <c r="CI72" s="159"/>
      <c r="CJ72" s="159"/>
      <c r="CK72" s="159"/>
      <c r="CL72" s="159"/>
      <c r="CM72" s="159"/>
      <c r="CN72" s="159"/>
      <c r="CO72" s="159"/>
      <c r="CP72" s="159"/>
      <c r="CQ72" s="159"/>
      <c r="CR72" s="159"/>
      <c r="CS72" s="159"/>
      <c r="CT72" s="159"/>
      <c r="CU72" s="159"/>
      <c r="CV72" s="159"/>
      <c r="CW72" s="159"/>
      <c r="CX72" s="159"/>
      <c r="CY72" s="159"/>
      <c r="CZ72" s="159"/>
      <c r="DA72" s="159"/>
      <c r="DB72" s="159"/>
      <c r="DC72" s="159"/>
      <c r="DD72" s="159"/>
      <c r="DE72" s="159"/>
      <c r="DF72" s="159"/>
      <c r="DG72" s="159"/>
      <c r="DH72" s="159"/>
      <c r="DI72" s="159"/>
      <c r="DJ72" s="159"/>
      <c r="DK72" s="159"/>
      <c r="DL72" s="159"/>
      <c r="DM72" s="159"/>
      <c r="DN72" s="159"/>
      <c r="DO72" s="159"/>
      <c r="DP72" s="159"/>
      <c r="DQ72" s="159"/>
      <c r="DR72" s="159"/>
      <c r="DS72" s="159"/>
      <c r="DT72" s="159"/>
      <c r="DU72" s="159"/>
      <c r="DV72" s="159"/>
      <c r="DW72" s="159"/>
      <c r="DX72" s="159"/>
      <c r="DY72" s="159"/>
      <c r="DZ72" s="159"/>
      <c r="EA72" s="159"/>
      <c r="EB72" s="159"/>
      <c r="EC72" s="159"/>
      <c r="ED72" s="159"/>
      <c r="EE72" s="159"/>
    </row>
    <row r="73" spans="1:135" s="10" customFormat="1" ht="18.75" thickBot="1" x14ac:dyDescent="0.3">
      <c r="A73" s="186"/>
      <c r="B73" s="104">
        <v>30</v>
      </c>
      <c r="C73" s="87" t="s">
        <v>86</v>
      </c>
      <c r="D73" s="98"/>
      <c r="E73" s="105"/>
      <c r="F73" s="106"/>
      <c r="G73" s="107"/>
      <c r="H73" s="107"/>
      <c r="I73" s="107"/>
      <c r="J73" s="108"/>
      <c r="K73" s="107"/>
      <c r="L73" s="107"/>
      <c r="M73" s="107"/>
      <c r="N73" s="107"/>
      <c r="O73" s="107"/>
      <c r="P73" s="107"/>
      <c r="Q73" s="107"/>
      <c r="R73" s="107"/>
      <c r="S73" s="109">
        <f t="shared" si="0"/>
        <v>0</v>
      </c>
      <c r="T73" s="103">
        <f t="shared" si="2"/>
        <v>0</v>
      </c>
      <c r="U73" s="160"/>
      <c r="V73" s="156"/>
      <c r="W73" s="160"/>
      <c r="X73" s="160"/>
      <c r="Y73" s="160"/>
      <c r="Z73" s="160"/>
      <c r="AA73" s="160"/>
      <c r="AB73" s="160"/>
      <c r="AC73" s="160"/>
      <c r="AD73" s="160"/>
      <c r="AE73" s="160"/>
      <c r="AF73" s="160"/>
      <c r="AG73" s="160"/>
      <c r="AH73" s="160"/>
      <c r="AI73" s="160"/>
      <c r="AJ73" s="163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  <c r="BC73" s="159"/>
      <c r="BD73" s="159"/>
      <c r="BE73" s="159"/>
      <c r="BF73" s="159"/>
      <c r="BG73" s="159"/>
      <c r="BH73" s="159"/>
      <c r="BI73" s="159"/>
      <c r="BJ73" s="159"/>
      <c r="BK73" s="159"/>
      <c r="BL73" s="159"/>
      <c r="BM73" s="159"/>
      <c r="BN73" s="159"/>
      <c r="BO73" s="159"/>
      <c r="BP73" s="159"/>
      <c r="BQ73" s="159"/>
      <c r="BR73" s="159"/>
      <c r="BS73" s="159"/>
      <c r="BT73" s="159"/>
      <c r="BU73" s="159"/>
      <c r="BV73" s="159"/>
      <c r="BW73" s="159"/>
      <c r="BX73" s="159"/>
      <c r="BY73" s="159"/>
      <c r="BZ73" s="159"/>
      <c r="CA73" s="159"/>
      <c r="CB73" s="159"/>
      <c r="CC73" s="159"/>
      <c r="CD73" s="159"/>
      <c r="CE73" s="159"/>
      <c r="CF73" s="159"/>
      <c r="CG73" s="159"/>
      <c r="CH73" s="159"/>
      <c r="CI73" s="159"/>
      <c r="CJ73" s="159"/>
      <c r="CK73" s="159"/>
      <c r="CL73" s="159"/>
      <c r="CM73" s="159"/>
      <c r="CN73" s="159"/>
      <c r="CO73" s="159"/>
      <c r="CP73" s="159"/>
      <c r="CQ73" s="159"/>
      <c r="CR73" s="159"/>
      <c r="CS73" s="159"/>
      <c r="CT73" s="159"/>
      <c r="CU73" s="159"/>
      <c r="CV73" s="159"/>
      <c r="CW73" s="159"/>
      <c r="CX73" s="159"/>
      <c r="CY73" s="159"/>
      <c r="CZ73" s="159"/>
      <c r="DA73" s="159"/>
      <c r="DB73" s="159"/>
      <c r="DC73" s="159"/>
      <c r="DD73" s="159"/>
      <c r="DE73" s="159"/>
      <c r="DF73" s="159"/>
      <c r="DG73" s="159"/>
      <c r="DH73" s="159"/>
      <c r="DI73" s="159"/>
      <c r="DJ73" s="159"/>
      <c r="DK73" s="159"/>
      <c r="DL73" s="159"/>
      <c r="DM73" s="159"/>
      <c r="DN73" s="159"/>
      <c r="DO73" s="159"/>
      <c r="DP73" s="159"/>
      <c r="DQ73" s="159"/>
      <c r="DR73" s="159"/>
      <c r="DS73" s="159"/>
      <c r="DT73" s="159"/>
      <c r="DU73" s="159"/>
      <c r="DV73" s="159"/>
      <c r="DW73" s="159"/>
      <c r="DX73" s="159"/>
      <c r="DY73" s="159"/>
      <c r="DZ73" s="159"/>
      <c r="EA73" s="159"/>
      <c r="EB73" s="159"/>
      <c r="EC73" s="159"/>
      <c r="ED73" s="159"/>
      <c r="EE73" s="159"/>
    </row>
    <row r="74" spans="1:135" s="10" customFormat="1" ht="18.75" thickBot="1" x14ac:dyDescent="0.3">
      <c r="A74" s="186"/>
      <c r="B74" s="104">
        <v>50</v>
      </c>
      <c r="C74" s="87" t="s">
        <v>87</v>
      </c>
      <c r="D74" s="98"/>
      <c r="E74" s="105"/>
      <c r="F74" s="106"/>
      <c r="G74" s="107"/>
      <c r="H74" s="107"/>
      <c r="I74" s="107"/>
      <c r="J74" s="108"/>
      <c r="K74" s="107"/>
      <c r="L74" s="107"/>
      <c r="M74" s="107"/>
      <c r="N74" s="107"/>
      <c r="O74" s="107"/>
      <c r="P74" s="107"/>
      <c r="Q74" s="107"/>
      <c r="R74" s="107"/>
      <c r="S74" s="109">
        <f t="shared" si="0"/>
        <v>0</v>
      </c>
      <c r="T74" s="103">
        <f t="shared" si="2"/>
        <v>0</v>
      </c>
      <c r="U74" s="160"/>
      <c r="V74" s="156"/>
      <c r="W74" s="160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3"/>
      <c r="AK74" s="159"/>
      <c r="AL74" s="159"/>
      <c r="AM74" s="159"/>
      <c r="AN74" s="159"/>
      <c r="AO74" s="159"/>
      <c r="AP74" s="159"/>
      <c r="AQ74" s="159"/>
      <c r="AR74" s="159"/>
      <c r="AS74" s="159"/>
      <c r="AT74" s="159"/>
      <c r="AU74" s="159"/>
      <c r="AV74" s="159"/>
      <c r="AW74" s="159"/>
      <c r="AX74" s="159"/>
      <c r="AY74" s="159"/>
      <c r="AZ74" s="159"/>
      <c r="BA74" s="159"/>
      <c r="BB74" s="159"/>
      <c r="BC74" s="159"/>
      <c r="BD74" s="159"/>
      <c r="BE74" s="159"/>
      <c r="BF74" s="159"/>
      <c r="BG74" s="159"/>
      <c r="BH74" s="159"/>
      <c r="BI74" s="159"/>
      <c r="BJ74" s="159"/>
      <c r="BK74" s="159"/>
      <c r="BL74" s="159"/>
      <c r="BM74" s="159"/>
      <c r="BN74" s="159"/>
      <c r="BO74" s="159"/>
      <c r="BP74" s="159"/>
      <c r="BQ74" s="159"/>
      <c r="BR74" s="159"/>
      <c r="BS74" s="159"/>
      <c r="BT74" s="159"/>
      <c r="BU74" s="159"/>
      <c r="BV74" s="159"/>
      <c r="BW74" s="159"/>
      <c r="BX74" s="159"/>
      <c r="BY74" s="159"/>
      <c r="BZ74" s="159"/>
      <c r="CA74" s="159"/>
      <c r="CB74" s="159"/>
      <c r="CC74" s="159"/>
      <c r="CD74" s="159"/>
      <c r="CE74" s="159"/>
      <c r="CF74" s="159"/>
      <c r="CG74" s="159"/>
      <c r="CH74" s="159"/>
      <c r="CI74" s="159"/>
      <c r="CJ74" s="159"/>
      <c r="CK74" s="159"/>
      <c r="CL74" s="159"/>
      <c r="CM74" s="159"/>
      <c r="CN74" s="159"/>
      <c r="CO74" s="159"/>
      <c r="CP74" s="159"/>
      <c r="CQ74" s="159"/>
      <c r="CR74" s="159"/>
      <c r="CS74" s="159"/>
      <c r="CT74" s="159"/>
      <c r="CU74" s="159"/>
      <c r="CV74" s="159"/>
      <c r="CW74" s="159"/>
      <c r="CX74" s="159"/>
      <c r="CY74" s="159"/>
      <c r="CZ74" s="159"/>
      <c r="DA74" s="159"/>
      <c r="DB74" s="159"/>
      <c r="DC74" s="159"/>
      <c r="DD74" s="159"/>
      <c r="DE74" s="159"/>
      <c r="DF74" s="159"/>
      <c r="DG74" s="159"/>
      <c r="DH74" s="159"/>
      <c r="DI74" s="159"/>
      <c r="DJ74" s="159"/>
      <c r="DK74" s="159"/>
      <c r="DL74" s="159"/>
      <c r="DM74" s="159"/>
      <c r="DN74" s="159"/>
      <c r="DO74" s="159"/>
      <c r="DP74" s="159"/>
      <c r="DQ74" s="159"/>
      <c r="DR74" s="159"/>
      <c r="DS74" s="159"/>
      <c r="DT74" s="159"/>
      <c r="DU74" s="159"/>
      <c r="DV74" s="159"/>
      <c r="DW74" s="159"/>
      <c r="DX74" s="159"/>
      <c r="DY74" s="159"/>
      <c r="DZ74" s="159"/>
      <c r="EA74" s="159"/>
      <c r="EB74" s="159"/>
      <c r="EC74" s="159"/>
      <c r="ED74" s="159"/>
      <c r="EE74" s="159"/>
    </row>
    <row r="75" spans="1:135" s="10" customFormat="1" ht="18.75" thickBot="1" x14ac:dyDescent="0.3">
      <c r="A75" s="186"/>
      <c r="B75" s="104">
        <v>31</v>
      </c>
      <c r="C75" s="87" t="s">
        <v>88</v>
      </c>
      <c r="D75" s="98"/>
      <c r="E75" s="105"/>
      <c r="F75" s="106"/>
      <c r="G75" s="107"/>
      <c r="H75" s="107"/>
      <c r="I75" s="107"/>
      <c r="J75" s="108"/>
      <c r="K75" s="107"/>
      <c r="L75" s="107"/>
      <c r="M75" s="107"/>
      <c r="N75" s="107"/>
      <c r="O75" s="107"/>
      <c r="P75" s="107"/>
      <c r="Q75" s="107"/>
      <c r="R75" s="107"/>
      <c r="S75" s="109">
        <f t="shared" si="0"/>
        <v>0</v>
      </c>
      <c r="T75" s="103">
        <f t="shared" si="2"/>
        <v>0</v>
      </c>
      <c r="U75" s="160"/>
      <c r="V75" s="156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3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159"/>
      <c r="CA75" s="159"/>
      <c r="CB75" s="159"/>
      <c r="CC75" s="159"/>
      <c r="CD75" s="159"/>
      <c r="CE75" s="159"/>
      <c r="CF75" s="159"/>
      <c r="CG75" s="159"/>
      <c r="CH75" s="159"/>
      <c r="CI75" s="159"/>
      <c r="CJ75" s="159"/>
      <c r="CK75" s="159"/>
      <c r="CL75" s="159"/>
      <c r="CM75" s="159"/>
      <c r="CN75" s="159"/>
      <c r="CO75" s="159"/>
      <c r="CP75" s="159"/>
      <c r="CQ75" s="159"/>
      <c r="CR75" s="159"/>
      <c r="CS75" s="159"/>
      <c r="CT75" s="159"/>
      <c r="CU75" s="159"/>
      <c r="CV75" s="159"/>
      <c r="CW75" s="159"/>
      <c r="CX75" s="159"/>
      <c r="CY75" s="159"/>
      <c r="CZ75" s="159"/>
      <c r="DA75" s="159"/>
      <c r="DB75" s="159"/>
      <c r="DC75" s="159"/>
      <c r="DD75" s="159"/>
      <c r="DE75" s="159"/>
      <c r="DF75" s="159"/>
      <c r="DG75" s="159"/>
      <c r="DH75" s="159"/>
      <c r="DI75" s="159"/>
      <c r="DJ75" s="159"/>
      <c r="DK75" s="159"/>
      <c r="DL75" s="159"/>
      <c r="DM75" s="159"/>
      <c r="DN75" s="159"/>
      <c r="DO75" s="159"/>
      <c r="DP75" s="159"/>
      <c r="DQ75" s="159"/>
      <c r="DR75" s="159"/>
      <c r="DS75" s="159"/>
      <c r="DT75" s="159"/>
      <c r="DU75" s="159"/>
      <c r="DV75" s="159"/>
      <c r="DW75" s="159"/>
      <c r="DX75" s="159"/>
      <c r="DY75" s="159"/>
      <c r="DZ75" s="159"/>
      <c r="EA75" s="159"/>
      <c r="EB75" s="159"/>
      <c r="EC75" s="159"/>
      <c r="ED75" s="159"/>
      <c r="EE75" s="159"/>
    </row>
    <row r="76" spans="1:135" s="10" customFormat="1" ht="18.75" thickBot="1" x14ac:dyDescent="0.3">
      <c r="A76" s="186"/>
      <c r="B76" s="104"/>
      <c r="C76" s="87" t="s">
        <v>89</v>
      </c>
      <c r="D76" s="98">
        <v>3147</v>
      </c>
      <c r="E76" s="105">
        <v>3602987</v>
      </c>
      <c r="F76" s="106"/>
      <c r="G76" s="107"/>
      <c r="H76" s="107"/>
      <c r="I76" s="107"/>
      <c r="J76" s="108"/>
      <c r="K76" s="107"/>
      <c r="L76" s="107"/>
      <c r="M76" s="107"/>
      <c r="N76" s="107"/>
      <c r="O76" s="107"/>
      <c r="P76" s="107"/>
      <c r="Q76" s="107"/>
      <c r="R76" s="107"/>
      <c r="S76" s="109">
        <f t="shared" si="0"/>
        <v>0</v>
      </c>
      <c r="T76" s="103">
        <f t="shared" si="2"/>
        <v>0</v>
      </c>
      <c r="U76" s="160"/>
      <c r="V76" s="156"/>
      <c r="W76" s="160"/>
      <c r="X76" s="160"/>
      <c r="Y76" s="160"/>
      <c r="Z76" s="160"/>
      <c r="AA76" s="160"/>
      <c r="AB76" s="160"/>
      <c r="AC76" s="160"/>
      <c r="AD76" s="160"/>
      <c r="AE76" s="160"/>
      <c r="AF76" s="160"/>
      <c r="AG76" s="160"/>
      <c r="AH76" s="160"/>
      <c r="AI76" s="160"/>
      <c r="AJ76" s="163"/>
      <c r="AK76" s="159"/>
      <c r="AL76" s="159"/>
      <c r="AM76" s="159"/>
      <c r="AN76" s="159"/>
      <c r="AO76" s="159"/>
      <c r="AP76" s="159"/>
      <c r="AQ76" s="159"/>
      <c r="AR76" s="159"/>
      <c r="AS76" s="159"/>
      <c r="AT76" s="159"/>
      <c r="AU76" s="159"/>
      <c r="AV76" s="159"/>
      <c r="AW76" s="159"/>
      <c r="AX76" s="159"/>
      <c r="AY76" s="159"/>
      <c r="AZ76" s="159"/>
      <c r="BA76" s="159"/>
      <c r="BB76" s="159"/>
      <c r="BC76" s="159"/>
      <c r="BD76" s="159"/>
      <c r="BE76" s="159"/>
      <c r="BF76" s="159"/>
      <c r="BG76" s="159"/>
      <c r="BH76" s="159"/>
      <c r="BI76" s="159"/>
      <c r="BJ76" s="159"/>
      <c r="BK76" s="159"/>
      <c r="BL76" s="159"/>
      <c r="BM76" s="159"/>
      <c r="BN76" s="159"/>
      <c r="BO76" s="159"/>
      <c r="BP76" s="159"/>
      <c r="BQ76" s="159"/>
      <c r="BR76" s="159"/>
      <c r="BS76" s="159"/>
      <c r="BT76" s="159"/>
      <c r="BU76" s="159"/>
      <c r="BV76" s="159"/>
      <c r="BW76" s="159"/>
      <c r="BX76" s="159"/>
      <c r="BY76" s="159"/>
      <c r="BZ76" s="159"/>
      <c r="CA76" s="159"/>
      <c r="CB76" s="159"/>
      <c r="CC76" s="159"/>
      <c r="CD76" s="159"/>
      <c r="CE76" s="159"/>
      <c r="CF76" s="159"/>
      <c r="CG76" s="159"/>
      <c r="CH76" s="159"/>
      <c r="CI76" s="159"/>
      <c r="CJ76" s="159"/>
      <c r="CK76" s="159"/>
      <c r="CL76" s="159"/>
      <c r="CM76" s="159"/>
      <c r="CN76" s="159"/>
      <c r="CO76" s="159"/>
      <c r="CP76" s="159"/>
      <c r="CQ76" s="159"/>
      <c r="CR76" s="159"/>
      <c r="CS76" s="159"/>
      <c r="CT76" s="159"/>
      <c r="CU76" s="159"/>
      <c r="CV76" s="159"/>
      <c r="CW76" s="159"/>
      <c r="CX76" s="159"/>
      <c r="CY76" s="159"/>
      <c r="CZ76" s="159"/>
      <c r="DA76" s="159"/>
      <c r="DB76" s="159"/>
      <c r="DC76" s="159"/>
      <c r="DD76" s="159"/>
      <c r="DE76" s="159"/>
      <c r="DF76" s="159"/>
      <c r="DG76" s="159"/>
      <c r="DH76" s="159"/>
      <c r="DI76" s="159"/>
      <c r="DJ76" s="159"/>
      <c r="DK76" s="159"/>
      <c r="DL76" s="159"/>
      <c r="DM76" s="159"/>
      <c r="DN76" s="159"/>
      <c r="DO76" s="159"/>
      <c r="DP76" s="159"/>
      <c r="DQ76" s="159"/>
      <c r="DR76" s="159"/>
      <c r="DS76" s="159"/>
      <c r="DT76" s="159"/>
      <c r="DU76" s="159"/>
      <c r="DV76" s="159"/>
      <c r="DW76" s="159"/>
      <c r="DX76" s="159"/>
      <c r="DY76" s="159"/>
      <c r="DZ76" s="159"/>
      <c r="EA76" s="159"/>
      <c r="EB76" s="159"/>
      <c r="EC76" s="159"/>
      <c r="ED76" s="159"/>
      <c r="EE76" s="159"/>
    </row>
    <row r="77" spans="1:135" s="10" customFormat="1" ht="18.75" thickBot="1" x14ac:dyDescent="0.3">
      <c r="A77" s="186"/>
      <c r="B77" s="104">
        <v>32</v>
      </c>
      <c r="C77" s="87" t="s">
        <v>90</v>
      </c>
      <c r="D77" s="98"/>
      <c r="E77" s="105"/>
      <c r="F77" s="106"/>
      <c r="G77" s="107"/>
      <c r="H77" s="107"/>
      <c r="I77" s="107"/>
      <c r="J77" s="108"/>
      <c r="K77" s="107"/>
      <c r="L77" s="107"/>
      <c r="M77" s="107"/>
      <c r="N77" s="107"/>
      <c r="O77" s="107"/>
      <c r="P77" s="107"/>
      <c r="Q77" s="107"/>
      <c r="R77" s="107"/>
      <c r="S77" s="109">
        <f t="shared" si="0"/>
        <v>0</v>
      </c>
      <c r="T77" s="103">
        <f t="shared" si="2"/>
        <v>0</v>
      </c>
      <c r="U77" s="160"/>
      <c r="V77" s="156"/>
      <c r="W77" s="160"/>
      <c r="X77" s="160"/>
      <c r="Y77" s="160"/>
      <c r="Z77" s="160"/>
      <c r="AA77" s="160"/>
      <c r="AB77" s="160"/>
      <c r="AC77" s="160"/>
      <c r="AD77" s="160"/>
      <c r="AE77" s="160"/>
      <c r="AF77" s="160"/>
      <c r="AG77" s="160"/>
      <c r="AH77" s="160"/>
      <c r="AI77" s="160"/>
      <c r="AJ77" s="163"/>
      <c r="AK77" s="159"/>
      <c r="AL77" s="159"/>
      <c r="AM77" s="159"/>
      <c r="AN77" s="159"/>
      <c r="AO77" s="159"/>
      <c r="AP77" s="159"/>
      <c r="AQ77" s="159"/>
      <c r="AR77" s="159"/>
      <c r="AS77" s="159"/>
      <c r="AT77" s="159"/>
      <c r="AU77" s="159"/>
      <c r="AV77" s="159"/>
      <c r="AW77" s="159"/>
      <c r="AX77" s="159"/>
      <c r="AY77" s="159"/>
      <c r="AZ77" s="159"/>
      <c r="BA77" s="159"/>
      <c r="BB77" s="159"/>
      <c r="BC77" s="159"/>
      <c r="BD77" s="159"/>
      <c r="BE77" s="159"/>
      <c r="BF77" s="159"/>
      <c r="BG77" s="159"/>
      <c r="BH77" s="159"/>
      <c r="BI77" s="159"/>
      <c r="BJ77" s="159"/>
      <c r="BK77" s="159"/>
      <c r="BL77" s="159"/>
      <c r="BM77" s="159"/>
      <c r="BN77" s="159"/>
      <c r="BO77" s="159"/>
      <c r="BP77" s="159"/>
      <c r="BQ77" s="159"/>
      <c r="BR77" s="159"/>
      <c r="BS77" s="159"/>
      <c r="BT77" s="159"/>
      <c r="BU77" s="159"/>
      <c r="BV77" s="159"/>
      <c r="BW77" s="159"/>
      <c r="BX77" s="159"/>
      <c r="BY77" s="159"/>
      <c r="BZ77" s="159"/>
      <c r="CA77" s="159"/>
      <c r="CB77" s="159"/>
      <c r="CC77" s="159"/>
      <c r="CD77" s="159"/>
      <c r="CE77" s="159"/>
      <c r="CF77" s="159"/>
      <c r="CG77" s="159"/>
      <c r="CH77" s="159"/>
      <c r="CI77" s="159"/>
      <c r="CJ77" s="159"/>
      <c r="CK77" s="159"/>
      <c r="CL77" s="159"/>
      <c r="CM77" s="159"/>
      <c r="CN77" s="159"/>
      <c r="CO77" s="159"/>
      <c r="CP77" s="159"/>
      <c r="CQ77" s="159"/>
      <c r="CR77" s="159"/>
      <c r="CS77" s="159"/>
      <c r="CT77" s="159"/>
      <c r="CU77" s="159"/>
      <c r="CV77" s="159"/>
      <c r="CW77" s="159"/>
      <c r="CX77" s="159"/>
      <c r="CY77" s="159"/>
      <c r="CZ77" s="159"/>
      <c r="DA77" s="159"/>
      <c r="DB77" s="159"/>
      <c r="DC77" s="159"/>
      <c r="DD77" s="159"/>
      <c r="DE77" s="159"/>
      <c r="DF77" s="159"/>
      <c r="DG77" s="159"/>
      <c r="DH77" s="159"/>
      <c r="DI77" s="159"/>
      <c r="DJ77" s="159"/>
      <c r="DK77" s="159"/>
      <c r="DL77" s="159"/>
      <c r="DM77" s="159"/>
      <c r="DN77" s="159"/>
      <c r="DO77" s="159"/>
      <c r="DP77" s="159"/>
      <c r="DQ77" s="159"/>
      <c r="DR77" s="159"/>
      <c r="DS77" s="159"/>
      <c r="DT77" s="159"/>
      <c r="DU77" s="159"/>
      <c r="DV77" s="159"/>
      <c r="DW77" s="159"/>
      <c r="DX77" s="159"/>
      <c r="DY77" s="159"/>
      <c r="DZ77" s="159"/>
      <c r="EA77" s="159"/>
      <c r="EB77" s="159"/>
      <c r="EC77" s="159"/>
      <c r="ED77" s="159"/>
      <c r="EE77" s="159"/>
    </row>
    <row r="78" spans="1:135" s="10" customFormat="1" ht="18.75" thickBot="1" x14ac:dyDescent="0.3">
      <c r="A78" s="186"/>
      <c r="B78" s="104">
        <v>33</v>
      </c>
      <c r="C78" s="87" t="s">
        <v>215</v>
      </c>
      <c r="D78" s="98">
        <v>3513</v>
      </c>
      <c r="E78" s="105">
        <v>2221608</v>
      </c>
      <c r="F78" s="106">
        <f>+L78</f>
        <v>1555126</v>
      </c>
      <c r="G78" s="107"/>
      <c r="H78" s="107"/>
      <c r="I78" s="107"/>
      <c r="J78" s="108"/>
      <c r="K78" s="107"/>
      <c r="L78" s="107">
        <v>1555126</v>
      </c>
      <c r="M78" s="107"/>
      <c r="N78" s="107"/>
      <c r="O78" s="107"/>
      <c r="P78" s="107"/>
      <c r="Q78" s="107"/>
      <c r="R78" s="107"/>
      <c r="S78" s="109">
        <f t="shared" si="0"/>
        <v>1555126</v>
      </c>
      <c r="T78" s="103">
        <f t="shared" si="2"/>
        <v>0</v>
      </c>
      <c r="U78" s="160"/>
      <c r="V78" s="156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60"/>
      <c r="AI78" s="160"/>
      <c r="AJ78" s="163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59"/>
      <c r="BK78" s="159"/>
      <c r="BL78" s="159"/>
      <c r="BM78" s="159"/>
      <c r="BN78" s="159"/>
      <c r="BO78" s="159"/>
      <c r="BP78" s="159"/>
      <c r="BQ78" s="159"/>
      <c r="BR78" s="159"/>
      <c r="BS78" s="159"/>
      <c r="BT78" s="159"/>
      <c r="BU78" s="159"/>
      <c r="BV78" s="159"/>
      <c r="BW78" s="159"/>
      <c r="BX78" s="159"/>
      <c r="BY78" s="159"/>
      <c r="BZ78" s="159"/>
      <c r="CA78" s="159"/>
      <c r="CB78" s="159"/>
      <c r="CC78" s="159"/>
      <c r="CD78" s="159"/>
      <c r="CE78" s="159"/>
      <c r="CF78" s="159"/>
      <c r="CG78" s="159"/>
      <c r="CH78" s="159"/>
      <c r="CI78" s="159"/>
      <c r="CJ78" s="159"/>
      <c r="CK78" s="159"/>
      <c r="CL78" s="159"/>
      <c r="CM78" s="159"/>
      <c r="CN78" s="159"/>
      <c r="CO78" s="159"/>
      <c r="CP78" s="159"/>
      <c r="CQ78" s="159"/>
      <c r="CR78" s="159"/>
      <c r="CS78" s="159"/>
      <c r="CT78" s="159"/>
      <c r="CU78" s="159"/>
      <c r="CV78" s="159"/>
      <c r="CW78" s="159"/>
      <c r="CX78" s="159"/>
      <c r="CY78" s="159"/>
      <c r="CZ78" s="159"/>
      <c r="DA78" s="159"/>
      <c r="DB78" s="159"/>
      <c r="DC78" s="159"/>
      <c r="DD78" s="159"/>
      <c r="DE78" s="159"/>
      <c r="DF78" s="159"/>
      <c r="DG78" s="159"/>
      <c r="DH78" s="159"/>
      <c r="DI78" s="159"/>
      <c r="DJ78" s="159"/>
      <c r="DK78" s="159"/>
      <c r="DL78" s="159"/>
      <c r="DM78" s="159"/>
      <c r="DN78" s="159"/>
      <c r="DO78" s="159"/>
      <c r="DP78" s="159"/>
      <c r="DQ78" s="159"/>
      <c r="DR78" s="159"/>
      <c r="DS78" s="159"/>
      <c r="DT78" s="159"/>
      <c r="DU78" s="159"/>
      <c r="DV78" s="159"/>
      <c r="DW78" s="159"/>
      <c r="DX78" s="159"/>
      <c r="DY78" s="159"/>
      <c r="DZ78" s="159"/>
      <c r="EA78" s="159"/>
      <c r="EB78" s="159"/>
      <c r="EC78" s="159"/>
      <c r="ED78" s="159"/>
      <c r="EE78" s="159"/>
    </row>
    <row r="79" spans="1:135" s="10" customFormat="1" ht="18.75" thickBot="1" x14ac:dyDescent="0.3">
      <c r="A79" s="186"/>
      <c r="B79" s="104">
        <v>53</v>
      </c>
      <c r="C79" s="87" t="s">
        <v>91</v>
      </c>
      <c r="D79" s="98"/>
      <c r="E79" s="105"/>
      <c r="F79" s="106"/>
      <c r="G79" s="107"/>
      <c r="H79" s="107"/>
      <c r="I79" s="107"/>
      <c r="J79" s="108"/>
      <c r="K79" s="107"/>
      <c r="L79" s="107"/>
      <c r="M79" s="107"/>
      <c r="N79" s="107"/>
      <c r="O79" s="107"/>
      <c r="P79" s="107"/>
      <c r="Q79" s="107"/>
      <c r="R79" s="107"/>
      <c r="S79" s="109">
        <f t="shared" si="0"/>
        <v>0</v>
      </c>
      <c r="T79" s="103">
        <f t="shared" si="2"/>
        <v>0</v>
      </c>
      <c r="U79" s="160"/>
      <c r="V79" s="156"/>
      <c r="W79" s="160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  <c r="AH79" s="160"/>
      <c r="AI79" s="160"/>
      <c r="AJ79" s="163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159"/>
      <c r="BN79" s="159"/>
      <c r="BO79" s="159"/>
      <c r="BP79" s="159"/>
      <c r="BQ79" s="159"/>
      <c r="BR79" s="159"/>
      <c r="BS79" s="159"/>
      <c r="BT79" s="159"/>
      <c r="BU79" s="159"/>
      <c r="BV79" s="159"/>
      <c r="BW79" s="159"/>
      <c r="BX79" s="159"/>
      <c r="BY79" s="159"/>
      <c r="BZ79" s="159"/>
      <c r="CA79" s="159"/>
      <c r="CB79" s="159"/>
      <c r="CC79" s="159"/>
      <c r="CD79" s="159"/>
      <c r="CE79" s="159"/>
      <c r="CF79" s="159"/>
      <c r="CG79" s="159"/>
      <c r="CH79" s="159"/>
      <c r="CI79" s="159"/>
      <c r="CJ79" s="159"/>
      <c r="CK79" s="159"/>
      <c r="CL79" s="159"/>
      <c r="CM79" s="159"/>
      <c r="CN79" s="159"/>
      <c r="CO79" s="159"/>
      <c r="CP79" s="159"/>
      <c r="CQ79" s="159"/>
      <c r="CR79" s="159"/>
      <c r="CS79" s="159"/>
      <c r="CT79" s="159"/>
      <c r="CU79" s="159"/>
      <c r="CV79" s="159"/>
      <c r="CW79" s="159"/>
      <c r="CX79" s="159"/>
      <c r="CY79" s="159"/>
      <c r="CZ79" s="159"/>
      <c r="DA79" s="159"/>
      <c r="DB79" s="159"/>
      <c r="DC79" s="159"/>
      <c r="DD79" s="159"/>
      <c r="DE79" s="159"/>
      <c r="DF79" s="159"/>
      <c r="DG79" s="159"/>
      <c r="DH79" s="159"/>
      <c r="DI79" s="159"/>
      <c r="DJ79" s="159"/>
      <c r="DK79" s="159"/>
      <c r="DL79" s="159"/>
      <c r="DM79" s="159"/>
      <c r="DN79" s="159"/>
      <c r="DO79" s="159"/>
      <c r="DP79" s="159"/>
      <c r="DQ79" s="159"/>
      <c r="DR79" s="159"/>
      <c r="DS79" s="159"/>
      <c r="DT79" s="159"/>
      <c r="DU79" s="159"/>
      <c r="DV79" s="159"/>
      <c r="DW79" s="159"/>
      <c r="DX79" s="159"/>
      <c r="DY79" s="159"/>
      <c r="DZ79" s="159"/>
      <c r="EA79" s="159"/>
      <c r="EB79" s="159"/>
      <c r="EC79" s="159"/>
      <c r="ED79" s="159"/>
      <c r="EE79" s="159"/>
    </row>
    <row r="80" spans="1:135" s="10" customFormat="1" ht="18.75" thickBot="1" x14ac:dyDescent="0.3">
      <c r="A80" s="186"/>
      <c r="B80" s="104">
        <v>34</v>
      </c>
      <c r="C80" s="87" t="s">
        <v>92</v>
      </c>
      <c r="D80" s="98">
        <v>1363</v>
      </c>
      <c r="E80" s="105">
        <v>28490287</v>
      </c>
      <c r="F80" s="106">
        <v>19943201</v>
      </c>
      <c r="G80" s="107"/>
      <c r="H80" s="107"/>
      <c r="I80" s="107">
        <v>19943201</v>
      </c>
      <c r="J80" s="108"/>
      <c r="K80" s="107"/>
      <c r="L80" s="107"/>
      <c r="M80" s="107"/>
      <c r="N80" s="107"/>
      <c r="O80" s="107"/>
      <c r="P80" s="107"/>
      <c r="Q80" s="107"/>
      <c r="R80" s="107"/>
      <c r="S80" s="109">
        <f t="shared" si="0"/>
        <v>19943201</v>
      </c>
      <c r="T80" s="103">
        <f t="shared" si="2"/>
        <v>0</v>
      </c>
      <c r="U80" s="160"/>
      <c r="V80" s="156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60"/>
      <c r="AI80" s="160"/>
      <c r="AJ80" s="163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159"/>
      <c r="BN80" s="159"/>
      <c r="BO80" s="159"/>
      <c r="BP80" s="159"/>
      <c r="BQ80" s="159"/>
      <c r="BR80" s="159"/>
      <c r="BS80" s="159"/>
      <c r="BT80" s="159"/>
      <c r="BU80" s="159"/>
      <c r="BV80" s="159"/>
      <c r="BW80" s="159"/>
      <c r="BX80" s="159"/>
      <c r="BY80" s="159"/>
      <c r="BZ80" s="159"/>
      <c r="CA80" s="159"/>
      <c r="CB80" s="159"/>
      <c r="CC80" s="159"/>
      <c r="CD80" s="159"/>
      <c r="CE80" s="159"/>
      <c r="CF80" s="159"/>
      <c r="CG80" s="159"/>
      <c r="CH80" s="159"/>
      <c r="CI80" s="159"/>
      <c r="CJ80" s="159"/>
      <c r="CK80" s="159"/>
      <c r="CL80" s="159"/>
      <c r="CM80" s="159"/>
      <c r="CN80" s="159"/>
      <c r="CO80" s="159"/>
      <c r="CP80" s="159"/>
      <c r="CQ80" s="159"/>
      <c r="CR80" s="159"/>
      <c r="CS80" s="159"/>
      <c r="CT80" s="159"/>
      <c r="CU80" s="159"/>
      <c r="CV80" s="159"/>
      <c r="CW80" s="159"/>
      <c r="CX80" s="159"/>
      <c r="CY80" s="159"/>
      <c r="CZ80" s="159"/>
      <c r="DA80" s="159"/>
      <c r="DB80" s="159"/>
      <c r="DC80" s="159"/>
      <c r="DD80" s="159"/>
      <c r="DE80" s="159"/>
      <c r="DF80" s="159"/>
      <c r="DG80" s="159"/>
      <c r="DH80" s="159"/>
      <c r="DI80" s="159"/>
      <c r="DJ80" s="159"/>
      <c r="DK80" s="159"/>
      <c r="DL80" s="159"/>
      <c r="DM80" s="159"/>
      <c r="DN80" s="159"/>
      <c r="DO80" s="159"/>
      <c r="DP80" s="159"/>
      <c r="DQ80" s="159"/>
      <c r="DR80" s="159"/>
      <c r="DS80" s="159"/>
      <c r="DT80" s="159"/>
      <c r="DU80" s="159"/>
      <c r="DV80" s="159"/>
      <c r="DW80" s="159"/>
      <c r="DX80" s="159"/>
      <c r="DY80" s="159"/>
      <c r="DZ80" s="159"/>
      <c r="EA80" s="159"/>
      <c r="EB80" s="159"/>
      <c r="EC80" s="159"/>
      <c r="ED80" s="159"/>
      <c r="EE80" s="159"/>
    </row>
    <row r="81" spans="1:135" s="10" customFormat="1" ht="18.75" thickBot="1" x14ac:dyDescent="0.3">
      <c r="A81" s="186"/>
      <c r="B81" s="104">
        <v>35</v>
      </c>
      <c r="C81" s="87" t="s">
        <v>93</v>
      </c>
      <c r="D81" s="98">
        <v>2062</v>
      </c>
      <c r="E81" s="105">
        <v>21045800</v>
      </c>
      <c r="F81" s="106">
        <f>+J81</f>
        <v>14732060</v>
      </c>
      <c r="G81" s="107"/>
      <c r="H81" s="107"/>
      <c r="I81" s="107"/>
      <c r="J81" s="108">
        <v>14732060</v>
      </c>
      <c r="K81" s="107"/>
      <c r="L81" s="107"/>
      <c r="M81" s="107"/>
      <c r="N81" s="107"/>
      <c r="O81" s="107"/>
      <c r="P81" s="107"/>
      <c r="Q81" s="107"/>
      <c r="R81" s="107"/>
      <c r="S81" s="109">
        <f t="shared" ref="S81:S115" si="4">SUM(G81:R81)</f>
        <v>14732060</v>
      </c>
      <c r="T81" s="103">
        <f t="shared" si="2"/>
        <v>0</v>
      </c>
      <c r="U81" s="160"/>
      <c r="V81" s="156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3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59"/>
      <c r="BN81" s="159"/>
      <c r="BO81" s="159"/>
      <c r="BP81" s="159"/>
      <c r="BQ81" s="159"/>
      <c r="BR81" s="159"/>
      <c r="BS81" s="159"/>
      <c r="BT81" s="159"/>
      <c r="BU81" s="159"/>
      <c r="BV81" s="159"/>
      <c r="BW81" s="159"/>
      <c r="BX81" s="159"/>
      <c r="BY81" s="159"/>
      <c r="BZ81" s="159"/>
      <c r="CA81" s="159"/>
      <c r="CB81" s="159"/>
      <c r="CC81" s="159"/>
      <c r="CD81" s="159"/>
      <c r="CE81" s="159"/>
      <c r="CF81" s="159"/>
      <c r="CG81" s="159"/>
      <c r="CH81" s="159"/>
      <c r="CI81" s="159"/>
      <c r="CJ81" s="159"/>
      <c r="CK81" s="159"/>
      <c r="CL81" s="159"/>
      <c r="CM81" s="159"/>
      <c r="CN81" s="159"/>
      <c r="CO81" s="159"/>
      <c r="CP81" s="159"/>
      <c r="CQ81" s="159"/>
      <c r="CR81" s="159"/>
      <c r="CS81" s="159"/>
      <c r="CT81" s="159"/>
      <c r="CU81" s="159"/>
      <c r="CV81" s="159"/>
      <c r="CW81" s="159"/>
      <c r="CX81" s="159"/>
      <c r="CY81" s="159"/>
      <c r="CZ81" s="159"/>
      <c r="DA81" s="159"/>
      <c r="DB81" s="159"/>
      <c r="DC81" s="159"/>
      <c r="DD81" s="159"/>
      <c r="DE81" s="159"/>
      <c r="DF81" s="159"/>
      <c r="DG81" s="159"/>
      <c r="DH81" s="159"/>
      <c r="DI81" s="159"/>
      <c r="DJ81" s="159"/>
      <c r="DK81" s="159"/>
      <c r="DL81" s="159"/>
      <c r="DM81" s="159"/>
      <c r="DN81" s="159"/>
      <c r="DO81" s="159"/>
      <c r="DP81" s="159"/>
      <c r="DQ81" s="159"/>
      <c r="DR81" s="159"/>
      <c r="DS81" s="159"/>
      <c r="DT81" s="159"/>
      <c r="DU81" s="159"/>
      <c r="DV81" s="159"/>
      <c r="DW81" s="159"/>
      <c r="DX81" s="159"/>
      <c r="DY81" s="159"/>
      <c r="DZ81" s="159"/>
      <c r="EA81" s="159"/>
      <c r="EB81" s="159"/>
      <c r="EC81" s="159"/>
      <c r="ED81" s="159"/>
      <c r="EE81" s="159"/>
    </row>
    <row r="82" spans="1:135" s="10" customFormat="1" ht="18.75" thickBot="1" x14ac:dyDescent="0.3">
      <c r="A82" s="186"/>
      <c r="B82" s="104">
        <v>36</v>
      </c>
      <c r="C82" s="87" t="s">
        <v>94</v>
      </c>
      <c r="D82" s="98"/>
      <c r="E82" s="105"/>
      <c r="F82" s="106"/>
      <c r="G82" s="107"/>
      <c r="H82" s="107"/>
      <c r="I82" s="107"/>
      <c r="J82" s="108"/>
      <c r="K82" s="107"/>
      <c r="L82" s="107"/>
      <c r="M82" s="107"/>
      <c r="N82" s="107"/>
      <c r="O82" s="107"/>
      <c r="P82" s="107"/>
      <c r="Q82" s="107"/>
      <c r="R82" s="107"/>
      <c r="S82" s="109">
        <f t="shared" si="4"/>
        <v>0</v>
      </c>
      <c r="T82" s="103">
        <f t="shared" ref="T82:T115" si="5">+F82-S82</f>
        <v>0</v>
      </c>
      <c r="U82" s="160"/>
      <c r="V82" s="156"/>
      <c r="W82" s="160"/>
      <c r="X82" s="160"/>
      <c r="Y82" s="160"/>
      <c r="Z82" s="160"/>
      <c r="AA82" s="160"/>
      <c r="AB82" s="160"/>
      <c r="AC82" s="160"/>
      <c r="AD82" s="160"/>
      <c r="AE82" s="160"/>
      <c r="AF82" s="160"/>
      <c r="AG82" s="160"/>
      <c r="AH82" s="160"/>
      <c r="AI82" s="160"/>
      <c r="AJ82" s="163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59"/>
      <c r="BN82" s="159"/>
      <c r="BO82" s="159"/>
      <c r="BP82" s="159"/>
      <c r="BQ82" s="159"/>
      <c r="BR82" s="159"/>
      <c r="BS82" s="159"/>
      <c r="BT82" s="159"/>
      <c r="BU82" s="159"/>
      <c r="BV82" s="159"/>
      <c r="BW82" s="159"/>
      <c r="BX82" s="159"/>
      <c r="BY82" s="159"/>
      <c r="BZ82" s="159"/>
      <c r="CA82" s="159"/>
      <c r="CB82" s="159"/>
      <c r="CC82" s="159"/>
      <c r="CD82" s="159"/>
      <c r="CE82" s="159"/>
      <c r="CF82" s="159"/>
      <c r="CG82" s="159"/>
      <c r="CH82" s="159"/>
      <c r="CI82" s="159"/>
      <c r="CJ82" s="159"/>
      <c r="CK82" s="159"/>
      <c r="CL82" s="159"/>
      <c r="CM82" s="159"/>
      <c r="CN82" s="159"/>
      <c r="CO82" s="159"/>
      <c r="CP82" s="159"/>
      <c r="CQ82" s="159"/>
      <c r="CR82" s="159"/>
      <c r="CS82" s="159"/>
      <c r="CT82" s="159"/>
      <c r="CU82" s="159"/>
      <c r="CV82" s="159"/>
      <c r="CW82" s="159"/>
      <c r="CX82" s="159"/>
      <c r="CY82" s="159"/>
      <c r="CZ82" s="159"/>
      <c r="DA82" s="159"/>
      <c r="DB82" s="159"/>
      <c r="DC82" s="159"/>
      <c r="DD82" s="159"/>
      <c r="DE82" s="159"/>
      <c r="DF82" s="159"/>
      <c r="DG82" s="159"/>
      <c r="DH82" s="159"/>
      <c r="DI82" s="159"/>
      <c r="DJ82" s="159"/>
      <c r="DK82" s="159"/>
      <c r="DL82" s="159"/>
      <c r="DM82" s="159"/>
      <c r="DN82" s="159"/>
      <c r="DO82" s="159"/>
      <c r="DP82" s="159"/>
      <c r="DQ82" s="159"/>
      <c r="DR82" s="159"/>
      <c r="DS82" s="159"/>
      <c r="DT82" s="159"/>
      <c r="DU82" s="159"/>
      <c r="DV82" s="159"/>
      <c r="DW82" s="159"/>
      <c r="DX82" s="159"/>
      <c r="DY82" s="159"/>
      <c r="DZ82" s="159"/>
      <c r="EA82" s="159"/>
      <c r="EB82" s="159"/>
      <c r="EC82" s="159"/>
      <c r="ED82" s="159"/>
      <c r="EE82" s="159"/>
    </row>
    <row r="83" spans="1:135" s="10" customFormat="1" ht="18.75" thickBot="1" x14ac:dyDescent="0.3">
      <c r="A83" s="186"/>
      <c r="B83" s="104"/>
      <c r="C83" s="87" t="s">
        <v>209</v>
      </c>
      <c r="D83" s="98"/>
      <c r="E83" s="105"/>
      <c r="F83" s="106"/>
      <c r="G83" s="107"/>
      <c r="H83" s="107"/>
      <c r="I83" s="107"/>
      <c r="J83" s="108"/>
      <c r="K83" s="107"/>
      <c r="L83" s="107"/>
      <c r="M83" s="107"/>
      <c r="N83" s="107"/>
      <c r="O83" s="107"/>
      <c r="P83" s="107"/>
      <c r="Q83" s="107"/>
      <c r="R83" s="107"/>
      <c r="S83" s="109"/>
      <c r="T83" s="103"/>
      <c r="U83" s="160"/>
      <c r="V83" s="156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3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159"/>
      <c r="BN83" s="159"/>
      <c r="BO83" s="159"/>
      <c r="BP83" s="159"/>
      <c r="BQ83" s="159"/>
      <c r="BR83" s="159"/>
      <c r="BS83" s="159"/>
      <c r="BT83" s="159"/>
      <c r="BU83" s="159"/>
      <c r="BV83" s="159"/>
      <c r="BW83" s="159"/>
      <c r="BX83" s="159"/>
      <c r="BY83" s="159"/>
      <c r="BZ83" s="159"/>
      <c r="CA83" s="159"/>
      <c r="CB83" s="159"/>
      <c r="CC83" s="159"/>
      <c r="CD83" s="159"/>
      <c r="CE83" s="159"/>
      <c r="CF83" s="159"/>
      <c r="CG83" s="159"/>
      <c r="CH83" s="159"/>
      <c r="CI83" s="159"/>
      <c r="CJ83" s="159"/>
      <c r="CK83" s="159"/>
      <c r="CL83" s="159"/>
      <c r="CM83" s="159"/>
      <c r="CN83" s="159"/>
      <c r="CO83" s="159"/>
      <c r="CP83" s="159"/>
      <c r="CQ83" s="159"/>
      <c r="CR83" s="159"/>
      <c r="CS83" s="159"/>
      <c r="CT83" s="159"/>
      <c r="CU83" s="159"/>
      <c r="CV83" s="159"/>
      <c r="CW83" s="159"/>
      <c r="CX83" s="159"/>
      <c r="CY83" s="159"/>
      <c r="CZ83" s="159"/>
      <c r="DA83" s="159"/>
      <c r="DB83" s="159"/>
      <c r="DC83" s="159"/>
      <c r="DD83" s="159"/>
      <c r="DE83" s="159"/>
      <c r="DF83" s="159"/>
      <c r="DG83" s="159"/>
      <c r="DH83" s="159"/>
      <c r="DI83" s="159"/>
      <c r="DJ83" s="159"/>
      <c r="DK83" s="159"/>
      <c r="DL83" s="159"/>
      <c r="DM83" s="159"/>
      <c r="DN83" s="159"/>
      <c r="DO83" s="159"/>
      <c r="DP83" s="159"/>
      <c r="DQ83" s="159"/>
      <c r="DR83" s="159"/>
      <c r="DS83" s="159"/>
      <c r="DT83" s="159"/>
      <c r="DU83" s="159"/>
      <c r="DV83" s="159"/>
      <c r="DW83" s="159"/>
      <c r="DX83" s="159"/>
      <c r="DY83" s="159"/>
      <c r="DZ83" s="159"/>
      <c r="EA83" s="159"/>
      <c r="EB83" s="159"/>
      <c r="EC83" s="159"/>
      <c r="ED83" s="159"/>
      <c r="EE83" s="159"/>
    </row>
    <row r="84" spans="1:135" s="10" customFormat="1" ht="18.75" thickBot="1" x14ac:dyDescent="0.3">
      <c r="A84" s="186"/>
      <c r="B84" s="104">
        <v>27</v>
      </c>
      <c r="C84" s="87" t="s">
        <v>95</v>
      </c>
      <c r="D84" s="98"/>
      <c r="E84" s="105"/>
      <c r="F84" s="106"/>
      <c r="G84" s="107"/>
      <c r="H84" s="107"/>
      <c r="I84" s="107"/>
      <c r="J84" s="108"/>
      <c r="K84" s="107"/>
      <c r="L84" s="107"/>
      <c r="M84" s="107"/>
      <c r="N84" s="107"/>
      <c r="O84" s="107"/>
      <c r="P84" s="107"/>
      <c r="Q84" s="107"/>
      <c r="R84" s="107"/>
      <c r="S84" s="109">
        <f t="shared" si="4"/>
        <v>0</v>
      </c>
      <c r="T84" s="103">
        <f t="shared" si="5"/>
        <v>0</v>
      </c>
      <c r="U84" s="160"/>
      <c r="V84" s="156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3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  <c r="BH84" s="159"/>
      <c r="BI84" s="159"/>
      <c r="BJ84" s="159"/>
      <c r="BK84" s="159"/>
      <c r="BL84" s="159"/>
      <c r="BM84" s="159"/>
      <c r="BN84" s="159"/>
      <c r="BO84" s="159"/>
      <c r="BP84" s="159"/>
      <c r="BQ84" s="159"/>
      <c r="BR84" s="159"/>
      <c r="BS84" s="159"/>
      <c r="BT84" s="159"/>
      <c r="BU84" s="159"/>
      <c r="BV84" s="159"/>
      <c r="BW84" s="159"/>
      <c r="BX84" s="159"/>
      <c r="BY84" s="159"/>
      <c r="BZ84" s="159"/>
      <c r="CA84" s="159"/>
      <c r="CB84" s="159"/>
      <c r="CC84" s="159"/>
      <c r="CD84" s="159"/>
      <c r="CE84" s="159"/>
      <c r="CF84" s="159"/>
      <c r="CG84" s="159"/>
      <c r="CH84" s="159"/>
      <c r="CI84" s="159"/>
      <c r="CJ84" s="159"/>
      <c r="CK84" s="159"/>
      <c r="CL84" s="159"/>
      <c r="CM84" s="159"/>
      <c r="CN84" s="159"/>
      <c r="CO84" s="159"/>
      <c r="CP84" s="159"/>
      <c r="CQ84" s="159"/>
      <c r="CR84" s="159"/>
      <c r="CS84" s="159"/>
      <c r="CT84" s="159"/>
      <c r="CU84" s="159"/>
      <c r="CV84" s="159"/>
      <c r="CW84" s="159"/>
      <c r="CX84" s="159"/>
      <c r="CY84" s="159"/>
      <c r="CZ84" s="159"/>
      <c r="DA84" s="159"/>
      <c r="DB84" s="159"/>
      <c r="DC84" s="159"/>
      <c r="DD84" s="159"/>
      <c r="DE84" s="159"/>
      <c r="DF84" s="159"/>
      <c r="DG84" s="159"/>
      <c r="DH84" s="159"/>
      <c r="DI84" s="159"/>
      <c r="DJ84" s="159"/>
      <c r="DK84" s="159"/>
      <c r="DL84" s="159"/>
      <c r="DM84" s="159"/>
      <c r="DN84" s="159"/>
      <c r="DO84" s="159"/>
      <c r="DP84" s="159"/>
      <c r="DQ84" s="159"/>
      <c r="DR84" s="159"/>
      <c r="DS84" s="159"/>
      <c r="DT84" s="159"/>
      <c r="DU84" s="159"/>
      <c r="DV84" s="159"/>
      <c r="DW84" s="159"/>
      <c r="DX84" s="159"/>
      <c r="DY84" s="159"/>
      <c r="DZ84" s="159"/>
      <c r="EA84" s="159"/>
      <c r="EB84" s="159"/>
      <c r="EC84" s="159"/>
      <c r="ED84" s="159"/>
      <c r="EE84" s="159"/>
    </row>
    <row r="85" spans="1:135" s="10" customFormat="1" ht="36.75" thickBot="1" x14ac:dyDescent="0.3">
      <c r="A85" s="186"/>
      <c r="B85" s="104">
        <v>37</v>
      </c>
      <c r="C85" s="87" t="s">
        <v>96</v>
      </c>
      <c r="D85" s="98">
        <v>2061</v>
      </c>
      <c r="E85" s="105">
        <v>159036</v>
      </c>
      <c r="F85" s="106">
        <f>+J85</f>
        <v>159036</v>
      </c>
      <c r="G85" s="107"/>
      <c r="H85" s="107"/>
      <c r="I85" s="107"/>
      <c r="J85" s="108">
        <v>159036</v>
      </c>
      <c r="K85" s="107"/>
      <c r="L85" s="107"/>
      <c r="M85" s="107"/>
      <c r="N85" s="107"/>
      <c r="O85" s="107"/>
      <c r="P85" s="107"/>
      <c r="Q85" s="107"/>
      <c r="R85" s="107"/>
      <c r="S85" s="109">
        <f t="shared" si="4"/>
        <v>159036</v>
      </c>
      <c r="T85" s="103">
        <f t="shared" si="5"/>
        <v>0</v>
      </c>
      <c r="U85" s="160"/>
      <c r="V85" s="156"/>
      <c r="W85" s="160"/>
      <c r="X85" s="160"/>
      <c r="Y85" s="160"/>
      <c r="Z85" s="160"/>
      <c r="AA85" s="160"/>
      <c r="AB85" s="160"/>
      <c r="AC85" s="160"/>
      <c r="AD85" s="160"/>
      <c r="AE85" s="160"/>
      <c r="AF85" s="160"/>
      <c r="AG85" s="160"/>
      <c r="AH85" s="160"/>
      <c r="AI85" s="160"/>
      <c r="AJ85" s="163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59"/>
      <c r="BK85" s="159"/>
      <c r="BL85" s="159"/>
      <c r="BM85" s="159"/>
      <c r="BN85" s="159"/>
      <c r="BO85" s="159"/>
      <c r="BP85" s="159"/>
      <c r="BQ85" s="159"/>
      <c r="BR85" s="159"/>
      <c r="BS85" s="159"/>
      <c r="BT85" s="159"/>
      <c r="BU85" s="159"/>
      <c r="BV85" s="159"/>
      <c r="BW85" s="159"/>
      <c r="BX85" s="159"/>
      <c r="BY85" s="159"/>
      <c r="BZ85" s="159"/>
      <c r="CA85" s="159"/>
      <c r="CB85" s="159"/>
      <c r="CC85" s="159"/>
      <c r="CD85" s="159"/>
      <c r="CE85" s="159"/>
      <c r="CF85" s="159"/>
      <c r="CG85" s="159"/>
      <c r="CH85" s="159"/>
      <c r="CI85" s="159"/>
      <c r="CJ85" s="159"/>
      <c r="CK85" s="159"/>
      <c r="CL85" s="159"/>
      <c r="CM85" s="159"/>
      <c r="CN85" s="159"/>
      <c r="CO85" s="159"/>
      <c r="CP85" s="159"/>
      <c r="CQ85" s="159"/>
      <c r="CR85" s="159"/>
      <c r="CS85" s="159"/>
      <c r="CT85" s="159"/>
      <c r="CU85" s="159"/>
      <c r="CV85" s="159"/>
      <c r="CW85" s="159"/>
      <c r="CX85" s="159"/>
      <c r="CY85" s="159"/>
      <c r="CZ85" s="159"/>
      <c r="DA85" s="159"/>
      <c r="DB85" s="159"/>
      <c r="DC85" s="159"/>
      <c r="DD85" s="159"/>
      <c r="DE85" s="159"/>
      <c r="DF85" s="159"/>
      <c r="DG85" s="159"/>
      <c r="DH85" s="159"/>
      <c r="DI85" s="159"/>
      <c r="DJ85" s="159"/>
      <c r="DK85" s="159"/>
      <c r="DL85" s="159"/>
      <c r="DM85" s="159"/>
      <c r="DN85" s="159"/>
      <c r="DO85" s="159"/>
      <c r="DP85" s="159"/>
      <c r="DQ85" s="159"/>
      <c r="DR85" s="159"/>
      <c r="DS85" s="159"/>
      <c r="DT85" s="159"/>
      <c r="DU85" s="159"/>
      <c r="DV85" s="159"/>
      <c r="DW85" s="159"/>
      <c r="DX85" s="159"/>
      <c r="DY85" s="159"/>
      <c r="DZ85" s="159"/>
      <c r="EA85" s="159"/>
      <c r="EB85" s="159"/>
      <c r="EC85" s="159"/>
      <c r="ED85" s="159"/>
      <c r="EE85" s="159"/>
    </row>
    <row r="86" spans="1:135" s="10" customFormat="1" ht="18.75" thickBot="1" x14ac:dyDescent="0.3">
      <c r="A86" s="186"/>
      <c r="B86" s="104">
        <v>38</v>
      </c>
      <c r="C86" s="87" t="s">
        <v>97</v>
      </c>
      <c r="D86" s="98"/>
      <c r="E86" s="105"/>
      <c r="F86" s="106"/>
      <c r="G86" s="107"/>
      <c r="H86" s="107"/>
      <c r="I86" s="107"/>
      <c r="J86" s="108"/>
      <c r="K86" s="107"/>
      <c r="L86" s="107"/>
      <c r="M86" s="107"/>
      <c r="N86" s="107"/>
      <c r="O86" s="107"/>
      <c r="P86" s="107"/>
      <c r="Q86" s="107"/>
      <c r="R86" s="107"/>
      <c r="S86" s="109">
        <f t="shared" si="4"/>
        <v>0</v>
      </c>
      <c r="T86" s="103">
        <f t="shared" si="5"/>
        <v>0</v>
      </c>
      <c r="U86" s="160"/>
      <c r="V86" s="156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3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59"/>
      <c r="BH86" s="159"/>
      <c r="BI86" s="159"/>
      <c r="BJ86" s="159"/>
      <c r="BK86" s="159"/>
      <c r="BL86" s="159"/>
      <c r="BM86" s="159"/>
      <c r="BN86" s="159"/>
      <c r="BO86" s="159"/>
      <c r="BP86" s="159"/>
      <c r="BQ86" s="159"/>
      <c r="BR86" s="159"/>
      <c r="BS86" s="159"/>
      <c r="BT86" s="159"/>
      <c r="BU86" s="159"/>
      <c r="BV86" s="159"/>
      <c r="BW86" s="159"/>
      <c r="BX86" s="159"/>
      <c r="BY86" s="159"/>
      <c r="BZ86" s="159"/>
      <c r="CA86" s="159"/>
      <c r="CB86" s="159"/>
      <c r="CC86" s="159"/>
      <c r="CD86" s="159"/>
      <c r="CE86" s="159"/>
      <c r="CF86" s="159"/>
      <c r="CG86" s="159"/>
      <c r="CH86" s="159"/>
      <c r="CI86" s="159"/>
      <c r="CJ86" s="159"/>
      <c r="CK86" s="159"/>
      <c r="CL86" s="159"/>
      <c r="CM86" s="159"/>
      <c r="CN86" s="159"/>
      <c r="CO86" s="159"/>
      <c r="CP86" s="159"/>
      <c r="CQ86" s="159"/>
      <c r="CR86" s="159"/>
      <c r="CS86" s="159"/>
      <c r="CT86" s="159"/>
      <c r="CU86" s="159"/>
      <c r="CV86" s="159"/>
      <c r="CW86" s="159"/>
      <c r="CX86" s="159"/>
      <c r="CY86" s="159"/>
      <c r="CZ86" s="159"/>
      <c r="DA86" s="159"/>
      <c r="DB86" s="159"/>
      <c r="DC86" s="159"/>
      <c r="DD86" s="159"/>
      <c r="DE86" s="159"/>
      <c r="DF86" s="159"/>
      <c r="DG86" s="159"/>
      <c r="DH86" s="159"/>
      <c r="DI86" s="159"/>
      <c r="DJ86" s="159"/>
      <c r="DK86" s="159"/>
      <c r="DL86" s="159"/>
      <c r="DM86" s="159"/>
      <c r="DN86" s="159"/>
      <c r="DO86" s="159"/>
      <c r="DP86" s="159"/>
      <c r="DQ86" s="159"/>
      <c r="DR86" s="159"/>
      <c r="DS86" s="159"/>
      <c r="DT86" s="159"/>
      <c r="DU86" s="159"/>
      <c r="DV86" s="159"/>
      <c r="DW86" s="159"/>
      <c r="DX86" s="159"/>
      <c r="DY86" s="159"/>
      <c r="DZ86" s="159"/>
      <c r="EA86" s="159"/>
      <c r="EB86" s="159"/>
      <c r="EC86" s="159"/>
      <c r="ED86" s="159"/>
      <c r="EE86" s="159"/>
    </row>
    <row r="87" spans="1:135" s="10" customFormat="1" ht="18.75" thickBot="1" x14ac:dyDescent="0.3">
      <c r="A87" s="186"/>
      <c r="B87" s="104"/>
      <c r="C87" s="87" t="s">
        <v>98</v>
      </c>
      <c r="D87" s="98"/>
      <c r="E87" s="105"/>
      <c r="F87" s="106"/>
      <c r="G87" s="107"/>
      <c r="H87" s="107"/>
      <c r="I87" s="107"/>
      <c r="J87" s="108"/>
      <c r="K87" s="107"/>
      <c r="L87" s="107"/>
      <c r="M87" s="107"/>
      <c r="N87" s="107"/>
      <c r="O87" s="107"/>
      <c r="P87" s="107"/>
      <c r="Q87" s="107"/>
      <c r="R87" s="107"/>
      <c r="S87" s="109">
        <f t="shared" si="4"/>
        <v>0</v>
      </c>
      <c r="T87" s="103">
        <f t="shared" si="5"/>
        <v>0</v>
      </c>
      <c r="U87" s="160"/>
      <c r="V87" s="156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3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159"/>
      <c r="BN87" s="159"/>
      <c r="BO87" s="159"/>
      <c r="BP87" s="159"/>
      <c r="BQ87" s="159"/>
      <c r="BR87" s="159"/>
      <c r="BS87" s="159"/>
      <c r="BT87" s="159"/>
      <c r="BU87" s="159"/>
      <c r="BV87" s="159"/>
      <c r="BW87" s="159"/>
      <c r="BX87" s="159"/>
      <c r="BY87" s="159"/>
      <c r="BZ87" s="159"/>
      <c r="CA87" s="159"/>
      <c r="CB87" s="159"/>
      <c r="CC87" s="159"/>
      <c r="CD87" s="159"/>
      <c r="CE87" s="159"/>
      <c r="CF87" s="159"/>
      <c r="CG87" s="159"/>
      <c r="CH87" s="159"/>
      <c r="CI87" s="159"/>
      <c r="CJ87" s="159"/>
      <c r="CK87" s="159"/>
      <c r="CL87" s="159"/>
      <c r="CM87" s="159"/>
      <c r="CN87" s="159"/>
      <c r="CO87" s="159"/>
      <c r="CP87" s="159"/>
      <c r="CQ87" s="159"/>
      <c r="CR87" s="159"/>
      <c r="CS87" s="159"/>
      <c r="CT87" s="159"/>
      <c r="CU87" s="159"/>
      <c r="CV87" s="159"/>
      <c r="CW87" s="159"/>
      <c r="CX87" s="159"/>
      <c r="CY87" s="159"/>
      <c r="CZ87" s="159"/>
      <c r="DA87" s="159"/>
      <c r="DB87" s="159"/>
      <c r="DC87" s="159"/>
      <c r="DD87" s="159"/>
      <c r="DE87" s="159"/>
      <c r="DF87" s="159"/>
      <c r="DG87" s="159"/>
      <c r="DH87" s="159"/>
      <c r="DI87" s="159"/>
      <c r="DJ87" s="159"/>
      <c r="DK87" s="159"/>
      <c r="DL87" s="159"/>
      <c r="DM87" s="159"/>
      <c r="DN87" s="159"/>
      <c r="DO87" s="159"/>
      <c r="DP87" s="159"/>
      <c r="DQ87" s="159"/>
      <c r="DR87" s="159"/>
      <c r="DS87" s="159"/>
      <c r="DT87" s="159"/>
      <c r="DU87" s="159"/>
      <c r="DV87" s="159"/>
      <c r="DW87" s="159"/>
      <c r="DX87" s="159"/>
      <c r="DY87" s="159"/>
      <c r="DZ87" s="159"/>
      <c r="EA87" s="159"/>
      <c r="EB87" s="159"/>
      <c r="EC87" s="159"/>
      <c r="ED87" s="159"/>
      <c r="EE87" s="159"/>
    </row>
    <row r="88" spans="1:135" s="10" customFormat="1" ht="18.75" thickBot="1" x14ac:dyDescent="0.3">
      <c r="A88" s="186"/>
      <c r="B88" s="104">
        <v>59</v>
      </c>
      <c r="C88" s="87" t="s">
        <v>99</v>
      </c>
      <c r="D88" s="98"/>
      <c r="E88" s="105"/>
      <c r="F88" s="106"/>
      <c r="G88" s="107"/>
      <c r="H88" s="107"/>
      <c r="I88" s="107"/>
      <c r="J88" s="108"/>
      <c r="K88" s="107"/>
      <c r="L88" s="107"/>
      <c r="M88" s="107"/>
      <c r="N88" s="107"/>
      <c r="O88" s="107"/>
      <c r="P88" s="107"/>
      <c r="Q88" s="107"/>
      <c r="R88" s="107"/>
      <c r="S88" s="109">
        <f t="shared" si="4"/>
        <v>0</v>
      </c>
      <c r="T88" s="103">
        <f t="shared" si="5"/>
        <v>0</v>
      </c>
      <c r="U88" s="160"/>
      <c r="V88" s="156"/>
      <c r="W88" s="160"/>
      <c r="X88" s="160"/>
      <c r="Y88" s="160"/>
      <c r="Z88" s="160"/>
      <c r="AA88" s="160"/>
      <c r="AB88" s="160"/>
      <c r="AC88" s="160"/>
      <c r="AD88" s="160"/>
      <c r="AE88" s="160"/>
      <c r="AF88" s="160"/>
      <c r="AG88" s="160"/>
      <c r="AH88" s="160"/>
      <c r="AI88" s="160"/>
      <c r="AJ88" s="163"/>
      <c r="AK88" s="159"/>
      <c r="AL88" s="159"/>
      <c r="AM88" s="159"/>
      <c r="AN88" s="159"/>
      <c r="AO88" s="159"/>
      <c r="AP88" s="159"/>
      <c r="AQ88" s="159"/>
      <c r="AR88" s="159"/>
      <c r="AS88" s="159"/>
      <c r="AT88" s="159"/>
      <c r="AU88" s="159"/>
      <c r="AV88" s="159"/>
      <c r="AW88" s="159"/>
      <c r="AX88" s="159"/>
      <c r="AY88" s="159"/>
      <c r="AZ88" s="159"/>
      <c r="BA88" s="159"/>
      <c r="BB88" s="159"/>
      <c r="BC88" s="159"/>
      <c r="BD88" s="159"/>
      <c r="BE88" s="159"/>
      <c r="BF88" s="159"/>
      <c r="BG88" s="159"/>
      <c r="BH88" s="159"/>
      <c r="BI88" s="159"/>
      <c r="BJ88" s="159"/>
      <c r="BK88" s="159"/>
      <c r="BL88" s="159"/>
      <c r="BM88" s="159"/>
      <c r="BN88" s="159"/>
      <c r="BO88" s="159"/>
      <c r="BP88" s="159"/>
      <c r="BQ88" s="159"/>
      <c r="BR88" s="159"/>
      <c r="BS88" s="159"/>
      <c r="BT88" s="159"/>
      <c r="BU88" s="159"/>
      <c r="BV88" s="159"/>
      <c r="BW88" s="159"/>
      <c r="BX88" s="159"/>
      <c r="BY88" s="159"/>
      <c r="BZ88" s="159"/>
      <c r="CA88" s="159"/>
      <c r="CB88" s="159"/>
      <c r="CC88" s="159"/>
      <c r="CD88" s="159"/>
      <c r="CE88" s="159"/>
      <c r="CF88" s="159"/>
      <c r="CG88" s="159"/>
      <c r="CH88" s="159"/>
      <c r="CI88" s="159"/>
      <c r="CJ88" s="159"/>
      <c r="CK88" s="159"/>
      <c r="CL88" s="159"/>
      <c r="CM88" s="159"/>
      <c r="CN88" s="159"/>
      <c r="CO88" s="159"/>
      <c r="CP88" s="159"/>
      <c r="CQ88" s="159"/>
      <c r="CR88" s="159"/>
      <c r="CS88" s="159"/>
      <c r="CT88" s="159"/>
      <c r="CU88" s="159"/>
      <c r="CV88" s="159"/>
      <c r="CW88" s="159"/>
      <c r="CX88" s="159"/>
      <c r="CY88" s="159"/>
      <c r="CZ88" s="159"/>
      <c r="DA88" s="159"/>
      <c r="DB88" s="159"/>
      <c r="DC88" s="159"/>
      <c r="DD88" s="159"/>
      <c r="DE88" s="159"/>
      <c r="DF88" s="159"/>
      <c r="DG88" s="159"/>
      <c r="DH88" s="159"/>
      <c r="DI88" s="159"/>
      <c r="DJ88" s="159"/>
      <c r="DK88" s="159"/>
      <c r="DL88" s="159"/>
      <c r="DM88" s="159"/>
      <c r="DN88" s="159"/>
      <c r="DO88" s="159"/>
      <c r="DP88" s="159"/>
      <c r="DQ88" s="159"/>
      <c r="DR88" s="159"/>
      <c r="DS88" s="159"/>
      <c r="DT88" s="159"/>
      <c r="DU88" s="159"/>
      <c r="DV88" s="159"/>
      <c r="DW88" s="159"/>
      <c r="DX88" s="159"/>
      <c r="DY88" s="159"/>
      <c r="DZ88" s="159"/>
      <c r="EA88" s="159"/>
      <c r="EB88" s="159"/>
      <c r="EC88" s="159"/>
      <c r="ED88" s="159"/>
      <c r="EE88" s="159"/>
    </row>
    <row r="89" spans="1:135" s="10" customFormat="1" ht="18.75" thickBot="1" x14ac:dyDescent="0.3">
      <c r="A89" s="186"/>
      <c r="B89" s="104">
        <v>60</v>
      </c>
      <c r="C89" s="87" t="s">
        <v>100</v>
      </c>
      <c r="D89" s="98"/>
      <c r="E89" s="105"/>
      <c r="F89" s="106"/>
      <c r="G89" s="107"/>
      <c r="H89" s="107"/>
      <c r="I89" s="107"/>
      <c r="J89" s="108"/>
      <c r="K89" s="107"/>
      <c r="L89" s="107"/>
      <c r="M89" s="107"/>
      <c r="N89" s="107"/>
      <c r="O89" s="107"/>
      <c r="P89" s="107"/>
      <c r="Q89" s="107"/>
      <c r="R89" s="107"/>
      <c r="S89" s="109">
        <f t="shared" si="4"/>
        <v>0</v>
      </c>
      <c r="T89" s="103">
        <f t="shared" si="5"/>
        <v>0</v>
      </c>
      <c r="U89" s="160"/>
      <c r="V89" s="156"/>
      <c r="W89" s="160"/>
      <c r="X89" s="160"/>
      <c r="Y89" s="160"/>
      <c r="Z89" s="160"/>
      <c r="AA89" s="160"/>
      <c r="AB89" s="160"/>
      <c r="AC89" s="160"/>
      <c r="AD89" s="160"/>
      <c r="AE89" s="160"/>
      <c r="AF89" s="160"/>
      <c r="AG89" s="160"/>
      <c r="AH89" s="160"/>
      <c r="AI89" s="160"/>
      <c r="AJ89" s="163"/>
      <c r="AK89" s="159"/>
      <c r="AL89" s="159"/>
      <c r="AM89" s="159"/>
      <c r="AN89" s="159"/>
      <c r="AO89" s="159"/>
      <c r="AP89" s="159"/>
      <c r="AQ89" s="159"/>
      <c r="AR89" s="159"/>
      <c r="AS89" s="159"/>
      <c r="AT89" s="159"/>
      <c r="AU89" s="159"/>
      <c r="AV89" s="159"/>
      <c r="AW89" s="159"/>
      <c r="AX89" s="159"/>
      <c r="AY89" s="159"/>
      <c r="AZ89" s="159"/>
      <c r="BA89" s="159"/>
      <c r="BB89" s="159"/>
      <c r="BC89" s="159"/>
      <c r="BD89" s="159"/>
      <c r="BE89" s="159"/>
      <c r="BF89" s="159"/>
      <c r="BG89" s="159"/>
      <c r="BH89" s="159"/>
      <c r="BI89" s="159"/>
      <c r="BJ89" s="159"/>
      <c r="BK89" s="159"/>
      <c r="BL89" s="159"/>
      <c r="BM89" s="159"/>
      <c r="BN89" s="159"/>
      <c r="BO89" s="159"/>
      <c r="BP89" s="159"/>
      <c r="BQ89" s="159"/>
      <c r="BR89" s="159"/>
      <c r="BS89" s="159"/>
      <c r="BT89" s="159"/>
      <c r="BU89" s="159"/>
      <c r="BV89" s="159"/>
      <c r="BW89" s="159"/>
      <c r="BX89" s="159"/>
      <c r="BY89" s="159"/>
      <c r="BZ89" s="159"/>
      <c r="CA89" s="159"/>
      <c r="CB89" s="159"/>
      <c r="CC89" s="159"/>
      <c r="CD89" s="159"/>
      <c r="CE89" s="159"/>
      <c r="CF89" s="159"/>
      <c r="CG89" s="159"/>
      <c r="CH89" s="159"/>
      <c r="CI89" s="159"/>
      <c r="CJ89" s="159"/>
      <c r="CK89" s="159"/>
      <c r="CL89" s="159"/>
      <c r="CM89" s="159"/>
      <c r="CN89" s="159"/>
      <c r="CO89" s="159"/>
      <c r="CP89" s="159"/>
      <c r="CQ89" s="159"/>
      <c r="CR89" s="159"/>
      <c r="CS89" s="159"/>
      <c r="CT89" s="159"/>
      <c r="CU89" s="159"/>
      <c r="CV89" s="159"/>
      <c r="CW89" s="159"/>
      <c r="CX89" s="159"/>
      <c r="CY89" s="159"/>
      <c r="CZ89" s="159"/>
      <c r="DA89" s="159"/>
      <c r="DB89" s="159"/>
      <c r="DC89" s="159"/>
      <c r="DD89" s="159"/>
      <c r="DE89" s="159"/>
      <c r="DF89" s="159"/>
      <c r="DG89" s="159"/>
      <c r="DH89" s="159"/>
      <c r="DI89" s="159"/>
      <c r="DJ89" s="159"/>
      <c r="DK89" s="159"/>
      <c r="DL89" s="159"/>
      <c r="DM89" s="159"/>
      <c r="DN89" s="159"/>
      <c r="DO89" s="159"/>
      <c r="DP89" s="159"/>
      <c r="DQ89" s="159"/>
      <c r="DR89" s="159"/>
      <c r="DS89" s="159"/>
      <c r="DT89" s="159"/>
      <c r="DU89" s="159"/>
      <c r="DV89" s="159"/>
      <c r="DW89" s="159"/>
      <c r="DX89" s="159"/>
      <c r="DY89" s="159"/>
      <c r="DZ89" s="159"/>
      <c r="EA89" s="159"/>
      <c r="EB89" s="159"/>
      <c r="EC89" s="159"/>
      <c r="ED89" s="159"/>
      <c r="EE89" s="159"/>
    </row>
    <row r="90" spans="1:135" s="10" customFormat="1" ht="18.75" thickBot="1" x14ac:dyDescent="0.3">
      <c r="A90" s="186"/>
      <c r="B90" s="104">
        <v>39</v>
      </c>
      <c r="C90" s="87" t="s">
        <v>101</v>
      </c>
      <c r="D90" s="98">
        <v>938</v>
      </c>
      <c r="E90" s="105">
        <v>16375412</v>
      </c>
      <c r="F90" s="106">
        <v>11462788</v>
      </c>
      <c r="G90" s="107"/>
      <c r="H90" s="107"/>
      <c r="I90" s="107">
        <v>11462788</v>
      </c>
      <c r="J90" s="108"/>
      <c r="K90" s="107"/>
      <c r="L90" s="107"/>
      <c r="M90" s="107"/>
      <c r="N90" s="107"/>
      <c r="O90" s="107"/>
      <c r="P90" s="107"/>
      <c r="Q90" s="107"/>
      <c r="R90" s="107"/>
      <c r="S90" s="109">
        <f t="shared" si="4"/>
        <v>11462788</v>
      </c>
      <c r="T90" s="103">
        <f t="shared" si="5"/>
        <v>0</v>
      </c>
      <c r="U90" s="160"/>
      <c r="V90" s="156"/>
      <c r="W90" s="160"/>
      <c r="X90" s="160"/>
      <c r="Y90" s="160"/>
      <c r="Z90" s="160"/>
      <c r="AA90" s="160"/>
      <c r="AB90" s="160"/>
      <c r="AC90" s="160"/>
      <c r="AD90" s="160"/>
      <c r="AE90" s="160"/>
      <c r="AF90" s="160"/>
      <c r="AG90" s="160"/>
      <c r="AH90" s="160"/>
      <c r="AI90" s="160"/>
      <c r="AJ90" s="163"/>
      <c r="AK90" s="159"/>
      <c r="AL90" s="159"/>
      <c r="AM90" s="159"/>
      <c r="AN90" s="159"/>
      <c r="AO90" s="159"/>
      <c r="AP90" s="159"/>
      <c r="AQ90" s="159"/>
      <c r="AR90" s="159"/>
      <c r="AS90" s="159"/>
      <c r="AT90" s="159"/>
      <c r="AU90" s="159"/>
      <c r="AV90" s="159"/>
      <c r="AW90" s="159"/>
      <c r="AX90" s="159"/>
      <c r="AY90" s="159"/>
      <c r="AZ90" s="159"/>
      <c r="BA90" s="159"/>
      <c r="BB90" s="159"/>
      <c r="BC90" s="159"/>
      <c r="BD90" s="159"/>
      <c r="BE90" s="159"/>
      <c r="BF90" s="159"/>
      <c r="BG90" s="159"/>
      <c r="BH90" s="159"/>
      <c r="BI90" s="159"/>
      <c r="BJ90" s="159"/>
      <c r="BK90" s="159"/>
      <c r="BL90" s="159"/>
      <c r="BM90" s="159"/>
      <c r="BN90" s="159"/>
      <c r="BO90" s="159"/>
      <c r="BP90" s="159"/>
      <c r="BQ90" s="159"/>
      <c r="BR90" s="159"/>
      <c r="BS90" s="159"/>
      <c r="BT90" s="159"/>
      <c r="BU90" s="159"/>
      <c r="BV90" s="159"/>
      <c r="BW90" s="159"/>
      <c r="BX90" s="159"/>
      <c r="BY90" s="159"/>
      <c r="BZ90" s="159"/>
      <c r="CA90" s="159"/>
      <c r="CB90" s="159"/>
      <c r="CC90" s="159"/>
      <c r="CD90" s="159"/>
      <c r="CE90" s="159"/>
      <c r="CF90" s="159"/>
      <c r="CG90" s="159"/>
      <c r="CH90" s="159"/>
      <c r="CI90" s="159"/>
      <c r="CJ90" s="159"/>
      <c r="CK90" s="159"/>
      <c r="CL90" s="159"/>
      <c r="CM90" s="159"/>
      <c r="CN90" s="159"/>
      <c r="CO90" s="159"/>
      <c r="CP90" s="159"/>
      <c r="CQ90" s="159"/>
      <c r="CR90" s="159"/>
      <c r="CS90" s="159"/>
      <c r="CT90" s="159"/>
      <c r="CU90" s="159"/>
      <c r="CV90" s="159"/>
      <c r="CW90" s="159"/>
      <c r="CX90" s="159"/>
      <c r="CY90" s="159"/>
      <c r="CZ90" s="159"/>
      <c r="DA90" s="159"/>
      <c r="DB90" s="159"/>
      <c r="DC90" s="159"/>
      <c r="DD90" s="159"/>
      <c r="DE90" s="159"/>
      <c r="DF90" s="159"/>
      <c r="DG90" s="159"/>
      <c r="DH90" s="159"/>
      <c r="DI90" s="159"/>
      <c r="DJ90" s="159"/>
      <c r="DK90" s="159"/>
      <c r="DL90" s="159"/>
      <c r="DM90" s="159"/>
      <c r="DN90" s="159"/>
      <c r="DO90" s="159"/>
      <c r="DP90" s="159"/>
      <c r="DQ90" s="159"/>
      <c r="DR90" s="159"/>
      <c r="DS90" s="159"/>
      <c r="DT90" s="159"/>
      <c r="DU90" s="159"/>
      <c r="DV90" s="159"/>
      <c r="DW90" s="159"/>
      <c r="DX90" s="159"/>
      <c r="DY90" s="159"/>
      <c r="DZ90" s="159"/>
      <c r="EA90" s="159"/>
      <c r="EB90" s="159"/>
      <c r="EC90" s="159"/>
      <c r="ED90" s="159"/>
      <c r="EE90" s="159"/>
    </row>
    <row r="91" spans="1:135" s="10" customFormat="1" ht="18.75" thickBot="1" x14ac:dyDescent="0.3">
      <c r="A91" s="186"/>
      <c r="B91" s="104"/>
      <c r="C91" s="87" t="s">
        <v>217</v>
      </c>
      <c r="D91" s="98"/>
      <c r="E91" s="105"/>
      <c r="F91" s="106"/>
      <c r="G91" s="107"/>
      <c r="H91" s="107"/>
      <c r="I91" s="107"/>
      <c r="J91" s="108"/>
      <c r="K91" s="107"/>
      <c r="L91" s="107"/>
      <c r="M91" s="107"/>
      <c r="N91" s="107"/>
      <c r="O91" s="107"/>
      <c r="P91" s="107"/>
      <c r="Q91" s="107"/>
      <c r="R91" s="107"/>
      <c r="S91" s="109"/>
      <c r="T91" s="103"/>
      <c r="U91" s="160"/>
      <c r="V91" s="156"/>
      <c r="W91" s="160"/>
      <c r="X91" s="160"/>
      <c r="Y91" s="160"/>
      <c r="Z91" s="160"/>
      <c r="AA91" s="160"/>
      <c r="AB91" s="160"/>
      <c r="AC91" s="160"/>
      <c r="AD91" s="160"/>
      <c r="AE91" s="160"/>
      <c r="AF91" s="160"/>
      <c r="AG91" s="160"/>
      <c r="AH91" s="160"/>
      <c r="AI91" s="160"/>
      <c r="AJ91" s="163"/>
      <c r="AK91" s="159"/>
      <c r="AL91" s="159"/>
      <c r="AM91" s="159"/>
      <c r="AN91" s="159"/>
      <c r="AO91" s="159"/>
      <c r="AP91" s="159"/>
      <c r="AQ91" s="159"/>
      <c r="AR91" s="159"/>
      <c r="AS91" s="159"/>
      <c r="AT91" s="159"/>
      <c r="AU91" s="159"/>
      <c r="AV91" s="159"/>
      <c r="AW91" s="159"/>
      <c r="AX91" s="159"/>
      <c r="AY91" s="159"/>
      <c r="AZ91" s="159"/>
      <c r="BA91" s="159"/>
      <c r="BB91" s="159"/>
      <c r="BC91" s="159"/>
      <c r="BD91" s="159"/>
      <c r="BE91" s="159"/>
      <c r="BF91" s="159"/>
      <c r="BG91" s="159"/>
      <c r="BH91" s="159"/>
      <c r="BI91" s="159"/>
      <c r="BJ91" s="159"/>
      <c r="BK91" s="159"/>
      <c r="BL91" s="159"/>
      <c r="BM91" s="159"/>
      <c r="BN91" s="159"/>
      <c r="BO91" s="159"/>
      <c r="BP91" s="159"/>
      <c r="BQ91" s="159"/>
      <c r="BR91" s="159"/>
      <c r="BS91" s="159"/>
      <c r="BT91" s="159"/>
      <c r="BU91" s="159"/>
      <c r="BV91" s="159"/>
      <c r="BW91" s="159"/>
      <c r="BX91" s="159"/>
      <c r="BY91" s="159"/>
      <c r="BZ91" s="159"/>
      <c r="CA91" s="159"/>
      <c r="CB91" s="159"/>
      <c r="CC91" s="159"/>
      <c r="CD91" s="159"/>
      <c r="CE91" s="159"/>
      <c r="CF91" s="159"/>
      <c r="CG91" s="159"/>
      <c r="CH91" s="159"/>
      <c r="CI91" s="159"/>
      <c r="CJ91" s="159"/>
      <c r="CK91" s="159"/>
      <c r="CL91" s="159"/>
      <c r="CM91" s="159"/>
      <c r="CN91" s="159"/>
      <c r="CO91" s="159"/>
      <c r="CP91" s="159"/>
      <c r="CQ91" s="159"/>
      <c r="CR91" s="159"/>
      <c r="CS91" s="159"/>
      <c r="CT91" s="159"/>
      <c r="CU91" s="159"/>
      <c r="CV91" s="159"/>
      <c r="CW91" s="159"/>
      <c r="CX91" s="159"/>
      <c r="CY91" s="159"/>
      <c r="CZ91" s="159"/>
      <c r="DA91" s="159"/>
      <c r="DB91" s="159"/>
      <c r="DC91" s="159"/>
      <c r="DD91" s="159"/>
      <c r="DE91" s="159"/>
      <c r="DF91" s="159"/>
      <c r="DG91" s="159"/>
      <c r="DH91" s="159"/>
      <c r="DI91" s="159"/>
      <c r="DJ91" s="159"/>
      <c r="DK91" s="159"/>
      <c r="DL91" s="159"/>
      <c r="DM91" s="159"/>
      <c r="DN91" s="159"/>
      <c r="DO91" s="159"/>
      <c r="DP91" s="159"/>
      <c r="DQ91" s="159"/>
      <c r="DR91" s="159"/>
      <c r="DS91" s="159"/>
      <c r="DT91" s="159"/>
      <c r="DU91" s="159"/>
      <c r="DV91" s="159"/>
      <c r="DW91" s="159"/>
      <c r="DX91" s="159"/>
      <c r="DY91" s="159"/>
      <c r="DZ91" s="159"/>
      <c r="EA91" s="159"/>
      <c r="EB91" s="159"/>
      <c r="EC91" s="159"/>
      <c r="ED91" s="159"/>
      <c r="EE91" s="159"/>
    </row>
    <row r="92" spans="1:135" s="10" customFormat="1" ht="18.75" thickBot="1" x14ac:dyDescent="0.3">
      <c r="A92" s="186"/>
      <c r="B92" s="104"/>
      <c r="C92" s="87" t="s">
        <v>220</v>
      </c>
      <c r="D92" s="98"/>
      <c r="E92" s="105"/>
      <c r="F92" s="106"/>
      <c r="G92" s="107"/>
      <c r="H92" s="107"/>
      <c r="I92" s="107"/>
      <c r="J92" s="108"/>
      <c r="K92" s="107"/>
      <c r="L92" s="107"/>
      <c r="M92" s="107"/>
      <c r="N92" s="107"/>
      <c r="O92" s="107"/>
      <c r="P92" s="107"/>
      <c r="Q92" s="107"/>
      <c r="R92" s="107"/>
      <c r="S92" s="109"/>
      <c r="T92" s="103"/>
      <c r="U92" s="160"/>
      <c r="V92" s="156"/>
      <c r="W92" s="160"/>
      <c r="X92" s="160"/>
      <c r="Y92" s="160"/>
      <c r="Z92" s="160"/>
      <c r="AA92" s="160"/>
      <c r="AB92" s="160"/>
      <c r="AC92" s="160"/>
      <c r="AD92" s="160"/>
      <c r="AE92" s="160"/>
      <c r="AF92" s="160"/>
      <c r="AG92" s="160"/>
      <c r="AH92" s="160"/>
      <c r="AI92" s="160"/>
      <c r="AJ92" s="163"/>
      <c r="AK92" s="159"/>
      <c r="AL92" s="159"/>
      <c r="AM92" s="159"/>
      <c r="AN92" s="159"/>
      <c r="AO92" s="159"/>
      <c r="AP92" s="159"/>
      <c r="AQ92" s="159"/>
      <c r="AR92" s="159"/>
      <c r="AS92" s="159"/>
      <c r="AT92" s="159"/>
      <c r="AU92" s="159"/>
      <c r="AV92" s="159"/>
      <c r="AW92" s="159"/>
      <c r="AX92" s="159"/>
      <c r="AY92" s="159"/>
      <c r="AZ92" s="159"/>
      <c r="BA92" s="159"/>
      <c r="BB92" s="159"/>
      <c r="BC92" s="159"/>
      <c r="BD92" s="159"/>
      <c r="BE92" s="159"/>
      <c r="BF92" s="159"/>
      <c r="BG92" s="159"/>
      <c r="BH92" s="159"/>
      <c r="BI92" s="159"/>
      <c r="BJ92" s="159"/>
      <c r="BK92" s="159"/>
      <c r="BL92" s="159"/>
      <c r="BM92" s="159"/>
      <c r="BN92" s="159"/>
      <c r="BO92" s="159"/>
      <c r="BP92" s="159"/>
      <c r="BQ92" s="159"/>
      <c r="BR92" s="159"/>
      <c r="BS92" s="159"/>
      <c r="BT92" s="159"/>
      <c r="BU92" s="159"/>
      <c r="BV92" s="159"/>
      <c r="BW92" s="159"/>
      <c r="BX92" s="159"/>
      <c r="BY92" s="159"/>
      <c r="BZ92" s="159"/>
      <c r="CA92" s="159"/>
      <c r="CB92" s="159"/>
      <c r="CC92" s="159"/>
      <c r="CD92" s="159"/>
      <c r="CE92" s="159"/>
      <c r="CF92" s="159"/>
      <c r="CG92" s="159"/>
      <c r="CH92" s="159"/>
      <c r="CI92" s="159"/>
      <c r="CJ92" s="159"/>
      <c r="CK92" s="159"/>
      <c r="CL92" s="159"/>
      <c r="CM92" s="159"/>
      <c r="CN92" s="159"/>
      <c r="CO92" s="159"/>
      <c r="CP92" s="159"/>
      <c r="CQ92" s="159"/>
      <c r="CR92" s="159"/>
      <c r="CS92" s="159"/>
      <c r="CT92" s="159"/>
      <c r="CU92" s="159"/>
      <c r="CV92" s="159"/>
      <c r="CW92" s="159"/>
      <c r="CX92" s="159"/>
      <c r="CY92" s="159"/>
      <c r="CZ92" s="159"/>
      <c r="DA92" s="159"/>
      <c r="DB92" s="159"/>
      <c r="DC92" s="159"/>
      <c r="DD92" s="159"/>
      <c r="DE92" s="159"/>
      <c r="DF92" s="159"/>
      <c r="DG92" s="159"/>
      <c r="DH92" s="159"/>
      <c r="DI92" s="159"/>
      <c r="DJ92" s="159"/>
      <c r="DK92" s="159"/>
      <c r="DL92" s="159"/>
      <c r="DM92" s="159"/>
      <c r="DN92" s="159"/>
      <c r="DO92" s="159"/>
      <c r="DP92" s="159"/>
      <c r="DQ92" s="159"/>
      <c r="DR92" s="159"/>
      <c r="DS92" s="159"/>
      <c r="DT92" s="159"/>
      <c r="DU92" s="159"/>
      <c r="DV92" s="159"/>
      <c r="DW92" s="159"/>
      <c r="DX92" s="159"/>
      <c r="DY92" s="159"/>
      <c r="DZ92" s="159"/>
      <c r="EA92" s="159"/>
      <c r="EB92" s="159"/>
      <c r="EC92" s="159"/>
      <c r="ED92" s="159"/>
      <c r="EE92" s="159"/>
    </row>
    <row r="93" spans="1:135" s="10" customFormat="1" ht="18.75" thickBot="1" x14ac:dyDescent="0.3">
      <c r="A93" s="186"/>
      <c r="B93" s="104">
        <v>40</v>
      </c>
      <c r="C93" s="87" t="s">
        <v>102</v>
      </c>
      <c r="D93" s="98">
        <v>3146</v>
      </c>
      <c r="E93" s="105">
        <v>8448909</v>
      </c>
      <c r="F93" s="106"/>
      <c r="G93" s="107"/>
      <c r="H93" s="107"/>
      <c r="I93" s="107"/>
      <c r="J93" s="108"/>
      <c r="K93" s="107"/>
      <c r="L93" s="107"/>
      <c r="M93" s="107"/>
      <c r="N93" s="107"/>
      <c r="O93" s="107"/>
      <c r="P93" s="107"/>
      <c r="Q93" s="107"/>
      <c r="R93" s="107"/>
      <c r="S93" s="109">
        <f t="shared" si="4"/>
        <v>0</v>
      </c>
      <c r="T93" s="103">
        <f t="shared" si="5"/>
        <v>0</v>
      </c>
      <c r="U93" s="160"/>
      <c r="V93" s="156"/>
      <c r="W93" s="160"/>
      <c r="X93" s="160"/>
      <c r="Y93" s="160"/>
      <c r="Z93" s="160"/>
      <c r="AA93" s="160"/>
      <c r="AB93" s="160"/>
      <c r="AC93" s="160"/>
      <c r="AD93" s="160"/>
      <c r="AE93" s="160"/>
      <c r="AF93" s="160"/>
      <c r="AG93" s="160"/>
      <c r="AH93" s="160"/>
      <c r="AI93" s="160"/>
      <c r="AJ93" s="163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  <c r="BB93" s="159"/>
      <c r="BC93" s="159"/>
      <c r="BD93" s="159"/>
      <c r="BE93" s="159"/>
      <c r="BF93" s="159"/>
      <c r="BG93" s="159"/>
      <c r="BH93" s="159"/>
      <c r="BI93" s="159"/>
      <c r="BJ93" s="159"/>
      <c r="BK93" s="159"/>
      <c r="BL93" s="159"/>
      <c r="BM93" s="159"/>
      <c r="BN93" s="159"/>
      <c r="BO93" s="159"/>
      <c r="BP93" s="159"/>
      <c r="BQ93" s="159"/>
      <c r="BR93" s="159"/>
      <c r="BS93" s="159"/>
      <c r="BT93" s="159"/>
      <c r="BU93" s="159"/>
      <c r="BV93" s="159"/>
      <c r="BW93" s="159"/>
      <c r="BX93" s="159"/>
      <c r="BY93" s="159"/>
      <c r="BZ93" s="159"/>
      <c r="CA93" s="159"/>
      <c r="CB93" s="159"/>
      <c r="CC93" s="159"/>
      <c r="CD93" s="159"/>
      <c r="CE93" s="159"/>
      <c r="CF93" s="159"/>
      <c r="CG93" s="159"/>
      <c r="CH93" s="159"/>
      <c r="CI93" s="159"/>
      <c r="CJ93" s="159"/>
      <c r="CK93" s="159"/>
      <c r="CL93" s="159"/>
      <c r="CM93" s="159"/>
      <c r="CN93" s="159"/>
      <c r="CO93" s="159"/>
      <c r="CP93" s="159"/>
      <c r="CQ93" s="159"/>
      <c r="CR93" s="159"/>
      <c r="CS93" s="159"/>
      <c r="CT93" s="159"/>
      <c r="CU93" s="159"/>
      <c r="CV93" s="159"/>
      <c r="CW93" s="159"/>
      <c r="CX93" s="159"/>
      <c r="CY93" s="159"/>
      <c r="CZ93" s="159"/>
      <c r="DA93" s="159"/>
      <c r="DB93" s="159"/>
      <c r="DC93" s="159"/>
      <c r="DD93" s="159"/>
      <c r="DE93" s="159"/>
      <c r="DF93" s="159"/>
      <c r="DG93" s="159"/>
      <c r="DH93" s="159"/>
      <c r="DI93" s="159"/>
      <c r="DJ93" s="159"/>
      <c r="DK93" s="159"/>
      <c r="DL93" s="159"/>
      <c r="DM93" s="159"/>
      <c r="DN93" s="159"/>
      <c r="DO93" s="159"/>
      <c r="DP93" s="159"/>
      <c r="DQ93" s="159"/>
      <c r="DR93" s="159"/>
      <c r="DS93" s="159"/>
      <c r="DT93" s="159"/>
      <c r="DU93" s="159"/>
      <c r="DV93" s="159"/>
      <c r="DW93" s="159"/>
      <c r="DX93" s="159"/>
      <c r="DY93" s="159"/>
      <c r="DZ93" s="159"/>
      <c r="EA93" s="159"/>
      <c r="EB93" s="159"/>
      <c r="EC93" s="159"/>
      <c r="ED93" s="159"/>
      <c r="EE93" s="159"/>
    </row>
    <row r="94" spans="1:135" s="10" customFormat="1" ht="36.75" thickBot="1" x14ac:dyDescent="0.3">
      <c r="A94" s="186"/>
      <c r="B94" s="104">
        <v>41</v>
      </c>
      <c r="C94" s="87" t="s">
        <v>103</v>
      </c>
      <c r="D94" s="98"/>
      <c r="E94" s="105"/>
      <c r="F94" s="106"/>
      <c r="G94" s="107"/>
      <c r="H94" s="107"/>
      <c r="I94" s="107"/>
      <c r="J94" s="108"/>
      <c r="K94" s="107"/>
      <c r="L94" s="107"/>
      <c r="M94" s="107"/>
      <c r="N94" s="107"/>
      <c r="O94" s="107"/>
      <c r="P94" s="107"/>
      <c r="Q94" s="107"/>
      <c r="R94" s="107"/>
      <c r="S94" s="109">
        <f t="shared" si="4"/>
        <v>0</v>
      </c>
      <c r="T94" s="103">
        <f t="shared" si="5"/>
        <v>0</v>
      </c>
      <c r="U94" s="160"/>
      <c r="V94" s="156"/>
      <c r="W94" s="160"/>
      <c r="X94" s="160"/>
      <c r="Y94" s="160"/>
      <c r="Z94" s="160"/>
      <c r="AA94" s="160"/>
      <c r="AB94" s="160"/>
      <c r="AC94" s="160"/>
      <c r="AD94" s="160"/>
      <c r="AE94" s="160"/>
      <c r="AF94" s="160"/>
      <c r="AG94" s="160"/>
      <c r="AH94" s="160"/>
      <c r="AI94" s="160"/>
      <c r="AJ94" s="163"/>
      <c r="AK94" s="159"/>
      <c r="AL94" s="159"/>
      <c r="AM94" s="159"/>
      <c r="AN94" s="159"/>
      <c r="AO94" s="159"/>
      <c r="AP94" s="159"/>
      <c r="AQ94" s="159"/>
      <c r="AR94" s="159"/>
      <c r="AS94" s="159"/>
      <c r="AT94" s="159"/>
      <c r="AU94" s="159"/>
      <c r="AV94" s="159"/>
      <c r="AW94" s="159"/>
      <c r="AX94" s="159"/>
      <c r="AY94" s="159"/>
      <c r="AZ94" s="159"/>
      <c r="BA94" s="159"/>
      <c r="BB94" s="159"/>
      <c r="BC94" s="159"/>
      <c r="BD94" s="159"/>
      <c r="BE94" s="159"/>
      <c r="BF94" s="159"/>
      <c r="BG94" s="159"/>
      <c r="BH94" s="159"/>
      <c r="BI94" s="159"/>
      <c r="BJ94" s="159"/>
      <c r="BK94" s="159"/>
      <c r="BL94" s="159"/>
      <c r="BM94" s="159"/>
      <c r="BN94" s="159"/>
      <c r="BO94" s="159"/>
      <c r="BP94" s="159"/>
      <c r="BQ94" s="159"/>
      <c r="BR94" s="159"/>
      <c r="BS94" s="159"/>
      <c r="BT94" s="159"/>
      <c r="BU94" s="159"/>
      <c r="BV94" s="159"/>
      <c r="BW94" s="159"/>
      <c r="BX94" s="159"/>
      <c r="BY94" s="159"/>
      <c r="BZ94" s="159"/>
      <c r="CA94" s="159"/>
      <c r="CB94" s="159"/>
      <c r="CC94" s="159"/>
      <c r="CD94" s="159"/>
      <c r="CE94" s="159"/>
      <c r="CF94" s="159"/>
      <c r="CG94" s="159"/>
      <c r="CH94" s="159"/>
      <c r="CI94" s="159"/>
      <c r="CJ94" s="159"/>
      <c r="CK94" s="159"/>
      <c r="CL94" s="159"/>
      <c r="CM94" s="159"/>
      <c r="CN94" s="159"/>
      <c r="CO94" s="159"/>
      <c r="CP94" s="159"/>
      <c r="CQ94" s="159"/>
      <c r="CR94" s="159"/>
      <c r="CS94" s="159"/>
      <c r="CT94" s="159"/>
      <c r="CU94" s="159"/>
      <c r="CV94" s="159"/>
      <c r="CW94" s="159"/>
      <c r="CX94" s="159"/>
      <c r="CY94" s="159"/>
      <c r="CZ94" s="159"/>
      <c r="DA94" s="159"/>
      <c r="DB94" s="159"/>
      <c r="DC94" s="159"/>
      <c r="DD94" s="159"/>
      <c r="DE94" s="159"/>
      <c r="DF94" s="159"/>
      <c r="DG94" s="159"/>
      <c r="DH94" s="159"/>
      <c r="DI94" s="159"/>
      <c r="DJ94" s="159"/>
      <c r="DK94" s="159"/>
      <c r="DL94" s="159"/>
      <c r="DM94" s="159"/>
      <c r="DN94" s="159"/>
      <c r="DO94" s="159"/>
      <c r="DP94" s="159"/>
      <c r="DQ94" s="159"/>
      <c r="DR94" s="159"/>
      <c r="DS94" s="159"/>
      <c r="DT94" s="159"/>
      <c r="DU94" s="159"/>
      <c r="DV94" s="159"/>
      <c r="DW94" s="159"/>
      <c r="DX94" s="159"/>
      <c r="DY94" s="159"/>
      <c r="DZ94" s="159"/>
      <c r="EA94" s="159"/>
      <c r="EB94" s="159"/>
      <c r="EC94" s="159"/>
      <c r="ED94" s="159"/>
      <c r="EE94" s="159"/>
    </row>
    <row r="95" spans="1:135" s="10" customFormat="1" ht="18.75" thickBot="1" x14ac:dyDescent="0.3">
      <c r="A95" s="186"/>
      <c r="B95" s="104">
        <v>42</v>
      </c>
      <c r="C95" s="87" t="s">
        <v>104</v>
      </c>
      <c r="D95" s="98"/>
      <c r="E95" s="105"/>
      <c r="F95" s="106"/>
      <c r="G95" s="107"/>
      <c r="H95" s="107"/>
      <c r="I95" s="107"/>
      <c r="J95" s="108"/>
      <c r="K95" s="107"/>
      <c r="L95" s="107"/>
      <c r="M95" s="107"/>
      <c r="N95" s="107"/>
      <c r="O95" s="107"/>
      <c r="P95" s="107"/>
      <c r="Q95" s="107"/>
      <c r="R95" s="107"/>
      <c r="S95" s="109">
        <f t="shared" si="4"/>
        <v>0</v>
      </c>
      <c r="T95" s="103">
        <f t="shared" si="5"/>
        <v>0</v>
      </c>
      <c r="U95" s="160"/>
      <c r="V95" s="156"/>
      <c r="W95" s="160"/>
      <c r="X95" s="160"/>
      <c r="Y95" s="160"/>
      <c r="Z95" s="160"/>
      <c r="AA95" s="160"/>
      <c r="AB95" s="160"/>
      <c r="AC95" s="160"/>
      <c r="AD95" s="160"/>
      <c r="AE95" s="160"/>
      <c r="AF95" s="160"/>
      <c r="AG95" s="160"/>
      <c r="AH95" s="160"/>
      <c r="AI95" s="160"/>
      <c r="AJ95" s="163"/>
      <c r="AK95" s="159"/>
      <c r="AL95" s="159"/>
      <c r="AM95" s="159"/>
      <c r="AN95" s="159"/>
      <c r="AO95" s="159"/>
      <c r="AP95" s="159"/>
      <c r="AQ95" s="159"/>
      <c r="AR95" s="159"/>
      <c r="AS95" s="159"/>
      <c r="AT95" s="159"/>
      <c r="AU95" s="159"/>
      <c r="AV95" s="159"/>
      <c r="AW95" s="159"/>
      <c r="AX95" s="159"/>
      <c r="AY95" s="159"/>
      <c r="AZ95" s="159"/>
      <c r="BA95" s="159"/>
      <c r="BB95" s="159"/>
      <c r="BC95" s="159"/>
      <c r="BD95" s="159"/>
      <c r="BE95" s="159"/>
      <c r="BF95" s="159"/>
      <c r="BG95" s="159"/>
      <c r="BH95" s="159"/>
      <c r="BI95" s="159"/>
      <c r="BJ95" s="159"/>
      <c r="BK95" s="159"/>
      <c r="BL95" s="159"/>
      <c r="BM95" s="159"/>
      <c r="BN95" s="159"/>
      <c r="BO95" s="159"/>
      <c r="BP95" s="159"/>
      <c r="BQ95" s="159"/>
      <c r="BR95" s="159"/>
      <c r="BS95" s="159"/>
      <c r="BT95" s="159"/>
      <c r="BU95" s="159"/>
      <c r="BV95" s="159"/>
      <c r="BW95" s="159"/>
      <c r="BX95" s="159"/>
      <c r="BY95" s="159"/>
      <c r="BZ95" s="159"/>
      <c r="CA95" s="159"/>
      <c r="CB95" s="159"/>
      <c r="CC95" s="159"/>
      <c r="CD95" s="159"/>
      <c r="CE95" s="159"/>
      <c r="CF95" s="159"/>
      <c r="CG95" s="159"/>
      <c r="CH95" s="159"/>
      <c r="CI95" s="159"/>
      <c r="CJ95" s="159"/>
      <c r="CK95" s="159"/>
      <c r="CL95" s="159"/>
      <c r="CM95" s="159"/>
      <c r="CN95" s="159"/>
      <c r="CO95" s="159"/>
      <c r="CP95" s="159"/>
      <c r="CQ95" s="159"/>
      <c r="CR95" s="159"/>
      <c r="CS95" s="159"/>
      <c r="CT95" s="159"/>
      <c r="CU95" s="159"/>
      <c r="CV95" s="159"/>
      <c r="CW95" s="159"/>
      <c r="CX95" s="159"/>
      <c r="CY95" s="159"/>
      <c r="CZ95" s="159"/>
      <c r="DA95" s="159"/>
      <c r="DB95" s="159"/>
      <c r="DC95" s="159"/>
      <c r="DD95" s="159"/>
      <c r="DE95" s="159"/>
      <c r="DF95" s="159"/>
      <c r="DG95" s="159"/>
      <c r="DH95" s="159"/>
      <c r="DI95" s="159"/>
      <c r="DJ95" s="159"/>
      <c r="DK95" s="159"/>
      <c r="DL95" s="159"/>
      <c r="DM95" s="159"/>
      <c r="DN95" s="159"/>
      <c r="DO95" s="159"/>
      <c r="DP95" s="159"/>
      <c r="DQ95" s="159"/>
      <c r="DR95" s="159"/>
      <c r="DS95" s="159"/>
      <c r="DT95" s="159"/>
      <c r="DU95" s="159"/>
      <c r="DV95" s="159"/>
      <c r="DW95" s="159"/>
      <c r="DX95" s="159"/>
      <c r="DY95" s="159"/>
      <c r="DZ95" s="159"/>
      <c r="EA95" s="159"/>
      <c r="EB95" s="159"/>
      <c r="EC95" s="159"/>
      <c r="ED95" s="159"/>
      <c r="EE95" s="159"/>
    </row>
    <row r="96" spans="1:135" s="10" customFormat="1" ht="36.75" thickBot="1" x14ac:dyDescent="0.3">
      <c r="A96" s="186"/>
      <c r="B96" s="104">
        <v>31</v>
      </c>
      <c r="C96" s="87" t="s">
        <v>105</v>
      </c>
      <c r="D96" s="98"/>
      <c r="E96" s="105"/>
      <c r="F96" s="106"/>
      <c r="G96" s="107"/>
      <c r="H96" s="107"/>
      <c r="I96" s="107"/>
      <c r="J96" s="108"/>
      <c r="K96" s="107"/>
      <c r="L96" s="107"/>
      <c r="M96" s="107"/>
      <c r="N96" s="107"/>
      <c r="O96" s="107"/>
      <c r="P96" s="107"/>
      <c r="Q96" s="107"/>
      <c r="R96" s="107"/>
      <c r="S96" s="109">
        <f t="shared" si="4"/>
        <v>0</v>
      </c>
      <c r="T96" s="103">
        <f t="shared" si="5"/>
        <v>0</v>
      </c>
      <c r="U96" s="160"/>
      <c r="V96" s="156"/>
      <c r="W96" s="160"/>
      <c r="X96" s="160"/>
      <c r="Y96" s="160"/>
      <c r="Z96" s="160"/>
      <c r="AA96" s="160"/>
      <c r="AB96" s="160"/>
      <c r="AC96" s="160"/>
      <c r="AD96" s="160"/>
      <c r="AE96" s="160"/>
      <c r="AF96" s="160"/>
      <c r="AG96" s="160"/>
      <c r="AH96" s="160"/>
      <c r="AI96" s="160"/>
      <c r="AJ96" s="163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159"/>
      <c r="BE96" s="159"/>
      <c r="BF96" s="159"/>
      <c r="BG96" s="159"/>
      <c r="BH96" s="159"/>
      <c r="BI96" s="159"/>
      <c r="BJ96" s="159"/>
      <c r="BK96" s="159"/>
      <c r="BL96" s="159"/>
      <c r="BM96" s="159"/>
      <c r="BN96" s="159"/>
      <c r="BO96" s="159"/>
      <c r="BP96" s="159"/>
      <c r="BQ96" s="159"/>
      <c r="BR96" s="159"/>
      <c r="BS96" s="159"/>
      <c r="BT96" s="159"/>
      <c r="BU96" s="159"/>
      <c r="BV96" s="159"/>
      <c r="BW96" s="159"/>
      <c r="BX96" s="159"/>
      <c r="BY96" s="159"/>
      <c r="BZ96" s="159"/>
      <c r="CA96" s="159"/>
      <c r="CB96" s="159"/>
      <c r="CC96" s="159"/>
      <c r="CD96" s="159"/>
      <c r="CE96" s="159"/>
      <c r="CF96" s="159"/>
      <c r="CG96" s="159"/>
      <c r="CH96" s="159"/>
      <c r="CI96" s="159"/>
      <c r="CJ96" s="159"/>
      <c r="CK96" s="159"/>
      <c r="CL96" s="159"/>
      <c r="CM96" s="159"/>
      <c r="CN96" s="159"/>
      <c r="CO96" s="159"/>
      <c r="CP96" s="159"/>
      <c r="CQ96" s="159"/>
      <c r="CR96" s="159"/>
      <c r="CS96" s="159"/>
      <c r="CT96" s="159"/>
      <c r="CU96" s="159"/>
      <c r="CV96" s="159"/>
      <c r="CW96" s="159"/>
      <c r="CX96" s="159"/>
      <c r="CY96" s="159"/>
      <c r="CZ96" s="159"/>
      <c r="DA96" s="159"/>
      <c r="DB96" s="159"/>
      <c r="DC96" s="159"/>
      <c r="DD96" s="159"/>
      <c r="DE96" s="159"/>
      <c r="DF96" s="159"/>
      <c r="DG96" s="159"/>
      <c r="DH96" s="159"/>
      <c r="DI96" s="159"/>
      <c r="DJ96" s="159"/>
      <c r="DK96" s="159"/>
      <c r="DL96" s="159"/>
      <c r="DM96" s="159"/>
      <c r="DN96" s="159"/>
      <c r="DO96" s="159"/>
      <c r="DP96" s="159"/>
      <c r="DQ96" s="159"/>
      <c r="DR96" s="159"/>
      <c r="DS96" s="159"/>
      <c r="DT96" s="159"/>
      <c r="DU96" s="159"/>
      <c r="DV96" s="159"/>
      <c r="DW96" s="159"/>
      <c r="DX96" s="159"/>
      <c r="DY96" s="159"/>
      <c r="DZ96" s="159"/>
      <c r="EA96" s="159"/>
      <c r="EB96" s="159"/>
      <c r="EC96" s="159"/>
      <c r="ED96" s="159"/>
      <c r="EE96" s="159"/>
    </row>
    <row r="97" spans="1:135" s="10" customFormat="1" ht="18.75" thickBot="1" x14ac:dyDescent="0.3">
      <c r="A97" s="186"/>
      <c r="B97" s="104">
        <v>43</v>
      </c>
      <c r="C97" s="87" t="s">
        <v>106</v>
      </c>
      <c r="D97" s="98"/>
      <c r="E97" s="117"/>
      <c r="F97" s="106"/>
      <c r="G97" s="107"/>
      <c r="H97" s="107"/>
      <c r="I97" s="107"/>
      <c r="J97" s="108"/>
      <c r="K97" s="107"/>
      <c r="L97" s="107"/>
      <c r="M97" s="107"/>
      <c r="N97" s="107"/>
      <c r="O97" s="107"/>
      <c r="P97" s="107"/>
      <c r="Q97" s="107"/>
      <c r="R97" s="107"/>
      <c r="S97" s="109">
        <f t="shared" si="4"/>
        <v>0</v>
      </c>
      <c r="T97" s="103">
        <f t="shared" si="5"/>
        <v>0</v>
      </c>
      <c r="U97" s="160"/>
      <c r="V97" s="156"/>
      <c r="W97" s="160"/>
      <c r="X97" s="160"/>
      <c r="Y97" s="160"/>
      <c r="Z97" s="160"/>
      <c r="AA97" s="160"/>
      <c r="AB97" s="160"/>
      <c r="AC97" s="160"/>
      <c r="AD97" s="160"/>
      <c r="AE97" s="160"/>
      <c r="AF97" s="160"/>
      <c r="AG97" s="160"/>
      <c r="AH97" s="160"/>
      <c r="AI97" s="160"/>
      <c r="AJ97" s="163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  <c r="BD97" s="159"/>
      <c r="BE97" s="159"/>
      <c r="BF97" s="159"/>
      <c r="BG97" s="159"/>
      <c r="BH97" s="159"/>
      <c r="BI97" s="159"/>
      <c r="BJ97" s="159"/>
      <c r="BK97" s="159"/>
      <c r="BL97" s="159"/>
      <c r="BM97" s="159"/>
      <c r="BN97" s="159"/>
      <c r="BO97" s="159"/>
      <c r="BP97" s="159"/>
      <c r="BQ97" s="159"/>
      <c r="BR97" s="159"/>
      <c r="BS97" s="159"/>
      <c r="BT97" s="159"/>
      <c r="BU97" s="159"/>
      <c r="BV97" s="159"/>
      <c r="BW97" s="159"/>
      <c r="BX97" s="159"/>
      <c r="BY97" s="159"/>
      <c r="BZ97" s="159"/>
      <c r="CA97" s="159"/>
      <c r="CB97" s="159"/>
      <c r="CC97" s="159"/>
      <c r="CD97" s="159"/>
      <c r="CE97" s="159"/>
      <c r="CF97" s="159"/>
      <c r="CG97" s="159"/>
      <c r="CH97" s="159"/>
      <c r="CI97" s="159"/>
      <c r="CJ97" s="159"/>
      <c r="CK97" s="159"/>
      <c r="CL97" s="159"/>
      <c r="CM97" s="159"/>
      <c r="CN97" s="159"/>
      <c r="CO97" s="159"/>
      <c r="CP97" s="159"/>
      <c r="CQ97" s="159"/>
      <c r="CR97" s="159"/>
      <c r="CS97" s="159"/>
      <c r="CT97" s="159"/>
      <c r="CU97" s="159"/>
      <c r="CV97" s="159"/>
      <c r="CW97" s="159"/>
      <c r="CX97" s="159"/>
      <c r="CY97" s="159"/>
      <c r="CZ97" s="159"/>
      <c r="DA97" s="159"/>
      <c r="DB97" s="159"/>
      <c r="DC97" s="159"/>
      <c r="DD97" s="159"/>
      <c r="DE97" s="159"/>
      <c r="DF97" s="159"/>
      <c r="DG97" s="159"/>
      <c r="DH97" s="159"/>
      <c r="DI97" s="159"/>
      <c r="DJ97" s="159"/>
      <c r="DK97" s="159"/>
      <c r="DL97" s="159"/>
      <c r="DM97" s="159"/>
      <c r="DN97" s="159"/>
      <c r="DO97" s="159"/>
      <c r="DP97" s="159"/>
      <c r="DQ97" s="159"/>
      <c r="DR97" s="159"/>
      <c r="DS97" s="159"/>
      <c r="DT97" s="159"/>
      <c r="DU97" s="159"/>
      <c r="DV97" s="159"/>
      <c r="DW97" s="159"/>
      <c r="DX97" s="159"/>
      <c r="DY97" s="159"/>
      <c r="DZ97" s="159"/>
      <c r="EA97" s="159"/>
      <c r="EB97" s="159"/>
      <c r="EC97" s="159"/>
      <c r="ED97" s="159"/>
      <c r="EE97" s="159"/>
    </row>
    <row r="98" spans="1:135" s="10" customFormat="1" ht="36.75" thickBot="1" x14ac:dyDescent="0.3">
      <c r="A98" s="186"/>
      <c r="B98" s="104">
        <v>32</v>
      </c>
      <c r="C98" s="87" t="s">
        <v>107</v>
      </c>
      <c r="D98" s="98"/>
      <c r="E98" s="105"/>
      <c r="F98" s="106"/>
      <c r="G98" s="107"/>
      <c r="H98" s="107"/>
      <c r="I98" s="107"/>
      <c r="J98" s="108"/>
      <c r="K98" s="107"/>
      <c r="L98" s="107"/>
      <c r="M98" s="107"/>
      <c r="N98" s="107"/>
      <c r="O98" s="107"/>
      <c r="P98" s="107"/>
      <c r="Q98" s="107"/>
      <c r="R98" s="107"/>
      <c r="S98" s="109">
        <f t="shared" si="4"/>
        <v>0</v>
      </c>
      <c r="T98" s="103">
        <f t="shared" si="5"/>
        <v>0</v>
      </c>
      <c r="U98" s="160"/>
      <c r="V98" s="156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  <c r="AH98" s="160"/>
      <c r="AI98" s="160"/>
      <c r="AJ98" s="163"/>
      <c r="AK98" s="159"/>
      <c r="AL98" s="159"/>
      <c r="AM98" s="159"/>
      <c r="AN98" s="159"/>
      <c r="AO98" s="159"/>
      <c r="AP98" s="159"/>
      <c r="AQ98" s="159"/>
      <c r="AR98" s="159"/>
      <c r="AS98" s="159"/>
      <c r="AT98" s="159"/>
      <c r="AU98" s="159"/>
      <c r="AV98" s="159"/>
      <c r="AW98" s="159"/>
      <c r="AX98" s="159"/>
      <c r="AY98" s="159"/>
      <c r="AZ98" s="159"/>
      <c r="BA98" s="159"/>
      <c r="BB98" s="159"/>
      <c r="BC98" s="159"/>
      <c r="BD98" s="159"/>
      <c r="BE98" s="159"/>
      <c r="BF98" s="159"/>
      <c r="BG98" s="159"/>
      <c r="BH98" s="159"/>
      <c r="BI98" s="159"/>
      <c r="BJ98" s="159"/>
      <c r="BK98" s="159"/>
      <c r="BL98" s="159"/>
      <c r="BM98" s="159"/>
      <c r="BN98" s="159"/>
      <c r="BO98" s="159"/>
      <c r="BP98" s="159"/>
      <c r="BQ98" s="159"/>
      <c r="BR98" s="159"/>
      <c r="BS98" s="159"/>
      <c r="BT98" s="159"/>
      <c r="BU98" s="159"/>
      <c r="BV98" s="159"/>
      <c r="BW98" s="159"/>
      <c r="BX98" s="159"/>
      <c r="BY98" s="159"/>
      <c r="BZ98" s="159"/>
      <c r="CA98" s="159"/>
      <c r="CB98" s="159"/>
      <c r="CC98" s="159"/>
      <c r="CD98" s="159"/>
      <c r="CE98" s="159"/>
      <c r="CF98" s="159"/>
      <c r="CG98" s="159"/>
      <c r="CH98" s="159"/>
      <c r="CI98" s="159"/>
      <c r="CJ98" s="159"/>
      <c r="CK98" s="159"/>
      <c r="CL98" s="159"/>
      <c r="CM98" s="159"/>
      <c r="CN98" s="159"/>
      <c r="CO98" s="159"/>
      <c r="CP98" s="159"/>
      <c r="CQ98" s="159"/>
      <c r="CR98" s="159"/>
      <c r="CS98" s="159"/>
      <c r="CT98" s="159"/>
      <c r="CU98" s="159"/>
      <c r="CV98" s="159"/>
      <c r="CW98" s="159"/>
      <c r="CX98" s="159"/>
      <c r="CY98" s="159"/>
      <c r="CZ98" s="159"/>
      <c r="DA98" s="159"/>
      <c r="DB98" s="159"/>
      <c r="DC98" s="159"/>
      <c r="DD98" s="159"/>
      <c r="DE98" s="159"/>
      <c r="DF98" s="159"/>
      <c r="DG98" s="159"/>
      <c r="DH98" s="159"/>
      <c r="DI98" s="159"/>
      <c r="DJ98" s="159"/>
      <c r="DK98" s="159"/>
      <c r="DL98" s="159"/>
      <c r="DM98" s="159"/>
      <c r="DN98" s="159"/>
      <c r="DO98" s="159"/>
      <c r="DP98" s="159"/>
      <c r="DQ98" s="159"/>
      <c r="DR98" s="159"/>
      <c r="DS98" s="159"/>
      <c r="DT98" s="159"/>
      <c r="DU98" s="159"/>
      <c r="DV98" s="159"/>
      <c r="DW98" s="159"/>
      <c r="DX98" s="159"/>
      <c r="DY98" s="159"/>
      <c r="DZ98" s="159"/>
      <c r="EA98" s="159"/>
      <c r="EB98" s="159"/>
      <c r="EC98" s="159"/>
      <c r="ED98" s="159"/>
      <c r="EE98" s="159"/>
    </row>
    <row r="99" spans="1:135" s="10" customFormat="1" ht="18.75" thickBot="1" x14ac:dyDescent="0.3">
      <c r="A99" s="186"/>
      <c r="B99" s="104">
        <v>33</v>
      </c>
      <c r="C99" s="87" t="s">
        <v>108</v>
      </c>
      <c r="D99" s="98">
        <v>1366</v>
      </c>
      <c r="E99" s="105">
        <v>36158578</v>
      </c>
      <c r="F99" s="106">
        <f>+J99</f>
        <v>25311005</v>
      </c>
      <c r="G99" s="107"/>
      <c r="H99" s="107"/>
      <c r="I99" s="107"/>
      <c r="J99" s="108">
        <v>25311005</v>
      </c>
      <c r="K99" s="107"/>
      <c r="L99" s="107"/>
      <c r="M99" s="107"/>
      <c r="N99" s="107"/>
      <c r="O99" s="107"/>
      <c r="P99" s="107"/>
      <c r="Q99" s="107"/>
      <c r="R99" s="107"/>
      <c r="S99" s="109">
        <f t="shared" si="4"/>
        <v>25311005</v>
      </c>
      <c r="T99" s="103">
        <f t="shared" si="5"/>
        <v>0</v>
      </c>
      <c r="U99" s="160"/>
      <c r="V99" s="156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  <c r="AH99" s="160"/>
      <c r="AI99" s="160"/>
      <c r="AJ99" s="163"/>
      <c r="AK99" s="159"/>
      <c r="AL99" s="159"/>
      <c r="AM99" s="159"/>
      <c r="AN99" s="159"/>
      <c r="AO99" s="159"/>
      <c r="AP99" s="159"/>
      <c r="AQ99" s="159"/>
      <c r="AR99" s="159"/>
      <c r="AS99" s="159"/>
      <c r="AT99" s="159"/>
      <c r="AU99" s="159"/>
      <c r="AV99" s="159"/>
      <c r="AW99" s="159"/>
      <c r="AX99" s="159"/>
      <c r="AY99" s="159"/>
      <c r="AZ99" s="159"/>
      <c r="BA99" s="159"/>
      <c r="BB99" s="159"/>
      <c r="BC99" s="159"/>
      <c r="BD99" s="159"/>
      <c r="BE99" s="159"/>
      <c r="BF99" s="159"/>
      <c r="BG99" s="159"/>
      <c r="BH99" s="159"/>
      <c r="BI99" s="159"/>
      <c r="BJ99" s="159"/>
      <c r="BK99" s="159"/>
      <c r="BL99" s="159"/>
      <c r="BM99" s="159"/>
      <c r="BN99" s="159"/>
      <c r="BO99" s="159"/>
      <c r="BP99" s="159"/>
      <c r="BQ99" s="159"/>
      <c r="BR99" s="159"/>
      <c r="BS99" s="159"/>
      <c r="BT99" s="159"/>
      <c r="BU99" s="159"/>
      <c r="BV99" s="159"/>
      <c r="BW99" s="159"/>
      <c r="BX99" s="159"/>
      <c r="BY99" s="159"/>
      <c r="BZ99" s="159"/>
      <c r="CA99" s="159"/>
      <c r="CB99" s="159"/>
      <c r="CC99" s="159"/>
      <c r="CD99" s="159"/>
      <c r="CE99" s="159"/>
      <c r="CF99" s="159"/>
      <c r="CG99" s="159"/>
      <c r="CH99" s="159"/>
      <c r="CI99" s="159"/>
      <c r="CJ99" s="159"/>
      <c r="CK99" s="159"/>
      <c r="CL99" s="159"/>
      <c r="CM99" s="159"/>
      <c r="CN99" s="159"/>
      <c r="CO99" s="159"/>
      <c r="CP99" s="159"/>
      <c r="CQ99" s="159"/>
      <c r="CR99" s="159"/>
      <c r="CS99" s="159"/>
      <c r="CT99" s="159"/>
      <c r="CU99" s="159"/>
      <c r="CV99" s="159"/>
      <c r="CW99" s="159"/>
      <c r="CX99" s="159"/>
      <c r="CY99" s="159"/>
      <c r="CZ99" s="159"/>
      <c r="DA99" s="159"/>
      <c r="DB99" s="159"/>
      <c r="DC99" s="159"/>
      <c r="DD99" s="159"/>
      <c r="DE99" s="159"/>
      <c r="DF99" s="159"/>
      <c r="DG99" s="159"/>
      <c r="DH99" s="159"/>
      <c r="DI99" s="159"/>
      <c r="DJ99" s="159"/>
      <c r="DK99" s="159"/>
      <c r="DL99" s="159"/>
      <c r="DM99" s="159"/>
      <c r="DN99" s="159"/>
      <c r="DO99" s="159"/>
      <c r="DP99" s="159"/>
      <c r="DQ99" s="159"/>
      <c r="DR99" s="159"/>
      <c r="DS99" s="159"/>
      <c r="DT99" s="159"/>
      <c r="DU99" s="159"/>
      <c r="DV99" s="159"/>
      <c r="DW99" s="159"/>
      <c r="DX99" s="159"/>
      <c r="DY99" s="159"/>
      <c r="DZ99" s="159"/>
      <c r="EA99" s="159"/>
      <c r="EB99" s="159"/>
      <c r="EC99" s="159"/>
      <c r="ED99" s="159"/>
      <c r="EE99" s="159"/>
    </row>
    <row r="100" spans="1:135" s="10" customFormat="1" ht="18.75" thickBot="1" x14ac:dyDescent="0.3">
      <c r="A100" s="186"/>
      <c r="B100" s="104">
        <v>67</v>
      </c>
      <c r="C100" s="87" t="s">
        <v>109</v>
      </c>
      <c r="D100" s="98"/>
      <c r="E100" s="105"/>
      <c r="F100" s="106"/>
      <c r="G100" s="107"/>
      <c r="H100" s="107"/>
      <c r="I100" s="107"/>
      <c r="J100" s="108"/>
      <c r="K100" s="107"/>
      <c r="L100" s="107"/>
      <c r="M100" s="107"/>
      <c r="N100" s="107"/>
      <c r="O100" s="107"/>
      <c r="P100" s="107"/>
      <c r="Q100" s="107"/>
      <c r="R100" s="107"/>
      <c r="S100" s="109">
        <f t="shared" si="4"/>
        <v>0</v>
      </c>
      <c r="T100" s="103">
        <f t="shared" si="5"/>
        <v>0</v>
      </c>
      <c r="U100" s="160"/>
      <c r="V100" s="156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3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  <c r="BD100" s="159"/>
      <c r="BE100" s="159"/>
      <c r="BF100" s="159"/>
      <c r="BG100" s="159"/>
      <c r="BH100" s="159"/>
      <c r="BI100" s="159"/>
      <c r="BJ100" s="159"/>
      <c r="BK100" s="159"/>
      <c r="BL100" s="159"/>
      <c r="BM100" s="159"/>
      <c r="BN100" s="159"/>
      <c r="BO100" s="159"/>
      <c r="BP100" s="159"/>
      <c r="BQ100" s="159"/>
      <c r="BR100" s="159"/>
      <c r="BS100" s="159"/>
      <c r="BT100" s="159"/>
      <c r="BU100" s="159"/>
      <c r="BV100" s="159"/>
      <c r="BW100" s="159"/>
      <c r="BX100" s="159"/>
      <c r="BY100" s="159"/>
      <c r="BZ100" s="159"/>
      <c r="CA100" s="159"/>
      <c r="CB100" s="159"/>
      <c r="CC100" s="159"/>
      <c r="CD100" s="159"/>
      <c r="CE100" s="159"/>
      <c r="CF100" s="159"/>
      <c r="CG100" s="159"/>
      <c r="CH100" s="159"/>
      <c r="CI100" s="159"/>
      <c r="CJ100" s="159"/>
      <c r="CK100" s="159"/>
      <c r="CL100" s="159"/>
      <c r="CM100" s="159"/>
      <c r="CN100" s="159"/>
      <c r="CO100" s="159"/>
      <c r="CP100" s="159"/>
      <c r="CQ100" s="159"/>
      <c r="CR100" s="159"/>
      <c r="CS100" s="159"/>
      <c r="CT100" s="159"/>
      <c r="CU100" s="159"/>
      <c r="CV100" s="159"/>
      <c r="CW100" s="159"/>
      <c r="CX100" s="159"/>
      <c r="CY100" s="159"/>
      <c r="CZ100" s="159"/>
      <c r="DA100" s="159"/>
      <c r="DB100" s="159"/>
      <c r="DC100" s="159"/>
      <c r="DD100" s="159"/>
      <c r="DE100" s="159"/>
      <c r="DF100" s="159"/>
      <c r="DG100" s="159"/>
      <c r="DH100" s="159"/>
      <c r="DI100" s="159"/>
      <c r="DJ100" s="159"/>
      <c r="DK100" s="159"/>
      <c r="DL100" s="159"/>
      <c r="DM100" s="159"/>
      <c r="DN100" s="159"/>
      <c r="DO100" s="159"/>
      <c r="DP100" s="159"/>
      <c r="DQ100" s="159"/>
      <c r="DR100" s="159"/>
      <c r="DS100" s="159"/>
      <c r="DT100" s="159"/>
      <c r="DU100" s="159"/>
      <c r="DV100" s="159"/>
      <c r="DW100" s="159"/>
      <c r="DX100" s="159"/>
      <c r="DY100" s="159"/>
      <c r="DZ100" s="159"/>
      <c r="EA100" s="159"/>
      <c r="EB100" s="159"/>
      <c r="EC100" s="159"/>
      <c r="ED100" s="159"/>
      <c r="EE100" s="159"/>
    </row>
    <row r="101" spans="1:135" s="10" customFormat="1" ht="18.75" thickBot="1" x14ac:dyDescent="0.3">
      <c r="A101" s="186"/>
      <c r="B101" s="104">
        <v>68</v>
      </c>
      <c r="C101" s="87" t="s">
        <v>216</v>
      </c>
      <c r="D101" s="98"/>
      <c r="E101" s="105"/>
      <c r="F101" s="106"/>
      <c r="G101" s="107"/>
      <c r="H101" s="107"/>
      <c r="I101" s="107"/>
      <c r="J101" s="108"/>
      <c r="K101" s="107"/>
      <c r="L101" s="107"/>
      <c r="M101" s="107"/>
      <c r="N101" s="107"/>
      <c r="O101" s="107"/>
      <c r="P101" s="107"/>
      <c r="Q101" s="107"/>
      <c r="R101" s="107"/>
      <c r="S101" s="109">
        <f t="shared" si="4"/>
        <v>0</v>
      </c>
      <c r="T101" s="103">
        <f t="shared" si="5"/>
        <v>0</v>
      </c>
      <c r="U101" s="160"/>
      <c r="V101" s="156"/>
      <c r="W101" s="160"/>
      <c r="X101" s="160"/>
      <c r="Y101" s="160"/>
      <c r="Z101" s="160"/>
      <c r="AA101" s="160"/>
      <c r="AB101" s="160"/>
      <c r="AC101" s="160"/>
      <c r="AD101" s="160"/>
      <c r="AE101" s="160"/>
      <c r="AF101" s="160"/>
      <c r="AG101" s="160"/>
      <c r="AH101" s="160"/>
      <c r="AI101" s="160"/>
      <c r="AJ101" s="163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  <c r="BD101" s="159"/>
      <c r="BE101" s="159"/>
      <c r="BF101" s="159"/>
      <c r="BG101" s="159"/>
      <c r="BH101" s="159"/>
      <c r="BI101" s="159"/>
      <c r="BJ101" s="159"/>
      <c r="BK101" s="159"/>
      <c r="BL101" s="159"/>
      <c r="BM101" s="159"/>
      <c r="BN101" s="159"/>
      <c r="BO101" s="159"/>
      <c r="BP101" s="159"/>
      <c r="BQ101" s="159"/>
      <c r="BR101" s="159"/>
      <c r="BS101" s="159"/>
      <c r="BT101" s="159"/>
      <c r="BU101" s="159"/>
      <c r="BV101" s="159"/>
      <c r="BW101" s="159"/>
      <c r="BX101" s="159"/>
      <c r="BY101" s="159"/>
      <c r="BZ101" s="159"/>
      <c r="CA101" s="159"/>
      <c r="CB101" s="159"/>
      <c r="CC101" s="159"/>
      <c r="CD101" s="159"/>
      <c r="CE101" s="159"/>
      <c r="CF101" s="159"/>
      <c r="CG101" s="159"/>
      <c r="CH101" s="159"/>
      <c r="CI101" s="159"/>
      <c r="CJ101" s="159"/>
      <c r="CK101" s="159"/>
      <c r="CL101" s="159"/>
      <c r="CM101" s="159"/>
      <c r="CN101" s="159"/>
      <c r="CO101" s="159"/>
      <c r="CP101" s="159"/>
      <c r="CQ101" s="159"/>
      <c r="CR101" s="159"/>
      <c r="CS101" s="159"/>
      <c r="CT101" s="159"/>
      <c r="CU101" s="159"/>
      <c r="CV101" s="159"/>
      <c r="CW101" s="159"/>
      <c r="CX101" s="159"/>
      <c r="CY101" s="159"/>
      <c r="CZ101" s="159"/>
      <c r="DA101" s="159"/>
      <c r="DB101" s="159"/>
      <c r="DC101" s="159"/>
      <c r="DD101" s="159"/>
      <c r="DE101" s="159"/>
      <c r="DF101" s="159"/>
      <c r="DG101" s="159"/>
      <c r="DH101" s="159"/>
      <c r="DI101" s="159"/>
      <c r="DJ101" s="159"/>
      <c r="DK101" s="159"/>
      <c r="DL101" s="159"/>
      <c r="DM101" s="159"/>
      <c r="DN101" s="159"/>
      <c r="DO101" s="159"/>
      <c r="DP101" s="159"/>
      <c r="DQ101" s="159"/>
      <c r="DR101" s="159"/>
      <c r="DS101" s="159"/>
      <c r="DT101" s="159"/>
      <c r="DU101" s="159"/>
      <c r="DV101" s="159"/>
      <c r="DW101" s="159"/>
      <c r="DX101" s="159"/>
      <c r="DY101" s="159"/>
      <c r="DZ101" s="159"/>
      <c r="EA101" s="159"/>
      <c r="EB101" s="159"/>
      <c r="EC101" s="159"/>
      <c r="ED101" s="159"/>
      <c r="EE101" s="159"/>
    </row>
    <row r="102" spans="1:135" s="10" customFormat="1" ht="36.75" thickBot="1" x14ac:dyDescent="0.3">
      <c r="A102" s="186"/>
      <c r="B102" s="104">
        <v>44</v>
      </c>
      <c r="C102" s="87" t="s">
        <v>110</v>
      </c>
      <c r="D102" s="98">
        <v>923</v>
      </c>
      <c r="E102" s="105">
        <v>5287318</v>
      </c>
      <c r="F102" s="106">
        <v>3701122</v>
      </c>
      <c r="G102" s="107"/>
      <c r="H102" s="107"/>
      <c r="I102" s="107">
        <v>3701122</v>
      </c>
      <c r="J102" s="108"/>
      <c r="K102" s="107"/>
      <c r="L102" s="107"/>
      <c r="M102" s="107"/>
      <c r="N102" s="107"/>
      <c r="O102" s="107"/>
      <c r="P102" s="107"/>
      <c r="Q102" s="107"/>
      <c r="R102" s="107"/>
      <c r="S102" s="109">
        <f t="shared" si="4"/>
        <v>3701122</v>
      </c>
      <c r="T102" s="103">
        <f t="shared" si="5"/>
        <v>0</v>
      </c>
      <c r="U102" s="160"/>
      <c r="V102" s="156"/>
      <c r="W102" s="160"/>
      <c r="X102" s="160"/>
      <c r="Y102" s="160"/>
      <c r="Z102" s="160"/>
      <c r="AA102" s="160"/>
      <c r="AB102" s="160"/>
      <c r="AC102" s="160"/>
      <c r="AD102" s="160"/>
      <c r="AE102" s="160"/>
      <c r="AF102" s="160"/>
      <c r="AG102" s="160"/>
      <c r="AH102" s="160"/>
      <c r="AI102" s="160"/>
      <c r="AJ102" s="163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  <c r="BD102" s="159"/>
      <c r="BE102" s="159"/>
      <c r="BF102" s="159"/>
      <c r="BG102" s="159"/>
      <c r="BH102" s="159"/>
      <c r="BI102" s="159"/>
      <c r="BJ102" s="159"/>
      <c r="BK102" s="159"/>
      <c r="BL102" s="159"/>
      <c r="BM102" s="159"/>
      <c r="BN102" s="159"/>
      <c r="BO102" s="159"/>
      <c r="BP102" s="159"/>
      <c r="BQ102" s="159"/>
      <c r="BR102" s="159"/>
      <c r="BS102" s="159"/>
      <c r="BT102" s="159"/>
      <c r="BU102" s="159"/>
      <c r="BV102" s="159"/>
      <c r="BW102" s="159"/>
      <c r="BX102" s="159"/>
      <c r="BY102" s="159"/>
      <c r="BZ102" s="159"/>
      <c r="CA102" s="159"/>
      <c r="CB102" s="159"/>
      <c r="CC102" s="159"/>
      <c r="CD102" s="159"/>
      <c r="CE102" s="159"/>
      <c r="CF102" s="159"/>
      <c r="CG102" s="159"/>
      <c r="CH102" s="159"/>
      <c r="CI102" s="159"/>
      <c r="CJ102" s="159"/>
      <c r="CK102" s="159"/>
      <c r="CL102" s="159"/>
      <c r="CM102" s="159"/>
      <c r="CN102" s="159"/>
      <c r="CO102" s="159"/>
      <c r="CP102" s="159"/>
      <c r="CQ102" s="159"/>
      <c r="CR102" s="159"/>
      <c r="CS102" s="159"/>
      <c r="CT102" s="159"/>
      <c r="CU102" s="159"/>
      <c r="CV102" s="159"/>
      <c r="CW102" s="159"/>
      <c r="CX102" s="159"/>
      <c r="CY102" s="159"/>
      <c r="CZ102" s="159"/>
      <c r="DA102" s="159"/>
      <c r="DB102" s="159"/>
      <c r="DC102" s="159"/>
      <c r="DD102" s="159"/>
      <c r="DE102" s="159"/>
      <c r="DF102" s="159"/>
      <c r="DG102" s="159"/>
      <c r="DH102" s="159"/>
      <c r="DI102" s="159"/>
      <c r="DJ102" s="159"/>
      <c r="DK102" s="159"/>
      <c r="DL102" s="159"/>
      <c r="DM102" s="159"/>
      <c r="DN102" s="159"/>
      <c r="DO102" s="159"/>
      <c r="DP102" s="159"/>
      <c r="DQ102" s="159"/>
      <c r="DR102" s="159"/>
      <c r="DS102" s="159"/>
      <c r="DT102" s="159"/>
      <c r="DU102" s="159"/>
      <c r="DV102" s="159"/>
      <c r="DW102" s="159"/>
      <c r="DX102" s="159"/>
      <c r="DY102" s="159"/>
      <c r="DZ102" s="159"/>
      <c r="EA102" s="159"/>
      <c r="EB102" s="159"/>
      <c r="EC102" s="159"/>
      <c r="ED102" s="159"/>
      <c r="EE102" s="159"/>
    </row>
    <row r="103" spans="1:135" s="10" customFormat="1" ht="18.75" thickBot="1" x14ac:dyDescent="0.3">
      <c r="A103" s="186"/>
      <c r="B103" s="104">
        <v>45</v>
      </c>
      <c r="C103" s="87" t="s">
        <v>111</v>
      </c>
      <c r="D103" s="98">
        <v>2944</v>
      </c>
      <c r="E103" s="105">
        <v>1678363</v>
      </c>
      <c r="F103" s="106">
        <f>+L103</f>
        <v>1174854</v>
      </c>
      <c r="G103" s="107"/>
      <c r="H103" s="107"/>
      <c r="I103" s="107"/>
      <c r="J103" s="108"/>
      <c r="K103" s="107"/>
      <c r="L103" s="107">
        <v>1174854</v>
      </c>
      <c r="M103" s="107"/>
      <c r="N103" s="107"/>
      <c r="O103" s="107"/>
      <c r="P103" s="107"/>
      <c r="Q103" s="107"/>
      <c r="R103" s="107"/>
      <c r="S103" s="109">
        <f t="shared" si="4"/>
        <v>1174854</v>
      </c>
      <c r="T103" s="103">
        <f t="shared" si="5"/>
        <v>0</v>
      </c>
      <c r="U103" s="160"/>
      <c r="V103" s="156"/>
      <c r="W103" s="160"/>
      <c r="X103" s="160"/>
      <c r="Y103" s="160"/>
      <c r="Z103" s="160"/>
      <c r="AA103" s="160"/>
      <c r="AB103" s="160"/>
      <c r="AC103" s="160"/>
      <c r="AD103" s="160"/>
      <c r="AE103" s="160"/>
      <c r="AF103" s="160"/>
      <c r="AG103" s="160"/>
      <c r="AH103" s="160"/>
      <c r="AI103" s="160"/>
      <c r="AJ103" s="163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  <c r="BE103" s="159"/>
      <c r="BF103" s="159"/>
      <c r="BG103" s="159"/>
      <c r="BH103" s="159"/>
      <c r="BI103" s="159"/>
      <c r="BJ103" s="159"/>
      <c r="BK103" s="159"/>
      <c r="BL103" s="159"/>
      <c r="BM103" s="159"/>
      <c r="BN103" s="159"/>
      <c r="BO103" s="159"/>
      <c r="BP103" s="159"/>
      <c r="BQ103" s="159"/>
      <c r="BR103" s="159"/>
      <c r="BS103" s="159"/>
      <c r="BT103" s="159"/>
      <c r="BU103" s="159"/>
      <c r="BV103" s="159"/>
      <c r="BW103" s="159"/>
      <c r="BX103" s="159"/>
      <c r="BY103" s="159"/>
      <c r="BZ103" s="159"/>
      <c r="CA103" s="159"/>
      <c r="CB103" s="159"/>
      <c r="CC103" s="159"/>
      <c r="CD103" s="159"/>
      <c r="CE103" s="159"/>
      <c r="CF103" s="159"/>
      <c r="CG103" s="159"/>
      <c r="CH103" s="159"/>
      <c r="CI103" s="159"/>
      <c r="CJ103" s="159"/>
      <c r="CK103" s="159"/>
      <c r="CL103" s="159"/>
      <c r="CM103" s="159"/>
      <c r="CN103" s="159"/>
      <c r="CO103" s="159"/>
      <c r="CP103" s="159"/>
      <c r="CQ103" s="159"/>
      <c r="CR103" s="159"/>
      <c r="CS103" s="159"/>
      <c r="CT103" s="159"/>
      <c r="CU103" s="159"/>
      <c r="CV103" s="159"/>
      <c r="CW103" s="159"/>
      <c r="CX103" s="159"/>
      <c r="CY103" s="159"/>
      <c r="CZ103" s="159"/>
      <c r="DA103" s="159"/>
      <c r="DB103" s="159"/>
      <c r="DC103" s="159"/>
      <c r="DD103" s="159"/>
      <c r="DE103" s="159"/>
      <c r="DF103" s="159"/>
      <c r="DG103" s="159"/>
      <c r="DH103" s="159"/>
      <c r="DI103" s="159"/>
      <c r="DJ103" s="159"/>
      <c r="DK103" s="159"/>
      <c r="DL103" s="159"/>
      <c r="DM103" s="159"/>
      <c r="DN103" s="159"/>
      <c r="DO103" s="159"/>
      <c r="DP103" s="159"/>
      <c r="DQ103" s="159"/>
      <c r="DR103" s="159"/>
      <c r="DS103" s="159"/>
      <c r="DT103" s="159"/>
      <c r="DU103" s="159"/>
      <c r="DV103" s="159"/>
      <c r="DW103" s="159"/>
      <c r="DX103" s="159"/>
      <c r="DY103" s="159"/>
      <c r="DZ103" s="159"/>
      <c r="EA103" s="159"/>
      <c r="EB103" s="159"/>
      <c r="EC103" s="159"/>
      <c r="ED103" s="159"/>
      <c r="EE103" s="159"/>
    </row>
    <row r="104" spans="1:135" s="10" customFormat="1" ht="18.75" thickBot="1" x14ac:dyDescent="0.3">
      <c r="A104" s="186"/>
      <c r="B104" s="104">
        <v>71</v>
      </c>
      <c r="C104" s="87" t="s">
        <v>112</v>
      </c>
      <c r="D104" s="98"/>
      <c r="E104" s="105"/>
      <c r="F104" s="106"/>
      <c r="G104" s="107"/>
      <c r="H104" s="107"/>
      <c r="I104" s="107"/>
      <c r="J104" s="108"/>
      <c r="K104" s="107"/>
      <c r="L104" s="107"/>
      <c r="M104" s="107"/>
      <c r="N104" s="107"/>
      <c r="O104" s="107"/>
      <c r="P104" s="107"/>
      <c r="Q104" s="107"/>
      <c r="R104" s="107"/>
      <c r="S104" s="109">
        <f t="shared" si="4"/>
        <v>0</v>
      </c>
      <c r="T104" s="103">
        <f t="shared" si="5"/>
        <v>0</v>
      </c>
      <c r="U104" s="160"/>
      <c r="V104" s="156"/>
      <c r="W104" s="160"/>
      <c r="X104" s="160"/>
      <c r="Y104" s="160"/>
      <c r="Z104" s="160"/>
      <c r="AA104" s="160"/>
      <c r="AB104" s="160"/>
      <c r="AC104" s="160"/>
      <c r="AD104" s="160"/>
      <c r="AE104" s="160"/>
      <c r="AF104" s="160"/>
      <c r="AG104" s="160"/>
      <c r="AH104" s="160"/>
      <c r="AI104" s="160"/>
      <c r="AJ104" s="163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  <c r="BD104" s="159"/>
      <c r="BE104" s="159"/>
      <c r="BF104" s="159"/>
      <c r="BG104" s="159"/>
      <c r="BH104" s="159"/>
      <c r="BI104" s="159"/>
      <c r="BJ104" s="159"/>
      <c r="BK104" s="159"/>
      <c r="BL104" s="159"/>
      <c r="BM104" s="159"/>
      <c r="BN104" s="159"/>
      <c r="BO104" s="159"/>
      <c r="BP104" s="159"/>
      <c r="BQ104" s="159"/>
      <c r="BR104" s="159"/>
      <c r="BS104" s="159"/>
      <c r="BT104" s="159"/>
      <c r="BU104" s="159"/>
      <c r="BV104" s="159"/>
      <c r="BW104" s="159"/>
      <c r="BX104" s="159"/>
      <c r="BY104" s="159"/>
      <c r="BZ104" s="159"/>
      <c r="CA104" s="159"/>
      <c r="CB104" s="159"/>
      <c r="CC104" s="159"/>
      <c r="CD104" s="159"/>
      <c r="CE104" s="159"/>
      <c r="CF104" s="159"/>
      <c r="CG104" s="159"/>
      <c r="CH104" s="159"/>
      <c r="CI104" s="159"/>
      <c r="CJ104" s="159"/>
      <c r="CK104" s="159"/>
      <c r="CL104" s="159"/>
      <c r="CM104" s="159"/>
      <c r="CN104" s="159"/>
      <c r="CO104" s="159"/>
      <c r="CP104" s="159"/>
      <c r="CQ104" s="159"/>
      <c r="CR104" s="159"/>
      <c r="CS104" s="159"/>
      <c r="CT104" s="159"/>
      <c r="CU104" s="159"/>
      <c r="CV104" s="159"/>
      <c r="CW104" s="159"/>
      <c r="CX104" s="159"/>
      <c r="CY104" s="159"/>
      <c r="CZ104" s="159"/>
      <c r="DA104" s="159"/>
      <c r="DB104" s="159"/>
      <c r="DC104" s="159"/>
      <c r="DD104" s="159"/>
      <c r="DE104" s="159"/>
      <c r="DF104" s="159"/>
      <c r="DG104" s="159"/>
      <c r="DH104" s="159"/>
      <c r="DI104" s="159"/>
      <c r="DJ104" s="159"/>
      <c r="DK104" s="159"/>
      <c r="DL104" s="159"/>
      <c r="DM104" s="159"/>
      <c r="DN104" s="159"/>
      <c r="DO104" s="159"/>
      <c r="DP104" s="159"/>
      <c r="DQ104" s="159"/>
      <c r="DR104" s="159"/>
      <c r="DS104" s="159"/>
      <c r="DT104" s="159"/>
      <c r="DU104" s="159"/>
      <c r="DV104" s="159"/>
      <c r="DW104" s="159"/>
      <c r="DX104" s="159"/>
      <c r="DY104" s="159"/>
      <c r="DZ104" s="159"/>
      <c r="EA104" s="159"/>
      <c r="EB104" s="159"/>
      <c r="EC104" s="159"/>
      <c r="ED104" s="159"/>
      <c r="EE104" s="159"/>
    </row>
    <row r="105" spans="1:135" s="10" customFormat="1" ht="18.75" thickBot="1" x14ac:dyDescent="0.3">
      <c r="A105" s="186"/>
      <c r="B105" s="104">
        <v>72</v>
      </c>
      <c r="C105" s="87" t="s">
        <v>113</v>
      </c>
      <c r="D105" s="98"/>
      <c r="E105" s="105"/>
      <c r="F105" s="106"/>
      <c r="G105" s="107"/>
      <c r="H105" s="107"/>
      <c r="I105" s="107"/>
      <c r="J105" s="108"/>
      <c r="K105" s="107"/>
      <c r="L105" s="107"/>
      <c r="M105" s="107"/>
      <c r="N105" s="107"/>
      <c r="O105" s="107"/>
      <c r="P105" s="107"/>
      <c r="Q105" s="107"/>
      <c r="R105" s="107"/>
      <c r="S105" s="109">
        <f t="shared" si="4"/>
        <v>0</v>
      </c>
      <c r="T105" s="103">
        <f t="shared" si="5"/>
        <v>0</v>
      </c>
      <c r="U105" s="160"/>
      <c r="V105" s="156"/>
      <c r="W105" s="160"/>
      <c r="X105" s="160"/>
      <c r="Y105" s="160"/>
      <c r="Z105" s="160"/>
      <c r="AA105" s="160"/>
      <c r="AB105" s="160"/>
      <c r="AC105" s="160"/>
      <c r="AD105" s="160"/>
      <c r="AE105" s="160"/>
      <c r="AF105" s="160"/>
      <c r="AG105" s="160"/>
      <c r="AH105" s="160"/>
      <c r="AI105" s="160"/>
      <c r="AJ105" s="163"/>
      <c r="AK105" s="159"/>
      <c r="AL105" s="159"/>
      <c r="AM105" s="159"/>
      <c r="AN105" s="159"/>
      <c r="AO105" s="159"/>
      <c r="AP105" s="159"/>
      <c r="AQ105" s="159"/>
      <c r="AR105" s="159"/>
      <c r="AS105" s="159"/>
      <c r="AT105" s="159"/>
      <c r="AU105" s="159"/>
      <c r="AV105" s="159"/>
      <c r="AW105" s="159"/>
      <c r="AX105" s="159"/>
      <c r="AY105" s="159"/>
      <c r="AZ105" s="159"/>
      <c r="BA105" s="159"/>
      <c r="BB105" s="159"/>
      <c r="BC105" s="159"/>
      <c r="BD105" s="159"/>
      <c r="BE105" s="159"/>
      <c r="BF105" s="159"/>
      <c r="BG105" s="159"/>
      <c r="BH105" s="159"/>
      <c r="BI105" s="159"/>
      <c r="BJ105" s="159"/>
      <c r="BK105" s="159"/>
      <c r="BL105" s="159"/>
      <c r="BM105" s="159"/>
      <c r="BN105" s="159"/>
      <c r="BO105" s="159"/>
      <c r="BP105" s="159"/>
      <c r="BQ105" s="159"/>
      <c r="BR105" s="159"/>
      <c r="BS105" s="159"/>
      <c r="BT105" s="159"/>
      <c r="BU105" s="159"/>
      <c r="BV105" s="159"/>
      <c r="BW105" s="159"/>
      <c r="BX105" s="159"/>
      <c r="BY105" s="159"/>
      <c r="BZ105" s="159"/>
      <c r="CA105" s="159"/>
      <c r="CB105" s="159"/>
      <c r="CC105" s="159"/>
      <c r="CD105" s="159"/>
      <c r="CE105" s="159"/>
      <c r="CF105" s="159"/>
      <c r="CG105" s="159"/>
      <c r="CH105" s="159"/>
      <c r="CI105" s="159"/>
      <c r="CJ105" s="159"/>
      <c r="CK105" s="159"/>
      <c r="CL105" s="159"/>
      <c r="CM105" s="159"/>
      <c r="CN105" s="159"/>
      <c r="CO105" s="159"/>
      <c r="CP105" s="159"/>
      <c r="CQ105" s="159"/>
      <c r="CR105" s="159"/>
      <c r="CS105" s="159"/>
      <c r="CT105" s="159"/>
      <c r="CU105" s="159"/>
      <c r="CV105" s="159"/>
      <c r="CW105" s="159"/>
      <c r="CX105" s="159"/>
      <c r="CY105" s="159"/>
      <c r="CZ105" s="159"/>
      <c r="DA105" s="159"/>
      <c r="DB105" s="159"/>
      <c r="DC105" s="159"/>
      <c r="DD105" s="159"/>
      <c r="DE105" s="159"/>
      <c r="DF105" s="159"/>
      <c r="DG105" s="159"/>
      <c r="DH105" s="159"/>
      <c r="DI105" s="159"/>
      <c r="DJ105" s="159"/>
      <c r="DK105" s="159"/>
      <c r="DL105" s="159"/>
      <c r="DM105" s="159"/>
      <c r="DN105" s="159"/>
      <c r="DO105" s="159"/>
      <c r="DP105" s="159"/>
      <c r="DQ105" s="159"/>
      <c r="DR105" s="159"/>
      <c r="DS105" s="159"/>
      <c r="DT105" s="159"/>
      <c r="DU105" s="159"/>
      <c r="DV105" s="159"/>
      <c r="DW105" s="159"/>
      <c r="DX105" s="159"/>
      <c r="DY105" s="159"/>
      <c r="DZ105" s="159"/>
      <c r="EA105" s="159"/>
      <c r="EB105" s="159"/>
      <c r="EC105" s="159"/>
      <c r="ED105" s="159"/>
      <c r="EE105" s="159"/>
    </row>
    <row r="106" spans="1:135" s="10" customFormat="1" ht="18.75" thickBot="1" x14ac:dyDescent="0.3">
      <c r="A106" s="186"/>
      <c r="B106" s="104">
        <v>73</v>
      </c>
      <c r="C106" s="87" t="s">
        <v>114</v>
      </c>
      <c r="D106" s="98"/>
      <c r="E106" s="105"/>
      <c r="F106" s="106"/>
      <c r="G106" s="107"/>
      <c r="H106" s="107"/>
      <c r="I106" s="107"/>
      <c r="J106" s="108"/>
      <c r="K106" s="107"/>
      <c r="L106" s="107"/>
      <c r="M106" s="107"/>
      <c r="N106" s="107"/>
      <c r="O106" s="107"/>
      <c r="P106" s="107"/>
      <c r="Q106" s="107"/>
      <c r="R106" s="107"/>
      <c r="S106" s="109">
        <f t="shared" si="4"/>
        <v>0</v>
      </c>
      <c r="T106" s="103">
        <f t="shared" si="5"/>
        <v>0</v>
      </c>
      <c r="U106" s="160"/>
      <c r="V106" s="156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0"/>
      <c r="AG106" s="160"/>
      <c r="AH106" s="160"/>
      <c r="AI106" s="160"/>
      <c r="AJ106" s="163"/>
      <c r="AK106" s="159"/>
      <c r="AL106" s="159"/>
      <c r="AM106" s="159"/>
      <c r="AN106" s="159"/>
      <c r="AO106" s="159"/>
      <c r="AP106" s="159"/>
      <c r="AQ106" s="159"/>
      <c r="AR106" s="159"/>
      <c r="AS106" s="159"/>
      <c r="AT106" s="159"/>
      <c r="AU106" s="159"/>
      <c r="AV106" s="159"/>
      <c r="AW106" s="159"/>
      <c r="AX106" s="159"/>
      <c r="AY106" s="159"/>
      <c r="AZ106" s="159"/>
      <c r="BA106" s="159"/>
      <c r="BB106" s="159"/>
      <c r="BC106" s="159"/>
      <c r="BD106" s="159"/>
      <c r="BE106" s="159"/>
      <c r="BF106" s="159"/>
      <c r="BG106" s="159"/>
      <c r="BH106" s="159"/>
      <c r="BI106" s="159"/>
      <c r="BJ106" s="159"/>
      <c r="BK106" s="159"/>
      <c r="BL106" s="159"/>
      <c r="BM106" s="159"/>
      <c r="BN106" s="159"/>
      <c r="BO106" s="159"/>
      <c r="BP106" s="159"/>
      <c r="BQ106" s="159"/>
      <c r="BR106" s="159"/>
      <c r="BS106" s="159"/>
      <c r="BT106" s="159"/>
      <c r="BU106" s="159"/>
      <c r="BV106" s="159"/>
      <c r="BW106" s="159"/>
      <c r="BX106" s="159"/>
      <c r="BY106" s="159"/>
      <c r="BZ106" s="159"/>
      <c r="CA106" s="159"/>
      <c r="CB106" s="159"/>
      <c r="CC106" s="159"/>
      <c r="CD106" s="159"/>
      <c r="CE106" s="159"/>
      <c r="CF106" s="159"/>
      <c r="CG106" s="159"/>
      <c r="CH106" s="159"/>
      <c r="CI106" s="159"/>
      <c r="CJ106" s="159"/>
      <c r="CK106" s="159"/>
      <c r="CL106" s="159"/>
      <c r="CM106" s="159"/>
      <c r="CN106" s="159"/>
      <c r="CO106" s="159"/>
      <c r="CP106" s="159"/>
      <c r="CQ106" s="159"/>
      <c r="CR106" s="159"/>
      <c r="CS106" s="159"/>
      <c r="CT106" s="159"/>
      <c r="CU106" s="159"/>
      <c r="CV106" s="159"/>
      <c r="CW106" s="159"/>
      <c r="CX106" s="159"/>
      <c r="CY106" s="159"/>
      <c r="CZ106" s="159"/>
      <c r="DA106" s="159"/>
      <c r="DB106" s="159"/>
      <c r="DC106" s="159"/>
      <c r="DD106" s="159"/>
      <c r="DE106" s="159"/>
      <c r="DF106" s="159"/>
      <c r="DG106" s="159"/>
      <c r="DH106" s="159"/>
      <c r="DI106" s="159"/>
      <c r="DJ106" s="159"/>
      <c r="DK106" s="159"/>
      <c r="DL106" s="159"/>
      <c r="DM106" s="159"/>
      <c r="DN106" s="159"/>
      <c r="DO106" s="159"/>
      <c r="DP106" s="159"/>
      <c r="DQ106" s="159"/>
      <c r="DR106" s="159"/>
      <c r="DS106" s="159"/>
      <c r="DT106" s="159"/>
      <c r="DU106" s="159"/>
      <c r="DV106" s="159"/>
      <c r="DW106" s="159"/>
      <c r="DX106" s="159"/>
      <c r="DY106" s="159"/>
      <c r="DZ106" s="159"/>
      <c r="EA106" s="159"/>
      <c r="EB106" s="159"/>
      <c r="EC106" s="159"/>
      <c r="ED106" s="159"/>
      <c r="EE106" s="159"/>
    </row>
    <row r="107" spans="1:135" s="10" customFormat="1" ht="18.75" thickBot="1" x14ac:dyDescent="0.3">
      <c r="A107" s="186"/>
      <c r="B107" s="104">
        <v>33</v>
      </c>
      <c r="C107" s="87" t="s">
        <v>115</v>
      </c>
      <c r="D107" s="98"/>
      <c r="E107" s="105"/>
      <c r="F107" s="106"/>
      <c r="G107" s="107"/>
      <c r="H107" s="107"/>
      <c r="I107" s="107"/>
      <c r="J107" s="108"/>
      <c r="K107" s="107"/>
      <c r="L107" s="107"/>
      <c r="M107" s="107"/>
      <c r="N107" s="107"/>
      <c r="O107" s="107"/>
      <c r="P107" s="107"/>
      <c r="Q107" s="107"/>
      <c r="R107" s="107"/>
      <c r="S107" s="109">
        <f t="shared" si="4"/>
        <v>0</v>
      </c>
      <c r="T107" s="103">
        <f t="shared" si="5"/>
        <v>0</v>
      </c>
      <c r="U107" s="160"/>
      <c r="V107" s="156"/>
      <c r="W107" s="160"/>
      <c r="X107" s="160"/>
      <c r="Y107" s="160"/>
      <c r="Z107" s="160"/>
      <c r="AA107" s="160"/>
      <c r="AB107" s="160"/>
      <c r="AC107" s="160"/>
      <c r="AD107" s="160"/>
      <c r="AE107" s="160"/>
      <c r="AF107" s="160"/>
      <c r="AG107" s="160"/>
      <c r="AH107" s="160"/>
      <c r="AI107" s="160"/>
      <c r="AJ107" s="163"/>
      <c r="AK107" s="159"/>
      <c r="AL107" s="159"/>
      <c r="AM107" s="159"/>
      <c r="AN107" s="159"/>
      <c r="AO107" s="159"/>
      <c r="AP107" s="159"/>
      <c r="AQ107" s="159"/>
      <c r="AR107" s="159"/>
      <c r="AS107" s="159"/>
      <c r="AT107" s="159"/>
      <c r="AU107" s="159"/>
      <c r="AV107" s="159"/>
      <c r="AW107" s="159"/>
      <c r="AX107" s="159"/>
      <c r="AY107" s="159"/>
      <c r="AZ107" s="159"/>
      <c r="BA107" s="159"/>
      <c r="BB107" s="159"/>
      <c r="BC107" s="159"/>
      <c r="BD107" s="159"/>
      <c r="BE107" s="159"/>
      <c r="BF107" s="159"/>
      <c r="BG107" s="159"/>
      <c r="BH107" s="159"/>
      <c r="BI107" s="159"/>
      <c r="BJ107" s="159"/>
      <c r="BK107" s="159"/>
      <c r="BL107" s="159"/>
      <c r="BM107" s="159"/>
      <c r="BN107" s="159"/>
      <c r="BO107" s="159"/>
      <c r="BP107" s="159"/>
      <c r="BQ107" s="159"/>
      <c r="BR107" s="159"/>
      <c r="BS107" s="159"/>
      <c r="BT107" s="159"/>
      <c r="BU107" s="159"/>
      <c r="BV107" s="159"/>
      <c r="BW107" s="159"/>
      <c r="BX107" s="159"/>
      <c r="BY107" s="159"/>
      <c r="BZ107" s="159"/>
      <c r="CA107" s="159"/>
      <c r="CB107" s="159"/>
      <c r="CC107" s="159"/>
      <c r="CD107" s="159"/>
      <c r="CE107" s="159"/>
      <c r="CF107" s="159"/>
      <c r="CG107" s="159"/>
      <c r="CH107" s="159"/>
      <c r="CI107" s="159"/>
      <c r="CJ107" s="159"/>
      <c r="CK107" s="159"/>
      <c r="CL107" s="159"/>
      <c r="CM107" s="159"/>
      <c r="CN107" s="159"/>
      <c r="CO107" s="159"/>
      <c r="CP107" s="159"/>
      <c r="CQ107" s="159"/>
      <c r="CR107" s="159"/>
      <c r="CS107" s="159"/>
      <c r="CT107" s="159"/>
      <c r="CU107" s="159"/>
      <c r="CV107" s="159"/>
      <c r="CW107" s="159"/>
      <c r="CX107" s="159"/>
      <c r="CY107" s="159"/>
      <c r="CZ107" s="159"/>
      <c r="DA107" s="159"/>
      <c r="DB107" s="159"/>
      <c r="DC107" s="159"/>
      <c r="DD107" s="159"/>
      <c r="DE107" s="159"/>
      <c r="DF107" s="159"/>
      <c r="DG107" s="159"/>
      <c r="DH107" s="159"/>
      <c r="DI107" s="159"/>
      <c r="DJ107" s="159"/>
      <c r="DK107" s="159"/>
      <c r="DL107" s="159"/>
      <c r="DM107" s="159"/>
      <c r="DN107" s="159"/>
      <c r="DO107" s="159"/>
      <c r="DP107" s="159"/>
      <c r="DQ107" s="159"/>
      <c r="DR107" s="159"/>
      <c r="DS107" s="159"/>
      <c r="DT107" s="159"/>
      <c r="DU107" s="159"/>
      <c r="DV107" s="159"/>
      <c r="DW107" s="159"/>
      <c r="DX107" s="159"/>
      <c r="DY107" s="159"/>
      <c r="DZ107" s="159"/>
      <c r="EA107" s="159"/>
      <c r="EB107" s="159"/>
      <c r="EC107" s="159"/>
      <c r="ED107" s="159"/>
      <c r="EE107" s="159"/>
    </row>
    <row r="108" spans="1:135" s="10" customFormat="1" ht="18.75" thickBot="1" x14ac:dyDescent="0.3">
      <c r="A108" s="186"/>
      <c r="B108" s="104"/>
      <c r="C108" s="87" t="s">
        <v>206</v>
      </c>
      <c r="D108" s="98"/>
      <c r="E108" s="105"/>
      <c r="F108" s="106"/>
      <c r="G108" s="107"/>
      <c r="H108" s="107"/>
      <c r="I108" s="107"/>
      <c r="J108" s="108"/>
      <c r="K108" s="107"/>
      <c r="L108" s="107"/>
      <c r="M108" s="107"/>
      <c r="N108" s="107"/>
      <c r="O108" s="107"/>
      <c r="P108" s="107"/>
      <c r="Q108" s="107"/>
      <c r="R108" s="107"/>
      <c r="S108" s="109"/>
      <c r="T108" s="103"/>
      <c r="U108" s="160"/>
      <c r="V108" s="156"/>
      <c r="W108" s="160"/>
      <c r="X108" s="160"/>
      <c r="Y108" s="160"/>
      <c r="Z108" s="160"/>
      <c r="AA108" s="160"/>
      <c r="AB108" s="160"/>
      <c r="AC108" s="160"/>
      <c r="AD108" s="160"/>
      <c r="AE108" s="160"/>
      <c r="AF108" s="160"/>
      <c r="AG108" s="160"/>
      <c r="AH108" s="160"/>
      <c r="AI108" s="160"/>
      <c r="AJ108" s="163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159"/>
      <c r="CA108" s="159"/>
      <c r="CB108" s="159"/>
      <c r="CC108" s="159"/>
      <c r="CD108" s="159"/>
      <c r="CE108" s="159"/>
      <c r="CF108" s="159"/>
      <c r="CG108" s="159"/>
      <c r="CH108" s="159"/>
      <c r="CI108" s="159"/>
      <c r="CJ108" s="159"/>
      <c r="CK108" s="159"/>
      <c r="CL108" s="159"/>
      <c r="CM108" s="159"/>
      <c r="CN108" s="159"/>
      <c r="CO108" s="159"/>
      <c r="CP108" s="159"/>
      <c r="CQ108" s="159"/>
      <c r="CR108" s="159"/>
      <c r="CS108" s="159"/>
      <c r="CT108" s="159"/>
      <c r="CU108" s="159"/>
      <c r="CV108" s="159"/>
      <c r="CW108" s="159"/>
      <c r="CX108" s="159"/>
      <c r="CY108" s="159"/>
      <c r="CZ108" s="159"/>
      <c r="DA108" s="159"/>
      <c r="DB108" s="159"/>
      <c r="DC108" s="159"/>
      <c r="DD108" s="159"/>
      <c r="DE108" s="159"/>
      <c r="DF108" s="159"/>
      <c r="DG108" s="159"/>
      <c r="DH108" s="159"/>
      <c r="DI108" s="159"/>
      <c r="DJ108" s="159"/>
      <c r="DK108" s="159"/>
      <c r="DL108" s="159"/>
      <c r="DM108" s="159"/>
      <c r="DN108" s="159"/>
      <c r="DO108" s="159"/>
      <c r="DP108" s="159"/>
      <c r="DQ108" s="159"/>
      <c r="DR108" s="159"/>
      <c r="DS108" s="159"/>
      <c r="DT108" s="159"/>
      <c r="DU108" s="159"/>
      <c r="DV108" s="159"/>
      <c r="DW108" s="159"/>
      <c r="DX108" s="159"/>
      <c r="DY108" s="159"/>
      <c r="DZ108" s="159"/>
      <c r="EA108" s="159"/>
      <c r="EB108" s="159"/>
      <c r="EC108" s="159"/>
      <c r="ED108" s="159"/>
      <c r="EE108" s="159"/>
    </row>
    <row r="109" spans="1:135" s="10" customFormat="1" ht="18.75" thickBot="1" x14ac:dyDescent="0.3">
      <c r="A109" s="186"/>
      <c r="B109" s="104"/>
      <c r="C109" s="87" t="s">
        <v>211</v>
      </c>
      <c r="D109" s="98">
        <v>1365</v>
      </c>
      <c r="E109" s="105">
        <v>66956393</v>
      </c>
      <c r="F109" s="106">
        <f>SUM(G109:R109)</f>
        <v>46869475</v>
      </c>
      <c r="G109" s="107"/>
      <c r="H109" s="107"/>
      <c r="I109" s="107">
        <v>46869475</v>
      </c>
      <c r="J109" s="108"/>
      <c r="K109" s="107"/>
      <c r="L109" s="107"/>
      <c r="M109" s="107"/>
      <c r="N109" s="107"/>
      <c r="O109" s="107"/>
      <c r="P109" s="107"/>
      <c r="Q109" s="107"/>
      <c r="R109" s="107"/>
      <c r="S109" s="109">
        <f>SUM(G109:R109)</f>
        <v>46869475</v>
      </c>
      <c r="T109" s="103">
        <f>+F109-S109</f>
        <v>0</v>
      </c>
      <c r="U109" s="160"/>
      <c r="V109" s="156"/>
      <c r="W109" s="160"/>
      <c r="X109" s="160"/>
      <c r="Y109" s="160"/>
      <c r="Z109" s="160"/>
      <c r="AA109" s="160"/>
      <c r="AB109" s="160"/>
      <c r="AC109" s="160"/>
      <c r="AD109" s="160"/>
      <c r="AE109" s="160"/>
      <c r="AF109" s="160"/>
      <c r="AG109" s="160"/>
      <c r="AH109" s="160"/>
      <c r="AI109" s="160"/>
      <c r="AJ109" s="163"/>
      <c r="AK109" s="159"/>
      <c r="AL109" s="159"/>
      <c r="AM109" s="159"/>
      <c r="AN109" s="159"/>
      <c r="AO109" s="159"/>
      <c r="AP109" s="159"/>
      <c r="AQ109" s="159"/>
      <c r="AR109" s="159"/>
      <c r="AS109" s="159"/>
      <c r="AT109" s="159"/>
      <c r="AU109" s="159"/>
      <c r="AV109" s="159"/>
      <c r="AW109" s="159"/>
      <c r="AX109" s="159"/>
      <c r="AY109" s="159"/>
      <c r="AZ109" s="159"/>
      <c r="BA109" s="159"/>
      <c r="BB109" s="159"/>
      <c r="BC109" s="159"/>
      <c r="BD109" s="159"/>
      <c r="BE109" s="159"/>
      <c r="BF109" s="159"/>
      <c r="BG109" s="159"/>
      <c r="BH109" s="159"/>
      <c r="BI109" s="159"/>
      <c r="BJ109" s="159"/>
      <c r="BK109" s="159"/>
      <c r="BL109" s="159"/>
      <c r="BM109" s="159"/>
      <c r="BN109" s="159"/>
      <c r="BO109" s="159"/>
      <c r="BP109" s="159"/>
      <c r="BQ109" s="159"/>
      <c r="BR109" s="159"/>
      <c r="BS109" s="159"/>
      <c r="BT109" s="159"/>
      <c r="BU109" s="159"/>
      <c r="BV109" s="159"/>
      <c r="BW109" s="159"/>
      <c r="BX109" s="159"/>
      <c r="BY109" s="159"/>
      <c r="BZ109" s="159"/>
      <c r="CA109" s="159"/>
      <c r="CB109" s="159"/>
      <c r="CC109" s="159"/>
      <c r="CD109" s="159"/>
      <c r="CE109" s="159"/>
      <c r="CF109" s="159"/>
      <c r="CG109" s="159"/>
      <c r="CH109" s="159"/>
      <c r="CI109" s="159"/>
      <c r="CJ109" s="159"/>
      <c r="CK109" s="159"/>
      <c r="CL109" s="159"/>
      <c r="CM109" s="159"/>
      <c r="CN109" s="159"/>
      <c r="CO109" s="159"/>
      <c r="CP109" s="159"/>
      <c r="CQ109" s="159"/>
      <c r="CR109" s="159"/>
      <c r="CS109" s="159"/>
      <c r="CT109" s="159"/>
      <c r="CU109" s="159"/>
      <c r="CV109" s="159"/>
      <c r="CW109" s="159"/>
      <c r="CX109" s="159"/>
      <c r="CY109" s="159"/>
      <c r="CZ109" s="159"/>
      <c r="DA109" s="159"/>
      <c r="DB109" s="159"/>
      <c r="DC109" s="159"/>
      <c r="DD109" s="159"/>
      <c r="DE109" s="159"/>
      <c r="DF109" s="159"/>
      <c r="DG109" s="159"/>
      <c r="DH109" s="159"/>
      <c r="DI109" s="159"/>
      <c r="DJ109" s="159"/>
      <c r="DK109" s="159"/>
      <c r="DL109" s="159"/>
      <c r="DM109" s="159"/>
      <c r="DN109" s="159"/>
      <c r="DO109" s="159"/>
      <c r="DP109" s="159"/>
      <c r="DQ109" s="159"/>
      <c r="DR109" s="159"/>
      <c r="DS109" s="159"/>
      <c r="DT109" s="159"/>
      <c r="DU109" s="159"/>
      <c r="DV109" s="159"/>
      <c r="DW109" s="159"/>
      <c r="DX109" s="159"/>
      <c r="DY109" s="159"/>
      <c r="DZ109" s="159"/>
      <c r="EA109" s="159"/>
      <c r="EB109" s="159"/>
      <c r="EC109" s="159"/>
      <c r="ED109" s="159"/>
      <c r="EE109" s="159"/>
    </row>
    <row r="110" spans="1:135" s="10" customFormat="1" ht="36.75" thickBot="1" x14ac:dyDescent="0.3">
      <c r="A110" s="186"/>
      <c r="B110" s="104"/>
      <c r="C110" s="87" t="s">
        <v>203</v>
      </c>
      <c r="D110" s="98"/>
      <c r="E110" s="105"/>
      <c r="F110" s="106">
        <f>+G110</f>
        <v>3000000</v>
      </c>
      <c r="G110" s="107">
        <v>3000000</v>
      </c>
      <c r="H110" s="107"/>
      <c r="I110" s="107"/>
      <c r="J110" s="108"/>
      <c r="K110" s="107"/>
      <c r="L110" s="107"/>
      <c r="M110" s="107"/>
      <c r="N110" s="107"/>
      <c r="O110" s="107"/>
      <c r="P110" s="107"/>
      <c r="Q110" s="107"/>
      <c r="R110" s="107"/>
      <c r="S110" s="109">
        <f>SUM(G110:K110)</f>
        <v>3000000</v>
      </c>
      <c r="T110" s="103">
        <f>+F110-S110</f>
        <v>0</v>
      </c>
      <c r="U110" s="160"/>
      <c r="V110" s="156"/>
      <c r="W110" s="160"/>
      <c r="X110" s="160"/>
      <c r="Y110" s="160"/>
      <c r="Z110" s="160"/>
      <c r="AA110" s="160"/>
      <c r="AB110" s="160"/>
      <c r="AC110" s="160"/>
      <c r="AD110" s="160"/>
      <c r="AE110" s="160"/>
      <c r="AF110" s="160"/>
      <c r="AG110" s="160"/>
      <c r="AH110" s="160"/>
      <c r="AI110" s="160"/>
      <c r="AJ110" s="163"/>
      <c r="AK110" s="159"/>
      <c r="AL110" s="159"/>
      <c r="AM110" s="159"/>
      <c r="AN110" s="159"/>
      <c r="AO110" s="159"/>
      <c r="AP110" s="159"/>
      <c r="AQ110" s="159"/>
      <c r="AR110" s="159"/>
      <c r="AS110" s="159"/>
      <c r="AT110" s="159"/>
      <c r="AU110" s="159"/>
      <c r="AV110" s="159"/>
      <c r="AW110" s="159"/>
      <c r="AX110" s="159"/>
      <c r="AY110" s="159"/>
      <c r="AZ110" s="159"/>
      <c r="BA110" s="159"/>
      <c r="BB110" s="159"/>
      <c r="BC110" s="159"/>
      <c r="BD110" s="159"/>
      <c r="BE110" s="159"/>
      <c r="BF110" s="159"/>
      <c r="BG110" s="159"/>
      <c r="BH110" s="159"/>
      <c r="BI110" s="159"/>
      <c r="BJ110" s="159"/>
      <c r="BK110" s="159"/>
      <c r="BL110" s="159"/>
      <c r="BM110" s="159"/>
      <c r="BN110" s="159"/>
      <c r="BO110" s="159"/>
      <c r="BP110" s="159"/>
      <c r="BQ110" s="159"/>
      <c r="BR110" s="159"/>
      <c r="BS110" s="159"/>
      <c r="BT110" s="159"/>
      <c r="BU110" s="159"/>
      <c r="BV110" s="159"/>
      <c r="BW110" s="159"/>
      <c r="BX110" s="159"/>
      <c r="BY110" s="159"/>
      <c r="BZ110" s="159"/>
      <c r="CA110" s="159"/>
      <c r="CB110" s="159"/>
      <c r="CC110" s="159"/>
      <c r="CD110" s="159"/>
      <c r="CE110" s="159"/>
      <c r="CF110" s="159"/>
      <c r="CG110" s="159"/>
      <c r="CH110" s="159"/>
      <c r="CI110" s="159"/>
      <c r="CJ110" s="159"/>
      <c r="CK110" s="159"/>
      <c r="CL110" s="159"/>
      <c r="CM110" s="159"/>
      <c r="CN110" s="159"/>
      <c r="CO110" s="159"/>
      <c r="CP110" s="159"/>
      <c r="CQ110" s="159"/>
      <c r="CR110" s="159"/>
      <c r="CS110" s="159"/>
      <c r="CT110" s="159"/>
      <c r="CU110" s="159"/>
      <c r="CV110" s="159"/>
      <c r="CW110" s="159"/>
      <c r="CX110" s="159"/>
      <c r="CY110" s="159"/>
      <c r="CZ110" s="159"/>
      <c r="DA110" s="159"/>
      <c r="DB110" s="159"/>
      <c r="DC110" s="159"/>
      <c r="DD110" s="159"/>
      <c r="DE110" s="159"/>
      <c r="DF110" s="159"/>
      <c r="DG110" s="159"/>
      <c r="DH110" s="159"/>
      <c r="DI110" s="159"/>
      <c r="DJ110" s="159"/>
      <c r="DK110" s="159"/>
      <c r="DL110" s="159"/>
      <c r="DM110" s="159"/>
      <c r="DN110" s="159"/>
      <c r="DO110" s="159"/>
      <c r="DP110" s="159"/>
      <c r="DQ110" s="159"/>
      <c r="DR110" s="159"/>
      <c r="DS110" s="159"/>
      <c r="DT110" s="159"/>
      <c r="DU110" s="159"/>
      <c r="DV110" s="159"/>
      <c r="DW110" s="159"/>
      <c r="DX110" s="159"/>
      <c r="DY110" s="159"/>
      <c r="DZ110" s="159"/>
      <c r="EA110" s="159"/>
      <c r="EB110" s="159"/>
      <c r="EC110" s="159"/>
      <c r="ED110" s="159"/>
      <c r="EE110" s="159"/>
    </row>
    <row r="111" spans="1:135" s="10" customFormat="1" ht="36.75" thickBot="1" x14ac:dyDescent="0.3">
      <c r="A111" s="186"/>
      <c r="B111" s="104"/>
      <c r="C111" s="87" t="s">
        <v>228</v>
      </c>
      <c r="D111" s="98"/>
      <c r="E111" s="105"/>
      <c r="F111" s="106"/>
      <c r="G111" s="107"/>
      <c r="H111" s="107"/>
      <c r="I111" s="107"/>
      <c r="J111" s="108"/>
      <c r="K111" s="107"/>
      <c r="L111" s="107"/>
      <c r="M111" s="107"/>
      <c r="N111" s="107"/>
      <c r="O111" s="107"/>
      <c r="P111" s="107"/>
      <c r="Q111" s="107"/>
      <c r="R111" s="107"/>
      <c r="S111" s="109"/>
      <c r="T111" s="103"/>
      <c r="U111" s="160"/>
      <c r="V111" s="156"/>
      <c r="W111" s="160"/>
      <c r="X111" s="160"/>
      <c r="Y111" s="160"/>
      <c r="Z111" s="160"/>
      <c r="AA111" s="160"/>
      <c r="AB111" s="160"/>
      <c r="AC111" s="160"/>
      <c r="AD111" s="160"/>
      <c r="AE111" s="160"/>
      <c r="AF111" s="160"/>
      <c r="AG111" s="160"/>
      <c r="AH111" s="160"/>
      <c r="AI111" s="160"/>
      <c r="AJ111" s="163"/>
      <c r="AK111" s="159"/>
      <c r="AL111" s="159"/>
      <c r="AM111" s="159"/>
      <c r="AN111" s="159"/>
      <c r="AO111" s="159"/>
      <c r="AP111" s="159"/>
      <c r="AQ111" s="159"/>
      <c r="AR111" s="159"/>
      <c r="AS111" s="159"/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  <c r="DK111" s="159"/>
      <c r="DL111" s="159"/>
      <c r="DM111" s="159"/>
      <c r="DN111" s="159"/>
      <c r="DO111" s="159"/>
      <c r="DP111" s="159"/>
      <c r="DQ111" s="159"/>
      <c r="DR111" s="159"/>
      <c r="DS111" s="159"/>
      <c r="DT111" s="159"/>
      <c r="DU111" s="159"/>
      <c r="DV111" s="159"/>
      <c r="DW111" s="159"/>
      <c r="DX111" s="159"/>
      <c r="DY111" s="159"/>
      <c r="DZ111" s="159"/>
      <c r="EA111" s="159"/>
      <c r="EB111" s="159"/>
      <c r="EC111" s="159"/>
      <c r="ED111" s="159"/>
      <c r="EE111" s="159"/>
    </row>
    <row r="112" spans="1:135" s="10" customFormat="1" ht="18.75" thickBot="1" x14ac:dyDescent="0.3">
      <c r="A112" s="186"/>
      <c r="B112" s="104">
        <v>47</v>
      </c>
      <c r="C112" s="87" t="s">
        <v>117</v>
      </c>
      <c r="D112" s="98"/>
      <c r="E112" s="105"/>
      <c r="F112" s="106"/>
      <c r="G112" s="107"/>
      <c r="H112" s="107"/>
      <c r="I112" s="107"/>
      <c r="J112" s="108"/>
      <c r="K112" s="107"/>
      <c r="L112" s="107"/>
      <c r="M112" s="107"/>
      <c r="N112" s="107"/>
      <c r="O112" s="107"/>
      <c r="P112" s="107"/>
      <c r="Q112" s="107"/>
      <c r="R112" s="107"/>
      <c r="S112" s="109">
        <f t="shared" si="4"/>
        <v>0</v>
      </c>
      <c r="T112" s="103">
        <f t="shared" si="5"/>
        <v>0</v>
      </c>
      <c r="U112" s="160"/>
      <c r="V112" s="156"/>
      <c r="W112" s="160"/>
      <c r="X112" s="160"/>
      <c r="Y112" s="160"/>
      <c r="Z112" s="160"/>
      <c r="AA112" s="160"/>
      <c r="AB112" s="160"/>
      <c r="AC112" s="160"/>
      <c r="AD112" s="160"/>
      <c r="AE112" s="160"/>
      <c r="AF112" s="160"/>
      <c r="AG112" s="160"/>
      <c r="AH112" s="160"/>
      <c r="AI112" s="160"/>
      <c r="AJ112" s="163"/>
      <c r="AK112" s="159"/>
      <c r="AL112" s="159"/>
      <c r="AM112" s="159"/>
      <c r="AN112" s="159"/>
      <c r="AO112" s="159"/>
      <c r="AP112" s="159"/>
      <c r="AQ112" s="159"/>
      <c r="AR112" s="159"/>
      <c r="AS112" s="159"/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  <c r="DK112" s="159"/>
      <c r="DL112" s="159"/>
      <c r="DM112" s="159"/>
      <c r="DN112" s="159"/>
      <c r="DO112" s="159"/>
      <c r="DP112" s="159"/>
      <c r="DQ112" s="159"/>
      <c r="DR112" s="159"/>
      <c r="DS112" s="159"/>
      <c r="DT112" s="159"/>
      <c r="DU112" s="159"/>
      <c r="DV112" s="159"/>
      <c r="DW112" s="159"/>
      <c r="DX112" s="159"/>
      <c r="DY112" s="159"/>
      <c r="DZ112" s="159"/>
      <c r="EA112" s="159"/>
      <c r="EB112" s="159"/>
      <c r="EC112" s="159"/>
      <c r="ED112" s="159"/>
      <c r="EE112" s="159"/>
    </row>
    <row r="113" spans="1:135" s="10" customFormat="1" ht="18.75" thickBot="1" x14ac:dyDescent="0.3">
      <c r="A113" s="186"/>
      <c r="B113" s="104">
        <v>76</v>
      </c>
      <c r="C113" s="87" t="s">
        <v>118</v>
      </c>
      <c r="D113" s="98" t="s">
        <v>31</v>
      </c>
      <c r="E113" s="105"/>
      <c r="F113" s="106"/>
      <c r="G113" s="107"/>
      <c r="H113" s="107"/>
      <c r="I113" s="107"/>
      <c r="J113" s="108"/>
      <c r="K113" s="107"/>
      <c r="L113" s="107"/>
      <c r="M113" s="107"/>
      <c r="N113" s="107"/>
      <c r="O113" s="107"/>
      <c r="P113" s="107"/>
      <c r="Q113" s="107"/>
      <c r="R113" s="107"/>
      <c r="S113" s="109">
        <f t="shared" si="4"/>
        <v>0</v>
      </c>
      <c r="T113" s="103">
        <f t="shared" si="5"/>
        <v>0</v>
      </c>
      <c r="U113" s="160"/>
      <c r="V113" s="156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3"/>
      <c r="AK113" s="159"/>
      <c r="AL113" s="159"/>
      <c r="AM113" s="159"/>
      <c r="AN113" s="159"/>
      <c r="AO113" s="159"/>
      <c r="AP113" s="159"/>
      <c r="AQ113" s="159"/>
      <c r="AR113" s="159"/>
      <c r="AS113" s="159"/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</row>
    <row r="114" spans="1:135" s="10" customFormat="1" ht="18.75" thickBot="1" x14ac:dyDescent="0.3">
      <c r="A114" s="186"/>
      <c r="B114" s="104">
        <v>77</v>
      </c>
      <c r="C114" s="87" t="s">
        <v>119</v>
      </c>
      <c r="D114" s="98" t="s">
        <v>31</v>
      </c>
      <c r="E114" s="105"/>
      <c r="F114" s="106"/>
      <c r="G114" s="107"/>
      <c r="H114" s="107"/>
      <c r="I114" s="107"/>
      <c r="J114" s="108"/>
      <c r="K114" s="107"/>
      <c r="L114" s="107"/>
      <c r="M114" s="107"/>
      <c r="N114" s="107"/>
      <c r="O114" s="107"/>
      <c r="P114" s="107"/>
      <c r="Q114" s="107"/>
      <c r="R114" s="107"/>
      <c r="S114" s="109">
        <f t="shared" si="4"/>
        <v>0</v>
      </c>
      <c r="T114" s="103">
        <f t="shared" si="5"/>
        <v>0</v>
      </c>
      <c r="U114" s="160"/>
      <c r="V114" s="156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  <c r="AH114" s="160"/>
      <c r="AI114" s="160"/>
      <c r="AJ114" s="163"/>
      <c r="AK114" s="159"/>
      <c r="AL114" s="159"/>
      <c r="AM114" s="159"/>
      <c r="AN114" s="159"/>
      <c r="AO114" s="159"/>
      <c r="AP114" s="159"/>
      <c r="AQ114" s="159"/>
      <c r="AR114" s="159"/>
      <c r="AS114" s="159"/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  <c r="DK114" s="159"/>
      <c r="DL114" s="159"/>
      <c r="DM114" s="159"/>
      <c r="DN114" s="159"/>
      <c r="DO114" s="159"/>
      <c r="DP114" s="159"/>
      <c r="DQ114" s="159"/>
      <c r="DR114" s="159"/>
      <c r="DS114" s="159"/>
      <c r="DT114" s="159"/>
      <c r="DU114" s="159"/>
      <c r="DV114" s="159"/>
      <c r="DW114" s="159"/>
      <c r="DX114" s="159"/>
      <c r="DY114" s="159"/>
      <c r="DZ114" s="159"/>
      <c r="EA114" s="159"/>
      <c r="EB114" s="159"/>
      <c r="EC114" s="159"/>
      <c r="ED114" s="159"/>
      <c r="EE114" s="159"/>
    </row>
    <row r="115" spans="1:135" s="10" customFormat="1" ht="18.75" thickBot="1" x14ac:dyDescent="0.3">
      <c r="A115" s="186"/>
      <c r="B115" s="104">
        <v>48</v>
      </c>
      <c r="C115" s="87" t="s">
        <v>120</v>
      </c>
      <c r="D115" s="98" t="s">
        <v>31</v>
      </c>
      <c r="E115" s="105"/>
      <c r="F115" s="106">
        <f>+J115+L115</f>
        <v>68256552</v>
      </c>
      <c r="G115" s="107"/>
      <c r="H115" s="107"/>
      <c r="I115" s="107"/>
      <c r="J115" s="108">
        <f>15677791+18113256</f>
        <v>33791047</v>
      </c>
      <c r="K115" s="107"/>
      <c r="L115" s="107">
        <f>15990750+18474755</f>
        <v>34465505</v>
      </c>
      <c r="M115" s="107"/>
      <c r="N115" s="107"/>
      <c r="O115" s="107"/>
      <c r="P115" s="107"/>
      <c r="Q115" s="107"/>
      <c r="R115" s="107"/>
      <c r="S115" s="109">
        <f t="shared" si="4"/>
        <v>68256552</v>
      </c>
      <c r="T115" s="103">
        <f t="shared" si="5"/>
        <v>0</v>
      </c>
      <c r="U115" s="160"/>
      <c r="V115" s="156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3"/>
      <c r="AK115" s="159"/>
      <c r="AL115" s="159"/>
      <c r="AM115" s="159"/>
      <c r="AN115" s="159"/>
      <c r="AO115" s="159"/>
      <c r="AP115" s="159"/>
      <c r="AQ115" s="159"/>
      <c r="AR115" s="159"/>
      <c r="AS115" s="159"/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  <c r="DK115" s="159"/>
      <c r="DL115" s="159"/>
      <c r="DM115" s="159"/>
      <c r="DN115" s="159"/>
      <c r="DO115" s="159"/>
      <c r="DP115" s="159"/>
      <c r="DQ115" s="159"/>
      <c r="DR115" s="159"/>
      <c r="DS115" s="159"/>
      <c r="DT115" s="159"/>
      <c r="DU115" s="159"/>
      <c r="DV115" s="159"/>
      <c r="DW115" s="159"/>
      <c r="DX115" s="159"/>
      <c r="DY115" s="159"/>
      <c r="DZ115" s="159"/>
      <c r="EA115" s="159"/>
      <c r="EB115" s="159"/>
      <c r="EC115" s="159"/>
      <c r="ED115" s="159"/>
      <c r="EE115" s="159"/>
    </row>
    <row r="116" spans="1:135" s="10" customFormat="1" ht="18.75" thickBot="1" x14ac:dyDescent="0.3">
      <c r="A116" s="186"/>
      <c r="B116" s="104"/>
      <c r="C116" s="87" t="s">
        <v>121</v>
      </c>
      <c r="D116" s="98"/>
      <c r="E116" s="105"/>
      <c r="F116" s="106"/>
      <c r="G116" s="107"/>
      <c r="H116" s="107"/>
      <c r="I116" s="107"/>
      <c r="J116" s="108"/>
      <c r="K116" s="107"/>
      <c r="L116" s="107"/>
      <c r="M116" s="107"/>
      <c r="N116" s="107"/>
      <c r="O116" s="107"/>
      <c r="P116" s="107"/>
      <c r="Q116" s="107"/>
      <c r="R116" s="107"/>
      <c r="S116" s="109"/>
      <c r="T116" s="103"/>
      <c r="U116" s="160"/>
      <c r="V116" s="156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3"/>
      <c r="AK116" s="159"/>
      <c r="AL116" s="159"/>
      <c r="AM116" s="159"/>
      <c r="AN116" s="159"/>
      <c r="AO116" s="159"/>
      <c r="AP116" s="159"/>
      <c r="AQ116" s="159"/>
      <c r="AR116" s="159"/>
      <c r="AS116" s="159"/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  <c r="DK116" s="159"/>
      <c r="DL116" s="159"/>
      <c r="DM116" s="159"/>
      <c r="DN116" s="159"/>
      <c r="DO116" s="159"/>
      <c r="DP116" s="159"/>
      <c r="DQ116" s="159"/>
      <c r="DR116" s="159"/>
      <c r="DS116" s="159"/>
      <c r="DT116" s="159"/>
      <c r="DU116" s="159"/>
      <c r="DV116" s="159"/>
      <c r="DW116" s="159"/>
      <c r="DX116" s="159"/>
      <c r="DY116" s="159"/>
      <c r="DZ116" s="159"/>
      <c r="EA116" s="159"/>
      <c r="EB116" s="159"/>
      <c r="EC116" s="159"/>
      <c r="ED116" s="159"/>
      <c r="EE116" s="159"/>
    </row>
    <row r="117" spans="1:135" s="10" customFormat="1" ht="18.75" thickBot="1" x14ac:dyDescent="0.3">
      <c r="A117" s="186"/>
      <c r="B117" s="104"/>
      <c r="C117" s="87" t="s">
        <v>122</v>
      </c>
      <c r="D117" s="98"/>
      <c r="E117" s="105"/>
      <c r="F117" s="106"/>
      <c r="G117" s="107"/>
      <c r="H117" s="107"/>
      <c r="I117" s="107"/>
      <c r="J117" s="108"/>
      <c r="K117" s="107"/>
      <c r="L117" s="107"/>
      <c r="M117" s="107"/>
      <c r="N117" s="107"/>
      <c r="O117" s="107"/>
      <c r="P117" s="107"/>
      <c r="Q117" s="107"/>
      <c r="R117" s="107"/>
      <c r="S117" s="109"/>
      <c r="T117" s="109"/>
      <c r="U117" s="160"/>
      <c r="V117" s="156"/>
      <c r="W117" s="160"/>
      <c r="X117" s="160"/>
      <c r="Y117" s="160"/>
      <c r="Z117" s="160"/>
      <c r="AA117" s="160"/>
      <c r="AB117" s="160"/>
      <c r="AC117" s="160"/>
      <c r="AD117" s="160"/>
      <c r="AE117" s="160"/>
      <c r="AF117" s="160"/>
      <c r="AG117" s="160"/>
      <c r="AH117" s="160"/>
      <c r="AI117" s="160"/>
      <c r="AJ117" s="163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  <c r="DK117" s="159"/>
      <c r="DL117" s="159"/>
      <c r="DM117" s="159"/>
      <c r="DN117" s="159"/>
      <c r="DO117" s="159"/>
      <c r="DP117" s="159"/>
      <c r="DQ117" s="159"/>
      <c r="DR117" s="159"/>
      <c r="DS117" s="159"/>
      <c r="DT117" s="159"/>
      <c r="DU117" s="159"/>
      <c r="DV117" s="159"/>
      <c r="DW117" s="159"/>
      <c r="DX117" s="159"/>
      <c r="DY117" s="159"/>
      <c r="DZ117" s="159"/>
      <c r="EA117" s="159"/>
      <c r="EB117" s="159"/>
      <c r="EC117" s="159"/>
      <c r="ED117" s="159"/>
      <c r="EE117" s="159"/>
    </row>
    <row r="118" spans="1:135" s="10" customFormat="1" ht="18.75" thickBot="1" x14ac:dyDescent="0.3">
      <c r="A118" s="186"/>
      <c r="B118" s="104"/>
      <c r="C118" s="87" t="s">
        <v>123</v>
      </c>
      <c r="D118" s="98"/>
      <c r="E118" s="105"/>
      <c r="F118" s="106"/>
      <c r="G118" s="107"/>
      <c r="H118" s="107"/>
      <c r="I118" s="107"/>
      <c r="J118" s="108"/>
      <c r="K118" s="107"/>
      <c r="L118" s="107"/>
      <c r="M118" s="107"/>
      <c r="N118" s="107"/>
      <c r="O118" s="107"/>
      <c r="P118" s="107"/>
      <c r="Q118" s="107"/>
      <c r="R118" s="107"/>
      <c r="S118" s="109"/>
      <c r="T118" s="109"/>
      <c r="U118" s="160"/>
      <c r="V118" s="156"/>
      <c r="W118" s="160"/>
      <c r="X118" s="160"/>
      <c r="Y118" s="160"/>
      <c r="Z118" s="160"/>
      <c r="AA118" s="160"/>
      <c r="AB118" s="160"/>
      <c r="AC118" s="160"/>
      <c r="AD118" s="160"/>
      <c r="AE118" s="160"/>
      <c r="AF118" s="160"/>
      <c r="AG118" s="160"/>
      <c r="AH118" s="160"/>
      <c r="AI118" s="160"/>
      <c r="AJ118" s="163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  <c r="DK118" s="159"/>
      <c r="DL118" s="159"/>
      <c r="DM118" s="159"/>
      <c r="DN118" s="159"/>
      <c r="DO118" s="159"/>
      <c r="DP118" s="159"/>
      <c r="DQ118" s="159"/>
      <c r="DR118" s="159"/>
      <c r="DS118" s="159"/>
      <c r="DT118" s="159"/>
      <c r="DU118" s="159"/>
      <c r="DV118" s="159"/>
      <c r="DW118" s="159"/>
      <c r="DX118" s="159"/>
      <c r="DY118" s="159"/>
      <c r="DZ118" s="159"/>
      <c r="EA118" s="159"/>
      <c r="EB118" s="159"/>
      <c r="EC118" s="159"/>
      <c r="ED118" s="159"/>
      <c r="EE118" s="159"/>
    </row>
    <row r="119" spans="1:135" s="10" customFormat="1" ht="18.75" thickBot="1" x14ac:dyDescent="0.3">
      <c r="A119" s="186"/>
      <c r="B119" s="104"/>
      <c r="C119" s="87" t="s">
        <v>124</v>
      </c>
      <c r="D119" s="98"/>
      <c r="E119" s="105"/>
      <c r="F119" s="106"/>
      <c r="G119" s="107"/>
      <c r="H119" s="107"/>
      <c r="I119" s="107"/>
      <c r="J119" s="108"/>
      <c r="K119" s="107"/>
      <c r="L119" s="107"/>
      <c r="M119" s="107"/>
      <c r="N119" s="107"/>
      <c r="O119" s="107"/>
      <c r="P119" s="107"/>
      <c r="Q119" s="107"/>
      <c r="R119" s="107"/>
      <c r="S119" s="109"/>
      <c r="T119" s="109"/>
      <c r="U119" s="160"/>
      <c r="V119" s="156"/>
      <c r="W119" s="160"/>
      <c r="X119" s="160"/>
      <c r="Y119" s="160"/>
      <c r="Z119" s="160"/>
      <c r="AA119" s="160"/>
      <c r="AB119" s="160"/>
      <c r="AC119" s="160"/>
      <c r="AD119" s="160"/>
      <c r="AE119" s="160"/>
      <c r="AF119" s="160"/>
      <c r="AG119" s="160"/>
      <c r="AH119" s="160"/>
      <c r="AI119" s="160"/>
      <c r="AJ119" s="163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  <c r="DK119" s="159"/>
      <c r="DL119" s="159"/>
      <c r="DM119" s="159"/>
      <c r="DN119" s="159"/>
      <c r="DO119" s="159"/>
      <c r="DP119" s="159"/>
      <c r="DQ119" s="159"/>
      <c r="DR119" s="159"/>
      <c r="DS119" s="159"/>
      <c r="DT119" s="159"/>
      <c r="DU119" s="159"/>
      <c r="DV119" s="159"/>
      <c r="DW119" s="159"/>
      <c r="DX119" s="159"/>
      <c r="DY119" s="159"/>
      <c r="DZ119" s="159"/>
      <c r="EA119" s="159"/>
      <c r="EB119" s="159"/>
      <c r="EC119" s="159"/>
      <c r="ED119" s="159"/>
      <c r="EE119" s="159"/>
    </row>
    <row r="120" spans="1:135" s="10" customFormat="1" ht="36.75" thickBot="1" x14ac:dyDescent="0.3">
      <c r="A120" s="186"/>
      <c r="B120" s="104"/>
      <c r="C120" s="87" t="s">
        <v>125</v>
      </c>
      <c r="D120" s="98"/>
      <c r="E120" s="105"/>
      <c r="F120" s="106"/>
      <c r="G120" s="107"/>
      <c r="H120" s="107"/>
      <c r="I120" s="107"/>
      <c r="J120" s="108"/>
      <c r="K120" s="107"/>
      <c r="L120" s="107"/>
      <c r="M120" s="107"/>
      <c r="N120" s="107"/>
      <c r="O120" s="107"/>
      <c r="P120" s="107"/>
      <c r="Q120" s="107"/>
      <c r="R120" s="107"/>
      <c r="S120" s="109"/>
      <c r="T120" s="109"/>
      <c r="U120" s="160"/>
      <c r="V120" s="156"/>
      <c r="W120" s="160"/>
      <c r="X120" s="160"/>
      <c r="Y120" s="160"/>
      <c r="Z120" s="160"/>
      <c r="AA120" s="160"/>
      <c r="AB120" s="160"/>
      <c r="AC120" s="160"/>
      <c r="AD120" s="160"/>
      <c r="AE120" s="160"/>
      <c r="AF120" s="160"/>
      <c r="AG120" s="160"/>
      <c r="AH120" s="160"/>
      <c r="AI120" s="160"/>
      <c r="AJ120" s="163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  <c r="DK120" s="159"/>
      <c r="DL120" s="159"/>
      <c r="DM120" s="159"/>
      <c r="DN120" s="159"/>
      <c r="DO120" s="159"/>
      <c r="DP120" s="159"/>
      <c r="DQ120" s="159"/>
      <c r="DR120" s="159"/>
      <c r="DS120" s="159"/>
      <c r="DT120" s="159"/>
      <c r="DU120" s="159"/>
      <c r="DV120" s="159"/>
      <c r="DW120" s="159"/>
      <c r="DX120" s="159"/>
      <c r="DY120" s="159"/>
      <c r="DZ120" s="159"/>
      <c r="EA120" s="159"/>
      <c r="EB120" s="159"/>
      <c r="EC120" s="159"/>
      <c r="ED120" s="159"/>
      <c r="EE120" s="159"/>
    </row>
    <row r="121" spans="1:135" s="10" customFormat="1" ht="36.75" thickBot="1" x14ac:dyDescent="0.3">
      <c r="A121" s="186"/>
      <c r="B121" s="104"/>
      <c r="C121" s="87" t="s">
        <v>126</v>
      </c>
      <c r="D121" s="98"/>
      <c r="E121" s="105"/>
      <c r="F121" s="106"/>
      <c r="G121" s="107"/>
      <c r="H121" s="107"/>
      <c r="I121" s="107"/>
      <c r="J121" s="108"/>
      <c r="K121" s="107"/>
      <c r="L121" s="107"/>
      <c r="M121" s="107"/>
      <c r="N121" s="107"/>
      <c r="O121" s="107"/>
      <c r="P121" s="107"/>
      <c r="Q121" s="107"/>
      <c r="R121" s="107"/>
      <c r="S121" s="109"/>
      <c r="T121" s="109"/>
      <c r="U121" s="160"/>
      <c r="V121" s="156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3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  <c r="DK121" s="159"/>
      <c r="DL121" s="159"/>
      <c r="DM121" s="159"/>
      <c r="DN121" s="159"/>
      <c r="DO121" s="159"/>
      <c r="DP121" s="159"/>
      <c r="DQ121" s="159"/>
      <c r="DR121" s="159"/>
      <c r="DS121" s="159"/>
      <c r="DT121" s="159"/>
      <c r="DU121" s="159"/>
      <c r="DV121" s="159"/>
      <c r="DW121" s="159"/>
      <c r="DX121" s="159"/>
      <c r="DY121" s="159"/>
      <c r="DZ121" s="159"/>
      <c r="EA121" s="159"/>
      <c r="EB121" s="159"/>
      <c r="EC121" s="159"/>
      <c r="ED121" s="159"/>
      <c r="EE121" s="159"/>
    </row>
    <row r="122" spans="1:135" s="10" customFormat="1" ht="18.75" thickBot="1" x14ac:dyDescent="0.3">
      <c r="A122" s="186"/>
      <c r="B122" s="104"/>
      <c r="C122" s="87" t="s">
        <v>127</v>
      </c>
      <c r="D122" s="98"/>
      <c r="E122" s="105"/>
      <c r="F122" s="106"/>
      <c r="G122" s="107"/>
      <c r="H122" s="107"/>
      <c r="I122" s="107"/>
      <c r="J122" s="108"/>
      <c r="K122" s="107"/>
      <c r="L122" s="107"/>
      <c r="M122" s="107"/>
      <c r="N122" s="107"/>
      <c r="O122" s="107"/>
      <c r="P122" s="107"/>
      <c r="Q122" s="107"/>
      <c r="R122" s="107"/>
      <c r="S122" s="109"/>
      <c r="T122" s="109"/>
      <c r="U122" s="160"/>
      <c r="V122" s="156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3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  <c r="DK122" s="159"/>
      <c r="DL122" s="159"/>
      <c r="DM122" s="159"/>
      <c r="DN122" s="159"/>
      <c r="DO122" s="159"/>
      <c r="DP122" s="159"/>
      <c r="DQ122" s="159"/>
      <c r="DR122" s="159"/>
      <c r="DS122" s="159"/>
      <c r="DT122" s="159"/>
      <c r="DU122" s="159"/>
      <c r="DV122" s="159"/>
      <c r="DW122" s="159"/>
      <c r="DX122" s="159"/>
      <c r="DY122" s="159"/>
      <c r="DZ122" s="159"/>
      <c r="EA122" s="159"/>
      <c r="EB122" s="159"/>
      <c r="EC122" s="159"/>
      <c r="ED122" s="159"/>
      <c r="EE122" s="159"/>
    </row>
    <row r="123" spans="1:135" s="10" customFormat="1" ht="36.75" thickBot="1" x14ac:dyDescent="0.3">
      <c r="A123" s="186"/>
      <c r="B123" s="104"/>
      <c r="C123" s="87" t="s">
        <v>128</v>
      </c>
      <c r="D123" s="98"/>
      <c r="E123" s="105"/>
      <c r="F123" s="106"/>
      <c r="G123" s="107"/>
      <c r="H123" s="107"/>
      <c r="I123" s="107"/>
      <c r="J123" s="108"/>
      <c r="K123" s="107"/>
      <c r="L123" s="107"/>
      <c r="M123" s="107"/>
      <c r="N123" s="107"/>
      <c r="O123" s="107"/>
      <c r="P123" s="107"/>
      <c r="Q123" s="107"/>
      <c r="R123" s="107"/>
      <c r="S123" s="109"/>
      <c r="T123" s="109"/>
      <c r="U123" s="160"/>
      <c r="V123" s="156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3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  <c r="DK123" s="159"/>
      <c r="DL123" s="159"/>
      <c r="DM123" s="159"/>
      <c r="DN123" s="159"/>
      <c r="DO123" s="159"/>
      <c r="DP123" s="159"/>
      <c r="DQ123" s="159"/>
      <c r="DR123" s="159"/>
      <c r="DS123" s="159"/>
      <c r="DT123" s="159"/>
      <c r="DU123" s="159"/>
      <c r="DV123" s="159"/>
      <c r="DW123" s="159"/>
      <c r="DX123" s="159"/>
      <c r="DY123" s="159"/>
      <c r="DZ123" s="159"/>
      <c r="EA123" s="159"/>
      <c r="EB123" s="159"/>
      <c r="EC123" s="159"/>
      <c r="ED123" s="159"/>
      <c r="EE123" s="159"/>
    </row>
    <row r="124" spans="1:135" s="10" customFormat="1" ht="18.75" thickBot="1" x14ac:dyDescent="0.3">
      <c r="A124" s="186"/>
      <c r="B124" s="104"/>
      <c r="C124" s="87" t="s">
        <v>129</v>
      </c>
      <c r="D124" s="98"/>
      <c r="E124" s="105"/>
      <c r="F124" s="106"/>
      <c r="G124" s="107"/>
      <c r="H124" s="107"/>
      <c r="I124" s="107"/>
      <c r="J124" s="108"/>
      <c r="K124" s="107"/>
      <c r="L124" s="107"/>
      <c r="M124" s="107"/>
      <c r="N124" s="107"/>
      <c r="O124" s="107"/>
      <c r="P124" s="107"/>
      <c r="Q124" s="107"/>
      <c r="R124" s="107"/>
      <c r="S124" s="109"/>
      <c r="T124" s="109"/>
      <c r="U124" s="160"/>
      <c r="V124" s="156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3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  <c r="DK124" s="159"/>
      <c r="DL124" s="159"/>
      <c r="DM124" s="159"/>
      <c r="DN124" s="159"/>
      <c r="DO124" s="159"/>
      <c r="DP124" s="159"/>
      <c r="DQ124" s="159"/>
      <c r="DR124" s="159"/>
      <c r="DS124" s="159"/>
      <c r="DT124" s="159"/>
      <c r="DU124" s="159"/>
      <c r="DV124" s="159"/>
      <c r="DW124" s="159"/>
      <c r="DX124" s="159"/>
      <c r="DY124" s="159"/>
      <c r="DZ124" s="159"/>
      <c r="EA124" s="159"/>
      <c r="EB124" s="159"/>
      <c r="EC124" s="159"/>
      <c r="ED124" s="159"/>
      <c r="EE124" s="159"/>
    </row>
    <row r="125" spans="1:135" s="10" customFormat="1" ht="18.75" thickBot="1" x14ac:dyDescent="0.3">
      <c r="A125" s="186"/>
      <c r="B125" s="104"/>
      <c r="C125" s="87" t="s">
        <v>130</v>
      </c>
      <c r="D125" s="98"/>
      <c r="E125" s="105"/>
      <c r="F125" s="106"/>
      <c r="G125" s="107"/>
      <c r="H125" s="107"/>
      <c r="I125" s="107"/>
      <c r="J125" s="108"/>
      <c r="K125" s="107"/>
      <c r="L125" s="107"/>
      <c r="M125" s="107"/>
      <c r="N125" s="107"/>
      <c r="O125" s="107"/>
      <c r="P125" s="107"/>
      <c r="Q125" s="107"/>
      <c r="R125" s="107"/>
      <c r="S125" s="109"/>
      <c r="T125" s="109"/>
      <c r="U125" s="160"/>
      <c r="V125" s="156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3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  <c r="DK125" s="159"/>
      <c r="DL125" s="159"/>
      <c r="DM125" s="159"/>
      <c r="DN125" s="159"/>
      <c r="DO125" s="159"/>
      <c r="DP125" s="159"/>
      <c r="DQ125" s="159"/>
      <c r="DR125" s="159"/>
      <c r="DS125" s="159"/>
      <c r="DT125" s="159"/>
      <c r="DU125" s="159"/>
      <c r="DV125" s="159"/>
      <c r="DW125" s="159"/>
      <c r="DX125" s="159"/>
      <c r="DY125" s="159"/>
      <c r="DZ125" s="159"/>
      <c r="EA125" s="159"/>
      <c r="EB125" s="159"/>
      <c r="EC125" s="159"/>
      <c r="ED125" s="159"/>
      <c r="EE125" s="159"/>
    </row>
    <row r="126" spans="1:135" s="11" customFormat="1" ht="36.75" thickBot="1" x14ac:dyDescent="0.3">
      <c r="A126" s="186"/>
      <c r="B126" s="104"/>
      <c r="C126" s="87" t="s">
        <v>131</v>
      </c>
      <c r="D126" s="98"/>
      <c r="E126" s="105"/>
      <c r="F126" s="106"/>
      <c r="G126" s="107"/>
      <c r="H126" s="107"/>
      <c r="I126" s="107"/>
      <c r="J126" s="108"/>
      <c r="K126" s="107"/>
      <c r="L126" s="107"/>
      <c r="M126" s="107"/>
      <c r="N126" s="107"/>
      <c r="O126" s="107"/>
      <c r="P126" s="107"/>
      <c r="Q126" s="107"/>
      <c r="R126" s="107"/>
      <c r="S126" s="109"/>
      <c r="T126" s="109"/>
      <c r="U126" s="160"/>
      <c r="V126" s="156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3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  <c r="DK126" s="159"/>
      <c r="DL126" s="159"/>
      <c r="DM126" s="159"/>
      <c r="DN126" s="159"/>
      <c r="DO126" s="159"/>
      <c r="DP126" s="159"/>
      <c r="DQ126" s="159"/>
      <c r="DR126" s="159"/>
      <c r="DS126" s="159"/>
      <c r="DT126" s="159"/>
      <c r="DU126" s="159"/>
      <c r="DV126" s="159"/>
      <c r="DW126" s="159"/>
      <c r="DX126" s="159"/>
      <c r="DY126" s="159"/>
      <c r="DZ126" s="159"/>
      <c r="EA126" s="159"/>
      <c r="EB126" s="159"/>
      <c r="EC126" s="159"/>
      <c r="ED126" s="159"/>
      <c r="EE126" s="159"/>
    </row>
    <row r="127" spans="1:135" s="10" customFormat="1" ht="36.75" thickBot="1" x14ac:dyDescent="0.3">
      <c r="A127" s="186"/>
      <c r="B127" s="104"/>
      <c r="C127" s="87" t="s">
        <v>132</v>
      </c>
      <c r="D127" s="98"/>
      <c r="E127" s="105"/>
      <c r="F127" s="106"/>
      <c r="G127" s="107"/>
      <c r="H127" s="107"/>
      <c r="I127" s="107"/>
      <c r="J127" s="108"/>
      <c r="K127" s="107"/>
      <c r="L127" s="107"/>
      <c r="M127" s="107"/>
      <c r="N127" s="107"/>
      <c r="O127" s="107"/>
      <c r="P127" s="107"/>
      <c r="Q127" s="107"/>
      <c r="R127" s="107"/>
      <c r="S127" s="109"/>
      <c r="T127" s="109"/>
      <c r="U127" s="160"/>
      <c r="V127" s="156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3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  <c r="DK127" s="159"/>
      <c r="DL127" s="159"/>
      <c r="DM127" s="159"/>
      <c r="DN127" s="159"/>
      <c r="DO127" s="159"/>
      <c r="DP127" s="159"/>
      <c r="DQ127" s="159"/>
      <c r="DR127" s="159"/>
      <c r="DS127" s="159"/>
      <c r="DT127" s="159"/>
      <c r="DU127" s="159"/>
      <c r="DV127" s="159"/>
      <c r="DW127" s="159"/>
      <c r="DX127" s="159"/>
      <c r="DY127" s="159"/>
      <c r="DZ127" s="159"/>
      <c r="EA127" s="159"/>
      <c r="EB127" s="159"/>
      <c r="EC127" s="159"/>
      <c r="ED127" s="159"/>
      <c r="EE127" s="159"/>
    </row>
    <row r="128" spans="1:135" s="10" customFormat="1" ht="18.75" thickBot="1" x14ac:dyDescent="0.3">
      <c r="A128" s="186"/>
      <c r="B128" s="104"/>
      <c r="C128" s="87" t="s">
        <v>133</v>
      </c>
      <c r="D128" s="98"/>
      <c r="E128" s="105"/>
      <c r="F128" s="106"/>
      <c r="G128" s="107"/>
      <c r="H128" s="107"/>
      <c r="I128" s="107"/>
      <c r="J128" s="108"/>
      <c r="K128" s="107"/>
      <c r="L128" s="107"/>
      <c r="M128" s="107"/>
      <c r="N128" s="107"/>
      <c r="O128" s="107"/>
      <c r="P128" s="107"/>
      <c r="Q128" s="107"/>
      <c r="R128" s="107"/>
      <c r="S128" s="109"/>
      <c r="T128" s="109"/>
      <c r="U128" s="160"/>
      <c r="V128" s="156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3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G128" s="159"/>
      <c r="BH128" s="159"/>
      <c r="BI128" s="159"/>
      <c r="BJ128" s="159"/>
      <c r="BK128" s="159"/>
      <c r="BL128" s="159"/>
      <c r="BM128" s="159"/>
      <c r="BN128" s="159"/>
      <c r="BO128" s="159"/>
      <c r="BP128" s="159"/>
      <c r="BQ128" s="159"/>
      <c r="BR128" s="159"/>
      <c r="BS128" s="159"/>
      <c r="BT128" s="159"/>
      <c r="BU128" s="159"/>
      <c r="BV128" s="159"/>
      <c r="BW128" s="159"/>
      <c r="BX128" s="159"/>
      <c r="BY128" s="159"/>
      <c r="BZ128" s="159"/>
      <c r="CA128" s="159"/>
      <c r="CB128" s="159"/>
      <c r="CC128" s="159"/>
      <c r="CD128" s="159"/>
      <c r="CE128" s="159"/>
      <c r="CF128" s="159"/>
      <c r="CG128" s="159"/>
      <c r="CH128" s="159"/>
      <c r="CI128" s="159"/>
      <c r="CJ128" s="159"/>
      <c r="CK128" s="159"/>
      <c r="CL128" s="159"/>
      <c r="CM128" s="159"/>
      <c r="CN128" s="159"/>
      <c r="CO128" s="159"/>
      <c r="CP128" s="159"/>
      <c r="CQ128" s="159"/>
      <c r="CR128" s="159"/>
      <c r="CS128" s="159"/>
      <c r="CT128" s="159"/>
      <c r="CU128" s="159"/>
      <c r="CV128" s="159"/>
      <c r="CW128" s="159"/>
      <c r="CX128" s="159"/>
      <c r="CY128" s="159"/>
      <c r="CZ128" s="159"/>
      <c r="DA128" s="159"/>
      <c r="DB128" s="159"/>
      <c r="DC128" s="159"/>
      <c r="DD128" s="159"/>
      <c r="DE128" s="159"/>
      <c r="DF128" s="159"/>
      <c r="DG128" s="159"/>
      <c r="DH128" s="159"/>
      <c r="DI128" s="159"/>
      <c r="DJ128" s="159"/>
      <c r="DK128" s="159"/>
      <c r="DL128" s="159"/>
      <c r="DM128" s="159"/>
      <c r="DN128" s="159"/>
      <c r="DO128" s="159"/>
      <c r="DP128" s="159"/>
      <c r="DQ128" s="159"/>
      <c r="DR128" s="159"/>
      <c r="DS128" s="159"/>
      <c r="DT128" s="159"/>
      <c r="DU128" s="159"/>
      <c r="DV128" s="159"/>
      <c r="DW128" s="159"/>
      <c r="DX128" s="159"/>
      <c r="DY128" s="159"/>
      <c r="DZ128" s="159"/>
      <c r="EA128" s="159"/>
      <c r="EB128" s="159"/>
      <c r="EC128" s="159"/>
      <c r="ED128" s="159"/>
      <c r="EE128" s="159"/>
    </row>
    <row r="129" spans="1:135" s="10" customFormat="1" ht="18.75" thickBot="1" x14ac:dyDescent="0.3">
      <c r="A129" s="186"/>
      <c r="B129" s="104">
        <v>38</v>
      </c>
      <c r="C129" s="87" t="s">
        <v>134</v>
      </c>
      <c r="D129" s="98"/>
      <c r="E129" s="105"/>
      <c r="F129" s="106"/>
      <c r="G129" s="107"/>
      <c r="H129" s="107"/>
      <c r="I129" s="107"/>
      <c r="J129" s="108"/>
      <c r="K129" s="107"/>
      <c r="L129" s="107"/>
      <c r="M129" s="107"/>
      <c r="N129" s="107"/>
      <c r="O129" s="107"/>
      <c r="P129" s="107"/>
      <c r="Q129" s="107"/>
      <c r="R129" s="107"/>
      <c r="S129" s="109">
        <f>SUM(G129:R129)</f>
        <v>0</v>
      </c>
      <c r="T129" s="109">
        <f>+F129-S129</f>
        <v>0</v>
      </c>
      <c r="U129" s="160"/>
      <c r="V129" s="156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3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59"/>
      <c r="BO129" s="159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59"/>
      <c r="CJ129" s="159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59"/>
      <c r="DE129" s="159"/>
      <c r="DF129" s="159"/>
      <c r="DG129" s="159"/>
      <c r="DH129" s="159"/>
      <c r="DI129" s="159"/>
      <c r="DJ129" s="159"/>
      <c r="DK129" s="159"/>
      <c r="DL129" s="159"/>
      <c r="DM129" s="159"/>
      <c r="DN129" s="159"/>
      <c r="DO129" s="159"/>
      <c r="DP129" s="159"/>
      <c r="DQ129" s="159"/>
      <c r="DR129" s="159"/>
      <c r="DS129" s="159"/>
      <c r="DT129" s="159"/>
      <c r="DU129" s="159"/>
      <c r="DV129" s="159"/>
      <c r="DW129" s="159"/>
      <c r="DX129" s="159"/>
      <c r="DY129" s="159"/>
      <c r="DZ129" s="159"/>
      <c r="EA129" s="159"/>
      <c r="EB129" s="159"/>
      <c r="EC129" s="159"/>
      <c r="ED129" s="159"/>
      <c r="EE129" s="159"/>
    </row>
    <row r="130" spans="1:135" s="10" customFormat="1" ht="18.75" thickBot="1" x14ac:dyDescent="0.3">
      <c r="A130" s="159"/>
      <c r="B130" s="314"/>
      <c r="C130" s="123" t="s">
        <v>180</v>
      </c>
      <c r="D130" s="124"/>
      <c r="E130" s="125">
        <f t="shared" ref="E130:T130" si="6">SUM(E15:E129)</f>
        <v>2029359725</v>
      </c>
      <c r="F130" s="126">
        <f t="shared" si="6"/>
        <v>1289741020.5</v>
      </c>
      <c r="G130" s="127">
        <f t="shared" si="6"/>
        <v>133843244</v>
      </c>
      <c r="H130" s="127">
        <f t="shared" si="6"/>
        <v>129683144</v>
      </c>
      <c r="I130" s="127">
        <f t="shared" si="6"/>
        <v>268449958.30000001</v>
      </c>
      <c r="J130" s="127">
        <f t="shared" si="6"/>
        <v>246218701.5</v>
      </c>
      <c r="K130" s="127">
        <f t="shared" si="6"/>
        <v>129683144</v>
      </c>
      <c r="L130" s="127">
        <f t="shared" si="6"/>
        <v>215422488.69999999</v>
      </c>
      <c r="M130" s="127">
        <f t="shared" si="6"/>
        <v>141922121</v>
      </c>
      <c r="N130" s="127">
        <f t="shared" si="6"/>
        <v>0</v>
      </c>
      <c r="O130" s="127">
        <f t="shared" si="6"/>
        <v>0</v>
      </c>
      <c r="P130" s="127">
        <f t="shared" si="6"/>
        <v>0</v>
      </c>
      <c r="Q130" s="127">
        <f t="shared" si="6"/>
        <v>0</v>
      </c>
      <c r="R130" s="127">
        <f t="shared" si="6"/>
        <v>0</v>
      </c>
      <c r="S130" s="127">
        <f t="shared" si="6"/>
        <v>1265222801.5</v>
      </c>
      <c r="T130" s="127">
        <f t="shared" si="6"/>
        <v>24518219</v>
      </c>
      <c r="U130" s="160"/>
      <c r="V130" s="156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3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59"/>
      <c r="BO130" s="159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59"/>
      <c r="CJ130" s="159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59"/>
      <c r="DE130" s="159"/>
      <c r="DF130" s="159"/>
      <c r="DG130" s="159"/>
      <c r="DH130" s="159"/>
      <c r="DI130" s="159"/>
      <c r="DJ130" s="159"/>
      <c r="DK130" s="159"/>
      <c r="DL130" s="159"/>
      <c r="DM130" s="159"/>
      <c r="DN130" s="159"/>
      <c r="DO130" s="159"/>
      <c r="DP130" s="159"/>
      <c r="DQ130" s="159"/>
      <c r="DR130" s="159"/>
      <c r="DS130" s="159"/>
      <c r="DT130" s="159"/>
      <c r="DU130" s="159"/>
      <c r="DV130" s="159"/>
      <c r="DW130" s="159"/>
      <c r="DX130" s="159"/>
      <c r="DY130" s="159"/>
      <c r="DZ130" s="159"/>
      <c r="EA130" s="159"/>
      <c r="EB130" s="159"/>
      <c r="EC130" s="159"/>
      <c r="ED130" s="159"/>
      <c r="EE130" s="159"/>
    </row>
    <row r="131" spans="1:135" s="159" customFormat="1" ht="21.75" customHeight="1" x14ac:dyDescent="0.25">
      <c r="B131" s="249"/>
      <c r="S131" s="249"/>
      <c r="T131" s="249"/>
    </row>
    <row r="132" spans="1:135" s="159" customFormat="1" ht="21.75" customHeight="1" x14ac:dyDescent="0.25">
      <c r="B132" s="249"/>
      <c r="E132" s="250"/>
      <c r="F132" s="250"/>
      <c r="G132" s="250"/>
      <c r="H132" s="250"/>
      <c r="I132" s="250"/>
      <c r="S132" s="249"/>
      <c r="T132" s="249"/>
    </row>
    <row r="133" spans="1:135" s="159" customFormat="1" ht="21.75" customHeight="1" thickBot="1" x14ac:dyDescent="0.3">
      <c r="B133" s="249"/>
      <c r="S133" s="249"/>
      <c r="T133" s="249"/>
    </row>
    <row r="134" spans="1:135" s="159" customFormat="1" ht="15.75" x14ac:dyDescent="0.25">
      <c r="B134" s="249"/>
      <c r="C134" s="367" t="s">
        <v>138</v>
      </c>
      <c r="D134" s="368"/>
      <c r="E134" s="368"/>
      <c r="F134" s="368"/>
      <c r="G134" s="368"/>
      <c r="H134" s="368"/>
      <c r="I134" s="368"/>
      <c r="J134" s="368"/>
      <c r="K134" s="368"/>
      <c r="L134" s="368"/>
      <c r="M134" s="368"/>
      <c r="N134" s="368"/>
      <c r="O134" s="368"/>
      <c r="P134" s="368"/>
      <c r="Q134" s="368"/>
      <c r="R134" s="368"/>
      <c r="S134" s="368"/>
      <c r="T134" s="369"/>
    </row>
    <row r="135" spans="1:135" s="164" customFormat="1" ht="18.75" x14ac:dyDescent="0.3">
      <c r="C135" s="360" t="s">
        <v>136</v>
      </c>
      <c r="D135" s="361"/>
      <c r="E135" s="361"/>
      <c r="F135" s="361"/>
      <c r="G135" s="361"/>
      <c r="H135" s="361"/>
      <c r="I135" s="361"/>
      <c r="J135" s="361"/>
      <c r="K135" s="361"/>
      <c r="L135" s="361"/>
      <c r="M135" s="361"/>
      <c r="N135" s="361"/>
      <c r="O135" s="361"/>
      <c r="P135" s="361"/>
      <c r="Q135" s="361"/>
      <c r="R135" s="361"/>
      <c r="S135" s="361"/>
      <c r="T135" s="362"/>
    </row>
    <row r="136" spans="1:135" s="164" customFormat="1" ht="18.75" x14ac:dyDescent="0.3">
      <c r="C136" s="360" t="s">
        <v>137</v>
      </c>
      <c r="D136" s="361"/>
      <c r="E136" s="361"/>
      <c r="F136" s="361"/>
      <c r="G136" s="361"/>
      <c r="H136" s="361"/>
      <c r="I136" s="361"/>
      <c r="J136" s="361"/>
      <c r="K136" s="361"/>
      <c r="L136" s="361"/>
      <c r="M136" s="361"/>
      <c r="N136" s="361"/>
      <c r="O136" s="361"/>
      <c r="P136" s="361"/>
      <c r="Q136" s="361"/>
      <c r="R136" s="361"/>
      <c r="S136" s="361"/>
      <c r="T136" s="362"/>
    </row>
    <row r="137" spans="1:135" s="164" customFormat="1" ht="18.75" x14ac:dyDescent="0.3">
      <c r="C137" s="360"/>
      <c r="D137" s="361"/>
      <c r="E137" s="361"/>
      <c r="F137" s="361"/>
      <c r="G137" s="361"/>
      <c r="H137" s="361"/>
      <c r="I137" s="361"/>
      <c r="J137" s="361"/>
      <c r="K137" s="361"/>
      <c r="L137" s="361"/>
      <c r="M137" s="361"/>
      <c r="N137" s="361"/>
      <c r="O137" s="361"/>
      <c r="P137" s="361"/>
      <c r="Q137" s="361"/>
      <c r="R137" s="361"/>
      <c r="S137" s="361"/>
      <c r="T137" s="362"/>
    </row>
    <row r="138" spans="1:135" s="154" customFormat="1" ht="21.75" customHeight="1" thickBot="1" x14ac:dyDescent="0.3">
      <c r="C138" s="251"/>
      <c r="D138" s="252"/>
      <c r="E138" s="253"/>
      <c r="F138" s="252"/>
      <c r="G138" s="252"/>
      <c r="H138" s="252"/>
      <c r="I138" s="252"/>
      <c r="J138" s="252"/>
      <c r="K138" s="252"/>
      <c r="L138" s="252"/>
      <c r="M138" s="252"/>
      <c r="N138" s="252"/>
      <c r="O138" s="252"/>
      <c r="P138" s="252"/>
      <c r="Q138" s="252"/>
      <c r="R138" s="252"/>
      <c r="S138" s="252"/>
      <c r="T138" s="254"/>
    </row>
    <row r="139" spans="1:135" s="159" customFormat="1" ht="21.75" customHeight="1" x14ac:dyDescent="0.25">
      <c r="B139" s="249"/>
      <c r="S139" s="249"/>
      <c r="T139" s="249"/>
    </row>
    <row r="140" spans="1:135" s="159" customFormat="1" ht="21.75" customHeight="1" x14ac:dyDescent="0.25">
      <c r="B140" s="249"/>
      <c r="S140" s="249"/>
      <c r="T140" s="249"/>
    </row>
    <row r="141" spans="1:135" s="159" customFormat="1" ht="21.75" customHeight="1" x14ac:dyDescent="0.25">
      <c r="B141" s="249"/>
      <c r="S141" s="249"/>
      <c r="T141" s="249"/>
    </row>
    <row r="142" spans="1:135" s="159" customFormat="1" ht="21.75" customHeight="1" x14ac:dyDescent="0.25">
      <c r="B142" s="249"/>
      <c r="S142" s="249"/>
      <c r="T142" s="249"/>
    </row>
    <row r="143" spans="1:135" s="159" customFormat="1" ht="21.75" customHeight="1" x14ac:dyDescent="0.25">
      <c r="B143" s="249"/>
      <c r="S143" s="249"/>
      <c r="T143" s="249"/>
    </row>
    <row r="144" spans="1:135" s="159" customFormat="1" ht="21.75" customHeight="1" x14ac:dyDescent="0.25">
      <c r="B144" s="249"/>
      <c r="S144" s="249"/>
      <c r="T144" s="249"/>
    </row>
    <row r="145" spans="2:20" s="159" customFormat="1" ht="21.75" customHeight="1" x14ac:dyDescent="0.25">
      <c r="B145" s="249"/>
      <c r="S145" s="249"/>
      <c r="T145" s="249"/>
    </row>
    <row r="146" spans="2:20" s="159" customFormat="1" ht="21.75" customHeight="1" x14ac:dyDescent="0.25">
      <c r="B146" s="249"/>
      <c r="S146" s="249"/>
      <c r="T146" s="249"/>
    </row>
    <row r="147" spans="2:20" s="159" customFormat="1" ht="21.75" customHeight="1" x14ac:dyDescent="0.25">
      <c r="B147" s="249"/>
      <c r="S147" s="249"/>
      <c r="T147" s="249"/>
    </row>
    <row r="148" spans="2:20" s="159" customFormat="1" ht="21.75" customHeight="1" x14ac:dyDescent="0.25">
      <c r="B148" s="249"/>
      <c r="S148" s="249"/>
      <c r="T148" s="249"/>
    </row>
    <row r="149" spans="2:20" s="159" customFormat="1" ht="21.75" customHeight="1" x14ac:dyDescent="0.25">
      <c r="B149" s="249"/>
      <c r="S149" s="249"/>
      <c r="T149" s="249"/>
    </row>
    <row r="150" spans="2:20" s="159" customFormat="1" ht="21.75" customHeight="1" x14ac:dyDescent="0.25">
      <c r="B150" s="249"/>
      <c r="S150" s="249"/>
      <c r="T150" s="249"/>
    </row>
    <row r="151" spans="2:20" s="159" customFormat="1" ht="13.5" customHeight="1" x14ac:dyDescent="0.25">
      <c r="B151" s="249"/>
      <c r="S151" s="249"/>
      <c r="T151" s="249"/>
    </row>
    <row r="152" spans="2:20" s="159" customFormat="1" ht="31.5" hidden="1" customHeight="1" x14ac:dyDescent="0.25">
      <c r="B152" s="249"/>
      <c r="C152" s="255"/>
      <c r="D152" s="255"/>
      <c r="E152" s="256"/>
      <c r="F152" s="257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3"/>
      <c r="T152" s="163"/>
    </row>
    <row r="153" spans="2:20" s="159" customFormat="1" ht="15.75" x14ac:dyDescent="0.25">
      <c r="B153" s="249"/>
      <c r="S153" s="163"/>
      <c r="T153" s="163"/>
    </row>
    <row r="154" spans="2:20" s="154" customFormat="1" x14ac:dyDescent="0.25">
      <c r="E154" s="258"/>
    </row>
    <row r="155" spans="2:20" s="154" customFormat="1" x14ac:dyDescent="0.25">
      <c r="E155" s="258"/>
    </row>
    <row r="156" spans="2:20" s="154" customFormat="1" x14ac:dyDescent="0.25">
      <c r="E156" s="258"/>
    </row>
    <row r="157" spans="2:20" s="154" customFormat="1" x14ac:dyDescent="0.25">
      <c r="E157" s="258"/>
    </row>
    <row r="158" spans="2:20" s="154" customFormat="1" x14ac:dyDescent="0.25">
      <c r="E158" s="258"/>
    </row>
    <row r="159" spans="2:20" s="154" customFormat="1" x14ac:dyDescent="0.25">
      <c r="E159" s="258"/>
    </row>
    <row r="160" spans="2:20" s="154" customFormat="1" x14ac:dyDescent="0.25">
      <c r="E160" s="258"/>
    </row>
    <row r="161" spans="5:5" s="154" customFormat="1" x14ac:dyDescent="0.25">
      <c r="E161" s="258"/>
    </row>
    <row r="162" spans="5:5" s="154" customFormat="1" x14ac:dyDescent="0.25">
      <c r="E162" s="258"/>
    </row>
    <row r="163" spans="5:5" s="154" customFormat="1" x14ac:dyDescent="0.25">
      <c r="E163" s="258"/>
    </row>
    <row r="164" spans="5:5" s="154" customFormat="1" x14ac:dyDescent="0.25">
      <c r="E164" s="258"/>
    </row>
    <row r="165" spans="5:5" s="154" customFormat="1" x14ac:dyDescent="0.25">
      <c r="E165" s="258"/>
    </row>
    <row r="166" spans="5:5" s="154" customFormat="1" x14ac:dyDescent="0.25">
      <c r="E166" s="258"/>
    </row>
    <row r="167" spans="5:5" s="154" customFormat="1" x14ac:dyDescent="0.25">
      <c r="E167" s="258"/>
    </row>
    <row r="168" spans="5:5" s="154" customFormat="1" x14ac:dyDescent="0.25">
      <c r="E168" s="258"/>
    </row>
    <row r="169" spans="5:5" s="154" customFormat="1" x14ac:dyDescent="0.25">
      <c r="E169" s="258"/>
    </row>
    <row r="170" spans="5:5" s="154" customFormat="1" x14ac:dyDescent="0.25">
      <c r="E170" s="258"/>
    </row>
    <row r="171" spans="5:5" s="154" customFormat="1" x14ac:dyDescent="0.25">
      <c r="E171" s="258"/>
    </row>
    <row r="172" spans="5:5" s="154" customFormat="1" x14ac:dyDescent="0.25">
      <c r="E172" s="258"/>
    </row>
    <row r="173" spans="5:5" s="154" customFormat="1" x14ac:dyDescent="0.25">
      <c r="E173" s="258"/>
    </row>
    <row r="174" spans="5:5" s="154" customFormat="1" x14ac:dyDescent="0.25">
      <c r="E174" s="258"/>
    </row>
    <row r="175" spans="5:5" s="154" customFormat="1" x14ac:dyDescent="0.25">
      <c r="E175" s="258"/>
    </row>
    <row r="176" spans="5:5" s="154" customFormat="1" x14ac:dyDescent="0.25">
      <c r="E176" s="258"/>
    </row>
    <row r="177" spans="5:5" s="154" customFormat="1" x14ac:dyDescent="0.25">
      <c r="E177" s="258"/>
    </row>
    <row r="178" spans="5:5" s="154" customFormat="1" x14ac:dyDescent="0.25">
      <c r="E178" s="258"/>
    </row>
    <row r="179" spans="5:5" s="154" customFormat="1" x14ac:dyDescent="0.25">
      <c r="E179" s="258"/>
    </row>
    <row r="180" spans="5:5" s="154" customFormat="1" x14ac:dyDescent="0.25">
      <c r="E180" s="258"/>
    </row>
    <row r="181" spans="5:5" s="154" customFormat="1" x14ac:dyDescent="0.25">
      <c r="E181" s="258"/>
    </row>
    <row r="182" spans="5:5" s="154" customFormat="1" x14ac:dyDescent="0.25">
      <c r="E182" s="258"/>
    </row>
    <row r="183" spans="5:5" s="154" customFormat="1" x14ac:dyDescent="0.25">
      <c r="E183" s="258"/>
    </row>
    <row r="184" spans="5:5" s="154" customFormat="1" x14ac:dyDescent="0.25">
      <c r="E184" s="258"/>
    </row>
    <row r="185" spans="5:5" s="154" customFormat="1" x14ac:dyDescent="0.25">
      <c r="E185" s="258"/>
    </row>
    <row r="186" spans="5:5" s="154" customFormat="1" x14ac:dyDescent="0.25">
      <c r="E186" s="258"/>
    </row>
    <row r="187" spans="5:5" s="154" customFormat="1" x14ac:dyDescent="0.25">
      <c r="E187" s="258"/>
    </row>
    <row r="188" spans="5:5" s="154" customFormat="1" x14ac:dyDescent="0.25">
      <c r="E188" s="258"/>
    </row>
    <row r="189" spans="5:5" s="154" customFormat="1" x14ac:dyDescent="0.25">
      <c r="E189" s="258"/>
    </row>
    <row r="190" spans="5:5" s="154" customFormat="1" x14ac:dyDescent="0.25">
      <c r="E190" s="258"/>
    </row>
    <row r="191" spans="5:5" s="154" customFormat="1" x14ac:dyDescent="0.25">
      <c r="E191" s="258"/>
    </row>
    <row r="192" spans="5:5" s="154" customFormat="1" x14ac:dyDescent="0.25">
      <c r="E192" s="258"/>
    </row>
    <row r="193" spans="5:5" s="154" customFormat="1" x14ac:dyDescent="0.25">
      <c r="E193" s="258"/>
    </row>
    <row r="194" spans="5:5" s="154" customFormat="1" x14ac:dyDescent="0.25">
      <c r="E194" s="258"/>
    </row>
    <row r="195" spans="5:5" s="154" customFormat="1" x14ac:dyDescent="0.25">
      <c r="E195" s="258"/>
    </row>
    <row r="196" spans="5:5" s="154" customFormat="1" x14ac:dyDescent="0.25">
      <c r="E196" s="258"/>
    </row>
    <row r="197" spans="5:5" s="154" customFormat="1" x14ac:dyDescent="0.25">
      <c r="E197" s="258"/>
    </row>
    <row r="198" spans="5:5" s="154" customFormat="1" x14ac:dyDescent="0.25">
      <c r="E198" s="258"/>
    </row>
    <row r="199" spans="5:5" s="154" customFormat="1" x14ac:dyDescent="0.25">
      <c r="E199" s="258"/>
    </row>
    <row r="200" spans="5:5" s="154" customFormat="1" x14ac:dyDescent="0.25">
      <c r="E200" s="258"/>
    </row>
    <row r="201" spans="5:5" s="154" customFormat="1" x14ac:dyDescent="0.25">
      <c r="E201" s="258"/>
    </row>
    <row r="202" spans="5:5" s="154" customFormat="1" x14ac:dyDescent="0.25">
      <c r="E202" s="258"/>
    </row>
    <row r="203" spans="5:5" s="154" customFormat="1" x14ac:dyDescent="0.25">
      <c r="E203" s="258"/>
    </row>
    <row r="204" spans="5:5" s="154" customFormat="1" x14ac:dyDescent="0.25">
      <c r="E204" s="258"/>
    </row>
    <row r="205" spans="5:5" s="154" customFormat="1" x14ac:dyDescent="0.25">
      <c r="E205" s="258"/>
    </row>
    <row r="206" spans="5:5" s="154" customFormat="1" x14ac:dyDescent="0.25">
      <c r="E206" s="258"/>
    </row>
    <row r="207" spans="5:5" s="154" customFormat="1" x14ac:dyDescent="0.25">
      <c r="E207" s="258"/>
    </row>
    <row r="208" spans="5:5" s="154" customFormat="1" x14ac:dyDescent="0.25">
      <c r="E208" s="258"/>
    </row>
    <row r="209" spans="5:5" s="154" customFormat="1" x14ac:dyDescent="0.25">
      <c r="E209" s="258"/>
    </row>
    <row r="210" spans="5:5" s="154" customFormat="1" x14ac:dyDescent="0.25">
      <c r="E210" s="258"/>
    </row>
    <row r="211" spans="5:5" s="154" customFormat="1" x14ac:dyDescent="0.25">
      <c r="E211" s="258"/>
    </row>
    <row r="212" spans="5:5" s="154" customFormat="1" x14ac:dyDescent="0.25">
      <c r="E212" s="258"/>
    </row>
    <row r="213" spans="5:5" s="154" customFormat="1" x14ac:dyDescent="0.25">
      <c r="E213" s="258"/>
    </row>
    <row r="214" spans="5:5" s="154" customFormat="1" x14ac:dyDescent="0.25">
      <c r="E214" s="258"/>
    </row>
    <row r="215" spans="5:5" s="154" customFormat="1" x14ac:dyDescent="0.25">
      <c r="E215" s="258"/>
    </row>
    <row r="216" spans="5:5" s="154" customFormat="1" x14ac:dyDescent="0.25">
      <c r="E216" s="258"/>
    </row>
    <row r="217" spans="5:5" s="154" customFormat="1" x14ac:dyDescent="0.25">
      <c r="E217" s="258"/>
    </row>
    <row r="218" spans="5:5" s="154" customFormat="1" x14ac:dyDescent="0.25">
      <c r="E218" s="258"/>
    </row>
    <row r="219" spans="5:5" s="154" customFormat="1" x14ac:dyDescent="0.25">
      <c r="E219" s="258"/>
    </row>
    <row r="220" spans="5:5" s="154" customFormat="1" x14ac:dyDescent="0.25">
      <c r="E220" s="258"/>
    </row>
    <row r="221" spans="5:5" s="154" customFormat="1" x14ac:dyDescent="0.25">
      <c r="E221" s="258"/>
    </row>
    <row r="222" spans="5:5" s="154" customFormat="1" x14ac:dyDescent="0.25">
      <c r="E222" s="258"/>
    </row>
    <row r="223" spans="5:5" s="154" customFormat="1" x14ac:dyDescent="0.25">
      <c r="E223" s="258"/>
    </row>
    <row r="224" spans="5:5" s="154" customFormat="1" x14ac:dyDescent="0.25">
      <c r="E224" s="258"/>
    </row>
    <row r="225" spans="5:5" s="154" customFormat="1" x14ac:dyDescent="0.25">
      <c r="E225" s="258"/>
    </row>
    <row r="226" spans="5:5" s="154" customFormat="1" x14ac:dyDescent="0.25">
      <c r="E226" s="258"/>
    </row>
    <row r="227" spans="5:5" s="154" customFormat="1" x14ac:dyDescent="0.25">
      <c r="E227" s="258"/>
    </row>
    <row r="228" spans="5:5" s="154" customFormat="1" x14ac:dyDescent="0.25">
      <c r="E228" s="258"/>
    </row>
    <row r="229" spans="5:5" s="154" customFormat="1" x14ac:dyDescent="0.25">
      <c r="E229" s="258"/>
    </row>
    <row r="230" spans="5:5" s="154" customFormat="1" x14ac:dyDescent="0.25">
      <c r="E230" s="258"/>
    </row>
    <row r="231" spans="5:5" s="154" customFormat="1" x14ac:dyDescent="0.25">
      <c r="E231" s="258"/>
    </row>
    <row r="232" spans="5:5" s="154" customFormat="1" x14ac:dyDescent="0.25">
      <c r="E232" s="258"/>
    </row>
    <row r="233" spans="5:5" s="154" customFormat="1" x14ac:dyDescent="0.25">
      <c r="E233" s="258"/>
    </row>
    <row r="234" spans="5:5" s="154" customFormat="1" x14ac:dyDescent="0.25">
      <c r="E234" s="258"/>
    </row>
    <row r="235" spans="5:5" s="154" customFormat="1" x14ac:dyDescent="0.25">
      <c r="E235" s="258"/>
    </row>
    <row r="236" spans="5:5" s="154" customFormat="1" x14ac:dyDescent="0.25">
      <c r="E236" s="258"/>
    </row>
    <row r="237" spans="5:5" s="154" customFormat="1" x14ac:dyDescent="0.25">
      <c r="E237" s="258"/>
    </row>
    <row r="238" spans="5:5" s="154" customFormat="1" x14ac:dyDescent="0.25">
      <c r="E238" s="258"/>
    </row>
    <row r="239" spans="5:5" s="154" customFormat="1" x14ac:dyDescent="0.25">
      <c r="E239" s="258"/>
    </row>
    <row r="240" spans="5:5" s="154" customFormat="1" x14ac:dyDescent="0.25">
      <c r="E240" s="258"/>
    </row>
    <row r="241" spans="5:5" s="154" customFormat="1" x14ac:dyDescent="0.25">
      <c r="E241" s="258"/>
    </row>
    <row r="242" spans="5:5" s="154" customFormat="1" x14ac:dyDescent="0.25">
      <c r="E242" s="258"/>
    </row>
    <row r="243" spans="5:5" s="154" customFormat="1" x14ac:dyDescent="0.25">
      <c r="E243" s="258"/>
    </row>
    <row r="244" spans="5:5" s="154" customFormat="1" x14ac:dyDescent="0.25">
      <c r="E244" s="258"/>
    </row>
    <row r="245" spans="5:5" s="154" customFormat="1" x14ac:dyDescent="0.25">
      <c r="E245" s="258"/>
    </row>
    <row r="246" spans="5:5" s="154" customFormat="1" x14ac:dyDescent="0.25">
      <c r="E246" s="258"/>
    </row>
    <row r="247" spans="5:5" s="154" customFormat="1" x14ac:dyDescent="0.25">
      <c r="E247" s="258"/>
    </row>
    <row r="248" spans="5:5" s="154" customFormat="1" x14ac:dyDescent="0.25">
      <c r="E248" s="258"/>
    </row>
    <row r="249" spans="5:5" s="154" customFormat="1" x14ac:dyDescent="0.25">
      <c r="E249" s="258"/>
    </row>
    <row r="250" spans="5:5" s="154" customFormat="1" x14ac:dyDescent="0.25">
      <c r="E250" s="258"/>
    </row>
    <row r="251" spans="5:5" s="154" customFormat="1" x14ac:dyDescent="0.25">
      <c r="E251" s="258"/>
    </row>
    <row r="252" spans="5:5" s="154" customFormat="1" x14ac:dyDescent="0.25">
      <c r="E252" s="258"/>
    </row>
    <row r="253" spans="5:5" s="154" customFormat="1" x14ac:dyDescent="0.25">
      <c r="E253" s="258"/>
    </row>
    <row r="254" spans="5:5" s="154" customFormat="1" x14ac:dyDescent="0.25">
      <c r="E254" s="258"/>
    </row>
    <row r="255" spans="5:5" s="154" customFormat="1" x14ac:dyDescent="0.25">
      <c r="E255" s="258"/>
    </row>
    <row r="256" spans="5:5" s="154" customFormat="1" x14ac:dyDescent="0.25">
      <c r="E256" s="258"/>
    </row>
    <row r="257" spans="5:5" s="154" customFormat="1" x14ac:dyDescent="0.25">
      <c r="E257" s="258"/>
    </row>
    <row r="258" spans="5:5" s="154" customFormat="1" x14ac:dyDescent="0.25">
      <c r="E258" s="258"/>
    </row>
    <row r="259" spans="5:5" s="154" customFormat="1" x14ac:dyDescent="0.25">
      <c r="E259" s="258"/>
    </row>
    <row r="260" spans="5:5" s="154" customFormat="1" x14ac:dyDescent="0.25">
      <c r="E260" s="258"/>
    </row>
    <row r="261" spans="5:5" s="154" customFormat="1" x14ac:dyDescent="0.25">
      <c r="E261" s="258"/>
    </row>
    <row r="262" spans="5:5" s="154" customFormat="1" x14ac:dyDescent="0.25">
      <c r="E262" s="258"/>
    </row>
    <row r="263" spans="5:5" s="154" customFormat="1" x14ac:dyDescent="0.25">
      <c r="E263" s="258"/>
    </row>
    <row r="264" spans="5:5" s="154" customFormat="1" x14ac:dyDescent="0.25">
      <c r="E264" s="258"/>
    </row>
    <row r="265" spans="5:5" s="154" customFormat="1" x14ac:dyDescent="0.25">
      <c r="E265" s="258"/>
    </row>
    <row r="266" spans="5:5" s="154" customFormat="1" x14ac:dyDescent="0.25">
      <c r="E266" s="258"/>
    </row>
    <row r="267" spans="5:5" s="154" customFormat="1" x14ac:dyDescent="0.25">
      <c r="E267" s="258"/>
    </row>
    <row r="268" spans="5:5" s="154" customFormat="1" x14ac:dyDescent="0.25">
      <c r="E268" s="258"/>
    </row>
    <row r="269" spans="5:5" s="154" customFormat="1" x14ac:dyDescent="0.25">
      <c r="E269" s="258"/>
    </row>
    <row r="270" spans="5:5" s="154" customFormat="1" x14ac:dyDescent="0.25">
      <c r="E270" s="258"/>
    </row>
    <row r="271" spans="5:5" s="154" customFormat="1" x14ac:dyDescent="0.25">
      <c r="E271" s="258"/>
    </row>
    <row r="272" spans="5:5" s="154" customFormat="1" x14ac:dyDescent="0.25">
      <c r="E272" s="258"/>
    </row>
    <row r="273" spans="5:5" s="154" customFormat="1" x14ac:dyDescent="0.25">
      <c r="E273" s="258"/>
    </row>
    <row r="274" spans="5:5" s="154" customFormat="1" x14ac:dyDescent="0.25">
      <c r="E274" s="258"/>
    </row>
    <row r="275" spans="5:5" s="154" customFormat="1" x14ac:dyDescent="0.25">
      <c r="E275" s="258"/>
    </row>
    <row r="276" spans="5:5" s="154" customFormat="1" x14ac:dyDescent="0.25">
      <c r="E276" s="258"/>
    </row>
    <row r="277" spans="5:5" s="154" customFormat="1" x14ac:dyDescent="0.25">
      <c r="E277" s="258"/>
    </row>
    <row r="278" spans="5:5" s="154" customFormat="1" x14ac:dyDescent="0.25">
      <c r="E278" s="258"/>
    </row>
    <row r="279" spans="5:5" s="154" customFormat="1" x14ac:dyDescent="0.25">
      <c r="E279" s="258"/>
    </row>
    <row r="280" spans="5:5" s="154" customFormat="1" x14ac:dyDescent="0.25">
      <c r="E280" s="258"/>
    </row>
    <row r="281" spans="5:5" s="154" customFormat="1" x14ac:dyDescent="0.25">
      <c r="E281" s="258"/>
    </row>
    <row r="282" spans="5:5" s="154" customFormat="1" x14ac:dyDescent="0.25">
      <c r="E282" s="258"/>
    </row>
    <row r="283" spans="5:5" s="154" customFormat="1" x14ac:dyDescent="0.25">
      <c r="E283" s="258"/>
    </row>
    <row r="284" spans="5:5" s="154" customFormat="1" x14ac:dyDescent="0.25">
      <c r="E284" s="258"/>
    </row>
    <row r="285" spans="5:5" s="154" customFormat="1" x14ac:dyDescent="0.25">
      <c r="E285" s="258"/>
    </row>
    <row r="286" spans="5:5" s="154" customFormat="1" x14ac:dyDescent="0.25">
      <c r="E286" s="258"/>
    </row>
    <row r="287" spans="5:5" s="154" customFormat="1" x14ac:dyDescent="0.25">
      <c r="E287" s="258"/>
    </row>
    <row r="288" spans="5:5" s="154" customFormat="1" x14ac:dyDescent="0.25">
      <c r="E288" s="258"/>
    </row>
    <row r="289" spans="5:5" s="154" customFormat="1" x14ac:dyDescent="0.25">
      <c r="E289" s="258"/>
    </row>
    <row r="290" spans="5:5" s="154" customFormat="1" x14ac:dyDescent="0.25">
      <c r="E290" s="258"/>
    </row>
    <row r="291" spans="5:5" s="154" customFormat="1" x14ac:dyDescent="0.25">
      <c r="E291" s="258"/>
    </row>
    <row r="292" spans="5:5" s="154" customFormat="1" x14ac:dyDescent="0.25">
      <c r="E292" s="258"/>
    </row>
    <row r="293" spans="5:5" s="154" customFormat="1" x14ac:dyDescent="0.25">
      <c r="E293" s="258"/>
    </row>
    <row r="294" spans="5:5" s="154" customFormat="1" x14ac:dyDescent="0.25">
      <c r="E294" s="258"/>
    </row>
    <row r="295" spans="5:5" s="154" customFormat="1" x14ac:dyDescent="0.25">
      <c r="E295" s="258"/>
    </row>
    <row r="296" spans="5:5" s="154" customFormat="1" x14ac:dyDescent="0.25">
      <c r="E296" s="258"/>
    </row>
    <row r="297" spans="5:5" s="154" customFormat="1" x14ac:dyDescent="0.25">
      <c r="E297" s="258"/>
    </row>
    <row r="298" spans="5:5" s="154" customFormat="1" x14ac:dyDescent="0.25">
      <c r="E298" s="258"/>
    </row>
    <row r="299" spans="5:5" s="154" customFormat="1" x14ac:dyDescent="0.25">
      <c r="E299" s="258"/>
    </row>
    <row r="300" spans="5:5" s="154" customFormat="1" x14ac:dyDescent="0.25">
      <c r="E300" s="258"/>
    </row>
    <row r="301" spans="5:5" s="154" customFormat="1" x14ac:dyDescent="0.25">
      <c r="E301" s="258"/>
    </row>
    <row r="302" spans="5:5" s="154" customFormat="1" x14ac:dyDescent="0.25">
      <c r="E302" s="258"/>
    </row>
    <row r="303" spans="5:5" s="154" customFormat="1" x14ac:dyDescent="0.25">
      <c r="E303" s="258"/>
    </row>
    <row r="304" spans="5:5" s="154" customFormat="1" x14ac:dyDescent="0.25">
      <c r="E304" s="258"/>
    </row>
    <row r="305" spans="5:5" s="154" customFormat="1" x14ac:dyDescent="0.25">
      <c r="E305" s="258"/>
    </row>
    <row r="306" spans="5:5" s="154" customFormat="1" x14ac:dyDescent="0.25">
      <c r="E306" s="258"/>
    </row>
    <row r="307" spans="5:5" s="154" customFormat="1" x14ac:dyDescent="0.25">
      <c r="E307" s="258"/>
    </row>
    <row r="308" spans="5:5" s="154" customFormat="1" x14ac:dyDescent="0.25">
      <c r="E308" s="258"/>
    </row>
    <row r="309" spans="5:5" s="154" customFormat="1" x14ac:dyDescent="0.25">
      <c r="E309" s="258"/>
    </row>
    <row r="310" spans="5:5" s="154" customFormat="1" x14ac:dyDescent="0.25">
      <c r="E310" s="258"/>
    </row>
    <row r="311" spans="5:5" s="154" customFormat="1" x14ac:dyDescent="0.25">
      <c r="E311" s="258"/>
    </row>
    <row r="312" spans="5:5" s="154" customFormat="1" x14ac:dyDescent="0.25">
      <c r="E312" s="258"/>
    </row>
    <row r="313" spans="5:5" s="154" customFormat="1" x14ac:dyDescent="0.25">
      <c r="E313" s="258"/>
    </row>
    <row r="314" spans="5:5" s="154" customFormat="1" x14ac:dyDescent="0.25">
      <c r="E314" s="258"/>
    </row>
    <row r="315" spans="5:5" s="154" customFormat="1" x14ac:dyDescent="0.25">
      <c r="E315" s="258"/>
    </row>
    <row r="316" spans="5:5" s="154" customFormat="1" x14ac:dyDescent="0.25">
      <c r="E316" s="258"/>
    </row>
    <row r="317" spans="5:5" s="154" customFormat="1" x14ac:dyDescent="0.25">
      <c r="E317" s="258"/>
    </row>
    <row r="318" spans="5:5" s="154" customFormat="1" x14ac:dyDescent="0.25">
      <c r="E318" s="258"/>
    </row>
    <row r="319" spans="5:5" s="154" customFormat="1" x14ac:dyDescent="0.25">
      <c r="E319" s="258"/>
    </row>
    <row r="320" spans="5:5" s="154" customFormat="1" x14ac:dyDescent="0.25">
      <c r="E320" s="258"/>
    </row>
    <row r="321" spans="5:5" s="154" customFormat="1" x14ac:dyDescent="0.25">
      <c r="E321" s="258"/>
    </row>
    <row r="322" spans="5:5" s="154" customFormat="1" x14ac:dyDescent="0.25">
      <c r="E322" s="258"/>
    </row>
    <row r="323" spans="5:5" s="154" customFormat="1" x14ac:dyDescent="0.25">
      <c r="E323" s="258"/>
    </row>
    <row r="324" spans="5:5" s="154" customFormat="1" x14ac:dyDescent="0.25">
      <c r="E324" s="258"/>
    </row>
    <row r="325" spans="5:5" s="154" customFormat="1" x14ac:dyDescent="0.25">
      <c r="E325" s="258"/>
    </row>
    <row r="326" spans="5:5" s="154" customFormat="1" x14ac:dyDescent="0.25">
      <c r="E326" s="258"/>
    </row>
    <row r="327" spans="5:5" s="154" customFormat="1" x14ac:dyDescent="0.25">
      <c r="E327" s="258"/>
    </row>
    <row r="328" spans="5:5" s="154" customFormat="1" x14ac:dyDescent="0.25">
      <c r="E328" s="258"/>
    </row>
    <row r="329" spans="5:5" s="154" customFormat="1" x14ac:dyDescent="0.25">
      <c r="E329" s="258"/>
    </row>
    <row r="330" spans="5:5" s="154" customFormat="1" x14ac:dyDescent="0.25">
      <c r="E330" s="258"/>
    </row>
    <row r="331" spans="5:5" s="154" customFormat="1" x14ac:dyDescent="0.25">
      <c r="E331" s="258"/>
    </row>
    <row r="332" spans="5:5" s="154" customFormat="1" x14ac:dyDescent="0.25">
      <c r="E332" s="258"/>
    </row>
    <row r="333" spans="5:5" s="154" customFormat="1" x14ac:dyDescent="0.25">
      <c r="E333" s="258"/>
    </row>
    <row r="334" spans="5:5" s="154" customFormat="1" x14ac:dyDescent="0.25">
      <c r="E334" s="258"/>
    </row>
    <row r="335" spans="5:5" s="154" customFormat="1" x14ac:dyDescent="0.25">
      <c r="E335" s="258"/>
    </row>
    <row r="336" spans="5:5" s="154" customFormat="1" x14ac:dyDescent="0.25">
      <c r="E336" s="258"/>
    </row>
    <row r="337" spans="5:5" s="154" customFormat="1" x14ac:dyDescent="0.25">
      <c r="E337" s="258"/>
    </row>
    <row r="338" spans="5:5" s="154" customFormat="1" x14ac:dyDescent="0.25">
      <c r="E338" s="258"/>
    </row>
    <row r="339" spans="5:5" s="154" customFormat="1" x14ac:dyDescent="0.25">
      <c r="E339" s="258"/>
    </row>
    <row r="340" spans="5:5" s="154" customFormat="1" x14ac:dyDescent="0.25">
      <c r="E340" s="258"/>
    </row>
    <row r="341" spans="5:5" s="154" customFormat="1" x14ac:dyDescent="0.25">
      <c r="E341" s="258"/>
    </row>
    <row r="342" spans="5:5" s="154" customFormat="1" x14ac:dyDescent="0.25">
      <c r="E342" s="258"/>
    </row>
    <row r="343" spans="5:5" s="154" customFormat="1" x14ac:dyDescent="0.25">
      <c r="E343" s="258"/>
    </row>
    <row r="344" spans="5:5" s="154" customFormat="1" x14ac:dyDescent="0.25">
      <c r="E344" s="258"/>
    </row>
    <row r="345" spans="5:5" s="154" customFormat="1" x14ac:dyDescent="0.25">
      <c r="E345" s="258"/>
    </row>
    <row r="346" spans="5:5" s="154" customFormat="1" x14ac:dyDescent="0.25">
      <c r="E346" s="258"/>
    </row>
    <row r="347" spans="5:5" s="154" customFormat="1" x14ac:dyDescent="0.25">
      <c r="E347" s="258"/>
    </row>
    <row r="348" spans="5:5" s="154" customFormat="1" x14ac:dyDescent="0.25">
      <c r="E348" s="258"/>
    </row>
    <row r="349" spans="5:5" s="154" customFormat="1" x14ac:dyDescent="0.25">
      <c r="E349" s="258"/>
    </row>
    <row r="350" spans="5:5" s="154" customFormat="1" x14ac:dyDescent="0.25">
      <c r="E350" s="258"/>
    </row>
    <row r="351" spans="5:5" s="154" customFormat="1" x14ac:dyDescent="0.25">
      <c r="E351" s="258"/>
    </row>
    <row r="352" spans="5:5" s="154" customFormat="1" x14ac:dyDescent="0.25">
      <c r="E352" s="258"/>
    </row>
    <row r="353" spans="5:5" s="154" customFormat="1" x14ac:dyDescent="0.25">
      <c r="E353" s="258"/>
    </row>
    <row r="354" spans="5:5" s="154" customFormat="1" x14ac:dyDescent="0.25">
      <c r="E354" s="258"/>
    </row>
    <row r="355" spans="5:5" s="154" customFormat="1" x14ac:dyDescent="0.25">
      <c r="E355" s="258"/>
    </row>
  </sheetData>
  <autoFilter ref="A14:AJ130" xr:uid="{00000000-0009-0000-0000-00000B000000}"/>
  <mergeCells count="5">
    <mergeCell ref="E6:T6"/>
    <mergeCell ref="C135:T135"/>
    <mergeCell ref="C136:T136"/>
    <mergeCell ref="C137:T137"/>
    <mergeCell ref="C134:T13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0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BW344"/>
  <sheetViews>
    <sheetView topLeftCell="A60" zoomScale="50" zoomScaleNormal="50" workbookViewId="0">
      <selection activeCell="A60" sqref="A1:XFD1048576"/>
    </sheetView>
  </sheetViews>
  <sheetFormatPr baseColWidth="10" defaultColWidth="76.85546875" defaultRowHeight="15" x14ac:dyDescent="0.25"/>
  <cols>
    <col min="1" max="1" width="7.28515625" style="154" customWidth="1"/>
    <col min="2" max="2" width="7.28515625" style="2" bestFit="1" customWidth="1"/>
    <col min="3" max="3" width="51" style="2" customWidth="1"/>
    <col min="4" max="4" width="20.7109375" style="2" customWidth="1"/>
    <col min="5" max="5" width="30" style="12" customWidth="1"/>
    <col min="6" max="6" width="37" style="2" bestFit="1" customWidth="1"/>
    <col min="7" max="8" width="24.140625" style="2" bestFit="1" customWidth="1"/>
    <col min="9" max="10" width="27.7109375" style="2" bestFit="1" customWidth="1"/>
    <col min="11" max="11" width="25.42578125" style="2" bestFit="1" customWidth="1"/>
    <col min="12" max="12" width="24.85546875" style="2" customWidth="1"/>
    <col min="13" max="13" width="24.5703125" style="2" customWidth="1"/>
    <col min="14" max="17" width="22.7109375" style="2" hidden="1" customWidth="1"/>
    <col min="18" max="18" width="6.85546875" style="2" hidden="1" customWidth="1"/>
    <col min="19" max="19" width="27" style="2" bestFit="1" customWidth="1"/>
    <col min="20" max="20" width="28.42578125" style="2" bestFit="1" customWidth="1"/>
    <col min="21" max="21" width="8.28515625" style="154" customWidth="1"/>
    <col min="22" max="22" width="19" style="154" bestFit="1" customWidth="1"/>
    <col min="23" max="23" width="20.5703125" style="154" bestFit="1" customWidth="1"/>
    <col min="24" max="24" width="19" style="154" customWidth="1"/>
    <col min="25" max="75" width="11.42578125" style="154" customWidth="1"/>
    <col min="76" max="231" width="11.42578125" style="2" customWidth="1"/>
    <col min="232" max="234" width="7.28515625" style="2" customWidth="1"/>
    <col min="235" max="235" width="0" style="2" hidden="1" customWidth="1"/>
    <col min="236" max="236" width="7.28515625" style="2" customWidth="1"/>
    <col min="237" max="237" width="66.140625" style="2" customWidth="1"/>
    <col min="238" max="238" width="0" style="2" hidden="1" customWidth="1"/>
    <col min="239" max="239" width="28" style="2" customWidth="1"/>
    <col min="240" max="240" width="32.140625" style="2" customWidth="1"/>
    <col min="241" max="241" width="39.85546875" style="2" bestFit="1" customWidth="1"/>
    <col min="242" max="242" width="0" style="2" hidden="1" customWidth="1"/>
    <col min="243" max="243" width="7.28515625" style="2" customWidth="1"/>
    <col min="244" max="244" width="0" style="2" hidden="1" customWidth="1"/>
    <col min="245" max="245" width="7.28515625" style="2" customWidth="1"/>
    <col min="246" max="246" width="59.5703125" style="2" customWidth="1"/>
    <col min="247" max="247" width="0" style="2" hidden="1" customWidth="1"/>
    <col min="248" max="248" width="23.85546875" style="2" customWidth="1"/>
    <col min="249" max="249" width="27.42578125" style="2" customWidth="1"/>
    <col min="250" max="250" width="28" style="2" customWidth="1"/>
    <col min="251" max="253" width="0" style="2" hidden="1" customWidth="1"/>
    <col min="254" max="254" width="7.28515625" style="2" customWidth="1"/>
    <col min="255" max="255" width="6.140625" style="2" bestFit="1" customWidth="1"/>
    <col min="256" max="256" width="76.85546875" style="2"/>
    <col min="257" max="257" width="7.28515625" style="2" customWidth="1"/>
    <col min="258" max="258" width="6.140625" style="2" bestFit="1" customWidth="1"/>
    <col min="259" max="259" width="78" style="2" customWidth="1"/>
    <col min="260" max="260" width="20.7109375" style="2" customWidth="1"/>
    <col min="261" max="261" width="26" style="2" customWidth="1"/>
    <col min="262" max="262" width="37" style="2" bestFit="1" customWidth="1"/>
    <col min="263" max="271" width="0" style="2" hidden="1" customWidth="1"/>
    <col min="272" max="274" width="22.7109375" style="2" bestFit="1" customWidth="1"/>
    <col min="275" max="275" width="25.28515625" style="2" bestFit="1" customWidth="1"/>
    <col min="276" max="276" width="21" style="2" bestFit="1" customWidth="1"/>
    <col min="277" max="277" width="8.28515625" style="2" customWidth="1"/>
    <col min="278" max="278" width="19" style="2" bestFit="1" customWidth="1"/>
    <col min="279" max="279" width="20.5703125" style="2" bestFit="1" customWidth="1"/>
    <col min="280" max="280" width="19" style="2" customWidth="1"/>
    <col min="281" max="487" width="11.42578125" style="2" customWidth="1"/>
    <col min="488" max="490" width="7.28515625" style="2" customWidth="1"/>
    <col min="491" max="491" width="0" style="2" hidden="1" customWidth="1"/>
    <col min="492" max="492" width="7.28515625" style="2" customWidth="1"/>
    <col min="493" max="493" width="66.140625" style="2" customWidth="1"/>
    <col min="494" max="494" width="0" style="2" hidden="1" customWidth="1"/>
    <col min="495" max="495" width="28" style="2" customWidth="1"/>
    <col min="496" max="496" width="32.140625" style="2" customWidth="1"/>
    <col min="497" max="497" width="39.85546875" style="2" bestFit="1" customWidth="1"/>
    <col min="498" max="498" width="0" style="2" hidden="1" customWidth="1"/>
    <col min="499" max="499" width="7.28515625" style="2" customWidth="1"/>
    <col min="500" max="500" width="0" style="2" hidden="1" customWidth="1"/>
    <col min="501" max="501" width="7.28515625" style="2" customWidth="1"/>
    <col min="502" max="502" width="59.5703125" style="2" customWidth="1"/>
    <col min="503" max="503" width="0" style="2" hidden="1" customWidth="1"/>
    <col min="504" max="504" width="23.85546875" style="2" customWidth="1"/>
    <col min="505" max="505" width="27.42578125" style="2" customWidth="1"/>
    <col min="506" max="506" width="28" style="2" customWidth="1"/>
    <col min="507" max="509" width="0" style="2" hidden="1" customWidth="1"/>
    <col min="510" max="510" width="7.28515625" style="2" customWidth="1"/>
    <col min="511" max="511" width="6.140625" style="2" bestFit="1" customWidth="1"/>
    <col min="512" max="512" width="76.85546875" style="2"/>
    <col min="513" max="513" width="7.28515625" style="2" customWidth="1"/>
    <col min="514" max="514" width="6.140625" style="2" bestFit="1" customWidth="1"/>
    <col min="515" max="515" width="78" style="2" customWidth="1"/>
    <col min="516" max="516" width="20.7109375" style="2" customWidth="1"/>
    <col min="517" max="517" width="26" style="2" customWidth="1"/>
    <col min="518" max="518" width="37" style="2" bestFit="1" customWidth="1"/>
    <col min="519" max="527" width="0" style="2" hidden="1" customWidth="1"/>
    <col min="528" max="530" width="22.7109375" style="2" bestFit="1" customWidth="1"/>
    <col min="531" max="531" width="25.28515625" style="2" bestFit="1" customWidth="1"/>
    <col min="532" max="532" width="21" style="2" bestFit="1" customWidth="1"/>
    <col min="533" max="533" width="8.28515625" style="2" customWidth="1"/>
    <col min="534" max="534" width="19" style="2" bestFit="1" customWidth="1"/>
    <col min="535" max="535" width="20.5703125" style="2" bestFit="1" customWidth="1"/>
    <col min="536" max="536" width="19" style="2" customWidth="1"/>
    <col min="537" max="743" width="11.42578125" style="2" customWidth="1"/>
    <col min="744" max="746" width="7.28515625" style="2" customWidth="1"/>
    <col min="747" max="747" width="0" style="2" hidden="1" customWidth="1"/>
    <col min="748" max="748" width="7.28515625" style="2" customWidth="1"/>
    <col min="749" max="749" width="66.140625" style="2" customWidth="1"/>
    <col min="750" max="750" width="0" style="2" hidden="1" customWidth="1"/>
    <col min="751" max="751" width="28" style="2" customWidth="1"/>
    <col min="752" max="752" width="32.140625" style="2" customWidth="1"/>
    <col min="753" max="753" width="39.85546875" style="2" bestFit="1" customWidth="1"/>
    <col min="754" max="754" width="0" style="2" hidden="1" customWidth="1"/>
    <col min="755" max="755" width="7.28515625" style="2" customWidth="1"/>
    <col min="756" max="756" width="0" style="2" hidden="1" customWidth="1"/>
    <col min="757" max="757" width="7.28515625" style="2" customWidth="1"/>
    <col min="758" max="758" width="59.5703125" style="2" customWidth="1"/>
    <col min="759" max="759" width="0" style="2" hidden="1" customWidth="1"/>
    <col min="760" max="760" width="23.85546875" style="2" customWidth="1"/>
    <col min="761" max="761" width="27.42578125" style="2" customWidth="1"/>
    <col min="762" max="762" width="28" style="2" customWidth="1"/>
    <col min="763" max="765" width="0" style="2" hidden="1" customWidth="1"/>
    <col min="766" max="766" width="7.28515625" style="2" customWidth="1"/>
    <col min="767" max="767" width="6.140625" style="2" bestFit="1" customWidth="1"/>
    <col min="768" max="768" width="76.85546875" style="2"/>
    <col min="769" max="769" width="7.28515625" style="2" customWidth="1"/>
    <col min="770" max="770" width="6.140625" style="2" bestFit="1" customWidth="1"/>
    <col min="771" max="771" width="78" style="2" customWidth="1"/>
    <col min="772" max="772" width="20.7109375" style="2" customWidth="1"/>
    <col min="773" max="773" width="26" style="2" customWidth="1"/>
    <col min="774" max="774" width="37" style="2" bestFit="1" customWidth="1"/>
    <col min="775" max="783" width="0" style="2" hidden="1" customWidth="1"/>
    <col min="784" max="786" width="22.7109375" style="2" bestFit="1" customWidth="1"/>
    <col min="787" max="787" width="25.28515625" style="2" bestFit="1" customWidth="1"/>
    <col min="788" max="788" width="21" style="2" bestFit="1" customWidth="1"/>
    <col min="789" max="789" width="8.28515625" style="2" customWidth="1"/>
    <col min="790" max="790" width="19" style="2" bestFit="1" customWidth="1"/>
    <col min="791" max="791" width="20.5703125" style="2" bestFit="1" customWidth="1"/>
    <col min="792" max="792" width="19" style="2" customWidth="1"/>
    <col min="793" max="999" width="11.42578125" style="2" customWidth="1"/>
    <col min="1000" max="1002" width="7.28515625" style="2" customWidth="1"/>
    <col min="1003" max="1003" width="0" style="2" hidden="1" customWidth="1"/>
    <col min="1004" max="1004" width="7.28515625" style="2" customWidth="1"/>
    <col min="1005" max="1005" width="66.140625" style="2" customWidth="1"/>
    <col min="1006" max="1006" width="0" style="2" hidden="1" customWidth="1"/>
    <col min="1007" max="1007" width="28" style="2" customWidth="1"/>
    <col min="1008" max="1008" width="32.140625" style="2" customWidth="1"/>
    <col min="1009" max="1009" width="39.85546875" style="2" bestFit="1" customWidth="1"/>
    <col min="1010" max="1010" width="0" style="2" hidden="1" customWidth="1"/>
    <col min="1011" max="1011" width="7.28515625" style="2" customWidth="1"/>
    <col min="1012" max="1012" width="0" style="2" hidden="1" customWidth="1"/>
    <col min="1013" max="1013" width="7.28515625" style="2" customWidth="1"/>
    <col min="1014" max="1014" width="59.5703125" style="2" customWidth="1"/>
    <col min="1015" max="1015" width="0" style="2" hidden="1" customWidth="1"/>
    <col min="1016" max="1016" width="23.85546875" style="2" customWidth="1"/>
    <col min="1017" max="1017" width="27.42578125" style="2" customWidth="1"/>
    <col min="1018" max="1018" width="28" style="2" customWidth="1"/>
    <col min="1019" max="1021" width="0" style="2" hidden="1" customWidth="1"/>
    <col min="1022" max="1022" width="7.28515625" style="2" customWidth="1"/>
    <col min="1023" max="1023" width="6.140625" style="2" bestFit="1" customWidth="1"/>
    <col min="1024" max="1024" width="76.85546875" style="2"/>
    <col min="1025" max="1025" width="7.28515625" style="2" customWidth="1"/>
    <col min="1026" max="1026" width="6.140625" style="2" bestFit="1" customWidth="1"/>
    <col min="1027" max="1027" width="78" style="2" customWidth="1"/>
    <col min="1028" max="1028" width="20.7109375" style="2" customWidth="1"/>
    <col min="1029" max="1029" width="26" style="2" customWidth="1"/>
    <col min="1030" max="1030" width="37" style="2" bestFit="1" customWidth="1"/>
    <col min="1031" max="1039" width="0" style="2" hidden="1" customWidth="1"/>
    <col min="1040" max="1042" width="22.7109375" style="2" bestFit="1" customWidth="1"/>
    <col min="1043" max="1043" width="25.28515625" style="2" bestFit="1" customWidth="1"/>
    <col min="1044" max="1044" width="21" style="2" bestFit="1" customWidth="1"/>
    <col min="1045" max="1045" width="8.28515625" style="2" customWidth="1"/>
    <col min="1046" max="1046" width="19" style="2" bestFit="1" customWidth="1"/>
    <col min="1047" max="1047" width="20.5703125" style="2" bestFit="1" customWidth="1"/>
    <col min="1048" max="1048" width="19" style="2" customWidth="1"/>
    <col min="1049" max="1255" width="11.42578125" style="2" customWidth="1"/>
    <col min="1256" max="1258" width="7.28515625" style="2" customWidth="1"/>
    <col min="1259" max="1259" width="0" style="2" hidden="1" customWidth="1"/>
    <col min="1260" max="1260" width="7.28515625" style="2" customWidth="1"/>
    <col min="1261" max="1261" width="66.140625" style="2" customWidth="1"/>
    <col min="1262" max="1262" width="0" style="2" hidden="1" customWidth="1"/>
    <col min="1263" max="1263" width="28" style="2" customWidth="1"/>
    <col min="1264" max="1264" width="32.140625" style="2" customWidth="1"/>
    <col min="1265" max="1265" width="39.85546875" style="2" bestFit="1" customWidth="1"/>
    <col min="1266" max="1266" width="0" style="2" hidden="1" customWidth="1"/>
    <col min="1267" max="1267" width="7.28515625" style="2" customWidth="1"/>
    <col min="1268" max="1268" width="0" style="2" hidden="1" customWidth="1"/>
    <col min="1269" max="1269" width="7.28515625" style="2" customWidth="1"/>
    <col min="1270" max="1270" width="59.5703125" style="2" customWidth="1"/>
    <col min="1271" max="1271" width="0" style="2" hidden="1" customWidth="1"/>
    <col min="1272" max="1272" width="23.85546875" style="2" customWidth="1"/>
    <col min="1273" max="1273" width="27.42578125" style="2" customWidth="1"/>
    <col min="1274" max="1274" width="28" style="2" customWidth="1"/>
    <col min="1275" max="1277" width="0" style="2" hidden="1" customWidth="1"/>
    <col min="1278" max="1278" width="7.28515625" style="2" customWidth="1"/>
    <col min="1279" max="1279" width="6.140625" style="2" bestFit="1" customWidth="1"/>
    <col min="1280" max="1280" width="76.85546875" style="2"/>
    <col min="1281" max="1281" width="7.28515625" style="2" customWidth="1"/>
    <col min="1282" max="1282" width="6.140625" style="2" bestFit="1" customWidth="1"/>
    <col min="1283" max="1283" width="78" style="2" customWidth="1"/>
    <col min="1284" max="1284" width="20.7109375" style="2" customWidth="1"/>
    <col min="1285" max="1285" width="26" style="2" customWidth="1"/>
    <col min="1286" max="1286" width="37" style="2" bestFit="1" customWidth="1"/>
    <col min="1287" max="1295" width="0" style="2" hidden="1" customWidth="1"/>
    <col min="1296" max="1298" width="22.7109375" style="2" bestFit="1" customWidth="1"/>
    <col min="1299" max="1299" width="25.28515625" style="2" bestFit="1" customWidth="1"/>
    <col min="1300" max="1300" width="21" style="2" bestFit="1" customWidth="1"/>
    <col min="1301" max="1301" width="8.28515625" style="2" customWidth="1"/>
    <col min="1302" max="1302" width="19" style="2" bestFit="1" customWidth="1"/>
    <col min="1303" max="1303" width="20.5703125" style="2" bestFit="1" customWidth="1"/>
    <col min="1304" max="1304" width="19" style="2" customWidth="1"/>
    <col min="1305" max="1511" width="11.42578125" style="2" customWidth="1"/>
    <col min="1512" max="1514" width="7.28515625" style="2" customWidth="1"/>
    <col min="1515" max="1515" width="0" style="2" hidden="1" customWidth="1"/>
    <col min="1516" max="1516" width="7.28515625" style="2" customWidth="1"/>
    <col min="1517" max="1517" width="66.140625" style="2" customWidth="1"/>
    <col min="1518" max="1518" width="0" style="2" hidden="1" customWidth="1"/>
    <col min="1519" max="1519" width="28" style="2" customWidth="1"/>
    <col min="1520" max="1520" width="32.140625" style="2" customWidth="1"/>
    <col min="1521" max="1521" width="39.85546875" style="2" bestFit="1" customWidth="1"/>
    <col min="1522" max="1522" width="0" style="2" hidden="1" customWidth="1"/>
    <col min="1523" max="1523" width="7.28515625" style="2" customWidth="1"/>
    <col min="1524" max="1524" width="0" style="2" hidden="1" customWidth="1"/>
    <col min="1525" max="1525" width="7.28515625" style="2" customWidth="1"/>
    <col min="1526" max="1526" width="59.5703125" style="2" customWidth="1"/>
    <col min="1527" max="1527" width="0" style="2" hidden="1" customWidth="1"/>
    <col min="1528" max="1528" width="23.85546875" style="2" customWidth="1"/>
    <col min="1529" max="1529" width="27.42578125" style="2" customWidth="1"/>
    <col min="1530" max="1530" width="28" style="2" customWidth="1"/>
    <col min="1531" max="1533" width="0" style="2" hidden="1" customWidth="1"/>
    <col min="1534" max="1534" width="7.28515625" style="2" customWidth="1"/>
    <col min="1535" max="1535" width="6.140625" style="2" bestFit="1" customWidth="1"/>
    <col min="1536" max="1536" width="76.85546875" style="2"/>
    <col min="1537" max="1537" width="7.28515625" style="2" customWidth="1"/>
    <col min="1538" max="1538" width="6.140625" style="2" bestFit="1" customWidth="1"/>
    <col min="1539" max="1539" width="78" style="2" customWidth="1"/>
    <col min="1540" max="1540" width="20.7109375" style="2" customWidth="1"/>
    <col min="1541" max="1541" width="26" style="2" customWidth="1"/>
    <col min="1542" max="1542" width="37" style="2" bestFit="1" customWidth="1"/>
    <col min="1543" max="1551" width="0" style="2" hidden="1" customWidth="1"/>
    <col min="1552" max="1554" width="22.7109375" style="2" bestFit="1" customWidth="1"/>
    <col min="1555" max="1555" width="25.28515625" style="2" bestFit="1" customWidth="1"/>
    <col min="1556" max="1556" width="21" style="2" bestFit="1" customWidth="1"/>
    <col min="1557" max="1557" width="8.28515625" style="2" customWidth="1"/>
    <col min="1558" max="1558" width="19" style="2" bestFit="1" customWidth="1"/>
    <col min="1559" max="1559" width="20.5703125" style="2" bestFit="1" customWidth="1"/>
    <col min="1560" max="1560" width="19" style="2" customWidth="1"/>
    <col min="1561" max="1767" width="11.42578125" style="2" customWidth="1"/>
    <col min="1768" max="1770" width="7.28515625" style="2" customWidth="1"/>
    <col min="1771" max="1771" width="0" style="2" hidden="1" customWidth="1"/>
    <col min="1772" max="1772" width="7.28515625" style="2" customWidth="1"/>
    <col min="1773" max="1773" width="66.140625" style="2" customWidth="1"/>
    <col min="1774" max="1774" width="0" style="2" hidden="1" customWidth="1"/>
    <col min="1775" max="1775" width="28" style="2" customWidth="1"/>
    <col min="1776" max="1776" width="32.140625" style="2" customWidth="1"/>
    <col min="1777" max="1777" width="39.85546875" style="2" bestFit="1" customWidth="1"/>
    <col min="1778" max="1778" width="0" style="2" hidden="1" customWidth="1"/>
    <col min="1779" max="1779" width="7.28515625" style="2" customWidth="1"/>
    <col min="1780" max="1780" width="0" style="2" hidden="1" customWidth="1"/>
    <col min="1781" max="1781" width="7.28515625" style="2" customWidth="1"/>
    <col min="1782" max="1782" width="59.5703125" style="2" customWidth="1"/>
    <col min="1783" max="1783" width="0" style="2" hidden="1" customWidth="1"/>
    <col min="1784" max="1784" width="23.85546875" style="2" customWidth="1"/>
    <col min="1785" max="1785" width="27.42578125" style="2" customWidth="1"/>
    <col min="1786" max="1786" width="28" style="2" customWidth="1"/>
    <col min="1787" max="1789" width="0" style="2" hidden="1" customWidth="1"/>
    <col min="1790" max="1790" width="7.28515625" style="2" customWidth="1"/>
    <col min="1791" max="1791" width="6.140625" style="2" bestFit="1" customWidth="1"/>
    <col min="1792" max="1792" width="76.85546875" style="2"/>
    <col min="1793" max="1793" width="7.28515625" style="2" customWidth="1"/>
    <col min="1794" max="1794" width="6.140625" style="2" bestFit="1" customWidth="1"/>
    <col min="1795" max="1795" width="78" style="2" customWidth="1"/>
    <col min="1796" max="1796" width="20.7109375" style="2" customWidth="1"/>
    <col min="1797" max="1797" width="26" style="2" customWidth="1"/>
    <col min="1798" max="1798" width="37" style="2" bestFit="1" customWidth="1"/>
    <col min="1799" max="1807" width="0" style="2" hidden="1" customWidth="1"/>
    <col min="1808" max="1810" width="22.7109375" style="2" bestFit="1" customWidth="1"/>
    <col min="1811" max="1811" width="25.28515625" style="2" bestFit="1" customWidth="1"/>
    <col min="1812" max="1812" width="21" style="2" bestFit="1" customWidth="1"/>
    <col min="1813" max="1813" width="8.28515625" style="2" customWidth="1"/>
    <col min="1814" max="1814" width="19" style="2" bestFit="1" customWidth="1"/>
    <col min="1815" max="1815" width="20.5703125" style="2" bestFit="1" customWidth="1"/>
    <col min="1816" max="1816" width="19" style="2" customWidth="1"/>
    <col min="1817" max="2023" width="11.42578125" style="2" customWidth="1"/>
    <col min="2024" max="2026" width="7.28515625" style="2" customWidth="1"/>
    <col min="2027" max="2027" width="0" style="2" hidden="1" customWidth="1"/>
    <col min="2028" max="2028" width="7.28515625" style="2" customWidth="1"/>
    <col min="2029" max="2029" width="66.140625" style="2" customWidth="1"/>
    <col min="2030" max="2030" width="0" style="2" hidden="1" customWidth="1"/>
    <col min="2031" max="2031" width="28" style="2" customWidth="1"/>
    <col min="2032" max="2032" width="32.140625" style="2" customWidth="1"/>
    <col min="2033" max="2033" width="39.85546875" style="2" bestFit="1" customWidth="1"/>
    <col min="2034" max="2034" width="0" style="2" hidden="1" customWidth="1"/>
    <col min="2035" max="2035" width="7.28515625" style="2" customWidth="1"/>
    <col min="2036" max="2036" width="0" style="2" hidden="1" customWidth="1"/>
    <col min="2037" max="2037" width="7.28515625" style="2" customWidth="1"/>
    <col min="2038" max="2038" width="59.5703125" style="2" customWidth="1"/>
    <col min="2039" max="2039" width="0" style="2" hidden="1" customWidth="1"/>
    <col min="2040" max="2040" width="23.85546875" style="2" customWidth="1"/>
    <col min="2041" max="2041" width="27.42578125" style="2" customWidth="1"/>
    <col min="2042" max="2042" width="28" style="2" customWidth="1"/>
    <col min="2043" max="2045" width="0" style="2" hidden="1" customWidth="1"/>
    <col min="2046" max="2046" width="7.28515625" style="2" customWidth="1"/>
    <col min="2047" max="2047" width="6.140625" style="2" bestFit="1" customWidth="1"/>
    <col min="2048" max="2048" width="76.85546875" style="2"/>
    <col min="2049" max="2049" width="7.28515625" style="2" customWidth="1"/>
    <col min="2050" max="2050" width="6.140625" style="2" bestFit="1" customWidth="1"/>
    <col min="2051" max="2051" width="78" style="2" customWidth="1"/>
    <col min="2052" max="2052" width="20.7109375" style="2" customWidth="1"/>
    <col min="2053" max="2053" width="26" style="2" customWidth="1"/>
    <col min="2054" max="2054" width="37" style="2" bestFit="1" customWidth="1"/>
    <col min="2055" max="2063" width="0" style="2" hidden="1" customWidth="1"/>
    <col min="2064" max="2066" width="22.7109375" style="2" bestFit="1" customWidth="1"/>
    <col min="2067" max="2067" width="25.28515625" style="2" bestFit="1" customWidth="1"/>
    <col min="2068" max="2068" width="21" style="2" bestFit="1" customWidth="1"/>
    <col min="2069" max="2069" width="8.28515625" style="2" customWidth="1"/>
    <col min="2070" max="2070" width="19" style="2" bestFit="1" customWidth="1"/>
    <col min="2071" max="2071" width="20.5703125" style="2" bestFit="1" customWidth="1"/>
    <col min="2072" max="2072" width="19" style="2" customWidth="1"/>
    <col min="2073" max="2279" width="11.42578125" style="2" customWidth="1"/>
    <col min="2280" max="2282" width="7.28515625" style="2" customWidth="1"/>
    <col min="2283" max="2283" width="0" style="2" hidden="1" customWidth="1"/>
    <col min="2284" max="2284" width="7.28515625" style="2" customWidth="1"/>
    <col min="2285" max="2285" width="66.140625" style="2" customWidth="1"/>
    <col min="2286" max="2286" width="0" style="2" hidden="1" customWidth="1"/>
    <col min="2287" max="2287" width="28" style="2" customWidth="1"/>
    <col min="2288" max="2288" width="32.140625" style="2" customWidth="1"/>
    <col min="2289" max="2289" width="39.85546875" style="2" bestFit="1" customWidth="1"/>
    <col min="2290" max="2290" width="0" style="2" hidden="1" customWidth="1"/>
    <col min="2291" max="2291" width="7.28515625" style="2" customWidth="1"/>
    <col min="2292" max="2292" width="0" style="2" hidden="1" customWidth="1"/>
    <col min="2293" max="2293" width="7.28515625" style="2" customWidth="1"/>
    <col min="2294" max="2294" width="59.5703125" style="2" customWidth="1"/>
    <col min="2295" max="2295" width="0" style="2" hidden="1" customWidth="1"/>
    <col min="2296" max="2296" width="23.85546875" style="2" customWidth="1"/>
    <col min="2297" max="2297" width="27.42578125" style="2" customWidth="1"/>
    <col min="2298" max="2298" width="28" style="2" customWidth="1"/>
    <col min="2299" max="2301" width="0" style="2" hidden="1" customWidth="1"/>
    <col min="2302" max="2302" width="7.28515625" style="2" customWidth="1"/>
    <col min="2303" max="2303" width="6.140625" style="2" bestFit="1" customWidth="1"/>
    <col min="2304" max="2304" width="76.85546875" style="2"/>
    <col min="2305" max="2305" width="7.28515625" style="2" customWidth="1"/>
    <col min="2306" max="2306" width="6.140625" style="2" bestFit="1" customWidth="1"/>
    <col min="2307" max="2307" width="78" style="2" customWidth="1"/>
    <col min="2308" max="2308" width="20.7109375" style="2" customWidth="1"/>
    <col min="2309" max="2309" width="26" style="2" customWidth="1"/>
    <col min="2310" max="2310" width="37" style="2" bestFit="1" customWidth="1"/>
    <col min="2311" max="2319" width="0" style="2" hidden="1" customWidth="1"/>
    <col min="2320" max="2322" width="22.7109375" style="2" bestFit="1" customWidth="1"/>
    <col min="2323" max="2323" width="25.28515625" style="2" bestFit="1" customWidth="1"/>
    <col min="2324" max="2324" width="21" style="2" bestFit="1" customWidth="1"/>
    <col min="2325" max="2325" width="8.28515625" style="2" customWidth="1"/>
    <col min="2326" max="2326" width="19" style="2" bestFit="1" customWidth="1"/>
    <col min="2327" max="2327" width="20.5703125" style="2" bestFit="1" customWidth="1"/>
    <col min="2328" max="2328" width="19" style="2" customWidth="1"/>
    <col min="2329" max="2535" width="11.42578125" style="2" customWidth="1"/>
    <col min="2536" max="2538" width="7.28515625" style="2" customWidth="1"/>
    <col min="2539" max="2539" width="0" style="2" hidden="1" customWidth="1"/>
    <col min="2540" max="2540" width="7.28515625" style="2" customWidth="1"/>
    <col min="2541" max="2541" width="66.140625" style="2" customWidth="1"/>
    <col min="2542" max="2542" width="0" style="2" hidden="1" customWidth="1"/>
    <col min="2543" max="2543" width="28" style="2" customWidth="1"/>
    <col min="2544" max="2544" width="32.140625" style="2" customWidth="1"/>
    <col min="2545" max="2545" width="39.85546875" style="2" bestFit="1" customWidth="1"/>
    <col min="2546" max="2546" width="0" style="2" hidden="1" customWidth="1"/>
    <col min="2547" max="2547" width="7.28515625" style="2" customWidth="1"/>
    <col min="2548" max="2548" width="0" style="2" hidden="1" customWidth="1"/>
    <col min="2549" max="2549" width="7.28515625" style="2" customWidth="1"/>
    <col min="2550" max="2550" width="59.5703125" style="2" customWidth="1"/>
    <col min="2551" max="2551" width="0" style="2" hidden="1" customWidth="1"/>
    <col min="2552" max="2552" width="23.85546875" style="2" customWidth="1"/>
    <col min="2553" max="2553" width="27.42578125" style="2" customWidth="1"/>
    <col min="2554" max="2554" width="28" style="2" customWidth="1"/>
    <col min="2555" max="2557" width="0" style="2" hidden="1" customWidth="1"/>
    <col min="2558" max="2558" width="7.28515625" style="2" customWidth="1"/>
    <col min="2559" max="2559" width="6.140625" style="2" bestFit="1" customWidth="1"/>
    <col min="2560" max="2560" width="76.85546875" style="2"/>
    <col min="2561" max="2561" width="7.28515625" style="2" customWidth="1"/>
    <col min="2562" max="2562" width="6.140625" style="2" bestFit="1" customWidth="1"/>
    <col min="2563" max="2563" width="78" style="2" customWidth="1"/>
    <col min="2564" max="2564" width="20.7109375" style="2" customWidth="1"/>
    <col min="2565" max="2565" width="26" style="2" customWidth="1"/>
    <col min="2566" max="2566" width="37" style="2" bestFit="1" customWidth="1"/>
    <col min="2567" max="2575" width="0" style="2" hidden="1" customWidth="1"/>
    <col min="2576" max="2578" width="22.7109375" style="2" bestFit="1" customWidth="1"/>
    <col min="2579" max="2579" width="25.28515625" style="2" bestFit="1" customWidth="1"/>
    <col min="2580" max="2580" width="21" style="2" bestFit="1" customWidth="1"/>
    <col min="2581" max="2581" width="8.28515625" style="2" customWidth="1"/>
    <col min="2582" max="2582" width="19" style="2" bestFit="1" customWidth="1"/>
    <col min="2583" max="2583" width="20.5703125" style="2" bestFit="1" customWidth="1"/>
    <col min="2584" max="2584" width="19" style="2" customWidth="1"/>
    <col min="2585" max="2791" width="11.42578125" style="2" customWidth="1"/>
    <col min="2792" max="2794" width="7.28515625" style="2" customWidth="1"/>
    <col min="2795" max="2795" width="0" style="2" hidden="1" customWidth="1"/>
    <col min="2796" max="2796" width="7.28515625" style="2" customWidth="1"/>
    <col min="2797" max="2797" width="66.140625" style="2" customWidth="1"/>
    <col min="2798" max="2798" width="0" style="2" hidden="1" customWidth="1"/>
    <col min="2799" max="2799" width="28" style="2" customWidth="1"/>
    <col min="2800" max="2800" width="32.140625" style="2" customWidth="1"/>
    <col min="2801" max="2801" width="39.85546875" style="2" bestFit="1" customWidth="1"/>
    <col min="2802" max="2802" width="0" style="2" hidden="1" customWidth="1"/>
    <col min="2803" max="2803" width="7.28515625" style="2" customWidth="1"/>
    <col min="2804" max="2804" width="0" style="2" hidden="1" customWidth="1"/>
    <col min="2805" max="2805" width="7.28515625" style="2" customWidth="1"/>
    <col min="2806" max="2806" width="59.5703125" style="2" customWidth="1"/>
    <col min="2807" max="2807" width="0" style="2" hidden="1" customWidth="1"/>
    <col min="2808" max="2808" width="23.85546875" style="2" customWidth="1"/>
    <col min="2809" max="2809" width="27.42578125" style="2" customWidth="1"/>
    <col min="2810" max="2810" width="28" style="2" customWidth="1"/>
    <col min="2811" max="2813" width="0" style="2" hidden="1" customWidth="1"/>
    <col min="2814" max="2814" width="7.28515625" style="2" customWidth="1"/>
    <col min="2815" max="2815" width="6.140625" style="2" bestFit="1" customWidth="1"/>
    <col min="2816" max="2816" width="76.85546875" style="2"/>
    <col min="2817" max="2817" width="7.28515625" style="2" customWidth="1"/>
    <col min="2818" max="2818" width="6.140625" style="2" bestFit="1" customWidth="1"/>
    <col min="2819" max="2819" width="78" style="2" customWidth="1"/>
    <col min="2820" max="2820" width="20.7109375" style="2" customWidth="1"/>
    <col min="2821" max="2821" width="26" style="2" customWidth="1"/>
    <col min="2822" max="2822" width="37" style="2" bestFit="1" customWidth="1"/>
    <col min="2823" max="2831" width="0" style="2" hidden="1" customWidth="1"/>
    <col min="2832" max="2834" width="22.7109375" style="2" bestFit="1" customWidth="1"/>
    <col min="2835" max="2835" width="25.28515625" style="2" bestFit="1" customWidth="1"/>
    <col min="2836" max="2836" width="21" style="2" bestFit="1" customWidth="1"/>
    <col min="2837" max="2837" width="8.28515625" style="2" customWidth="1"/>
    <col min="2838" max="2838" width="19" style="2" bestFit="1" customWidth="1"/>
    <col min="2839" max="2839" width="20.5703125" style="2" bestFit="1" customWidth="1"/>
    <col min="2840" max="2840" width="19" style="2" customWidth="1"/>
    <col min="2841" max="3047" width="11.42578125" style="2" customWidth="1"/>
    <col min="3048" max="3050" width="7.28515625" style="2" customWidth="1"/>
    <col min="3051" max="3051" width="0" style="2" hidden="1" customWidth="1"/>
    <col min="3052" max="3052" width="7.28515625" style="2" customWidth="1"/>
    <col min="3053" max="3053" width="66.140625" style="2" customWidth="1"/>
    <col min="3054" max="3054" width="0" style="2" hidden="1" customWidth="1"/>
    <col min="3055" max="3055" width="28" style="2" customWidth="1"/>
    <col min="3056" max="3056" width="32.140625" style="2" customWidth="1"/>
    <col min="3057" max="3057" width="39.85546875" style="2" bestFit="1" customWidth="1"/>
    <col min="3058" max="3058" width="0" style="2" hidden="1" customWidth="1"/>
    <col min="3059" max="3059" width="7.28515625" style="2" customWidth="1"/>
    <col min="3060" max="3060" width="0" style="2" hidden="1" customWidth="1"/>
    <col min="3061" max="3061" width="7.28515625" style="2" customWidth="1"/>
    <col min="3062" max="3062" width="59.5703125" style="2" customWidth="1"/>
    <col min="3063" max="3063" width="0" style="2" hidden="1" customWidth="1"/>
    <col min="3064" max="3064" width="23.85546875" style="2" customWidth="1"/>
    <col min="3065" max="3065" width="27.42578125" style="2" customWidth="1"/>
    <col min="3066" max="3066" width="28" style="2" customWidth="1"/>
    <col min="3067" max="3069" width="0" style="2" hidden="1" customWidth="1"/>
    <col min="3070" max="3070" width="7.28515625" style="2" customWidth="1"/>
    <col min="3071" max="3071" width="6.140625" style="2" bestFit="1" customWidth="1"/>
    <col min="3072" max="3072" width="76.85546875" style="2"/>
    <col min="3073" max="3073" width="7.28515625" style="2" customWidth="1"/>
    <col min="3074" max="3074" width="6.140625" style="2" bestFit="1" customWidth="1"/>
    <col min="3075" max="3075" width="78" style="2" customWidth="1"/>
    <col min="3076" max="3076" width="20.7109375" style="2" customWidth="1"/>
    <col min="3077" max="3077" width="26" style="2" customWidth="1"/>
    <col min="3078" max="3078" width="37" style="2" bestFit="1" customWidth="1"/>
    <col min="3079" max="3087" width="0" style="2" hidden="1" customWidth="1"/>
    <col min="3088" max="3090" width="22.7109375" style="2" bestFit="1" customWidth="1"/>
    <col min="3091" max="3091" width="25.28515625" style="2" bestFit="1" customWidth="1"/>
    <col min="3092" max="3092" width="21" style="2" bestFit="1" customWidth="1"/>
    <col min="3093" max="3093" width="8.28515625" style="2" customWidth="1"/>
    <col min="3094" max="3094" width="19" style="2" bestFit="1" customWidth="1"/>
    <col min="3095" max="3095" width="20.5703125" style="2" bestFit="1" customWidth="1"/>
    <col min="3096" max="3096" width="19" style="2" customWidth="1"/>
    <col min="3097" max="3303" width="11.42578125" style="2" customWidth="1"/>
    <col min="3304" max="3306" width="7.28515625" style="2" customWidth="1"/>
    <col min="3307" max="3307" width="0" style="2" hidden="1" customWidth="1"/>
    <col min="3308" max="3308" width="7.28515625" style="2" customWidth="1"/>
    <col min="3309" max="3309" width="66.140625" style="2" customWidth="1"/>
    <col min="3310" max="3310" width="0" style="2" hidden="1" customWidth="1"/>
    <col min="3311" max="3311" width="28" style="2" customWidth="1"/>
    <col min="3312" max="3312" width="32.140625" style="2" customWidth="1"/>
    <col min="3313" max="3313" width="39.85546875" style="2" bestFit="1" customWidth="1"/>
    <col min="3314" max="3314" width="0" style="2" hidden="1" customWidth="1"/>
    <col min="3315" max="3315" width="7.28515625" style="2" customWidth="1"/>
    <col min="3316" max="3316" width="0" style="2" hidden="1" customWidth="1"/>
    <col min="3317" max="3317" width="7.28515625" style="2" customWidth="1"/>
    <col min="3318" max="3318" width="59.5703125" style="2" customWidth="1"/>
    <col min="3319" max="3319" width="0" style="2" hidden="1" customWidth="1"/>
    <col min="3320" max="3320" width="23.85546875" style="2" customWidth="1"/>
    <col min="3321" max="3321" width="27.42578125" style="2" customWidth="1"/>
    <col min="3322" max="3322" width="28" style="2" customWidth="1"/>
    <col min="3323" max="3325" width="0" style="2" hidden="1" customWidth="1"/>
    <col min="3326" max="3326" width="7.28515625" style="2" customWidth="1"/>
    <col min="3327" max="3327" width="6.140625" style="2" bestFit="1" customWidth="1"/>
    <col min="3328" max="3328" width="76.85546875" style="2"/>
    <col min="3329" max="3329" width="7.28515625" style="2" customWidth="1"/>
    <col min="3330" max="3330" width="6.140625" style="2" bestFit="1" customWidth="1"/>
    <col min="3331" max="3331" width="78" style="2" customWidth="1"/>
    <col min="3332" max="3332" width="20.7109375" style="2" customWidth="1"/>
    <col min="3333" max="3333" width="26" style="2" customWidth="1"/>
    <col min="3334" max="3334" width="37" style="2" bestFit="1" customWidth="1"/>
    <col min="3335" max="3343" width="0" style="2" hidden="1" customWidth="1"/>
    <col min="3344" max="3346" width="22.7109375" style="2" bestFit="1" customWidth="1"/>
    <col min="3347" max="3347" width="25.28515625" style="2" bestFit="1" customWidth="1"/>
    <col min="3348" max="3348" width="21" style="2" bestFit="1" customWidth="1"/>
    <col min="3349" max="3349" width="8.28515625" style="2" customWidth="1"/>
    <col min="3350" max="3350" width="19" style="2" bestFit="1" customWidth="1"/>
    <col min="3351" max="3351" width="20.5703125" style="2" bestFit="1" customWidth="1"/>
    <col min="3352" max="3352" width="19" style="2" customWidth="1"/>
    <col min="3353" max="3559" width="11.42578125" style="2" customWidth="1"/>
    <col min="3560" max="3562" width="7.28515625" style="2" customWidth="1"/>
    <col min="3563" max="3563" width="0" style="2" hidden="1" customWidth="1"/>
    <col min="3564" max="3564" width="7.28515625" style="2" customWidth="1"/>
    <col min="3565" max="3565" width="66.140625" style="2" customWidth="1"/>
    <col min="3566" max="3566" width="0" style="2" hidden="1" customWidth="1"/>
    <col min="3567" max="3567" width="28" style="2" customWidth="1"/>
    <col min="3568" max="3568" width="32.140625" style="2" customWidth="1"/>
    <col min="3569" max="3569" width="39.85546875" style="2" bestFit="1" customWidth="1"/>
    <col min="3570" max="3570" width="0" style="2" hidden="1" customWidth="1"/>
    <col min="3571" max="3571" width="7.28515625" style="2" customWidth="1"/>
    <col min="3572" max="3572" width="0" style="2" hidden="1" customWidth="1"/>
    <col min="3573" max="3573" width="7.28515625" style="2" customWidth="1"/>
    <col min="3574" max="3574" width="59.5703125" style="2" customWidth="1"/>
    <col min="3575" max="3575" width="0" style="2" hidden="1" customWidth="1"/>
    <col min="3576" max="3576" width="23.85546875" style="2" customWidth="1"/>
    <col min="3577" max="3577" width="27.42578125" style="2" customWidth="1"/>
    <col min="3578" max="3578" width="28" style="2" customWidth="1"/>
    <col min="3579" max="3581" width="0" style="2" hidden="1" customWidth="1"/>
    <col min="3582" max="3582" width="7.28515625" style="2" customWidth="1"/>
    <col min="3583" max="3583" width="6.140625" style="2" bestFit="1" customWidth="1"/>
    <col min="3584" max="3584" width="76.85546875" style="2"/>
    <col min="3585" max="3585" width="7.28515625" style="2" customWidth="1"/>
    <col min="3586" max="3586" width="6.140625" style="2" bestFit="1" customWidth="1"/>
    <col min="3587" max="3587" width="78" style="2" customWidth="1"/>
    <col min="3588" max="3588" width="20.7109375" style="2" customWidth="1"/>
    <col min="3589" max="3589" width="26" style="2" customWidth="1"/>
    <col min="3590" max="3590" width="37" style="2" bestFit="1" customWidth="1"/>
    <col min="3591" max="3599" width="0" style="2" hidden="1" customWidth="1"/>
    <col min="3600" max="3602" width="22.7109375" style="2" bestFit="1" customWidth="1"/>
    <col min="3603" max="3603" width="25.28515625" style="2" bestFit="1" customWidth="1"/>
    <col min="3604" max="3604" width="21" style="2" bestFit="1" customWidth="1"/>
    <col min="3605" max="3605" width="8.28515625" style="2" customWidth="1"/>
    <col min="3606" max="3606" width="19" style="2" bestFit="1" customWidth="1"/>
    <col min="3607" max="3607" width="20.5703125" style="2" bestFit="1" customWidth="1"/>
    <col min="3608" max="3608" width="19" style="2" customWidth="1"/>
    <col min="3609" max="3815" width="11.42578125" style="2" customWidth="1"/>
    <col min="3816" max="3818" width="7.28515625" style="2" customWidth="1"/>
    <col min="3819" max="3819" width="0" style="2" hidden="1" customWidth="1"/>
    <col min="3820" max="3820" width="7.28515625" style="2" customWidth="1"/>
    <col min="3821" max="3821" width="66.140625" style="2" customWidth="1"/>
    <col min="3822" max="3822" width="0" style="2" hidden="1" customWidth="1"/>
    <col min="3823" max="3823" width="28" style="2" customWidth="1"/>
    <col min="3824" max="3824" width="32.140625" style="2" customWidth="1"/>
    <col min="3825" max="3825" width="39.85546875" style="2" bestFit="1" customWidth="1"/>
    <col min="3826" max="3826" width="0" style="2" hidden="1" customWidth="1"/>
    <col min="3827" max="3827" width="7.28515625" style="2" customWidth="1"/>
    <col min="3828" max="3828" width="0" style="2" hidden="1" customWidth="1"/>
    <col min="3829" max="3829" width="7.28515625" style="2" customWidth="1"/>
    <col min="3830" max="3830" width="59.5703125" style="2" customWidth="1"/>
    <col min="3831" max="3831" width="0" style="2" hidden="1" customWidth="1"/>
    <col min="3832" max="3832" width="23.85546875" style="2" customWidth="1"/>
    <col min="3833" max="3833" width="27.42578125" style="2" customWidth="1"/>
    <col min="3834" max="3834" width="28" style="2" customWidth="1"/>
    <col min="3835" max="3837" width="0" style="2" hidden="1" customWidth="1"/>
    <col min="3838" max="3838" width="7.28515625" style="2" customWidth="1"/>
    <col min="3839" max="3839" width="6.140625" style="2" bestFit="1" customWidth="1"/>
    <col min="3840" max="3840" width="76.85546875" style="2"/>
    <col min="3841" max="3841" width="7.28515625" style="2" customWidth="1"/>
    <col min="3842" max="3842" width="6.140625" style="2" bestFit="1" customWidth="1"/>
    <col min="3843" max="3843" width="78" style="2" customWidth="1"/>
    <col min="3844" max="3844" width="20.7109375" style="2" customWidth="1"/>
    <col min="3845" max="3845" width="26" style="2" customWidth="1"/>
    <col min="3846" max="3846" width="37" style="2" bestFit="1" customWidth="1"/>
    <col min="3847" max="3855" width="0" style="2" hidden="1" customWidth="1"/>
    <col min="3856" max="3858" width="22.7109375" style="2" bestFit="1" customWidth="1"/>
    <col min="3859" max="3859" width="25.28515625" style="2" bestFit="1" customWidth="1"/>
    <col min="3860" max="3860" width="21" style="2" bestFit="1" customWidth="1"/>
    <col min="3861" max="3861" width="8.28515625" style="2" customWidth="1"/>
    <col min="3862" max="3862" width="19" style="2" bestFit="1" customWidth="1"/>
    <col min="3863" max="3863" width="20.5703125" style="2" bestFit="1" customWidth="1"/>
    <col min="3864" max="3864" width="19" style="2" customWidth="1"/>
    <col min="3865" max="4071" width="11.42578125" style="2" customWidth="1"/>
    <col min="4072" max="4074" width="7.28515625" style="2" customWidth="1"/>
    <col min="4075" max="4075" width="0" style="2" hidden="1" customWidth="1"/>
    <col min="4076" max="4076" width="7.28515625" style="2" customWidth="1"/>
    <col min="4077" max="4077" width="66.140625" style="2" customWidth="1"/>
    <col min="4078" max="4078" width="0" style="2" hidden="1" customWidth="1"/>
    <col min="4079" max="4079" width="28" style="2" customWidth="1"/>
    <col min="4080" max="4080" width="32.140625" style="2" customWidth="1"/>
    <col min="4081" max="4081" width="39.85546875" style="2" bestFit="1" customWidth="1"/>
    <col min="4082" max="4082" width="0" style="2" hidden="1" customWidth="1"/>
    <col min="4083" max="4083" width="7.28515625" style="2" customWidth="1"/>
    <col min="4084" max="4084" width="0" style="2" hidden="1" customWidth="1"/>
    <col min="4085" max="4085" width="7.28515625" style="2" customWidth="1"/>
    <col min="4086" max="4086" width="59.5703125" style="2" customWidth="1"/>
    <col min="4087" max="4087" width="0" style="2" hidden="1" customWidth="1"/>
    <col min="4088" max="4088" width="23.85546875" style="2" customWidth="1"/>
    <col min="4089" max="4089" width="27.42578125" style="2" customWidth="1"/>
    <col min="4090" max="4090" width="28" style="2" customWidth="1"/>
    <col min="4091" max="4093" width="0" style="2" hidden="1" customWidth="1"/>
    <col min="4094" max="4094" width="7.28515625" style="2" customWidth="1"/>
    <col min="4095" max="4095" width="6.140625" style="2" bestFit="1" customWidth="1"/>
    <col min="4096" max="4096" width="76.85546875" style="2"/>
    <col min="4097" max="4097" width="7.28515625" style="2" customWidth="1"/>
    <col min="4098" max="4098" width="6.140625" style="2" bestFit="1" customWidth="1"/>
    <col min="4099" max="4099" width="78" style="2" customWidth="1"/>
    <col min="4100" max="4100" width="20.7109375" style="2" customWidth="1"/>
    <col min="4101" max="4101" width="26" style="2" customWidth="1"/>
    <col min="4102" max="4102" width="37" style="2" bestFit="1" customWidth="1"/>
    <col min="4103" max="4111" width="0" style="2" hidden="1" customWidth="1"/>
    <col min="4112" max="4114" width="22.7109375" style="2" bestFit="1" customWidth="1"/>
    <col min="4115" max="4115" width="25.28515625" style="2" bestFit="1" customWidth="1"/>
    <col min="4116" max="4116" width="21" style="2" bestFit="1" customWidth="1"/>
    <col min="4117" max="4117" width="8.28515625" style="2" customWidth="1"/>
    <col min="4118" max="4118" width="19" style="2" bestFit="1" customWidth="1"/>
    <col min="4119" max="4119" width="20.5703125" style="2" bestFit="1" customWidth="1"/>
    <col min="4120" max="4120" width="19" style="2" customWidth="1"/>
    <col min="4121" max="4327" width="11.42578125" style="2" customWidth="1"/>
    <col min="4328" max="4330" width="7.28515625" style="2" customWidth="1"/>
    <col min="4331" max="4331" width="0" style="2" hidden="1" customWidth="1"/>
    <col min="4332" max="4332" width="7.28515625" style="2" customWidth="1"/>
    <col min="4333" max="4333" width="66.140625" style="2" customWidth="1"/>
    <col min="4334" max="4334" width="0" style="2" hidden="1" customWidth="1"/>
    <col min="4335" max="4335" width="28" style="2" customWidth="1"/>
    <col min="4336" max="4336" width="32.140625" style="2" customWidth="1"/>
    <col min="4337" max="4337" width="39.85546875" style="2" bestFit="1" customWidth="1"/>
    <col min="4338" max="4338" width="0" style="2" hidden="1" customWidth="1"/>
    <col min="4339" max="4339" width="7.28515625" style="2" customWidth="1"/>
    <col min="4340" max="4340" width="0" style="2" hidden="1" customWidth="1"/>
    <col min="4341" max="4341" width="7.28515625" style="2" customWidth="1"/>
    <col min="4342" max="4342" width="59.5703125" style="2" customWidth="1"/>
    <col min="4343" max="4343" width="0" style="2" hidden="1" customWidth="1"/>
    <col min="4344" max="4344" width="23.85546875" style="2" customWidth="1"/>
    <col min="4345" max="4345" width="27.42578125" style="2" customWidth="1"/>
    <col min="4346" max="4346" width="28" style="2" customWidth="1"/>
    <col min="4347" max="4349" width="0" style="2" hidden="1" customWidth="1"/>
    <col min="4350" max="4350" width="7.28515625" style="2" customWidth="1"/>
    <col min="4351" max="4351" width="6.140625" style="2" bestFit="1" customWidth="1"/>
    <col min="4352" max="4352" width="76.85546875" style="2"/>
    <col min="4353" max="4353" width="7.28515625" style="2" customWidth="1"/>
    <col min="4354" max="4354" width="6.140625" style="2" bestFit="1" customWidth="1"/>
    <col min="4355" max="4355" width="78" style="2" customWidth="1"/>
    <col min="4356" max="4356" width="20.7109375" style="2" customWidth="1"/>
    <col min="4357" max="4357" width="26" style="2" customWidth="1"/>
    <col min="4358" max="4358" width="37" style="2" bestFit="1" customWidth="1"/>
    <col min="4359" max="4367" width="0" style="2" hidden="1" customWidth="1"/>
    <col min="4368" max="4370" width="22.7109375" style="2" bestFit="1" customWidth="1"/>
    <col min="4371" max="4371" width="25.28515625" style="2" bestFit="1" customWidth="1"/>
    <col min="4372" max="4372" width="21" style="2" bestFit="1" customWidth="1"/>
    <col min="4373" max="4373" width="8.28515625" style="2" customWidth="1"/>
    <col min="4374" max="4374" width="19" style="2" bestFit="1" customWidth="1"/>
    <col min="4375" max="4375" width="20.5703125" style="2" bestFit="1" customWidth="1"/>
    <col min="4376" max="4376" width="19" style="2" customWidth="1"/>
    <col min="4377" max="4583" width="11.42578125" style="2" customWidth="1"/>
    <col min="4584" max="4586" width="7.28515625" style="2" customWidth="1"/>
    <col min="4587" max="4587" width="0" style="2" hidden="1" customWidth="1"/>
    <col min="4588" max="4588" width="7.28515625" style="2" customWidth="1"/>
    <col min="4589" max="4589" width="66.140625" style="2" customWidth="1"/>
    <col min="4590" max="4590" width="0" style="2" hidden="1" customWidth="1"/>
    <col min="4591" max="4591" width="28" style="2" customWidth="1"/>
    <col min="4592" max="4592" width="32.140625" style="2" customWidth="1"/>
    <col min="4593" max="4593" width="39.85546875" style="2" bestFit="1" customWidth="1"/>
    <col min="4594" max="4594" width="0" style="2" hidden="1" customWidth="1"/>
    <col min="4595" max="4595" width="7.28515625" style="2" customWidth="1"/>
    <col min="4596" max="4596" width="0" style="2" hidden="1" customWidth="1"/>
    <col min="4597" max="4597" width="7.28515625" style="2" customWidth="1"/>
    <col min="4598" max="4598" width="59.5703125" style="2" customWidth="1"/>
    <col min="4599" max="4599" width="0" style="2" hidden="1" customWidth="1"/>
    <col min="4600" max="4600" width="23.85546875" style="2" customWidth="1"/>
    <col min="4601" max="4601" width="27.42578125" style="2" customWidth="1"/>
    <col min="4602" max="4602" width="28" style="2" customWidth="1"/>
    <col min="4603" max="4605" width="0" style="2" hidden="1" customWidth="1"/>
    <col min="4606" max="4606" width="7.28515625" style="2" customWidth="1"/>
    <col min="4607" max="4607" width="6.140625" style="2" bestFit="1" customWidth="1"/>
    <col min="4608" max="4608" width="76.85546875" style="2"/>
    <col min="4609" max="4609" width="7.28515625" style="2" customWidth="1"/>
    <col min="4610" max="4610" width="6.140625" style="2" bestFit="1" customWidth="1"/>
    <col min="4611" max="4611" width="78" style="2" customWidth="1"/>
    <col min="4612" max="4612" width="20.7109375" style="2" customWidth="1"/>
    <col min="4613" max="4613" width="26" style="2" customWidth="1"/>
    <col min="4614" max="4614" width="37" style="2" bestFit="1" customWidth="1"/>
    <col min="4615" max="4623" width="0" style="2" hidden="1" customWidth="1"/>
    <col min="4624" max="4626" width="22.7109375" style="2" bestFit="1" customWidth="1"/>
    <col min="4627" max="4627" width="25.28515625" style="2" bestFit="1" customWidth="1"/>
    <col min="4628" max="4628" width="21" style="2" bestFit="1" customWidth="1"/>
    <col min="4629" max="4629" width="8.28515625" style="2" customWidth="1"/>
    <col min="4630" max="4630" width="19" style="2" bestFit="1" customWidth="1"/>
    <col min="4631" max="4631" width="20.5703125" style="2" bestFit="1" customWidth="1"/>
    <col min="4632" max="4632" width="19" style="2" customWidth="1"/>
    <col min="4633" max="4839" width="11.42578125" style="2" customWidth="1"/>
    <col min="4840" max="4842" width="7.28515625" style="2" customWidth="1"/>
    <col min="4843" max="4843" width="0" style="2" hidden="1" customWidth="1"/>
    <col min="4844" max="4844" width="7.28515625" style="2" customWidth="1"/>
    <col min="4845" max="4845" width="66.140625" style="2" customWidth="1"/>
    <col min="4846" max="4846" width="0" style="2" hidden="1" customWidth="1"/>
    <col min="4847" max="4847" width="28" style="2" customWidth="1"/>
    <col min="4848" max="4848" width="32.140625" style="2" customWidth="1"/>
    <col min="4849" max="4849" width="39.85546875" style="2" bestFit="1" customWidth="1"/>
    <col min="4850" max="4850" width="0" style="2" hidden="1" customWidth="1"/>
    <col min="4851" max="4851" width="7.28515625" style="2" customWidth="1"/>
    <col min="4852" max="4852" width="0" style="2" hidden="1" customWidth="1"/>
    <col min="4853" max="4853" width="7.28515625" style="2" customWidth="1"/>
    <col min="4854" max="4854" width="59.5703125" style="2" customWidth="1"/>
    <col min="4855" max="4855" width="0" style="2" hidden="1" customWidth="1"/>
    <col min="4856" max="4856" width="23.85546875" style="2" customWidth="1"/>
    <col min="4857" max="4857" width="27.42578125" style="2" customWidth="1"/>
    <col min="4858" max="4858" width="28" style="2" customWidth="1"/>
    <col min="4859" max="4861" width="0" style="2" hidden="1" customWidth="1"/>
    <col min="4862" max="4862" width="7.28515625" style="2" customWidth="1"/>
    <col min="4863" max="4863" width="6.140625" style="2" bestFit="1" customWidth="1"/>
    <col min="4864" max="4864" width="76.85546875" style="2"/>
    <col min="4865" max="4865" width="7.28515625" style="2" customWidth="1"/>
    <col min="4866" max="4866" width="6.140625" style="2" bestFit="1" customWidth="1"/>
    <col min="4867" max="4867" width="78" style="2" customWidth="1"/>
    <col min="4868" max="4868" width="20.7109375" style="2" customWidth="1"/>
    <col min="4869" max="4869" width="26" style="2" customWidth="1"/>
    <col min="4870" max="4870" width="37" style="2" bestFit="1" customWidth="1"/>
    <col min="4871" max="4879" width="0" style="2" hidden="1" customWidth="1"/>
    <col min="4880" max="4882" width="22.7109375" style="2" bestFit="1" customWidth="1"/>
    <col min="4883" max="4883" width="25.28515625" style="2" bestFit="1" customWidth="1"/>
    <col min="4884" max="4884" width="21" style="2" bestFit="1" customWidth="1"/>
    <col min="4885" max="4885" width="8.28515625" style="2" customWidth="1"/>
    <col min="4886" max="4886" width="19" style="2" bestFit="1" customWidth="1"/>
    <col min="4887" max="4887" width="20.5703125" style="2" bestFit="1" customWidth="1"/>
    <col min="4888" max="4888" width="19" style="2" customWidth="1"/>
    <col min="4889" max="5095" width="11.42578125" style="2" customWidth="1"/>
    <col min="5096" max="5098" width="7.28515625" style="2" customWidth="1"/>
    <col min="5099" max="5099" width="0" style="2" hidden="1" customWidth="1"/>
    <col min="5100" max="5100" width="7.28515625" style="2" customWidth="1"/>
    <col min="5101" max="5101" width="66.140625" style="2" customWidth="1"/>
    <col min="5102" max="5102" width="0" style="2" hidden="1" customWidth="1"/>
    <col min="5103" max="5103" width="28" style="2" customWidth="1"/>
    <col min="5104" max="5104" width="32.140625" style="2" customWidth="1"/>
    <col min="5105" max="5105" width="39.85546875" style="2" bestFit="1" customWidth="1"/>
    <col min="5106" max="5106" width="0" style="2" hidden="1" customWidth="1"/>
    <col min="5107" max="5107" width="7.28515625" style="2" customWidth="1"/>
    <col min="5108" max="5108" width="0" style="2" hidden="1" customWidth="1"/>
    <col min="5109" max="5109" width="7.28515625" style="2" customWidth="1"/>
    <col min="5110" max="5110" width="59.5703125" style="2" customWidth="1"/>
    <col min="5111" max="5111" width="0" style="2" hidden="1" customWidth="1"/>
    <col min="5112" max="5112" width="23.85546875" style="2" customWidth="1"/>
    <col min="5113" max="5113" width="27.42578125" style="2" customWidth="1"/>
    <col min="5114" max="5114" width="28" style="2" customWidth="1"/>
    <col min="5115" max="5117" width="0" style="2" hidden="1" customWidth="1"/>
    <col min="5118" max="5118" width="7.28515625" style="2" customWidth="1"/>
    <col min="5119" max="5119" width="6.140625" style="2" bestFit="1" customWidth="1"/>
    <col min="5120" max="5120" width="76.85546875" style="2"/>
    <col min="5121" max="5121" width="7.28515625" style="2" customWidth="1"/>
    <col min="5122" max="5122" width="6.140625" style="2" bestFit="1" customWidth="1"/>
    <col min="5123" max="5123" width="78" style="2" customWidth="1"/>
    <col min="5124" max="5124" width="20.7109375" style="2" customWidth="1"/>
    <col min="5125" max="5125" width="26" style="2" customWidth="1"/>
    <col min="5126" max="5126" width="37" style="2" bestFit="1" customWidth="1"/>
    <col min="5127" max="5135" width="0" style="2" hidden="1" customWidth="1"/>
    <col min="5136" max="5138" width="22.7109375" style="2" bestFit="1" customWidth="1"/>
    <col min="5139" max="5139" width="25.28515625" style="2" bestFit="1" customWidth="1"/>
    <col min="5140" max="5140" width="21" style="2" bestFit="1" customWidth="1"/>
    <col min="5141" max="5141" width="8.28515625" style="2" customWidth="1"/>
    <col min="5142" max="5142" width="19" style="2" bestFit="1" customWidth="1"/>
    <col min="5143" max="5143" width="20.5703125" style="2" bestFit="1" customWidth="1"/>
    <col min="5144" max="5144" width="19" style="2" customWidth="1"/>
    <col min="5145" max="5351" width="11.42578125" style="2" customWidth="1"/>
    <col min="5352" max="5354" width="7.28515625" style="2" customWidth="1"/>
    <col min="5355" max="5355" width="0" style="2" hidden="1" customWidth="1"/>
    <col min="5356" max="5356" width="7.28515625" style="2" customWidth="1"/>
    <col min="5357" max="5357" width="66.140625" style="2" customWidth="1"/>
    <col min="5358" max="5358" width="0" style="2" hidden="1" customWidth="1"/>
    <col min="5359" max="5359" width="28" style="2" customWidth="1"/>
    <col min="5360" max="5360" width="32.140625" style="2" customWidth="1"/>
    <col min="5361" max="5361" width="39.85546875" style="2" bestFit="1" customWidth="1"/>
    <col min="5362" max="5362" width="0" style="2" hidden="1" customWidth="1"/>
    <col min="5363" max="5363" width="7.28515625" style="2" customWidth="1"/>
    <col min="5364" max="5364" width="0" style="2" hidden="1" customWidth="1"/>
    <col min="5365" max="5365" width="7.28515625" style="2" customWidth="1"/>
    <col min="5366" max="5366" width="59.5703125" style="2" customWidth="1"/>
    <col min="5367" max="5367" width="0" style="2" hidden="1" customWidth="1"/>
    <col min="5368" max="5368" width="23.85546875" style="2" customWidth="1"/>
    <col min="5369" max="5369" width="27.42578125" style="2" customWidth="1"/>
    <col min="5370" max="5370" width="28" style="2" customWidth="1"/>
    <col min="5371" max="5373" width="0" style="2" hidden="1" customWidth="1"/>
    <col min="5374" max="5374" width="7.28515625" style="2" customWidth="1"/>
    <col min="5375" max="5375" width="6.140625" style="2" bestFit="1" customWidth="1"/>
    <col min="5376" max="5376" width="76.85546875" style="2"/>
    <col min="5377" max="5377" width="7.28515625" style="2" customWidth="1"/>
    <col min="5378" max="5378" width="6.140625" style="2" bestFit="1" customWidth="1"/>
    <col min="5379" max="5379" width="78" style="2" customWidth="1"/>
    <col min="5380" max="5380" width="20.7109375" style="2" customWidth="1"/>
    <col min="5381" max="5381" width="26" style="2" customWidth="1"/>
    <col min="5382" max="5382" width="37" style="2" bestFit="1" customWidth="1"/>
    <col min="5383" max="5391" width="0" style="2" hidden="1" customWidth="1"/>
    <col min="5392" max="5394" width="22.7109375" style="2" bestFit="1" customWidth="1"/>
    <col min="5395" max="5395" width="25.28515625" style="2" bestFit="1" customWidth="1"/>
    <col min="5396" max="5396" width="21" style="2" bestFit="1" customWidth="1"/>
    <col min="5397" max="5397" width="8.28515625" style="2" customWidth="1"/>
    <col min="5398" max="5398" width="19" style="2" bestFit="1" customWidth="1"/>
    <col min="5399" max="5399" width="20.5703125" style="2" bestFit="1" customWidth="1"/>
    <col min="5400" max="5400" width="19" style="2" customWidth="1"/>
    <col min="5401" max="5607" width="11.42578125" style="2" customWidth="1"/>
    <col min="5608" max="5610" width="7.28515625" style="2" customWidth="1"/>
    <col min="5611" max="5611" width="0" style="2" hidden="1" customWidth="1"/>
    <col min="5612" max="5612" width="7.28515625" style="2" customWidth="1"/>
    <col min="5613" max="5613" width="66.140625" style="2" customWidth="1"/>
    <col min="5614" max="5614" width="0" style="2" hidden="1" customWidth="1"/>
    <col min="5615" max="5615" width="28" style="2" customWidth="1"/>
    <col min="5616" max="5616" width="32.140625" style="2" customWidth="1"/>
    <col min="5617" max="5617" width="39.85546875" style="2" bestFit="1" customWidth="1"/>
    <col min="5618" max="5618" width="0" style="2" hidden="1" customWidth="1"/>
    <col min="5619" max="5619" width="7.28515625" style="2" customWidth="1"/>
    <col min="5620" max="5620" width="0" style="2" hidden="1" customWidth="1"/>
    <col min="5621" max="5621" width="7.28515625" style="2" customWidth="1"/>
    <col min="5622" max="5622" width="59.5703125" style="2" customWidth="1"/>
    <col min="5623" max="5623" width="0" style="2" hidden="1" customWidth="1"/>
    <col min="5624" max="5624" width="23.85546875" style="2" customWidth="1"/>
    <col min="5625" max="5625" width="27.42578125" style="2" customWidth="1"/>
    <col min="5626" max="5626" width="28" style="2" customWidth="1"/>
    <col min="5627" max="5629" width="0" style="2" hidden="1" customWidth="1"/>
    <col min="5630" max="5630" width="7.28515625" style="2" customWidth="1"/>
    <col min="5631" max="5631" width="6.140625" style="2" bestFit="1" customWidth="1"/>
    <col min="5632" max="5632" width="76.85546875" style="2"/>
    <col min="5633" max="5633" width="7.28515625" style="2" customWidth="1"/>
    <col min="5634" max="5634" width="6.140625" style="2" bestFit="1" customWidth="1"/>
    <col min="5635" max="5635" width="78" style="2" customWidth="1"/>
    <col min="5636" max="5636" width="20.7109375" style="2" customWidth="1"/>
    <col min="5637" max="5637" width="26" style="2" customWidth="1"/>
    <col min="5638" max="5638" width="37" style="2" bestFit="1" customWidth="1"/>
    <col min="5639" max="5647" width="0" style="2" hidden="1" customWidth="1"/>
    <col min="5648" max="5650" width="22.7109375" style="2" bestFit="1" customWidth="1"/>
    <col min="5651" max="5651" width="25.28515625" style="2" bestFit="1" customWidth="1"/>
    <col min="5652" max="5652" width="21" style="2" bestFit="1" customWidth="1"/>
    <col min="5653" max="5653" width="8.28515625" style="2" customWidth="1"/>
    <col min="5654" max="5654" width="19" style="2" bestFit="1" customWidth="1"/>
    <col min="5655" max="5655" width="20.5703125" style="2" bestFit="1" customWidth="1"/>
    <col min="5656" max="5656" width="19" style="2" customWidth="1"/>
    <col min="5657" max="5863" width="11.42578125" style="2" customWidth="1"/>
    <col min="5864" max="5866" width="7.28515625" style="2" customWidth="1"/>
    <col min="5867" max="5867" width="0" style="2" hidden="1" customWidth="1"/>
    <col min="5868" max="5868" width="7.28515625" style="2" customWidth="1"/>
    <col min="5869" max="5869" width="66.140625" style="2" customWidth="1"/>
    <col min="5870" max="5870" width="0" style="2" hidden="1" customWidth="1"/>
    <col min="5871" max="5871" width="28" style="2" customWidth="1"/>
    <col min="5872" max="5872" width="32.140625" style="2" customWidth="1"/>
    <col min="5873" max="5873" width="39.85546875" style="2" bestFit="1" customWidth="1"/>
    <col min="5874" max="5874" width="0" style="2" hidden="1" customWidth="1"/>
    <col min="5875" max="5875" width="7.28515625" style="2" customWidth="1"/>
    <col min="5876" max="5876" width="0" style="2" hidden="1" customWidth="1"/>
    <col min="5877" max="5877" width="7.28515625" style="2" customWidth="1"/>
    <col min="5878" max="5878" width="59.5703125" style="2" customWidth="1"/>
    <col min="5879" max="5879" width="0" style="2" hidden="1" customWidth="1"/>
    <col min="5880" max="5880" width="23.85546875" style="2" customWidth="1"/>
    <col min="5881" max="5881" width="27.42578125" style="2" customWidth="1"/>
    <col min="5882" max="5882" width="28" style="2" customWidth="1"/>
    <col min="5883" max="5885" width="0" style="2" hidden="1" customWidth="1"/>
    <col min="5886" max="5886" width="7.28515625" style="2" customWidth="1"/>
    <col min="5887" max="5887" width="6.140625" style="2" bestFit="1" customWidth="1"/>
    <col min="5888" max="5888" width="76.85546875" style="2"/>
    <col min="5889" max="5889" width="7.28515625" style="2" customWidth="1"/>
    <col min="5890" max="5890" width="6.140625" style="2" bestFit="1" customWidth="1"/>
    <col min="5891" max="5891" width="78" style="2" customWidth="1"/>
    <col min="5892" max="5892" width="20.7109375" style="2" customWidth="1"/>
    <col min="5893" max="5893" width="26" style="2" customWidth="1"/>
    <col min="5894" max="5894" width="37" style="2" bestFit="1" customWidth="1"/>
    <col min="5895" max="5903" width="0" style="2" hidden="1" customWidth="1"/>
    <col min="5904" max="5906" width="22.7109375" style="2" bestFit="1" customWidth="1"/>
    <col min="5907" max="5907" width="25.28515625" style="2" bestFit="1" customWidth="1"/>
    <col min="5908" max="5908" width="21" style="2" bestFit="1" customWidth="1"/>
    <col min="5909" max="5909" width="8.28515625" style="2" customWidth="1"/>
    <col min="5910" max="5910" width="19" style="2" bestFit="1" customWidth="1"/>
    <col min="5911" max="5911" width="20.5703125" style="2" bestFit="1" customWidth="1"/>
    <col min="5912" max="5912" width="19" style="2" customWidth="1"/>
    <col min="5913" max="6119" width="11.42578125" style="2" customWidth="1"/>
    <col min="6120" max="6122" width="7.28515625" style="2" customWidth="1"/>
    <col min="6123" max="6123" width="0" style="2" hidden="1" customWidth="1"/>
    <col min="6124" max="6124" width="7.28515625" style="2" customWidth="1"/>
    <col min="6125" max="6125" width="66.140625" style="2" customWidth="1"/>
    <col min="6126" max="6126" width="0" style="2" hidden="1" customWidth="1"/>
    <col min="6127" max="6127" width="28" style="2" customWidth="1"/>
    <col min="6128" max="6128" width="32.140625" style="2" customWidth="1"/>
    <col min="6129" max="6129" width="39.85546875" style="2" bestFit="1" customWidth="1"/>
    <col min="6130" max="6130" width="0" style="2" hidden="1" customWidth="1"/>
    <col min="6131" max="6131" width="7.28515625" style="2" customWidth="1"/>
    <col min="6132" max="6132" width="0" style="2" hidden="1" customWidth="1"/>
    <col min="6133" max="6133" width="7.28515625" style="2" customWidth="1"/>
    <col min="6134" max="6134" width="59.5703125" style="2" customWidth="1"/>
    <col min="6135" max="6135" width="0" style="2" hidden="1" customWidth="1"/>
    <col min="6136" max="6136" width="23.85546875" style="2" customWidth="1"/>
    <col min="6137" max="6137" width="27.42578125" style="2" customWidth="1"/>
    <col min="6138" max="6138" width="28" style="2" customWidth="1"/>
    <col min="6139" max="6141" width="0" style="2" hidden="1" customWidth="1"/>
    <col min="6142" max="6142" width="7.28515625" style="2" customWidth="1"/>
    <col min="6143" max="6143" width="6.140625" style="2" bestFit="1" customWidth="1"/>
    <col min="6144" max="6144" width="76.85546875" style="2"/>
    <col min="6145" max="6145" width="7.28515625" style="2" customWidth="1"/>
    <col min="6146" max="6146" width="6.140625" style="2" bestFit="1" customWidth="1"/>
    <col min="6147" max="6147" width="78" style="2" customWidth="1"/>
    <col min="6148" max="6148" width="20.7109375" style="2" customWidth="1"/>
    <col min="6149" max="6149" width="26" style="2" customWidth="1"/>
    <col min="6150" max="6150" width="37" style="2" bestFit="1" customWidth="1"/>
    <col min="6151" max="6159" width="0" style="2" hidden="1" customWidth="1"/>
    <col min="6160" max="6162" width="22.7109375" style="2" bestFit="1" customWidth="1"/>
    <col min="6163" max="6163" width="25.28515625" style="2" bestFit="1" customWidth="1"/>
    <col min="6164" max="6164" width="21" style="2" bestFit="1" customWidth="1"/>
    <col min="6165" max="6165" width="8.28515625" style="2" customWidth="1"/>
    <col min="6166" max="6166" width="19" style="2" bestFit="1" customWidth="1"/>
    <col min="6167" max="6167" width="20.5703125" style="2" bestFit="1" customWidth="1"/>
    <col min="6168" max="6168" width="19" style="2" customWidth="1"/>
    <col min="6169" max="6375" width="11.42578125" style="2" customWidth="1"/>
    <col min="6376" max="6378" width="7.28515625" style="2" customWidth="1"/>
    <col min="6379" max="6379" width="0" style="2" hidden="1" customWidth="1"/>
    <col min="6380" max="6380" width="7.28515625" style="2" customWidth="1"/>
    <col min="6381" max="6381" width="66.140625" style="2" customWidth="1"/>
    <col min="6382" max="6382" width="0" style="2" hidden="1" customWidth="1"/>
    <col min="6383" max="6383" width="28" style="2" customWidth="1"/>
    <col min="6384" max="6384" width="32.140625" style="2" customWidth="1"/>
    <col min="6385" max="6385" width="39.85546875" style="2" bestFit="1" customWidth="1"/>
    <col min="6386" max="6386" width="0" style="2" hidden="1" customWidth="1"/>
    <col min="6387" max="6387" width="7.28515625" style="2" customWidth="1"/>
    <col min="6388" max="6388" width="0" style="2" hidden="1" customWidth="1"/>
    <col min="6389" max="6389" width="7.28515625" style="2" customWidth="1"/>
    <col min="6390" max="6390" width="59.5703125" style="2" customWidth="1"/>
    <col min="6391" max="6391" width="0" style="2" hidden="1" customWidth="1"/>
    <col min="6392" max="6392" width="23.85546875" style="2" customWidth="1"/>
    <col min="6393" max="6393" width="27.42578125" style="2" customWidth="1"/>
    <col min="6394" max="6394" width="28" style="2" customWidth="1"/>
    <col min="6395" max="6397" width="0" style="2" hidden="1" customWidth="1"/>
    <col min="6398" max="6398" width="7.28515625" style="2" customWidth="1"/>
    <col min="6399" max="6399" width="6.140625" style="2" bestFit="1" customWidth="1"/>
    <col min="6400" max="6400" width="76.85546875" style="2"/>
    <col min="6401" max="6401" width="7.28515625" style="2" customWidth="1"/>
    <col min="6402" max="6402" width="6.140625" style="2" bestFit="1" customWidth="1"/>
    <col min="6403" max="6403" width="78" style="2" customWidth="1"/>
    <col min="6404" max="6404" width="20.7109375" style="2" customWidth="1"/>
    <col min="6405" max="6405" width="26" style="2" customWidth="1"/>
    <col min="6406" max="6406" width="37" style="2" bestFit="1" customWidth="1"/>
    <col min="6407" max="6415" width="0" style="2" hidden="1" customWidth="1"/>
    <col min="6416" max="6418" width="22.7109375" style="2" bestFit="1" customWidth="1"/>
    <col min="6419" max="6419" width="25.28515625" style="2" bestFit="1" customWidth="1"/>
    <col min="6420" max="6420" width="21" style="2" bestFit="1" customWidth="1"/>
    <col min="6421" max="6421" width="8.28515625" style="2" customWidth="1"/>
    <col min="6422" max="6422" width="19" style="2" bestFit="1" customWidth="1"/>
    <col min="6423" max="6423" width="20.5703125" style="2" bestFit="1" customWidth="1"/>
    <col min="6424" max="6424" width="19" style="2" customWidth="1"/>
    <col min="6425" max="6631" width="11.42578125" style="2" customWidth="1"/>
    <col min="6632" max="6634" width="7.28515625" style="2" customWidth="1"/>
    <col min="6635" max="6635" width="0" style="2" hidden="1" customWidth="1"/>
    <col min="6636" max="6636" width="7.28515625" style="2" customWidth="1"/>
    <col min="6637" max="6637" width="66.140625" style="2" customWidth="1"/>
    <col min="6638" max="6638" width="0" style="2" hidden="1" customWidth="1"/>
    <col min="6639" max="6639" width="28" style="2" customWidth="1"/>
    <col min="6640" max="6640" width="32.140625" style="2" customWidth="1"/>
    <col min="6641" max="6641" width="39.85546875" style="2" bestFit="1" customWidth="1"/>
    <col min="6642" max="6642" width="0" style="2" hidden="1" customWidth="1"/>
    <col min="6643" max="6643" width="7.28515625" style="2" customWidth="1"/>
    <col min="6644" max="6644" width="0" style="2" hidden="1" customWidth="1"/>
    <col min="6645" max="6645" width="7.28515625" style="2" customWidth="1"/>
    <col min="6646" max="6646" width="59.5703125" style="2" customWidth="1"/>
    <col min="6647" max="6647" width="0" style="2" hidden="1" customWidth="1"/>
    <col min="6648" max="6648" width="23.85546875" style="2" customWidth="1"/>
    <col min="6649" max="6649" width="27.42578125" style="2" customWidth="1"/>
    <col min="6650" max="6650" width="28" style="2" customWidth="1"/>
    <col min="6651" max="6653" width="0" style="2" hidden="1" customWidth="1"/>
    <col min="6654" max="6654" width="7.28515625" style="2" customWidth="1"/>
    <col min="6655" max="6655" width="6.140625" style="2" bestFit="1" customWidth="1"/>
    <col min="6656" max="6656" width="76.85546875" style="2"/>
    <col min="6657" max="6657" width="7.28515625" style="2" customWidth="1"/>
    <col min="6658" max="6658" width="6.140625" style="2" bestFit="1" customWidth="1"/>
    <col min="6659" max="6659" width="78" style="2" customWidth="1"/>
    <col min="6660" max="6660" width="20.7109375" style="2" customWidth="1"/>
    <col min="6661" max="6661" width="26" style="2" customWidth="1"/>
    <col min="6662" max="6662" width="37" style="2" bestFit="1" customWidth="1"/>
    <col min="6663" max="6671" width="0" style="2" hidden="1" customWidth="1"/>
    <col min="6672" max="6674" width="22.7109375" style="2" bestFit="1" customWidth="1"/>
    <col min="6675" max="6675" width="25.28515625" style="2" bestFit="1" customWidth="1"/>
    <col min="6676" max="6676" width="21" style="2" bestFit="1" customWidth="1"/>
    <col min="6677" max="6677" width="8.28515625" style="2" customWidth="1"/>
    <col min="6678" max="6678" width="19" style="2" bestFit="1" customWidth="1"/>
    <col min="6679" max="6679" width="20.5703125" style="2" bestFit="1" customWidth="1"/>
    <col min="6680" max="6680" width="19" style="2" customWidth="1"/>
    <col min="6681" max="6887" width="11.42578125" style="2" customWidth="1"/>
    <col min="6888" max="6890" width="7.28515625" style="2" customWidth="1"/>
    <col min="6891" max="6891" width="0" style="2" hidden="1" customWidth="1"/>
    <col min="6892" max="6892" width="7.28515625" style="2" customWidth="1"/>
    <col min="6893" max="6893" width="66.140625" style="2" customWidth="1"/>
    <col min="6894" max="6894" width="0" style="2" hidden="1" customWidth="1"/>
    <col min="6895" max="6895" width="28" style="2" customWidth="1"/>
    <col min="6896" max="6896" width="32.140625" style="2" customWidth="1"/>
    <col min="6897" max="6897" width="39.85546875" style="2" bestFit="1" customWidth="1"/>
    <col min="6898" max="6898" width="0" style="2" hidden="1" customWidth="1"/>
    <col min="6899" max="6899" width="7.28515625" style="2" customWidth="1"/>
    <col min="6900" max="6900" width="0" style="2" hidden="1" customWidth="1"/>
    <col min="6901" max="6901" width="7.28515625" style="2" customWidth="1"/>
    <col min="6902" max="6902" width="59.5703125" style="2" customWidth="1"/>
    <col min="6903" max="6903" width="0" style="2" hidden="1" customWidth="1"/>
    <col min="6904" max="6904" width="23.85546875" style="2" customWidth="1"/>
    <col min="6905" max="6905" width="27.42578125" style="2" customWidth="1"/>
    <col min="6906" max="6906" width="28" style="2" customWidth="1"/>
    <col min="6907" max="6909" width="0" style="2" hidden="1" customWidth="1"/>
    <col min="6910" max="6910" width="7.28515625" style="2" customWidth="1"/>
    <col min="6911" max="6911" width="6.140625" style="2" bestFit="1" customWidth="1"/>
    <col min="6912" max="6912" width="76.85546875" style="2"/>
    <col min="6913" max="6913" width="7.28515625" style="2" customWidth="1"/>
    <col min="6914" max="6914" width="6.140625" style="2" bestFit="1" customWidth="1"/>
    <col min="6915" max="6915" width="78" style="2" customWidth="1"/>
    <col min="6916" max="6916" width="20.7109375" style="2" customWidth="1"/>
    <col min="6917" max="6917" width="26" style="2" customWidth="1"/>
    <col min="6918" max="6918" width="37" style="2" bestFit="1" customWidth="1"/>
    <col min="6919" max="6927" width="0" style="2" hidden="1" customWidth="1"/>
    <col min="6928" max="6930" width="22.7109375" style="2" bestFit="1" customWidth="1"/>
    <col min="6931" max="6931" width="25.28515625" style="2" bestFit="1" customWidth="1"/>
    <col min="6932" max="6932" width="21" style="2" bestFit="1" customWidth="1"/>
    <col min="6933" max="6933" width="8.28515625" style="2" customWidth="1"/>
    <col min="6934" max="6934" width="19" style="2" bestFit="1" customWidth="1"/>
    <col min="6935" max="6935" width="20.5703125" style="2" bestFit="1" customWidth="1"/>
    <col min="6936" max="6936" width="19" style="2" customWidth="1"/>
    <col min="6937" max="7143" width="11.42578125" style="2" customWidth="1"/>
    <col min="7144" max="7146" width="7.28515625" style="2" customWidth="1"/>
    <col min="7147" max="7147" width="0" style="2" hidden="1" customWidth="1"/>
    <col min="7148" max="7148" width="7.28515625" style="2" customWidth="1"/>
    <col min="7149" max="7149" width="66.140625" style="2" customWidth="1"/>
    <col min="7150" max="7150" width="0" style="2" hidden="1" customWidth="1"/>
    <col min="7151" max="7151" width="28" style="2" customWidth="1"/>
    <col min="7152" max="7152" width="32.140625" style="2" customWidth="1"/>
    <col min="7153" max="7153" width="39.85546875" style="2" bestFit="1" customWidth="1"/>
    <col min="7154" max="7154" width="0" style="2" hidden="1" customWidth="1"/>
    <col min="7155" max="7155" width="7.28515625" style="2" customWidth="1"/>
    <col min="7156" max="7156" width="0" style="2" hidden="1" customWidth="1"/>
    <col min="7157" max="7157" width="7.28515625" style="2" customWidth="1"/>
    <col min="7158" max="7158" width="59.5703125" style="2" customWidth="1"/>
    <col min="7159" max="7159" width="0" style="2" hidden="1" customWidth="1"/>
    <col min="7160" max="7160" width="23.85546875" style="2" customWidth="1"/>
    <col min="7161" max="7161" width="27.42578125" style="2" customWidth="1"/>
    <col min="7162" max="7162" width="28" style="2" customWidth="1"/>
    <col min="7163" max="7165" width="0" style="2" hidden="1" customWidth="1"/>
    <col min="7166" max="7166" width="7.28515625" style="2" customWidth="1"/>
    <col min="7167" max="7167" width="6.140625" style="2" bestFit="1" customWidth="1"/>
    <col min="7168" max="7168" width="76.85546875" style="2"/>
    <col min="7169" max="7169" width="7.28515625" style="2" customWidth="1"/>
    <col min="7170" max="7170" width="6.140625" style="2" bestFit="1" customWidth="1"/>
    <col min="7171" max="7171" width="78" style="2" customWidth="1"/>
    <col min="7172" max="7172" width="20.7109375" style="2" customWidth="1"/>
    <col min="7173" max="7173" width="26" style="2" customWidth="1"/>
    <col min="7174" max="7174" width="37" style="2" bestFit="1" customWidth="1"/>
    <col min="7175" max="7183" width="0" style="2" hidden="1" customWidth="1"/>
    <col min="7184" max="7186" width="22.7109375" style="2" bestFit="1" customWidth="1"/>
    <col min="7187" max="7187" width="25.28515625" style="2" bestFit="1" customWidth="1"/>
    <col min="7188" max="7188" width="21" style="2" bestFit="1" customWidth="1"/>
    <col min="7189" max="7189" width="8.28515625" style="2" customWidth="1"/>
    <col min="7190" max="7190" width="19" style="2" bestFit="1" customWidth="1"/>
    <col min="7191" max="7191" width="20.5703125" style="2" bestFit="1" customWidth="1"/>
    <col min="7192" max="7192" width="19" style="2" customWidth="1"/>
    <col min="7193" max="7399" width="11.42578125" style="2" customWidth="1"/>
    <col min="7400" max="7402" width="7.28515625" style="2" customWidth="1"/>
    <col min="7403" max="7403" width="0" style="2" hidden="1" customWidth="1"/>
    <col min="7404" max="7404" width="7.28515625" style="2" customWidth="1"/>
    <col min="7405" max="7405" width="66.140625" style="2" customWidth="1"/>
    <col min="7406" max="7406" width="0" style="2" hidden="1" customWidth="1"/>
    <col min="7407" max="7407" width="28" style="2" customWidth="1"/>
    <col min="7408" max="7408" width="32.140625" style="2" customWidth="1"/>
    <col min="7409" max="7409" width="39.85546875" style="2" bestFit="1" customWidth="1"/>
    <col min="7410" max="7410" width="0" style="2" hidden="1" customWidth="1"/>
    <col min="7411" max="7411" width="7.28515625" style="2" customWidth="1"/>
    <col min="7412" max="7412" width="0" style="2" hidden="1" customWidth="1"/>
    <col min="7413" max="7413" width="7.28515625" style="2" customWidth="1"/>
    <col min="7414" max="7414" width="59.5703125" style="2" customWidth="1"/>
    <col min="7415" max="7415" width="0" style="2" hidden="1" customWidth="1"/>
    <col min="7416" max="7416" width="23.85546875" style="2" customWidth="1"/>
    <col min="7417" max="7417" width="27.42578125" style="2" customWidth="1"/>
    <col min="7418" max="7418" width="28" style="2" customWidth="1"/>
    <col min="7419" max="7421" width="0" style="2" hidden="1" customWidth="1"/>
    <col min="7422" max="7422" width="7.28515625" style="2" customWidth="1"/>
    <col min="7423" max="7423" width="6.140625" style="2" bestFit="1" customWidth="1"/>
    <col min="7424" max="7424" width="76.85546875" style="2"/>
    <col min="7425" max="7425" width="7.28515625" style="2" customWidth="1"/>
    <col min="7426" max="7426" width="6.140625" style="2" bestFit="1" customWidth="1"/>
    <col min="7427" max="7427" width="78" style="2" customWidth="1"/>
    <col min="7428" max="7428" width="20.7109375" style="2" customWidth="1"/>
    <col min="7429" max="7429" width="26" style="2" customWidth="1"/>
    <col min="7430" max="7430" width="37" style="2" bestFit="1" customWidth="1"/>
    <col min="7431" max="7439" width="0" style="2" hidden="1" customWidth="1"/>
    <col min="7440" max="7442" width="22.7109375" style="2" bestFit="1" customWidth="1"/>
    <col min="7443" max="7443" width="25.28515625" style="2" bestFit="1" customWidth="1"/>
    <col min="7444" max="7444" width="21" style="2" bestFit="1" customWidth="1"/>
    <col min="7445" max="7445" width="8.28515625" style="2" customWidth="1"/>
    <col min="7446" max="7446" width="19" style="2" bestFit="1" customWidth="1"/>
    <col min="7447" max="7447" width="20.5703125" style="2" bestFit="1" customWidth="1"/>
    <col min="7448" max="7448" width="19" style="2" customWidth="1"/>
    <col min="7449" max="7655" width="11.42578125" style="2" customWidth="1"/>
    <col min="7656" max="7658" width="7.28515625" style="2" customWidth="1"/>
    <col min="7659" max="7659" width="0" style="2" hidden="1" customWidth="1"/>
    <col min="7660" max="7660" width="7.28515625" style="2" customWidth="1"/>
    <col min="7661" max="7661" width="66.140625" style="2" customWidth="1"/>
    <col min="7662" max="7662" width="0" style="2" hidden="1" customWidth="1"/>
    <col min="7663" max="7663" width="28" style="2" customWidth="1"/>
    <col min="7664" max="7664" width="32.140625" style="2" customWidth="1"/>
    <col min="7665" max="7665" width="39.85546875" style="2" bestFit="1" customWidth="1"/>
    <col min="7666" max="7666" width="0" style="2" hidden="1" customWidth="1"/>
    <col min="7667" max="7667" width="7.28515625" style="2" customWidth="1"/>
    <col min="7668" max="7668" width="0" style="2" hidden="1" customWidth="1"/>
    <col min="7669" max="7669" width="7.28515625" style="2" customWidth="1"/>
    <col min="7670" max="7670" width="59.5703125" style="2" customWidth="1"/>
    <col min="7671" max="7671" width="0" style="2" hidden="1" customWidth="1"/>
    <col min="7672" max="7672" width="23.85546875" style="2" customWidth="1"/>
    <col min="7673" max="7673" width="27.42578125" style="2" customWidth="1"/>
    <col min="7674" max="7674" width="28" style="2" customWidth="1"/>
    <col min="7675" max="7677" width="0" style="2" hidden="1" customWidth="1"/>
    <col min="7678" max="7678" width="7.28515625" style="2" customWidth="1"/>
    <col min="7679" max="7679" width="6.140625" style="2" bestFit="1" customWidth="1"/>
    <col min="7680" max="7680" width="76.85546875" style="2"/>
    <col min="7681" max="7681" width="7.28515625" style="2" customWidth="1"/>
    <col min="7682" max="7682" width="6.140625" style="2" bestFit="1" customWidth="1"/>
    <col min="7683" max="7683" width="78" style="2" customWidth="1"/>
    <col min="7684" max="7684" width="20.7109375" style="2" customWidth="1"/>
    <col min="7685" max="7685" width="26" style="2" customWidth="1"/>
    <col min="7686" max="7686" width="37" style="2" bestFit="1" customWidth="1"/>
    <col min="7687" max="7695" width="0" style="2" hidden="1" customWidth="1"/>
    <col min="7696" max="7698" width="22.7109375" style="2" bestFit="1" customWidth="1"/>
    <col min="7699" max="7699" width="25.28515625" style="2" bestFit="1" customWidth="1"/>
    <col min="7700" max="7700" width="21" style="2" bestFit="1" customWidth="1"/>
    <col min="7701" max="7701" width="8.28515625" style="2" customWidth="1"/>
    <col min="7702" max="7702" width="19" style="2" bestFit="1" customWidth="1"/>
    <col min="7703" max="7703" width="20.5703125" style="2" bestFit="1" customWidth="1"/>
    <col min="7704" max="7704" width="19" style="2" customWidth="1"/>
    <col min="7705" max="7911" width="11.42578125" style="2" customWidth="1"/>
    <col min="7912" max="7914" width="7.28515625" style="2" customWidth="1"/>
    <col min="7915" max="7915" width="0" style="2" hidden="1" customWidth="1"/>
    <col min="7916" max="7916" width="7.28515625" style="2" customWidth="1"/>
    <col min="7917" max="7917" width="66.140625" style="2" customWidth="1"/>
    <col min="7918" max="7918" width="0" style="2" hidden="1" customWidth="1"/>
    <col min="7919" max="7919" width="28" style="2" customWidth="1"/>
    <col min="7920" max="7920" width="32.140625" style="2" customWidth="1"/>
    <col min="7921" max="7921" width="39.85546875" style="2" bestFit="1" customWidth="1"/>
    <col min="7922" max="7922" width="0" style="2" hidden="1" customWidth="1"/>
    <col min="7923" max="7923" width="7.28515625" style="2" customWidth="1"/>
    <col min="7924" max="7924" width="0" style="2" hidden="1" customWidth="1"/>
    <col min="7925" max="7925" width="7.28515625" style="2" customWidth="1"/>
    <col min="7926" max="7926" width="59.5703125" style="2" customWidth="1"/>
    <col min="7927" max="7927" width="0" style="2" hidden="1" customWidth="1"/>
    <col min="7928" max="7928" width="23.85546875" style="2" customWidth="1"/>
    <col min="7929" max="7929" width="27.42578125" style="2" customWidth="1"/>
    <col min="7930" max="7930" width="28" style="2" customWidth="1"/>
    <col min="7931" max="7933" width="0" style="2" hidden="1" customWidth="1"/>
    <col min="7934" max="7934" width="7.28515625" style="2" customWidth="1"/>
    <col min="7935" max="7935" width="6.140625" style="2" bestFit="1" customWidth="1"/>
    <col min="7936" max="7936" width="76.85546875" style="2"/>
    <col min="7937" max="7937" width="7.28515625" style="2" customWidth="1"/>
    <col min="7938" max="7938" width="6.140625" style="2" bestFit="1" customWidth="1"/>
    <col min="7939" max="7939" width="78" style="2" customWidth="1"/>
    <col min="7940" max="7940" width="20.7109375" style="2" customWidth="1"/>
    <col min="7941" max="7941" width="26" style="2" customWidth="1"/>
    <col min="7942" max="7942" width="37" style="2" bestFit="1" customWidth="1"/>
    <col min="7943" max="7951" width="0" style="2" hidden="1" customWidth="1"/>
    <col min="7952" max="7954" width="22.7109375" style="2" bestFit="1" customWidth="1"/>
    <col min="7955" max="7955" width="25.28515625" style="2" bestFit="1" customWidth="1"/>
    <col min="7956" max="7956" width="21" style="2" bestFit="1" customWidth="1"/>
    <col min="7957" max="7957" width="8.28515625" style="2" customWidth="1"/>
    <col min="7958" max="7958" width="19" style="2" bestFit="1" customWidth="1"/>
    <col min="7959" max="7959" width="20.5703125" style="2" bestFit="1" customWidth="1"/>
    <col min="7960" max="7960" width="19" style="2" customWidth="1"/>
    <col min="7961" max="8167" width="11.42578125" style="2" customWidth="1"/>
    <col min="8168" max="8170" width="7.28515625" style="2" customWidth="1"/>
    <col min="8171" max="8171" width="0" style="2" hidden="1" customWidth="1"/>
    <col min="8172" max="8172" width="7.28515625" style="2" customWidth="1"/>
    <col min="8173" max="8173" width="66.140625" style="2" customWidth="1"/>
    <col min="8174" max="8174" width="0" style="2" hidden="1" customWidth="1"/>
    <col min="8175" max="8175" width="28" style="2" customWidth="1"/>
    <col min="8176" max="8176" width="32.140625" style="2" customWidth="1"/>
    <col min="8177" max="8177" width="39.85546875" style="2" bestFit="1" customWidth="1"/>
    <col min="8178" max="8178" width="0" style="2" hidden="1" customWidth="1"/>
    <col min="8179" max="8179" width="7.28515625" style="2" customWidth="1"/>
    <col min="8180" max="8180" width="0" style="2" hidden="1" customWidth="1"/>
    <col min="8181" max="8181" width="7.28515625" style="2" customWidth="1"/>
    <col min="8182" max="8182" width="59.5703125" style="2" customWidth="1"/>
    <col min="8183" max="8183" width="0" style="2" hidden="1" customWidth="1"/>
    <col min="8184" max="8184" width="23.85546875" style="2" customWidth="1"/>
    <col min="8185" max="8185" width="27.42578125" style="2" customWidth="1"/>
    <col min="8186" max="8186" width="28" style="2" customWidth="1"/>
    <col min="8187" max="8189" width="0" style="2" hidden="1" customWidth="1"/>
    <col min="8190" max="8190" width="7.28515625" style="2" customWidth="1"/>
    <col min="8191" max="8191" width="6.140625" style="2" bestFit="1" customWidth="1"/>
    <col min="8192" max="8192" width="76.85546875" style="2"/>
    <col min="8193" max="8193" width="7.28515625" style="2" customWidth="1"/>
    <col min="8194" max="8194" width="6.140625" style="2" bestFit="1" customWidth="1"/>
    <col min="8195" max="8195" width="78" style="2" customWidth="1"/>
    <col min="8196" max="8196" width="20.7109375" style="2" customWidth="1"/>
    <col min="8197" max="8197" width="26" style="2" customWidth="1"/>
    <col min="8198" max="8198" width="37" style="2" bestFit="1" customWidth="1"/>
    <col min="8199" max="8207" width="0" style="2" hidden="1" customWidth="1"/>
    <col min="8208" max="8210" width="22.7109375" style="2" bestFit="1" customWidth="1"/>
    <col min="8211" max="8211" width="25.28515625" style="2" bestFit="1" customWidth="1"/>
    <col min="8212" max="8212" width="21" style="2" bestFit="1" customWidth="1"/>
    <col min="8213" max="8213" width="8.28515625" style="2" customWidth="1"/>
    <col min="8214" max="8214" width="19" style="2" bestFit="1" customWidth="1"/>
    <col min="8215" max="8215" width="20.5703125" style="2" bestFit="1" customWidth="1"/>
    <col min="8216" max="8216" width="19" style="2" customWidth="1"/>
    <col min="8217" max="8423" width="11.42578125" style="2" customWidth="1"/>
    <col min="8424" max="8426" width="7.28515625" style="2" customWidth="1"/>
    <col min="8427" max="8427" width="0" style="2" hidden="1" customWidth="1"/>
    <col min="8428" max="8428" width="7.28515625" style="2" customWidth="1"/>
    <col min="8429" max="8429" width="66.140625" style="2" customWidth="1"/>
    <col min="8430" max="8430" width="0" style="2" hidden="1" customWidth="1"/>
    <col min="8431" max="8431" width="28" style="2" customWidth="1"/>
    <col min="8432" max="8432" width="32.140625" style="2" customWidth="1"/>
    <col min="8433" max="8433" width="39.85546875" style="2" bestFit="1" customWidth="1"/>
    <col min="8434" max="8434" width="0" style="2" hidden="1" customWidth="1"/>
    <col min="8435" max="8435" width="7.28515625" style="2" customWidth="1"/>
    <col min="8436" max="8436" width="0" style="2" hidden="1" customWidth="1"/>
    <col min="8437" max="8437" width="7.28515625" style="2" customWidth="1"/>
    <col min="8438" max="8438" width="59.5703125" style="2" customWidth="1"/>
    <col min="8439" max="8439" width="0" style="2" hidden="1" customWidth="1"/>
    <col min="8440" max="8440" width="23.85546875" style="2" customWidth="1"/>
    <col min="8441" max="8441" width="27.42578125" style="2" customWidth="1"/>
    <col min="8442" max="8442" width="28" style="2" customWidth="1"/>
    <col min="8443" max="8445" width="0" style="2" hidden="1" customWidth="1"/>
    <col min="8446" max="8446" width="7.28515625" style="2" customWidth="1"/>
    <col min="8447" max="8447" width="6.140625" style="2" bestFit="1" customWidth="1"/>
    <col min="8448" max="8448" width="76.85546875" style="2"/>
    <col min="8449" max="8449" width="7.28515625" style="2" customWidth="1"/>
    <col min="8450" max="8450" width="6.140625" style="2" bestFit="1" customWidth="1"/>
    <col min="8451" max="8451" width="78" style="2" customWidth="1"/>
    <col min="8452" max="8452" width="20.7109375" style="2" customWidth="1"/>
    <col min="8453" max="8453" width="26" style="2" customWidth="1"/>
    <col min="8454" max="8454" width="37" style="2" bestFit="1" customWidth="1"/>
    <col min="8455" max="8463" width="0" style="2" hidden="1" customWidth="1"/>
    <col min="8464" max="8466" width="22.7109375" style="2" bestFit="1" customWidth="1"/>
    <col min="8467" max="8467" width="25.28515625" style="2" bestFit="1" customWidth="1"/>
    <col min="8468" max="8468" width="21" style="2" bestFit="1" customWidth="1"/>
    <col min="8469" max="8469" width="8.28515625" style="2" customWidth="1"/>
    <col min="8470" max="8470" width="19" style="2" bestFit="1" customWidth="1"/>
    <col min="8471" max="8471" width="20.5703125" style="2" bestFit="1" customWidth="1"/>
    <col min="8472" max="8472" width="19" style="2" customWidth="1"/>
    <col min="8473" max="8679" width="11.42578125" style="2" customWidth="1"/>
    <col min="8680" max="8682" width="7.28515625" style="2" customWidth="1"/>
    <col min="8683" max="8683" width="0" style="2" hidden="1" customWidth="1"/>
    <col min="8684" max="8684" width="7.28515625" style="2" customWidth="1"/>
    <col min="8685" max="8685" width="66.140625" style="2" customWidth="1"/>
    <col min="8686" max="8686" width="0" style="2" hidden="1" customWidth="1"/>
    <col min="8687" max="8687" width="28" style="2" customWidth="1"/>
    <col min="8688" max="8688" width="32.140625" style="2" customWidth="1"/>
    <col min="8689" max="8689" width="39.85546875" style="2" bestFit="1" customWidth="1"/>
    <col min="8690" max="8690" width="0" style="2" hidden="1" customWidth="1"/>
    <col min="8691" max="8691" width="7.28515625" style="2" customWidth="1"/>
    <col min="8692" max="8692" width="0" style="2" hidden="1" customWidth="1"/>
    <col min="8693" max="8693" width="7.28515625" style="2" customWidth="1"/>
    <col min="8694" max="8694" width="59.5703125" style="2" customWidth="1"/>
    <col min="8695" max="8695" width="0" style="2" hidden="1" customWidth="1"/>
    <col min="8696" max="8696" width="23.85546875" style="2" customWidth="1"/>
    <col min="8697" max="8697" width="27.42578125" style="2" customWidth="1"/>
    <col min="8698" max="8698" width="28" style="2" customWidth="1"/>
    <col min="8699" max="8701" width="0" style="2" hidden="1" customWidth="1"/>
    <col min="8702" max="8702" width="7.28515625" style="2" customWidth="1"/>
    <col min="8703" max="8703" width="6.140625" style="2" bestFit="1" customWidth="1"/>
    <col min="8704" max="8704" width="76.85546875" style="2"/>
    <col min="8705" max="8705" width="7.28515625" style="2" customWidth="1"/>
    <col min="8706" max="8706" width="6.140625" style="2" bestFit="1" customWidth="1"/>
    <col min="8707" max="8707" width="78" style="2" customWidth="1"/>
    <col min="8708" max="8708" width="20.7109375" style="2" customWidth="1"/>
    <col min="8709" max="8709" width="26" style="2" customWidth="1"/>
    <col min="8710" max="8710" width="37" style="2" bestFit="1" customWidth="1"/>
    <col min="8711" max="8719" width="0" style="2" hidden="1" customWidth="1"/>
    <col min="8720" max="8722" width="22.7109375" style="2" bestFit="1" customWidth="1"/>
    <col min="8723" max="8723" width="25.28515625" style="2" bestFit="1" customWidth="1"/>
    <col min="8724" max="8724" width="21" style="2" bestFit="1" customWidth="1"/>
    <col min="8725" max="8725" width="8.28515625" style="2" customWidth="1"/>
    <col min="8726" max="8726" width="19" style="2" bestFit="1" customWidth="1"/>
    <col min="8727" max="8727" width="20.5703125" style="2" bestFit="1" customWidth="1"/>
    <col min="8728" max="8728" width="19" style="2" customWidth="1"/>
    <col min="8729" max="8935" width="11.42578125" style="2" customWidth="1"/>
    <col min="8936" max="8938" width="7.28515625" style="2" customWidth="1"/>
    <col min="8939" max="8939" width="0" style="2" hidden="1" customWidth="1"/>
    <col min="8940" max="8940" width="7.28515625" style="2" customWidth="1"/>
    <col min="8941" max="8941" width="66.140625" style="2" customWidth="1"/>
    <col min="8942" max="8942" width="0" style="2" hidden="1" customWidth="1"/>
    <col min="8943" max="8943" width="28" style="2" customWidth="1"/>
    <col min="8944" max="8944" width="32.140625" style="2" customWidth="1"/>
    <col min="8945" max="8945" width="39.85546875" style="2" bestFit="1" customWidth="1"/>
    <col min="8946" max="8946" width="0" style="2" hidden="1" customWidth="1"/>
    <col min="8947" max="8947" width="7.28515625" style="2" customWidth="1"/>
    <col min="8948" max="8948" width="0" style="2" hidden="1" customWidth="1"/>
    <col min="8949" max="8949" width="7.28515625" style="2" customWidth="1"/>
    <col min="8950" max="8950" width="59.5703125" style="2" customWidth="1"/>
    <col min="8951" max="8951" width="0" style="2" hidden="1" customWidth="1"/>
    <col min="8952" max="8952" width="23.85546875" style="2" customWidth="1"/>
    <col min="8953" max="8953" width="27.42578125" style="2" customWidth="1"/>
    <col min="8954" max="8954" width="28" style="2" customWidth="1"/>
    <col min="8955" max="8957" width="0" style="2" hidden="1" customWidth="1"/>
    <col min="8958" max="8958" width="7.28515625" style="2" customWidth="1"/>
    <col min="8959" max="8959" width="6.140625" style="2" bestFit="1" customWidth="1"/>
    <col min="8960" max="8960" width="76.85546875" style="2"/>
    <col min="8961" max="8961" width="7.28515625" style="2" customWidth="1"/>
    <col min="8962" max="8962" width="6.140625" style="2" bestFit="1" customWidth="1"/>
    <col min="8963" max="8963" width="78" style="2" customWidth="1"/>
    <col min="8964" max="8964" width="20.7109375" style="2" customWidth="1"/>
    <col min="8965" max="8965" width="26" style="2" customWidth="1"/>
    <col min="8966" max="8966" width="37" style="2" bestFit="1" customWidth="1"/>
    <col min="8967" max="8975" width="0" style="2" hidden="1" customWidth="1"/>
    <col min="8976" max="8978" width="22.7109375" style="2" bestFit="1" customWidth="1"/>
    <col min="8979" max="8979" width="25.28515625" style="2" bestFit="1" customWidth="1"/>
    <col min="8980" max="8980" width="21" style="2" bestFit="1" customWidth="1"/>
    <col min="8981" max="8981" width="8.28515625" style="2" customWidth="1"/>
    <col min="8982" max="8982" width="19" style="2" bestFit="1" customWidth="1"/>
    <col min="8983" max="8983" width="20.5703125" style="2" bestFit="1" customWidth="1"/>
    <col min="8984" max="8984" width="19" style="2" customWidth="1"/>
    <col min="8985" max="9191" width="11.42578125" style="2" customWidth="1"/>
    <col min="9192" max="9194" width="7.28515625" style="2" customWidth="1"/>
    <col min="9195" max="9195" width="0" style="2" hidden="1" customWidth="1"/>
    <col min="9196" max="9196" width="7.28515625" style="2" customWidth="1"/>
    <col min="9197" max="9197" width="66.140625" style="2" customWidth="1"/>
    <col min="9198" max="9198" width="0" style="2" hidden="1" customWidth="1"/>
    <col min="9199" max="9199" width="28" style="2" customWidth="1"/>
    <col min="9200" max="9200" width="32.140625" style="2" customWidth="1"/>
    <col min="9201" max="9201" width="39.85546875" style="2" bestFit="1" customWidth="1"/>
    <col min="9202" max="9202" width="0" style="2" hidden="1" customWidth="1"/>
    <col min="9203" max="9203" width="7.28515625" style="2" customWidth="1"/>
    <col min="9204" max="9204" width="0" style="2" hidden="1" customWidth="1"/>
    <col min="9205" max="9205" width="7.28515625" style="2" customWidth="1"/>
    <col min="9206" max="9206" width="59.5703125" style="2" customWidth="1"/>
    <col min="9207" max="9207" width="0" style="2" hidden="1" customWidth="1"/>
    <col min="9208" max="9208" width="23.85546875" style="2" customWidth="1"/>
    <col min="9209" max="9209" width="27.42578125" style="2" customWidth="1"/>
    <col min="9210" max="9210" width="28" style="2" customWidth="1"/>
    <col min="9211" max="9213" width="0" style="2" hidden="1" customWidth="1"/>
    <col min="9214" max="9214" width="7.28515625" style="2" customWidth="1"/>
    <col min="9215" max="9215" width="6.140625" style="2" bestFit="1" customWidth="1"/>
    <col min="9216" max="9216" width="76.85546875" style="2"/>
    <col min="9217" max="9217" width="7.28515625" style="2" customWidth="1"/>
    <col min="9218" max="9218" width="6.140625" style="2" bestFit="1" customWidth="1"/>
    <col min="9219" max="9219" width="78" style="2" customWidth="1"/>
    <col min="9220" max="9220" width="20.7109375" style="2" customWidth="1"/>
    <col min="9221" max="9221" width="26" style="2" customWidth="1"/>
    <col min="9222" max="9222" width="37" style="2" bestFit="1" customWidth="1"/>
    <col min="9223" max="9231" width="0" style="2" hidden="1" customWidth="1"/>
    <col min="9232" max="9234" width="22.7109375" style="2" bestFit="1" customWidth="1"/>
    <col min="9235" max="9235" width="25.28515625" style="2" bestFit="1" customWidth="1"/>
    <col min="9236" max="9236" width="21" style="2" bestFit="1" customWidth="1"/>
    <col min="9237" max="9237" width="8.28515625" style="2" customWidth="1"/>
    <col min="9238" max="9238" width="19" style="2" bestFit="1" customWidth="1"/>
    <col min="9239" max="9239" width="20.5703125" style="2" bestFit="1" customWidth="1"/>
    <col min="9240" max="9240" width="19" style="2" customWidth="1"/>
    <col min="9241" max="9447" width="11.42578125" style="2" customWidth="1"/>
    <col min="9448" max="9450" width="7.28515625" style="2" customWidth="1"/>
    <col min="9451" max="9451" width="0" style="2" hidden="1" customWidth="1"/>
    <col min="9452" max="9452" width="7.28515625" style="2" customWidth="1"/>
    <col min="9453" max="9453" width="66.140625" style="2" customWidth="1"/>
    <col min="9454" max="9454" width="0" style="2" hidden="1" customWidth="1"/>
    <col min="9455" max="9455" width="28" style="2" customWidth="1"/>
    <col min="9456" max="9456" width="32.140625" style="2" customWidth="1"/>
    <col min="9457" max="9457" width="39.85546875" style="2" bestFit="1" customWidth="1"/>
    <col min="9458" max="9458" width="0" style="2" hidden="1" customWidth="1"/>
    <col min="9459" max="9459" width="7.28515625" style="2" customWidth="1"/>
    <col min="9460" max="9460" width="0" style="2" hidden="1" customWidth="1"/>
    <col min="9461" max="9461" width="7.28515625" style="2" customWidth="1"/>
    <col min="9462" max="9462" width="59.5703125" style="2" customWidth="1"/>
    <col min="9463" max="9463" width="0" style="2" hidden="1" customWidth="1"/>
    <col min="9464" max="9464" width="23.85546875" style="2" customWidth="1"/>
    <col min="9465" max="9465" width="27.42578125" style="2" customWidth="1"/>
    <col min="9466" max="9466" width="28" style="2" customWidth="1"/>
    <col min="9467" max="9469" width="0" style="2" hidden="1" customWidth="1"/>
    <col min="9470" max="9470" width="7.28515625" style="2" customWidth="1"/>
    <col min="9471" max="9471" width="6.140625" style="2" bestFit="1" customWidth="1"/>
    <col min="9472" max="9472" width="76.85546875" style="2"/>
    <col min="9473" max="9473" width="7.28515625" style="2" customWidth="1"/>
    <col min="9474" max="9474" width="6.140625" style="2" bestFit="1" customWidth="1"/>
    <col min="9475" max="9475" width="78" style="2" customWidth="1"/>
    <col min="9476" max="9476" width="20.7109375" style="2" customWidth="1"/>
    <col min="9477" max="9477" width="26" style="2" customWidth="1"/>
    <col min="9478" max="9478" width="37" style="2" bestFit="1" customWidth="1"/>
    <col min="9479" max="9487" width="0" style="2" hidden="1" customWidth="1"/>
    <col min="9488" max="9490" width="22.7109375" style="2" bestFit="1" customWidth="1"/>
    <col min="9491" max="9491" width="25.28515625" style="2" bestFit="1" customWidth="1"/>
    <col min="9492" max="9492" width="21" style="2" bestFit="1" customWidth="1"/>
    <col min="9493" max="9493" width="8.28515625" style="2" customWidth="1"/>
    <col min="9494" max="9494" width="19" style="2" bestFit="1" customWidth="1"/>
    <col min="9495" max="9495" width="20.5703125" style="2" bestFit="1" customWidth="1"/>
    <col min="9496" max="9496" width="19" style="2" customWidth="1"/>
    <col min="9497" max="9703" width="11.42578125" style="2" customWidth="1"/>
    <col min="9704" max="9706" width="7.28515625" style="2" customWidth="1"/>
    <col min="9707" max="9707" width="0" style="2" hidden="1" customWidth="1"/>
    <col min="9708" max="9708" width="7.28515625" style="2" customWidth="1"/>
    <col min="9709" max="9709" width="66.140625" style="2" customWidth="1"/>
    <col min="9710" max="9710" width="0" style="2" hidden="1" customWidth="1"/>
    <col min="9711" max="9711" width="28" style="2" customWidth="1"/>
    <col min="9712" max="9712" width="32.140625" style="2" customWidth="1"/>
    <col min="9713" max="9713" width="39.85546875" style="2" bestFit="1" customWidth="1"/>
    <col min="9714" max="9714" width="0" style="2" hidden="1" customWidth="1"/>
    <col min="9715" max="9715" width="7.28515625" style="2" customWidth="1"/>
    <col min="9716" max="9716" width="0" style="2" hidden="1" customWidth="1"/>
    <col min="9717" max="9717" width="7.28515625" style="2" customWidth="1"/>
    <col min="9718" max="9718" width="59.5703125" style="2" customWidth="1"/>
    <col min="9719" max="9719" width="0" style="2" hidden="1" customWidth="1"/>
    <col min="9720" max="9720" width="23.85546875" style="2" customWidth="1"/>
    <col min="9721" max="9721" width="27.42578125" style="2" customWidth="1"/>
    <col min="9722" max="9722" width="28" style="2" customWidth="1"/>
    <col min="9723" max="9725" width="0" style="2" hidden="1" customWidth="1"/>
    <col min="9726" max="9726" width="7.28515625" style="2" customWidth="1"/>
    <col min="9727" max="9727" width="6.140625" style="2" bestFit="1" customWidth="1"/>
    <col min="9728" max="9728" width="76.85546875" style="2"/>
    <col min="9729" max="9729" width="7.28515625" style="2" customWidth="1"/>
    <col min="9730" max="9730" width="6.140625" style="2" bestFit="1" customWidth="1"/>
    <col min="9731" max="9731" width="78" style="2" customWidth="1"/>
    <col min="9732" max="9732" width="20.7109375" style="2" customWidth="1"/>
    <col min="9733" max="9733" width="26" style="2" customWidth="1"/>
    <col min="9734" max="9734" width="37" style="2" bestFit="1" customWidth="1"/>
    <col min="9735" max="9743" width="0" style="2" hidden="1" customWidth="1"/>
    <col min="9744" max="9746" width="22.7109375" style="2" bestFit="1" customWidth="1"/>
    <col min="9747" max="9747" width="25.28515625" style="2" bestFit="1" customWidth="1"/>
    <col min="9748" max="9748" width="21" style="2" bestFit="1" customWidth="1"/>
    <col min="9749" max="9749" width="8.28515625" style="2" customWidth="1"/>
    <col min="9750" max="9750" width="19" style="2" bestFit="1" customWidth="1"/>
    <col min="9751" max="9751" width="20.5703125" style="2" bestFit="1" customWidth="1"/>
    <col min="9752" max="9752" width="19" style="2" customWidth="1"/>
    <col min="9753" max="9959" width="11.42578125" style="2" customWidth="1"/>
    <col min="9960" max="9962" width="7.28515625" style="2" customWidth="1"/>
    <col min="9963" max="9963" width="0" style="2" hidden="1" customWidth="1"/>
    <col min="9964" max="9964" width="7.28515625" style="2" customWidth="1"/>
    <col min="9965" max="9965" width="66.140625" style="2" customWidth="1"/>
    <col min="9966" max="9966" width="0" style="2" hidden="1" customWidth="1"/>
    <col min="9967" max="9967" width="28" style="2" customWidth="1"/>
    <col min="9968" max="9968" width="32.140625" style="2" customWidth="1"/>
    <col min="9969" max="9969" width="39.85546875" style="2" bestFit="1" customWidth="1"/>
    <col min="9970" max="9970" width="0" style="2" hidden="1" customWidth="1"/>
    <col min="9971" max="9971" width="7.28515625" style="2" customWidth="1"/>
    <col min="9972" max="9972" width="0" style="2" hidden="1" customWidth="1"/>
    <col min="9973" max="9973" width="7.28515625" style="2" customWidth="1"/>
    <col min="9974" max="9974" width="59.5703125" style="2" customWidth="1"/>
    <col min="9975" max="9975" width="0" style="2" hidden="1" customWidth="1"/>
    <col min="9976" max="9976" width="23.85546875" style="2" customWidth="1"/>
    <col min="9977" max="9977" width="27.42578125" style="2" customWidth="1"/>
    <col min="9978" max="9978" width="28" style="2" customWidth="1"/>
    <col min="9979" max="9981" width="0" style="2" hidden="1" customWidth="1"/>
    <col min="9982" max="9982" width="7.28515625" style="2" customWidth="1"/>
    <col min="9983" max="9983" width="6.140625" style="2" bestFit="1" customWidth="1"/>
    <col min="9984" max="9984" width="76.85546875" style="2"/>
    <col min="9985" max="9985" width="7.28515625" style="2" customWidth="1"/>
    <col min="9986" max="9986" width="6.140625" style="2" bestFit="1" customWidth="1"/>
    <col min="9987" max="9987" width="78" style="2" customWidth="1"/>
    <col min="9988" max="9988" width="20.7109375" style="2" customWidth="1"/>
    <col min="9989" max="9989" width="26" style="2" customWidth="1"/>
    <col min="9990" max="9990" width="37" style="2" bestFit="1" customWidth="1"/>
    <col min="9991" max="9999" width="0" style="2" hidden="1" customWidth="1"/>
    <col min="10000" max="10002" width="22.7109375" style="2" bestFit="1" customWidth="1"/>
    <col min="10003" max="10003" width="25.28515625" style="2" bestFit="1" customWidth="1"/>
    <col min="10004" max="10004" width="21" style="2" bestFit="1" customWidth="1"/>
    <col min="10005" max="10005" width="8.28515625" style="2" customWidth="1"/>
    <col min="10006" max="10006" width="19" style="2" bestFit="1" customWidth="1"/>
    <col min="10007" max="10007" width="20.5703125" style="2" bestFit="1" customWidth="1"/>
    <col min="10008" max="10008" width="19" style="2" customWidth="1"/>
    <col min="10009" max="10215" width="11.42578125" style="2" customWidth="1"/>
    <col min="10216" max="10218" width="7.28515625" style="2" customWidth="1"/>
    <col min="10219" max="10219" width="0" style="2" hidden="1" customWidth="1"/>
    <col min="10220" max="10220" width="7.28515625" style="2" customWidth="1"/>
    <col min="10221" max="10221" width="66.140625" style="2" customWidth="1"/>
    <col min="10222" max="10222" width="0" style="2" hidden="1" customWidth="1"/>
    <col min="10223" max="10223" width="28" style="2" customWidth="1"/>
    <col min="10224" max="10224" width="32.140625" style="2" customWidth="1"/>
    <col min="10225" max="10225" width="39.85546875" style="2" bestFit="1" customWidth="1"/>
    <col min="10226" max="10226" width="0" style="2" hidden="1" customWidth="1"/>
    <col min="10227" max="10227" width="7.28515625" style="2" customWidth="1"/>
    <col min="10228" max="10228" width="0" style="2" hidden="1" customWidth="1"/>
    <col min="10229" max="10229" width="7.28515625" style="2" customWidth="1"/>
    <col min="10230" max="10230" width="59.5703125" style="2" customWidth="1"/>
    <col min="10231" max="10231" width="0" style="2" hidden="1" customWidth="1"/>
    <col min="10232" max="10232" width="23.85546875" style="2" customWidth="1"/>
    <col min="10233" max="10233" width="27.42578125" style="2" customWidth="1"/>
    <col min="10234" max="10234" width="28" style="2" customWidth="1"/>
    <col min="10235" max="10237" width="0" style="2" hidden="1" customWidth="1"/>
    <col min="10238" max="10238" width="7.28515625" style="2" customWidth="1"/>
    <col min="10239" max="10239" width="6.140625" style="2" bestFit="1" customWidth="1"/>
    <col min="10240" max="10240" width="76.85546875" style="2"/>
    <col min="10241" max="10241" width="7.28515625" style="2" customWidth="1"/>
    <col min="10242" max="10242" width="6.140625" style="2" bestFit="1" customWidth="1"/>
    <col min="10243" max="10243" width="78" style="2" customWidth="1"/>
    <col min="10244" max="10244" width="20.7109375" style="2" customWidth="1"/>
    <col min="10245" max="10245" width="26" style="2" customWidth="1"/>
    <col min="10246" max="10246" width="37" style="2" bestFit="1" customWidth="1"/>
    <col min="10247" max="10255" width="0" style="2" hidden="1" customWidth="1"/>
    <col min="10256" max="10258" width="22.7109375" style="2" bestFit="1" customWidth="1"/>
    <col min="10259" max="10259" width="25.28515625" style="2" bestFit="1" customWidth="1"/>
    <col min="10260" max="10260" width="21" style="2" bestFit="1" customWidth="1"/>
    <col min="10261" max="10261" width="8.28515625" style="2" customWidth="1"/>
    <col min="10262" max="10262" width="19" style="2" bestFit="1" customWidth="1"/>
    <col min="10263" max="10263" width="20.5703125" style="2" bestFit="1" customWidth="1"/>
    <col min="10264" max="10264" width="19" style="2" customWidth="1"/>
    <col min="10265" max="10471" width="11.42578125" style="2" customWidth="1"/>
    <col min="10472" max="10474" width="7.28515625" style="2" customWidth="1"/>
    <col min="10475" max="10475" width="0" style="2" hidden="1" customWidth="1"/>
    <col min="10476" max="10476" width="7.28515625" style="2" customWidth="1"/>
    <col min="10477" max="10477" width="66.140625" style="2" customWidth="1"/>
    <col min="10478" max="10478" width="0" style="2" hidden="1" customWidth="1"/>
    <col min="10479" max="10479" width="28" style="2" customWidth="1"/>
    <col min="10480" max="10480" width="32.140625" style="2" customWidth="1"/>
    <col min="10481" max="10481" width="39.85546875" style="2" bestFit="1" customWidth="1"/>
    <col min="10482" max="10482" width="0" style="2" hidden="1" customWidth="1"/>
    <col min="10483" max="10483" width="7.28515625" style="2" customWidth="1"/>
    <col min="10484" max="10484" width="0" style="2" hidden="1" customWidth="1"/>
    <col min="10485" max="10485" width="7.28515625" style="2" customWidth="1"/>
    <col min="10486" max="10486" width="59.5703125" style="2" customWidth="1"/>
    <col min="10487" max="10487" width="0" style="2" hidden="1" customWidth="1"/>
    <col min="10488" max="10488" width="23.85546875" style="2" customWidth="1"/>
    <col min="10489" max="10489" width="27.42578125" style="2" customWidth="1"/>
    <col min="10490" max="10490" width="28" style="2" customWidth="1"/>
    <col min="10491" max="10493" width="0" style="2" hidden="1" customWidth="1"/>
    <col min="10494" max="10494" width="7.28515625" style="2" customWidth="1"/>
    <col min="10495" max="10495" width="6.140625" style="2" bestFit="1" customWidth="1"/>
    <col min="10496" max="10496" width="76.85546875" style="2"/>
    <col min="10497" max="10497" width="7.28515625" style="2" customWidth="1"/>
    <col min="10498" max="10498" width="6.140625" style="2" bestFit="1" customWidth="1"/>
    <col min="10499" max="10499" width="78" style="2" customWidth="1"/>
    <col min="10500" max="10500" width="20.7109375" style="2" customWidth="1"/>
    <col min="10501" max="10501" width="26" style="2" customWidth="1"/>
    <col min="10502" max="10502" width="37" style="2" bestFit="1" customWidth="1"/>
    <col min="10503" max="10511" width="0" style="2" hidden="1" customWidth="1"/>
    <col min="10512" max="10514" width="22.7109375" style="2" bestFit="1" customWidth="1"/>
    <col min="10515" max="10515" width="25.28515625" style="2" bestFit="1" customWidth="1"/>
    <col min="10516" max="10516" width="21" style="2" bestFit="1" customWidth="1"/>
    <col min="10517" max="10517" width="8.28515625" style="2" customWidth="1"/>
    <col min="10518" max="10518" width="19" style="2" bestFit="1" customWidth="1"/>
    <col min="10519" max="10519" width="20.5703125" style="2" bestFit="1" customWidth="1"/>
    <col min="10520" max="10520" width="19" style="2" customWidth="1"/>
    <col min="10521" max="10727" width="11.42578125" style="2" customWidth="1"/>
    <col min="10728" max="10730" width="7.28515625" style="2" customWidth="1"/>
    <col min="10731" max="10731" width="0" style="2" hidden="1" customWidth="1"/>
    <col min="10732" max="10732" width="7.28515625" style="2" customWidth="1"/>
    <col min="10733" max="10733" width="66.140625" style="2" customWidth="1"/>
    <col min="10734" max="10734" width="0" style="2" hidden="1" customWidth="1"/>
    <col min="10735" max="10735" width="28" style="2" customWidth="1"/>
    <col min="10736" max="10736" width="32.140625" style="2" customWidth="1"/>
    <col min="10737" max="10737" width="39.85546875" style="2" bestFit="1" customWidth="1"/>
    <col min="10738" max="10738" width="0" style="2" hidden="1" customWidth="1"/>
    <col min="10739" max="10739" width="7.28515625" style="2" customWidth="1"/>
    <col min="10740" max="10740" width="0" style="2" hidden="1" customWidth="1"/>
    <col min="10741" max="10741" width="7.28515625" style="2" customWidth="1"/>
    <col min="10742" max="10742" width="59.5703125" style="2" customWidth="1"/>
    <col min="10743" max="10743" width="0" style="2" hidden="1" customWidth="1"/>
    <col min="10744" max="10744" width="23.85546875" style="2" customWidth="1"/>
    <col min="10745" max="10745" width="27.42578125" style="2" customWidth="1"/>
    <col min="10746" max="10746" width="28" style="2" customWidth="1"/>
    <col min="10747" max="10749" width="0" style="2" hidden="1" customWidth="1"/>
    <col min="10750" max="10750" width="7.28515625" style="2" customWidth="1"/>
    <col min="10751" max="10751" width="6.140625" style="2" bestFit="1" customWidth="1"/>
    <col min="10752" max="10752" width="76.85546875" style="2"/>
    <col min="10753" max="10753" width="7.28515625" style="2" customWidth="1"/>
    <col min="10754" max="10754" width="6.140625" style="2" bestFit="1" customWidth="1"/>
    <col min="10755" max="10755" width="78" style="2" customWidth="1"/>
    <col min="10756" max="10756" width="20.7109375" style="2" customWidth="1"/>
    <col min="10757" max="10757" width="26" style="2" customWidth="1"/>
    <col min="10758" max="10758" width="37" style="2" bestFit="1" customWidth="1"/>
    <col min="10759" max="10767" width="0" style="2" hidden="1" customWidth="1"/>
    <col min="10768" max="10770" width="22.7109375" style="2" bestFit="1" customWidth="1"/>
    <col min="10771" max="10771" width="25.28515625" style="2" bestFit="1" customWidth="1"/>
    <col min="10772" max="10772" width="21" style="2" bestFit="1" customWidth="1"/>
    <col min="10773" max="10773" width="8.28515625" style="2" customWidth="1"/>
    <col min="10774" max="10774" width="19" style="2" bestFit="1" customWidth="1"/>
    <col min="10775" max="10775" width="20.5703125" style="2" bestFit="1" customWidth="1"/>
    <col min="10776" max="10776" width="19" style="2" customWidth="1"/>
    <col min="10777" max="10983" width="11.42578125" style="2" customWidth="1"/>
    <col min="10984" max="10986" width="7.28515625" style="2" customWidth="1"/>
    <col min="10987" max="10987" width="0" style="2" hidden="1" customWidth="1"/>
    <col min="10988" max="10988" width="7.28515625" style="2" customWidth="1"/>
    <col min="10989" max="10989" width="66.140625" style="2" customWidth="1"/>
    <col min="10990" max="10990" width="0" style="2" hidden="1" customWidth="1"/>
    <col min="10991" max="10991" width="28" style="2" customWidth="1"/>
    <col min="10992" max="10992" width="32.140625" style="2" customWidth="1"/>
    <col min="10993" max="10993" width="39.85546875" style="2" bestFit="1" customWidth="1"/>
    <col min="10994" max="10994" width="0" style="2" hidden="1" customWidth="1"/>
    <col min="10995" max="10995" width="7.28515625" style="2" customWidth="1"/>
    <col min="10996" max="10996" width="0" style="2" hidden="1" customWidth="1"/>
    <col min="10997" max="10997" width="7.28515625" style="2" customWidth="1"/>
    <col min="10998" max="10998" width="59.5703125" style="2" customWidth="1"/>
    <col min="10999" max="10999" width="0" style="2" hidden="1" customWidth="1"/>
    <col min="11000" max="11000" width="23.85546875" style="2" customWidth="1"/>
    <col min="11001" max="11001" width="27.42578125" style="2" customWidth="1"/>
    <col min="11002" max="11002" width="28" style="2" customWidth="1"/>
    <col min="11003" max="11005" width="0" style="2" hidden="1" customWidth="1"/>
    <col min="11006" max="11006" width="7.28515625" style="2" customWidth="1"/>
    <col min="11007" max="11007" width="6.140625" style="2" bestFit="1" customWidth="1"/>
    <col min="11008" max="11008" width="76.85546875" style="2"/>
    <col min="11009" max="11009" width="7.28515625" style="2" customWidth="1"/>
    <col min="11010" max="11010" width="6.140625" style="2" bestFit="1" customWidth="1"/>
    <col min="11011" max="11011" width="78" style="2" customWidth="1"/>
    <col min="11012" max="11012" width="20.7109375" style="2" customWidth="1"/>
    <col min="11013" max="11013" width="26" style="2" customWidth="1"/>
    <col min="11014" max="11014" width="37" style="2" bestFit="1" customWidth="1"/>
    <col min="11015" max="11023" width="0" style="2" hidden="1" customWidth="1"/>
    <col min="11024" max="11026" width="22.7109375" style="2" bestFit="1" customWidth="1"/>
    <col min="11027" max="11027" width="25.28515625" style="2" bestFit="1" customWidth="1"/>
    <col min="11028" max="11028" width="21" style="2" bestFit="1" customWidth="1"/>
    <col min="11029" max="11029" width="8.28515625" style="2" customWidth="1"/>
    <col min="11030" max="11030" width="19" style="2" bestFit="1" customWidth="1"/>
    <col min="11031" max="11031" width="20.5703125" style="2" bestFit="1" customWidth="1"/>
    <col min="11032" max="11032" width="19" style="2" customWidth="1"/>
    <col min="11033" max="11239" width="11.42578125" style="2" customWidth="1"/>
    <col min="11240" max="11242" width="7.28515625" style="2" customWidth="1"/>
    <col min="11243" max="11243" width="0" style="2" hidden="1" customWidth="1"/>
    <col min="11244" max="11244" width="7.28515625" style="2" customWidth="1"/>
    <col min="11245" max="11245" width="66.140625" style="2" customWidth="1"/>
    <col min="11246" max="11246" width="0" style="2" hidden="1" customWidth="1"/>
    <col min="11247" max="11247" width="28" style="2" customWidth="1"/>
    <col min="11248" max="11248" width="32.140625" style="2" customWidth="1"/>
    <col min="11249" max="11249" width="39.85546875" style="2" bestFit="1" customWidth="1"/>
    <col min="11250" max="11250" width="0" style="2" hidden="1" customWidth="1"/>
    <col min="11251" max="11251" width="7.28515625" style="2" customWidth="1"/>
    <col min="11252" max="11252" width="0" style="2" hidden="1" customWidth="1"/>
    <col min="11253" max="11253" width="7.28515625" style="2" customWidth="1"/>
    <col min="11254" max="11254" width="59.5703125" style="2" customWidth="1"/>
    <col min="11255" max="11255" width="0" style="2" hidden="1" customWidth="1"/>
    <col min="11256" max="11256" width="23.85546875" style="2" customWidth="1"/>
    <col min="11257" max="11257" width="27.42578125" style="2" customWidth="1"/>
    <col min="11258" max="11258" width="28" style="2" customWidth="1"/>
    <col min="11259" max="11261" width="0" style="2" hidden="1" customWidth="1"/>
    <col min="11262" max="11262" width="7.28515625" style="2" customWidth="1"/>
    <col min="11263" max="11263" width="6.140625" style="2" bestFit="1" customWidth="1"/>
    <col min="11264" max="11264" width="76.85546875" style="2"/>
    <col min="11265" max="11265" width="7.28515625" style="2" customWidth="1"/>
    <col min="11266" max="11266" width="6.140625" style="2" bestFit="1" customWidth="1"/>
    <col min="11267" max="11267" width="78" style="2" customWidth="1"/>
    <col min="11268" max="11268" width="20.7109375" style="2" customWidth="1"/>
    <col min="11269" max="11269" width="26" style="2" customWidth="1"/>
    <col min="11270" max="11270" width="37" style="2" bestFit="1" customWidth="1"/>
    <col min="11271" max="11279" width="0" style="2" hidden="1" customWidth="1"/>
    <col min="11280" max="11282" width="22.7109375" style="2" bestFit="1" customWidth="1"/>
    <col min="11283" max="11283" width="25.28515625" style="2" bestFit="1" customWidth="1"/>
    <col min="11284" max="11284" width="21" style="2" bestFit="1" customWidth="1"/>
    <col min="11285" max="11285" width="8.28515625" style="2" customWidth="1"/>
    <col min="11286" max="11286" width="19" style="2" bestFit="1" customWidth="1"/>
    <col min="11287" max="11287" width="20.5703125" style="2" bestFit="1" customWidth="1"/>
    <col min="11288" max="11288" width="19" style="2" customWidth="1"/>
    <col min="11289" max="11495" width="11.42578125" style="2" customWidth="1"/>
    <col min="11496" max="11498" width="7.28515625" style="2" customWidth="1"/>
    <col min="11499" max="11499" width="0" style="2" hidden="1" customWidth="1"/>
    <col min="11500" max="11500" width="7.28515625" style="2" customWidth="1"/>
    <col min="11501" max="11501" width="66.140625" style="2" customWidth="1"/>
    <col min="11502" max="11502" width="0" style="2" hidden="1" customWidth="1"/>
    <col min="11503" max="11503" width="28" style="2" customWidth="1"/>
    <col min="11504" max="11504" width="32.140625" style="2" customWidth="1"/>
    <col min="11505" max="11505" width="39.85546875" style="2" bestFit="1" customWidth="1"/>
    <col min="11506" max="11506" width="0" style="2" hidden="1" customWidth="1"/>
    <col min="11507" max="11507" width="7.28515625" style="2" customWidth="1"/>
    <col min="11508" max="11508" width="0" style="2" hidden="1" customWidth="1"/>
    <col min="11509" max="11509" width="7.28515625" style="2" customWidth="1"/>
    <col min="11510" max="11510" width="59.5703125" style="2" customWidth="1"/>
    <col min="11511" max="11511" width="0" style="2" hidden="1" customWidth="1"/>
    <col min="11512" max="11512" width="23.85546875" style="2" customWidth="1"/>
    <col min="11513" max="11513" width="27.42578125" style="2" customWidth="1"/>
    <col min="11514" max="11514" width="28" style="2" customWidth="1"/>
    <col min="11515" max="11517" width="0" style="2" hidden="1" customWidth="1"/>
    <col min="11518" max="11518" width="7.28515625" style="2" customWidth="1"/>
    <col min="11519" max="11519" width="6.140625" style="2" bestFit="1" customWidth="1"/>
    <col min="11520" max="11520" width="76.85546875" style="2"/>
    <col min="11521" max="11521" width="7.28515625" style="2" customWidth="1"/>
    <col min="11522" max="11522" width="6.140625" style="2" bestFit="1" customWidth="1"/>
    <col min="11523" max="11523" width="78" style="2" customWidth="1"/>
    <col min="11524" max="11524" width="20.7109375" style="2" customWidth="1"/>
    <col min="11525" max="11525" width="26" style="2" customWidth="1"/>
    <col min="11526" max="11526" width="37" style="2" bestFit="1" customWidth="1"/>
    <col min="11527" max="11535" width="0" style="2" hidden="1" customWidth="1"/>
    <col min="11536" max="11538" width="22.7109375" style="2" bestFit="1" customWidth="1"/>
    <col min="11539" max="11539" width="25.28515625" style="2" bestFit="1" customWidth="1"/>
    <col min="11540" max="11540" width="21" style="2" bestFit="1" customWidth="1"/>
    <col min="11541" max="11541" width="8.28515625" style="2" customWidth="1"/>
    <col min="11542" max="11542" width="19" style="2" bestFit="1" customWidth="1"/>
    <col min="11543" max="11543" width="20.5703125" style="2" bestFit="1" customWidth="1"/>
    <col min="11544" max="11544" width="19" style="2" customWidth="1"/>
    <col min="11545" max="11751" width="11.42578125" style="2" customWidth="1"/>
    <col min="11752" max="11754" width="7.28515625" style="2" customWidth="1"/>
    <col min="11755" max="11755" width="0" style="2" hidden="1" customWidth="1"/>
    <col min="11756" max="11756" width="7.28515625" style="2" customWidth="1"/>
    <col min="11757" max="11757" width="66.140625" style="2" customWidth="1"/>
    <col min="11758" max="11758" width="0" style="2" hidden="1" customWidth="1"/>
    <col min="11759" max="11759" width="28" style="2" customWidth="1"/>
    <col min="11760" max="11760" width="32.140625" style="2" customWidth="1"/>
    <col min="11761" max="11761" width="39.85546875" style="2" bestFit="1" customWidth="1"/>
    <col min="11762" max="11762" width="0" style="2" hidden="1" customWidth="1"/>
    <col min="11763" max="11763" width="7.28515625" style="2" customWidth="1"/>
    <col min="11764" max="11764" width="0" style="2" hidden="1" customWidth="1"/>
    <col min="11765" max="11765" width="7.28515625" style="2" customWidth="1"/>
    <col min="11766" max="11766" width="59.5703125" style="2" customWidth="1"/>
    <col min="11767" max="11767" width="0" style="2" hidden="1" customWidth="1"/>
    <col min="11768" max="11768" width="23.85546875" style="2" customWidth="1"/>
    <col min="11769" max="11769" width="27.42578125" style="2" customWidth="1"/>
    <col min="11770" max="11770" width="28" style="2" customWidth="1"/>
    <col min="11771" max="11773" width="0" style="2" hidden="1" customWidth="1"/>
    <col min="11774" max="11774" width="7.28515625" style="2" customWidth="1"/>
    <col min="11775" max="11775" width="6.140625" style="2" bestFit="1" customWidth="1"/>
    <col min="11776" max="11776" width="76.85546875" style="2"/>
    <col min="11777" max="11777" width="7.28515625" style="2" customWidth="1"/>
    <col min="11778" max="11778" width="6.140625" style="2" bestFit="1" customWidth="1"/>
    <col min="11779" max="11779" width="78" style="2" customWidth="1"/>
    <col min="11780" max="11780" width="20.7109375" style="2" customWidth="1"/>
    <col min="11781" max="11781" width="26" style="2" customWidth="1"/>
    <col min="11782" max="11782" width="37" style="2" bestFit="1" customWidth="1"/>
    <col min="11783" max="11791" width="0" style="2" hidden="1" customWidth="1"/>
    <col min="11792" max="11794" width="22.7109375" style="2" bestFit="1" customWidth="1"/>
    <col min="11795" max="11795" width="25.28515625" style="2" bestFit="1" customWidth="1"/>
    <col min="11796" max="11796" width="21" style="2" bestFit="1" customWidth="1"/>
    <col min="11797" max="11797" width="8.28515625" style="2" customWidth="1"/>
    <col min="11798" max="11798" width="19" style="2" bestFit="1" customWidth="1"/>
    <col min="11799" max="11799" width="20.5703125" style="2" bestFit="1" customWidth="1"/>
    <col min="11800" max="11800" width="19" style="2" customWidth="1"/>
    <col min="11801" max="12007" width="11.42578125" style="2" customWidth="1"/>
    <col min="12008" max="12010" width="7.28515625" style="2" customWidth="1"/>
    <col min="12011" max="12011" width="0" style="2" hidden="1" customWidth="1"/>
    <col min="12012" max="12012" width="7.28515625" style="2" customWidth="1"/>
    <col min="12013" max="12013" width="66.140625" style="2" customWidth="1"/>
    <col min="12014" max="12014" width="0" style="2" hidden="1" customWidth="1"/>
    <col min="12015" max="12015" width="28" style="2" customWidth="1"/>
    <col min="12016" max="12016" width="32.140625" style="2" customWidth="1"/>
    <col min="12017" max="12017" width="39.85546875" style="2" bestFit="1" customWidth="1"/>
    <col min="12018" max="12018" width="0" style="2" hidden="1" customWidth="1"/>
    <col min="12019" max="12019" width="7.28515625" style="2" customWidth="1"/>
    <col min="12020" max="12020" width="0" style="2" hidden="1" customWidth="1"/>
    <col min="12021" max="12021" width="7.28515625" style="2" customWidth="1"/>
    <col min="12022" max="12022" width="59.5703125" style="2" customWidth="1"/>
    <col min="12023" max="12023" width="0" style="2" hidden="1" customWidth="1"/>
    <col min="12024" max="12024" width="23.85546875" style="2" customWidth="1"/>
    <col min="12025" max="12025" width="27.42578125" style="2" customWidth="1"/>
    <col min="12026" max="12026" width="28" style="2" customWidth="1"/>
    <col min="12027" max="12029" width="0" style="2" hidden="1" customWidth="1"/>
    <col min="12030" max="12030" width="7.28515625" style="2" customWidth="1"/>
    <col min="12031" max="12031" width="6.140625" style="2" bestFit="1" customWidth="1"/>
    <col min="12032" max="12032" width="76.85546875" style="2"/>
    <col min="12033" max="12033" width="7.28515625" style="2" customWidth="1"/>
    <col min="12034" max="12034" width="6.140625" style="2" bestFit="1" customWidth="1"/>
    <col min="12035" max="12035" width="78" style="2" customWidth="1"/>
    <col min="12036" max="12036" width="20.7109375" style="2" customWidth="1"/>
    <col min="12037" max="12037" width="26" style="2" customWidth="1"/>
    <col min="12038" max="12038" width="37" style="2" bestFit="1" customWidth="1"/>
    <col min="12039" max="12047" width="0" style="2" hidden="1" customWidth="1"/>
    <col min="12048" max="12050" width="22.7109375" style="2" bestFit="1" customWidth="1"/>
    <col min="12051" max="12051" width="25.28515625" style="2" bestFit="1" customWidth="1"/>
    <col min="12052" max="12052" width="21" style="2" bestFit="1" customWidth="1"/>
    <col min="12053" max="12053" width="8.28515625" style="2" customWidth="1"/>
    <col min="12054" max="12054" width="19" style="2" bestFit="1" customWidth="1"/>
    <col min="12055" max="12055" width="20.5703125" style="2" bestFit="1" customWidth="1"/>
    <col min="12056" max="12056" width="19" style="2" customWidth="1"/>
    <col min="12057" max="12263" width="11.42578125" style="2" customWidth="1"/>
    <col min="12264" max="12266" width="7.28515625" style="2" customWidth="1"/>
    <col min="12267" max="12267" width="0" style="2" hidden="1" customWidth="1"/>
    <col min="12268" max="12268" width="7.28515625" style="2" customWidth="1"/>
    <col min="12269" max="12269" width="66.140625" style="2" customWidth="1"/>
    <col min="12270" max="12270" width="0" style="2" hidden="1" customWidth="1"/>
    <col min="12271" max="12271" width="28" style="2" customWidth="1"/>
    <col min="12272" max="12272" width="32.140625" style="2" customWidth="1"/>
    <col min="12273" max="12273" width="39.85546875" style="2" bestFit="1" customWidth="1"/>
    <col min="12274" max="12274" width="0" style="2" hidden="1" customWidth="1"/>
    <col min="12275" max="12275" width="7.28515625" style="2" customWidth="1"/>
    <col min="12276" max="12276" width="0" style="2" hidden="1" customWidth="1"/>
    <col min="12277" max="12277" width="7.28515625" style="2" customWidth="1"/>
    <col min="12278" max="12278" width="59.5703125" style="2" customWidth="1"/>
    <col min="12279" max="12279" width="0" style="2" hidden="1" customWidth="1"/>
    <col min="12280" max="12280" width="23.85546875" style="2" customWidth="1"/>
    <col min="12281" max="12281" width="27.42578125" style="2" customWidth="1"/>
    <col min="12282" max="12282" width="28" style="2" customWidth="1"/>
    <col min="12283" max="12285" width="0" style="2" hidden="1" customWidth="1"/>
    <col min="12286" max="12286" width="7.28515625" style="2" customWidth="1"/>
    <col min="12287" max="12287" width="6.140625" style="2" bestFit="1" customWidth="1"/>
    <col min="12288" max="12288" width="76.85546875" style="2"/>
    <col min="12289" max="12289" width="7.28515625" style="2" customWidth="1"/>
    <col min="12290" max="12290" width="6.140625" style="2" bestFit="1" customWidth="1"/>
    <col min="12291" max="12291" width="78" style="2" customWidth="1"/>
    <col min="12292" max="12292" width="20.7109375" style="2" customWidth="1"/>
    <col min="12293" max="12293" width="26" style="2" customWidth="1"/>
    <col min="12294" max="12294" width="37" style="2" bestFit="1" customWidth="1"/>
    <col min="12295" max="12303" width="0" style="2" hidden="1" customWidth="1"/>
    <col min="12304" max="12306" width="22.7109375" style="2" bestFit="1" customWidth="1"/>
    <col min="12307" max="12307" width="25.28515625" style="2" bestFit="1" customWidth="1"/>
    <col min="12308" max="12308" width="21" style="2" bestFit="1" customWidth="1"/>
    <col min="12309" max="12309" width="8.28515625" style="2" customWidth="1"/>
    <col min="12310" max="12310" width="19" style="2" bestFit="1" customWidth="1"/>
    <col min="12311" max="12311" width="20.5703125" style="2" bestFit="1" customWidth="1"/>
    <col min="12312" max="12312" width="19" style="2" customWidth="1"/>
    <col min="12313" max="12519" width="11.42578125" style="2" customWidth="1"/>
    <col min="12520" max="12522" width="7.28515625" style="2" customWidth="1"/>
    <col min="12523" max="12523" width="0" style="2" hidden="1" customWidth="1"/>
    <col min="12524" max="12524" width="7.28515625" style="2" customWidth="1"/>
    <col min="12525" max="12525" width="66.140625" style="2" customWidth="1"/>
    <col min="12526" max="12526" width="0" style="2" hidden="1" customWidth="1"/>
    <col min="12527" max="12527" width="28" style="2" customWidth="1"/>
    <col min="12528" max="12528" width="32.140625" style="2" customWidth="1"/>
    <col min="12529" max="12529" width="39.85546875" style="2" bestFit="1" customWidth="1"/>
    <col min="12530" max="12530" width="0" style="2" hidden="1" customWidth="1"/>
    <col min="12531" max="12531" width="7.28515625" style="2" customWidth="1"/>
    <col min="12532" max="12532" width="0" style="2" hidden="1" customWidth="1"/>
    <col min="12533" max="12533" width="7.28515625" style="2" customWidth="1"/>
    <col min="12534" max="12534" width="59.5703125" style="2" customWidth="1"/>
    <col min="12535" max="12535" width="0" style="2" hidden="1" customWidth="1"/>
    <col min="12536" max="12536" width="23.85546875" style="2" customWidth="1"/>
    <col min="12537" max="12537" width="27.42578125" style="2" customWidth="1"/>
    <col min="12538" max="12538" width="28" style="2" customWidth="1"/>
    <col min="12539" max="12541" width="0" style="2" hidden="1" customWidth="1"/>
    <col min="12542" max="12542" width="7.28515625" style="2" customWidth="1"/>
    <col min="12543" max="12543" width="6.140625" style="2" bestFit="1" customWidth="1"/>
    <col min="12544" max="12544" width="76.85546875" style="2"/>
    <col min="12545" max="12545" width="7.28515625" style="2" customWidth="1"/>
    <col min="12546" max="12546" width="6.140625" style="2" bestFit="1" customWidth="1"/>
    <col min="12547" max="12547" width="78" style="2" customWidth="1"/>
    <col min="12548" max="12548" width="20.7109375" style="2" customWidth="1"/>
    <col min="12549" max="12549" width="26" style="2" customWidth="1"/>
    <col min="12550" max="12550" width="37" style="2" bestFit="1" customWidth="1"/>
    <col min="12551" max="12559" width="0" style="2" hidden="1" customWidth="1"/>
    <col min="12560" max="12562" width="22.7109375" style="2" bestFit="1" customWidth="1"/>
    <col min="12563" max="12563" width="25.28515625" style="2" bestFit="1" customWidth="1"/>
    <col min="12564" max="12564" width="21" style="2" bestFit="1" customWidth="1"/>
    <col min="12565" max="12565" width="8.28515625" style="2" customWidth="1"/>
    <col min="12566" max="12566" width="19" style="2" bestFit="1" customWidth="1"/>
    <col min="12567" max="12567" width="20.5703125" style="2" bestFit="1" customWidth="1"/>
    <col min="12568" max="12568" width="19" style="2" customWidth="1"/>
    <col min="12569" max="12775" width="11.42578125" style="2" customWidth="1"/>
    <col min="12776" max="12778" width="7.28515625" style="2" customWidth="1"/>
    <col min="12779" max="12779" width="0" style="2" hidden="1" customWidth="1"/>
    <col min="12780" max="12780" width="7.28515625" style="2" customWidth="1"/>
    <col min="12781" max="12781" width="66.140625" style="2" customWidth="1"/>
    <col min="12782" max="12782" width="0" style="2" hidden="1" customWidth="1"/>
    <col min="12783" max="12783" width="28" style="2" customWidth="1"/>
    <col min="12784" max="12784" width="32.140625" style="2" customWidth="1"/>
    <col min="12785" max="12785" width="39.85546875" style="2" bestFit="1" customWidth="1"/>
    <col min="12786" max="12786" width="0" style="2" hidden="1" customWidth="1"/>
    <col min="12787" max="12787" width="7.28515625" style="2" customWidth="1"/>
    <col min="12788" max="12788" width="0" style="2" hidden="1" customWidth="1"/>
    <col min="12789" max="12789" width="7.28515625" style="2" customWidth="1"/>
    <col min="12790" max="12790" width="59.5703125" style="2" customWidth="1"/>
    <col min="12791" max="12791" width="0" style="2" hidden="1" customWidth="1"/>
    <col min="12792" max="12792" width="23.85546875" style="2" customWidth="1"/>
    <col min="12793" max="12793" width="27.42578125" style="2" customWidth="1"/>
    <col min="12794" max="12794" width="28" style="2" customWidth="1"/>
    <col min="12795" max="12797" width="0" style="2" hidden="1" customWidth="1"/>
    <col min="12798" max="12798" width="7.28515625" style="2" customWidth="1"/>
    <col min="12799" max="12799" width="6.140625" style="2" bestFit="1" customWidth="1"/>
    <col min="12800" max="12800" width="76.85546875" style="2"/>
    <col min="12801" max="12801" width="7.28515625" style="2" customWidth="1"/>
    <col min="12802" max="12802" width="6.140625" style="2" bestFit="1" customWidth="1"/>
    <col min="12803" max="12803" width="78" style="2" customWidth="1"/>
    <col min="12804" max="12804" width="20.7109375" style="2" customWidth="1"/>
    <col min="12805" max="12805" width="26" style="2" customWidth="1"/>
    <col min="12806" max="12806" width="37" style="2" bestFit="1" customWidth="1"/>
    <col min="12807" max="12815" width="0" style="2" hidden="1" customWidth="1"/>
    <col min="12816" max="12818" width="22.7109375" style="2" bestFit="1" customWidth="1"/>
    <col min="12819" max="12819" width="25.28515625" style="2" bestFit="1" customWidth="1"/>
    <col min="12820" max="12820" width="21" style="2" bestFit="1" customWidth="1"/>
    <col min="12821" max="12821" width="8.28515625" style="2" customWidth="1"/>
    <col min="12822" max="12822" width="19" style="2" bestFit="1" customWidth="1"/>
    <col min="12823" max="12823" width="20.5703125" style="2" bestFit="1" customWidth="1"/>
    <col min="12824" max="12824" width="19" style="2" customWidth="1"/>
    <col min="12825" max="13031" width="11.42578125" style="2" customWidth="1"/>
    <col min="13032" max="13034" width="7.28515625" style="2" customWidth="1"/>
    <col min="13035" max="13035" width="0" style="2" hidden="1" customWidth="1"/>
    <col min="13036" max="13036" width="7.28515625" style="2" customWidth="1"/>
    <col min="13037" max="13037" width="66.140625" style="2" customWidth="1"/>
    <col min="13038" max="13038" width="0" style="2" hidden="1" customWidth="1"/>
    <col min="13039" max="13039" width="28" style="2" customWidth="1"/>
    <col min="13040" max="13040" width="32.140625" style="2" customWidth="1"/>
    <col min="13041" max="13041" width="39.85546875" style="2" bestFit="1" customWidth="1"/>
    <col min="13042" max="13042" width="0" style="2" hidden="1" customWidth="1"/>
    <col min="13043" max="13043" width="7.28515625" style="2" customWidth="1"/>
    <col min="13044" max="13044" width="0" style="2" hidden="1" customWidth="1"/>
    <col min="13045" max="13045" width="7.28515625" style="2" customWidth="1"/>
    <col min="13046" max="13046" width="59.5703125" style="2" customWidth="1"/>
    <col min="13047" max="13047" width="0" style="2" hidden="1" customWidth="1"/>
    <col min="13048" max="13048" width="23.85546875" style="2" customWidth="1"/>
    <col min="13049" max="13049" width="27.42578125" style="2" customWidth="1"/>
    <col min="13050" max="13050" width="28" style="2" customWidth="1"/>
    <col min="13051" max="13053" width="0" style="2" hidden="1" customWidth="1"/>
    <col min="13054" max="13054" width="7.28515625" style="2" customWidth="1"/>
    <col min="13055" max="13055" width="6.140625" style="2" bestFit="1" customWidth="1"/>
    <col min="13056" max="13056" width="76.85546875" style="2"/>
    <col min="13057" max="13057" width="7.28515625" style="2" customWidth="1"/>
    <col min="13058" max="13058" width="6.140625" style="2" bestFit="1" customWidth="1"/>
    <col min="13059" max="13059" width="78" style="2" customWidth="1"/>
    <col min="13060" max="13060" width="20.7109375" style="2" customWidth="1"/>
    <col min="13061" max="13061" width="26" style="2" customWidth="1"/>
    <col min="13062" max="13062" width="37" style="2" bestFit="1" customWidth="1"/>
    <col min="13063" max="13071" width="0" style="2" hidden="1" customWidth="1"/>
    <col min="13072" max="13074" width="22.7109375" style="2" bestFit="1" customWidth="1"/>
    <col min="13075" max="13075" width="25.28515625" style="2" bestFit="1" customWidth="1"/>
    <col min="13076" max="13076" width="21" style="2" bestFit="1" customWidth="1"/>
    <col min="13077" max="13077" width="8.28515625" style="2" customWidth="1"/>
    <col min="13078" max="13078" width="19" style="2" bestFit="1" customWidth="1"/>
    <col min="13079" max="13079" width="20.5703125" style="2" bestFit="1" customWidth="1"/>
    <col min="13080" max="13080" width="19" style="2" customWidth="1"/>
    <col min="13081" max="13287" width="11.42578125" style="2" customWidth="1"/>
    <col min="13288" max="13290" width="7.28515625" style="2" customWidth="1"/>
    <col min="13291" max="13291" width="0" style="2" hidden="1" customWidth="1"/>
    <col min="13292" max="13292" width="7.28515625" style="2" customWidth="1"/>
    <col min="13293" max="13293" width="66.140625" style="2" customWidth="1"/>
    <col min="13294" max="13294" width="0" style="2" hidden="1" customWidth="1"/>
    <col min="13295" max="13295" width="28" style="2" customWidth="1"/>
    <col min="13296" max="13296" width="32.140625" style="2" customWidth="1"/>
    <col min="13297" max="13297" width="39.85546875" style="2" bestFit="1" customWidth="1"/>
    <col min="13298" max="13298" width="0" style="2" hidden="1" customWidth="1"/>
    <col min="13299" max="13299" width="7.28515625" style="2" customWidth="1"/>
    <col min="13300" max="13300" width="0" style="2" hidden="1" customWidth="1"/>
    <col min="13301" max="13301" width="7.28515625" style="2" customWidth="1"/>
    <col min="13302" max="13302" width="59.5703125" style="2" customWidth="1"/>
    <col min="13303" max="13303" width="0" style="2" hidden="1" customWidth="1"/>
    <col min="13304" max="13304" width="23.85546875" style="2" customWidth="1"/>
    <col min="13305" max="13305" width="27.42578125" style="2" customWidth="1"/>
    <col min="13306" max="13306" width="28" style="2" customWidth="1"/>
    <col min="13307" max="13309" width="0" style="2" hidden="1" customWidth="1"/>
    <col min="13310" max="13310" width="7.28515625" style="2" customWidth="1"/>
    <col min="13311" max="13311" width="6.140625" style="2" bestFit="1" customWidth="1"/>
    <col min="13312" max="13312" width="76.85546875" style="2"/>
    <col min="13313" max="13313" width="7.28515625" style="2" customWidth="1"/>
    <col min="13314" max="13314" width="6.140625" style="2" bestFit="1" customWidth="1"/>
    <col min="13315" max="13315" width="78" style="2" customWidth="1"/>
    <col min="13316" max="13316" width="20.7109375" style="2" customWidth="1"/>
    <col min="13317" max="13317" width="26" style="2" customWidth="1"/>
    <col min="13318" max="13318" width="37" style="2" bestFit="1" customWidth="1"/>
    <col min="13319" max="13327" width="0" style="2" hidden="1" customWidth="1"/>
    <col min="13328" max="13330" width="22.7109375" style="2" bestFit="1" customWidth="1"/>
    <col min="13331" max="13331" width="25.28515625" style="2" bestFit="1" customWidth="1"/>
    <col min="13332" max="13332" width="21" style="2" bestFit="1" customWidth="1"/>
    <col min="13333" max="13333" width="8.28515625" style="2" customWidth="1"/>
    <col min="13334" max="13334" width="19" style="2" bestFit="1" customWidth="1"/>
    <col min="13335" max="13335" width="20.5703125" style="2" bestFit="1" customWidth="1"/>
    <col min="13336" max="13336" width="19" style="2" customWidth="1"/>
    <col min="13337" max="13543" width="11.42578125" style="2" customWidth="1"/>
    <col min="13544" max="13546" width="7.28515625" style="2" customWidth="1"/>
    <col min="13547" max="13547" width="0" style="2" hidden="1" customWidth="1"/>
    <col min="13548" max="13548" width="7.28515625" style="2" customWidth="1"/>
    <col min="13549" max="13549" width="66.140625" style="2" customWidth="1"/>
    <col min="13550" max="13550" width="0" style="2" hidden="1" customWidth="1"/>
    <col min="13551" max="13551" width="28" style="2" customWidth="1"/>
    <col min="13552" max="13552" width="32.140625" style="2" customWidth="1"/>
    <col min="13553" max="13553" width="39.85546875" style="2" bestFit="1" customWidth="1"/>
    <col min="13554" max="13554" width="0" style="2" hidden="1" customWidth="1"/>
    <col min="13555" max="13555" width="7.28515625" style="2" customWidth="1"/>
    <col min="13556" max="13556" width="0" style="2" hidden="1" customWidth="1"/>
    <col min="13557" max="13557" width="7.28515625" style="2" customWidth="1"/>
    <col min="13558" max="13558" width="59.5703125" style="2" customWidth="1"/>
    <col min="13559" max="13559" width="0" style="2" hidden="1" customWidth="1"/>
    <col min="13560" max="13560" width="23.85546875" style="2" customWidth="1"/>
    <col min="13561" max="13561" width="27.42578125" style="2" customWidth="1"/>
    <col min="13562" max="13562" width="28" style="2" customWidth="1"/>
    <col min="13563" max="13565" width="0" style="2" hidden="1" customWidth="1"/>
    <col min="13566" max="13566" width="7.28515625" style="2" customWidth="1"/>
    <col min="13567" max="13567" width="6.140625" style="2" bestFit="1" customWidth="1"/>
    <col min="13568" max="13568" width="76.85546875" style="2"/>
    <col min="13569" max="13569" width="7.28515625" style="2" customWidth="1"/>
    <col min="13570" max="13570" width="6.140625" style="2" bestFit="1" customWidth="1"/>
    <col min="13571" max="13571" width="78" style="2" customWidth="1"/>
    <col min="13572" max="13572" width="20.7109375" style="2" customWidth="1"/>
    <col min="13573" max="13573" width="26" style="2" customWidth="1"/>
    <col min="13574" max="13574" width="37" style="2" bestFit="1" customWidth="1"/>
    <col min="13575" max="13583" width="0" style="2" hidden="1" customWidth="1"/>
    <col min="13584" max="13586" width="22.7109375" style="2" bestFit="1" customWidth="1"/>
    <col min="13587" max="13587" width="25.28515625" style="2" bestFit="1" customWidth="1"/>
    <col min="13588" max="13588" width="21" style="2" bestFit="1" customWidth="1"/>
    <col min="13589" max="13589" width="8.28515625" style="2" customWidth="1"/>
    <col min="13590" max="13590" width="19" style="2" bestFit="1" customWidth="1"/>
    <col min="13591" max="13591" width="20.5703125" style="2" bestFit="1" customWidth="1"/>
    <col min="13592" max="13592" width="19" style="2" customWidth="1"/>
    <col min="13593" max="13799" width="11.42578125" style="2" customWidth="1"/>
    <col min="13800" max="13802" width="7.28515625" style="2" customWidth="1"/>
    <col min="13803" max="13803" width="0" style="2" hidden="1" customWidth="1"/>
    <col min="13804" max="13804" width="7.28515625" style="2" customWidth="1"/>
    <col min="13805" max="13805" width="66.140625" style="2" customWidth="1"/>
    <col min="13806" max="13806" width="0" style="2" hidden="1" customWidth="1"/>
    <col min="13807" max="13807" width="28" style="2" customWidth="1"/>
    <col min="13808" max="13808" width="32.140625" style="2" customWidth="1"/>
    <col min="13809" max="13809" width="39.85546875" style="2" bestFit="1" customWidth="1"/>
    <col min="13810" max="13810" width="0" style="2" hidden="1" customWidth="1"/>
    <col min="13811" max="13811" width="7.28515625" style="2" customWidth="1"/>
    <col min="13812" max="13812" width="0" style="2" hidden="1" customWidth="1"/>
    <col min="13813" max="13813" width="7.28515625" style="2" customWidth="1"/>
    <col min="13814" max="13814" width="59.5703125" style="2" customWidth="1"/>
    <col min="13815" max="13815" width="0" style="2" hidden="1" customWidth="1"/>
    <col min="13816" max="13816" width="23.85546875" style="2" customWidth="1"/>
    <col min="13817" max="13817" width="27.42578125" style="2" customWidth="1"/>
    <col min="13818" max="13818" width="28" style="2" customWidth="1"/>
    <col min="13819" max="13821" width="0" style="2" hidden="1" customWidth="1"/>
    <col min="13822" max="13822" width="7.28515625" style="2" customWidth="1"/>
    <col min="13823" max="13823" width="6.140625" style="2" bestFit="1" customWidth="1"/>
    <col min="13824" max="13824" width="76.85546875" style="2"/>
    <col min="13825" max="13825" width="7.28515625" style="2" customWidth="1"/>
    <col min="13826" max="13826" width="6.140625" style="2" bestFit="1" customWidth="1"/>
    <col min="13827" max="13827" width="78" style="2" customWidth="1"/>
    <col min="13828" max="13828" width="20.7109375" style="2" customWidth="1"/>
    <col min="13829" max="13829" width="26" style="2" customWidth="1"/>
    <col min="13830" max="13830" width="37" style="2" bestFit="1" customWidth="1"/>
    <col min="13831" max="13839" width="0" style="2" hidden="1" customWidth="1"/>
    <col min="13840" max="13842" width="22.7109375" style="2" bestFit="1" customWidth="1"/>
    <col min="13843" max="13843" width="25.28515625" style="2" bestFit="1" customWidth="1"/>
    <col min="13844" max="13844" width="21" style="2" bestFit="1" customWidth="1"/>
    <col min="13845" max="13845" width="8.28515625" style="2" customWidth="1"/>
    <col min="13846" max="13846" width="19" style="2" bestFit="1" customWidth="1"/>
    <col min="13847" max="13847" width="20.5703125" style="2" bestFit="1" customWidth="1"/>
    <col min="13848" max="13848" width="19" style="2" customWidth="1"/>
    <col min="13849" max="14055" width="11.42578125" style="2" customWidth="1"/>
    <col min="14056" max="14058" width="7.28515625" style="2" customWidth="1"/>
    <col min="14059" max="14059" width="0" style="2" hidden="1" customWidth="1"/>
    <col min="14060" max="14060" width="7.28515625" style="2" customWidth="1"/>
    <col min="14061" max="14061" width="66.140625" style="2" customWidth="1"/>
    <col min="14062" max="14062" width="0" style="2" hidden="1" customWidth="1"/>
    <col min="14063" max="14063" width="28" style="2" customWidth="1"/>
    <col min="14064" max="14064" width="32.140625" style="2" customWidth="1"/>
    <col min="14065" max="14065" width="39.85546875" style="2" bestFit="1" customWidth="1"/>
    <col min="14066" max="14066" width="0" style="2" hidden="1" customWidth="1"/>
    <col min="14067" max="14067" width="7.28515625" style="2" customWidth="1"/>
    <col min="14068" max="14068" width="0" style="2" hidden="1" customWidth="1"/>
    <col min="14069" max="14069" width="7.28515625" style="2" customWidth="1"/>
    <col min="14070" max="14070" width="59.5703125" style="2" customWidth="1"/>
    <col min="14071" max="14071" width="0" style="2" hidden="1" customWidth="1"/>
    <col min="14072" max="14072" width="23.85546875" style="2" customWidth="1"/>
    <col min="14073" max="14073" width="27.42578125" style="2" customWidth="1"/>
    <col min="14074" max="14074" width="28" style="2" customWidth="1"/>
    <col min="14075" max="14077" width="0" style="2" hidden="1" customWidth="1"/>
    <col min="14078" max="14078" width="7.28515625" style="2" customWidth="1"/>
    <col min="14079" max="14079" width="6.140625" style="2" bestFit="1" customWidth="1"/>
    <col min="14080" max="14080" width="76.85546875" style="2"/>
    <col min="14081" max="14081" width="7.28515625" style="2" customWidth="1"/>
    <col min="14082" max="14082" width="6.140625" style="2" bestFit="1" customWidth="1"/>
    <col min="14083" max="14083" width="78" style="2" customWidth="1"/>
    <col min="14084" max="14084" width="20.7109375" style="2" customWidth="1"/>
    <col min="14085" max="14085" width="26" style="2" customWidth="1"/>
    <col min="14086" max="14086" width="37" style="2" bestFit="1" customWidth="1"/>
    <col min="14087" max="14095" width="0" style="2" hidden="1" customWidth="1"/>
    <col min="14096" max="14098" width="22.7109375" style="2" bestFit="1" customWidth="1"/>
    <col min="14099" max="14099" width="25.28515625" style="2" bestFit="1" customWidth="1"/>
    <col min="14100" max="14100" width="21" style="2" bestFit="1" customWidth="1"/>
    <col min="14101" max="14101" width="8.28515625" style="2" customWidth="1"/>
    <col min="14102" max="14102" width="19" style="2" bestFit="1" customWidth="1"/>
    <col min="14103" max="14103" width="20.5703125" style="2" bestFit="1" customWidth="1"/>
    <col min="14104" max="14104" width="19" style="2" customWidth="1"/>
    <col min="14105" max="14311" width="11.42578125" style="2" customWidth="1"/>
    <col min="14312" max="14314" width="7.28515625" style="2" customWidth="1"/>
    <col min="14315" max="14315" width="0" style="2" hidden="1" customWidth="1"/>
    <col min="14316" max="14316" width="7.28515625" style="2" customWidth="1"/>
    <col min="14317" max="14317" width="66.140625" style="2" customWidth="1"/>
    <col min="14318" max="14318" width="0" style="2" hidden="1" customWidth="1"/>
    <col min="14319" max="14319" width="28" style="2" customWidth="1"/>
    <col min="14320" max="14320" width="32.140625" style="2" customWidth="1"/>
    <col min="14321" max="14321" width="39.85546875" style="2" bestFit="1" customWidth="1"/>
    <col min="14322" max="14322" width="0" style="2" hidden="1" customWidth="1"/>
    <col min="14323" max="14323" width="7.28515625" style="2" customWidth="1"/>
    <col min="14324" max="14324" width="0" style="2" hidden="1" customWidth="1"/>
    <col min="14325" max="14325" width="7.28515625" style="2" customWidth="1"/>
    <col min="14326" max="14326" width="59.5703125" style="2" customWidth="1"/>
    <col min="14327" max="14327" width="0" style="2" hidden="1" customWidth="1"/>
    <col min="14328" max="14328" width="23.85546875" style="2" customWidth="1"/>
    <col min="14329" max="14329" width="27.42578125" style="2" customWidth="1"/>
    <col min="14330" max="14330" width="28" style="2" customWidth="1"/>
    <col min="14331" max="14333" width="0" style="2" hidden="1" customWidth="1"/>
    <col min="14334" max="14334" width="7.28515625" style="2" customWidth="1"/>
    <col min="14335" max="14335" width="6.140625" style="2" bestFit="1" customWidth="1"/>
    <col min="14336" max="14336" width="76.85546875" style="2"/>
    <col min="14337" max="14337" width="7.28515625" style="2" customWidth="1"/>
    <col min="14338" max="14338" width="6.140625" style="2" bestFit="1" customWidth="1"/>
    <col min="14339" max="14339" width="78" style="2" customWidth="1"/>
    <col min="14340" max="14340" width="20.7109375" style="2" customWidth="1"/>
    <col min="14341" max="14341" width="26" style="2" customWidth="1"/>
    <col min="14342" max="14342" width="37" style="2" bestFit="1" customWidth="1"/>
    <col min="14343" max="14351" width="0" style="2" hidden="1" customWidth="1"/>
    <col min="14352" max="14354" width="22.7109375" style="2" bestFit="1" customWidth="1"/>
    <col min="14355" max="14355" width="25.28515625" style="2" bestFit="1" customWidth="1"/>
    <col min="14356" max="14356" width="21" style="2" bestFit="1" customWidth="1"/>
    <col min="14357" max="14357" width="8.28515625" style="2" customWidth="1"/>
    <col min="14358" max="14358" width="19" style="2" bestFit="1" customWidth="1"/>
    <col min="14359" max="14359" width="20.5703125" style="2" bestFit="1" customWidth="1"/>
    <col min="14360" max="14360" width="19" style="2" customWidth="1"/>
    <col min="14361" max="14567" width="11.42578125" style="2" customWidth="1"/>
    <col min="14568" max="14570" width="7.28515625" style="2" customWidth="1"/>
    <col min="14571" max="14571" width="0" style="2" hidden="1" customWidth="1"/>
    <col min="14572" max="14572" width="7.28515625" style="2" customWidth="1"/>
    <col min="14573" max="14573" width="66.140625" style="2" customWidth="1"/>
    <col min="14574" max="14574" width="0" style="2" hidden="1" customWidth="1"/>
    <col min="14575" max="14575" width="28" style="2" customWidth="1"/>
    <col min="14576" max="14576" width="32.140625" style="2" customWidth="1"/>
    <col min="14577" max="14577" width="39.85546875" style="2" bestFit="1" customWidth="1"/>
    <col min="14578" max="14578" width="0" style="2" hidden="1" customWidth="1"/>
    <col min="14579" max="14579" width="7.28515625" style="2" customWidth="1"/>
    <col min="14580" max="14580" width="0" style="2" hidden="1" customWidth="1"/>
    <col min="14581" max="14581" width="7.28515625" style="2" customWidth="1"/>
    <col min="14582" max="14582" width="59.5703125" style="2" customWidth="1"/>
    <col min="14583" max="14583" width="0" style="2" hidden="1" customWidth="1"/>
    <col min="14584" max="14584" width="23.85546875" style="2" customWidth="1"/>
    <col min="14585" max="14585" width="27.42578125" style="2" customWidth="1"/>
    <col min="14586" max="14586" width="28" style="2" customWidth="1"/>
    <col min="14587" max="14589" width="0" style="2" hidden="1" customWidth="1"/>
    <col min="14590" max="14590" width="7.28515625" style="2" customWidth="1"/>
    <col min="14591" max="14591" width="6.140625" style="2" bestFit="1" customWidth="1"/>
    <col min="14592" max="14592" width="76.85546875" style="2"/>
    <col min="14593" max="14593" width="7.28515625" style="2" customWidth="1"/>
    <col min="14594" max="14594" width="6.140625" style="2" bestFit="1" customWidth="1"/>
    <col min="14595" max="14595" width="78" style="2" customWidth="1"/>
    <col min="14596" max="14596" width="20.7109375" style="2" customWidth="1"/>
    <col min="14597" max="14597" width="26" style="2" customWidth="1"/>
    <col min="14598" max="14598" width="37" style="2" bestFit="1" customWidth="1"/>
    <col min="14599" max="14607" width="0" style="2" hidden="1" customWidth="1"/>
    <col min="14608" max="14610" width="22.7109375" style="2" bestFit="1" customWidth="1"/>
    <col min="14611" max="14611" width="25.28515625" style="2" bestFit="1" customWidth="1"/>
    <col min="14612" max="14612" width="21" style="2" bestFit="1" customWidth="1"/>
    <col min="14613" max="14613" width="8.28515625" style="2" customWidth="1"/>
    <col min="14614" max="14614" width="19" style="2" bestFit="1" customWidth="1"/>
    <col min="14615" max="14615" width="20.5703125" style="2" bestFit="1" customWidth="1"/>
    <col min="14616" max="14616" width="19" style="2" customWidth="1"/>
    <col min="14617" max="14823" width="11.42578125" style="2" customWidth="1"/>
    <col min="14824" max="14826" width="7.28515625" style="2" customWidth="1"/>
    <col min="14827" max="14827" width="0" style="2" hidden="1" customWidth="1"/>
    <col min="14828" max="14828" width="7.28515625" style="2" customWidth="1"/>
    <col min="14829" max="14829" width="66.140625" style="2" customWidth="1"/>
    <col min="14830" max="14830" width="0" style="2" hidden="1" customWidth="1"/>
    <col min="14831" max="14831" width="28" style="2" customWidth="1"/>
    <col min="14832" max="14832" width="32.140625" style="2" customWidth="1"/>
    <col min="14833" max="14833" width="39.85546875" style="2" bestFit="1" customWidth="1"/>
    <col min="14834" max="14834" width="0" style="2" hidden="1" customWidth="1"/>
    <col min="14835" max="14835" width="7.28515625" style="2" customWidth="1"/>
    <col min="14836" max="14836" width="0" style="2" hidden="1" customWidth="1"/>
    <col min="14837" max="14837" width="7.28515625" style="2" customWidth="1"/>
    <col min="14838" max="14838" width="59.5703125" style="2" customWidth="1"/>
    <col min="14839" max="14839" width="0" style="2" hidden="1" customWidth="1"/>
    <col min="14840" max="14840" width="23.85546875" style="2" customWidth="1"/>
    <col min="14841" max="14841" width="27.42578125" style="2" customWidth="1"/>
    <col min="14842" max="14842" width="28" style="2" customWidth="1"/>
    <col min="14843" max="14845" width="0" style="2" hidden="1" customWidth="1"/>
    <col min="14846" max="14846" width="7.28515625" style="2" customWidth="1"/>
    <col min="14847" max="14847" width="6.140625" style="2" bestFit="1" customWidth="1"/>
    <col min="14848" max="14848" width="76.85546875" style="2"/>
    <col min="14849" max="14849" width="7.28515625" style="2" customWidth="1"/>
    <col min="14850" max="14850" width="6.140625" style="2" bestFit="1" customWidth="1"/>
    <col min="14851" max="14851" width="78" style="2" customWidth="1"/>
    <col min="14852" max="14852" width="20.7109375" style="2" customWidth="1"/>
    <col min="14853" max="14853" width="26" style="2" customWidth="1"/>
    <col min="14854" max="14854" width="37" style="2" bestFit="1" customWidth="1"/>
    <col min="14855" max="14863" width="0" style="2" hidden="1" customWidth="1"/>
    <col min="14864" max="14866" width="22.7109375" style="2" bestFit="1" customWidth="1"/>
    <col min="14867" max="14867" width="25.28515625" style="2" bestFit="1" customWidth="1"/>
    <col min="14868" max="14868" width="21" style="2" bestFit="1" customWidth="1"/>
    <col min="14869" max="14869" width="8.28515625" style="2" customWidth="1"/>
    <col min="14870" max="14870" width="19" style="2" bestFit="1" customWidth="1"/>
    <col min="14871" max="14871" width="20.5703125" style="2" bestFit="1" customWidth="1"/>
    <col min="14872" max="14872" width="19" style="2" customWidth="1"/>
    <col min="14873" max="15079" width="11.42578125" style="2" customWidth="1"/>
    <col min="15080" max="15082" width="7.28515625" style="2" customWidth="1"/>
    <col min="15083" max="15083" width="0" style="2" hidden="1" customWidth="1"/>
    <col min="15084" max="15084" width="7.28515625" style="2" customWidth="1"/>
    <col min="15085" max="15085" width="66.140625" style="2" customWidth="1"/>
    <col min="15086" max="15086" width="0" style="2" hidden="1" customWidth="1"/>
    <col min="15087" max="15087" width="28" style="2" customWidth="1"/>
    <col min="15088" max="15088" width="32.140625" style="2" customWidth="1"/>
    <col min="15089" max="15089" width="39.85546875" style="2" bestFit="1" customWidth="1"/>
    <col min="15090" max="15090" width="0" style="2" hidden="1" customWidth="1"/>
    <col min="15091" max="15091" width="7.28515625" style="2" customWidth="1"/>
    <col min="15092" max="15092" width="0" style="2" hidden="1" customWidth="1"/>
    <col min="15093" max="15093" width="7.28515625" style="2" customWidth="1"/>
    <col min="15094" max="15094" width="59.5703125" style="2" customWidth="1"/>
    <col min="15095" max="15095" width="0" style="2" hidden="1" customWidth="1"/>
    <col min="15096" max="15096" width="23.85546875" style="2" customWidth="1"/>
    <col min="15097" max="15097" width="27.42578125" style="2" customWidth="1"/>
    <col min="15098" max="15098" width="28" style="2" customWidth="1"/>
    <col min="15099" max="15101" width="0" style="2" hidden="1" customWidth="1"/>
    <col min="15102" max="15102" width="7.28515625" style="2" customWidth="1"/>
    <col min="15103" max="15103" width="6.140625" style="2" bestFit="1" customWidth="1"/>
    <col min="15104" max="15104" width="76.85546875" style="2"/>
    <col min="15105" max="15105" width="7.28515625" style="2" customWidth="1"/>
    <col min="15106" max="15106" width="6.140625" style="2" bestFit="1" customWidth="1"/>
    <col min="15107" max="15107" width="78" style="2" customWidth="1"/>
    <col min="15108" max="15108" width="20.7109375" style="2" customWidth="1"/>
    <col min="15109" max="15109" width="26" style="2" customWidth="1"/>
    <col min="15110" max="15110" width="37" style="2" bestFit="1" customWidth="1"/>
    <col min="15111" max="15119" width="0" style="2" hidden="1" customWidth="1"/>
    <col min="15120" max="15122" width="22.7109375" style="2" bestFit="1" customWidth="1"/>
    <col min="15123" max="15123" width="25.28515625" style="2" bestFit="1" customWidth="1"/>
    <col min="15124" max="15124" width="21" style="2" bestFit="1" customWidth="1"/>
    <col min="15125" max="15125" width="8.28515625" style="2" customWidth="1"/>
    <col min="15126" max="15126" width="19" style="2" bestFit="1" customWidth="1"/>
    <col min="15127" max="15127" width="20.5703125" style="2" bestFit="1" customWidth="1"/>
    <col min="15128" max="15128" width="19" style="2" customWidth="1"/>
    <col min="15129" max="15335" width="11.42578125" style="2" customWidth="1"/>
    <col min="15336" max="15338" width="7.28515625" style="2" customWidth="1"/>
    <col min="15339" max="15339" width="0" style="2" hidden="1" customWidth="1"/>
    <col min="15340" max="15340" width="7.28515625" style="2" customWidth="1"/>
    <col min="15341" max="15341" width="66.140625" style="2" customWidth="1"/>
    <col min="15342" max="15342" width="0" style="2" hidden="1" customWidth="1"/>
    <col min="15343" max="15343" width="28" style="2" customWidth="1"/>
    <col min="15344" max="15344" width="32.140625" style="2" customWidth="1"/>
    <col min="15345" max="15345" width="39.85546875" style="2" bestFit="1" customWidth="1"/>
    <col min="15346" max="15346" width="0" style="2" hidden="1" customWidth="1"/>
    <col min="15347" max="15347" width="7.28515625" style="2" customWidth="1"/>
    <col min="15348" max="15348" width="0" style="2" hidden="1" customWidth="1"/>
    <col min="15349" max="15349" width="7.28515625" style="2" customWidth="1"/>
    <col min="15350" max="15350" width="59.5703125" style="2" customWidth="1"/>
    <col min="15351" max="15351" width="0" style="2" hidden="1" customWidth="1"/>
    <col min="15352" max="15352" width="23.85546875" style="2" customWidth="1"/>
    <col min="15353" max="15353" width="27.42578125" style="2" customWidth="1"/>
    <col min="15354" max="15354" width="28" style="2" customWidth="1"/>
    <col min="15355" max="15357" width="0" style="2" hidden="1" customWidth="1"/>
    <col min="15358" max="15358" width="7.28515625" style="2" customWidth="1"/>
    <col min="15359" max="15359" width="6.140625" style="2" bestFit="1" customWidth="1"/>
    <col min="15360" max="15360" width="76.85546875" style="2"/>
    <col min="15361" max="15361" width="7.28515625" style="2" customWidth="1"/>
    <col min="15362" max="15362" width="6.140625" style="2" bestFit="1" customWidth="1"/>
    <col min="15363" max="15363" width="78" style="2" customWidth="1"/>
    <col min="15364" max="15364" width="20.7109375" style="2" customWidth="1"/>
    <col min="15365" max="15365" width="26" style="2" customWidth="1"/>
    <col min="15366" max="15366" width="37" style="2" bestFit="1" customWidth="1"/>
    <col min="15367" max="15375" width="0" style="2" hidden="1" customWidth="1"/>
    <col min="15376" max="15378" width="22.7109375" style="2" bestFit="1" customWidth="1"/>
    <col min="15379" max="15379" width="25.28515625" style="2" bestFit="1" customWidth="1"/>
    <col min="15380" max="15380" width="21" style="2" bestFit="1" customWidth="1"/>
    <col min="15381" max="15381" width="8.28515625" style="2" customWidth="1"/>
    <col min="15382" max="15382" width="19" style="2" bestFit="1" customWidth="1"/>
    <col min="15383" max="15383" width="20.5703125" style="2" bestFit="1" customWidth="1"/>
    <col min="15384" max="15384" width="19" style="2" customWidth="1"/>
    <col min="15385" max="15591" width="11.42578125" style="2" customWidth="1"/>
    <col min="15592" max="15594" width="7.28515625" style="2" customWidth="1"/>
    <col min="15595" max="15595" width="0" style="2" hidden="1" customWidth="1"/>
    <col min="15596" max="15596" width="7.28515625" style="2" customWidth="1"/>
    <col min="15597" max="15597" width="66.140625" style="2" customWidth="1"/>
    <col min="15598" max="15598" width="0" style="2" hidden="1" customWidth="1"/>
    <col min="15599" max="15599" width="28" style="2" customWidth="1"/>
    <col min="15600" max="15600" width="32.140625" style="2" customWidth="1"/>
    <col min="15601" max="15601" width="39.85546875" style="2" bestFit="1" customWidth="1"/>
    <col min="15602" max="15602" width="0" style="2" hidden="1" customWidth="1"/>
    <col min="15603" max="15603" width="7.28515625" style="2" customWidth="1"/>
    <col min="15604" max="15604" width="0" style="2" hidden="1" customWidth="1"/>
    <col min="15605" max="15605" width="7.28515625" style="2" customWidth="1"/>
    <col min="15606" max="15606" width="59.5703125" style="2" customWidth="1"/>
    <col min="15607" max="15607" width="0" style="2" hidden="1" customWidth="1"/>
    <col min="15608" max="15608" width="23.85546875" style="2" customWidth="1"/>
    <col min="15609" max="15609" width="27.42578125" style="2" customWidth="1"/>
    <col min="15610" max="15610" width="28" style="2" customWidth="1"/>
    <col min="15611" max="15613" width="0" style="2" hidden="1" customWidth="1"/>
    <col min="15614" max="15614" width="7.28515625" style="2" customWidth="1"/>
    <col min="15615" max="15615" width="6.140625" style="2" bestFit="1" customWidth="1"/>
    <col min="15616" max="15616" width="76.85546875" style="2"/>
    <col min="15617" max="15617" width="7.28515625" style="2" customWidth="1"/>
    <col min="15618" max="15618" width="6.140625" style="2" bestFit="1" customWidth="1"/>
    <col min="15619" max="15619" width="78" style="2" customWidth="1"/>
    <col min="15620" max="15620" width="20.7109375" style="2" customWidth="1"/>
    <col min="15621" max="15621" width="26" style="2" customWidth="1"/>
    <col min="15622" max="15622" width="37" style="2" bestFit="1" customWidth="1"/>
    <col min="15623" max="15631" width="0" style="2" hidden="1" customWidth="1"/>
    <col min="15632" max="15634" width="22.7109375" style="2" bestFit="1" customWidth="1"/>
    <col min="15635" max="15635" width="25.28515625" style="2" bestFit="1" customWidth="1"/>
    <col min="15636" max="15636" width="21" style="2" bestFit="1" customWidth="1"/>
    <col min="15637" max="15637" width="8.28515625" style="2" customWidth="1"/>
    <col min="15638" max="15638" width="19" style="2" bestFit="1" customWidth="1"/>
    <col min="15639" max="15639" width="20.5703125" style="2" bestFit="1" customWidth="1"/>
    <col min="15640" max="15640" width="19" style="2" customWidth="1"/>
    <col min="15641" max="15847" width="11.42578125" style="2" customWidth="1"/>
    <col min="15848" max="15850" width="7.28515625" style="2" customWidth="1"/>
    <col min="15851" max="15851" width="0" style="2" hidden="1" customWidth="1"/>
    <col min="15852" max="15852" width="7.28515625" style="2" customWidth="1"/>
    <col min="15853" max="15853" width="66.140625" style="2" customWidth="1"/>
    <col min="15854" max="15854" width="0" style="2" hidden="1" customWidth="1"/>
    <col min="15855" max="15855" width="28" style="2" customWidth="1"/>
    <col min="15856" max="15856" width="32.140625" style="2" customWidth="1"/>
    <col min="15857" max="15857" width="39.85546875" style="2" bestFit="1" customWidth="1"/>
    <col min="15858" max="15858" width="0" style="2" hidden="1" customWidth="1"/>
    <col min="15859" max="15859" width="7.28515625" style="2" customWidth="1"/>
    <col min="15860" max="15860" width="0" style="2" hidden="1" customWidth="1"/>
    <col min="15861" max="15861" width="7.28515625" style="2" customWidth="1"/>
    <col min="15862" max="15862" width="59.5703125" style="2" customWidth="1"/>
    <col min="15863" max="15863" width="0" style="2" hidden="1" customWidth="1"/>
    <col min="15864" max="15864" width="23.85546875" style="2" customWidth="1"/>
    <col min="15865" max="15865" width="27.42578125" style="2" customWidth="1"/>
    <col min="15866" max="15866" width="28" style="2" customWidth="1"/>
    <col min="15867" max="15869" width="0" style="2" hidden="1" customWidth="1"/>
    <col min="15870" max="15870" width="7.28515625" style="2" customWidth="1"/>
    <col min="15871" max="15871" width="6.140625" style="2" bestFit="1" customWidth="1"/>
    <col min="15872" max="15872" width="76.85546875" style="2"/>
    <col min="15873" max="15873" width="7.28515625" style="2" customWidth="1"/>
    <col min="15874" max="15874" width="6.140625" style="2" bestFit="1" customWidth="1"/>
    <col min="15875" max="15875" width="78" style="2" customWidth="1"/>
    <col min="15876" max="15876" width="20.7109375" style="2" customWidth="1"/>
    <col min="15877" max="15877" width="26" style="2" customWidth="1"/>
    <col min="15878" max="15878" width="37" style="2" bestFit="1" customWidth="1"/>
    <col min="15879" max="15887" width="0" style="2" hidden="1" customWidth="1"/>
    <col min="15888" max="15890" width="22.7109375" style="2" bestFit="1" customWidth="1"/>
    <col min="15891" max="15891" width="25.28515625" style="2" bestFit="1" customWidth="1"/>
    <col min="15892" max="15892" width="21" style="2" bestFit="1" customWidth="1"/>
    <col min="15893" max="15893" width="8.28515625" style="2" customWidth="1"/>
    <col min="15894" max="15894" width="19" style="2" bestFit="1" customWidth="1"/>
    <col min="15895" max="15895" width="20.5703125" style="2" bestFit="1" customWidth="1"/>
    <col min="15896" max="15896" width="19" style="2" customWidth="1"/>
    <col min="15897" max="16103" width="11.42578125" style="2" customWidth="1"/>
    <col min="16104" max="16106" width="7.28515625" style="2" customWidth="1"/>
    <col min="16107" max="16107" width="0" style="2" hidden="1" customWidth="1"/>
    <col min="16108" max="16108" width="7.28515625" style="2" customWidth="1"/>
    <col min="16109" max="16109" width="66.140625" style="2" customWidth="1"/>
    <col min="16110" max="16110" width="0" style="2" hidden="1" customWidth="1"/>
    <col min="16111" max="16111" width="28" style="2" customWidth="1"/>
    <col min="16112" max="16112" width="32.140625" style="2" customWidth="1"/>
    <col min="16113" max="16113" width="39.85546875" style="2" bestFit="1" customWidth="1"/>
    <col min="16114" max="16114" width="0" style="2" hidden="1" customWidth="1"/>
    <col min="16115" max="16115" width="7.28515625" style="2" customWidth="1"/>
    <col min="16116" max="16116" width="0" style="2" hidden="1" customWidth="1"/>
    <col min="16117" max="16117" width="7.28515625" style="2" customWidth="1"/>
    <col min="16118" max="16118" width="59.5703125" style="2" customWidth="1"/>
    <col min="16119" max="16119" width="0" style="2" hidden="1" customWidth="1"/>
    <col min="16120" max="16120" width="23.85546875" style="2" customWidth="1"/>
    <col min="16121" max="16121" width="27.42578125" style="2" customWidth="1"/>
    <col min="16122" max="16122" width="28" style="2" customWidth="1"/>
    <col min="16123" max="16125" width="0" style="2" hidden="1" customWidth="1"/>
    <col min="16126" max="16126" width="7.28515625" style="2" customWidth="1"/>
    <col min="16127" max="16127" width="6.140625" style="2" bestFit="1" customWidth="1"/>
    <col min="16128" max="16128" width="76.85546875" style="2"/>
    <col min="16129" max="16129" width="7.28515625" style="2" customWidth="1"/>
    <col min="16130" max="16130" width="6.140625" style="2" bestFit="1" customWidth="1"/>
    <col min="16131" max="16131" width="78" style="2" customWidth="1"/>
    <col min="16132" max="16132" width="20.7109375" style="2" customWidth="1"/>
    <col min="16133" max="16133" width="26" style="2" customWidth="1"/>
    <col min="16134" max="16134" width="37" style="2" bestFit="1" customWidth="1"/>
    <col min="16135" max="16143" width="0" style="2" hidden="1" customWidth="1"/>
    <col min="16144" max="16146" width="22.7109375" style="2" bestFit="1" customWidth="1"/>
    <col min="16147" max="16147" width="25.28515625" style="2" bestFit="1" customWidth="1"/>
    <col min="16148" max="16148" width="21" style="2" bestFit="1" customWidth="1"/>
    <col min="16149" max="16149" width="8.28515625" style="2" customWidth="1"/>
    <col min="16150" max="16150" width="19" style="2" bestFit="1" customWidth="1"/>
    <col min="16151" max="16151" width="20.5703125" style="2" bestFit="1" customWidth="1"/>
    <col min="16152" max="16152" width="19" style="2" customWidth="1"/>
    <col min="16153" max="16359" width="11.42578125" style="2" customWidth="1"/>
    <col min="16360" max="16362" width="7.28515625" style="2" customWidth="1"/>
    <col min="16363" max="16363" width="0" style="2" hidden="1" customWidth="1"/>
    <col min="16364" max="16364" width="7.28515625" style="2" customWidth="1"/>
    <col min="16365" max="16365" width="66.140625" style="2" customWidth="1"/>
    <col min="16366" max="16366" width="0" style="2" hidden="1" customWidth="1"/>
    <col min="16367" max="16367" width="28" style="2" customWidth="1"/>
    <col min="16368" max="16368" width="32.140625" style="2" customWidth="1"/>
    <col min="16369" max="16369" width="39.85546875" style="2" bestFit="1" customWidth="1"/>
    <col min="16370" max="16370" width="0" style="2" hidden="1" customWidth="1"/>
    <col min="16371" max="16371" width="7.28515625" style="2" customWidth="1"/>
    <col min="16372" max="16372" width="0" style="2" hidden="1" customWidth="1"/>
    <col min="16373" max="16373" width="7.28515625" style="2" customWidth="1"/>
    <col min="16374" max="16374" width="59.5703125" style="2" customWidth="1"/>
    <col min="16375" max="16375" width="0" style="2" hidden="1" customWidth="1"/>
    <col min="16376" max="16376" width="23.85546875" style="2" customWidth="1"/>
    <col min="16377" max="16377" width="27.42578125" style="2" customWidth="1"/>
    <col min="16378" max="16378" width="28" style="2" customWidth="1"/>
    <col min="16379" max="16381" width="0" style="2" hidden="1" customWidth="1"/>
    <col min="16382" max="16382" width="7.28515625" style="2" customWidth="1"/>
    <col min="16383" max="16383" width="6.140625" style="2" bestFit="1" customWidth="1"/>
    <col min="16384" max="16384" width="76.85546875" style="2"/>
  </cols>
  <sheetData>
    <row r="1" spans="1:75" s="154" customFormat="1" ht="27.75" customHeight="1" x14ac:dyDescent="0.3">
      <c r="A1" s="165"/>
      <c r="B1" s="165"/>
      <c r="C1" s="166" t="s">
        <v>0</v>
      </c>
      <c r="D1" s="167"/>
      <c r="E1" s="168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</row>
    <row r="2" spans="1:75" s="154" customFormat="1" ht="27.75" customHeight="1" x14ac:dyDescent="0.3">
      <c r="A2" s="165"/>
      <c r="B2" s="165"/>
      <c r="C2" s="166" t="s">
        <v>1</v>
      </c>
      <c r="D2" s="167"/>
      <c r="E2" s="168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</row>
    <row r="3" spans="1:75" s="154" customFormat="1" ht="27.75" customHeight="1" x14ac:dyDescent="0.3">
      <c r="A3" s="165"/>
      <c r="B3" s="165"/>
      <c r="C3" s="166" t="s">
        <v>2</v>
      </c>
      <c r="D3" s="167"/>
      <c r="E3" s="168"/>
      <c r="F3" s="164"/>
      <c r="G3" s="165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</row>
    <row r="4" spans="1:75" s="154" customFormat="1" ht="27.75" customHeight="1" x14ac:dyDescent="0.3">
      <c r="A4" s="165"/>
      <c r="B4" s="165"/>
      <c r="C4" s="169" t="s">
        <v>3</v>
      </c>
      <c r="D4" s="170"/>
      <c r="E4" s="171"/>
      <c r="F4" s="171"/>
      <c r="G4" s="171"/>
      <c r="H4" s="171"/>
      <c r="I4" s="171"/>
      <c r="J4" s="171"/>
      <c r="K4" s="171"/>
      <c r="L4" s="171"/>
      <c r="R4" s="164"/>
      <c r="S4" s="164"/>
      <c r="T4" s="164"/>
    </row>
    <row r="5" spans="1:75" s="154" customFormat="1" ht="27.75" customHeight="1" x14ac:dyDescent="0.3">
      <c r="A5" s="165"/>
      <c r="B5" s="165"/>
      <c r="C5" s="172" t="s">
        <v>142</v>
      </c>
      <c r="D5" s="173"/>
      <c r="E5" s="17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</row>
    <row r="6" spans="1:75" s="154" customFormat="1" ht="51" customHeight="1" x14ac:dyDescent="0.45">
      <c r="A6" s="165"/>
      <c r="B6" s="165"/>
      <c r="C6" s="172"/>
      <c r="D6" s="173"/>
      <c r="E6" s="356" t="s">
        <v>141</v>
      </c>
      <c r="F6" s="356"/>
      <c r="G6" s="356"/>
      <c r="H6" s="356"/>
      <c r="I6" s="356"/>
      <c r="J6" s="356"/>
      <c r="K6" s="356"/>
      <c r="L6" s="356"/>
      <c r="M6" s="356"/>
      <c r="N6" s="356"/>
      <c r="O6" s="356"/>
      <c r="P6" s="356"/>
      <c r="Q6" s="356"/>
      <c r="R6" s="356"/>
      <c r="S6" s="356"/>
      <c r="T6" s="356"/>
    </row>
    <row r="7" spans="1:75" s="154" customFormat="1" ht="27.75" hidden="1" customHeight="1" x14ac:dyDescent="0.3">
      <c r="A7" s="165"/>
      <c r="B7" s="165"/>
      <c r="C7" s="172"/>
      <c r="D7" s="175" t="s">
        <v>4</v>
      </c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</row>
    <row r="8" spans="1:75" s="154" customFormat="1" ht="27.75" customHeight="1" x14ac:dyDescent="0.45">
      <c r="A8" s="165"/>
      <c r="B8" s="165"/>
      <c r="C8" s="176" t="s">
        <v>167</v>
      </c>
      <c r="D8" s="177"/>
      <c r="E8" s="178"/>
      <c r="F8" s="179"/>
      <c r="G8" s="180"/>
      <c r="H8" s="164"/>
      <c r="I8" s="164"/>
      <c r="L8" s="164"/>
      <c r="M8" s="164"/>
      <c r="N8" s="164"/>
      <c r="O8" s="164"/>
      <c r="P8" s="164"/>
      <c r="Q8" s="164"/>
      <c r="R8" s="164"/>
      <c r="S8" s="164"/>
      <c r="T8" s="164"/>
    </row>
    <row r="9" spans="1:75" s="154" customFormat="1" ht="27.75" customHeight="1" x14ac:dyDescent="0.45">
      <c r="A9" s="165"/>
      <c r="B9" s="165"/>
      <c r="C9" s="176" t="s">
        <v>168</v>
      </c>
      <c r="D9" s="177"/>
      <c r="E9" s="178"/>
      <c r="F9" s="179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</row>
    <row r="10" spans="1:75" s="154" customFormat="1" ht="21.75" hidden="1" customHeight="1" x14ac:dyDescent="0.45">
      <c r="A10" s="165"/>
      <c r="B10" s="165"/>
      <c r="C10" s="177" t="s">
        <v>5</v>
      </c>
      <c r="D10" s="177"/>
      <c r="E10" s="178"/>
      <c r="F10" s="179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</row>
    <row r="11" spans="1:75" s="154" customFormat="1" ht="21.75" hidden="1" customHeight="1" x14ac:dyDescent="0.3">
      <c r="A11" s="165"/>
      <c r="B11" s="165"/>
      <c r="C11" s="181"/>
      <c r="D11" s="181"/>
      <c r="E11" s="164"/>
      <c r="F11" s="182" t="s">
        <v>6</v>
      </c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</row>
    <row r="12" spans="1:75" s="154" customFormat="1" ht="15" customHeight="1" thickBot="1" x14ac:dyDescent="0.3">
      <c r="A12" s="183"/>
      <c r="B12" s="155"/>
      <c r="C12" s="165"/>
      <c r="D12" s="165"/>
      <c r="E12" s="184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</row>
    <row r="13" spans="1:75" ht="57" customHeight="1" thickBot="1" x14ac:dyDescent="0.3">
      <c r="A13" s="183"/>
      <c r="B13" s="86"/>
      <c r="C13" s="86"/>
      <c r="D13" s="87" t="s">
        <v>7</v>
      </c>
      <c r="E13" s="88" t="s">
        <v>8</v>
      </c>
      <c r="F13" s="89" t="s">
        <v>9</v>
      </c>
      <c r="G13" s="87" t="s">
        <v>10</v>
      </c>
      <c r="H13" s="87" t="s">
        <v>181</v>
      </c>
      <c r="I13" s="87" t="s">
        <v>182</v>
      </c>
      <c r="J13" s="87" t="s">
        <v>183</v>
      </c>
      <c r="K13" s="87" t="s">
        <v>14</v>
      </c>
      <c r="L13" s="87" t="s">
        <v>15</v>
      </c>
      <c r="M13" s="87" t="s">
        <v>16</v>
      </c>
      <c r="N13" s="87" t="s">
        <v>17</v>
      </c>
      <c r="O13" s="90" t="s">
        <v>18</v>
      </c>
      <c r="P13" s="90" t="s">
        <v>19</v>
      </c>
      <c r="Q13" s="91" t="s">
        <v>20</v>
      </c>
      <c r="R13" s="87" t="s">
        <v>21</v>
      </c>
      <c r="S13" s="87" t="s">
        <v>22</v>
      </c>
      <c r="T13" s="87" t="s">
        <v>23</v>
      </c>
    </row>
    <row r="14" spans="1:75" s="7" customFormat="1" ht="30" customHeight="1" thickBot="1" x14ac:dyDescent="0.3">
      <c r="A14" s="185"/>
      <c r="B14" s="14"/>
      <c r="C14" s="92" t="s">
        <v>24</v>
      </c>
      <c r="D14" s="93"/>
      <c r="E14" s="187" t="s">
        <v>29</v>
      </c>
      <c r="F14" s="187" t="s">
        <v>29</v>
      </c>
      <c r="G14" s="187" t="s">
        <v>26</v>
      </c>
      <c r="H14" s="187" t="s">
        <v>26</v>
      </c>
      <c r="I14" s="187" t="s">
        <v>26</v>
      </c>
      <c r="J14" s="187" t="s">
        <v>26</v>
      </c>
      <c r="K14" s="187" t="s">
        <v>26</v>
      </c>
      <c r="L14" s="187" t="s">
        <v>26</v>
      </c>
      <c r="M14" s="187" t="s">
        <v>26</v>
      </c>
      <c r="N14" s="187" t="s">
        <v>26</v>
      </c>
      <c r="O14" s="187" t="s">
        <v>26</v>
      </c>
      <c r="P14" s="187" t="s">
        <v>26</v>
      </c>
      <c r="Q14" s="187" t="s">
        <v>26</v>
      </c>
      <c r="R14" s="187" t="s">
        <v>26</v>
      </c>
      <c r="S14" s="187" t="s">
        <v>29</v>
      </c>
      <c r="T14" s="96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</row>
    <row r="15" spans="1:75" s="7" customFormat="1" ht="18.75" thickBot="1" x14ac:dyDescent="0.3">
      <c r="A15" s="186"/>
      <c r="B15" s="97">
        <v>1</v>
      </c>
      <c r="C15" s="87" t="s">
        <v>30</v>
      </c>
      <c r="D15" s="98" t="s">
        <v>31</v>
      </c>
      <c r="E15" s="99">
        <f>+G15*12</f>
        <v>6510722868</v>
      </c>
      <c r="F15" s="100">
        <f>+S15</f>
        <v>3797921673</v>
      </c>
      <c r="G15" s="101">
        <v>542560239</v>
      </c>
      <c r="H15" s="101">
        <v>542560239</v>
      </c>
      <c r="I15" s="101">
        <f>108512048+434048191</f>
        <v>542560239</v>
      </c>
      <c r="J15" s="102">
        <v>542560239</v>
      </c>
      <c r="K15" s="101">
        <v>542560239</v>
      </c>
      <c r="L15" s="101">
        <v>542560239</v>
      </c>
      <c r="M15" s="101">
        <v>542560239</v>
      </c>
      <c r="N15" s="101"/>
      <c r="O15" s="101"/>
      <c r="P15" s="101"/>
      <c r="Q15" s="101"/>
      <c r="R15" s="101"/>
      <c r="S15" s="103">
        <f t="shared" ref="S15:S80" si="0">SUM(G15:R15)</f>
        <v>3797921673</v>
      </c>
      <c r="T15" s="103">
        <f>+F15-S15</f>
        <v>0</v>
      </c>
      <c r="U15" s="155"/>
      <c r="V15" s="156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5"/>
      <c r="AU15" s="155"/>
      <c r="AV15" s="155"/>
      <c r="AW15" s="155"/>
      <c r="AX15" s="155"/>
      <c r="AY15" s="155"/>
      <c r="AZ15" s="155"/>
      <c r="BA15" s="155"/>
      <c r="BB15" s="155"/>
      <c r="BC15" s="155"/>
      <c r="BD15" s="155"/>
      <c r="BE15" s="155"/>
      <c r="BF15" s="155"/>
      <c r="BG15" s="155"/>
      <c r="BH15" s="155"/>
      <c r="BI15" s="155"/>
      <c r="BJ15" s="155"/>
      <c r="BK15" s="155"/>
      <c r="BL15" s="155"/>
      <c r="BM15" s="155"/>
      <c r="BN15" s="155"/>
      <c r="BO15" s="155"/>
      <c r="BP15" s="155"/>
      <c r="BQ15" s="155"/>
      <c r="BR15" s="155"/>
      <c r="BS15" s="155"/>
      <c r="BT15" s="155"/>
      <c r="BU15" s="155"/>
      <c r="BV15" s="155"/>
      <c r="BW15" s="155"/>
    </row>
    <row r="16" spans="1:75" s="7" customFormat="1" ht="18.75" thickBot="1" x14ac:dyDescent="0.3">
      <c r="A16" s="186"/>
      <c r="B16" s="97">
        <v>2</v>
      </c>
      <c r="C16" s="87" t="s">
        <v>32</v>
      </c>
      <c r="D16" s="98" t="s">
        <v>31</v>
      </c>
      <c r="E16" s="105"/>
      <c r="F16" s="106"/>
      <c r="G16" s="107"/>
      <c r="H16" s="107"/>
      <c r="I16" s="107"/>
      <c r="J16" s="108"/>
      <c r="K16" s="107"/>
      <c r="L16" s="107"/>
      <c r="M16" s="107"/>
      <c r="N16" s="107"/>
      <c r="O16" s="107"/>
      <c r="P16" s="107"/>
      <c r="Q16" s="107"/>
      <c r="R16" s="107"/>
      <c r="S16" s="109">
        <f t="shared" si="0"/>
        <v>0</v>
      </c>
      <c r="T16" s="103">
        <f t="shared" ref="T16:T81" si="1">+F16-S16</f>
        <v>0</v>
      </c>
      <c r="U16" s="155"/>
      <c r="V16" s="156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5"/>
      <c r="BH16" s="155"/>
      <c r="BI16" s="155"/>
      <c r="BJ16" s="155"/>
      <c r="BK16" s="155"/>
      <c r="BL16" s="155"/>
      <c r="BM16" s="155"/>
      <c r="BN16" s="155"/>
      <c r="BO16" s="155"/>
      <c r="BP16" s="155"/>
      <c r="BQ16" s="155"/>
      <c r="BR16" s="155"/>
      <c r="BS16" s="155"/>
      <c r="BT16" s="155"/>
      <c r="BU16" s="155"/>
      <c r="BV16" s="155"/>
      <c r="BW16" s="155"/>
    </row>
    <row r="17" spans="1:75" s="7" customFormat="1" ht="18.75" thickBot="1" x14ac:dyDescent="0.3">
      <c r="A17" s="186"/>
      <c r="B17" s="97">
        <v>3</v>
      </c>
      <c r="C17" s="87" t="s">
        <v>33</v>
      </c>
      <c r="D17" s="98" t="s">
        <v>31</v>
      </c>
      <c r="E17" s="110"/>
      <c r="F17" s="106"/>
      <c r="G17" s="107"/>
      <c r="H17" s="107"/>
      <c r="I17" s="107"/>
      <c r="J17" s="108"/>
      <c r="K17" s="107"/>
      <c r="L17" s="107"/>
      <c r="M17" s="107"/>
      <c r="N17" s="107"/>
      <c r="O17" s="107"/>
      <c r="P17" s="107"/>
      <c r="Q17" s="107"/>
      <c r="R17" s="107"/>
      <c r="S17" s="109">
        <f t="shared" si="0"/>
        <v>0</v>
      </c>
      <c r="T17" s="103">
        <f t="shared" si="1"/>
        <v>0</v>
      </c>
      <c r="U17" s="155"/>
      <c r="V17" s="156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/>
      <c r="BH17" s="155"/>
      <c r="BI17" s="155"/>
      <c r="BJ17" s="155"/>
      <c r="BK17" s="155"/>
      <c r="BL17" s="155"/>
      <c r="BM17" s="155"/>
      <c r="BN17" s="155"/>
      <c r="BO17" s="155"/>
      <c r="BP17" s="155"/>
      <c r="BQ17" s="155"/>
      <c r="BR17" s="155"/>
      <c r="BS17" s="155"/>
      <c r="BT17" s="155"/>
      <c r="BU17" s="155"/>
      <c r="BV17" s="155"/>
      <c r="BW17" s="155"/>
    </row>
    <row r="18" spans="1:75" s="7" customFormat="1" ht="18.75" thickBot="1" x14ac:dyDescent="0.3">
      <c r="A18" s="186"/>
      <c r="B18" s="97">
        <v>4</v>
      </c>
      <c r="C18" s="87" t="s">
        <v>34</v>
      </c>
      <c r="D18" s="98" t="s">
        <v>31</v>
      </c>
      <c r="E18" s="105">
        <f>+G18*12</f>
        <v>57667716</v>
      </c>
      <c r="F18" s="106">
        <f>SUM(G18:R18)</f>
        <v>33639501</v>
      </c>
      <c r="G18" s="107">
        <v>4805643</v>
      </c>
      <c r="H18" s="107">
        <v>4805643</v>
      </c>
      <c r="I18" s="107">
        <v>4805643</v>
      </c>
      <c r="J18" s="108">
        <v>4805643</v>
      </c>
      <c r="K18" s="107">
        <v>4805643</v>
      </c>
      <c r="L18" s="107">
        <v>4805643</v>
      </c>
      <c r="M18" s="107">
        <v>4805643</v>
      </c>
      <c r="N18" s="107"/>
      <c r="O18" s="107"/>
      <c r="P18" s="107"/>
      <c r="Q18" s="107"/>
      <c r="R18" s="107"/>
      <c r="S18" s="109">
        <f t="shared" si="0"/>
        <v>33639501</v>
      </c>
      <c r="T18" s="103">
        <f t="shared" si="1"/>
        <v>0</v>
      </c>
      <c r="U18" s="155"/>
      <c r="V18" s="156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5"/>
      <c r="BH18" s="155"/>
      <c r="BI18" s="155"/>
      <c r="BJ18" s="155"/>
      <c r="BK18" s="155"/>
      <c r="BL18" s="155"/>
      <c r="BM18" s="155"/>
      <c r="BN18" s="155"/>
      <c r="BO18" s="155"/>
      <c r="BP18" s="155"/>
      <c r="BQ18" s="155"/>
      <c r="BR18" s="155"/>
      <c r="BS18" s="155"/>
      <c r="BT18" s="155"/>
      <c r="BU18" s="155"/>
      <c r="BV18" s="155"/>
      <c r="BW18" s="155"/>
    </row>
    <row r="19" spans="1:75" s="7" customFormat="1" ht="18.75" thickBot="1" x14ac:dyDescent="0.3">
      <c r="A19" s="186"/>
      <c r="B19" s="97">
        <v>5</v>
      </c>
      <c r="C19" s="87" t="s">
        <v>179</v>
      </c>
      <c r="D19" s="98" t="s">
        <v>31</v>
      </c>
      <c r="E19" s="105">
        <f t="shared" ref="E19:E24" si="2">+G19*12</f>
        <v>30569196</v>
      </c>
      <c r="F19" s="106">
        <f>SUM(G19:R19)</f>
        <v>17832031</v>
      </c>
      <c r="G19" s="107">
        <f>2547433</f>
        <v>2547433</v>
      </c>
      <c r="H19" s="107">
        <v>2547433</v>
      </c>
      <c r="I19" s="107">
        <v>2547433</v>
      </c>
      <c r="J19" s="108">
        <v>2547433</v>
      </c>
      <c r="K19" s="107">
        <v>2547433</v>
      </c>
      <c r="L19" s="107">
        <v>2547433</v>
      </c>
      <c r="M19" s="107">
        <v>2547433</v>
      </c>
      <c r="N19" s="107"/>
      <c r="O19" s="107"/>
      <c r="P19" s="107"/>
      <c r="Q19" s="107"/>
      <c r="R19" s="107"/>
      <c r="S19" s="109">
        <f t="shared" si="0"/>
        <v>17832031</v>
      </c>
      <c r="T19" s="103">
        <f t="shared" si="1"/>
        <v>0</v>
      </c>
      <c r="U19" s="155"/>
      <c r="V19" s="156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/>
      <c r="BH19" s="155"/>
      <c r="BI19" s="155"/>
      <c r="BJ19" s="155"/>
      <c r="BK19" s="155"/>
      <c r="BL19" s="155"/>
      <c r="BM19" s="155"/>
      <c r="BN19" s="155"/>
      <c r="BO19" s="155"/>
      <c r="BP19" s="155"/>
      <c r="BQ19" s="155"/>
      <c r="BR19" s="155"/>
      <c r="BS19" s="155"/>
      <c r="BT19" s="155"/>
      <c r="BU19" s="155"/>
      <c r="BV19" s="155"/>
      <c r="BW19" s="155"/>
    </row>
    <row r="20" spans="1:75" s="7" customFormat="1" ht="18.75" thickBot="1" x14ac:dyDescent="0.3">
      <c r="A20" s="186"/>
      <c r="B20" s="97">
        <v>6</v>
      </c>
      <c r="C20" s="87" t="s">
        <v>204</v>
      </c>
      <c r="D20" s="98"/>
      <c r="E20" s="105"/>
      <c r="F20" s="106">
        <f>+G20</f>
        <v>4922576</v>
      </c>
      <c r="G20" s="107">
        <v>4922576</v>
      </c>
      <c r="H20" s="107"/>
      <c r="I20" s="107"/>
      <c r="J20" s="108"/>
      <c r="K20" s="107"/>
      <c r="L20" s="107"/>
      <c r="M20" s="107"/>
      <c r="N20" s="107"/>
      <c r="O20" s="107"/>
      <c r="P20" s="107"/>
      <c r="Q20" s="107"/>
      <c r="R20" s="107"/>
      <c r="S20" s="109">
        <f t="shared" si="0"/>
        <v>4922576</v>
      </c>
      <c r="T20" s="103">
        <f t="shared" si="1"/>
        <v>0</v>
      </c>
      <c r="U20" s="155"/>
      <c r="V20" s="156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55"/>
      <c r="AZ20" s="155"/>
      <c r="BA20" s="155"/>
      <c r="BB20" s="155"/>
      <c r="BC20" s="155"/>
      <c r="BD20" s="155"/>
      <c r="BE20" s="155"/>
      <c r="BF20" s="155"/>
      <c r="BG20" s="155"/>
      <c r="BH20" s="155"/>
      <c r="BI20" s="155"/>
      <c r="BJ20" s="155"/>
      <c r="BK20" s="155"/>
      <c r="BL20" s="155"/>
      <c r="BM20" s="155"/>
      <c r="BN20" s="155"/>
      <c r="BO20" s="155"/>
      <c r="BP20" s="155"/>
      <c r="BQ20" s="155"/>
      <c r="BR20" s="155"/>
      <c r="BS20" s="155"/>
      <c r="BT20" s="155"/>
      <c r="BU20" s="155"/>
      <c r="BV20" s="155"/>
      <c r="BW20" s="155"/>
    </row>
    <row r="21" spans="1:75" s="7" customFormat="1" ht="18.75" thickBot="1" x14ac:dyDescent="0.3">
      <c r="A21" s="186"/>
      <c r="B21" s="97">
        <v>7</v>
      </c>
      <c r="C21" s="87" t="s">
        <v>36</v>
      </c>
      <c r="D21" s="98" t="s">
        <v>31</v>
      </c>
      <c r="E21" s="105">
        <f t="shared" si="2"/>
        <v>0</v>
      </c>
      <c r="F21" s="106">
        <f t="shared" ref="F21:F33" si="3">SUM(G21:R21)</f>
        <v>0</v>
      </c>
      <c r="G21" s="107"/>
      <c r="H21" s="107"/>
      <c r="I21" s="107"/>
      <c r="J21" s="108"/>
      <c r="K21" s="107"/>
      <c r="L21" s="107"/>
      <c r="M21" s="107"/>
      <c r="N21" s="107"/>
      <c r="O21" s="107"/>
      <c r="P21" s="107"/>
      <c r="Q21" s="107"/>
      <c r="R21" s="107"/>
      <c r="S21" s="109">
        <f t="shared" si="0"/>
        <v>0</v>
      </c>
      <c r="T21" s="103">
        <f t="shared" si="1"/>
        <v>0</v>
      </c>
      <c r="U21" s="155"/>
      <c r="V21" s="156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5"/>
      <c r="BA21" s="155"/>
      <c r="BB21" s="155"/>
      <c r="BC21" s="155"/>
      <c r="BD21" s="155"/>
      <c r="BE21" s="155"/>
      <c r="BF21" s="155"/>
      <c r="BG21" s="155"/>
      <c r="BH21" s="155"/>
      <c r="BI21" s="155"/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</row>
    <row r="22" spans="1:75" s="7" customFormat="1" ht="18.75" thickBot="1" x14ac:dyDescent="0.3">
      <c r="A22" s="186"/>
      <c r="B22" s="97">
        <v>8</v>
      </c>
      <c r="C22" s="87" t="s">
        <v>37</v>
      </c>
      <c r="D22" s="98" t="s">
        <v>31</v>
      </c>
      <c r="E22" s="105">
        <f t="shared" si="2"/>
        <v>7084680</v>
      </c>
      <c r="F22" s="106">
        <f t="shared" si="3"/>
        <v>7386148</v>
      </c>
      <c r="G22" s="107">
        <v>590390</v>
      </c>
      <c r="H22" s="107">
        <v>590391</v>
      </c>
      <c r="I22" s="107">
        <v>590391</v>
      </c>
      <c r="J22" s="108">
        <v>590391</v>
      </c>
      <c r="K22" s="107">
        <v>817204</v>
      </c>
      <c r="L22" s="107">
        <v>817204</v>
      </c>
      <c r="M22" s="107">
        <v>3390177</v>
      </c>
      <c r="N22" s="107"/>
      <c r="O22" s="107"/>
      <c r="P22" s="107"/>
      <c r="Q22" s="107"/>
      <c r="R22" s="107"/>
      <c r="S22" s="109">
        <f t="shared" si="0"/>
        <v>7386148</v>
      </c>
      <c r="T22" s="103">
        <f t="shared" si="1"/>
        <v>0</v>
      </c>
      <c r="U22" s="155"/>
      <c r="V22" s="156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</row>
    <row r="23" spans="1:75" s="7" customFormat="1" ht="18.75" thickBot="1" x14ac:dyDescent="0.3">
      <c r="A23" s="186"/>
      <c r="B23" s="97">
        <v>9</v>
      </c>
      <c r="C23" s="87" t="s">
        <v>38</v>
      </c>
      <c r="D23" s="98" t="s">
        <v>31</v>
      </c>
      <c r="E23" s="105">
        <f t="shared" si="2"/>
        <v>0</v>
      </c>
      <c r="F23" s="106">
        <f t="shared" si="3"/>
        <v>0</v>
      </c>
      <c r="G23" s="107"/>
      <c r="H23" s="107"/>
      <c r="I23" s="107"/>
      <c r="J23" s="108"/>
      <c r="K23" s="107"/>
      <c r="L23" s="107"/>
      <c r="M23" s="107"/>
      <c r="N23" s="107"/>
      <c r="O23" s="107"/>
      <c r="P23" s="107"/>
      <c r="Q23" s="107"/>
      <c r="R23" s="107"/>
      <c r="S23" s="109">
        <f t="shared" si="0"/>
        <v>0</v>
      </c>
      <c r="T23" s="103">
        <f t="shared" si="1"/>
        <v>0</v>
      </c>
      <c r="U23" s="155"/>
      <c r="V23" s="156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</row>
    <row r="24" spans="1:75" s="7" customFormat="1" ht="18.75" thickBot="1" x14ac:dyDescent="0.3">
      <c r="A24" s="186"/>
      <c r="B24" s="97">
        <v>10</v>
      </c>
      <c r="C24" s="87" t="s">
        <v>39</v>
      </c>
      <c r="D24" s="98" t="s">
        <v>31</v>
      </c>
      <c r="E24" s="105">
        <f t="shared" si="2"/>
        <v>29417256</v>
      </c>
      <c r="F24" s="106">
        <f t="shared" si="3"/>
        <v>17160066</v>
      </c>
      <c r="G24" s="107">
        <v>2451438</v>
      </c>
      <c r="H24" s="107">
        <v>2451438</v>
      </c>
      <c r="I24" s="107">
        <v>2451438</v>
      </c>
      <c r="J24" s="108">
        <v>2451438</v>
      </c>
      <c r="K24" s="107">
        <v>2451438</v>
      </c>
      <c r="L24" s="107">
        <v>2451438</v>
      </c>
      <c r="M24" s="107">
        <v>2451438</v>
      </c>
      <c r="N24" s="107"/>
      <c r="O24" s="107"/>
      <c r="P24" s="107"/>
      <c r="Q24" s="107"/>
      <c r="R24" s="107"/>
      <c r="S24" s="109">
        <f t="shared" si="0"/>
        <v>17160066</v>
      </c>
      <c r="T24" s="103">
        <f t="shared" si="1"/>
        <v>0</v>
      </c>
      <c r="U24" s="155"/>
      <c r="V24" s="156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5"/>
      <c r="BA24" s="155"/>
      <c r="BB24" s="155"/>
      <c r="BC24" s="155"/>
      <c r="BD24" s="155"/>
      <c r="BE24" s="155"/>
      <c r="BF24" s="155"/>
      <c r="BG24" s="155"/>
      <c r="BH24" s="155"/>
      <c r="BI24" s="155"/>
      <c r="BJ24" s="155"/>
      <c r="BK24" s="155"/>
      <c r="BL24" s="155"/>
      <c r="BM24" s="155"/>
      <c r="BN24" s="155"/>
      <c r="BO24" s="155"/>
      <c r="BP24" s="155"/>
      <c r="BQ24" s="155"/>
      <c r="BR24" s="155"/>
      <c r="BS24" s="155"/>
      <c r="BT24" s="155"/>
      <c r="BU24" s="155"/>
      <c r="BV24" s="155"/>
      <c r="BW24" s="155"/>
    </row>
    <row r="25" spans="1:75" s="7" customFormat="1" ht="21" thickBot="1" x14ac:dyDescent="0.35">
      <c r="A25" s="186"/>
      <c r="B25" s="97">
        <v>11</v>
      </c>
      <c r="C25" s="87" t="s">
        <v>40</v>
      </c>
      <c r="D25" s="98"/>
      <c r="E25" s="105"/>
      <c r="F25" s="106">
        <f t="shared" si="3"/>
        <v>0</v>
      </c>
      <c r="G25" s="107"/>
      <c r="H25" s="107"/>
      <c r="I25" s="107"/>
      <c r="J25" s="108"/>
      <c r="K25" s="107"/>
      <c r="L25" s="107"/>
      <c r="M25" s="107"/>
      <c r="N25" s="107"/>
      <c r="O25" s="107"/>
      <c r="P25" s="107"/>
      <c r="Q25" s="107"/>
      <c r="R25" s="107"/>
      <c r="S25" s="109">
        <f t="shared" si="0"/>
        <v>0</v>
      </c>
      <c r="T25" s="103">
        <f t="shared" si="1"/>
        <v>0</v>
      </c>
      <c r="U25" s="157"/>
      <c r="V25" s="156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155"/>
      <c r="AY25" s="155"/>
      <c r="AZ25" s="155"/>
      <c r="BA25" s="155"/>
      <c r="BB25" s="155"/>
      <c r="BC25" s="155"/>
      <c r="BD25" s="155"/>
      <c r="BE25" s="155"/>
      <c r="BF25" s="155"/>
      <c r="BG25" s="155"/>
      <c r="BH25" s="155"/>
      <c r="BI25" s="155"/>
      <c r="BJ25" s="155"/>
      <c r="BK25" s="155"/>
      <c r="BL25" s="155"/>
      <c r="BM25" s="155"/>
      <c r="BN25" s="155"/>
      <c r="BO25" s="155"/>
      <c r="BP25" s="155"/>
      <c r="BQ25" s="155"/>
      <c r="BR25" s="155"/>
      <c r="BS25" s="155"/>
      <c r="BT25" s="155"/>
      <c r="BU25" s="155"/>
      <c r="BV25" s="155"/>
      <c r="BW25" s="155"/>
    </row>
    <row r="26" spans="1:75" s="7" customFormat="1" ht="21" thickBot="1" x14ac:dyDescent="0.35">
      <c r="A26" s="186"/>
      <c r="B26" s="97">
        <v>12</v>
      </c>
      <c r="C26" s="87" t="s">
        <v>41</v>
      </c>
      <c r="D26" s="98"/>
      <c r="E26" s="105"/>
      <c r="F26" s="106">
        <f t="shared" si="3"/>
        <v>0</v>
      </c>
      <c r="G26" s="107"/>
      <c r="H26" s="107"/>
      <c r="I26" s="107"/>
      <c r="J26" s="108"/>
      <c r="K26" s="107"/>
      <c r="L26" s="107"/>
      <c r="M26" s="107"/>
      <c r="N26" s="107"/>
      <c r="O26" s="107"/>
      <c r="P26" s="107"/>
      <c r="Q26" s="107"/>
      <c r="R26" s="107"/>
      <c r="S26" s="109">
        <f t="shared" si="0"/>
        <v>0</v>
      </c>
      <c r="T26" s="103">
        <f t="shared" si="1"/>
        <v>0</v>
      </c>
      <c r="U26" s="157"/>
      <c r="V26" s="156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</row>
    <row r="27" spans="1:75" s="7" customFormat="1" ht="18.75" thickBot="1" x14ac:dyDescent="0.3">
      <c r="A27" s="186"/>
      <c r="B27" s="97">
        <v>13</v>
      </c>
      <c r="C27" s="87" t="s">
        <v>42</v>
      </c>
      <c r="D27" s="98"/>
      <c r="E27" s="105"/>
      <c r="F27" s="106">
        <f t="shared" si="3"/>
        <v>0</v>
      </c>
      <c r="G27" s="107"/>
      <c r="H27" s="107"/>
      <c r="I27" s="107"/>
      <c r="J27" s="108"/>
      <c r="K27" s="107"/>
      <c r="L27" s="107"/>
      <c r="M27" s="107"/>
      <c r="N27" s="107"/>
      <c r="O27" s="107"/>
      <c r="P27" s="107"/>
      <c r="Q27" s="107"/>
      <c r="R27" s="107"/>
      <c r="S27" s="109">
        <f t="shared" si="0"/>
        <v>0</v>
      </c>
      <c r="T27" s="103">
        <f t="shared" si="1"/>
        <v>0</v>
      </c>
      <c r="U27" s="155"/>
      <c r="V27" s="156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155"/>
      <c r="BN27" s="155"/>
      <c r="BO27" s="155"/>
      <c r="BP27" s="155"/>
      <c r="BQ27" s="155"/>
      <c r="BR27" s="155"/>
      <c r="BS27" s="155"/>
      <c r="BT27" s="155"/>
      <c r="BU27" s="155"/>
      <c r="BV27" s="155"/>
      <c r="BW27" s="155"/>
    </row>
    <row r="28" spans="1:75" s="7" customFormat="1" ht="18.75" thickBot="1" x14ac:dyDescent="0.3">
      <c r="A28" s="186"/>
      <c r="B28" s="97">
        <v>14</v>
      </c>
      <c r="C28" s="87" t="s">
        <v>43</v>
      </c>
      <c r="D28" s="98"/>
      <c r="E28" s="105"/>
      <c r="F28" s="106">
        <f t="shared" si="3"/>
        <v>0</v>
      </c>
      <c r="G28" s="107"/>
      <c r="H28" s="107"/>
      <c r="I28" s="107"/>
      <c r="J28" s="108"/>
      <c r="K28" s="107"/>
      <c r="L28" s="107"/>
      <c r="M28" s="107"/>
      <c r="N28" s="107"/>
      <c r="O28" s="107"/>
      <c r="P28" s="107"/>
      <c r="Q28" s="107"/>
      <c r="R28" s="107"/>
      <c r="S28" s="109">
        <f t="shared" si="0"/>
        <v>0</v>
      </c>
      <c r="T28" s="103">
        <f t="shared" si="1"/>
        <v>0</v>
      </c>
      <c r="U28" s="158"/>
      <c r="V28" s="156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5"/>
      <c r="BH28" s="155"/>
      <c r="BI28" s="155"/>
      <c r="BJ28" s="155"/>
      <c r="BK28" s="155"/>
      <c r="BL28" s="155"/>
      <c r="BM28" s="155"/>
      <c r="BN28" s="155"/>
      <c r="BO28" s="155"/>
      <c r="BP28" s="155"/>
      <c r="BQ28" s="155"/>
      <c r="BR28" s="155"/>
      <c r="BS28" s="155"/>
      <c r="BT28" s="155"/>
      <c r="BU28" s="155"/>
      <c r="BV28" s="155"/>
      <c r="BW28" s="155"/>
    </row>
    <row r="29" spans="1:75" s="7" customFormat="1" ht="18.75" thickBot="1" x14ac:dyDescent="0.3">
      <c r="A29" s="186"/>
      <c r="B29" s="97">
        <v>15</v>
      </c>
      <c r="C29" s="87" t="s">
        <v>44</v>
      </c>
      <c r="D29" s="98"/>
      <c r="E29" s="105"/>
      <c r="F29" s="106">
        <f t="shared" si="3"/>
        <v>0</v>
      </c>
      <c r="G29" s="107"/>
      <c r="H29" s="107"/>
      <c r="I29" s="107"/>
      <c r="J29" s="108"/>
      <c r="K29" s="107"/>
      <c r="L29" s="107"/>
      <c r="M29" s="107"/>
      <c r="N29" s="107"/>
      <c r="O29" s="107"/>
      <c r="P29" s="107"/>
      <c r="Q29" s="107"/>
      <c r="R29" s="107"/>
      <c r="S29" s="109">
        <f t="shared" si="0"/>
        <v>0</v>
      </c>
      <c r="T29" s="103">
        <f t="shared" si="1"/>
        <v>0</v>
      </c>
      <c r="U29" s="155"/>
      <c r="V29" s="156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</row>
    <row r="30" spans="1:75" s="7" customFormat="1" ht="18.75" thickBot="1" x14ac:dyDescent="0.3">
      <c r="A30" s="186"/>
      <c r="B30" s="97">
        <v>16</v>
      </c>
      <c r="C30" s="87" t="s">
        <v>45</v>
      </c>
      <c r="D30" s="98"/>
      <c r="E30" s="105"/>
      <c r="F30" s="106">
        <f t="shared" si="3"/>
        <v>0</v>
      </c>
      <c r="G30" s="107"/>
      <c r="H30" s="107"/>
      <c r="I30" s="107"/>
      <c r="J30" s="108"/>
      <c r="K30" s="107"/>
      <c r="L30" s="107"/>
      <c r="M30" s="107"/>
      <c r="N30" s="107"/>
      <c r="O30" s="107"/>
      <c r="P30" s="107"/>
      <c r="Q30" s="107"/>
      <c r="R30" s="107"/>
      <c r="S30" s="109">
        <f t="shared" si="0"/>
        <v>0</v>
      </c>
      <c r="T30" s="103">
        <f t="shared" si="1"/>
        <v>0</v>
      </c>
      <c r="U30" s="155"/>
      <c r="V30" s="156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5"/>
      <c r="AU30" s="155"/>
      <c r="AV30" s="155"/>
      <c r="AW30" s="155"/>
      <c r="AX30" s="155"/>
      <c r="AY30" s="155"/>
      <c r="AZ30" s="155"/>
      <c r="BA30" s="155"/>
      <c r="BB30" s="155"/>
      <c r="BC30" s="155"/>
      <c r="BD30" s="155"/>
      <c r="BE30" s="155"/>
      <c r="BF30" s="155"/>
      <c r="BG30" s="155"/>
      <c r="BH30" s="155"/>
      <c r="BI30" s="155"/>
      <c r="BJ30" s="155"/>
      <c r="BK30" s="155"/>
      <c r="BL30" s="155"/>
      <c r="BM30" s="155"/>
      <c r="BN30" s="155"/>
      <c r="BO30" s="155"/>
      <c r="BP30" s="155"/>
      <c r="BQ30" s="155"/>
      <c r="BR30" s="155"/>
      <c r="BS30" s="155"/>
      <c r="BT30" s="155"/>
      <c r="BU30" s="155"/>
      <c r="BV30" s="155"/>
      <c r="BW30" s="155"/>
    </row>
    <row r="31" spans="1:75" s="7" customFormat="1" ht="18.75" thickBot="1" x14ac:dyDescent="0.3">
      <c r="A31" s="186"/>
      <c r="B31" s="97">
        <v>17</v>
      </c>
      <c r="C31" s="87" t="s">
        <v>46</v>
      </c>
      <c r="D31" s="98">
        <v>1077</v>
      </c>
      <c r="E31" s="105">
        <v>64388950</v>
      </c>
      <c r="F31" s="106">
        <f>SUM(G31:R31)</f>
        <v>32194475</v>
      </c>
      <c r="G31" s="107"/>
      <c r="H31" s="107"/>
      <c r="I31" s="107"/>
      <c r="J31" s="108">
        <v>32194475</v>
      </c>
      <c r="K31" s="107"/>
      <c r="L31" s="107"/>
      <c r="M31" s="107"/>
      <c r="N31" s="107"/>
      <c r="O31" s="107"/>
      <c r="P31" s="107"/>
      <c r="Q31" s="107"/>
      <c r="R31" s="107"/>
      <c r="S31" s="109">
        <f t="shared" si="0"/>
        <v>32194475</v>
      </c>
      <c r="T31" s="103">
        <f t="shared" si="1"/>
        <v>0</v>
      </c>
      <c r="U31" s="158"/>
      <c r="V31" s="156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5"/>
      <c r="AU31" s="155"/>
      <c r="AV31" s="155"/>
      <c r="AW31" s="155"/>
      <c r="AX31" s="155"/>
      <c r="AY31" s="155"/>
      <c r="AZ31" s="155"/>
      <c r="BA31" s="155"/>
      <c r="BB31" s="155"/>
      <c r="BC31" s="155"/>
      <c r="BD31" s="155"/>
      <c r="BE31" s="155"/>
      <c r="BF31" s="155"/>
      <c r="BG31" s="155"/>
      <c r="BH31" s="155"/>
      <c r="BI31" s="155"/>
      <c r="BJ31" s="155"/>
      <c r="BK31" s="155"/>
      <c r="BL31" s="155"/>
      <c r="BM31" s="155"/>
      <c r="BN31" s="155"/>
      <c r="BO31" s="155"/>
      <c r="BP31" s="155"/>
      <c r="BQ31" s="155"/>
      <c r="BR31" s="155"/>
      <c r="BS31" s="155"/>
      <c r="BT31" s="155"/>
      <c r="BU31" s="155"/>
      <c r="BV31" s="155"/>
      <c r="BW31" s="155"/>
    </row>
    <row r="32" spans="1:75" s="7" customFormat="1" ht="36.75" thickBot="1" x14ac:dyDescent="0.3">
      <c r="A32" s="186"/>
      <c r="B32" s="97">
        <v>18</v>
      </c>
      <c r="C32" s="87" t="s">
        <v>47</v>
      </c>
      <c r="D32" s="98" t="s">
        <v>31</v>
      </c>
      <c r="E32" s="105"/>
      <c r="F32" s="106">
        <f t="shared" si="3"/>
        <v>0</v>
      </c>
      <c r="G32" s="107"/>
      <c r="H32" s="107"/>
      <c r="I32" s="107"/>
      <c r="J32" s="108"/>
      <c r="K32" s="107"/>
      <c r="L32" s="107"/>
      <c r="M32" s="107"/>
      <c r="N32" s="107"/>
      <c r="O32" s="107"/>
      <c r="P32" s="107"/>
      <c r="Q32" s="107"/>
      <c r="R32" s="107"/>
      <c r="S32" s="109">
        <f t="shared" si="0"/>
        <v>0</v>
      </c>
      <c r="T32" s="103">
        <f t="shared" si="1"/>
        <v>0</v>
      </c>
      <c r="U32" s="155"/>
      <c r="V32" s="156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  <c r="BH32" s="155"/>
      <c r="BI32" s="155"/>
      <c r="BJ32" s="155"/>
      <c r="BK32" s="155"/>
      <c r="BL32" s="155"/>
      <c r="BM32" s="155"/>
      <c r="BN32" s="155"/>
      <c r="BO32" s="155"/>
      <c r="BP32" s="155"/>
      <c r="BQ32" s="155"/>
      <c r="BR32" s="155"/>
      <c r="BS32" s="155"/>
      <c r="BT32" s="155"/>
      <c r="BU32" s="155"/>
      <c r="BV32" s="155"/>
      <c r="BW32" s="155"/>
    </row>
    <row r="33" spans="1:75" s="7" customFormat="1" ht="36.75" thickBot="1" x14ac:dyDescent="0.3">
      <c r="A33" s="186"/>
      <c r="B33" s="97">
        <v>19</v>
      </c>
      <c r="C33" s="87" t="s">
        <v>48</v>
      </c>
      <c r="D33" s="98" t="s">
        <v>31</v>
      </c>
      <c r="E33" s="105"/>
      <c r="F33" s="106">
        <f t="shared" si="3"/>
        <v>0</v>
      </c>
      <c r="G33" s="107"/>
      <c r="H33" s="107"/>
      <c r="I33" s="107"/>
      <c r="J33" s="108"/>
      <c r="K33" s="107"/>
      <c r="L33" s="107"/>
      <c r="M33" s="107"/>
      <c r="N33" s="107"/>
      <c r="O33" s="107"/>
      <c r="P33" s="107"/>
      <c r="Q33" s="107"/>
      <c r="R33" s="107"/>
      <c r="S33" s="109">
        <f t="shared" si="0"/>
        <v>0</v>
      </c>
      <c r="T33" s="103">
        <f t="shared" si="1"/>
        <v>0</v>
      </c>
      <c r="U33" s="155"/>
      <c r="V33" s="156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</row>
    <row r="34" spans="1:75" s="7" customFormat="1" ht="36.75" thickBot="1" x14ac:dyDescent="0.3">
      <c r="A34" s="186"/>
      <c r="B34" s="97">
        <v>20</v>
      </c>
      <c r="C34" s="87" t="s">
        <v>49</v>
      </c>
      <c r="D34" s="98" t="s">
        <v>31</v>
      </c>
      <c r="E34" s="105">
        <f>+G34*12</f>
        <v>-27689628</v>
      </c>
      <c r="F34" s="106">
        <f>SUM(G34:R34)</f>
        <v>-17108266</v>
      </c>
      <c r="G34" s="107">
        <v>-2307469</v>
      </c>
      <c r="H34" s="107">
        <v>-2307469</v>
      </c>
      <c r="I34" s="107">
        <v>-2307469</v>
      </c>
      <c r="J34" s="108">
        <v>-2307469</v>
      </c>
      <c r="K34" s="107">
        <v>-2307469</v>
      </c>
      <c r="L34" s="107">
        <v>-2307469</v>
      </c>
      <c r="M34" s="107">
        <v>-3263452</v>
      </c>
      <c r="N34" s="107"/>
      <c r="O34" s="107"/>
      <c r="P34" s="107"/>
      <c r="Q34" s="107"/>
      <c r="R34" s="107"/>
      <c r="S34" s="109">
        <f t="shared" si="0"/>
        <v>-17108266</v>
      </c>
      <c r="T34" s="103">
        <f t="shared" si="1"/>
        <v>0</v>
      </c>
      <c r="U34" s="155"/>
      <c r="V34" s="156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</row>
    <row r="35" spans="1:75" s="7" customFormat="1" ht="18.75" thickBot="1" x14ac:dyDescent="0.3">
      <c r="A35" s="186"/>
      <c r="B35" s="97">
        <v>21</v>
      </c>
      <c r="C35" s="87" t="s">
        <v>50</v>
      </c>
      <c r="D35" s="98" t="s">
        <v>31</v>
      </c>
      <c r="E35" s="105"/>
      <c r="F35" s="106">
        <f t="shared" ref="F35:F40" si="4">SUM(G35:R35)</f>
        <v>141072669</v>
      </c>
      <c r="G35" s="107"/>
      <c r="H35" s="107"/>
      <c r="I35" s="107"/>
      <c r="J35" s="108"/>
      <c r="K35" s="107"/>
      <c r="L35" s="107">
        <v>141072669</v>
      </c>
      <c r="M35" s="107"/>
      <c r="N35" s="107"/>
      <c r="O35" s="107"/>
      <c r="P35" s="107"/>
      <c r="Q35" s="107"/>
      <c r="R35" s="107"/>
      <c r="S35" s="109">
        <f t="shared" si="0"/>
        <v>141072669</v>
      </c>
      <c r="T35" s="103">
        <f t="shared" si="1"/>
        <v>0</v>
      </c>
      <c r="U35" s="155"/>
      <c r="V35" s="156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5"/>
      <c r="AU35" s="155"/>
      <c r="AV35" s="155"/>
      <c r="AW35" s="155"/>
      <c r="AX35" s="155"/>
      <c r="AY35" s="155"/>
      <c r="AZ35" s="155"/>
      <c r="BA35" s="155"/>
      <c r="BB35" s="155"/>
      <c r="BC35" s="155"/>
      <c r="BD35" s="155"/>
      <c r="BE35" s="155"/>
      <c r="BF35" s="155"/>
      <c r="BG35" s="155"/>
      <c r="BH35" s="155"/>
      <c r="BI35" s="155"/>
      <c r="BJ35" s="155"/>
      <c r="BK35" s="155"/>
      <c r="BL35" s="155"/>
      <c r="BM35" s="155"/>
      <c r="BN35" s="155"/>
      <c r="BO35" s="155"/>
      <c r="BP35" s="155"/>
      <c r="BQ35" s="155"/>
      <c r="BR35" s="155"/>
      <c r="BS35" s="155"/>
      <c r="BT35" s="155"/>
      <c r="BU35" s="155"/>
      <c r="BV35" s="155"/>
      <c r="BW35" s="155"/>
    </row>
    <row r="36" spans="1:75" s="8" customFormat="1" ht="18.75" thickBot="1" x14ac:dyDescent="0.3">
      <c r="A36" s="186"/>
      <c r="B36" s="97">
        <v>22</v>
      </c>
      <c r="C36" s="87" t="s">
        <v>232</v>
      </c>
      <c r="D36" s="98">
        <v>3681</v>
      </c>
      <c r="E36" s="105">
        <v>9383192</v>
      </c>
      <c r="F36" s="106">
        <v>6568234</v>
      </c>
      <c r="G36" s="107"/>
      <c r="H36" s="107"/>
      <c r="I36" s="107"/>
      <c r="J36" s="108"/>
      <c r="K36" s="107"/>
      <c r="L36" s="107"/>
      <c r="M36" s="107"/>
      <c r="N36" s="107"/>
      <c r="O36" s="107"/>
      <c r="P36" s="107"/>
      <c r="Q36" s="107"/>
      <c r="R36" s="107"/>
      <c r="S36" s="109">
        <f t="shared" si="0"/>
        <v>0</v>
      </c>
      <c r="T36" s="103">
        <f t="shared" si="1"/>
        <v>6568234</v>
      </c>
      <c r="U36" s="155"/>
      <c r="V36" s="156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5"/>
      <c r="AU36" s="155"/>
      <c r="AV36" s="155"/>
      <c r="AW36" s="155"/>
      <c r="AX36" s="155"/>
      <c r="AY36" s="155"/>
      <c r="AZ36" s="155"/>
      <c r="BA36" s="155"/>
      <c r="BB36" s="155"/>
      <c r="BC36" s="155"/>
      <c r="BD36" s="155"/>
      <c r="BE36" s="155"/>
      <c r="BF36" s="155"/>
      <c r="BG36" s="155"/>
      <c r="BH36" s="155"/>
      <c r="BI36" s="155"/>
      <c r="BJ36" s="155"/>
      <c r="BK36" s="155"/>
      <c r="BL36" s="155"/>
      <c r="BM36" s="155"/>
      <c r="BN36" s="155"/>
      <c r="BO36" s="155"/>
      <c r="BP36" s="155"/>
      <c r="BQ36" s="155"/>
      <c r="BR36" s="155"/>
      <c r="BS36" s="155"/>
      <c r="BT36" s="155"/>
      <c r="BU36" s="155"/>
      <c r="BV36" s="155"/>
      <c r="BW36" s="155"/>
    </row>
    <row r="37" spans="1:75" s="9" customFormat="1" ht="18.75" thickBot="1" x14ac:dyDescent="0.3">
      <c r="A37" s="186"/>
      <c r="B37" s="97">
        <v>23</v>
      </c>
      <c r="C37" s="87" t="s">
        <v>51</v>
      </c>
      <c r="D37" s="98"/>
      <c r="E37" s="105"/>
      <c r="F37" s="106">
        <f t="shared" si="4"/>
        <v>0</v>
      </c>
      <c r="G37" s="107"/>
      <c r="H37" s="107"/>
      <c r="I37" s="107"/>
      <c r="J37" s="108"/>
      <c r="K37" s="107"/>
      <c r="L37" s="107"/>
      <c r="M37" s="107"/>
      <c r="N37" s="107"/>
      <c r="O37" s="107"/>
      <c r="P37" s="107"/>
      <c r="Q37" s="107"/>
      <c r="R37" s="107"/>
      <c r="S37" s="109">
        <f t="shared" si="0"/>
        <v>0</v>
      </c>
      <c r="T37" s="103">
        <f t="shared" si="1"/>
        <v>0</v>
      </c>
      <c r="U37" s="155"/>
      <c r="V37" s="156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</row>
    <row r="38" spans="1:75" s="9" customFormat="1" ht="18.75" thickBot="1" x14ac:dyDescent="0.3">
      <c r="A38" s="186"/>
      <c r="B38" s="97">
        <v>24</v>
      </c>
      <c r="C38" s="87" t="s">
        <v>52</v>
      </c>
      <c r="D38" s="98"/>
      <c r="E38" s="105"/>
      <c r="F38" s="106">
        <f t="shared" si="4"/>
        <v>0</v>
      </c>
      <c r="G38" s="107"/>
      <c r="H38" s="107"/>
      <c r="I38" s="107"/>
      <c r="J38" s="108"/>
      <c r="K38" s="107"/>
      <c r="L38" s="107"/>
      <c r="M38" s="107"/>
      <c r="N38" s="107"/>
      <c r="O38" s="107"/>
      <c r="P38" s="107"/>
      <c r="Q38" s="107"/>
      <c r="R38" s="107"/>
      <c r="S38" s="109">
        <f t="shared" si="0"/>
        <v>0</v>
      </c>
      <c r="T38" s="103">
        <f t="shared" si="1"/>
        <v>0</v>
      </c>
      <c r="U38" s="155"/>
      <c r="V38" s="156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  <c r="AX38" s="155"/>
      <c r="AY38" s="155"/>
      <c r="AZ38" s="155"/>
      <c r="BA38" s="155"/>
      <c r="BB38" s="155"/>
      <c r="BC38" s="155"/>
      <c r="BD38" s="155"/>
      <c r="BE38" s="155"/>
      <c r="BF38" s="155"/>
      <c r="BG38" s="155"/>
      <c r="BH38" s="155"/>
      <c r="BI38" s="155"/>
      <c r="BJ38" s="155"/>
      <c r="BK38" s="155"/>
      <c r="BL38" s="155"/>
      <c r="BM38" s="155"/>
      <c r="BN38" s="155"/>
      <c r="BO38" s="155"/>
      <c r="BP38" s="155"/>
      <c r="BQ38" s="155"/>
      <c r="BR38" s="155"/>
      <c r="BS38" s="155"/>
      <c r="BT38" s="155"/>
      <c r="BU38" s="155"/>
      <c r="BV38" s="155"/>
      <c r="BW38" s="155"/>
    </row>
    <row r="39" spans="1:75" s="7" customFormat="1" ht="18.75" thickBot="1" x14ac:dyDescent="0.3">
      <c r="A39" s="186"/>
      <c r="B39" s="97">
        <v>25</v>
      </c>
      <c r="C39" s="87" t="s">
        <v>53</v>
      </c>
      <c r="D39" s="98" t="s">
        <v>197</v>
      </c>
      <c r="E39" s="105">
        <f>134754965+134754965</f>
        <v>269509930</v>
      </c>
      <c r="F39" s="106">
        <f>67377483+J39+22459161+22459161+22459161</f>
        <v>157214126</v>
      </c>
      <c r="G39" s="107"/>
      <c r="H39" s="111"/>
      <c r="I39" s="107">
        <v>67377483</v>
      </c>
      <c r="J39" s="108">
        <v>22459160</v>
      </c>
      <c r="K39" s="107"/>
      <c r="L39" s="107"/>
      <c r="M39" s="107">
        <v>22459161</v>
      </c>
      <c r="N39" s="107"/>
      <c r="O39" s="107"/>
      <c r="P39" s="107"/>
      <c r="Q39" s="107"/>
      <c r="R39" s="107"/>
      <c r="S39" s="109">
        <f>SUM(G39:R39)</f>
        <v>112295804</v>
      </c>
      <c r="T39" s="103">
        <f>+F39-S39</f>
        <v>44918322</v>
      </c>
      <c r="U39" s="155"/>
      <c r="V39" s="156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5"/>
      <c r="AU39" s="155"/>
      <c r="AV39" s="155"/>
      <c r="AW39" s="155"/>
      <c r="AX39" s="155"/>
      <c r="AY39" s="155"/>
      <c r="AZ39" s="155"/>
      <c r="BA39" s="155"/>
      <c r="BB39" s="155"/>
      <c r="BC39" s="155"/>
      <c r="BD39" s="155"/>
      <c r="BE39" s="155"/>
      <c r="BF39" s="155"/>
      <c r="BG39" s="155"/>
      <c r="BH39" s="155"/>
      <c r="BI39" s="155"/>
      <c r="BJ39" s="155"/>
      <c r="BK39" s="155"/>
      <c r="BL39" s="155"/>
      <c r="BM39" s="155"/>
      <c r="BN39" s="155"/>
      <c r="BO39" s="155"/>
      <c r="BP39" s="155"/>
      <c r="BQ39" s="155"/>
      <c r="BR39" s="155"/>
      <c r="BS39" s="155"/>
      <c r="BT39" s="155"/>
      <c r="BU39" s="155"/>
      <c r="BV39" s="155"/>
      <c r="BW39" s="155"/>
    </row>
    <row r="40" spans="1:75" s="7" customFormat="1" ht="18.75" thickBot="1" x14ac:dyDescent="0.3">
      <c r="A40" s="186"/>
      <c r="B40" s="97">
        <v>26</v>
      </c>
      <c r="C40" s="87" t="s">
        <v>54</v>
      </c>
      <c r="D40" s="98" t="s">
        <v>31</v>
      </c>
      <c r="E40" s="105"/>
      <c r="F40" s="106">
        <f t="shared" si="4"/>
        <v>0</v>
      </c>
      <c r="G40" s="107"/>
      <c r="H40" s="111"/>
      <c r="I40" s="107"/>
      <c r="J40" s="108"/>
      <c r="K40" s="107"/>
      <c r="L40" s="107"/>
      <c r="M40" s="107"/>
      <c r="N40" s="107"/>
      <c r="O40" s="107"/>
      <c r="P40" s="107"/>
      <c r="Q40" s="107"/>
      <c r="R40" s="107"/>
      <c r="S40" s="109">
        <f t="shared" si="0"/>
        <v>0</v>
      </c>
      <c r="T40" s="103">
        <f t="shared" si="1"/>
        <v>0</v>
      </c>
      <c r="U40" s="155"/>
      <c r="V40" s="156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  <c r="BH40" s="155"/>
      <c r="BI40" s="155"/>
      <c r="BJ40" s="155"/>
      <c r="BK40" s="155"/>
      <c r="BL40" s="155"/>
      <c r="BM40" s="155"/>
      <c r="BN40" s="155"/>
      <c r="BO40" s="155"/>
      <c r="BP40" s="155"/>
      <c r="BQ40" s="155"/>
      <c r="BR40" s="155"/>
      <c r="BS40" s="155"/>
      <c r="BT40" s="155"/>
      <c r="BU40" s="155"/>
      <c r="BV40" s="155"/>
      <c r="BW40" s="155"/>
    </row>
    <row r="41" spans="1:75" s="10" customFormat="1" ht="18.75" thickBot="1" x14ac:dyDescent="0.3">
      <c r="A41" s="186"/>
      <c r="B41" s="97">
        <v>27</v>
      </c>
      <c r="C41" s="87" t="s">
        <v>55</v>
      </c>
      <c r="D41" s="98" t="s">
        <v>31</v>
      </c>
      <c r="E41" s="105">
        <f>+H41*12</f>
        <v>16853208</v>
      </c>
      <c r="F41" s="106">
        <f>SUM(G41:R41)</f>
        <v>13057165</v>
      </c>
      <c r="G41" s="107"/>
      <c r="H41" s="107">
        <v>1404434</v>
      </c>
      <c r="I41" s="107">
        <f>8141646+702217</f>
        <v>8843863</v>
      </c>
      <c r="J41" s="108">
        <v>702217</v>
      </c>
      <c r="K41" s="107">
        <v>702217</v>
      </c>
      <c r="L41" s="107">
        <v>702217</v>
      </c>
      <c r="M41" s="107">
        <v>702217</v>
      </c>
      <c r="N41" s="107"/>
      <c r="O41" s="107"/>
      <c r="P41" s="107"/>
      <c r="Q41" s="107"/>
      <c r="R41" s="107"/>
      <c r="S41" s="109">
        <f t="shared" si="0"/>
        <v>13057165</v>
      </c>
      <c r="T41" s="103">
        <f t="shared" si="1"/>
        <v>0</v>
      </c>
      <c r="U41" s="159"/>
      <c r="V41" s="156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</row>
    <row r="42" spans="1:75" s="10" customFormat="1" ht="18.75" thickBot="1" x14ac:dyDescent="0.3">
      <c r="A42" s="186"/>
      <c r="B42" s="97">
        <v>28</v>
      </c>
      <c r="C42" s="87" t="s">
        <v>56</v>
      </c>
      <c r="D42" s="98" t="s">
        <v>31</v>
      </c>
      <c r="E42" s="105"/>
      <c r="F42" s="106">
        <f>SUM(G42:R42)</f>
        <v>0</v>
      </c>
      <c r="G42" s="107"/>
      <c r="H42" s="107"/>
      <c r="I42" s="107"/>
      <c r="J42" s="108"/>
      <c r="K42" s="107"/>
      <c r="L42" s="107"/>
      <c r="M42" s="107"/>
      <c r="N42" s="107"/>
      <c r="O42" s="107"/>
      <c r="P42" s="107"/>
      <c r="Q42" s="107"/>
      <c r="R42" s="107"/>
      <c r="S42" s="109">
        <f t="shared" si="0"/>
        <v>0</v>
      </c>
      <c r="T42" s="103">
        <f t="shared" si="1"/>
        <v>0</v>
      </c>
      <c r="U42" s="159"/>
      <c r="V42" s="156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</row>
    <row r="43" spans="1:75" s="10" customFormat="1" ht="18.75" thickBot="1" x14ac:dyDescent="0.3">
      <c r="A43" s="186"/>
      <c r="B43" s="97">
        <v>29</v>
      </c>
      <c r="C43" s="87" t="s">
        <v>57</v>
      </c>
      <c r="D43" s="98"/>
      <c r="E43" s="105"/>
      <c r="F43" s="106">
        <f>SUM(G43:R43)</f>
        <v>0</v>
      </c>
      <c r="G43" s="107"/>
      <c r="H43" s="107"/>
      <c r="I43" s="107"/>
      <c r="J43" s="108"/>
      <c r="K43" s="107"/>
      <c r="L43" s="107"/>
      <c r="M43" s="107"/>
      <c r="N43" s="107"/>
      <c r="O43" s="107"/>
      <c r="P43" s="107"/>
      <c r="Q43" s="107"/>
      <c r="R43" s="107"/>
      <c r="S43" s="109">
        <f t="shared" si="0"/>
        <v>0</v>
      </c>
      <c r="T43" s="103">
        <f t="shared" si="1"/>
        <v>0</v>
      </c>
      <c r="U43" s="160"/>
      <c r="V43" s="156"/>
      <c r="W43" s="160"/>
      <c r="X43" s="160"/>
      <c r="Y43" s="160"/>
      <c r="Z43" s="160"/>
      <c r="AA43" s="160"/>
      <c r="AB43" s="161"/>
      <c r="AC43" s="162"/>
      <c r="AD43" s="160"/>
      <c r="AE43" s="160"/>
      <c r="AF43" s="160"/>
      <c r="AG43" s="160"/>
      <c r="AH43" s="160"/>
      <c r="AI43" s="160"/>
      <c r="AJ43" s="163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</row>
    <row r="44" spans="1:75" s="10" customFormat="1" ht="18.75" thickBot="1" x14ac:dyDescent="0.3">
      <c r="A44" s="186"/>
      <c r="B44" s="97">
        <v>30</v>
      </c>
      <c r="C44" s="87" t="s">
        <v>58</v>
      </c>
      <c r="D44" s="98"/>
      <c r="E44" s="105"/>
      <c r="F44" s="106">
        <f>SUM(G44:R44)</f>
        <v>0</v>
      </c>
      <c r="G44" s="107"/>
      <c r="H44" s="107"/>
      <c r="I44" s="107"/>
      <c r="J44" s="108"/>
      <c r="K44" s="107"/>
      <c r="L44" s="107"/>
      <c r="M44" s="107"/>
      <c r="N44" s="107"/>
      <c r="O44" s="107"/>
      <c r="P44" s="107"/>
      <c r="Q44" s="107"/>
      <c r="R44" s="107"/>
      <c r="S44" s="109">
        <f t="shared" si="0"/>
        <v>0</v>
      </c>
      <c r="T44" s="103">
        <f t="shared" si="1"/>
        <v>0</v>
      </c>
      <c r="U44" s="160"/>
      <c r="V44" s="156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3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</row>
    <row r="45" spans="1:75" s="10" customFormat="1" ht="18.75" thickBot="1" x14ac:dyDescent="0.3">
      <c r="A45" s="186"/>
      <c r="B45" s="97">
        <v>31</v>
      </c>
      <c r="C45" s="87" t="s">
        <v>59</v>
      </c>
      <c r="D45" s="98"/>
      <c r="E45" s="105"/>
      <c r="F45" s="106">
        <f>SUM(G45:R45)</f>
        <v>0</v>
      </c>
      <c r="G45" s="107"/>
      <c r="H45" s="107"/>
      <c r="I45" s="107"/>
      <c r="J45" s="108"/>
      <c r="K45" s="107"/>
      <c r="L45" s="107"/>
      <c r="M45" s="107"/>
      <c r="N45" s="107"/>
      <c r="O45" s="107"/>
      <c r="P45" s="107"/>
      <c r="Q45" s="107"/>
      <c r="R45" s="107"/>
      <c r="S45" s="109">
        <f t="shared" si="0"/>
        <v>0</v>
      </c>
      <c r="T45" s="103">
        <f t="shared" si="1"/>
        <v>0</v>
      </c>
      <c r="U45" s="160"/>
      <c r="V45" s="156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3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</row>
    <row r="46" spans="1:75" s="10" customFormat="1" ht="18.75" thickBot="1" x14ac:dyDescent="0.3">
      <c r="A46" s="186"/>
      <c r="B46" s="97">
        <v>32</v>
      </c>
      <c r="C46" s="87" t="s">
        <v>60</v>
      </c>
      <c r="D46" s="98">
        <v>1306</v>
      </c>
      <c r="E46" s="112">
        <v>8780800</v>
      </c>
      <c r="F46" s="106">
        <v>6146560</v>
      </c>
      <c r="G46" s="107"/>
      <c r="H46" s="107"/>
      <c r="I46" s="107">
        <v>6146560</v>
      </c>
      <c r="J46" s="108"/>
      <c r="K46" s="107"/>
      <c r="L46" s="107"/>
      <c r="M46" s="107"/>
      <c r="N46" s="107"/>
      <c r="O46" s="107"/>
      <c r="P46" s="107"/>
      <c r="Q46" s="107"/>
      <c r="R46" s="107"/>
      <c r="S46" s="109">
        <f t="shared" si="0"/>
        <v>6146560</v>
      </c>
      <c r="T46" s="103">
        <f t="shared" si="1"/>
        <v>0</v>
      </c>
      <c r="U46" s="160"/>
      <c r="V46" s="156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3"/>
      <c r="AK46" s="159"/>
      <c r="AL46" s="159"/>
      <c r="AM46" s="159"/>
      <c r="AN46" s="159"/>
      <c r="AO46" s="159"/>
      <c r="AP46" s="159"/>
      <c r="AQ46" s="159"/>
      <c r="AR46" s="159"/>
      <c r="AS46" s="159"/>
      <c r="AT46" s="159"/>
      <c r="AU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  <c r="BF46" s="159"/>
      <c r="BG46" s="159"/>
      <c r="BH46" s="159"/>
      <c r="BI46" s="159"/>
      <c r="BJ46" s="159"/>
      <c r="BK46" s="159"/>
      <c r="BL46" s="159"/>
      <c r="BM46" s="159"/>
      <c r="BN46" s="159"/>
      <c r="BO46" s="159"/>
      <c r="BP46" s="159"/>
      <c r="BQ46" s="159"/>
      <c r="BR46" s="159"/>
      <c r="BS46" s="159"/>
      <c r="BT46" s="159"/>
      <c r="BU46" s="159"/>
      <c r="BV46" s="159"/>
      <c r="BW46" s="159"/>
    </row>
    <row r="47" spans="1:75" s="10" customFormat="1" ht="18.75" thickBot="1" x14ac:dyDescent="0.3">
      <c r="A47" s="186"/>
      <c r="B47" s="97">
        <v>33</v>
      </c>
      <c r="C47" s="87" t="s">
        <v>61</v>
      </c>
      <c r="D47" s="98">
        <v>1306</v>
      </c>
      <c r="E47" s="112">
        <v>171816086</v>
      </c>
      <c r="F47" s="106">
        <v>120271260.19999999</v>
      </c>
      <c r="G47" s="107"/>
      <c r="H47" s="107"/>
      <c r="I47" s="107">
        <v>120271260.19999999</v>
      </c>
      <c r="J47" s="108"/>
      <c r="K47" s="107"/>
      <c r="L47" s="107"/>
      <c r="M47" s="107"/>
      <c r="N47" s="107"/>
      <c r="O47" s="107"/>
      <c r="P47" s="107"/>
      <c r="Q47" s="107"/>
      <c r="R47" s="107"/>
      <c r="S47" s="109">
        <f t="shared" si="0"/>
        <v>120271260.19999999</v>
      </c>
      <c r="T47" s="103">
        <f t="shared" si="1"/>
        <v>0</v>
      </c>
      <c r="U47" s="160"/>
      <c r="V47" s="156"/>
      <c r="W47" s="160"/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3"/>
      <c r="AK47" s="159"/>
      <c r="AL47" s="159"/>
      <c r="AM47" s="159"/>
      <c r="AN47" s="159"/>
      <c r="AO47" s="159"/>
      <c r="AP47" s="159"/>
      <c r="AQ47" s="159"/>
      <c r="AR47" s="159"/>
      <c r="AS47" s="159"/>
      <c r="AT47" s="159"/>
      <c r="AU47" s="159"/>
      <c r="AV47" s="159"/>
      <c r="AW47" s="159"/>
      <c r="AX47" s="159"/>
      <c r="AY47" s="159"/>
      <c r="AZ47" s="159"/>
      <c r="BA47" s="159"/>
      <c r="BB47" s="159"/>
      <c r="BC47" s="159"/>
      <c r="BD47" s="159"/>
      <c r="BE47" s="159"/>
      <c r="BF47" s="159"/>
      <c r="BG47" s="159"/>
      <c r="BH47" s="159"/>
      <c r="BI47" s="159"/>
      <c r="BJ47" s="159"/>
      <c r="BK47" s="159"/>
      <c r="BL47" s="159"/>
      <c r="BM47" s="159"/>
      <c r="BN47" s="159"/>
      <c r="BO47" s="159"/>
      <c r="BP47" s="159"/>
      <c r="BQ47" s="159"/>
      <c r="BR47" s="159"/>
      <c r="BS47" s="159"/>
      <c r="BT47" s="159"/>
      <c r="BU47" s="159"/>
      <c r="BV47" s="159"/>
      <c r="BW47" s="159"/>
    </row>
    <row r="48" spans="1:75" s="10" customFormat="1" ht="18.75" thickBot="1" x14ac:dyDescent="0.3">
      <c r="A48" s="186"/>
      <c r="B48" s="97">
        <v>34</v>
      </c>
      <c r="C48" s="87" t="s">
        <v>210</v>
      </c>
      <c r="D48" s="98"/>
      <c r="E48" s="112"/>
      <c r="F48" s="106"/>
      <c r="G48" s="107"/>
      <c r="H48" s="107"/>
      <c r="I48" s="107"/>
      <c r="J48" s="108"/>
      <c r="K48" s="107"/>
      <c r="L48" s="107"/>
      <c r="M48" s="107"/>
      <c r="N48" s="107"/>
      <c r="O48" s="107"/>
      <c r="P48" s="107"/>
      <c r="Q48" s="107"/>
      <c r="R48" s="107"/>
      <c r="S48" s="109"/>
      <c r="T48" s="103"/>
      <c r="U48" s="160"/>
      <c r="V48" s="156"/>
      <c r="W48" s="160"/>
      <c r="X48" s="160"/>
      <c r="Y48" s="160"/>
      <c r="Z48" s="160"/>
      <c r="AA48" s="160"/>
      <c r="AB48" s="160"/>
      <c r="AC48" s="160"/>
      <c r="AD48" s="160"/>
      <c r="AE48" s="160"/>
      <c r="AF48" s="160"/>
      <c r="AG48" s="160"/>
      <c r="AH48" s="160"/>
      <c r="AI48" s="160"/>
      <c r="AJ48" s="163"/>
      <c r="AK48" s="159"/>
      <c r="AL48" s="159"/>
      <c r="AM48" s="159"/>
      <c r="AN48" s="159"/>
      <c r="AO48" s="159"/>
      <c r="AP48" s="159"/>
      <c r="AQ48" s="159"/>
      <c r="AR48" s="159"/>
      <c r="AS48" s="159"/>
      <c r="AT48" s="159"/>
      <c r="AU48" s="159"/>
      <c r="AV48" s="159"/>
      <c r="AW48" s="159"/>
      <c r="AX48" s="159"/>
      <c r="AY48" s="159"/>
      <c r="AZ48" s="159"/>
      <c r="BA48" s="159"/>
      <c r="BB48" s="159"/>
      <c r="BC48" s="159"/>
      <c r="BD48" s="159"/>
      <c r="BE48" s="159"/>
      <c r="BF48" s="159"/>
      <c r="BG48" s="159"/>
      <c r="BH48" s="159"/>
      <c r="BI48" s="159"/>
      <c r="BJ48" s="159"/>
      <c r="BK48" s="159"/>
      <c r="BL48" s="159"/>
      <c r="BM48" s="159"/>
      <c r="BN48" s="159"/>
      <c r="BO48" s="159"/>
      <c r="BP48" s="159"/>
      <c r="BQ48" s="159"/>
      <c r="BR48" s="159"/>
      <c r="BS48" s="159"/>
      <c r="BT48" s="159"/>
      <c r="BU48" s="159"/>
      <c r="BV48" s="159"/>
      <c r="BW48" s="159"/>
    </row>
    <row r="49" spans="1:75" s="10" customFormat="1" ht="18.75" thickBot="1" x14ac:dyDescent="0.3">
      <c r="A49" s="186"/>
      <c r="B49" s="97">
        <v>35</v>
      </c>
      <c r="C49" s="87" t="s">
        <v>62</v>
      </c>
      <c r="D49" s="98"/>
      <c r="E49" s="112"/>
      <c r="F49" s="106"/>
      <c r="G49" s="107"/>
      <c r="H49" s="107"/>
      <c r="I49" s="107"/>
      <c r="J49" s="108"/>
      <c r="K49" s="107"/>
      <c r="L49" s="107"/>
      <c r="M49" s="107"/>
      <c r="N49" s="107"/>
      <c r="O49" s="107"/>
      <c r="P49" s="107"/>
      <c r="Q49" s="107"/>
      <c r="R49" s="107"/>
      <c r="S49" s="109">
        <f t="shared" si="0"/>
        <v>0</v>
      </c>
      <c r="T49" s="103">
        <f t="shared" si="1"/>
        <v>0</v>
      </c>
      <c r="U49" s="160"/>
      <c r="V49" s="156"/>
      <c r="W49" s="160"/>
      <c r="X49" s="160"/>
      <c r="Y49" s="160"/>
      <c r="Z49" s="160"/>
      <c r="AA49" s="160"/>
      <c r="AB49" s="160"/>
      <c r="AC49" s="160"/>
      <c r="AD49" s="160"/>
      <c r="AE49" s="160"/>
      <c r="AF49" s="160"/>
      <c r="AG49" s="160"/>
      <c r="AH49" s="160"/>
      <c r="AI49" s="160"/>
      <c r="AJ49" s="163"/>
      <c r="AK49" s="159"/>
      <c r="AL49" s="159"/>
      <c r="AM49" s="159"/>
      <c r="AN49" s="159"/>
      <c r="AO49" s="159"/>
      <c r="AP49" s="159"/>
      <c r="AQ49" s="159"/>
      <c r="AR49" s="159"/>
      <c r="AS49" s="159"/>
      <c r="AT49" s="159"/>
      <c r="AU49" s="159"/>
      <c r="AV49" s="159"/>
      <c r="AW49" s="159"/>
      <c r="AX49" s="159"/>
      <c r="AY49" s="159"/>
      <c r="AZ49" s="159"/>
      <c r="BA49" s="159"/>
      <c r="BB49" s="159"/>
      <c r="BC49" s="159"/>
      <c r="BD49" s="159"/>
      <c r="BE49" s="159"/>
      <c r="BF49" s="159"/>
      <c r="BG49" s="159"/>
      <c r="BH49" s="159"/>
      <c r="BI49" s="159"/>
      <c r="BJ49" s="159"/>
      <c r="BK49" s="159"/>
      <c r="BL49" s="159"/>
      <c r="BM49" s="159"/>
      <c r="BN49" s="159"/>
      <c r="BO49" s="159"/>
      <c r="BP49" s="159"/>
      <c r="BQ49" s="159"/>
      <c r="BR49" s="159"/>
      <c r="BS49" s="159"/>
      <c r="BT49" s="159"/>
      <c r="BU49" s="159"/>
      <c r="BV49" s="159"/>
      <c r="BW49" s="159"/>
    </row>
    <row r="50" spans="1:75" s="10" customFormat="1" ht="18.75" thickBot="1" x14ac:dyDescent="0.3">
      <c r="A50" s="186"/>
      <c r="B50" s="97">
        <v>36</v>
      </c>
      <c r="C50" s="87" t="s">
        <v>63</v>
      </c>
      <c r="D50" s="98">
        <v>1878</v>
      </c>
      <c r="E50" s="105">
        <v>13798889</v>
      </c>
      <c r="F50" s="106">
        <f>+L50</f>
        <v>6341236</v>
      </c>
      <c r="G50" s="107"/>
      <c r="H50" s="107"/>
      <c r="I50" s="107"/>
      <c r="J50" s="108"/>
      <c r="K50" s="107"/>
      <c r="L50" s="107">
        <v>6341236</v>
      </c>
      <c r="M50" s="107"/>
      <c r="N50" s="107"/>
      <c r="O50" s="107"/>
      <c r="P50" s="107"/>
      <c r="Q50" s="107"/>
      <c r="R50" s="107"/>
      <c r="S50" s="109">
        <f t="shared" si="0"/>
        <v>6341236</v>
      </c>
      <c r="T50" s="103">
        <f t="shared" si="1"/>
        <v>0</v>
      </c>
      <c r="U50" s="160"/>
      <c r="V50" s="156"/>
      <c r="W50" s="160"/>
      <c r="X50" s="160"/>
      <c r="Y50" s="160"/>
      <c r="Z50" s="160"/>
      <c r="AA50" s="160"/>
      <c r="AB50" s="160"/>
      <c r="AC50" s="160"/>
      <c r="AD50" s="160"/>
      <c r="AE50" s="160"/>
      <c r="AF50" s="160"/>
      <c r="AG50" s="160"/>
      <c r="AH50" s="160"/>
      <c r="AI50" s="160"/>
      <c r="AJ50" s="163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  <c r="BI50" s="159"/>
      <c r="BJ50" s="159"/>
      <c r="BK50" s="159"/>
      <c r="BL50" s="159"/>
      <c r="BM50" s="159"/>
      <c r="BN50" s="159"/>
      <c r="BO50" s="159"/>
      <c r="BP50" s="159"/>
      <c r="BQ50" s="159"/>
      <c r="BR50" s="159"/>
      <c r="BS50" s="159"/>
      <c r="BT50" s="159"/>
      <c r="BU50" s="159"/>
      <c r="BV50" s="159"/>
      <c r="BW50" s="159"/>
    </row>
    <row r="51" spans="1:75" s="10" customFormat="1" ht="18.75" thickBot="1" x14ac:dyDescent="0.3">
      <c r="A51" s="186"/>
      <c r="B51" s="97">
        <v>37</v>
      </c>
      <c r="C51" s="87" t="s">
        <v>64</v>
      </c>
      <c r="D51" s="98"/>
      <c r="E51" s="105"/>
      <c r="F51" s="106"/>
      <c r="G51" s="107"/>
      <c r="H51" s="107"/>
      <c r="I51" s="107"/>
      <c r="J51" s="108"/>
      <c r="K51" s="107"/>
      <c r="L51" s="107"/>
      <c r="M51" s="107"/>
      <c r="N51" s="107"/>
      <c r="O51" s="107"/>
      <c r="P51" s="107"/>
      <c r="Q51" s="107"/>
      <c r="R51" s="107"/>
      <c r="S51" s="109">
        <f t="shared" si="0"/>
        <v>0</v>
      </c>
      <c r="T51" s="103">
        <f t="shared" si="1"/>
        <v>0</v>
      </c>
      <c r="U51" s="160"/>
      <c r="V51" s="156"/>
      <c r="W51" s="160"/>
      <c r="X51" s="160"/>
      <c r="Y51" s="160"/>
      <c r="Z51" s="160"/>
      <c r="AA51" s="160"/>
      <c r="AB51" s="160"/>
      <c r="AC51" s="160"/>
      <c r="AD51" s="160"/>
      <c r="AE51" s="160"/>
      <c r="AF51" s="160"/>
      <c r="AG51" s="160"/>
      <c r="AH51" s="160"/>
      <c r="AI51" s="160"/>
      <c r="AJ51" s="163"/>
      <c r="AK51" s="159"/>
      <c r="AL51" s="159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159"/>
      <c r="BF51" s="159"/>
      <c r="BG51" s="159"/>
      <c r="BH51" s="159"/>
      <c r="BI51" s="159"/>
      <c r="BJ51" s="159"/>
      <c r="BK51" s="159"/>
      <c r="BL51" s="159"/>
      <c r="BM51" s="159"/>
      <c r="BN51" s="159"/>
      <c r="BO51" s="159"/>
      <c r="BP51" s="159"/>
      <c r="BQ51" s="159"/>
      <c r="BR51" s="159"/>
      <c r="BS51" s="159"/>
      <c r="BT51" s="159"/>
      <c r="BU51" s="159"/>
      <c r="BV51" s="159"/>
      <c r="BW51" s="159"/>
    </row>
    <row r="52" spans="1:75" s="10" customFormat="1" ht="36.75" thickBot="1" x14ac:dyDescent="0.3">
      <c r="A52" s="186"/>
      <c r="B52" s="97">
        <v>38</v>
      </c>
      <c r="C52" s="87" t="s">
        <v>65</v>
      </c>
      <c r="D52" s="98"/>
      <c r="E52" s="105"/>
      <c r="F52" s="106"/>
      <c r="G52" s="107"/>
      <c r="H52" s="107"/>
      <c r="I52" s="107"/>
      <c r="J52" s="108"/>
      <c r="K52" s="107"/>
      <c r="L52" s="107"/>
      <c r="M52" s="107"/>
      <c r="N52" s="107"/>
      <c r="O52" s="107"/>
      <c r="P52" s="107"/>
      <c r="Q52" s="107"/>
      <c r="R52" s="107"/>
      <c r="S52" s="109">
        <f t="shared" si="0"/>
        <v>0</v>
      </c>
      <c r="T52" s="103">
        <f t="shared" si="1"/>
        <v>0</v>
      </c>
      <c r="U52" s="160"/>
      <c r="V52" s="156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3"/>
      <c r="AK52" s="159"/>
      <c r="AL52" s="159"/>
      <c r="AM52" s="159"/>
      <c r="AN52" s="159"/>
      <c r="AO52" s="159"/>
      <c r="AP52" s="159"/>
      <c r="AQ52" s="159"/>
      <c r="AR52" s="159"/>
      <c r="AS52" s="159"/>
      <c r="AT52" s="159"/>
      <c r="AU52" s="159"/>
      <c r="AV52" s="159"/>
      <c r="AW52" s="159"/>
      <c r="AX52" s="159"/>
      <c r="AY52" s="159"/>
      <c r="AZ52" s="159"/>
      <c r="BA52" s="159"/>
      <c r="BB52" s="159"/>
      <c r="BC52" s="159"/>
      <c r="BD52" s="159"/>
      <c r="BE52" s="159"/>
      <c r="BF52" s="159"/>
      <c r="BG52" s="159"/>
      <c r="BH52" s="159"/>
      <c r="BI52" s="159"/>
      <c r="BJ52" s="159"/>
      <c r="BK52" s="159"/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</row>
    <row r="53" spans="1:75" s="10" customFormat="1" ht="18.75" thickBot="1" x14ac:dyDescent="0.3">
      <c r="A53" s="186"/>
      <c r="B53" s="97">
        <v>39</v>
      </c>
      <c r="C53" s="87" t="s">
        <v>66</v>
      </c>
      <c r="D53" s="98"/>
      <c r="E53" s="105"/>
      <c r="F53" s="106"/>
      <c r="G53" s="107"/>
      <c r="H53" s="107"/>
      <c r="I53" s="107"/>
      <c r="J53" s="108"/>
      <c r="K53" s="107"/>
      <c r="L53" s="107"/>
      <c r="M53" s="107"/>
      <c r="N53" s="107"/>
      <c r="O53" s="107"/>
      <c r="P53" s="107"/>
      <c r="Q53" s="107"/>
      <c r="R53" s="107"/>
      <c r="S53" s="109">
        <f t="shared" si="0"/>
        <v>0</v>
      </c>
      <c r="T53" s="103">
        <f t="shared" si="1"/>
        <v>0</v>
      </c>
      <c r="U53" s="160"/>
      <c r="V53" s="156"/>
      <c r="W53" s="160"/>
      <c r="X53" s="160"/>
      <c r="Y53" s="160"/>
      <c r="Z53" s="160"/>
      <c r="AA53" s="160"/>
      <c r="AB53" s="160"/>
      <c r="AC53" s="160"/>
      <c r="AD53" s="160"/>
      <c r="AE53" s="160"/>
      <c r="AF53" s="160"/>
      <c r="AG53" s="160"/>
      <c r="AH53" s="160"/>
      <c r="AI53" s="160"/>
      <c r="AJ53" s="163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59"/>
      <c r="BH53" s="159"/>
      <c r="BI53" s="159"/>
      <c r="BJ53" s="159"/>
      <c r="BK53" s="159"/>
      <c r="BL53" s="159"/>
      <c r="BM53" s="159"/>
      <c r="BN53" s="159"/>
      <c r="BO53" s="159"/>
      <c r="BP53" s="159"/>
      <c r="BQ53" s="159"/>
      <c r="BR53" s="159"/>
      <c r="BS53" s="159"/>
      <c r="BT53" s="159"/>
      <c r="BU53" s="159"/>
      <c r="BV53" s="159"/>
      <c r="BW53" s="159"/>
    </row>
    <row r="54" spans="1:75" s="10" customFormat="1" ht="36.75" thickBot="1" x14ac:dyDescent="0.3">
      <c r="A54" s="186"/>
      <c r="B54" s="97">
        <v>40</v>
      </c>
      <c r="C54" s="87" t="s">
        <v>67</v>
      </c>
      <c r="D54" s="98"/>
      <c r="E54" s="105"/>
      <c r="F54" s="106"/>
      <c r="G54" s="107"/>
      <c r="H54" s="107"/>
      <c r="I54" s="107"/>
      <c r="J54" s="108"/>
      <c r="K54" s="107"/>
      <c r="L54" s="107"/>
      <c r="M54" s="107"/>
      <c r="N54" s="107"/>
      <c r="O54" s="107"/>
      <c r="P54" s="107"/>
      <c r="Q54" s="107"/>
      <c r="R54" s="107"/>
      <c r="S54" s="109">
        <f t="shared" si="0"/>
        <v>0</v>
      </c>
      <c r="T54" s="103">
        <f t="shared" si="1"/>
        <v>0</v>
      </c>
      <c r="U54" s="160"/>
      <c r="V54" s="156"/>
      <c r="W54" s="160"/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3"/>
      <c r="AK54" s="159"/>
      <c r="AL54" s="159"/>
      <c r="AM54" s="159"/>
      <c r="AN54" s="159"/>
      <c r="AO54" s="159"/>
      <c r="AP54" s="159"/>
      <c r="AQ54" s="159"/>
      <c r="AR54" s="159"/>
      <c r="AS54" s="159"/>
      <c r="AT54" s="159"/>
      <c r="AU54" s="159"/>
      <c r="AV54" s="159"/>
      <c r="AW54" s="159"/>
      <c r="AX54" s="159"/>
      <c r="AY54" s="159"/>
      <c r="AZ54" s="159"/>
      <c r="BA54" s="159"/>
      <c r="BB54" s="159"/>
      <c r="BC54" s="159"/>
      <c r="BD54" s="159"/>
      <c r="BE54" s="159"/>
      <c r="BF54" s="159"/>
      <c r="BG54" s="159"/>
      <c r="BH54" s="159"/>
      <c r="BI54" s="159"/>
      <c r="BJ54" s="159"/>
      <c r="BK54" s="159"/>
      <c r="BL54" s="159"/>
      <c r="BM54" s="159"/>
      <c r="BN54" s="159"/>
      <c r="BO54" s="159"/>
      <c r="BP54" s="159"/>
      <c r="BQ54" s="159"/>
      <c r="BR54" s="159"/>
      <c r="BS54" s="159"/>
      <c r="BT54" s="159"/>
      <c r="BU54" s="159"/>
      <c r="BV54" s="159"/>
      <c r="BW54" s="159"/>
    </row>
    <row r="55" spans="1:75" s="10" customFormat="1" ht="18.75" thickBot="1" x14ac:dyDescent="0.3">
      <c r="A55" s="186"/>
      <c r="B55" s="97">
        <v>41</v>
      </c>
      <c r="C55" s="87" t="s">
        <v>68</v>
      </c>
      <c r="D55" s="98"/>
      <c r="E55" s="113"/>
      <c r="F55" s="106"/>
      <c r="G55" s="107"/>
      <c r="H55" s="107"/>
      <c r="I55" s="107"/>
      <c r="J55" s="108"/>
      <c r="K55" s="107"/>
      <c r="L55" s="107"/>
      <c r="M55" s="107"/>
      <c r="N55" s="107"/>
      <c r="O55" s="107"/>
      <c r="P55" s="107"/>
      <c r="Q55" s="107"/>
      <c r="R55" s="107"/>
      <c r="S55" s="109">
        <f t="shared" si="0"/>
        <v>0</v>
      </c>
      <c r="T55" s="103">
        <f t="shared" si="1"/>
        <v>0</v>
      </c>
      <c r="U55" s="160"/>
      <c r="V55" s="156"/>
      <c r="W55" s="160"/>
      <c r="X55" s="160"/>
      <c r="Y55" s="160"/>
      <c r="Z55" s="160"/>
      <c r="AA55" s="160"/>
      <c r="AB55" s="160"/>
      <c r="AC55" s="160"/>
      <c r="AD55" s="160"/>
      <c r="AE55" s="160"/>
      <c r="AF55" s="160"/>
      <c r="AG55" s="160"/>
      <c r="AH55" s="160"/>
      <c r="AI55" s="160"/>
      <c r="AJ55" s="163"/>
      <c r="AK55" s="159"/>
      <c r="AL55" s="159"/>
      <c r="AM55" s="159"/>
      <c r="AN55" s="159"/>
      <c r="AO55" s="159"/>
      <c r="AP55" s="159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  <c r="BA55" s="159"/>
      <c r="BB55" s="159"/>
      <c r="BC55" s="159"/>
      <c r="BD55" s="159"/>
      <c r="BE55" s="159"/>
      <c r="BF55" s="159"/>
      <c r="BG55" s="159"/>
      <c r="BH55" s="159"/>
      <c r="BI55" s="159"/>
      <c r="BJ55" s="159"/>
      <c r="BK55" s="159"/>
      <c r="BL55" s="159"/>
      <c r="BM55" s="159"/>
      <c r="BN55" s="159"/>
      <c r="BO55" s="159"/>
      <c r="BP55" s="159"/>
      <c r="BQ55" s="159"/>
      <c r="BR55" s="159"/>
      <c r="BS55" s="159"/>
      <c r="BT55" s="159"/>
      <c r="BU55" s="159"/>
      <c r="BV55" s="159"/>
      <c r="BW55" s="159"/>
    </row>
    <row r="56" spans="1:75" s="10" customFormat="1" ht="18.75" thickBot="1" x14ac:dyDescent="0.3">
      <c r="A56" s="186"/>
      <c r="B56" s="97">
        <v>42</v>
      </c>
      <c r="C56" s="87" t="s">
        <v>69</v>
      </c>
      <c r="D56" s="98">
        <v>1072</v>
      </c>
      <c r="E56" s="114">
        <v>1487576</v>
      </c>
      <c r="F56" s="106">
        <v>1041303.2</v>
      </c>
      <c r="G56" s="107"/>
      <c r="H56" s="107"/>
      <c r="I56" s="107">
        <v>1041303.2</v>
      </c>
      <c r="J56" s="108"/>
      <c r="K56" s="107"/>
      <c r="L56" s="107"/>
      <c r="M56" s="107"/>
      <c r="N56" s="107"/>
      <c r="O56" s="107"/>
      <c r="P56" s="107"/>
      <c r="Q56" s="107"/>
      <c r="R56" s="107"/>
      <c r="S56" s="109">
        <f t="shared" si="0"/>
        <v>1041303.2</v>
      </c>
      <c r="T56" s="103">
        <f t="shared" si="1"/>
        <v>0</v>
      </c>
      <c r="U56" s="160"/>
      <c r="V56" s="156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  <c r="AG56" s="160"/>
      <c r="AH56" s="160"/>
      <c r="AI56" s="160"/>
      <c r="AJ56" s="163"/>
      <c r="AK56" s="159"/>
      <c r="AL56" s="159"/>
      <c r="AM56" s="159"/>
      <c r="AN56" s="159"/>
      <c r="AO56" s="159"/>
      <c r="AP56" s="159"/>
      <c r="AQ56" s="159"/>
      <c r="AR56" s="159"/>
      <c r="AS56" s="159"/>
      <c r="AT56" s="159"/>
      <c r="AU56" s="159"/>
      <c r="AV56" s="159"/>
      <c r="AW56" s="159"/>
      <c r="AX56" s="159"/>
      <c r="AY56" s="159"/>
      <c r="AZ56" s="159"/>
      <c r="BA56" s="159"/>
      <c r="BB56" s="159"/>
      <c r="BC56" s="159"/>
      <c r="BD56" s="159"/>
      <c r="BE56" s="159"/>
      <c r="BF56" s="159"/>
      <c r="BG56" s="159"/>
      <c r="BH56" s="159"/>
      <c r="BI56" s="159"/>
      <c r="BJ56" s="159"/>
      <c r="BK56" s="159"/>
      <c r="BL56" s="159"/>
      <c r="BM56" s="159"/>
      <c r="BN56" s="159"/>
      <c r="BO56" s="159"/>
      <c r="BP56" s="159"/>
      <c r="BQ56" s="159"/>
      <c r="BR56" s="159"/>
      <c r="BS56" s="159"/>
      <c r="BT56" s="159"/>
      <c r="BU56" s="159"/>
      <c r="BV56" s="159"/>
      <c r="BW56" s="159"/>
    </row>
    <row r="57" spans="1:75" s="10" customFormat="1" ht="20.25" customHeight="1" thickBot="1" x14ac:dyDescent="0.3">
      <c r="A57" s="186"/>
      <c r="B57" s="97">
        <v>43</v>
      </c>
      <c r="C57" s="87" t="s">
        <v>70</v>
      </c>
      <c r="D57" s="98">
        <v>1072</v>
      </c>
      <c r="E57" s="105">
        <v>69457500</v>
      </c>
      <c r="F57" s="106">
        <v>48620250</v>
      </c>
      <c r="G57" s="107"/>
      <c r="H57" s="107"/>
      <c r="I57" s="107">
        <v>48620250</v>
      </c>
      <c r="J57" s="108"/>
      <c r="K57" s="107"/>
      <c r="L57" s="107"/>
      <c r="M57" s="107"/>
      <c r="N57" s="107"/>
      <c r="O57" s="107"/>
      <c r="P57" s="107"/>
      <c r="Q57" s="107"/>
      <c r="R57" s="107"/>
      <c r="S57" s="109">
        <f t="shared" si="0"/>
        <v>48620250</v>
      </c>
      <c r="T57" s="103">
        <f t="shared" si="1"/>
        <v>0</v>
      </c>
      <c r="U57" s="160"/>
      <c r="V57" s="156"/>
      <c r="W57" s="160"/>
      <c r="X57" s="160"/>
      <c r="Y57" s="160"/>
      <c r="Z57" s="160"/>
      <c r="AA57" s="160"/>
      <c r="AB57" s="160"/>
      <c r="AC57" s="160"/>
      <c r="AD57" s="160"/>
      <c r="AE57" s="160"/>
      <c r="AF57" s="160"/>
      <c r="AG57" s="160"/>
      <c r="AH57" s="160"/>
      <c r="AI57" s="160"/>
      <c r="AJ57" s="163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</row>
    <row r="58" spans="1:75" s="10" customFormat="1" ht="36.75" thickBot="1" x14ac:dyDescent="0.3">
      <c r="A58" s="186"/>
      <c r="B58" s="97">
        <v>44</v>
      </c>
      <c r="C58" s="87" t="s">
        <v>71</v>
      </c>
      <c r="D58" s="98"/>
      <c r="E58" s="112"/>
      <c r="F58" s="106"/>
      <c r="G58" s="107"/>
      <c r="H58" s="107"/>
      <c r="I58" s="107"/>
      <c r="J58" s="108"/>
      <c r="K58" s="107"/>
      <c r="L58" s="107"/>
      <c r="M58" s="107"/>
      <c r="N58" s="107"/>
      <c r="O58" s="107"/>
      <c r="P58" s="107"/>
      <c r="Q58" s="107"/>
      <c r="R58" s="107"/>
      <c r="S58" s="109">
        <f t="shared" si="0"/>
        <v>0</v>
      </c>
      <c r="T58" s="103">
        <f t="shared" si="1"/>
        <v>0</v>
      </c>
      <c r="U58" s="160"/>
      <c r="V58" s="156"/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  <c r="AG58" s="160"/>
      <c r="AH58" s="160"/>
      <c r="AI58" s="160"/>
      <c r="AJ58" s="163"/>
      <c r="AK58" s="159"/>
      <c r="AL58" s="159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  <c r="BA58" s="159"/>
      <c r="BB58" s="159"/>
      <c r="BC58" s="159"/>
      <c r="BD58" s="159"/>
      <c r="BE58" s="159"/>
      <c r="BF58" s="159"/>
      <c r="BG58" s="159"/>
      <c r="BH58" s="159"/>
      <c r="BI58" s="159"/>
      <c r="BJ58" s="159"/>
      <c r="BK58" s="159"/>
      <c r="BL58" s="159"/>
      <c r="BM58" s="159"/>
      <c r="BN58" s="159"/>
      <c r="BO58" s="159"/>
      <c r="BP58" s="159"/>
      <c r="BQ58" s="159"/>
      <c r="BR58" s="159"/>
      <c r="BS58" s="159"/>
      <c r="BT58" s="159"/>
      <c r="BU58" s="159"/>
      <c r="BV58" s="159"/>
      <c r="BW58" s="159"/>
    </row>
    <row r="59" spans="1:75" s="10" customFormat="1" ht="18.75" thickBot="1" x14ac:dyDescent="0.3">
      <c r="A59" s="186"/>
      <c r="B59" s="97">
        <v>45</v>
      </c>
      <c r="C59" s="87" t="s">
        <v>72</v>
      </c>
      <c r="D59" s="98"/>
      <c r="E59" s="113"/>
      <c r="F59" s="106"/>
      <c r="G59" s="107"/>
      <c r="H59" s="107"/>
      <c r="I59" s="107"/>
      <c r="J59" s="108"/>
      <c r="K59" s="107"/>
      <c r="L59" s="107"/>
      <c r="M59" s="107"/>
      <c r="N59" s="107"/>
      <c r="O59" s="107"/>
      <c r="P59" s="107"/>
      <c r="Q59" s="107"/>
      <c r="R59" s="107"/>
      <c r="S59" s="109">
        <f t="shared" si="0"/>
        <v>0</v>
      </c>
      <c r="T59" s="103">
        <f t="shared" si="1"/>
        <v>0</v>
      </c>
      <c r="U59" s="160"/>
      <c r="V59" s="156"/>
      <c r="W59" s="160"/>
      <c r="X59" s="160"/>
      <c r="Y59" s="160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163"/>
      <c r="AK59" s="159"/>
      <c r="AL59" s="159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AX59" s="159"/>
      <c r="AY59" s="159"/>
      <c r="AZ59" s="159"/>
      <c r="BA59" s="159"/>
      <c r="BB59" s="159"/>
      <c r="BC59" s="159"/>
      <c r="BD59" s="159"/>
      <c r="BE59" s="159"/>
      <c r="BF59" s="159"/>
      <c r="BG59" s="159"/>
      <c r="BH59" s="159"/>
      <c r="BI59" s="159"/>
      <c r="BJ59" s="159"/>
      <c r="BK59" s="159"/>
      <c r="BL59" s="159"/>
      <c r="BM59" s="159"/>
      <c r="BN59" s="159"/>
      <c r="BO59" s="159"/>
      <c r="BP59" s="159"/>
      <c r="BQ59" s="159"/>
      <c r="BR59" s="159"/>
      <c r="BS59" s="159"/>
      <c r="BT59" s="159"/>
      <c r="BU59" s="159"/>
      <c r="BV59" s="159"/>
      <c r="BW59" s="159"/>
    </row>
    <row r="60" spans="1:75" s="10" customFormat="1" ht="18.75" thickBot="1" x14ac:dyDescent="0.3">
      <c r="A60" s="186"/>
      <c r="B60" s="97">
        <v>46</v>
      </c>
      <c r="C60" s="87" t="s">
        <v>193</v>
      </c>
      <c r="D60" s="98">
        <v>1874</v>
      </c>
      <c r="E60" s="113">
        <v>107012143</v>
      </c>
      <c r="F60" s="106">
        <f>+J60+2+14464437+23100204</f>
        <v>95422389</v>
      </c>
      <c r="G60" s="107"/>
      <c r="H60" s="107"/>
      <c r="I60" s="107"/>
      <c r="J60" s="108">
        <v>57857746</v>
      </c>
      <c r="K60" s="107">
        <v>14464437</v>
      </c>
      <c r="L60" s="107"/>
      <c r="M60" s="107">
        <v>14464436</v>
      </c>
      <c r="N60" s="107"/>
      <c r="O60" s="107"/>
      <c r="P60" s="107"/>
      <c r="Q60" s="107"/>
      <c r="R60" s="107"/>
      <c r="S60" s="109">
        <f t="shared" si="0"/>
        <v>86786619</v>
      </c>
      <c r="T60" s="103">
        <f t="shared" si="1"/>
        <v>8635770</v>
      </c>
      <c r="U60" s="160"/>
      <c r="V60" s="156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3"/>
      <c r="AK60" s="159"/>
      <c r="AL60" s="159"/>
      <c r="AM60" s="159"/>
      <c r="AN60" s="159"/>
      <c r="AO60" s="159"/>
      <c r="AP60" s="159"/>
      <c r="AQ60" s="159"/>
      <c r="AR60" s="159"/>
      <c r="AS60" s="159"/>
      <c r="AT60" s="159"/>
      <c r="AU60" s="159"/>
      <c r="AV60" s="159"/>
      <c r="AW60" s="159"/>
      <c r="AX60" s="159"/>
      <c r="AY60" s="159"/>
      <c r="AZ60" s="159"/>
      <c r="BA60" s="159"/>
      <c r="BB60" s="159"/>
      <c r="BC60" s="159"/>
      <c r="BD60" s="159"/>
      <c r="BE60" s="159"/>
      <c r="BF60" s="159"/>
      <c r="BG60" s="159"/>
      <c r="BH60" s="159"/>
      <c r="BI60" s="159"/>
      <c r="BJ60" s="159"/>
      <c r="BK60" s="159"/>
      <c r="BL60" s="159"/>
      <c r="BM60" s="159"/>
      <c r="BN60" s="159"/>
      <c r="BO60" s="159"/>
      <c r="BP60" s="159"/>
      <c r="BQ60" s="159"/>
      <c r="BR60" s="159"/>
      <c r="BS60" s="159"/>
      <c r="BT60" s="159"/>
      <c r="BU60" s="159"/>
      <c r="BV60" s="159"/>
      <c r="BW60" s="159"/>
    </row>
    <row r="61" spans="1:75" s="10" customFormat="1" ht="18.75" thickBot="1" x14ac:dyDescent="0.3">
      <c r="A61" s="186"/>
      <c r="B61" s="97">
        <v>47</v>
      </c>
      <c r="C61" s="87" t="s">
        <v>74</v>
      </c>
      <c r="D61" s="98"/>
      <c r="E61" s="115"/>
      <c r="F61" s="106"/>
      <c r="G61" s="107"/>
      <c r="H61" s="107"/>
      <c r="I61" s="107"/>
      <c r="J61" s="108"/>
      <c r="K61" s="107"/>
      <c r="L61" s="107"/>
      <c r="M61" s="107"/>
      <c r="N61" s="107"/>
      <c r="O61" s="107"/>
      <c r="P61" s="107"/>
      <c r="Q61" s="107"/>
      <c r="R61" s="107"/>
      <c r="S61" s="109">
        <f t="shared" si="0"/>
        <v>0</v>
      </c>
      <c r="T61" s="103">
        <f t="shared" si="1"/>
        <v>0</v>
      </c>
      <c r="U61" s="160"/>
      <c r="V61" s="156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163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  <c r="BF61" s="159"/>
      <c r="BG61" s="159"/>
      <c r="BH61" s="159"/>
      <c r="BI61" s="159"/>
      <c r="BJ61" s="159"/>
      <c r="BK61" s="159"/>
      <c r="BL61" s="159"/>
      <c r="BM61" s="159"/>
      <c r="BN61" s="159"/>
      <c r="BO61" s="159"/>
      <c r="BP61" s="159"/>
      <c r="BQ61" s="159"/>
      <c r="BR61" s="159"/>
      <c r="BS61" s="159"/>
      <c r="BT61" s="159"/>
      <c r="BU61" s="159"/>
      <c r="BV61" s="159"/>
      <c r="BW61" s="159"/>
    </row>
    <row r="62" spans="1:75" s="10" customFormat="1" ht="18.75" thickBot="1" x14ac:dyDescent="0.3">
      <c r="A62" s="186"/>
      <c r="B62" s="97">
        <v>48</v>
      </c>
      <c r="C62" s="87" t="s">
        <v>75</v>
      </c>
      <c r="D62" s="98">
        <v>1830</v>
      </c>
      <c r="E62" s="115">
        <v>36122450</v>
      </c>
      <c r="F62" s="106">
        <f>+J62</f>
        <v>25285715</v>
      </c>
      <c r="G62" s="107"/>
      <c r="H62" s="107"/>
      <c r="I62" s="107"/>
      <c r="J62" s="108">
        <f>+E62*0.7</f>
        <v>25285715</v>
      </c>
      <c r="K62" s="107"/>
      <c r="L62" s="107"/>
      <c r="M62" s="107"/>
      <c r="N62" s="107"/>
      <c r="O62" s="107"/>
      <c r="P62" s="107"/>
      <c r="Q62" s="107"/>
      <c r="R62" s="107"/>
      <c r="S62" s="109">
        <f t="shared" si="0"/>
        <v>25285715</v>
      </c>
      <c r="T62" s="103">
        <f t="shared" si="1"/>
        <v>0</v>
      </c>
      <c r="U62" s="160"/>
      <c r="V62" s="156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163"/>
      <c r="AK62" s="159"/>
      <c r="AL62" s="159"/>
      <c r="AM62" s="159"/>
      <c r="AN62" s="159"/>
      <c r="AO62" s="159"/>
      <c r="AP62" s="159"/>
      <c r="AQ62" s="159"/>
      <c r="AR62" s="159"/>
      <c r="AS62" s="159"/>
      <c r="AT62" s="159"/>
      <c r="AU62" s="159"/>
      <c r="AV62" s="159"/>
      <c r="AW62" s="159"/>
      <c r="AX62" s="159"/>
      <c r="AY62" s="159"/>
      <c r="AZ62" s="159"/>
      <c r="BA62" s="159"/>
      <c r="BB62" s="159"/>
      <c r="BC62" s="159"/>
      <c r="BD62" s="159"/>
      <c r="BE62" s="159"/>
      <c r="BF62" s="159"/>
      <c r="BG62" s="159"/>
      <c r="BH62" s="159"/>
      <c r="BI62" s="159"/>
      <c r="BJ62" s="159"/>
      <c r="BK62" s="159"/>
      <c r="BL62" s="159"/>
      <c r="BM62" s="159"/>
      <c r="BN62" s="159"/>
      <c r="BO62" s="159"/>
      <c r="BP62" s="159"/>
      <c r="BQ62" s="159"/>
      <c r="BR62" s="159"/>
      <c r="BS62" s="159"/>
      <c r="BT62" s="159"/>
      <c r="BU62" s="159"/>
      <c r="BV62" s="159"/>
      <c r="BW62" s="159"/>
    </row>
    <row r="63" spans="1:75" s="10" customFormat="1" ht="18.75" thickBot="1" x14ac:dyDescent="0.3">
      <c r="A63" s="186"/>
      <c r="B63" s="97">
        <v>49</v>
      </c>
      <c r="C63" s="87" t="s">
        <v>76</v>
      </c>
      <c r="D63" s="98">
        <v>1830</v>
      </c>
      <c r="E63" s="115">
        <v>6251595</v>
      </c>
      <c r="F63" s="106">
        <f>+J63</f>
        <v>4376116.5</v>
      </c>
      <c r="G63" s="107"/>
      <c r="H63" s="107"/>
      <c r="I63" s="107"/>
      <c r="J63" s="108">
        <f>+E63*0.7</f>
        <v>4376116.5</v>
      </c>
      <c r="K63" s="107"/>
      <c r="L63" s="107"/>
      <c r="M63" s="107"/>
      <c r="N63" s="107"/>
      <c r="O63" s="107"/>
      <c r="P63" s="107"/>
      <c r="Q63" s="107"/>
      <c r="R63" s="107"/>
      <c r="S63" s="109">
        <f t="shared" si="0"/>
        <v>4376116.5</v>
      </c>
      <c r="T63" s="103">
        <f t="shared" si="1"/>
        <v>0</v>
      </c>
      <c r="U63" s="160"/>
      <c r="V63" s="156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3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  <c r="BC63" s="159"/>
      <c r="BD63" s="159"/>
      <c r="BE63" s="159"/>
      <c r="BF63" s="159"/>
      <c r="BG63" s="159"/>
      <c r="BH63" s="159"/>
      <c r="BI63" s="159"/>
      <c r="BJ63" s="159"/>
      <c r="BK63" s="159"/>
      <c r="BL63" s="159"/>
      <c r="BM63" s="159"/>
      <c r="BN63" s="159"/>
      <c r="BO63" s="159"/>
      <c r="BP63" s="159"/>
      <c r="BQ63" s="159"/>
      <c r="BR63" s="159"/>
      <c r="BS63" s="159"/>
      <c r="BT63" s="159"/>
      <c r="BU63" s="159"/>
      <c r="BV63" s="159"/>
      <c r="BW63" s="159"/>
    </row>
    <row r="64" spans="1:75" s="10" customFormat="1" ht="18.75" thickBot="1" x14ac:dyDescent="0.3">
      <c r="A64" s="186"/>
      <c r="B64" s="97">
        <v>50</v>
      </c>
      <c r="C64" s="87" t="s">
        <v>200</v>
      </c>
      <c r="D64" s="98">
        <v>1830</v>
      </c>
      <c r="E64" s="115">
        <v>7483772</v>
      </c>
      <c r="F64" s="106">
        <f>+J64</f>
        <v>5238640.3999999994</v>
      </c>
      <c r="G64" s="107"/>
      <c r="H64" s="107"/>
      <c r="I64" s="107"/>
      <c r="J64" s="108">
        <f>+E64*0.7</f>
        <v>5238640.3999999994</v>
      </c>
      <c r="K64" s="107"/>
      <c r="L64" s="107"/>
      <c r="M64" s="107"/>
      <c r="N64" s="107"/>
      <c r="O64" s="107"/>
      <c r="P64" s="107"/>
      <c r="Q64" s="107"/>
      <c r="R64" s="107"/>
      <c r="S64" s="109">
        <f t="shared" si="0"/>
        <v>5238640.3999999994</v>
      </c>
      <c r="T64" s="103">
        <f t="shared" si="1"/>
        <v>0</v>
      </c>
      <c r="U64" s="160"/>
      <c r="V64" s="156"/>
      <c r="W64" s="160"/>
      <c r="X64" s="160"/>
      <c r="Y64" s="160"/>
      <c r="Z64" s="160"/>
      <c r="AA64" s="160"/>
      <c r="AB64" s="160"/>
      <c r="AC64" s="160"/>
      <c r="AD64" s="160"/>
      <c r="AE64" s="160"/>
      <c r="AF64" s="160"/>
      <c r="AG64" s="160"/>
      <c r="AH64" s="160"/>
      <c r="AI64" s="160"/>
      <c r="AJ64" s="163"/>
      <c r="AK64" s="159"/>
      <c r="AL64" s="159"/>
      <c r="AM64" s="159"/>
      <c r="AN64" s="159"/>
      <c r="AO64" s="159"/>
      <c r="AP64" s="159"/>
      <c r="AQ64" s="159"/>
      <c r="AR64" s="159"/>
      <c r="AS64" s="159"/>
      <c r="AT64" s="159"/>
      <c r="AU64" s="159"/>
      <c r="AV64" s="159"/>
      <c r="AW64" s="159"/>
      <c r="AX64" s="159"/>
      <c r="AY64" s="159"/>
      <c r="AZ64" s="159"/>
      <c r="BA64" s="159"/>
      <c r="BB64" s="159"/>
      <c r="BC64" s="159"/>
      <c r="BD64" s="159"/>
      <c r="BE64" s="159"/>
      <c r="BF64" s="159"/>
      <c r="BG64" s="159"/>
      <c r="BH64" s="159"/>
      <c r="BI64" s="159"/>
      <c r="BJ64" s="159"/>
      <c r="BK64" s="159"/>
      <c r="BL64" s="159"/>
      <c r="BM64" s="159"/>
      <c r="BN64" s="159"/>
      <c r="BO64" s="159"/>
      <c r="BP64" s="159"/>
      <c r="BQ64" s="159"/>
      <c r="BR64" s="159"/>
      <c r="BS64" s="159"/>
      <c r="BT64" s="159"/>
      <c r="BU64" s="159"/>
      <c r="BV64" s="159"/>
      <c r="BW64" s="159"/>
    </row>
    <row r="65" spans="1:75" s="10" customFormat="1" ht="18.75" thickBot="1" x14ac:dyDescent="0.3">
      <c r="A65" s="186"/>
      <c r="B65" s="97">
        <v>51</v>
      </c>
      <c r="C65" s="87" t="s">
        <v>78</v>
      </c>
      <c r="D65" s="98">
        <v>1830</v>
      </c>
      <c r="E65" s="115">
        <v>125031900</v>
      </c>
      <c r="F65" s="106">
        <f>+J65</f>
        <v>87522330</v>
      </c>
      <c r="G65" s="107"/>
      <c r="H65" s="107"/>
      <c r="I65" s="107"/>
      <c r="J65" s="108">
        <f>+E65*0.7</f>
        <v>87522330</v>
      </c>
      <c r="K65" s="107"/>
      <c r="L65" s="107"/>
      <c r="M65" s="107"/>
      <c r="N65" s="107"/>
      <c r="O65" s="107"/>
      <c r="P65" s="107"/>
      <c r="Q65" s="107"/>
      <c r="R65" s="107"/>
      <c r="S65" s="109">
        <f t="shared" si="0"/>
        <v>87522330</v>
      </c>
      <c r="T65" s="103">
        <f t="shared" si="1"/>
        <v>0</v>
      </c>
      <c r="U65" s="160"/>
      <c r="V65" s="156"/>
      <c r="W65" s="160"/>
      <c r="X65" s="160"/>
      <c r="Y65" s="160"/>
      <c r="Z65" s="160"/>
      <c r="AA65" s="160"/>
      <c r="AB65" s="160"/>
      <c r="AC65" s="160"/>
      <c r="AD65" s="160"/>
      <c r="AE65" s="160"/>
      <c r="AF65" s="160"/>
      <c r="AG65" s="160"/>
      <c r="AH65" s="160"/>
      <c r="AI65" s="160"/>
      <c r="AJ65" s="163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159"/>
      <c r="AZ65" s="159"/>
      <c r="BA65" s="159"/>
      <c r="BB65" s="159"/>
      <c r="BC65" s="159"/>
      <c r="BD65" s="159"/>
      <c r="BE65" s="159"/>
      <c r="BF65" s="159"/>
      <c r="BG65" s="159"/>
      <c r="BH65" s="159"/>
      <c r="BI65" s="159"/>
      <c r="BJ65" s="159"/>
      <c r="BK65" s="159"/>
      <c r="BL65" s="159"/>
      <c r="BM65" s="159"/>
      <c r="BN65" s="159"/>
      <c r="BO65" s="159"/>
      <c r="BP65" s="159"/>
      <c r="BQ65" s="159"/>
      <c r="BR65" s="159"/>
      <c r="BS65" s="159"/>
      <c r="BT65" s="159"/>
      <c r="BU65" s="159"/>
      <c r="BV65" s="159"/>
      <c r="BW65" s="159"/>
    </row>
    <row r="66" spans="1:75" s="10" customFormat="1" ht="18.75" thickBot="1" x14ac:dyDescent="0.3">
      <c r="A66" s="186"/>
      <c r="B66" s="97">
        <v>52</v>
      </c>
      <c r="C66" s="87" t="s">
        <v>79</v>
      </c>
      <c r="D66" s="98">
        <v>1073</v>
      </c>
      <c r="E66" s="112">
        <v>15008871</v>
      </c>
      <c r="F66" s="106">
        <v>10506210</v>
      </c>
      <c r="G66" s="107"/>
      <c r="H66" s="107"/>
      <c r="I66" s="107"/>
      <c r="J66" s="108"/>
      <c r="K66" s="107">
        <v>10506210</v>
      </c>
      <c r="L66" s="107"/>
      <c r="M66" s="107"/>
      <c r="N66" s="107"/>
      <c r="O66" s="107"/>
      <c r="P66" s="107"/>
      <c r="Q66" s="107"/>
      <c r="R66" s="107"/>
      <c r="S66" s="109">
        <f t="shared" si="0"/>
        <v>10506210</v>
      </c>
      <c r="T66" s="103">
        <f t="shared" si="1"/>
        <v>0</v>
      </c>
      <c r="U66" s="160"/>
      <c r="V66" s="156"/>
      <c r="W66" s="160"/>
      <c r="X66" s="160"/>
      <c r="Y66" s="160"/>
      <c r="Z66" s="160"/>
      <c r="AA66" s="160"/>
      <c r="AB66" s="160"/>
      <c r="AC66" s="160"/>
      <c r="AD66" s="160"/>
      <c r="AE66" s="160"/>
      <c r="AF66" s="160"/>
      <c r="AG66" s="160"/>
      <c r="AH66" s="160"/>
      <c r="AI66" s="160"/>
      <c r="AJ66" s="163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159"/>
      <c r="AZ66" s="159"/>
      <c r="BA66" s="159"/>
      <c r="BB66" s="159"/>
      <c r="BC66" s="159"/>
      <c r="BD66" s="159"/>
      <c r="BE66" s="159"/>
      <c r="BF66" s="159"/>
      <c r="BG66" s="159"/>
      <c r="BH66" s="159"/>
      <c r="BI66" s="159"/>
      <c r="BJ66" s="159"/>
      <c r="BK66" s="159"/>
      <c r="BL66" s="159"/>
      <c r="BM66" s="159"/>
      <c r="BN66" s="159"/>
      <c r="BO66" s="159"/>
      <c r="BP66" s="159"/>
      <c r="BQ66" s="159"/>
      <c r="BR66" s="159"/>
      <c r="BS66" s="159"/>
      <c r="BT66" s="159"/>
      <c r="BU66" s="159"/>
      <c r="BV66" s="159"/>
      <c r="BW66" s="159"/>
    </row>
    <row r="67" spans="1:75" s="10" customFormat="1" ht="18.75" thickBot="1" x14ac:dyDescent="0.3">
      <c r="A67" s="186"/>
      <c r="B67" s="97">
        <v>53</v>
      </c>
      <c r="C67" s="87" t="s">
        <v>80</v>
      </c>
      <c r="D67" s="98"/>
      <c r="E67" s="105"/>
      <c r="F67" s="106"/>
      <c r="G67" s="107"/>
      <c r="H67" s="107"/>
      <c r="I67" s="107"/>
      <c r="J67" s="108"/>
      <c r="K67" s="107"/>
      <c r="L67" s="107"/>
      <c r="M67" s="107"/>
      <c r="N67" s="107"/>
      <c r="O67" s="107"/>
      <c r="P67" s="107"/>
      <c r="Q67" s="107"/>
      <c r="R67" s="107"/>
      <c r="S67" s="109">
        <f t="shared" si="0"/>
        <v>0</v>
      </c>
      <c r="T67" s="103">
        <f t="shared" si="1"/>
        <v>0</v>
      </c>
      <c r="U67" s="160"/>
      <c r="V67" s="156"/>
      <c r="W67" s="160"/>
      <c r="X67" s="160"/>
      <c r="Y67" s="160"/>
      <c r="Z67" s="160"/>
      <c r="AA67" s="160"/>
      <c r="AB67" s="160"/>
      <c r="AC67" s="160"/>
      <c r="AD67" s="160"/>
      <c r="AE67" s="160"/>
      <c r="AF67" s="160"/>
      <c r="AG67" s="160"/>
      <c r="AH67" s="160"/>
      <c r="AI67" s="160"/>
      <c r="AJ67" s="163"/>
      <c r="AK67" s="159"/>
      <c r="AL67" s="159"/>
      <c r="AM67" s="159"/>
      <c r="AN67" s="159"/>
      <c r="AO67" s="159"/>
      <c r="AP67" s="159"/>
      <c r="AQ67" s="159"/>
      <c r="AR67" s="159"/>
      <c r="AS67" s="159"/>
      <c r="AT67" s="159"/>
      <c r="AU67" s="159"/>
      <c r="AV67" s="159"/>
      <c r="AW67" s="159"/>
      <c r="AX67" s="159"/>
      <c r="AY67" s="159"/>
      <c r="AZ67" s="159"/>
      <c r="BA67" s="159"/>
      <c r="BB67" s="159"/>
      <c r="BC67" s="159"/>
      <c r="BD67" s="159"/>
      <c r="BE67" s="159"/>
      <c r="BF67" s="159"/>
      <c r="BG67" s="159"/>
      <c r="BH67" s="159"/>
      <c r="BI67" s="159"/>
      <c r="BJ67" s="159"/>
      <c r="BK67" s="159"/>
      <c r="BL67" s="159"/>
      <c r="BM67" s="159"/>
      <c r="BN67" s="159"/>
      <c r="BO67" s="159"/>
      <c r="BP67" s="159"/>
      <c r="BQ67" s="159"/>
      <c r="BR67" s="159"/>
      <c r="BS67" s="159"/>
      <c r="BT67" s="159"/>
      <c r="BU67" s="159"/>
      <c r="BV67" s="159"/>
      <c r="BW67" s="159"/>
    </row>
    <row r="68" spans="1:75" s="10" customFormat="1" ht="18.75" thickBot="1" x14ac:dyDescent="0.3">
      <c r="A68" s="186"/>
      <c r="B68" s="97">
        <v>54</v>
      </c>
      <c r="C68" s="87" t="s">
        <v>81</v>
      </c>
      <c r="D68" s="98"/>
      <c r="E68" s="105"/>
      <c r="F68" s="106"/>
      <c r="G68" s="107"/>
      <c r="H68" s="107"/>
      <c r="I68" s="107"/>
      <c r="J68" s="108"/>
      <c r="K68" s="107"/>
      <c r="L68" s="107"/>
      <c r="M68" s="107"/>
      <c r="N68" s="107"/>
      <c r="O68" s="107"/>
      <c r="P68" s="107"/>
      <c r="Q68" s="107"/>
      <c r="R68" s="107"/>
      <c r="S68" s="109">
        <f t="shared" si="0"/>
        <v>0</v>
      </c>
      <c r="T68" s="103">
        <f t="shared" si="1"/>
        <v>0</v>
      </c>
      <c r="U68" s="160"/>
      <c r="V68" s="156"/>
      <c r="W68" s="160"/>
      <c r="X68" s="160"/>
      <c r="Y68" s="160"/>
      <c r="Z68" s="160"/>
      <c r="AA68" s="160"/>
      <c r="AB68" s="160"/>
      <c r="AC68" s="160"/>
      <c r="AD68" s="160"/>
      <c r="AE68" s="160"/>
      <c r="AF68" s="160"/>
      <c r="AG68" s="160"/>
      <c r="AH68" s="160"/>
      <c r="AI68" s="160"/>
      <c r="AJ68" s="163"/>
      <c r="AK68" s="159"/>
      <c r="AL68" s="159"/>
      <c r="AM68" s="159"/>
      <c r="AN68" s="159"/>
      <c r="AO68" s="159"/>
      <c r="AP68" s="159"/>
      <c r="AQ68" s="159"/>
      <c r="AR68" s="159"/>
      <c r="AS68" s="159"/>
      <c r="AT68" s="159"/>
      <c r="AU68" s="159"/>
      <c r="AV68" s="159"/>
      <c r="AW68" s="159"/>
      <c r="AX68" s="159"/>
      <c r="AY68" s="159"/>
      <c r="AZ68" s="159"/>
      <c r="BA68" s="159"/>
      <c r="BB68" s="159"/>
      <c r="BC68" s="159"/>
      <c r="BD68" s="159"/>
      <c r="BE68" s="159"/>
      <c r="BF68" s="159"/>
      <c r="BG68" s="159"/>
      <c r="BH68" s="159"/>
      <c r="BI68" s="159"/>
      <c r="BJ68" s="159"/>
      <c r="BK68" s="159"/>
      <c r="BL68" s="159"/>
      <c r="BM68" s="159"/>
      <c r="BN68" s="159"/>
      <c r="BO68" s="159"/>
      <c r="BP68" s="159"/>
      <c r="BQ68" s="159"/>
      <c r="BR68" s="159"/>
      <c r="BS68" s="159"/>
      <c r="BT68" s="159"/>
      <c r="BU68" s="159"/>
      <c r="BV68" s="159"/>
      <c r="BW68" s="159"/>
    </row>
    <row r="69" spans="1:75" s="10" customFormat="1" ht="18.75" thickBot="1" x14ac:dyDescent="0.3">
      <c r="A69" s="186"/>
      <c r="B69" s="97">
        <v>55</v>
      </c>
      <c r="C69" s="87" t="s">
        <v>82</v>
      </c>
      <c r="D69" s="98"/>
      <c r="E69" s="105"/>
      <c r="F69" s="106"/>
      <c r="G69" s="107"/>
      <c r="H69" s="107"/>
      <c r="I69" s="107"/>
      <c r="J69" s="108"/>
      <c r="K69" s="107"/>
      <c r="L69" s="107"/>
      <c r="M69" s="107"/>
      <c r="N69" s="116"/>
      <c r="O69" s="107"/>
      <c r="P69" s="107"/>
      <c r="Q69" s="107"/>
      <c r="R69" s="107"/>
      <c r="S69" s="109">
        <f t="shared" si="0"/>
        <v>0</v>
      </c>
      <c r="T69" s="103">
        <f t="shared" si="1"/>
        <v>0</v>
      </c>
      <c r="U69" s="160"/>
      <c r="V69" s="156"/>
      <c r="W69" s="160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  <c r="AH69" s="160"/>
      <c r="AI69" s="160"/>
      <c r="AJ69" s="163"/>
      <c r="AK69" s="159"/>
      <c r="AL69" s="159"/>
      <c r="AM69" s="159"/>
      <c r="AN69" s="159"/>
      <c r="AO69" s="159"/>
      <c r="AP69" s="159"/>
      <c r="AQ69" s="159"/>
      <c r="AR69" s="159"/>
      <c r="AS69" s="159"/>
      <c r="AT69" s="159"/>
      <c r="AU69" s="159"/>
      <c r="AV69" s="159"/>
      <c r="AW69" s="159"/>
      <c r="AX69" s="159"/>
      <c r="AY69" s="159"/>
      <c r="AZ69" s="159"/>
      <c r="BA69" s="159"/>
      <c r="BB69" s="159"/>
      <c r="BC69" s="159"/>
      <c r="BD69" s="159"/>
      <c r="BE69" s="159"/>
      <c r="BF69" s="159"/>
      <c r="BG69" s="159"/>
      <c r="BH69" s="159"/>
      <c r="BI69" s="159"/>
      <c r="BJ69" s="159"/>
      <c r="BK69" s="159"/>
      <c r="BL69" s="159"/>
      <c r="BM69" s="159"/>
      <c r="BN69" s="159"/>
      <c r="BO69" s="159"/>
      <c r="BP69" s="159"/>
      <c r="BQ69" s="159"/>
      <c r="BR69" s="159"/>
      <c r="BS69" s="159"/>
      <c r="BT69" s="159"/>
      <c r="BU69" s="159"/>
      <c r="BV69" s="159"/>
      <c r="BW69" s="159"/>
    </row>
    <row r="70" spans="1:75" s="10" customFormat="1" ht="18.75" thickBot="1" x14ac:dyDescent="0.3">
      <c r="A70" s="186"/>
      <c r="B70" s="97">
        <v>56</v>
      </c>
      <c r="C70" s="87" t="s">
        <v>83</v>
      </c>
      <c r="D70" s="98">
        <v>1876</v>
      </c>
      <c r="E70" s="105">
        <v>37916111</v>
      </c>
      <c r="F70" s="106">
        <v>26541278</v>
      </c>
      <c r="G70" s="107"/>
      <c r="H70" s="107"/>
      <c r="I70" s="107"/>
      <c r="J70" s="108"/>
      <c r="K70" s="107"/>
      <c r="L70" s="107">
        <v>26541278</v>
      </c>
      <c r="M70" s="107"/>
      <c r="N70" s="107"/>
      <c r="O70" s="107"/>
      <c r="P70" s="107"/>
      <c r="Q70" s="107"/>
      <c r="R70" s="107"/>
      <c r="S70" s="109">
        <f t="shared" si="0"/>
        <v>26541278</v>
      </c>
      <c r="T70" s="103">
        <f t="shared" si="1"/>
        <v>0</v>
      </c>
      <c r="U70" s="160"/>
      <c r="V70" s="156"/>
      <c r="W70" s="160"/>
      <c r="X70" s="160"/>
      <c r="Y70" s="160"/>
      <c r="Z70" s="160"/>
      <c r="AA70" s="160"/>
      <c r="AB70" s="160"/>
      <c r="AC70" s="160"/>
      <c r="AD70" s="160"/>
      <c r="AE70" s="160"/>
      <c r="AF70" s="160"/>
      <c r="AG70" s="160"/>
      <c r="AH70" s="160"/>
      <c r="AI70" s="160"/>
      <c r="AJ70" s="163"/>
      <c r="AK70" s="159"/>
      <c r="AL70" s="159"/>
      <c r="AM70" s="159"/>
      <c r="AN70" s="159"/>
      <c r="AO70" s="159"/>
      <c r="AP70" s="159"/>
      <c r="AQ70" s="159"/>
      <c r="AR70" s="159"/>
      <c r="AS70" s="159"/>
      <c r="AT70" s="159"/>
      <c r="AU70" s="159"/>
      <c r="AV70" s="159"/>
      <c r="AW70" s="159"/>
      <c r="AX70" s="159"/>
      <c r="AY70" s="159"/>
      <c r="AZ70" s="159"/>
      <c r="BA70" s="159"/>
      <c r="BB70" s="159"/>
      <c r="BC70" s="159"/>
      <c r="BD70" s="159"/>
      <c r="BE70" s="159"/>
      <c r="BF70" s="159"/>
      <c r="BG70" s="159"/>
      <c r="BH70" s="159"/>
      <c r="BI70" s="159"/>
      <c r="BJ70" s="159"/>
      <c r="BK70" s="159"/>
      <c r="BL70" s="159"/>
      <c r="BM70" s="159"/>
      <c r="BN70" s="159"/>
      <c r="BO70" s="159"/>
      <c r="BP70" s="159"/>
      <c r="BQ70" s="159"/>
      <c r="BR70" s="159"/>
      <c r="BS70" s="159"/>
      <c r="BT70" s="159"/>
      <c r="BU70" s="159"/>
      <c r="BV70" s="159"/>
      <c r="BW70" s="159"/>
    </row>
    <row r="71" spans="1:75" s="10" customFormat="1" ht="18.75" thickBot="1" x14ac:dyDescent="0.3">
      <c r="A71" s="186"/>
      <c r="B71" s="97">
        <v>57</v>
      </c>
      <c r="C71" s="87" t="s">
        <v>84</v>
      </c>
      <c r="D71" s="98">
        <v>1075</v>
      </c>
      <c r="E71" s="105">
        <v>11603237</v>
      </c>
      <c r="F71" s="106">
        <v>8122265</v>
      </c>
      <c r="G71" s="107"/>
      <c r="H71" s="107"/>
      <c r="I71" s="107">
        <v>8122265</v>
      </c>
      <c r="J71" s="108"/>
      <c r="K71" s="107"/>
      <c r="L71" s="107"/>
      <c r="M71" s="107"/>
      <c r="N71" s="107"/>
      <c r="O71" s="107"/>
      <c r="P71" s="107"/>
      <c r="Q71" s="107"/>
      <c r="R71" s="107"/>
      <c r="S71" s="109">
        <f t="shared" si="0"/>
        <v>8122265</v>
      </c>
      <c r="T71" s="103">
        <f t="shared" si="1"/>
        <v>0</v>
      </c>
      <c r="U71" s="160"/>
      <c r="V71" s="156"/>
      <c r="W71" s="160"/>
      <c r="X71" s="160"/>
      <c r="Y71" s="160"/>
      <c r="Z71" s="160"/>
      <c r="AA71" s="160"/>
      <c r="AB71" s="160"/>
      <c r="AC71" s="160"/>
      <c r="AD71" s="160"/>
      <c r="AE71" s="160"/>
      <c r="AF71" s="160"/>
      <c r="AG71" s="160"/>
      <c r="AH71" s="160"/>
      <c r="AI71" s="160"/>
      <c r="AJ71" s="163"/>
      <c r="AK71" s="159"/>
      <c r="AL71" s="159"/>
      <c r="AM71" s="159"/>
      <c r="AN71" s="159"/>
      <c r="AO71" s="159"/>
      <c r="AP71" s="159"/>
      <c r="AQ71" s="159"/>
      <c r="AR71" s="159"/>
      <c r="AS71" s="159"/>
      <c r="AT71" s="159"/>
      <c r="AU71" s="159"/>
      <c r="AV71" s="159"/>
      <c r="AW71" s="159"/>
      <c r="AX71" s="159"/>
      <c r="AY71" s="159"/>
      <c r="AZ71" s="159"/>
      <c r="BA71" s="159"/>
      <c r="BB71" s="159"/>
      <c r="BC71" s="159"/>
      <c r="BD71" s="159"/>
      <c r="BE71" s="159"/>
      <c r="BF71" s="159"/>
      <c r="BG71" s="159"/>
      <c r="BH71" s="159"/>
      <c r="BI71" s="159"/>
      <c r="BJ71" s="159"/>
      <c r="BK71" s="159"/>
      <c r="BL71" s="159"/>
      <c r="BM71" s="159"/>
      <c r="BN71" s="159"/>
      <c r="BO71" s="159"/>
      <c r="BP71" s="159"/>
      <c r="BQ71" s="159"/>
      <c r="BR71" s="159"/>
      <c r="BS71" s="159"/>
      <c r="BT71" s="159"/>
      <c r="BU71" s="159"/>
      <c r="BV71" s="159"/>
      <c r="BW71" s="159"/>
    </row>
    <row r="72" spans="1:75" s="10" customFormat="1" ht="18.75" thickBot="1" x14ac:dyDescent="0.3">
      <c r="A72" s="186"/>
      <c r="B72" s="97">
        <v>58</v>
      </c>
      <c r="C72" s="87" t="s">
        <v>85</v>
      </c>
      <c r="D72" s="98"/>
      <c r="E72" s="105"/>
      <c r="F72" s="106"/>
      <c r="G72" s="107"/>
      <c r="H72" s="107"/>
      <c r="I72" s="107"/>
      <c r="J72" s="108"/>
      <c r="K72" s="107"/>
      <c r="L72" s="107"/>
      <c r="M72" s="107"/>
      <c r="N72" s="107"/>
      <c r="O72" s="107"/>
      <c r="P72" s="107"/>
      <c r="Q72" s="107"/>
      <c r="R72" s="107"/>
      <c r="S72" s="109">
        <f t="shared" si="0"/>
        <v>0</v>
      </c>
      <c r="T72" s="103">
        <f t="shared" si="1"/>
        <v>0</v>
      </c>
      <c r="U72" s="160"/>
      <c r="V72" s="156"/>
      <c r="W72" s="160"/>
      <c r="X72" s="160"/>
      <c r="Y72" s="160"/>
      <c r="Z72" s="160"/>
      <c r="AA72" s="160"/>
      <c r="AB72" s="160"/>
      <c r="AC72" s="160"/>
      <c r="AD72" s="160"/>
      <c r="AE72" s="160"/>
      <c r="AF72" s="160"/>
      <c r="AG72" s="160"/>
      <c r="AH72" s="160"/>
      <c r="AI72" s="160"/>
      <c r="AJ72" s="163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  <c r="BC72" s="159"/>
      <c r="BD72" s="159"/>
      <c r="BE72" s="159"/>
      <c r="BF72" s="159"/>
      <c r="BG72" s="159"/>
      <c r="BH72" s="159"/>
      <c r="BI72" s="159"/>
      <c r="BJ72" s="159"/>
      <c r="BK72" s="159"/>
      <c r="BL72" s="159"/>
      <c r="BM72" s="159"/>
      <c r="BN72" s="159"/>
      <c r="BO72" s="159"/>
      <c r="BP72" s="159"/>
      <c r="BQ72" s="159"/>
      <c r="BR72" s="159"/>
      <c r="BS72" s="159"/>
      <c r="BT72" s="159"/>
      <c r="BU72" s="159"/>
      <c r="BV72" s="159"/>
      <c r="BW72" s="159"/>
    </row>
    <row r="73" spans="1:75" s="10" customFormat="1" ht="18.75" thickBot="1" x14ac:dyDescent="0.3">
      <c r="A73" s="186"/>
      <c r="B73" s="97">
        <v>59</v>
      </c>
      <c r="C73" s="87" t="s">
        <v>86</v>
      </c>
      <c r="D73" s="98">
        <v>1308</v>
      </c>
      <c r="E73" s="105">
        <v>29672159</v>
      </c>
      <c r="F73" s="106">
        <v>20504812</v>
      </c>
      <c r="G73" s="107"/>
      <c r="H73" s="107"/>
      <c r="I73" s="107"/>
      <c r="J73" s="108">
        <v>20504812</v>
      </c>
      <c r="K73" s="107"/>
      <c r="L73" s="107"/>
      <c r="M73" s="107"/>
      <c r="N73" s="107"/>
      <c r="O73" s="107"/>
      <c r="P73" s="107"/>
      <c r="Q73" s="107"/>
      <c r="R73" s="107"/>
      <c r="S73" s="109">
        <f t="shared" si="0"/>
        <v>20504812</v>
      </c>
      <c r="T73" s="103">
        <f t="shared" si="1"/>
        <v>0</v>
      </c>
      <c r="U73" s="160"/>
      <c r="V73" s="156"/>
      <c r="W73" s="160"/>
      <c r="X73" s="160"/>
      <c r="Y73" s="160"/>
      <c r="Z73" s="160"/>
      <c r="AA73" s="160"/>
      <c r="AB73" s="160"/>
      <c r="AC73" s="160"/>
      <c r="AD73" s="160"/>
      <c r="AE73" s="160"/>
      <c r="AF73" s="160"/>
      <c r="AG73" s="160"/>
      <c r="AH73" s="160"/>
      <c r="AI73" s="160"/>
      <c r="AJ73" s="163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  <c r="BC73" s="159"/>
      <c r="BD73" s="159"/>
      <c r="BE73" s="159"/>
      <c r="BF73" s="159"/>
      <c r="BG73" s="159"/>
      <c r="BH73" s="159"/>
      <c r="BI73" s="159"/>
      <c r="BJ73" s="159"/>
      <c r="BK73" s="159"/>
      <c r="BL73" s="159"/>
      <c r="BM73" s="159"/>
      <c r="BN73" s="159"/>
      <c r="BO73" s="159"/>
      <c r="BP73" s="159"/>
      <c r="BQ73" s="159"/>
      <c r="BR73" s="159"/>
      <c r="BS73" s="159"/>
      <c r="BT73" s="159"/>
      <c r="BU73" s="159"/>
      <c r="BV73" s="159"/>
      <c r="BW73" s="159"/>
    </row>
    <row r="74" spans="1:75" s="10" customFormat="1" ht="18.75" thickBot="1" x14ac:dyDescent="0.3">
      <c r="A74" s="186"/>
      <c r="B74" s="97">
        <v>60</v>
      </c>
      <c r="C74" s="87" t="s">
        <v>87</v>
      </c>
      <c r="D74" s="98"/>
      <c r="E74" s="105"/>
      <c r="F74" s="106"/>
      <c r="G74" s="107"/>
      <c r="H74" s="107"/>
      <c r="I74" s="107"/>
      <c r="J74" s="108"/>
      <c r="K74" s="107"/>
      <c r="L74" s="107"/>
      <c r="M74" s="107"/>
      <c r="N74" s="107"/>
      <c r="O74" s="107"/>
      <c r="P74" s="107"/>
      <c r="Q74" s="107"/>
      <c r="R74" s="107"/>
      <c r="S74" s="109">
        <f t="shared" si="0"/>
        <v>0</v>
      </c>
      <c r="T74" s="103">
        <f t="shared" si="1"/>
        <v>0</v>
      </c>
      <c r="U74" s="160"/>
      <c r="V74" s="156"/>
      <c r="W74" s="160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3"/>
      <c r="AK74" s="159"/>
      <c r="AL74" s="159"/>
      <c r="AM74" s="159"/>
      <c r="AN74" s="159"/>
      <c r="AO74" s="159"/>
      <c r="AP74" s="159"/>
      <c r="AQ74" s="159"/>
      <c r="AR74" s="159"/>
      <c r="AS74" s="159"/>
      <c r="AT74" s="159"/>
      <c r="AU74" s="159"/>
      <c r="AV74" s="159"/>
      <c r="AW74" s="159"/>
      <c r="AX74" s="159"/>
      <c r="AY74" s="159"/>
      <c r="AZ74" s="159"/>
      <c r="BA74" s="159"/>
      <c r="BB74" s="159"/>
      <c r="BC74" s="159"/>
      <c r="BD74" s="159"/>
      <c r="BE74" s="159"/>
      <c r="BF74" s="159"/>
      <c r="BG74" s="159"/>
      <c r="BH74" s="159"/>
      <c r="BI74" s="159"/>
      <c r="BJ74" s="159"/>
      <c r="BK74" s="159"/>
      <c r="BL74" s="159"/>
      <c r="BM74" s="159"/>
      <c r="BN74" s="159"/>
      <c r="BO74" s="159"/>
      <c r="BP74" s="159"/>
      <c r="BQ74" s="159"/>
      <c r="BR74" s="159"/>
      <c r="BS74" s="159"/>
      <c r="BT74" s="159"/>
      <c r="BU74" s="159"/>
      <c r="BV74" s="159"/>
      <c r="BW74" s="159"/>
    </row>
    <row r="75" spans="1:75" s="10" customFormat="1" ht="18.75" thickBot="1" x14ac:dyDescent="0.3">
      <c r="A75" s="186"/>
      <c r="B75" s="97">
        <v>61</v>
      </c>
      <c r="C75" s="87" t="s">
        <v>88</v>
      </c>
      <c r="D75" s="98"/>
      <c r="E75" s="105"/>
      <c r="F75" s="106"/>
      <c r="G75" s="107"/>
      <c r="H75" s="107"/>
      <c r="I75" s="107"/>
      <c r="J75" s="108"/>
      <c r="K75" s="107"/>
      <c r="L75" s="107"/>
      <c r="M75" s="107"/>
      <c r="N75" s="107"/>
      <c r="O75" s="107"/>
      <c r="P75" s="107"/>
      <c r="Q75" s="107"/>
      <c r="R75" s="107"/>
      <c r="S75" s="109">
        <f t="shared" si="0"/>
        <v>0</v>
      </c>
      <c r="T75" s="103">
        <f t="shared" si="1"/>
        <v>0</v>
      </c>
      <c r="U75" s="160"/>
      <c r="V75" s="156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3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</row>
    <row r="76" spans="1:75" s="10" customFormat="1" ht="36.75" thickBot="1" x14ac:dyDescent="0.3">
      <c r="A76" s="186"/>
      <c r="B76" s="97">
        <v>62</v>
      </c>
      <c r="C76" s="87" t="s">
        <v>89</v>
      </c>
      <c r="D76" s="98">
        <v>2291</v>
      </c>
      <c r="E76" s="105">
        <v>18308240</v>
      </c>
      <c r="F76" s="106"/>
      <c r="G76" s="107"/>
      <c r="H76" s="107"/>
      <c r="I76" s="107"/>
      <c r="J76" s="108"/>
      <c r="K76" s="107"/>
      <c r="L76" s="107"/>
      <c r="M76" s="107"/>
      <c r="N76" s="107"/>
      <c r="O76" s="107"/>
      <c r="P76" s="107"/>
      <c r="Q76" s="107"/>
      <c r="R76" s="107"/>
      <c r="S76" s="109">
        <f t="shared" si="0"/>
        <v>0</v>
      </c>
      <c r="T76" s="103">
        <f t="shared" si="1"/>
        <v>0</v>
      </c>
      <c r="U76" s="160"/>
      <c r="V76" s="156"/>
      <c r="W76" s="160"/>
      <c r="X76" s="160"/>
      <c r="Y76" s="160"/>
      <c r="Z76" s="160"/>
      <c r="AA76" s="160"/>
      <c r="AB76" s="160"/>
      <c r="AC76" s="160"/>
      <c r="AD76" s="160"/>
      <c r="AE76" s="160"/>
      <c r="AF76" s="160"/>
      <c r="AG76" s="160"/>
      <c r="AH76" s="160"/>
      <c r="AI76" s="160"/>
      <c r="AJ76" s="163"/>
      <c r="AK76" s="159"/>
      <c r="AL76" s="159"/>
      <c r="AM76" s="159"/>
      <c r="AN76" s="159"/>
      <c r="AO76" s="159"/>
      <c r="AP76" s="159"/>
      <c r="AQ76" s="159"/>
      <c r="AR76" s="159"/>
      <c r="AS76" s="159"/>
      <c r="AT76" s="159"/>
      <c r="AU76" s="159"/>
      <c r="AV76" s="159"/>
      <c r="AW76" s="159"/>
      <c r="AX76" s="159"/>
      <c r="AY76" s="159"/>
      <c r="AZ76" s="159"/>
      <c r="BA76" s="159"/>
      <c r="BB76" s="159"/>
      <c r="BC76" s="159"/>
      <c r="BD76" s="159"/>
      <c r="BE76" s="159"/>
      <c r="BF76" s="159"/>
      <c r="BG76" s="159"/>
      <c r="BH76" s="159"/>
      <c r="BI76" s="159"/>
      <c r="BJ76" s="159"/>
      <c r="BK76" s="159"/>
      <c r="BL76" s="159"/>
      <c r="BM76" s="159"/>
      <c r="BN76" s="159"/>
      <c r="BO76" s="159"/>
      <c r="BP76" s="159"/>
      <c r="BQ76" s="159"/>
      <c r="BR76" s="159"/>
      <c r="BS76" s="159"/>
      <c r="BT76" s="159"/>
      <c r="BU76" s="159"/>
      <c r="BV76" s="159"/>
      <c r="BW76" s="159"/>
    </row>
    <row r="77" spans="1:75" s="10" customFormat="1" ht="36.75" thickBot="1" x14ac:dyDescent="0.3">
      <c r="A77" s="186"/>
      <c r="B77" s="97">
        <v>63</v>
      </c>
      <c r="C77" s="87" t="s">
        <v>90</v>
      </c>
      <c r="D77" s="98">
        <v>1074</v>
      </c>
      <c r="E77" s="105">
        <v>35320453</v>
      </c>
      <c r="F77" s="106">
        <v>24724317</v>
      </c>
      <c r="G77" s="107"/>
      <c r="H77" s="107"/>
      <c r="I77" s="107">
        <v>24724317</v>
      </c>
      <c r="J77" s="108"/>
      <c r="K77" s="107"/>
      <c r="L77" s="107"/>
      <c r="M77" s="107"/>
      <c r="N77" s="107"/>
      <c r="O77" s="107"/>
      <c r="P77" s="107"/>
      <c r="Q77" s="107"/>
      <c r="R77" s="107"/>
      <c r="S77" s="109">
        <f t="shared" si="0"/>
        <v>24724317</v>
      </c>
      <c r="T77" s="103">
        <f t="shared" si="1"/>
        <v>0</v>
      </c>
      <c r="U77" s="160"/>
      <c r="V77" s="156"/>
      <c r="W77" s="160"/>
      <c r="X77" s="160"/>
      <c r="Y77" s="160"/>
      <c r="Z77" s="160"/>
      <c r="AA77" s="160"/>
      <c r="AB77" s="160"/>
      <c r="AC77" s="160"/>
      <c r="AD77" s="160"/>
      <c r="AE77" s="160"/>
      <c r="AF77" s="160"/>
      <c r="AG77" s="160"/>
      <c r="AH77" s="160"/>
      <c r="AI77" s="160"/>
      <c r="AJ77" s="163"/>
      <c r="AK77" s="159"/>
      <c r="AL77" s="159"/>
      <c r="AM77" s="159"/>
      <c r="AN77" s="159"/>
      <c r="AO77" s="159"/>
      <c r="AP77" s="159"/>
      <c r="AQ77" s="159"/>
      <c r="AR77" s="159"/>
      <c r="AS77" s="159"/>
      <c r="AT77" s="159"/>
      <c r="AU77" s="159"/>
      <c r="AV77" s="159"/>
      <c r="AW77" s="159"/>
      <c r="AX77" s="159"/>
      <c r="AY77" s="159"/>
      <c r="AZ77" s="159"/>
      <c r="BA77" s="159"/>
      <c r="BB77" s="159"/>
      <c r="BC77" s="159"/>
      <c r="BD77" s="159"/>
      <c r="BE77" s="159"/>
      <c r="BF77" s="159"/>
      <c r="BG77" s="159"/>
      <c r="BH77" s="159"/>
      <c r="BI77" s="159"/>
      <c r="BJ77" s="159"/>
      <c r="BK77" s="159"/>
      <c r="BL77" s="159"/>
      <c r="BM77" s="159"/>
      <c r="BN77" s="159"/>
      <c r="BO77" s="159"/>
      <c r="BP77" s="159"/>
      <c r="BQ77" s="159"/>
      <c r="BR77" s="159"/>
      <c r="BS77" s="159"/>
      <c r="BT77" s="159"/>
      <c r="BU77" s="159"/>
      <c r="BV77" s="159"/>
      <c r="BW77" s="159"/>
    </row>
    <row r="78" spans="1:75" s="10" customFormat="1" ht="18.75" thickBot="1" x14ac:dyDescent="0.3">
      <c r="A78" s="186"/>
      <c r="B78" s="97">
        <v>64</v>
      </c>
      <c r="C78" s="87" t="s">
        <v>215</v>
      </c>
      <c r="D78" s="98"/>
      <c r="E78" s="105"/>
      <c r="F78" s="106"/>
      <c r="G78" s="107"/>
      <c r="H78" s="107"/>
      <c r="I78" s="107"/>
      <c r="J78" s="108"/>
      <c r="K78" s="107"/>
      <c r="L78" s="107"/>
      <c r="M78" s="107"/>
      <c r="N78" s="107"/>
      <c r="O78" s="107"/>
      <c r="P78" s="107"/>
      <c r="Q78" s="107"/>
      <c r="R78" s="107"/>
      <c r="S78" s="109">
        <f t="shared" si="0"/>
        <v>0</v>
      </c>
      <c r="T78" s="103">
        <f t="shared" si="1"/>
        <v>0</v>
      </c>
      <c r="U78" s="160"/>
      <c r="V78" s="156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60"/>
      <c r="AI78" s="160"/>
      <c r="AJ78" s="163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59"/>
      <c r="BK78" s="159"/>
      <c r="BL78" s="159"/>
      <c r="BM78" s="159"/>
      <c r="BN78" s="159"/>
      <c r="BO78" s="159"/>
      <c r="BP78" s="159"/>
      <c r="BQ78" s="159"/>
      <c r="BR78" s="159"/>
      <c r="BS78" s="159"/>
      <c r="BT78" s="159"/>
      <c r="BU78" s="159"/>
      <c r="BV78" s="159"/>
      <c r="BW78" s="159"/>
    </row>
    <row r="79" spans="1:75" s="10" customFormat="1" ht="18.75" thickBot="1" x14ac:dyDescent="0.3">
      <c r="A79" s="186"/>
      <c r="B79" s="97">
        <v>65</v>
      </c>
      <c r="C79" s="87" t="s">
        <v>91</v>
      </c>
      <c r="D79" s="98"/>
      <c r="E79" s="105"/>
      <c r="F79" s="106"/>
      <c r="G79" s="107"/>
      <c r="H79" s="107"/>
      <c r="I79" s="107"/>
      <c r="J79" s="108"/>
      <c r="K79" s="107"/>
      <c r="L79" s="107"/>
      <c r="M79" s="107"/>
      <c r="N79" s="107"/>
      <c r="O79" s="107"/>
      <c r="P79" s="107"/>
      <c r="Q79" s="107"/>
      <c r="R79" s="107"/>
      <c r="S79" s="109">
        <f t="shared" si="0"/>
        <v>0</v>
      </c>
      <c r="T79" s="103">
        <f t="shared" si="1"/>
        <v>0</v>
      </c>
      <c r="U79" s="160"/>
      <c r="V79" s="156"/>
      <c r="W79" s="160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  <c r="AH79" s="160"/>
      <c r="AI79" s="160"/>
      <c r="AJ79" s="163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159"/>
      <c r="BN79" s="159"/>
      <c r="BO79" s="159"/>
      <c r="BP79" s="159"/>
      <c r="BQ79" s="159"/>
      <c r="BR79" s="159"/>
      <c r="BS79" s="159"/>
      <c r="BT79" s="159"/>
      <c r="BU79" s="159"/>
      <c r="BV79" s="159"/>
      <c r="BW79" s="159"/>
    </row>
    <row r="80" spans="1:75" s="10" customFormat="1" ht="18.75" thickBot="1" x14ac:dyDescent="0.3">
      <c r="A80" s="186"/>
      <c r="B80" s="97">
        <v>66</v>
      </c>
      <c r="C80" s="87" t="s">
        <v>92</v>
      </c>
      <c r="D80" s="98">
        <v>1301</v>
      </c>
      <c r="E80" s="105">
        <v>28490287</v>
      </c>
      <c r="F80" s="106">
        <v>19943201</v>
      </c>
      <c r="G80" s="107"/>
      <c r="H80" s="107"/>
      <c r="I80" s="107">
        <v>19943201</v>
      </c>
      <c r="J80" s="108"/>
      <c r="K80" s="107"/>
      <c r="L80" s="107"/>
      <c r="M80" s="107"/>
      <c r="N80" s="107"/>
      <c r="O80" s="107"/>
      <c r="P80" s="107"/>
      <c r="Q80" s="107"/>
      <c r="R80" s="107"/>
      <c r="S80" s="109">
        <f t="shared" si="0"/>
        <v>19943201</v>
      </c>
      <c r="T80" s="103">
        <f t="shared" si="1"/>
        <v>0</v>
      </c>
      <c r="U80" s="160"/>
      <c r="V80" s="156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60"/>
      <c r="AI80" s="160"/>
      <c r="AJ80" s="163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159"/>
      <c r="BN80" s="159"/>
      <c r="BO80" s="159"/>
      <c r="BP80" s="159"/>
      <c r="BQ80" s="159"/>
      <c r="BR80" s="159"/>
      <c r="BS80" s="159"/>
      <c r="BT80" s="159"/>
      <c r="BU80" s="159"/>
      <c r="BV80" s="159"/>
      <c r="BW80" s="159"/>
    </row>
    <row r="81" spans="1:75" s="10" customFormat="1" ht="18.75" thickBot="1" x14ac:dyDescent="0.3">
      <c r="A81" s="186"/>
      <c r="B81" s="97">
        <v>67</v>
      </c>
      <c r="C81" s="87" t="s">
        <v>93</v>
      </c>
      <c r="D81" s="98">
        <v>1891</v>
      </c>
      <c r="E81" s="105">
        <v>64256000</v>
      </c>
      <c r="F81" s="106">
        <f>+J81</f>
        <v>44979200</v>
      </c>
      <c r="G81" s="107"/>
      <c r="H81" s="107"/>
      <c r="I81" s="107"/>
      <c r="J81" s="108">
        <v>44979200</v>
      </c>
      <c r="K81" s="107"/>
      <c r="L81" s="107"/>
      <c r="M81" s="107"/>
      <c r="N81" s="107"/>
      <c r="O81" s="107"/>
      <c r="P81" s="107"/>
      <c r="Q81" s="107"/>
      <c r="R81" s="107"/>
      <c r="S81" s="109">
        <f t="shared" ref="S81:S115" si="5">SUM(G81:R81)</f>
        <v>44979200</v>
      </c>
      <c r="T81" s="103">
        <f t="shared" si="1"/>
        <v>0</v>
      </c>
      <c r="U81" s="160"/>
      <c r="V81" s="156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3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59"/>
      <c r="BN81" s="159"/>
      <c r="BO81" s="159"/>
      <c r="BP81" s="159"/>
      <c r="BQ81" s="159"/>
      <c r="BR81" s="159"/>
      <c r="BS81" s="159"/>
      <c r="BT81" s="159"/>
      <c r="BU81" s="159"/>
      <c r="BV81" s="159"/>
      <c r="BW81" s="159"/>
    </row>
    <row r="82" spans="1:75" s="10" customFormat="1" ht="18.75" thickBot="1" x14ac:dyDescent="0.3">
      <c r="A82" s="186"/>
      <c r="B82" s="97">
        <v>68</v>
      </c>
      <c r="C82" s="87" t="s">
        <v>94</v>
      </c>
      <c r="D82" s="98">
        <v>1071</v>
      </c>
      <c r="E82" s="105">
        <v>29093000</v>
      </c>
      <c r="F82" s="106">
        <v>20365100</v>
      </c>
      <c r="G82" s="107"/>
      <c r="H82" s="107"/>
      <c r="I82" s="107">
        <v>20365100</v>
      </c>
      <c r="J82" s="108"/>
      <c r="K82" s="107"/>
      <c r="L82" s="107"/>
      <c r="M82" s="107"/>
      <c r="N82" s="107"/>
      <c r="O82" s="107"/>
      <c r="P82" s="107"/>
      <c r="Q82" s="107"/>
      <c r="R82" s="107"/>
      <c r="S82" s="109">
        <f t="shared" si="5"/>
        <v>20365100</v>
      </c>
      <c r="T82" s="103">
        <f t="shared" ref="T82:T115" si="6">+F82-S82</f>
        <v>0</v>
      </c>
      <c r="U82" s="160"/>
      <c r="V82" s="156"/>
      <c r="W82" s="160"/>
      <c r="X82" s="160"/>
      <c r="Y82" s="160"/>
      <c r="Z82" s="160"/>
      <c r="AA82" s="160"/>
      <c r="AB82" s="160"/>
      <c r="AC82" s="160"/>
      <c r="AD82" s="160"/>
      <c r="AE82" s="160"/>
      <c r="AF82" s="160"/>
      <c r="AG82" s="160"/>
      <c r="AH82" s="160"/>
      <c r="AI82" s="160"/>
      <c r="AJ82" s="163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59"/>
      <c r="BN82" s="159"/>
      <c r="BO82" s="159"/>
      <c r="BP82" s="159"/>
      <c r="BQ82" s="159"/>
      <c r="BR82" s="159"/>
      <c r="BS82" s="159"/>
      <c r="BT82" s="159"/>
      <c r="BU82" s="159"/>
      <c r="BV82" s="159"/>
      <c r="BW82" s="159"/>
    </row>
    <row r="83" spans="1:75" s="10" customFormat="1" ht="18.75" thickBot="1" x14ac:dyDescent="0.3">
      <c r="A83" s="186"/>
      <c r="B83" s="97">
        <v>69</v>
      </c>
      <c r="C83" s="87" t="s">
        <v>209</v>
      </c>
      <c r="D83" s="98"/>
      <c r="E83" s="105"/>
      <c r="F83" s="106"/>
      <c r="G83" s="107"/>
      <c r="H83" s="107"/>
      <c r="I83" s="107"/>
      <c r="J83" s="108"/>
      <c r="K83" s="107"/>
      <c r="L83" s="107"/>
      <c r="M83" s="107"/>
      <c r="N83" s="107"/>
      <c r="O83" s="107"/>
      <c r="P83" s="107"/>
      <c r="Q83" s="107"/>
      <c r="R83" s="107"/>
      <c r="S83" s="109"/>
      <c r="T83" s="103"/>
      <c r="U83" s="160"/>
      <c r="V83" s="156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3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159"/>
      <c r="BN83" s="159"/>
      <c r="BO83" s="159"/>
      <c r="BP83" s="159"/>
      <c r="BQ83" s="159"/>
      <c r="BR83" s="159"/>
      <c r="BS83" s="159"/>
      <c r="BT83" s="159"/>
      <c r="BU83" s="159"/>
      <c r="BV83" s="159"/>
      <c r="BW83" s="159"/>
    </row>
    <row r="84" spans="1:75" s="10" customFormat="1" ht="18.75" thickBot="1" x14ac:dyDescent="0.3">
      <c r="A84" s="186"/>
      <c r="B84" s="97">
        <v>70</v>
      </c>
      <c r="C84" s="87" t="s">
        <v>95</v>
      </c>
      <c r="D84" s="98"/>
      <c r="E84" s="105"/>
      <c r="F84" s="106"/>
      <c r="G84" s="107"/>
      <c r="H84" s="107"/>
      <c r="I84" s="107"/>
      <c r="J84" s="108"/>
      <c r="K84" s="107"/>
      <c r="L84" s="107"/>
      <c r="M84" s="107"/>
      <c r="N84" s="107"/>
      <c r="O84" s="107"/>
      <c r="P84" s="107"/>
      <c r="Q84" s="107"/>
      <c r="R84" s="107"/>
      <c r="S84" s="109">
        <f t="shared" si="5"/>
        <v>0</v>
      </c>
      <c r="T84" s="103">
        <f t="shared" si="6"/>
        <v>0</v>
      </c>
      <c r="U84" s="160"/>
      <c r="V84" s="156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3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  <c r="BH84" s="159"/>
      <c r="BI84" s="159"/>
      <c r="BJ84" s="159"/>
      <c r="BK84" s="159"/>
      <c r="BL84" s="159"/>
      <c r="BM84" s="159"/>
      <c r="BN84" s="159"/>
      <c r="BO84" s="159"/>
      <c r="BP84" s="159"/>
      <c r="BQ84" s="159"/>
      <c r="BR84" s="159"/>
      <c r="BS84" s="159"/>
      <c r="BT84" s="159"/>
      <c r="BU84" s="159"/>
      <c r="BV84" s="159"/>
      <c r="BW84" s="159"/>
    </row>
    <row r="85" spans="1:75" s="10" customFormat="1" ht="36.75" thickBot="1" x14ac:dyDescent="0.3">
      <c r="A85" s="186"/>
      <c r="B85" s="97">
        <v>71</v>
      </c>
      <c r="C85" s="87" t="s">
        <v>96</v>
      </c>
      <c r="D85" s="98">
        <v>2945</v>
      </c>
      <c r="E85" s="105">
        <v>1034536</v>
      </c>
      <c r="F85" s="106">
        <f>+L85</f>
        <v>1034536</v>
      </c>
      <c r="G85" s="107"/>
      <c r="H85" s="107"/>
      <c r="I85" s="107"/>
      <c r="J85" s="108"/>
      <c r="K85" s="107"/>
      <c r="L85" s="107">
        <v>1034536</v>
      </c>
      <c r="M85" s="107"/>
      <c r="N85" s="107"/>
      <c r="O85" s="107"/>
      <c r="P85" s="107"/>
      <c r="Q85" s="107"/>
      <c r="R85" s="107"/>
      <c r="S85" s="109">
        <f t="shared" si="5"/>
        <v>1034536</v>
      </c>
      <c r="T85" s="103">
        <f t="shared" si="6"/>
        <v>0</v>
      </c>
      <c r="U85" s="160"/>
      <c r="V85" s="156"/>
      <c r="W85" s="160"/>
      <c r="X85" s="160"/>
      <c r="Y85" s="160"/>
      <c r="Z85" s="160"/>
      <c r="AA85" s="160"/>
      <c r="AB85" s="160"/>
      <c r="AC85" s="160"/>
      <c r="AD85" s="160"/>
      <c r="AE85" s="160"/>
      <c r="AF85" s="160"/>
      <c r="AG85" s="160"/>
      <c r="AH85" s="160"/>
      <c r="AI85" s="160"/>
      <c r="AJ85" s="163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59"/>
      <c r="BK85" s="159"/>
      <c r="BL85" s="159"/>
      <c r="BM85" s="159"/>
      <c r="BN85" s="159"/>
      <c r="BO85" s="159"/>
      <c r="BP85" s="159"/>
      <c r="BQ85" s="159"/>
      <c r="BR85" s="159"/>
      <c r="BS85" s="159"/>
      <c r="BT85" s="159"/>
      <c r="BU85" s="159"/>
      <c r="BV85" s="159"/>
      <c r="BW85" s="159"/>
    </row>
    <row r="86" spans="1:75" s="10" customFormat="1" ht="36.75" thickBot="1" x14ac:dyDescent="0.3">
      <c r="A86" s="186"/>
      <c r="B86" s="97">
        <v>72</v>
      </c>
      <c r="C86" s="87" t="s">
        <v>97</v>
      </c>
      <c r="D86" s="98"/>
      <c r="E86" s="105"/>
      <c r="F86" s="106"/>
      <c r="G86" s="107"/>
      <c r="H86" s="107"/>
      <c r="I86" s="107"/>
      <c r="J86" s="108"/>
      <c r="K86" s="107"/>
      <c r="L86" s="107"/>
      <c r="M86" s="107"/>
      <c r="N86" s="107"/>
      <c r="O86" s="107"/>
      <c r="P86" s="107"/>
      <c r="Q86" s="107"/>
      <c r="R86" s="107"/>
      <c r="S86" s="109">
        <f t="shared" si="5"/>
        <v>0</v>
      </c>
      <c r="T86" s="103">
        <f t="shared" si="6"/>
        <v>0</v>
      </c>
      <c r="U86" s="160"/>
      <c r="V86" s="156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3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59"/>
      <c r="BH86" s="159"/>
      <c r="BI86" s="159"/>
      <c r="BJ86" s="159"/>
      <c r="BK86" s="159"/>
      <c r="BL86" s="159"/>
      <c r="BM86" s="159"/>
      <c r="BN86" s="159"/>
      <c r="BO86" s="159"/>
      <c r="BP86" s="159"/>
      <c r="BQ86" s="159"/>
      <c r="BR86" s="159"/>
      <c r="BS86" s="159"/>
      <c r="BT86" s="159"/>
      <c r="BU86" s="159"/>
      <c r="BV86" s="159"/>
      <c r="BW86" s="159"/>
    </row>
    <row r="87" spans="1:75" s="10" customFormat="1" ht="18.75" thickBot="1" x14ac:dyDescent="0.3">
      <c r="A87" s="186"/>
      <c r="B87" s="97">
        <v>73</v>
      </c>
      <c r="C87" s="87" t="s">
        <v>98</v>
      </c>
      <c r="D87" s="98"/>
      <c r="E87" s="105"/>
      <c r="F87" s="106"/>
      <c r="G87" s="107"/>
      <c r="H87" s="107"/>
      <c r="I87" s="107"/>
      <c r="J87" s="108"/>
      <c r="K87" s="107"/>
      <c r="L87" s="107"/>
      <c r="M87" s="107"/>
      <c r="N87" s="107"/>
      <c r="O87" s="107"/>
      <c r="P87" s="107"/>
      <c r="Q87" s="107"/>
      <c r="R87" s="107"/>
      <c r="S87" s="109">
        <f t="shared" si="5"/>
        <v>0</v>
      </c>
      <c r="T87" s="103">
        <f t="shared" si="6"/>
        <v>0</v>
      </c>
      <c r="U87" s="160"/>
      <c r="V87" s="156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3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159"/>
      <c r="BN87" s="159"/>
      <c r="BO87" s="159"/>
      <c r="BP87" s="159"/>
      <c r="BQ87" s="159"/>
      <c r="BR87" s="159"/>
      <c r="BS87" s="159"/>
      <c r="BT87" s="159"/>
      <c r="BU87" s="159"/>
      <c r="BV87" s="159"/>
      <c r="BW87" s="159"/>
    </row>
    <row r="88" spans="1:75" s="10" customFormat="1" ht="18.75" thickBot="1" x14ac:dyDescent="0.3">
      <c r="A88" s="186"/>
      <c r="B88" s="97">
        <v>74</v>
      </c>
      <c r="C88" s="87" t="s">
        <v>99</v>
      </c>
      <c r="D88" s="98"/>
      <c r="E88" s="105"/>
      <c r="F88" s="106"/>
      <c r="G88" s="107"/>
      <c r="H88" s="107"/>
      <c r="I88" s="107"/>
      <c r="J88" s="108"/>
      <c r="K88" s="107"/>
      <c r="L88" s="107"/>
      <c r="M88" s="107"/>
      <c r="N88" s="107"/>
      <c r="O88" s="107"/>
      <c r="P88" s="107"/>
      <c r="Q88" s="107"/>
      <c r="R88" s="107"/>
      <c r="S88" s="109">
        <f t="shared" si="5"/>
        <v>0</v>
      </c>
      <c r="T88" s="103">
        <f t="shared" si="6"/>
        <v>0</v>
      </c>
      <c r="U88" s="160"/>
      <c r="V88" s="156"/>
      <c r="W88" s="160"/>
      <c r="X88" s="160"/>
      <c r="Y88" s="160"/>
      <c r="Z88" s="160"/>
      <c r="AA88" s="160"/>
      <c r="AB88" s="160"/>
      <c r="AC88" s="160"/>
      <c r="AD88" s="160"/>
      <c r="AE88" s="160"/>
      <c r="AF88" s="160"/>
      <c r="AG88" s="160"/>
      <c r="AH88" s="160"/>
      <c r="AI88" s="160"/>
      <c r="AJ88" s="163"/>
      <c r="AK88" s="159"/>
      <c r="AL88" s="159"/>
      <c r="AM88" s="159"/>
      <c r="AN88" s="159"/>
      <c r="AO88" s="159"/>
      <c r="AP88" s="159"/>
      <c r="AQ88" s="159"/>
      <c r="AR88" s="159"/>
      <c r="AS88" s="159"/>
      <c r="AT88" s="159"/>
      <c r="AU88" s="159"/>
      <c r="AV88" s="159"/>
      <c r="AW88" s="159"/>
      <c r="AX88" s="159"/>
      <c r="AY88" s="159"/>
      <c r="AZ88" s="159"/>
      <c r="BA88" s="159"/>
      <c r="BB88" s="159"/>
      <c r="BC88" s="159"/>
      <c r="BD88" s="159"/>
      <c r="BE88" s="159"/>
      <c r="BF88" s="159"/>
      <c r="BG88" s="159"/>
      <c r="BH88" s="159"/>
      <c r="BI88" s="159"/>
      <c r="BJ88" s="159"/>
      <c r="BK88" s="159"/>
      <c r="BL88" s="159"/>
      <c r="BM88" s="159"/>
      <c r="BN88" s="159"/>
      <c r="BO88" s="159"/>
      <c r="BP88" s="159"/>
      <c r="BQ88" s="159"/>
      <c r="BR88" s="159"/>
      <c r="BS88" s="159"/>
      <c r="BT88" s="159"/>
      <c r="BU88" s="159"/>
      <c r="BV88" s="159"/>
      <c r="BW88" s="159"/>
    </row>
    <row r="89" spans="1:75" s="10" customFormat="1" ht="18.75" thickBot="1" x14ac:dyDescent="0.3">
      <c r="A89" s="186"/>
      <c r="B89" s="97">
        <v>75</v>
      </c>
      <c r="C89" s="87" t="s">
        <v>100</v>
      </c>
      <c r="D89" s="98"/>
      <c r="E89" s="105"/>
      <c r="F89" s="106"/>
      <c r="G89" s="107"/>
      <c r="H89" s="107"/>
      <c r="I89" s="107"/>
      <c r="J89" s="108"/>
      <c r="K89" s="107"/>
      <c r="L89" s="107"/>
      <c r="M89" s="107"/>
      <c r="N89" s="107"/>
      <c r="O89" s="107"/>
      <c r="P89" s="107"/>
      <c r="Q89" s="107"/>
      <c r="R89" s="107"/>
      <c r="S89" s="109">
        <f t="shared" si="5"/>
        <v>0</v>
      </c>
      <c r="T89" s="103">
        <f t="shared" si="6"/>
        <v>0</v>
      </c>
      <c r="U89" s="160"/>
      <c r="V89" s="156"/>
      <c r="W89" s="160"/>
      <c r="X89" s="160"/>
      <c r="Y89" s="160"/>
      <c r="Z89" s="160"/>
      <c r="AA89" s="160"/>
      <c r="AB89" s="160"/>
      <c r="AC89" s="160"/>
      <c r="AD89" s="160"/>
      <c r="AE89" s="160"/>
      <c r="AF89" s="160"/>
      <c r="AG89" s="160"/>
      <c r="AH89" s="160"/>
      <c r="AI89" s="160"/>
      <c r="AJ89" s="163"/>
      <c r="AK89" s="159"/>
      <c r="AL89" s="159"/>
      <c r="AM89" s="159"/>
      <c r="AN89" s="159"/>
      <c r="AO89" s="159"/>
      <c r="AP89" s="159"/>
      <c r="AQ89" s="159"/>
      <c r="AR89" s="159"/>
      <c r="AS89" s="159"/>
      <c r="AT89" s="159"/>
      <c r="AU89" s="159"/>
      <c r="AV89" s="159"/>
      <c r="AW89" s="159"/>
      <c r="AX89" s="159"/>
      <c r="AY89" s="159"/>
      <c r="AZ89" s="159"/>
      <c r="BA89" s="159"/>
      <c r="BB89" s="159"/>
      <c r="BC89" s="159"/>
      <c r="BD89" s="159"/>
      <c r="BE89" s="159"/>
      <c r="BF89" s="159"/>
      <c r="BG89" s="159"/>
      <c r="BH89" s="159"/>
      <c r="BI89" s="159"/>
      <c r="BJ89" s="159"/>
      <c r="BK89" s="159"/>
      <c r="BL89" s="159"/>
      <c r="BM89" s="159"/>
      <c r="BN89" s="159"/>
      <c r="BO89" s="159"/>
      <c r="BP89" s="159"/>
      <c r="BQ89" s="159"/>
      <c r="BR89" s="159"/>
      <c r="BS89" s="159"/>
      <c r="BT89" s="159"/>
      <c r="BU89" s="159"/>
      <c r="BV89" s="159"/>
      <c r="BW89" s="159"/>
    </row>
    <row r="90" spans="1:75" s="10" customFormat="1" ht="36.75" thickBot="1" x14ac:dyDescent="0.3">
      <c r="A90" s="186"/>
      <c r="B90" s="97">
        <v>76</v>
      </c>
      <c r="C90" s="87" t="s">
        <v>101</v>
      </c>
      <c r="D90" s="98" t="s">
        <v>218</v>
      </c>
      <c r="E90" s="105">
        <f>24860200+138432</f>
        <v>24998632</v>
      </c>
      <c r="F90" s="106">
        <f>+J90</f>
        <v>17402140</v>
      </c>
      <c r="G90" s="107"/>
      <c r="H90" s="107"/>
      <c r="I90" s="107"/>
      <c r="J90" s="108">
        <v>17402140</v>
      </c>
      <c r="K90" s="107"/>
      <c r="L90" s="107"/>
      <c r="M90" s="107"/>
      <c r="N90" s="107"/>
      <c r="O90" s="107"/>
      <c r="P90" s="107"/>
      <c r="Q90" s="107"/>
      <c r="R90" s="107"/>
      <c r="S90" s="109">
        <f t="shared" si="5"/>
        <v>17402140</v>
      </c>
      <c r="T90" s="103">
        <f t="shared" si="6"/>
        <v>0</v>
      </c>
      <c r="U90" s="160"/>
      <c r="V90" s="156"/>
      <c r="W90" s="160"/>
      <c r="X90" s="160"/>
      <c r="Y90" s="160"/>
      <c r="Z90" s="160"/>
      <c r="AA90" s="160"/>
      <c r="AB90" s="160"/>
      <c r="AC90" s="160"/>
      <c r="AD90" s="160"/>
      <c r="AE90" s="160"/>
      <c r="AF90" s="160"/>
      <c r="AG90" s="160"/>
      <c r="AH90" s="160"/>
      <c r="AI90" s="160"/>
      <c r="AJ90" s="163"/>
      <c r="AK90" s="159"/>
      <c r="AL90" s="159"/>
      <c r="AM90" s="159"/>
      <c r="AN90" s="159"/>
      <c r="AO90" s="159"/>
      <c r="AP90" s="159"/>
      <c r="AQ90" s="159"/>
      <c r="AR90" s="159"/>
      <c r="AS90" s="159"/>
      <c r="AT90" s="159"/>
      <c r="AU90" s="159"/>
      <c r="AV90" s="159"/>
      <c r="AW90" s="159"/>
      <c r="AX90" s="159"/>
      <c r="AY90" s="159"/>
      <c r="AZ90" s="159"/>
      <c r="BA90" s="159"/>
      <c r="BB90" s="159"/>
      <c r="BC90" s="159"/>
      <c r="BD90" s="159"/>
      <c r="BE90" s="159"/>
      <c r="BF90" s="159"/>
      <c r="BG90" s="159"/>
      <c r="BH90" s="159"/>
      <c r="BI90" s="159"/>
      <c r="BJ90" s="159"/>
      <c r="BK90" s="159"/>
      <c r="BL90" s="159"/>
      <c r="BM90" s="159"/>
      <c r="BN90" s="159"/>
      <c r="BO90" s="159"/>
      <c r="BP90" s="159"/>
      <c r="BQ90" s="159"/>
      <c r="BR90" s="159"/>
      <c r="BS90" s="159"/>
      <c r="BT90" s="159"/>
      <c r="BU90" s="159"/>
      <c r="BV90" s="159"/>
      <c r="BW90" s="159"/>
    </row>
    <row r="91" spans="1:75" s="10" customFormat="1" ht="36.75" thickBot="1" x14ac:dyDescent="0.3">
      <c r="A91" s="186"/>
      <c r="B91" s="97"/>
      <c r="C91" s="87" t="s">
        <v>217</v>
      </c>
      <c r="D91" s="98"/>
      <c r="E91" s="105"/>
      <c r="F91" s="106"/>
      <c r="G91" s="107"/>
      <c r="H91" s="107"/>
      <c r="I91" s="107"/>
      <c r="J91" s="108"/>
      <c r="K91" s="107"/>
      <c r="L91" s="107"/>
      <c r="M91" s="107"/>
      <c r="N91" s="107"/>
      <c r="O91" s="107"/>
      <c r="P91" s="107"/>
      <c r="Q91" s="107"/>
      <c r="R91" s="107"/>
      <c r="S91" s="109"/>
      <c r="T91" s="103"/>
      <c r="U91" s="160"/>
      <c r="V91" s="156"/>
      <c r="W91" s="160"/>
      <c r="X91" s="160"/>
      <c r="Y91" s="160"/>
      <c r="Z91" s="160"/>
      <c r="AA91" s="160"/>
      <c r="AB91" s="160"/>
      <c r="AC91" s="160"/>
      <c r="AD91" s="160"/>
      <c r="AE91" s="160"/>
      <c r="AF91" s="160"/>
      <c r="AG91" s="160"/>
      <c r="AH91" s="160"/>
      <c r="AI91" s="160"/>
      <c r="AJ91" s="163"/>
      <c r="AK91" s="159"/>
      <c r="AL91" s="159"/>
      <c r="AM91" s="159"/>
      <c r="AN91" s="159"/>
      <c r="AO91" s="159"/>
      <c r="AP91" s="159"/>
      <c r="AQ91" s="159"/>
      <c r="AR91" s="159"/>
      <c r="AS91" s="159"/>
      <c r="AT91" s="159"/>
      <c r="AU91" s="159"/>
      <c r="AV91" s="159"/>
      <c r="AW91" s="159"/>
      <c r="AX91" s="159"/>
      <c r="AY91" s="159"/>
      <c r="AZ91" s="159"/>
      <c r="BA91" s="159"/>
      <c r="BB91" s="159"/>
      <c r="BC91" s="159"/>
      <c r="BD91" s="159"/>
      <c r="BE91" s="159"/>
      <c r="BF91" s="159"/>
      <c r="BG91" s="159"/>
      <c r="BH91" s="159"/>
      <c r="BI91" s="159"/>
      <c r="BJ91" s="159"/>
      <c r="BK91" s="159"/>
      <c r="BL91" s="159"/>
      <c r="BM91" s="159"/>
      <c r="BN91" s="159"/>
      <c r="BO91" s="159"/>
      <c r="BP91" s="159"/>
      <c r="BQ91" s="159"/>
      <c r="BR91" s="159"/>
      <c r="BS91" s="159"/>
      <c r="BT91" s="159"/>
      <c r="BU91" s="159"/>
      <c r="BV91" s="159"/>
      <c r="BW91" s="159"/>
    </row>
    <row r="92" spans="1:75" s="10" customFormat="1" ht="18.75" thickBot="1" x14ac:dyDescent="0.3">
      <c r="A92" s="186"/>
      <c r="B92" s="97"/>
      <c r="C92" s="87" t="s">
        <v>220</v>
      </c>
      <c r="D92" s="98"/>
      <c r="E92" s="105"/>
      <c r="F92" s="106"/>
      <c r="G92" s="107"/>
      <c r="H92" s="107"/>
      <c r="I92" s="107"/>
      <c r="J92" s="108"/>
      <c r="K92" s="107"/>
      <c r="L92" s="107"/>
      <c r="M92" s="107"/>
      <c r="N92" s="107"/>
      <c r="O92" s="107"/>
      <c r="P92" s="107"/>
      <c r="Q92" s="107"/>
      <c r="R92" s="107"/>
      <c r="S92" s="109"/>
      <c r="T92" s="103"/>
      <c r="U92" s="160"/>
      <c r="V92" s="156"/>
      <c r="W92" s="160"/>
      <c r="X92" s="160"/>
      <c r="Y92" s="160"/>
      <c r="Z92" s="160"/>
      <c r="AA92" s="160"/>
      <c r="AB92" s="160"/>
      <c r="AC92" s="160"/>
      <c r="AD92" s="160"/>
      <c r="AE92" s="160"/>
      <c r="AF92" s="160"/>
      <c r="AG92" s="160"/>
      <c r="AH92" s="160"/>
      <c r="AI92" s="160"/>
      <c r="AJ92" s="163"/>
      <c r="AK92" s="159"/>
      <c r="AL92" s="159"/>
      <c r="AM92" s="159"/>
      <c r="AN92" s="159"/>
      <c r="AO92" s="159"/>
      <c r="AP92" s="159"/>
      <c r="AQ92" s="159"/>
      <c r="AR92" s="159"/>
      <c r="AS92" s="159"/>
      <c r="AT92" s="159"/>
      <c r="AU92" s="159"/>
      <c r="AV92" s="159"/>
      <c r="AW92" s="159"/>
      <c r="AX92" s="159"/>
      <c r="AY92" s="159"/>
      <c r="AZ92" s="159"/>
      <c r="BA92" s="159"/>
      <c r="BB92" s="159"/>
      <c r="BC92" s="159"/>
      <c r="BD92" s="159"/>
      <c r="BE92" s="159"/>
      <c r="BF92" s="159"/>
      <c r="BG92" s="159"/>
      <c r="BH92" s="159"/>
      <c r="BI92" s="159"/>
      <c r="BJ92" s="159"/>
      <c r="BK92" s="159"/>
      <c r="BL92" s="159"/>
      <c r="BM92" s="159"/>
      <c r="BN92" s="159"/>
      <c r="BO92" s="159"/>
      <c r="BP92" s="159"/>
      <c r="BQ92" s="159"/>
      <c r="BR92" s="159"/>
      <c r="BS92" s="159"/>
      <c r="BT92" s="159"/>
      <c r="BU92" s="159"/>
      <c r="BV92" s="159"/>
      <c r="BW92" s="159"/>
    </row>
    <row r="93" spans="1:75" s="10" customFormat="1" ht="18.75" thickBot="1" x14ac:dyDescent="0.3">
      <c r="A93" s="186"/>
      <c r="B93" s="97">
        <v>77</v>
      </c>
      <c r="C93" s="87" t="s">
        <v>102</v>
      </c>
      <c r="D93" s="98">
        <v>2485</v>
      </c>
      <c r="E93" s="105">
        <v>21222273</v>
      </c>
      <c r="F93" s="106"/>
      <c r="G93" s="107"/>
      <c r="H93" s="107"/>
      <c r="I93" s="107"/>
      <c r="J93" s="108"/>
      <c r="K93" s="107"/>
      <c r="L93" s="107"/>
      <c r="M93" s="107"/>
      <c r="N93" s="107"/>
      <c r="O93" s="107"/>
      <c r="P93" s="107"/>
      <c r="Q93" s="107"/>
      <c r="R93" s="107"/>
      <c r="S93" s="109">
        <f t="shared" si="5"/>
        <v>0</v>
      </c>
      <c r="T93" s="103">
        <f t="shared" si="6"/>
        <v>0</v>
      </c>
      <c r="U93" s="160"/>
      <c r="V93" s="156"/>
      <c r="W93" s="160"/>
      <c r="X93" s="160"/>
      <c r="Y93" s="160"/>
      <c r="Z93" s="160"/>
      <c r="AA93" s="160"/>
      <c r="AB93" s="160"/>
      <c r="AC93" s="160"/>
      <c r="AD93" s="160"/>
      <c r="AE93" s="160"/>
      <c r="AF93" s="160"/>
      <c r="AG93" s="160"/>
      <c r="AH93" s="160"/>
      <c r="AI93" s="160"/>
      <c r="AJ93" s="163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  <c r="BB93" s="159"/>
      <c r="BC93" s="159"/>
      <c r="BD93" s="159"/>
      <c r="BE93" s="159"/>
      <c r="BF93" s="159"/>
      <c r="BG93" s="159"/>
      <c r="BH93" s="159"/>
      <c r="BI93" s="159"/>
      <c r="BJ93" s="159"/>
      <c r="BK93" s="159"/>
      <c r="BL93" s="159"/>
      <c r="BM93" s="159"/>
      <c r="BN93" s="159"/>
      <c r="BO93" s="159"/>
      <c r="BP93" s="159"/>
      <c r="BQ93" s="159"/>
      <c r="BR93" s="159"/>
      <c r="BS93" s="159"/>
      <c r="BT93" s="159"/>
      <c r="BU93" s="159"/>
      <c r="BV93" s="159"/>
      <c r="BW93" s="159"/>
    </row>
    <row r="94" spans="1:75" s="10" customFormat="1" ht="36.75" thickBot="1" x14ac:dyDescent="0.3">
      <c r="A94" s="186"/>
      <c r="B94" s="97">
        <v>78</v>
      </c>
      <c r="C94" s="87" t="s">
        <v>103</v>
      </c>
      <c r="D94" s="98"/>
      <c r="E94" s="105"/>
      <c r="F94" s="106"/>
      <c r="G94" s="107"/>
      <c r="H94" s="107"/>
      <c r="I94" s="107"/>
      <c r="J94" s="108"/>
      <c r="K94" s="107"/>
      <c r="L94" s="107"/>
      <c r="M94" s="107"/>
      <c r="N94" s="107"/>
      <c r="O94" s="107"/>
      <c r="P94" s="107"/>
      <c r="Q94" s="107"/>
      <c r="R94" s="107"/>
      <c r="S94" s="109">
        <f t="shared" si="5"/>
        <v>0</v>
      </c>
      <c r="T94" s="103">
        <f t="shared" si="6"/>
        <v>0</v>
      </c>
      <c r="U94" s="160"/>
      <c r="V94" s="156"/>
      <c r="W94" s="160"/>
      <c r="X94" s="160"/>
      <c r="Y94" s="160"/>
      <c r="Z94" s="160"/>
      <c r="AA94" s="160"/>
      <c r="AB94" s="160"/>
      <c r="AC94" s="160"/>
      <c r="AD94" s="160"/>
      <c r="AE94" s="160"/>
      <c r="AF94" s="160"/>
      <c r="AG94" s="160"/>
      <c r="AH94" s="160"/>
      <c r="AI94" s="160"/>
      <c r="AJ94" s="163"/>
      <c r="AK94" s="159"/>
      <c r="AL94" s="159"/>
      <c r="AM94" s="159"/>
      <c r="AN94" s="159"/>
      <c r="AO94" s="159"/>
      <c r="AP94" s="159"/>
      <c r="AQ94" s="159"/>
      <c r="AR94" s="159"/>
      <c r="AS94" s="159"/>
      <c r="AT94" s="159"/>
      <c r="AU94" s="159"/>
      <c r="AV94" s="159"/>
      <c r="AW94" s="159"/>
      <c r="AX94" s="159"/>
      <c r="AY94" s="159"/>
      <c r="AZ94" s="159"/>
      <c r="BA94" s="159"/>
      <c r="BB94" s="159"/>
      <c r="BC94" s="159"/>
      <c r="BD94" s="159"/>
      <c r="BE94" s="159"/>
      <c r="BF94" s="159"/>
      <c r="BG94" s="159"/>
      <c r="BH94" s="159"/>
      <c r="BI94" s="159"/>
      <c r="BJ94" s="159"/>
      <c r="BK94" s="159"/>
      <c r="BL94" s="159"/>
      <c r="BM94" s="159"/>
      <c r="BN94" s="159"/>
      <c r="BO94" s="159"/>
      <c r="BP94" s="159"/>
      <c r="BQ94" s="159"/>
      <c r="BR94" s="159"/>
      <c r="BS94" s="159"/>
      <c r="BT94" s="159"/>
      <c r="BU94" s="159"/>
      <c r="BV94" s="159"/>
      <c r="BW94" s="159"/>
    </row>
    <row r="95" spans="1:75" s="10" customFormat="1" ht="18.75" thickBot="1" x14ac:dyDescent="0.3">
      <c r="A95" s="186"/>
      <c r="B95" s="97">
        <v>79</v>
      </c>
      <c r="C95" s="87" t="s">
        <v>104</v>
      </c>
      <c r="D95" s="98"/>
      <c r="E95" s="105"/>
      <c r="F95" s="106"/>
      <c r="G95" s="107"/>
      <c r="H95" s="107"/>
      <c r="I95" s="107"/>
      <c r="J95" s="108"/>
      <c r="K95" s="107"/>
      <c r="L95" s="107"/>
      <c r="M95" s="107"/>
      <c r="N95" s="107"/>
      <c r="O95" s="107"/>
      <c r="P95" s="107"/>
      <c r="Q95" s="107"/>
      <c r="R95" s="107"/>
      <c r="S95" s="109">
        <f t="shared" si="5"/>
        <v>0</v>
      </c>
      <c r="T95" s="103">
        <f t="shared" si="6"/>
        <v>0</v>
      </c>
      <c r="U95" s="160"/>
      <c r="V95" s="156"/>
      <c r="W95" s="160"/>
      <c r="X95" s="160"/>
      <c r="Y95" s="160"/>
      <c r="Z95" s="160"/>
      <c r="AA95" s="160"/>
      <c r="AB95" s="160"/>
      <c r="AC95" s="160"/>
      <c r="AD95" s="160"/>
      <c r="AE95" s="160"/>
      <c r="AF95" s="160"/>
      <c r="AG95" s="160"/>
      <c r="AH95" s="160"/>
      <c r="AI95" s="160"/>
      <c r="AJ95" s="163"/>
      <c r="AK95" s="159"/>
      <c r="AL95" s="159"/>
      <c r="AM95" s="159"/>
      <c r="AN95" s="159"/>
      <c r="AO95" s="159"/>
      <c r="AP95" s="159"/>
      <c r="AQ95" s="159"/>
      <c r="AR95" s="159"/>
      <c r="AS95" s="159"/>
      <c r="AT95" s="159"/>
      <c r="AU95" s="159"/>
      <c r="AV95" s="159"/>
      <c r="AW95" s="159"/>
      <c r="AX95" s="159"/>
      <c r="AY95" s="159"/>
      <c r="AZ95" s="159"/>
      <c r="BA95" s="159"/>
      <c r="BB95" s="159"/>
      <c r="BC95" s="159"/>
      <c r="BD95" s="159"/>
      <c r="BE95" s="159"/>
      <c r="BF95" s="159"/>
      <c r="BG95" s="159"/>
      <c r="BH95" s="159"/>
      <c r="BI95" s="159"/>
      <c r="BJ95" s="159"/>
      <c r="BK95" s="159"/>
      <c r="BL95" s="159"/>
      <c r="BM95" s="159"/>
      <c r="BN95" s="159"/>
      <c r="BO95" s="159"/>
      <c r="BP95" s="159"/>
      <c r="BQ95" s="159"/>
      <c r="BR95" s="159"/>
      <c r="BS95" s="159"/>
      <c r="BT95" s="159"/>
      <c r="BU95" s="159"/>
      <c r="BV95" s="159"/>
      <c r="BW95" s="159"/>
    </row>
    <row r="96" spans="1:75" s="10" customFormat="1" ht="36.75" thickBot="1" x14ac:dyDescent="0.3">
      <c r="A96" s="186"/>
      <c r="B96" s="97">
        <v>80</v>
      </c>
      <c r="C96" s="87" t="s">
        <v>105</v>
      </c>
      <c r="D96" s="98"/>
      <c r="E96" s="117"/>
      <c r="F96" s="106"/>
      <c r="G96" s="107"/>
      <c r="H96" s="107"/>
      <c r="I96" s="107"/>
      <c r="J96" s="108"/>
      <c r="K96" s="107"/>
      <c r="L96" s="107"/>
      <c r="M96" s="107"/>
      <c r="N96" s="107"/>
      <c r="O96" s="107"/>
      <c r="P96" s="107"/>
      <c r="Q96" s="107"/>
      <c r="R96" s="107"/>
      <c r="S96" s="109">
        <f t="shared" si="5"/>
        <v>0</v>
      </c>
      <c r="T96" s="103">
        <f t="shared" si="6"/>
        <v>0</v>
      </c>
      <c r="U96" s="160"/>
      <c r="V96" s="156"/>
      <c r="W96" s="160"/>
      <c r="X96" s="160"/>
      <c r="Y96" s="160"/>
      <c r="Z96" s="160"/>
      <c r="AA96" s="160"/>
      <c r="AB96" s="160"/>
      <c r="AC96" s="160"/>
      <c r="AD96" s="160"/>
      <c r="AE96" s="160"/>
      <c r="AF96" s="160"/>
      <c r="AG96" s="160"/>
      <c r="AH96" s="160"/>
      <c r="AI96" s="160"/>
      <c r="AJ96" s="163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159"/>
      <c r="BE96" s="159"/>
      <c r="BF96" s="159"/>
      <c r="BG96" s="159"/>
      <c r="BH96" s="159"/>
      <c r="BI96" s="159"/>
      <c r="BJ96" s="159"/>
      <c r="BK96" s="159"/>
      <c r="BL96" s="159"/>
      <c r="BM96" s="159"/>
      <c r="BN96" s="159"/>
      <c r="BO96" s="159"/>
      <c r="BP96" s="159"/>
      <c r="BQ96" s="159"/>
      <c r="BR96" s="159"/>
      <c r="BS96" s="159"/>
      <c r="BT96" s="159"/>
      <c r="BU96" s="159"/>
      <c r="BV96" s="159"/>
      <c r="BW96" s="159"/>
    </row>
    <row r="97" spans="1:75" s="10" customFormat="1" ht="18.75" thickBot="1" x14ac:dyDescent="0.3">
      <c r="A97" s="186"/>
      <c r="B97" s="97">
        <v>81</v>
      </c>
      <c r="C97" s="87" t="s">
        <v>106</v>
      </c>
      <c r="D97" s="98"/>
      <c r="E97" s="105"/>
      <c r="F97" s="106"/>
      <c r="G97" s="107"/>
      <c r="H97" s="107"/>
      <c r="I97" s="107"/>
      <c r="J97" s="108"/>
      <c r="K97" s="107"/>
      <c r="L97" s="107"/>
      <c r="M97" s="107"/>
      <c r="N97" s="107"/>
      <c r="O97" s="107"/>
      <c r="P97" s="107"/>
      <c r="Q97" s="107"/>
      <c r="R97" s="107"/>
      <c r="S97" s="109">
        <f t="shared" si="5"/>
        <v>0</v>
      </c>
      <c r="T97" s="103">
        <f t="shared" si="6"/>
        <v>0</v>
      </c>
      <c r="U97" s="160"/>
      <c r="V97" s="156"/>
      <c r="W97" s="160"/>
      <c r="X97" s="160"/>
      <c r="Y97" s="160"/>
      <c r="Z97" s="160"/>
      <c r="AA97" s="160"/>
      <c r="AB97" s="160"/>
      <c r="AC97" s="160"/>
      <c r="AD97" s="160"/>
      <c r="AE97" s="160"/>
      <c r="AF97" s="160"/>
      <c r="AG97" s="160"/>
      <c r="AH97" s="160"/>
      <c r="AI97" s="160"/>
      <c r="AJ97" s="163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  <c r="BD97" s="159"/>
      <c r="BE97" s="159"/>
      <c r="BF97" s="159"/>
      <c r="BG97" s="159"/>
      <c r="BH97" s="159"/>
      <c r="BI97" s="159"/>
      <c r="BJ97" s="159"/>
      <c r="BK97" s="159"/>
      <c r="BL97" s="159"/>
      <c r="BM97" s="159"/>
      <c r="BN97" s="159"/>
      <c r="BO97" s="159"/>
      <c r="BP97" s="159"/>
      <c r="BQ97" s="159"/>
      <c r="BR97" s="159"/>
      <c r="BS97" s="159"/>
      <c r="BT97" s="159"/>
      <c r="BU97" s="159"/>
      <c r="BV97" s="159"/>
      <c r="BW97" s="159"/>
    </row>
    <row r="98" spans="1:75" s="10" customFormat="1" ht="36.75" thickBot="1" x14ac:dyDescent="0.3">
      <c r="A98" s="186"/>
      <c r="B98" s="97">
        <v>82</v>
      </c>
      <c r="C98" s="87" t="s">
        <v>107</v>
      </c>
      <c r="D98" s="98"/>
      <c r="E98" s="105"/>
      <c r="F98" s="106"/>
      <c r="G98" s="107"/>
      <c r="H98" s="107"/>
      <c r="I98" s="107"/>
      <c r="J98" s="108"/>
      <c r="K98" s="107"/>
      <c r="L98" s="107"/>
      <c r="M98" s="107"/>
      <c r="N98" s="107"/>
      <c r="O98" s="107"/>
      <c r="P98" s="107"/>
      <c r="Q98" s="107"/>
      <c r="R98" s="107"/>
      <c r="S98" s="109">
        <f t="shared" si="5"/>
        <v>0</v>
      </c>
      <c r="T98" s="103">
        <f t="shared" si="6"/>
        <v>0</v>
      </c>
      <c r="U98" s="160"/>
      <c r="V98" s="156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  <c r="AH98" s="160"/>
      <c r="AI98" s="160"/>
      <c r="AJ98" s="163"/>
      <c r="AK98" s="159"/>
      <c r="AL98" s="159"/>
      <c r="AM98" s="159"/>
      <c r="AN98" s="159"/>
      <c r="AO98" s="159"/>
      <c r="AP98" s="159"/>
      <c r="AQ98" s="159"/>
      <c r="AR98" s="159"/>
      <c r="AS98" s="159"/>
      <c r="AT98" s="159"/>
      <c r="AU98" s="159"/>
      <c r="AV98" s="159"/>
      <c r="AW98" s="159"/>
      <c r="AX98" s="159"/>
      <c r="AY98" s="159"/>
      <c r="AZ98" s="159"/>
      <c r="BA98" s="159"/>
      <c r="BB98" s="159"/>
      <c r="BC98" s="159"/>
      <c r="BD98" s="159"/>
      <c r="BE98" s="159"/>
      <c r="BF98" s="159"/>
      <c r="BG98" s="159"/>
      <c r="BH98" s="159"/>
      <c r="BI98" s="159"/>
      <c r="BJ98" s="159"/>
      <c r="BK98" s="159"/>
      <c r="BL98" s="159"/>
      <c r="BM98" s="159"/>
      <c r="BN98" s="159"/>
      <c r="BO98" s="159"/>
      <c r="BP98" s="159"/>
      <c r="BQ98" s="159"/>
      <c r="BR98" s="159"/>
      <c r="BS98" s="159"/>
      <c r="BT98" s="159"/>
      <c r="BU98" s="159"/>
      <c r="BV98" s="159"/>
      <c r="BW98" s="159"/>
    </row>
    <row r="99" spans="1:75" s="10" customFormat="1" ht="36.75" thickBot="1" x14ac:dyDescent="0.3">
      <c r="A99" s="186"/>
      <c r="B99" s="97">
        <v>83</v>
      </c>
      <c r="C99" s="87" t="s">
        <v>108</v>
      </c>
      <c r="D99" s="98">
        <v>1299</v>
      </c>
      <c r="E99" s="105">
        <v>97971965</v>
      </c>
      <c r="F99" s="106">
        <v>68580376</v>
      </c>
      <c r="G99" s="107"/>
      <c r="H99" s="107"/>
      <c r="I99" s="107">
        <v>68580376</v>
      </c>
      <c r="J99" s="108"/>
      <c r="K99" s="107"/>
      <c r="L99" s="107"/>
      <c r="M99" s="107"/>
      <c r="N99" s="107"/>
      <c r="O99" s="107"/>
      <c r="P99" s="107"/>
      <c r="Q99" s="107"/>
      <c r="R99" s="107"/>
      <c r="S99" s="109">
        <f t="shared" si="5"/>
        <v>68580376</v>
      </c>
      <c r="T99" s="103">
        <f t="shared" si="6"/>
        <v>0</v>
      </c>
      <c r="U99" s="160"/>
      <c r="V99" s="156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  <c r="AH99" s="160"/>
      <c r="AI99" s="160"/>
      <c r="AJ99" s="163"/>
      <c r="AK99" s="159"/>
      <c r="AL99" s="159"/>
      <c r="AM99" s="159"/>
      <c r="AN99" s="159"/>
      <c r="AO99" s="159"/>
      <c r="AP99" s="159"/>
      <c r="AQ99" s="159"/>
      <c r="AR99" s="159"/>
      <c r="AS99" s="159"/>
      <c r="AT99" s="159"/>
      <c r="AU99" s="159"/>
      <c r="AV99" s="159"/>
      <c r="AW99" s="159"/>
      <c r="AX99" s="159"/>
      <c r="AY99" s="159"/>
      <c r="AZ99" s="159"/>
      <c r="BA99" s="159"/>
      <c r="BB99" s="159"/>
      <c r="BC99" s="159"/>
      <c r="BD99" s="159"/>
      <c r="BE99" s="159"/>
      <c r="BF99" s="159"/>
      <c r="BG99" s="159"/>
      <c r="BH99" s="159"/>
      <c r="BI99" s="159"/>
      <c r="BJ99" s="159"/>
      <c r="BK99" s="159"/>
      <c r="BL99" s="159"/>
      <c r="BM99" s="159"/>
      <c r="BN99" s="159"/>
      <c r="BO99" s="159"/>
      <c r="BP99" s="159"/>
      <c r="BQ99" s="159"/>
      <c r="BR99" s="159"/>
      <c r="BS99" s="159"/>
      <c r="BT99" s="159"/>
      <c r="BU99" s="159"/>
      <c r="BV99" s="159"/>
      <c r="BW99" s="159"/>
    </row>
    <row r="100" spans="1:75" s="10" customFormat="1" ht="18.75" thickBot="1" x14ac:dyDescent="0.3">
      <c r="A100" s="186"/>
      <c r="B100" s="97">
        <v>84</v>
      </c>
      <c r="C100" s="87" t="s">
        <v>109</v>
      </c>
      <c r="D100" s="98"/>
      <c r="E100" s="105"/>
      <c r="F100" s="106"/>
      <c r="G100" s="107"/>
      <c r="H100" s="107"/>
      <c r="I100" s="107"/>
      <c r="J100" s="108"/>
      <c r="K100" s="107"/>
      <c r="L100" s="107"/>
      <c r="M100" s="107"/>
      <c r="N100" s="107"/>
      <c r="O100" s="107"/>
      <c r="P100" s="107"/>
      <c r="Q100" s="107"/>
      <c r="R100" s="107"/>
      <c r="S100" s="109">
        <f t="shared" si="5"/>
        <v>0</v>
      </c>
      <c r="T100" s="103">
        <f t="shared" si="6"/>
        <v>0</v>
      </c>
      <c r="U100" s="160"/>
      <c r="V100" s="156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3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  <c r="BD100" s="159"/>
      <c r="BE100" s="159"/>
      <c r="BF100" s="159"/>
      <c r="BG100" s="159"/>
      <c r="BH100" s="159"/>
      <c r="BI100" s="159"/>
      <c r="BJ100" s="159"/>
      <c r="BK100" s="159"/>
      <c r="BL100" s="159"/>
      <c r="BM100" s="159"/>
      <c r="BN100" s="159"/>
      <c r="BO100" s="159"/>
      <c r="BP100" s="159"/>
      <c r="BQ100" s="159"/>
      <c r="BR100" s="159"/>
      <c r="BS100" s="159"/>
      <c r="BT100" s="159"/>
      <c r="BU100" s="159"/>
      <c r="BV100" s="159"/>
      <c r="BW100" s="159"/>
    </row>
    <row r="101" spans="1:75" s="10" customFormat="1" ht="18.75" thickBot="1" x14ac:dyDescent="0.3">
      <c r="A101" s="186"/>
      <c r="B101" s="97">
        <v>85</v>
      </c>
      <c r="C101" s="87" t="s">
        <v>216</v>
      </c>
      <c r="D101" s="98"/>
      <c r="E101" s="105"/>
      <c r="F101" s="106"/>
      <c r="G101" s="107"/>
      <c r="H101" s="107"/>
      <c r="I101" s="107"/>
      <c r="J101" s="108"/>
      <c r="K101" s="107"/>
      <c r="L101" s="107"/>
      <c r="M101" s="107"/>
      <c r="N101" s="107"/>
      <c r="O101" s="107"/>
      <c r="P101" s="107"/>
      <c r="Q101" s="107"/>
      <c r="R101" s="107"/>
      <c r="S101" s="109">
        <f t="shared" si="5"/>
        <v>0</v>
      </c>
      <c r="T101" s="103">
        <f t="shared" si="6"/>
        <v>0</v>
      </c>
      <c r="U101" s="160"/>
      <c r="V101" s="156"/>
      <c r="W101" s="160"/>
      <c r="X101" s="160"/>
      <c r="Y101" s="160"/>
      <c r="Z101" s="160"/>
      <c r="AA101" s="160"/>
      <c r="AB101" s="160"/>
      <c r="AC101" s="160"/>
      <c r="AD101" s="160"/>
      <c r="AE101" s="160"/>
      <c r="AF101" s="160"/>
      <c r="AG101" s="160"/>
      <c r="AH101" s="160"/>
      <c r="AI101" s="160"/>
      <c r="AJ101" s="163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  <c r="BD101" s="159"/>
      <c r="BE101" s="159"/>
      <c r="BF101" s="159"/>
      <c r="BG101" s="159"/>
      <c r="BH101" s="159"/>
      <c r="BI101" s="159"/>
      <c r="BJ101" s="159"/>
      <c r="BK101" s="159"/>
      <c r="BL101" s="159"/>
      <c r="BM101" s="159"/>
      <c r="BN101" s="159"/>
      <c r="BO101" s="159"/>
      <c r="BP101" s="159"/>
      <c r="BQ101" s="159"/>
      <c r="BR101" s="159"/>
      <c r="BS101" s="159"/>
      <c r="BT101" s="159"/>
      <c r="BU101" s="159"/>
      <c r="BV101" s="159"/>
      <c r="BW101" s="159"/>
    </row>
    <row r="102" spans="1:75" s="10" customFormat="1" ht="36.75" thickBot="1" x14ac:dyDescent="0.3">
      <c r="A102" s="186"/>
      <c r="B102" s="97">
        <v>86</v>
      </c>
      <c r="C102" s="87" t="s">
        <v>110</v>
      </c>
      <c r="D102" s="98">
        <v>1076</v>
      </c>
      <c r="E102" s="105">
        <v>17997852</v>
      </c>
      <c r="F102" s="106">
        <v>12598496</v>
      </c>
      <c r="G102" s="107"/>
      <c r="H102" s="107"/>
      <c r="I102" s="107">
        <v>12598496</v>
      </c>
      <c r="J102" s="108"/>
      <c r="K102" s="107"/>
      <c r="L102" s="107"/>
      <c r="M102" s="107"/>
      <c r="N102" s="107"/>
      <c r="O102" s="107"/>
      <c r="P102" s="107"/>
      <c r="Q102" s="107"/>
      <c r="R102" s="107"/>
      <c r="S102" s="109">
        <f t="shared" si="5"/>
        <v>12598496</v>
      </c>
      <c r="T102" s="103">
        <f t="shared" si="6"/>
        <v>0</v>
      </c>
      <c r="U102" s="160"/>
      <c r="V102" s="156"/>
      <c r="W102" s="160"/>
      <c r="X102" s="160"/>
      <c r="Y102" s="160"/>
      <c r="Z102" s="160"/>
      <c r="AA102" s="160"/>
      <c r="AB102" s="160"/>
      <c r="AC102" s="160"/>
      <c r="AD102" s="160"/>
      <c r="AE102" s="160"/>
      <c r="AF102" s="160"/>
      <c r="AG102" s="160"/>
      <c r="AH102" s="160"/>
      <c r="AI102" s="160"/>
      <c r="AJ102" s="163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  <c r="BD102" s="159"/>
      <c r="BE102" s="159"/>
      <c r="BF102" s="159"/>
      <c r="BG102" s="159"/>
      <c r="BH102" s="159"/>
      <c r="BI102" s="159"/>
      <c r="BJ102" s="159"/>
      <c r="BK102" s="159"/>
      <c r="BL102" s="159"/>
      <c r="BM102" s="159"/>
      <c r="BN102" s="159"/>
      <c r="BO102" s="159"/>
      <c r="BP102" s="159"/>
      <c r="BQ102" s="159"/>
      <c r="BR102" s="159"/>
      <c r="BS102" s="159"/>
      <c r="BT102" s="159"/>
      <c r="BU102" s="159"/>
      <c r="BV102" s="159"/>
      <c r="BW102" s="159"/>
    </row>
    <row r="103" spans="1:75" s="10" customFormat="1" ht="18.75" thickBot="1" x14ac:dyDescent="0.3">
      <c r="A103" s="186"/>
      <c r="B103" s="97">
        <v>87</v>
      </c>
      <c r="C103" s="87" t="s">
        <v>111</v>
      </c>
      <c r="D103" s="98">
        <v>3680</v>
      </c>
      <c r="E103" s="105">
        <v>29778363</v>
      </c>
      <c r="F103" s="106">
        <v>20845045</v>
      </c>
      <c r="G103" s="107"/>
      <c r="H103" s="107"/>
      <c r="I103" s="107"/>
      <c r="J103" s="108"/>
      <c r="K103" s="107"/>
      <c r="L103" s="107">
        <v>20844854</v>
      </c>
      <c r="M103" s="107"/>
      <c r="N103" s="107"/>
      <c r="O103" s="107"/>
      <c r="P103" s="107"/>
      <c r="Q103" s="107"/>
      <c r="R103" s="107"/>
      <c r="S103" s="109">
        <f t="shared" si="5"/>
        <v>20844854</v>
      </c>
      <c r="T103" s="103">
        <f t="shared" si="6"/>
        <v>191</v>
      </c>
      <c r="U103" s="160"/>
      <c r="V103" s="156"/>
      <c r="W103" s="160"/>
      <c r="X103" s="160"/>
      <c r="Y103" s="160"/>
      <c r="Z103" s="160"/>
      <c r="AA103" s="160"/>
      <c r="AB103" s="160"/>
      <c r="AC103" s="160"/>
      <c r="AD103" s="160"/>
      <c r="AE103" s="160"/>
      <c r="AF103" s="160"/>
      <c r="AG103" s="160"/>
      <c r="AH103" s="160"/>
      <c r="AI103" s="160"/>
      <c r="AJ103" s="163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  <c r="BE103" s="159"/>
      <c r="BF103" s="159"/>
      <c r="BG103" s="159"/>
      <c r="BH103" s="159"/>
      <c r="BI103" s="159"/>
      <c r="BJ103" s="159"/>
      <c r="BK103" s="159"/>
      <c r="BL103" s="159"/>
      <c r="BM103" s="159"/>
      <c r="BN103" s="159"/>
      <c r="BO103" s="159"/>
      <c r="BP103" s="159"/>
      <c r="BQ103" s="159"/>
      <c r="BR103" s="159"/>
      <c r="BS103" s="159"/>
      <c r="BT103" s="159"/>
      <c r="BU103" s="159"/>
      <c r="BV103" s="159"/>
      <c r="BW103" s="159"/>
    </row>
    <row r="104" spans="1:75" s="10" customFormat="1" ht="36.75" thickBot="1" x14ac:dyDescent="0.3">
      <c r="A104" s="186"/>
      <c r="B104" s="97">
        <v>88</v>
      </c>
      <c r="C104" s="87" t="s">
        <v>112</v>
      </c>
      <c r="D104" s="98"/>
      <c r="E104" s="105"/>
      <c r="F104" s="106"/>
      <c r="G104" s="107"/>
      <c r="H104" s="107"/>
      <c r="I104" s="107"/>
      <c r="J104" s="108"/>
      <c r="K104" s="107"/>
      <c r="L104" s="107"/>
      <c r="M104" s="107"/>
      <c r="N104" s="107"/>
      <c r="O104" s="107"/>
      <c r="P104" s="107"/>
      <c r="Q104" s="107"/>
      <c r="R104" s="107"/>
      <c r="S104" s="109">
        <f t="shared" si="5"/>
        <v>0</v>
      </c>
      <c r="T104" s="103">
        <f t="shared" si="6"/>
        <v>0</v>
      </c>
      <c r="U104" s="160"/>
      <c r="V104" s="156"/>
      <c r="W104" s="160"/>
      <c r="X104" s="160"/>
      <c r="Y104" s="160"/>
      <c r="Z104" s="160"/>
      <c r="AA104" s="160"/>
      <c r="AB104" s="160"/>
      <c r="AC104" s="160"/>
      <c r="AD104" s="160"/>
      <c r="AE104" s="160"/>
      <c r="AF104" s="160"/>
      <c r="AG104" s="160"/>
      <c r="AH104" s="160"/>
      <c r="AI104" s="160"/>
      <c r="AJ104" s="163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  <c r="BD104" s="159"/>
      <c r="BE104" s="159"/>
      <c r="BF104" s="159"/>
      <c r="BG104" s="159"/>
      <c r="BH104" s="159"/>
      <c r="BI104" s="159"/>
      <c r="BJ104" s="159"/>
      <c r="BK104" s="159"/>
      <c r="BL104" s="159"/>
      <c r="BM104" s="159"/>
      <c r="BN104" s="159"/>
      <c r="BO104" s="159"/>
      <c r="BP104" s="159"/>
      <c r="BQ104" s="159"/>
      <c r="BR104" s="159"/>
      <c r="BS104" s="159"/>
      <c r="BT104" s="159"/>
      <c r="BU104" s="159"/>
      <c r="BV104" s="159"/>
      <c r="BW104" s="159"/>
    </row>
    <row r="105" spans="1:75" s="10" customFormat="1" ht="18.75" thickBot="1" x14ac:dyDescent="0.3">
      <c r="A105" s="186"/>
      <c r="B105" s="97">
        <v>89</v>
      </c>
      <c r="C105" s="87" t="s">
        <v>113</v>
      </c>
      <c r="D105" s="98"/>
      <c r="E105" s="105"/>
      <c r="F105" s="106"/>
      <c r="G105" s="107"/>
      <c r="H105" s="107"/>
      <c r="I105" s="107"/>
      <c r="J105" s="108"/>
      <c r="K105" s="107"/>
      <c r="L105" s="107"/>
      <c r="M105" s="107"/>
      <c r="N105" s="107"/>
      <c r="O105" s="107"/>
      <c r="P105" s="107"/>
      <c r="Q105" s="107"/>
      <c r="R105" s="107"/>
      <c r="S105" s="109">
        <f t="shared" si="5"/>
        <v>0</v>
      </c>
      <c r="T105" s="103">
        <f t="shared" si="6"/>
        <v>0</v>
      </c>
      <c r="U105" s="160"/>
      <c r="V105" s="156"/>
      <c r="W105" s="160"/>
      <c r="X105" s="160"/>
      <c r="Y105" s="160"/>
      <c r="Z105" s="160"/>
      <c r="AA105" s="160"/>
      <c r="AB105" s="160"/>
      <c r="AC105" s="160"/>
      <c r="AD105" s="160"/>
      <c r="AE105" s="160"/>
      <c r="AF105" s="160"/>
      <c r="AG105" s="160"/>
      <c r="AH105" s="160"/>
      <c r="AI105" s="160"/>
      <c r="AJ105" s="163"/>
      <c r="AK105" s="159"/>
      <c r="AL105" s="159"/>
      <c r="AM105" s="159"/>
      <c r="AN105" s="159"/>
      <c r="AO105" s="159"/>
      <c r="AP105" s="159"/>
      <c r="AQ105" s="159"/>
      <c r="AR105" s="159"/>
      <c r="AS105" s="159"/>
      <c r="AT105" s="159"/>
      <c r="AU105" s="159"/>
      <c r="AV105" s="159"/>
      <c r="AW105" s="159"/>
      <c r="AX105" s="159"/>
      <c r="AY105" s="159"/>
      <c r="AZ105" s="159"/>
      <c r="BA105" s="159"/>
      <c r="BB105" s="159"/>
      <c r="BC105" s="159"/>
      <c r="BD105" s="159"/>
      <c r="BE105" s="159"/>
      <c r="BF105" s="159"/>
      <c r="BG105" s="159"/>
      <c r="BH105" s="159"/>
      <c r="BI105" s="159"/>
      <c r="BJ105" s="159"/>
      <c r="BK105" s="159"/>
      <c r="BL105" s="159"/>
      <c r="BM105" s="159"/>
      <c r="BN105" s="159"/>
      <c r="BO105" s="159"/>
      <c r="BP105" s="159"/>
      <c r="BQ105" s="159"/>
      <c r="BR105" s="159"/>
      <c r="BS105" s="159"/>
      <c r="BT105" s="159"/>
      <c r="BU105" s="159"/>
      <c r="BV105" s="159"/>
      <c r="BW105" s="159"/>
    </row>
    <row r="106" spans="1:75" s="10" customFormat="1" ht="18.75" thickBot="1" x14ac:dyDescent="0.3">
      <c r="A106" s="186"/>
      <c r="B106" s="97">
        <v>90</v>
      </c>
      <c r="C106" s="87" t="s">
        <v>114</v>
      </c>
      <c r="D106" s="98"/>
      <c r="E106" s="105"/>
      <c r="F106" s="106"/>
      <c r="G106" s="107"/>
      <c r="H106" s="107"/>
      <c r="I106" s="107"/>
      <c r="J106" s="108"/>
      <c r="K106" s="107"/>
      <c r="L106" s="107"/>
      <c r="M106" s="107"/>
      <c r="N106" s="107"/>
      <c r="O106" s="107"/>
      <c r="P106" s="107"/>
      <c r="Q106" s="107"/>
      <c r="R106" s="107"/>
      <c r="S106" s="109">
        <f t="shared" si="5"/>
        <v>0</v>
      </c>
      <c r="T106" s="103">
        <f t="shared" si="6"/>
        <v>0</v>
      </c>
      <c r="U106" s="160"/>
      <c r="V106" s="156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0"/>
      <c r="AG106" s="160"/>
      <c r="AH106" s="160"/>
      <c r="AI106" s="160"/>
      <c r="AJ106" s="163"/>
      <c r="AK106" s="159"/>
      <c r="AL106" s="159"/>
      <c r="AM106" s="159"/>
      <c r="AN106" s="159"/>
      <c r="AO106" s="159"/>
      <c r="AP106" s="159"/>
      <c r="AQ106" s="159"/>
      <c r="AR106" s="159"/>
      <c r="AS106" s="159"/>
      <c r="AT106" s="159"/>
      <c r="AU106" s="159"/>
      <c r="AV106" s="159"/>
      <c r="AW106" s="159"/>
      <c r="AX106" s="159"/>
      <c r="AY106" s="159"/>
      <c r="AZ106" s="159"/>
      <c r="BA106" s="159"/>
      <c r="BB106" s="159"/>
      <c r="BC106" s="159"/>
      <c r="BD106" s="159"/>
      <c r="BE106" s="159"/>
      <c r="BF106" s="159"/>
      <c r="BG106" s="159"/>
      <c r="BH106" s="159"/>
      <c r="BI106" s="159"/>
      <c r="BJ106" s="159"/>
      <c r="BK106" s="159"/>
      <c r="BL106" s="159"/>
      <c r="BM106" s="159"/>
      <c r="BN106" s="159"/>
      <c r="BO106" s="159"/>
      <c r="BP106" s="159"/>
      <c r="BQ106" s="159"/>
      <c r="BR106" s="159"/>
      <c r="BS106" s="159"/>
      <c r="BT106" s="159"/>
      <c r="BU106" s="159"/>
      <c r="BV106" s="159"/>
      <c r="BW106" s="159"/>
    </row>
    <row r="107" spans="1:75" s="10" customFormat="1" ht="36.75" thickBot="1" x14ac:dyDescent="0.3">
      <c r="A107" s="186"/>
      <c r="B107" s="97">
        <v>91</v>
      </c>
      <c r="C107" s="87" t="s">
        <v>115</v>
      </c>
      <c r="D107" s="98"/>
      <c r="E107" s="105">
        <f>+G107*12</f>
        <v>21538152</v>
      </c>
      <c r="F107" s="106">
        <f>+G107+H107+I107+J107+K107+L107+M107</f>
        <v>12563928</v>
      </c>
      <c r="G107" s="107">
        <v>1794846</v>
      </c>
      <c r="H107" s="107">
        <v>1794847</v>
      </c>
      <c r="I107" s="107">
        <v>1794847</v>
      </c>
      <c r="J107" s="108">
        <v>1794847</v>
      </c>
      <c r="K107" s="107">
        <v>1794847</v>
      </c>
      <c r="L107" s="107">
        <v>1794847</v>
      </c>
      <c r="M107" s="107">
        <v>1794847</v>
      </c>
      <c r="N107" s="107"/>
      <c r="O107" s="107"/>
      <c r="P107" s="107"/>
      <c r="Q107" s="107"/>
      <c r="R107" s="107"/>
      <c r="S107" s="109">
        <f t="shared" si="5"/>
        <v>12563928</v>
      </c>
      <c r="T107" s="103">
        <f t="shared" si="6"/>
        <v>0</v>
      </c>
      <c r="U107" s="160"/>
      <c r="V107" s="156"/>
      <c r="W107" s="160"/>
      <c r="X107" s="160"/>
      <c r="Y107" s="160"/>
      <c r="Z107" s="160"/>
      <c r="AA107" s="160"/>
      <c r="AB107" s="160"/>
      <c r="AC107" s="160"/>
      <c r="AD107" s="160"/>
      <c r="AE107" s="160"/>
      <c r="AF107" s="160"/>
      <c r="AG107" s="160"/>
      <c r="AH107" s="160"/>
      <c r="AI107" s="160"/>
      <c r="AJ107" s="163"/>
      <c r="AK107" s="159"/>
      <c r="AL107" s="159"/>
      <c r="AM107" s="159"/>
      <c r="AN107" s="159"/>
      <c r="AO107" s="159"/>
      <c r="AP107" s="159"/>
      <c r="AQ107" s="159"/>
      <c r="AR107" s="159"/>
      <c r="AS107" s="159"/>
      <c r="AT107" s="159"/>
      <c r="AU107" s="159"/>
      <c r="AV107" s="159"/>
      <c r="AW107" s="159"/>
      <c r="AX107" s="159"/>
      <c r="AY107" s="159"/>
      <c r="AZ107" s="159"/>
      <c r="BA107" s="159"/>
      <c r="BB107" s="159"/>
      <c r="BC107" s="159"/>
      <c r="BD107" s="159"/>
      <c r="BE107" s="159"/>
      <c r="BF107" s="159"/>
      <c r="BG107" s="159"/>
      <c r="BH107" s="159"/>
      <c r="BI107" s="159"/>
      <c r="BJ107" s="159"/>
      <c r="BK107" s="159"/>
      <c r="BL107" s="159"/>
      <c r="BM107" s="159"/>
      <c r="BN107" s="159"/>
      <c r="BO107" s="159"/>
      <c r="BP107" s="159"/>
      <c r="BQ107" s="159"/>
      <c r="BR107" s="159"/>
      <c r="BS107" s="159"/>
      <c r="BT107" s="159"/>
      <c r="BU107" s="159"/>
      <c r="BV107" s="159"/>
      <c r="BW107" s="159"/>
    </row>
    <row r="108" spans="1:75" s="10" customFormat="1" ht="36.75" thickBot="1" x14ac:dyDescent="0.3">
      <c r="A108" s="186"/>
      <c r="B108" s="97">
        <v>92</v>
      </c>
      <c r="C108" s="87" t="s">
        <v>206</v>
      </c>
      <c r="D108" s="98"/>
      <c r="E108" s="105"/>
      <c r="F108" s="106"/>
      <c r="G108" s="107"/>
      <c r="H108" s="107"/>
      <c r="I108" s="107"/>
      <c r="J108" s="108"/>
      <c r="K108" s="107"/>
      <c r="L108" s="107"/>
      <c r="M108" s="107"/>
      <c r="N108" s="107"/>
      <c r="O108" s="107"/>
      <c r="P108" s="107"/>
      <c r="Q108" s="107"/>
      <c r="R108" s="107"/>
      <c r="S108" s="109"/>
      <c r="T108" s="103"/>
      <c r="U108" s="160"/>
      <c r="V108" s="156"/>
      <c r="W108" s="160"/>
      <c r="X108" s="160"/>
      <c r="Y108" s="160"/>
      <c r="Z108" s="160"/>
      <c r="AA108" s="160"/>
      <c r="AB108" s="160"/>
      <c r="AC108" s="160"/>
      <c r="AD108" s="160"/>
      <c r="AE108" s="160"/>
      <c r="AF108" s="160"/>
      <c r="AG108" s="160"/>
      <c r="AH108" s="160"/>
      <c r="AI108" s="160"/>
      <c r="AJ108" s="163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</row>
    <row r="109" spans="1:75" s="10" customFormat="1" ht="36.75" thickBot="1" x14ac:dyDescent="0.3">
      <c r="A109" s="186"/>
      <c r="B109" s="97">
        <v>93</v>
      </c>
      <c r="C109" s="87" t="s">
        <v>211</v>
      </c>
      <c r="D109" s="98" t="s">
        <v>231</v>
      </c>
      <c r="E109" s="105">
        <v>341654549</v>
      </c>
      <c r="F109" s="106">
        <v>239158184</v>
      </c>
      <c r="G109" s="107"/>
      <c r="H109" s="107"/>
      <c r="I109" s="107"/>
      <c r="J109" s="108"/>
      <c r="K109" s="107"/>
      <c r="L109" s="107"/>
      <c r="M109" s="107">
        <v>239158184</v>
      </c>
      <c r="N109" s="107"/>
      <c r="O109" s="107"/>
      <c r="P109" s="107"/>
      <c r="Q109" s="107"/>
      <c r="R109" s="107"/>
      <c r="S109" s="109">
        <f>SUBTOTAL(9,G109:M109)</f>
        <v>239158184</v>
      </c>
      <c r="T109" s="103">
        <f>+F109-S109</f>
        <v>0</v>
      </c>
      <c r="U109" s="160"/>
      <c r="V109" s="156"/>
      <c r="W109" s="160"/>
      <c r="X109" s="160"/>
      <c r="Y109" s="160"/>
      <c r="Z109" s="160"/>
      <c r="AA109" s="160"/>
      <c r="AB109" s="160"/>
      <c r="AC109" s="160"/>
      <c r="AD109" s="160"/>
      <c r="AE109" s="160"/>
      <c r="AF109" s="160"/>
      <c r="AG109" s="160"/>
      <c r="AH109" s="160"/>
      <c r="AI109" s="160"/>
      <c r="AJ109" s="163"/>
      <c r="AK109" s="159"/>
      <c r="AL109" s="159"/>
      <c r="AM109" s="159"/>
      <c r="AN109" s="159"/>
      <c r="AO109" s="159"/>
      <c r="AP109" s="159"/>
      <c r="AQ109" s="159"/>
      <c r="AR109" s="159"/>
      <c r="AS109" s="159"/>
      <c r="AT109" s="159"/>
      <c r="AU109" s="159"/>
      <c r="AV109" s="159"/>
      <c r="AW109" s="159"/>
      <c r="AX109" s="159"/>
      <c r="AY109" s="159"/>
      <c r="AZ109" s="159"/>
      <c r="BA109" s="159"/>
      <c r="BB109" s="159"/>
      <c r="BC109" s="159"/>
      <c r="BD109" s="159"/>
      <c r="BE109" s="159"/>
      <c r="BF109" s="159"/>
      <c r="BG109" s="159"/>
      <c r="BH109" s="159"/>
      <c r="BI109" s="159"/>
      <c r="BJ109" s="159"/>
      <c r="BK109" s="159"/>
      <c r="BL109" s="159"/>
      <c r="BM109" s="159"/>
      <c r="BN109" s="159"/>
      <c r="BO109" s="159"/>
      <c r="BP109" s="159"/>
      <c r="BQ109" s="159"/>
      <c r="BR109" s="159"/>
      <c r="BS109" s="159"/>
      <c r="BT109" s="159"/>
      <c r="BU109" s="159"/>
      <c r="BV109" s="159"/>
      <c r="BW109" s="159"/>
    </row>
    <row r="110" spans="1:75" s="10" customFormat="1" ht="36.75" thickBot="1" x14ac:dyDescent="0.3">
      <c r="A110" s="186"/>
      <c r="B110" s="97">
        <v>94</v>
      </c>
      <c r="C110" s="87" t="s">
        <v>203</v>
      </c>
      <c r="D110" s="98"/>
      <c r="E110" s="105"/>
      <c r="F110" s="106">
        <f>+I110</f>
        <v>20000000</v>
      </c>
      <c r="G110" s="107"/>
      <c r="H110" s="107"/>
      <c r="I110" s="107">
        <v>20000000</v>
      </c>
      <c r="J110" s="108"/>
      <c r="K110" s="107"/>
      <c r="L110" s="107"/>
      <c r="M110" s="107"/>
      <c r="N110" s="107"/>
      <c r="O110" s="107"/>
      <c r="P110" s="107"/>
      <c r="Q110" s="107"/>
      <c r="R110" s="107"/>
      <c r="S110" s="109">
        <f t="shared" si="5"/>
        <v>20000000</v>
      </c>
      <c r="T110" s="103">
        <f t="shared" si="6"/>
        <v>0</v>
      </c>
      <c r="U110" s="160"/>
      <c r="V110" s="156"/>
      <c r="W110" s="160"/>
      <c r="X110" s="160"/>
      <c r="Y110" s="160"/>
      <c r="Z110" s="160"/>
      <c r="AA110" s="160"/>
      <c r="AB110" s="160"/>
      <c r="AC110" s="160"/>
      <c r="AD110" s="160"/>
      <c r="AE110" s="160"/>
      <c r="AF110" s="160"/>
      <c r="AG110" s="160"/>
      <c r="AH110" s="160"/>
      <c r="AI110" s="160"/>
      <c r="AJ110" s="163"/>
      <c r="AK110" s="159"/>
      <c r="AL110" s="159"/>
      <c r="AM110" s="159"/>
      <c r="AN110" s="159"/>
      <c r="AO110" s="159"/>
      <c r="AP110" s="159"/>
      <c r="AQ110" s="159"/>
      <c r="AR110" s="159"/>
      <c r="AS110" s="159"/>
      <c r="AT110" s="159"/>
      <c r="AU110" s="159"/>
      <c r="AV110" s="159"/>
      <c r="AW110" s="159"/>
      <c r="AX110" s="159"/>
      <c r="AY110" s="159"/>
      <c r="AZ110" s="159"/>
      <c r="BA110" s="159"/>
      <c r="BB110" s="159"/>
      <c r="BC110" s="159"/>
      <c r="BD110" s="159"/>
      <c r="BE110" s="159"/>
      <c r="BF110" s="159"/>
      <c r="BG110" s="159"/>
      <c r="BH110" s="159"/>
      <c r="BI110" s="159"/>
      <c r="BJ110" s="159"/>
      <c r="BK110" s="159"/>
      <c r="BL110" s="159"/>
      <c r="BM110" s="159"/>
      <c r="BN110" s="159"/>
      <c r="BO110" s="159"/>
      <c r="BP110" s="159"/>
      <c r="BQ110" s="159"/>
      <c r="BR110" s="159"/>
      <c r="BS110" s="159"/>
      <c r="BT110" s="159"/>
      <c r="BU110" s="159"/>
      <c r="BV110" s="159"/>
      <c r="BW110" s="159"/>
    </row>
    <row r="111" spans="1:75" s="10" customFormat="1" ht="36.75" thickBot="1" x14ac:dyDescent="0.3">
      <c r="A111" s="186"/>
      <c r="B111" s="97"/>
      <c r="C111" s="87" t="s">
        <v>228</v>
      </c>
      <c r="D111" s="98"/>
      <c r="E111" s="105"/>
      <c r="F111" s="106"/>
      <c r="G111" s="107"/>
      <c r="H111" s="107"/>
      <c r="I111" s="107"/>
      <c r="J111" s="108"/>
      <c r="K111" s="107"/>
      <c r="L111" s="107"/>
      <c r="M111" s="107"/>
      <c r="N111" s="107"/>
      <c r="O111" s="107"/>
      <c r="P111" s="107"/>
      <c r="Q111" s="107"/>
      <c r="R111" s="107"/>
      <c r="S111" s="109"/>
      <c r="T111" s="103"/>
      <c r="U111" s="160"/>
      <c r="V111" s="156"/>
      <c r="W111" s="160"/>
      <c r="X111" s="160"/>
      <c r="Y111" s="160"/>
      <c r="Z111" s="160"/>
      <c r="AA111" s="160"/>
      <c r="AB111" s="160"/>
      <c r="AC111" s="160"/>
      <c r="AD111" s="160"/>
      <c r="AE111" s="160"/>
      <c r="AF111" s="160"/>
      <c r="AG111" s="160"/>
      <c r="AH111" s="160"/>
      <c r="AI111" s="160"/>
      <c r="AJ111" s="163"/>
      <c r="AK111" s="159"/>
      <c r="AL111" s="159"/>
      <c r="AM111" s="159"/>
      <c r="AN111" s="159"/>
      <c r="AO111" s="159"/>
      <c r="AP111" s="159"/>
      <c r="AQ111" s="159"/>
      <c r="AR111" s="159"/>
      <c r="AS111" s="159"/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</row>
    <row r="112" spans="1:75" s="10" customFormat="1" ht="18.75" thickBot="1" x14ac:dyDescent="0.3">
      <c r="A112" s="186"/>
      <c r="B112" s="97">
        <v>95</v>
      </c>
      <c r="C112" s="87" t="s">
        <v>117</v>
      </c>
      <c r="D112" s="98">
        <v>1890</v>
      </c>
      <c r="E112" s="105">
        <v>24107100</v>
      </c>
      <c r="F112" s="106">
        <v>16874970</v>
      </c>
      <c r="G112" s="107"/>
      <c r="H112" s="107"/>
      <c r="I112" s="107">
        <v>16874970</v>
      </c>
      <c r="J112" s="108"/>
      <c r="K112" s="107"/>
      <c r="L112" s="107"/>
      <c r="M112" s="107"/>
      <c r="N112" s="107"/>
      <c r="O112" s="107"/>
      <c r="P112" s="107"/>
      <c r="Q112" s="107"/>
      <c r="R112" s="107"/>
      <c r="S112" s="109">
        <f t="shared" si="5"/>
        <v>16874970</v>
      </c>
      <c r="T112" s="103">
        <f t="shared" si="6"/>
        <v>0</v>
      </c>
      <c r="U112" s="160"/>
      <c r="V112" s="156"/>
      <c r="W112" s="160"/>
      <c r="X112" s="160"/>
      <c r="Y112" s="160"/>
      <c r="Z112" s="160"/>
      <c r="AA112" s="160"/>
      <c r="AB112" s="160"/>
      <c r="AC112" s="160"/>
      <c r="AD112" s="160"/>
      <c r="AE112" s="160"/>
      <c r="AF112" s="160"/>
      <c r="AG112" s="160"/>
      <c r="AH112" s="160"/>
      <c r="AI112" s="160"/>
      <c r="AJ112" s="163"/>
      <c r="AK112" s="159"/>
      <c r="AL112" s="159"/>
      <c r="AM112" s="159"/>
      <c r="AN112" s="159"/>
      <c r="AO112" s="159"/>
      <c r="AP112" s="159"/>
      <c r="AQ112" s="159"/>
      <c r="AR112" s="159"/>
      <c r="AS112" s="159"/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</row>
    <row r="113" spans="1:75" s="10" customFormat="1" ht="36.75" thickBot="1" x14ac:dyDescent="0.3">
      <c r="A113" s="186"/>
      <c r="B113" s="97">
        <v>96</v>
      </c>
      <c r="C113" s="87" t="s">
        <v>118</v>
      </c>
      <c r="D113" s="98" t="s">
        <v>31</v>
      </c>
      <c r="E113" s="105"/>
      <c r="F113" s="106">
        <f t="shared" ref="F113:F130" si="7">SUM(G113:R113)</f>
        <v>0</v>
      </c>
      <c r="G113" s="107"/>
      <c r="H113" s="107"/>
      <c r="I113" s="107"/>
      <c r="J113" s="108"/>
      <c r="K113" s="107"/>
      <c r="L113" s="107"/>
      <c r="M113" s="107"/>
      <c r="N113" s="107"/>
      <c r="O113" s="107"/>
      <c r="P113" s="107"/>
      <c r="Q113" s="107"/>
      <c r="R113" s="107"/>
      <c r="S113" s="109">
        <f t="shared" si="5"/>
        <v>0</v>
      </c>
      <c r="T113" s="103">
        <f t="shared" si="6"/>
        <v>0</v>
      </c>
      <c r="U113" s="160"/>
      <c r="V113" s="156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3"/>
      <c r="AK113" s="159"/>
      <c r="AL113" s="159"/>
      <c r="AM113" s="159"/>
      <c r="AN113" s="159"/>
      <c r="AO113" s="159"/>
      <c r="AP113" s="159"/>
      <c r="AQ113" s="159"/>
      <c r="AR113" s="159"/>
      <c r="AS113" s="159"/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</row>
    <row r="114" spans="1:75" s="10" customFormat="1" ht="18.75" thickBot="1" x14ac:dyDescent="0.3">
      <c r="A114" s="186"/>
      <c r="B114" s="97">
        <v>97</v>
      </c>
      <c r="C114" s="87" t="s">
        <v>119</v>
      </c>
      <c r="D114" s="98" t="s">
        <v>31</v>
      </c>
      <c r="E114" s="105"/>
      <c r="F114" s="106">
        <f t="shared" si="7"/>
        <v>0</v>
      </c>
      <c r="G114" s="107"/>
      <c r="H114" s="107"/>
      <c r="I114" s="107"/>
      <c r="J114" s="108"/>
      <c r="K114" s="107"/>
      <c r="L114" s="107"/>
      <c r="M114" s="107"/>
      <c r="N114" s="107"/>
      <c r="O114" s="107"/>
      <c r="P114" s="107"/>
      <c r="Q114" s="107"/>
      <c r="R114" s="107"/>
      <c r="S114" s="109">
        <f t="shared" si="5"/>
        <v>0</v>
      </c>
      <c r="T114" s="103">
        <f t="shared" si="6"/>
        <v>0</v>
      </c>
      <c r="U114" s="160"/>
      <c r="V114" s="156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  <c r="AH114" s="160"/>
      <c r="AI114" s="160"/>
      <c r="AJ114" s="163"/>
      <c r="AK114" s="159"/>
      <c r="AL114" s="159"/>
      <c r="AM114" s="159"/>
      <c r="AN114" s="159"/>
      <c r="AO114" s="159"/>
      <c r="AP114" s="159"/>
      <c r="AQ114" s="159"/>
      <c r="AR114" s="159"/>
      <c r="AS114" s="159"/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</row>
    <row r="115" spans="1:75" s="10" customFormat="1" ht="36.75" thickBot="1" x14ac:dyDescent="0.3">
      <c r="A115" s="186"/>
      <c r="B115" s="97">
        <v>98</v>
      </c>
      <c r="C115" s="87" t="s">
        <v>120</v>
      </c>
      <c r="D115" s="98" t="s">
        <v>31</v>
      </c>
      <c r="E115" s="105"/>
      <c r="F115" s="106">
        <f t="shared" si="7"/>
        <v>379196590</v>
      </c>
      <c r="G115" s="107"/>
      <c r="H115" s="107"/>
      <c r="I115" s="107"/>
      <c r="J115" s="108">
        <f>87051004+100572962</f>
        <v>187623966</v>
      </c>
      <c r="K115" s="107"/>
      <c r="L115" s="107">
        <f>88882787+102689837</f>
        <v>191572624</v>
      </c>
      <c r="M115" s="107"/>
      <c r="N115" s="107"/>
      <c r="O115" s="107"/>
      <c r="P115" s="107"/>
      <c r="Q115" s="107"/>
      <c r="R115" s="107"/>
      <c r="S115" s="109">
        <f t="shared" si="5"/>
        <v>379196590</v>
      </c>
      <c r="T115" s="103">
        <f t="shared" si="6"/>
        <v>0</v>
      </c>
      <c r="U115" s="160"/>
      <c r="V115" s="156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3"/>
      <c r="AK115" s="159"/>
      <c r="AL115" s="159"/>
      <c r="AM115" s="159"/>
      <c r="AN115" s="159"/>
      <c r="AO115" s="159"/>
      <c r="AP115" s="159"/>
      <c r="AQ115" s="159"/>
      <c r="AR115" s="159"/>
      <c r="AS115" s="159"/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</row>
    <row r="116" spans="1:75" s="10" customFormat="1" ht="18.75" thickBot="1" x14ac:dyDescent="0.3">
      <c r="A116" s="186"/>
      <c r="B116" s="97">
        <v>99</v>
      </c>
      <c r="C116" s="87" t="s">
        <v>121</v>
      </c>
      <c r="D116" s="98"/>
      <c r="E116" s="105"/>
      <c r="F116" s="106">
        <f t="shared" si="7"/>
        <v>0</v>
      </c>
      <c r="G116" s="107"/>
      <c r="H116" s="107"/>
      <c r="I116" s="107"/>
      <c r="J116" s="108"/>
      <c r="K116" s="107"/>
      <c r="L116" s="107"/>
      <c r="M116" s="107"/>
      <c r="N116" s="107"/>
      <c r="O116" s="107"/>
      <c r="P116" s="107"/>
      <c r="Q116" s="107"/>
      <c r="R116" s="107"/>
      <c r="S116" s="109"/>
      <c r="T116" s="109"/>
      <c r="U116" s="160"/>
      <c r="V116" s="156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3"/>
      <c r="AK116" s="159"/>
      <c r="AL116" s="159"/>
      <c r="AM116" s="159"/>
      <c r="AN116" s="159"/>
      <c r="AO116" s="159"/>
      <c r="AP116" s="159"/>
      <c r="AQ116" s="159"/>
      <c r="AR116" s="159"/>
      <c r="AS116" s="159"/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</row>
    <row r="117" spans="1:75" s="10" customFormat="1" ht="36.75" thickBot="1" x14ac:dyDescent="0.3">
      <c r="A117" s="186"/>
      <c r="B117" s="97">
        <v>100</v>
      </c>
      <c r="C117" s="87" t="s">
        <v>122</v>
      </c>
      <c r="D117" s="98"/>
      <c r="E117" s="105"/>
      <c r="F117" s="106">
        <f t="shared" si="7"/>
        <v>0</v>
      </c>
      <c r="G117" s="107"/>
      <c r="H117" s="107"/>
      <c r="I117" s="107"/>
      <c r="J117" s="108"/>
      <c r="K117" s="107"/>
      <c r="L117" s="107"/>
      <c r="M117" s="107"/>
      <c r="N117" s="107"/>
      <c r="O117" s="107"/>
      <c r="P117" s="107"/>
      <c r="Q117" s="107"/>
      <c r="R117" s="107"/>
      <c r="S117" s="109"/>
      <c r="T117" s="109"/>
      <c r="U117" s="160"/>
      <c r="V117" s="156"/>
      <c r="W117" s="160"/>
      <c r="X117" s="160"/>
      <c r="Y117" s="160"/>
      <c r="Z117" s="160"/>
      <c r="AA117" s="160"/>
      <c r="AB117" s="160"/>
      <c r="AC117" s="160"/>
      <c r="AD117" s="160"/>
      <c r="AE117" s="160"/>
      <c r="AF117" s="160"/>
      <c r="AG117" s="160"/>
      <c r="AH117" s="160"/>
      <c r="AI117" s="160"/>
      <c r="AJ117" s="163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</row>
    <row r="118" spans="1:75" s="10" customFormat="1" ht="18.75" thickBot="1" x14ac:dyDescent="0.3">
      <c r="A118" s="186"/>
      <c r="B118" s="97">
        <v>101</v>
      </c>
      <c r="C118" s="87" t="s">
        <v>123</v>
      </c>
      <c r="D118" s="98"/>
      <c r="E118" s="105"/>
      <c r="F118" s="106">
        <f t="shared" si="7"/>
        <v>0</v>
      </c>
      <c r="G118" s="107"/>
      <c r="H118" s="107"/>
      <c r="I118" s="107"/>
      <c r="J118" s="108"/>
      <c r="K118" s="107"/>
      <c r="L118" s="107"/>
      <c r="M118" s="107"/>
      <c r="N118" s="107"/>
      <c r="O118" s="107"/>
      <c r="P118" s="107"/>
      <c r="Q118" s="107"/>
      <c r="R118" s="107"/>
      <c r="S118" s="109"/>
      <c r="T118" s="109"/>
      <c r="U118" s="160"/>
      <c r="V118" s="156"/>
      <c r="W118" s="160"/>
      <c r="X118" s="160"/>
      <c r="Y118" s="160"/>
      <c r="Z118" s="160"/>
      <c r="AA118" s="160"/>
      <c r="AB118" s="160"/>
      <c r="AC118" s="160"/>
      <c r="AD118" s="160"/>
      <c r="AE118" s="160"/>
      <c r="AF118" s="160"/>
      <c r="AG118" s="160"/>
      <c r="AH118" s="160"/>
      <c r="AI118" s="160"/>
      <c r="AJ118" s="163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</row>
    <row r="119" spans="1:75" s="10" customFormat="1" ht="36.75" thickBot="1" x14ac:dyDescent="0.3">
      <c r="A119" s="186"/>
      <c r="B119" s="97">
        <v>102</v>
      </c>
      <c r="C119" s="87" t="s">
        <v>124</v>
      </c>
      <c r="D119" s="98"/>
      <c r="E119" s="105"/>
      <c r="F119" s="106">
        <f t="shared" si="7"/>
        <v>0</v>
      </c>
      <c r="G119" s="107"/>
      <c r="H119" s="107"/>
      <c r="I119" s="107"/>
      <c r="J119" s="108"/>
      <c r="K119" s="107"/>
      <c r="L119" s="107"/>
      <c r="M119" s="107"/>
      <c r="N119" s="107"/>
      <c r="O119" s="107"/>
      <c r="P119" s="107"/>
      <c r="Q119" s="107"/>
      <c r="R119" s="107"/>
      <c r="S119" s="109"/>
      <c r="T119" s="109"/>
      <c r="U119" s="160"/>
      <c r="V119" s="156"/>
      <c r="W119" s="160"/>
      <c r="X119" s="160"/>
      <c r="Y119" s="160"/>
      <c r="Z119" s="160"/>
      <c r="AA119" s="160"/>
      <c r="AB119" s="160"/>
      <c r="AC119" s="160"/>
      <c r="AD119" s="160"/>
      <c r="AE119" s="160"/>
      <c r="AF119" s="160"/>
      <c r="AG119" s="160"/>
      <c r="AH119" s="160"/>
      <c r="AI119" s="160"/>
      <c r="AJ119" s="163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</row>
    <row r="120" spans="1:75" s="10" customFormat="1" ht="36.75" thickBot="1" x14ac:dyDescent="0.3">
      <c r="A120" s="186"/>
      <c r="B120" s="97">
        <v>103</v>
      </c>
      <c r="C120" s="87" t="s">
        <v>125</v>
      </c>
      <c r="D120" s="98"/>
      <c r="E120" s="105"/>
      <c r="F120" s="106">
        <f t="shared" si="7"/>
        <v>0</v>
      </c>
      <c r="G120" s="107"/>
      <c r="H120" s="107"/>
      <c r="I120" s="107"/>
      <c r="J120" s="108"/>
      <c r="K120" s="107"/>
      <c r="L120" s="107"/>
      <c r="M120" s="107"/>
      <c r="N120" s="107"/>
      <c r="O120" s="107"/>
      <c r="P120" s="107"/>
      <c r="Q120" s="107"/>
      <c r="R120" s="107"/>
      <c r="S120" s="109"/>
      <c r="T120" s="109"/>
      <c r="U120" s="160"/>
      <c r="V120" s="156"/>
      <c r="W120" s="160"/>
      <c r="X120" s="160"/>
      <c r="Y120" s="160"/>
      <c r="Z120" s="160"/>
      <c r="AA120" s="160"/>
      <c r="AB120" s="160"/>
      <c r="AC120" s="160"/>
      <c r="AD120" s="160"/>
      <c r="AE120" s="160"/>
      <c r="AF120" s="160"/>
      <c r="AG120" s="160"/>
      <c r="AH120" s="160"/>
      <c r="AI120" s="160"/>
      <c r="AJ120" s="163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</row>
    <row r="121" spans="1:75" s="10" customFormat="1" ht="36.75" thickBot="1" x14ac:dyDescent="0.3">
      <c r="A121" s="186"/>
      <c r="B121" s="97">
        <v>104</v>
      </c>
      <c r="C121" s="87" t="s">
        <v>126</v>
      </c>
      <c r="D121" s="98"/>
      <c r="E121" s="105"/>
      <c r="F121" s="106">
        <f t="shared" si="7"/>
        <v>0</v>
      </c>
      <c r="G121" s="107"/>
      <c r="H121" s="107"/>
      <c r="I121" s="107"/>
      <c r="J121" s="108"/>
      <c r="K121" s="107"/>
      <c r="L121" s="107"/>
      <c r="M121" s="107"/>
      <c r="N121" s="107"/>
      <c r="O121" s="107"/>
      <c r="P121" s="107"/>
      <c r="Q121" s="107"/>
      <c r="R121" s="107"/>
      <c r="S121" s="109"/>
      <c r="T121" s="109"/>
      <c r="U121" s="160"/>
      <c r="V121" s="156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3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</row>
    <row r="122" spans="1:75" s="10" customFormat="1" ht="18.75" thickBot="1" x14ac:dyDescent="0.3">
      <c r="A122" s="186"/>
      <c r="B122" s="97">
        <v>105</v>
      </c>
      <c r="C122" s="87" t="s">
        <v>127</v>
      </c>
      <c r="D122" s="98"/>
      <c r="E122" s="105"/>
      <c r="F122" s="106">
        <f t="shared" si="7"/>
        <v>0</v>
      </c>
      <c r="G122" s="107"/>
      <c r="H122" s="107"/>
      <c r="I122" s="107"/>
      <c r="J122" s="108"/>
      <c r="K122" s="107"/>
      <c r="L122" s="107"/>
      <c r="M122" s="107"/>
      <c r="N122" s="107"/>
      <c r="O122" s="107"/>
      <c r="P122" s="107"/>
      <c r="Q122" s="107"/>
      <c r="R122" s="107"/>
      <c r="S122" s="109"/>
      <c r="T122" s="109"/>
      <c r="U122" s="160"/>
      <c r="V122" s="156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3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</row>
    <row r="123" spans="1:75" s="10" customFormat="1" ht="36.75" thickBot="1" x14ac:dyDescent="0.3">
      <c r="A123" s="186"/>
      <c r="B123" s="97">
        <v>106</v>
      </c>
      <c r="C123" s="87" t="s">
        <v>128</v>
      </c>
      <c r="D123" s="98"/>
      <c r="E123" s="105"/>
      <c r="F123" s="106">
        <f t="shared" si="7"/>
        <v>0</v>
      </c>
      <c r="G123" s="107"/>
      <c r="H123" s="107"/>
      <c r="I123" s="107"/>
      <c r="J123" s="108"/>
      <c r="K123" s="107"/>
      <c r="L123" s="107"/>
      <c r="M123" s="107"/>
      <c r="N123" s="107"/>
      <c r="O123" s="107"/>
      <c r="P123" s="107"/>
      <c r="Q123" s="107"/>
      <c r="R123" s="107"/>
      <c r="S123" s="109"/>
      <c r="T123" s="109"/>
      <c r="U123" s="160"/>
      <c r="V123" s="156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3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</row>
    <row r="124" spans="1:75" s="10" customFormat="1" ht="36.75" thickBot="1" x14ac:dyDescent="0.3">
      <c r="A124" s="186"/>
      <c r="B124" s="97">
        <v>107</v>
      </c>
      <c r="C124" s="87" t="s">
        <v>129</v>
      </c>
      <c r="D124" s="98"/>
      <c r="E124" s="105"/>
      <c r="F124" s="106">
        <f t="shared" si="7"/>
        <v>0</v>
      </c>
      <c r="G124" s="107"/>
      <c r="H124" s="107"/>
      <c r="I124" s="107"/>
      <c r="J124" s="108"/>
      <c r="K124" s="107"/>
      <c r="L124" s="107"/>
      <c r="M124" s="107"/>
      <c r="N124" s="107"/>
      <c r="O124" s="107"/>
      <c r="P124" s="107"/>
      <c r="Q124" s="107"/>
      <c r="R124" s="107"/>
      <c r="S124" s="109"/>
      <c r="T124" s="109"/>
      <c r="U124" s="160"/>
      <c r="V124" s="156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3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</row>
    <row r="125" spans="1:75" s="11" customFormat="1" ht="18.75" thickBot="1" x14ac:dyDescent="0.3">
      <c r="A125" s="186"/>
      <c r="B125" s="97">
        <v>108</v>
      </c>
      <c r="C125" s="87" t="s">
        <v>130</v>
      </c>
      <c r="D125" s="98"/>
      <c r="E125" s="105"/>
      <c r="F125" s="106">
        <f t="shared" si="7"/>
        <v>0</v>
      </c>
      <c r="G125" s="107"/>
      <c r="H125" s="107"/>
      <c r="I125" s="107"/>
      <c r="J125" s="108"/>
      <c r="K125" s="107"/>
      <c r="L125" s="107"/>
      <c r="M125" s="107"/>
      <c r="N125" s="107"/>
      <c r="O125" s="107"/>
      <c r="P125" s="107"/>
      <c r="Q125" s="107"/>
      <c r="R125" s="107"/>
      <c r="S125" s="109"/>
      <c r="T125" s="109"/>
      <c r="U125" s="160"/>
      <c r="V125" s="156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3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</row>
    <row r="126" spans="1:75" s="10" customFormat="1" ht="36.75" thickBot="1" x14ac:dyDescent="0.3">
      <c r="A126" s="186"/>
      <c r="B126" s="97">
        <v>109</v>
      </c>
      <c r="C126" s="87" t="s">
        <v>131</v>
      </c>
      <c r="D126" s="98"/>
      <c r="E126" s="105"/>
      <c r="F126" s="106">
        <f t="shared" si="7"/>
        <v>0</v>
      </c>
      <c r="G126" s="107"/>
      <c r="H126" s="107"/>
      <c r="I126" s="107"/>
      <c r="J126" s="108"/>
      <c r="K126" s="107"/>
      <c r="L126" s="107"/>
      <c r="M126" s="107"/>
      <c r="N126" s="107"/>
      <c r="O126" s="107"/>
      <c r="P126" s="107"/>
      <c r="Q126" s="107"/>
      <c r="R126" s="107"/>
      <c r="S126" s="109"/>
      <c r="T126" s="109"/>
      <c r="U126" s="160"/>
      <c r="V126" s="156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3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</row>
    <row r="127" spans="1:75" s="10" customFormat="1" ht="36.75" thickBot="1" x14ac:dyDescent="0.3">
      <c r="A127" s="186"/>
      <c r="B127" s="97">
        <v>110</v>
      </c>
      <c r="C127" s="87" t="s">
        <v>132</v>
      </c>
      <c r="D127" s="98"/>
      <c r="E127" s="105"/>
      <c r="F127" s="106">
        <f t="shared" si="7"/>
        <v>0</v>
      </c>
      <c r="G127" s="107"/>
      <c r="H127" s="107"/>
      <c r="I127" s="107"/>
      <c r="J127" s="108"/>
      <c r="K127" s="107"/>
      <c r="L127" s="107"/>
      <c r="M127" s="107"/>
      <c r="N127" s="107"/>
      <c r="O127" s="107"/>
      <c r="P127" s="107"/>
      <c r="Q127" s="107"/>
      <c r="R127" s="107"/>
      <c r="S127" s="109"/>
      <c r="T127" s="109"/>
      <c r="U127" s="160"/>
      <c r="V127" s="156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3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</row>
    <row r="128" spans="1:75" s="10" customFormat="1" ht="18.75" thickBot="1" x14ac:dyDescent="0.3">
      <c r="A128" s="186"/>
      <c r="B128" s="97">
        <v>111</v>
      </c>
      <c r="C128" s="87" t="s">
        <v>133</v>
      </c>
      <c r="D128" s="98"/>
      <c r="E128" s="105"/>
      <c r="F128" s="106">
        <f t="shared" si="7"/>
        <v>0</v>
      </c>
      <c r="G128" s="107"/>
      <c r="H128" s="107"/>
      <c r="I128" s="107"/>
      <c r="J128" s="108"/>
      <c r="K128" s="107"/>
      <c r="L128" s="107"/>
      <c r="M128" s="107"/>
      <c r="N128" s="107"/>
      <c r="O128" s="107"/>
      <c r="P128" s="107"/>
      <c r="Q128" s="107"/>
      <c r="R128" s="107"/>
      <c r="S128" s="109"/>
      <c r="T128" s="109"/>
      <c r="U128" s="160"/>
      <c r="V128" s="156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3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G128" s="159"/>
      <c r="BH128" s="159"/>
      <c r="BI128" s="159"/>
      <c r="BJ128" s="159"/>
      <c r="BK128" s="159"/>
      <c r="BL128" s="159"/>
      <c r="BM128" s="159"/>
      <c r="BN128" s="159"/>
      <c r="BO128" s="159"/>
      <c r="BP128" s="159"/>
      <c r="BQ128" s="159"/>
      <c r="BR128" s="159"/>
      <c r="BS128" s="159"/>
      <c r="BT128" s="159"/>
      <c r="BU128" s="159"/>
      <c r="BV128" s="159"/>
      <c r="BW128" s="159"/>
    </row>
    <row r="129" spans="1:75" s="10" customFormat="1" ht="18.75" thickBot="1" x14ac:dyDescent="0.3">
      <c r="A129" s="159"/>
      <c r="B129" s="104">
        <v>112</v>
      </c>
      <c r="C129" s="87" t="s">
        <v>134</v>
      </c>
      <c r="D129" s="98"/>
      <c r="E129" s="105"/>
      <c r="F129" s="106">
        <f t="shared" si="7"/>
        <v>0</v>
      </c>
      <c r="G129" s="107"/>
      <c r="H129" s="107"/>
      <c r="I129" s="107"/>
      <c r="J129" s="108"/>
      <c r="K129" s="107"/>
      <c r="L129" s="107"/>
      <c r="M129" s="107"/>
      <c r="N129" s="107"/>
      <c r="O129" s="107"/>
      <c r="P129" s="107"/>
      <c r="Q129" s="107"/>
      <c r="R129" s="107"/>
      <c r="S129" s="109">
        <f>SUM(G129:R129)</f>
        <v>0</v>
      </c>
      <c r="T129" s="109">
        <f>+F129-S129</f>
        <v>0</v>
      </c>
      <c r="U129" s="160"/>
      <c r="V129" s="156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3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59"/>
      <c r="BO129" s="159"/>
      <c r="BP129" s="159"/>
      <c r="BQ129" s="159"/>
      <c r="BR129" s="159"/>
      <c r="BS129" s="159"/>
      <c r="BT129" s="159"/>
      <c r="BU129" s="159"/>
      <c r="BV129" s="159"/>
      <c r="BW129" s="159"/>
    </row>
    <row r="130" spans="1:75" s="10" customFormat="1" ht="18.75" thickBot="1" x14ac:dyDescent="0.3">
      <c r="A130" s="159"/>
      <c r="B130" s="14"/>
      <c r="C130" s="87"/>
      <c r="D130" s="98"/>
      <c r="E130" s="118"/>
      <c r="F130" s="106">
        <f t="shared" si="7"/>
        <v>0</v>
      </c>
      <c r="G130" s="120"/>
      <c r="H130" s="120"/>
      <c r="I130" s="120"/>
      <c r="J130" s="121"/>
      <c r="K130" s="120"/>
      <c r="L130" s="120"/>
      <c r="M130" s="120"/>
      <c r="N130" s="120"/>
      <c r="O130" s="120"/>
      <c r="P130" s="120"/>
      <c r="Q130" s="120"/>
      <c r="R130" s="120"/>
      <c r="S130" s="109">
        <f>SUM(G130:R130)</f>
        <v>0</v>
      </c>
      <c r="T130" s="122">
        <f>+F130-S130</f>
        <v>0</v>
      </c>
      <c r="U130" s="160"/>
      <c r="V130" s="156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3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59"/>
      <c r="BO130" s="159"/>
      <c r="BP130" s="159"/>
      <c r="BQ130" s="159"/>
      <c r="BR130" s="159"/>
      <c r="BS130" s="159"/>
      <c r="BT130" s="159"/>
      <c r="BU130" s="159"/>
      <c r="BV130" s="159"/>
      <c r="BW130" s="159"/>
    </row>
    <row r="131" spans="1:75" s="10" customFormat="1" ht="18.75" thickBot="1" x14ac:dyDescent="0.3">
      <c r="A131" s="159"/>
      <c r="B131" s="14"/>
      <c r="C131" s="123" t="s">
        <v>180</v>
      </c>
      <c r="D131" s="124"/>
      <c r="E131" s="125">
        <f t="shared" ref="E131:T131" si="8">SUM(E15:E130)</f>
        <v>8365121859</v>
      </c>
      <c r="F131" s="126">
        <f t="shared" si="8"/>
        <v>5576066846.2999992</v>
      </c>
      <c r="G131" s="127">
        <f t="shared" si="8"/>
        <v>557365096</v>
      </c>
      <c r="H131" s="127">
        <f t="shared" si="8"/>
        <v>553846956</v>
      </c>
      <c r="I131" s="127">
        <f t="shared" si="8"/>
        <v>995951966.4000001</v>
      </c>
      <c r="J131" s="127">
        <f t="shared" si="8"/>
        <v>1058589039.9</v>
      </c>
      <c r="K131" s="127">
        <f t="shared" si="8"/>
        <v>578342199</v>
      </c>
      <c r="L131" s="127">
        <f t="shared" si="8"/>
        <v>940778749</v>
      </c>
      <c r="M131" s="127">
        <f t="shared" si="8"/>
        <v>831070323</v>
      </c>
      <c r="N131" s="127">
        <f t="shared" si="8"/>
        <v>0</v>
      </c>
      <c r="O131" s="127">
        <f t="shared" si="8"/>
        <v>0</v>
      </c>
      <c r="P131" s="127">
        <f t="shared" si="8"/>
        <v>0</v>
      </c>
      <c r="Q131" s="127">
        <f t="shared" si="8"/>
        <v>0</v>
      </c>
      <c r="R131" s="127">
        <f t="shared" si="8"/>
        <v>0</v>
      </c>
      <c r="S131" s="127">
        <f t="shared" si="8"/>
        <v>5515944329.2999992</v>
      </c>
      <c r="T131" s="127">
        <f t="shared" si="8"/>
        <v>60122517</v>
      </c>
      <c r="U131" s="159"/>
      <c r="V131" s="156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  <c r="AH131" s="159"/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59"/>
      <c r="AT131" s="159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59"/>
      <c r="BO131" s="159"/>
      <c r="BP131" s="159"/>
      <c r="BQ131" s="159"/>
      <c r="BR131" s="159"/>
      <c r="BS131" s="159"/>
      <c r="BT131" s="159"/>
      <c r="BU131" s="159"/>
      <c r="BV131" s="159"/>
      <c r="BW131" s="159"/>
    </row>
    <row r="132" spans="1:75" s="159" customFormat="1" ht="21.75" customHeight="1" x14ac:dyDescent="0.25">
      <c r="B132" s="249"/>
      <c r="S132" s="249"/>
      <c r="T132" s="249"/>
    </row>
    <row r="133" spans="1:75" s="159" customFormat="1" ht="21.75" customHeight="1" x14ac:dyDescent="0.25">
      <c r="B133" s="249"/>
      <c r="F133" s="250"/>
      <c r="G133" s="250"/>
      <c r="H133" s="250"/>
      <c r="I133" s="250"/>
      <c r="S133" s="249"/>
      <c r="T133" s="249"/>
    </row>
    <row r="134" spans="1:75" s="159" customFormat="1" ht="21.75" customHeight="1" thickBot="1" x14ac:dyDescent="0.3">
      <c r="B134" s="249"/>
      <c r="S134" s="249"/>
      <c r="T134" s="249"/>
    </row>
    <row r="135" spans="1:75" s="159" customFormat="1" ht="21.75" customHeight="1" x14ac:dyDescent="0.25">
      <c r="B135" s="249"/>
      <c r="C135" s="259"/>
      <c r="D135" s="260"/>
      <c r="E135" s="260"/>
      <c r="F135" s="260"/>
      <c r="G135" s="260"/>
      <c r="H135" s="260"/>
      <c r="I135" s="260"/>
      <c r="J135" s="260"/>
      <c r="K135" s="260"/>
      <c r="L135" s="260"/>
      <c r="M135" s="260"/>
      <c r="N135" s="260"/>
      <c r="O135" s="260"/>
      <c r="P135" s="260"/>
      <c r="Q135" s="260"/>
      <c r="R135" s="260"/>
      <c r="S135" s="261"/>
      <c r="T135" s="262"/>
    </row>
    <row r="136" spans="1:75" s="164" customFormat="1" ht="18.75" x14ac:dyDescent="0.3">
      <c r="C136" s="360" t="s">
        <v>138</v>
      </c>
      <c r="D136" s="361"/>
      <c r="E136" s="361"/>
      <c r="F136" s="361"/>
      <c r="G136" s="361"/>
      <c r="H136" s="361"/>
      <c r="I136" s="361"/>
      <c r="J136" s="361"/>
      <c r="K136" s="361"/>
      <c r="L136" s="361"/>
      <c r="M136" s="361"/>
      <c r="N136" s="361"/>
      <c r="O136" s="361"/>
      <c r="P136" s="361"/>
      <c r="Q136" s="361"/>
      <c r="R136" s="361"/>
      <c r="S136" s="361"/>
      <c r="T136" s="362"/>
    </row>
    <row r="137" spans="1:75" s="164" customFormat="1" ht="18.75" x14ac:dyDescent="0.3">
      <c r="C137" s="360" t="s">
        <v>136</v>
      </c>
      <c r="D137" s="361"/>
      <c r="E137" s="361"/>
      <c r="F137" s="361"/>
      <c r="G137" s="361"/>
      <c r="H137" s="361"/>
      <c r="I137" s="361"/>
      <c r="J137" s="361"/>
      <c r="K137" s="361"/>
      <c r="L137" s="361"/>
      <c r="M137" s="361"/>
      <c r="N137" s="361"/>
      <c r="O137" s="361"/>
      <c r="P137" s="361"/>
      <c r="Q137" s="361"/>
      <c r="R137" s="361"/>
      <c r="S137" s="361"/>
      <c r="T137" s="362"/>
    </row>
    <row r="138" spans="1:75" s="164" customFormat="1" ht="18.75" x14ac:dyDescent="0.3">
      <c r="C138" s="360" t="s">
        <v>137</v>
      </c>
      <c r="D138" s="361"/>
      <c r="E138" s="361"/>
      <c r="F138" s="361"/>
      <c r="G138" s="361"/>
      <c r="H138" s="361"/>
      <c r="I138" s="361"/>
      <c r="J138" s="361"/>
      <c r="K138" s="361"/>
      <c r="L138" s="361"/>
      <c r="M138" s="361"/>
      <c r="N138" s="361"/>
      <c r="O138" s="361"/>
      <c r="P138" s="361"/>
      <c r="Q138" s="361"/>
      <c r="R138" s="361"/>
      <c r="S138" s="361"/>
      <c r="T138" s="362"/>
    </row>
    <row r="139" spans="1:75" s="154" customFormat="1" ht="15.75" thickBot="1" x14ac:dyDescent="0.3">
      <c r="C139" s="251"/>
      <c r="D139" s="252"/>
      <c r="E139" s="253"/>
      <c r="F139" s="252"/>
      <c r="G139" s="252"/>
      <c r="H139" s="252"/>
      <c r="I139" s="252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4"/>
    </row>
    <row r="140" spans="1:75" s="159" customFormat="1" ht="21.75" customHeight="1" x14ac:dyDescent="0.25">
      <c r="B140" s="249"/>
      <c r="S140" s="249"/>
      <c r="T140" s="249"/>
    </row>
    <row r="141" spans="1:75" s="159" customFormat="1" ht="21.75" customHeight="1" x14ac:dyDescent="0.25">
      <c r="B141" s="249"/>
      <c r="S141" s="249"/>
      <c r="T141" s="249"/>
    </row>
    <row r="142" spans="1:75" s="159" customFormat="1" ht="21.75" customHeight="1" x14ac:dyDescent="0.25">
      <c r="B142" s="249"/>
      <c r="S142" s="249"/>
      <c r="T142" s="249"/>
    </row>
    <row r="143" spans="1:75" s="159" customFormat="1" ht="21.75" customHeight="1" x14ac:dyDescent="0.25">
      <c r="B143" s="249"/>
      <c r="S143" s="249"/>
      <c r="T143" s="249"/>
    </row>
    <row r="144" spans="1:75" s="159" customFormat="1" ht="21.75" customHeight="1" x14ac:dyDescent="0.25">
      <c r="B144" s="249"/>
      <c r="S144" s="249"/>
      <c r="T144" s="249"/>
    </row>
    <row r="145" spans="2:20" s="159" customFormat="1" ht="21.75" customHeight="1" x14ac:dyDescent="0.25">
      <c r="B145" s="249"/>
      <c r="S145" s="249"/>
      <c r="T145" s="249"/>
    </row>
    <row r="146" spans="2:20" s="159" customFormat="1" ht="21.75" customHeight="1" x14ac:dyDescent="0.25">
      <c r="B146" s="249"/>
      <c r="S146" s="249"/>
      <c r="T146" s="249"/>
    </row>
    <row r="147" spans="2:20" s="159" customFormat="1" ht="21.75" customHeight="1" x14ac:dyDescent="0.25">
      <c r="B147" s="249"/>
      <c r="S147" s="249"/>
      <c r="T147" s="249"/>
    </row>
    <row r="148" spans="2:20" s="159" customFormat="1" ht="21.75" customHeight="1" x14ac:dyDescent="0.25">
      <c r="B148" s="249"/>
      <c r="S148" s="249"/>
      <c r="T148" s="249"/>
    </row>
    <row r="149" spans="2:20" s="159" customFormat="1" ht="21.75" customHeight="1" x14ac:dyDescent="0.25">
      <c r="B149" s="249"/>
      <c r="S149" s="249"/>
      <c r="T149" s="249"/>
    </row>
    <row r="150" spans="2:20" s="159" customFormat="1" ht="21.75" customHeight="1" x14ac:dyDescent="0.25">
      <c r="B150" s="249"/>
      <c r="S150" s="249"/>
      <c r="T150" s="249"/>
    </row>
    <row r="151" spans="2:20" s="159" customFormat="1" ht="21.75" customHeight="1" x14ac:dyDescent="0.25">
      <c r="B151" s="249"/>
      <c r="S151" s="249"/>
      <c r="T151" s="249"/>
    </row>
    <row r="152" spans="2:20" s="159" customFormat="1" ht="21.75" customHeight="1" x14ac:dyDescent="0.25">
      <c r="B152" s="249"/>
      <c r="S152" s="249"/>
      <c r="T152" s="249"/>
    </row>
    <row r="153" spans="2:20" s="159" customFormat="1" ht="13.5" customHeight="1" x14ac:dyDescent="0.25">
      <c r="B153" s="249"/>
      <c r="C153" s="255"/>
      <c r="D153" s="255"/>
      <c r="E153" s="256"/>
      <c r="F153" s="257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3"/>
      <c r="T153" s="163"/>
    </row>
    <row r="154" spans="2:20" s="159" customFormat="1" ht="31.5" hidden="1" customHeight="1" x14ac:dyDescent="0.25">
      <c r="B154" s="249"/>
      <c r="S154" s="163"/>
      <c r="T154" s="163"/>
    </row>
    <row r="155" spans="2:20" s="154" customFormat="1" x14ac:dyDescent="0.25">
      <c r="E155" s="258"/>
    </row>
    <row r="156" spans="2:20" s="154" customFormat="1" x14ac:dyDescent="0.25">
      <c r="E156" s="258"/>
    </row>
    <row r="157" spans="2:20" s="154" customFormat="1" x14ac:dyDescent="0.25">
      <c r="E157" s="258"/>
    </row>
    <row r="158" spans="2:20" s="154" customFormat="1" x14ac:dyDescent="0.25">
      <c r="E158" s="258"/>
    </row>
    <row r="159" spans="2:20" s="154" customFormat="1" x14ac:dyDescent="0.25">
      <c r="E159" s="258"/>
    </row>
    <row r="160" spans="2:20" s="154" customFormat="1" x14ac:dyDescent="0.25">
      <c r="E160" s="258"/>
    </row>
    <row r="161" spans="5:5" s="154" customFormat="1" x14ac:dyDescent="0.25">
      <c r="E161" s="258"/>
    </row>
    <row r="162" spans="5:5" s="154" customFormat="1" x14ac:dyDescent="0.25">
      <c r="E162" s="258"/>
    </row>
    <row r="163" spans="5:5" s="154" customFormat="1" x14ac:dyDescent="0.25">
      <c r="E163" s="258"/>
    </row>
    <row r="164" spans="5:5" s="154" customFormat="1" x14ac:dyDescent="0.25">
      <c r="E164" s="258"/>
    </row>
    <row r="165" spans="5:5" s="154" customFormat="1" x14ac:dyDescent="0.25">
      <c r="E165" s="258"/>
    </row>
    <row r="166" spans="5:5" s="154" customFormat="1" x14ac:dyDescent="0.25">
      <c r="E166" s="258"/>
    </row>
    <row r="167" spans="5:5" s="154" customFormat="1" x14ac:dyDescent="0.25">
      <c r="E167" s="258"/>
    </row>
    <row r="168" spans="5:5" s="154" customFormat="1" x14ac:dyDescent="0.25">
      <c r="E168" s="258"/>
    </row>
    <row r="169" spans="5:5" s="154" customFormat="1" x14ac:dyDescent="0.25">
      <c r="E169" s="258"/>
    </row>
    <row r="170" spans="5:5" s="154" customFormat="1" x14ac:dyDescent="0.25">
      <c r="E170" s="258"/>
    </row>
    <row r="171" spans="5:5" s="154" customFormat="1" x14ac:dyDescent="0.25">
      <c r="E171" s="258"/>
    </row>
    <row r="172" spans="5:5" s="154" customFormat="1" x14ac:dyDescent="0.25">
      <c r="E172" s="258"/>
    </row>
    <row r="173" spans="5:5" s="154" customFormat="1" x14ac:dyDescent="0.25">
      <c r="E173" s="258"/>
    </row>
    <row r="174" spans="5:5" s="154" customFormat="1" x14ac:dyDescent="0.25">
      <c r="E174" s="258"/>
    </row>
    <row r="175" spans="5:5" s="154" customFormat="1" x14ac:dyDescent="0.25">
      <c r="E175" s="258"/>
    </row>
    <row r="176" spans="5:5" s="154" customFormat="1" x14ac:dyDescent="0.25">
      <c r="E176" s="258"/>
    </row>
    <row r="177" spans="5:5" s="154" customFormat="1" x14ac:dyDescent="0.25">
      <c r="E177" s="258"/>
    </row>
    <row r="178" spans="5:5" s="154" customFormat="1" x14ac:dyDescent="0.25">
      <c r="E178" s="258"/>
    </row>
    <row r="179" spans="5:5" s="154" customFormat="1" x14ac:dyDescent="0.25">
      <c r="E179" s="258"/>
    </row>
    <row r="180" spans="5:5" s="154" customFormat="1" x14ac:dyDescent="0.25">
      <c r="E180" s="258"/>
    </row>
    <row r="181" spans="5:5" s="154" customFormat="1" x14ac:dyDescent="0.25">
      <c r="E181" s="258"/>
    </row>
    <row r="182" spans="5:5" s="154" customFormat="1" x14ac:dyDescent="0.25">
      <c r="E182" s="258"/>
    </row>
    <row r="183" spans="5:5" s="154" customFormat="1" x14ac:dyDescent="0.25">
      <c r="E183" s="258"/>
    </row>
    <row r="184" spans="5:5" s="154" customFormat="1" x14ac:dyDescent="0.25">
      <c r="E184" s="258"/>
    </row>
    <row r="185" spans="5:5" s="154" customFormat="1" x14ac:dyDescent="0.25">
      <c r="E185" s="258"/>
    </row>
    <row r="186" spans="5:5" s="154" customFormat="1" x14ac:dyDescent="0.25">
      <c r="E186" s="258"/>
    </row>
    <row r="187" spans="5:5" s="154" customFormat="1" x14ac:dyDescent="0.25">
      <c r="E187" s="258"/>
    </row>
    <row r="188" spans="5:5" s="154" customFormat="1" x14ac:dyDescent="0.25">
      <c r="E188" s="258"/>
    </row>
    <row r="189" spans="5:5" s="154" customFormat="1" x14ac:dyDescent="0.25">
      <c r="E189" s="258"/>
    </row>
    <row r="190" spans="5:5" s="154" customFormat="1" x14ac:dyDescent="0.25">
      <c r="E190" s="258"/>
    </row>
    <row r="191" spans="5:5" s="154" customFormat="1" x14ac:dyDescent="0.25">
      <c r="E191" s="258"/>
    </row>
    <row r="192" spans="5:5" s="154" customFormat="1" x14ac:dyDescent="0.25">
      <c r="E192" s="258"/>
    </row>
    <row r="193" spans="5:5" s="154" customFormat="1" x14ac:dyDescent="0.25">
      <c r="E193" s="258"/>
    </row>
    <row r="194" spans="5:5" s="154" customFormat="1" x14ac:dyDescent="0.25">
      <c r="E194" s="258"/>
    </row>
    <row r="195" spans="5:5" s="154" customFormat="1" x14ac:dyDescent="0.25">
      <c r="E195" s="258"/>
    </row>
    <row r="196" spans="5:5" s="154" customFormat="1" x14ac:dyDescent="0.25">
      <c r="E196" s="258"/>
    </row>
    <row r="197" spans="5:5" s="154" customFormat="1" x14ac:dyDescent="0.25">
      <c r="E197" s="258"/>
    </row>
    <row r="198" spans="5:5" s="154" customFormat="1" x14ac:dyDescent="0.25">
      <c r="E198" s="258"/>
    </row>
    <row r="199" spans="5:5" s="154" customFormat="1" x14ac:dyDescent="0.25">
      <c r="E199" s="258"/>
    </row>
    <row r="200" spans="5:5" s="154" customFormat="1" x14ac:dyDescent="0.25">
      <c r="E200" s="258"/>
    </row>
    <row r="201" spans="5:5" s="154" customFormat="1" x14ac:dyDescent="0.25">
      <c r="E201" s="258"/>
    </row>
    <row r="202" spans="5:5" s="154" customFormat="1" x14ac:dyDescent="0.25">
      <c r="E202" s="258"/>
    </row>
    <row r="203" spans="5:5" s="154" customFormat="1" x14ac:dyDescent="0.25">
      <c r="E203" s="258"/>
    </row>
    <row r="204" spans="5:5" s="154" customFormat="1" x14ac:dyDescent="0.25">
      <c r="E204" s="258"/>
    </row>
    <row r="205" spans="5:5" s="154" customFormat="1" x14ac:dyDescent="0.25">
      <c r="E205" s="258"/>
    </row>
    <row r="206" spans="5:5" s="154" customFormat="1" x14ac:dyDescent="0.25">
      <c r="E206" s="258"/>
    </row>
    <row r="207" spans="5:5" s="154" customFormat="1" x14ac:dyDescent="0.25">
      <c r="E207" s="258"/>
    </row>
    <row r="208" spans="5:5" s="154" customFormat="1" x14ac:dyDescent="0.25">
      <c r="E208" s="258"/>
    </row>
    <row r="209" spans="5:5" s="154" customFormat="1" x14ac:dyDescent="0.25">
      <c r="E209" s="258"/>
    </row>
    <row r="210" spans="5:5" s="154" customFormat="1" x14ac:dyDescent="0.25">
      <c r="E210" s="258"/>
    </row>
    <row r="211" spans="5:5" s="154" customFormat="1" x14ac:dyDescent="0.25">
      <c r="E211" s="258"/>
    </row>
    <row r="212" spans="5:5" s="154" customFormat="1" x14ac:dyDescent="0.25">
      <c r="E212" s="258"/>
    </row>
    <row r="213" spans="5:5" s="154" customFormat="1" x14ac:dyDescent="0.25">
      <c r="E213" s="258"/>
    </row>
    <row r="214" spans="5:5" s="154" customFormat="1" x14ac:dyDescent="0.25">
      <c r="E214" s="258"/>
    </row>
    <row r="215" spans="5:5" s="154" customFormat="1" x14ac:dyDescent="0.25">
      <c r="E215" s="258"/>
    </row>
    <row r="216" spans="5:5" s="154" customFormat="1" x14ac:dyDescent="0.25">
      <c r="E216" s="258"/>
    </row>
    <row r="217" spans="5:5" s="154" customFormat="1" x14ac:dyDescent="0.25">
      <c r="E217" s="258"/>
    </row>
    <row r="218" spans="5:5" s="154" customFormat="1" x14ac:dyDescent="0.25">
      <c r="E218" s="258"/>
    </row>
    <row r="219" spans="5:5" s="154" customFormat="1" x14ac:dyDescent="0.25">
      <c r="E219" s="258"/>
    </row>
    <row r="220" spans="5:5" s="154" customFormat="1" x14ac:dyDescent="0.25">
      <c r="E220" s="258"/>
    </row>
    <row r="221" spans="5:5" s="154" customFormat="1" x14ac:dyDescent="0.25">
      <c r="E221" s="258"/>
    </row>
    <row r="222" spans="5:5" s="154" customFormat="1" x14ac:dyDescent="0.25">
      <c r="E222" s="258"/>
    </row>
    <row r="223" spans="5:5" s="154" customFormat="1" x14ac:dyDescent="0.25">
      <c r="E223" s="258"/>
    </row>
    <row r="224" spans="5:5" s="154" customFormat="1" x14ac:dyDescent="0.25">
      <c r="E224" s="258"/>
    </row>
    <row r="225" spans="5:5" s="154" customFormat="1" x14ac:dyDescent="0.25">
      <c r="E225" s="258"/>
    </row>
    <row r="226" spans="5:5" s="154" customFormat="1" x14ac:dyDescent="0.25">
      <c r="E226" s="258"/>
    </row>
    <row r="227" spans="5:5" s="154" customFormat="1" x14ac:dyDescent="0.25">
      <c r="E227" s="258"/>
    </row>
    <row r="228" spans="5:5" s="154" customFormat="1" x14ac:dyDescent="0.25">
      <c r="E228" s="258"/>
    </row>
    <row r="229" spans="5:5" s="154" customFormat="1" x14ac:dyDescent="0.25">
      <c r="E229" s="258"/>
    </row>
    <row r="230" spans="5:5" s="154" customFormat="1" x14ac:dyDescent="0.25">
      <c r="E230" s="258"/>
    </row>
    <row r="231" spans="5:5" s="154" customFormat="1" x14ac:dyDescent="0.25">
      <c r="E231" s="258"/>
    </row>
    <row r="232" spans="5:5" s="154" customFormat="1" x14ac:dyDescent="0.25">
      <c r="E232" s="258"/>
    </row>
    <row r="233" spans="5:5" s="154" customFormat="1" x14ac:dyDescent="0.25">
      <c r="E233" s="258"/>
    </row>
    <row r="234" spans="5:5" s="154" customFormat="1" x14ac:dyDescent="0.25">
      <c r="E234" s="258"/>
    </row>
    <row r="235" spans="5:5" s="154" customFormat="1" x14ac:dyDescent="0.25">
      <c r="E235" s="258"/>
    </row>
    <row r="236" spans="5:5" s="154" customFormat="1" x14ac:dyDescent="0.25">
      <c r="E236" s="258"/>
    </row>
    <row r="237" spans="5:5" s="154" customFormat="1" x14ac:dyDescent="0.25">
      <c r="E237" s="258"/>
    </row>
    <row r="238" spans="5:5" s="154" customFormat="1" x14ac:dyDescent="0.25">
      <c r="E238" s="258"/>
    </row>
    <row r="239" spans="5:5" s="154" customFormat="1" x14ac:dyDescent="0.25">
      <c r="E239" s="258"/>
    </row>
    <row r="240" spans="5:5" s="154" customFormat="1" x14ac:dyDescent="0.25">
      <c r="E240" s="258"/>
    </row>
    <row r="241" spans="5:5" s="154" customFormat="1" x14ac:dyDescent="0.25">
      <c r="E241" s="258"/>
    </row>
    <row r="242" spans="5:5" s="154" customFormat="1" x14ac:dyDescent="0.25">
      <c r="E242" s="258"/>
    </row>
    <row r="243" spans="5:5" s="154" customFormat="1" x14ac:dyDescent="0.25">
      <c r="E243" s="258"/>
    </row>
    <row r="244" spans="5:5" s="154" customFormat="1" x14ac:dyDescent="0.25">
      <c r="E244" s="258"/>
    </row>
    <row r="245" spans="5:5" s="154" customFormat="1" x14ac:dyDescent="0.25">
      <c r="E245" s="258"/>
    </row>
    <row r="246" spans="5:5" s="154" customFormat="1" x14ac:dyDescent="0.25">
      <c r="E246" s="258"/>
    </row>
    <row r="247" spans="5:5" s="154" customFormat="1" x14ac:dyDescent="0.25">
      <c r="E247" s="258"/>
    </row>
    <row r="248" spans="5:5" s="154" customFormat="1" x14ac:dyDescent="0.25">
      <c r="E248" s="258"/>
    </row>
    <row r="249" spans="5:5" s="154" customFormat="1" x14ac:dyDescent="0.25">
      <c r="E249" s="258"/>
    </row>
    <row r="250" spans="5:5" s="154" customFormat="1" x14ac:dyDescent="0.25">
      <c r="E250" s="258"/>
    </row>
    <row r="251" spans="5:5" s="154" customFormat="1" x14ac:dyDescent="0.25">
      <c r="E251" s="258"/>
    </row>
    <row r="252" spans="5:5" s="154" customFormat="1" x14ac:dyDescent="0.25">
      <c r="E252" s="258"/>
    </row>
    <row r="253" spans="5:5" s="154" customFormat="1" x14ac:dyDescent="0.25">
      <c r="E253" s="258"/>
    </row>
    <row r="254" spans="5:5" s="154" customFormat="1" x14ac:dyDescent="0.25">
      <c r="E254" s="258"/>
    </row>
    <row r="255" spans="5:5" s="154" customFormat="1" x14ac:dyDescent="0.25">
      <c r="E255" s="258"/>
    </row>
    <row r="256" spans="5:5" s="154" customFormat="1" x14ac:dyDescent="0.25">
      <c r="E256" s="258"/>
    </row>
    <row r="257" spans="5:5" s="154" customFormat="1" x14ac:dyDescent="0.25">
      <c r="E257" s="258"/>
    </row>
    <row r="258" spans="5:5" s="154" customFormat="1" x14ac:dyDescent="0.25">
      <c r="E258" s="258"/>
    </row>
    <row r="259" spans="5:5" s="154" customFormat="1" x14ac:dyDescent="0.25">
      <c r="E259" s="258"/>
    </row>
    <row r="260" spans="5:5" s="154" customFormat="1" x14ac:dyDescent="0.25">
      <c r="E260" s="258"/>
    </row>
    <row r="261" spans="5:5" s="154" customFormat="1" x14ac:dyDescent="0.25">
      <c r="E261" s="258"/>
    </row>
    <row r="262" spans="5:5" s="154" customFormat="1" x14ac:dyDescent="0.25">
      <c r="E262" s="258"/>
    </row>
    <row r="263" spans="5:5" s="154" customFormat="1" x14ac:dyDescent="0.25">
      <c r="E263" s="258"/>
    </row>
    <row r="264" spans="5:5" s="154" customFormat="1" x14ac:dyDescent="0.25">
      <c r="E264" s="258"/>
    </row>
    <row r="265" spans="5:5" s="154" customFormat="1" x14ac:dyDescent="0.25">
      <c r="E265" s="258"/>
    </row>
    <row r="266" spans="5:5" s="154" customFormat="1" x14ac:dyDescent="0.25">
      <c r="E266" s="258"/>
    </row>
    <row r="267" spans="5:5" s="154" customFormat="1" x14ac:dyDescent="0.25">
      <c r="E267" s="258"/>
    </row>
    <row r="268" spans="5:5" s="154" customFormat="1" x14ac:dyDescent="0.25">
      <c r="E268" s="258"/>
    </row>
    <row r="269" spans="5:5" s="154" customFormat="1" x14ac:dyDescent="0.25">
      <c r="E269" s="258"/>
    </row>
    <row r="270" spans="5:5" s="154" customFormat="1" x14ac:dyDescent="0.25">
      <c r="E270" s="258"/>
    </row>
    <row r="271" spans="5:5" s="154" customFormat="1" x14ac:dyDescent="0.25">
      <c r="E271" s="258"/>
    </row>
    <row r="272" spans="5:5" s="154" customFormat="1" x14ac:dyDescent="0.25">
      <c r="E272" s="258"/>
    </row>
    <row r="273" spans="5:5" s="154" customFormat="1" x14ac:dyDescent="0.25">
      <c r="E273" s="258"/>
    </row>
    <row r="274" spans="5:5" s="154" customFormat="1" x14ac:dyDescent="0.25">
      <c r="E274" s="258"/>
    </row>
    <row r="275" spans="5:5" s="154" customFormat="1" x14ac:dyDescent="0.25">
      <c r="E275" s="258"/>
    </row>
    <row r="276" spans="5:5" s="154" customFormat="1" x14ac:dyDescent="0.25">
      <c r="E276" s="258"/>
    </row>
    <row r="277" spans="5:5" s="154" customFormat="1" x14ac:dyDescent="0.25">
      <c r="E277" s="258"/>
    </row>
    <row r="278" spans="5:5" s="154" customFormat="1" x14ac:dyDescent="0.25">
      <c r="E278" s="258"/>
    </row>
    <row r="279" spans="5:5" s="154" customFormat="1" x14ac:dyDescent="0.25">
      <c r="E279" s="258"/>
    </row>
    <row r="280" spans="5:5" s="154" customFormat="1" x14ac:dyDescent="0.25">
      <c r="E280" s="258"/>
    </row>
    <row r="281" spans="5:5" s="154" customFormat="1" x14ac:dyDescent="0.25">
      <c r="E281" s="258"/>
    </row>
    <row r="282" spans="5:5" s="154" customFormat="1" x14ac:dyDescent="0.25">
      <c r="E282" s="258"/>
    </row>
    <row r="283" spans="5:5" s="154" customFormat="1" x14ac:dyDescent="0.25">
      <c r="E283" s="258"/>
    </row>
    <row r="284" spans="5:5" s="154" customFormat="1" x14ac:dyDescent="0.25">
      <c r="E284" s="258"/>
    </row>
    <row r="285" spans="5:5" s="154" customFormat="1" x14ac:dyDescent="0.25">
      <c r="E285" s="258"/>
    </row>
    <row r="286" spans="5:5" s="154" customFormat="1" x14ac:dyDescent="0.25">
      <c r="E286" s="258"/>
    </row>
    <row r="287" spans="5:5" s="154" customFormat="1" x14ac:dyDescent="0.25">
      <c r="E287" s="258"/>
    </row>
    <row r="288" spans="5:5" s="154" customFormat="1" x14ac:dyDescent="0.25">
      <c r="E288" s="258"/>
    </row>
    <row r="289" spans="5:5" s="154" customFormat="1" x14ac:dyDescent="0.25">
      <c r="E289" s="258"/>
    </row>
    <row r="290" spans="5:5" s="154" customFormat="1" x14ac:dyDescent="0.25">
      <c r="E290" s="258"/>
    </row>
    <row r="291" spans="5:5" s="154" customFormat="1" x14ac:dyDescent="0.25">
      <c r="E291" s="258"/>
    </row>
    <row r="292" spans="5:5" s="154" customFormat="1" x14ac:dyDescent="0.25">
      <c r="E292" s="258"/>
    </row>
    <row r="293" spans="5:5" s="154" customFormat="1" x14ac:dyDescent="0.25">
      <c r="E293" s="258"/>
    </row>
    <row r="294" spans="5:5" s="154" customFormat="1" x14ac:dyDescent="0.25">
      <c r="E294" s="258"/>
    </row>
    <row r="295" spans="5:5" s="154" customFormat="1" x14ac:dyDescent="0.25">
      <c r="E295" s="258"/>
    </row>
    <row r="296" spans="5:5" s="154" customFormat="1" x14ac:dyDescent="0.25">
      <c r="E296" s="258"/>
    </row>
    <row r="297" spans="5:5" s="154" customFormat="1" x14ac:dyDescent="0.25">
      <c r="E297" s="258"/>
    </row>
    <row r="298" spans="5:5" s="154" customFormat="1" x14ac:dyDescent="0.25">
      <c r="E298" s="258"/>
    </row>
    <row r="299" spans="5:5" s="154" customFormat="1" x14ac:dyDescent="0.25">
      <c r="E299" s="258"/>
    </row>
    <row r="300" spans="5:5" s="154" customFormat="1" x14ac:dyDescent="0.25">
      <c r="E300" s="258"/>
    </row>
    <row r="301" spans="5:5" s="154" customFormat="1" x14ac:dyDescent="0.25">
      <c r="E301" s="258"/>
    </row>
    <row r="302" spans="5:5" s="154" customFormat="1" x14ac:dyDescent="0.25">
      <c r="E302" s="258"/>
    </row>
    <row r="303" spans="5:5" s="154" customFormat="1" x14ac:dyDescent="0.25">
      <c r="E303" s="258"/>
    </row>
    <row r="304" spans="5:5" s="154" customFormat="1" x14ac:dyDescent="0.25">
      <c r="E304" s="258"/>
    </row>
    <row r="305" spans="5:5" s="154" customFormat="1" x14ac:dyDescent="0.25">
      <c r="E305" s="258"/>
    </row>
    <row r="306" spans="5:5" s="154" customFormat="1" x14ac:dyDescent="0.25">
      <c r="E306" s="258"/>
    </row>
    <row r="307" spans="5:5" s="154" customFormat="1" x14ac:dyDescent="0.25">
      <c r="E307" s="258"/>
    </row>
    <row r="308" spans="5:5" s="154" customFormat="1" x14ac:dyDescent="0.25">
      <c r="E308" s="258"/>
    </row>
    <row r="309" spans="5:5" s="154" customFormat="1" x14ac:dyDescent="0.25">
      <c r="E309" s="258"/>
    </row>
    <row r="310" spans="5:5" s="154" customFormat="1" x14ac:dyDescent="0.25">
      <c r="E310" s="258"/>
    </row>
    <row r="311" spans="5:5" s="154" customFormat="1" x14ac:dyDescent="0.25">
      <c r="E311" s="258"/>
    </row>
    <row r="312" spans="5:5" s="154" customFormat="1" x14ac:dyDescent="0.25">
      <c r="E312" s="258"/>
    </row>
    <row r="313" spans="5:5" s="154" customFormat="1" x14ac:dyDescent="0.25">
      <c r="E313" s="258"/>
    </row>
    <row r="314" spans="5:5" s="154" customFormat="1" x14ac:dyDescent="0.25">
      <c r="E314" s="258"/>
    </row>
    <row r="315" spans="5:5" s="154" customFormat="1" x14ac:dyDescent="0.25">
      <c r="E315" s="258"/>
    </row>
    <row r="316" spans="5:5" s="154" customFormat="1" x14ac:dyDescent="0.25">
      <c r="E316" s="258"/>
    </row>
    <row r="317" spans="5:5" s="154" customFormat="1" x14ac:dyDescent="0.25">
      <c r="E317" s="258"/>
    </row>
    <row r="318" spans="5:5" s="154" customFormat="1" x14ac:dyDescent="0.25">
      <c r="E318" s="258"/>
    </row>
    <row r="319" spans="5:5" s="154" customFormat="1" x14ac:dyDescent="0.25">
      <c r="E319" s="258"/>
    </row>
    <row r="320" spans="5:5" s="154" customFormat="1" x14ac:dyDescent="0.25">
      <c r="E320" s="258"/>
    </row>
    <row r="321" spans="5:5" s="154" customFormat="1" x14ac:dyDescent="0.25">
      <c r="E321" s="258"/>
    </row>
    <row r="322" spans="5:5" s="154" customFormat="1" x14ac:dyDescent="0.25">
      <c r="E322" s="258"/>
    </row>
    <row r="323" spans="5:5" s="154" customFormat="1" x14ac:dyDescent="0.25">
      <c r="E323" s="258"/>
    </row>
    <row r="324" spans="5:5" s="154" customFormat="1" x14ac:dyDescent="0.25">
      <c r="E324" s="258"/>
    </row>
    <row r="325" spans="5:5" s="154" customFormat="1" x14ac:dyDescent="0.25">
      <c r="E325" s="258"/>
    </row>
    <row r="326" spans="5:5" s="154" customFormat="1" x14ac:dyDescent="0.25">
      <c r="E326" s="258"/>
    </row>
    <row r="327" spans="5:5" s="154" customFormat="1" x14ac:dyDescent="0.25">
      <c r="E327" s="258"/>
    </row>
    <row r="328" spans="5:5" s="154" customFormat="1" x14ac:dyDescent="0.25">
      <c r="E328" s="258"/>
    </row>
    <row r="329" spans="5:5" s="154" customFormat="1" x14ac:dyDescent="0.25">
      <c r="E329" s="258"/>
    </row>
    <row r="330" spans="5:5" s="154" customFormat="1" x14ac:dyDescent="0.25">
      <c r="E330" s="258"/>
    </row>
    <row r="331" spans="5:5" s="154" customFormat="1" x14ac:dyDescent="0.25">
      <c r="E331" s="258"/>
    </row>
    <row r="332" spans="5:5" s="154" customFormat="1" x14ac:dyDescent="0.25">
      <c r="E332" s="258"/>
    </row>
    <row r="333" spans="5:5" s="154" customFormat="1" x14ac:dyDescent="0.25">
      <c r="E333" s="258"/>
    </row>
    <row r="334" spans="5:5" s="154" customFormat="1" x14ac:dyDescent="0.25">
      <c r="E334" s="258"/>
    </row>
    <row r="335" spans="5:5" s="154" customFormat="1" x14ac:dyDescent="0.25">
      <c r="E335" s="258"/>
    </row>
    <row r="336" spans="5:5" s="154" customFormat="1" x14ac:dyDescent="0.25">
      <c r="E336" s="258"/>
    </row>
    <row r="337" spans="5:5" s="154" customFormat="1" x14ac:dyDescent="0.25">
      <c r="E337" s="258"/>
    </row>
    <row r="338" spans="5:5" s="154" customFormat="1" x14ac:dyDescent="0.25">
      <c r="E338" s="258"/>
    </row>
    <row r="339" spans="5:5" s="154" customFormat="1" x14ac:dyDescent="0.25">
      <c r="E339" s="258"/>
    </row>
    <row r="340" spans="5:5" s="154" customFormat="1" x14ac:dyDescent="0.25">
      <c r="E340" s="258"/>
    </row>
    <row r="341" spans="5:5" s="154" customFormat="1" x14ac:dyDescent="0.25">
      <c r="E341" s="258"/>
    </row>
    <row r="342" spans="5:5" s="154" customFormat="1" x14ac:dyDescent="0.25">
      <c r="E342" s="258"/>
    </row>
    <row r="343" spans="5:5" s="154" customFormat="1" x14ac:dyDescent="0.25">
      <c r="E343" s="258"/>
    </row>
    <row r="344" spans="5:5" s="154" customFormat="1" x14ac:dyDescent="0.25">
      <c r="E344" s="258"/>
    </row>
  </sheetData>
  <autoFilter ref="A14:AJ131" xr:uid="{00000000-0009-0000-0000-00000C000000}"/>
  <mergeCells count="4">
    <mergeCell ref="E6:T6"/>
    <mergeCell ref="C136:T136"/>
    <mergeCell ref="C137:T137"/>
    <mergeCell ref="C138:T13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2" fitToHeight="0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CE380"/>
  <sheetViews>
    <sheetView zoomScale="50" zoomScaleNormal="50" workbookViewId="0">
      <selection sqref="A1:XFD1048576"/>
    </sheetView>
  </sheetViews>
  <sheetFormatPr baseColWidth="10" defaultColWidth="76.85546875" defaultRowHeight="15" x14ac:dyDescent="0.25"/>
  <cols>
    <col min="1" max="1" width="7.28515625" style="154" customWidth="1"/>
    <col min="2" max="2" width="6.85546875" style="2" customWidth="1"/>
    <col min="3" max="3" width="74.42578125" style="2" customWidth="1"/>
    <col min="4" max="4" width="20.7109375" style="247" customWidth="1"/>
    <col min="5" max="5" width="44.42578125" style="12" bestFit="1" customWidth="1"/>
    <col min="6" max="6" width="37" style="2" bestFit="1" customWidth="1"/>
    <col min="7" max="8" width="24.140625" style="2" bestFit="1" customWidth="1"/>
    <col min="9" max="9" width="24.7109375" style="2" bestFit="1" customWidth="1"/>
    <col min="10" max="10" width="27.5703125" style="2" bestFit="1" customWidth="1"/>
    <col min="11" max="11" width="25.42578125" style="2" bestFit="1" customWidth="1"/>
    <col min="12" max="12" width="27" style="2" customWidth="1"/>
    <col min="13" max="13" width="24.85546875" style="2" customWidth="1"/>
    <col min="14" max="17" width="22.7109375" style="2" hidden="1" customWidth="1"/>
    <col min="18" max="18" width="3.85546875" style="2" hidden="1" customWidth="1"/>
    <col min="19" max="19" width="27" style="2" bestFit="1" customWidth="1"/>
    <col min="20" max="20" width="28.42578125" style="2" bestFit="1" customWidth="1"/>
    <col min="21" max="21" width="8.28515625" style="154" customWidth="1"/>
    <col min="22" max="22" width="19" style="154" bestFit="1" customWidth="1"/>
    <col min="23" max="23" width="20.5703125" style="154" bestFit="1" customWidth="1"/>
    <col min="24" max="24" width="19" style="154" customWidth="1"/>
    <col min="25" max="83" width="11.42578125" style="154" customWidth="1"/>
    <col min="84" max="231" width="11.42578125" style="2" customWidth="1"/>
    <col min="232" max="234" width="7.28515625" style="2" customWidth="1"/>
    <col min="235" max="235" width="0" style="2" hidden="1" customWidth="1"/>
    <col min="236" max="236" width="7.28515625" style="2" customWidth="1"/>
    <col min="237" max="237" width="66.140625" style="2" customWidth="1"/>
    <col min="238" max="238" width="0" style="2" hidden="1" customWidth="1"/>
    <col min="239" max="239" width="28" style="2" customWidth="1"/>
    <col min="240" max="240" width="32.140625" style="2" customWidth="1"/>
    <col min="241" max="241" width="39.85546875" style="2" bestFit="1" customWidth="1"/>
    <col min="242" max="242" width="0" style="2" hidden="1" customWidth="1"/>
    <col min="243" max="243" width="7.28515625" style="2" customWidth="1"/>
    <col min="244" max="244" width="0" style="2" hidden="1" customWidth="1"/>
    <col min="245" max="245" width="7.28515625" style="2" customWidth="1"/>
    <col min="246" max="246" width="59.5703125" style="2" customWidth="1"/>
    <col min="247" max="247" width="0" style="2" hidden="1" customWidth="1"/>
    <col min="248" max="248" width="23.85546875" style="2" customWidth="1"/>
    <col min="249" max="249" width="27.42578125" style="2" customWidth="1"/>
    <col min="250" max="250" width="28" style="2" customWidth="1"/>
    <col min="251" max="253" width="0" style="2" hidden="1" customWidth="1"/>
    <col min="254" max="254" width="7.28515625" style="2" customWidth="1"/>
    <col min="255" max="255" width="6.140625" style="2" bestFit="1" customWidth="1"/>
    <col min="256" max="256" width="76.85546875" style="2"/>
    <col min="257" max="257" width="7.28515625" style="2" customWidth="1"/>
    <col min="258" max="258" width="6.140625" style="2" bestFit="1" customWidth="1"/>
    <col min="259" max="259" width="78" style="2" customWidth="1"/>
    <col min="260" max="260" width="20.7109375" style="2" customWidth="1"/>
    <col min="261" max="261" width="26" style="2" customWidth="1"/>
    <col min="262" max="262" width="37" style="2" bestFit="1" customWidth="1"/>
    <col min="263" max="271" width="0" style="2" hidden="1" customWidth="1"/>
    <col min="272" max="274" width="22.7109375" style="2" bestFit="1" customWidth="1"/>
    <col min="275" max="275" width="25.28515625" style="2" bestFit="1" customWidth="1"/>
    <col min="276" max="276" width="21" style="2" bestFit="1" customWidth="1"/>
    <col min="277" max="277" width="8.28515625" style="2" customWidth="1"/>
    <col min="278" max="278" width="19" style="2" bestFit="1" customWidth="1"/>
    <col min="279" max="279" width="20.5703125" style="2" bestFit="1" customWidth="1"/>
    <col min="280" max="280" width="19" style="2" customWidth="1"/>
    <col min="281" max="487" width="11.42578125" style="2" customWidth="1"/>
    <col min="488" max="490" width="7.28515625" style="2" customWidth="1"/>
    <col min="491" max="491" width="0" style="2" hidden="1" customWidth="1"/>
    <col min="492" max="492" width="7.28515625" style="2" customWidth="1"/>
    <col min="493" max="493" width="66.140625" style="2" customWidth="1"/>
    <col min="494" max="494" width="0" style="2" hidden="1" customWidth="1"/>
    <col min="495" max="495" width="28" style="2" customWidth="1"/>
    <col min="496" max="496" width="32.140625" style="2" customWidth="1"/>
    <col min="497" max="497" width="39.85546875" style="2" bestFit="1" customWidth="1"/>
    <col min="498" max="498" width="0" style="2" hidden="1" customWidth="1"/>
    <col min="499" max="499" width="7.28515625" style="2" customWidth="1"/>
    <col min="500" max="500" width="0" style="2" hidden="1" customWidth="1"/>
    <col min="501" max="501" width="7.28515625" style="2" customWidth="1"/>
    <col min="502" max="502" width="59.5703125" style="2" customWidth="1"/>
    <col min="503" max="503" width="0" style="2" hidden="1" customWidth="1"/>
    <col min="504" max="504" width="23.85546875" style="2" customWidth="1"/>
    <col min="505" max="505" width="27.42578125" style="2" customWidth="1"/>
    <col min="506" max="506" width="28" style="2" customWidth="1"/>
    <col min="507" max="509" width="0" style="2" hidden="1" customWidth="1"/>
    <col min="510" max="510" width="7.28515625" style="2" customWidth="1"/>
    <col min="511" max="511" width="6.140625" style="2" bestFit="1" customWidth="1"/>
    <col min="512" max="512" width="76.85546875" style="2"/>
    <col min="513" max="513" width="7.28515625" style="2" customWidth="1"/>
    <col min="514" max="514" width="6.140625" style="2" bestFit="1" customWidth="1"/>
    <col min="515" max="515" width="78" style="2" customWidth="1"/>
    <col min="516" max="516" width="20.7109375" style="2" customWidth="1"/>
    <col min="517" max="517" width="26" style="2" customWidth="1"/>
    <col min="518" max="518" width="37" style="2" bestFit="1" customWidth="1"/>
    <col min="519" max="527" width="0" style="2" hidden="1" customWidth="1"/>
    <col min="528" max="530" width="22.7109375" style="2" bestFit="1" customWidth="1"/>
    <col min="531" max="531" width="25.28515625" style="2" bestFit="1" customWidth="1"/>
    <col min="532" max="532" width="21" style="2" bestFit="1" customWidth="1"/>
    <col min="533" max="533" width="8.28515625" style="2" customWidth="1"/>
    <col min="534" max="534" width="19" style="2" bestFit="1" customWidth="1"/>
    <col min="535" max="535" width="20.5703125" style="2" bestFit="1" customWidth="1"/>
    <col min="536" max="536" width="19" style="2" customWidth="1"/>
    <col min="537" max="743" width="11.42578125" style="2" customWidth="1"/>
    <col min="744" max="746" width="7.28515625" style="2" customWidth="1"/>
    <col min="747" max="747" width="0" style="2" hidden="1" customWidth="1"/>
    <col min="748" max="748" width="7.28515625" style="2" customWidth="1"/>
    <col min="749" max="749" width="66.140625" style="2" customWidth="1"/>
    <col min="750" max="750" width="0" style="2" hidden="1" customWidth="1"/>
    <col min="751" max="751" width="28" style="2" customWidth="1"/>
    <col min="752" max="752" width="32.140625" style="2" customWidth="1"/>
    <col min="753" max="753" width="39.85546875" style="2" bestFit="1" customWidth="1"/>
    <col min="754" max="754" width="0" style="2" hidden="1" customWidth="1"/>
    <col min="755" max="755" width="7.28515625" style="2" customWidth="1"/>
    <col min="756" max="756" width="0" style="2" hidden="1" customWidth="1"/>
    <col min="757" max="757" width="7.28515625" style="2" customWidth="1"/>
    <col min="758" max="758" width="59.5703125" style="2" customWidth="1"/>
    <col min="759" max="759" width="0" style="2" hidden="1" customWidth="1"/>
    <col min="760" max="760" width="23.85546875" style="2" customWidth="1"/>
    <col min="761" max="761" width="27.42578125" style="2" customWidth="1"/>
    <col min="762" max="762" width="28" style="2" customWidth="1"/>
    <col min="763" max="765" width="0" style="2" hidden="1" customWidth="1"/>
    <col min="766" max="766" width="7.28515625" style="2" customWidth="1"/>
    <col min="767" max="767" width="6.140625" style="2" bestFit="1" customWidth="1"/>
    <col min="768" max="768" width="76.85546875" style="2"/>
    <col min="769" max="769" width="7.28515625" style="2" customWidth="1"/>
    <col min="770" max="770" width="6.140625" style="2" bestFit="1" customWidth="1"/>
    <col min="771" max="771" width="78" style="2" customWidth="1"/>
    <col min="772" max="772" width="20.7109375" style="2" customWidth="1"/>
    <col min="773" max="773" width="26" style="2" customWidth="1"/>
    <col min="774" max="774" width="37" style="2" bestFit="1" customWidth="1"/>
    <col min="775" max="783" width="0" style="2" hidden="1" customWidth="1"/>
    <col min="784" max="786" width="22.7109375" style="2" bestFit="1" customWidth="1"/>
    <col min="787" max="787" width="25.28515625" style="2" bestFit="1" customWidth="1"/>
    <col min="788" max="788" width="21" style="2" bestFit="1" customWidth="1"/>
    <col min="789" max="789" width="8.28515625" style="2" customWidth="1"/>
    <col min="790" max="790" width="19" style="2" bestFit="1" customWidth="1"/>
    <col min="791" max="791" width="20.5703125" style="2" bestFit="1" customWidth="1"/>
    <col min="792" max="792" width="19" style="2" customWidth="1"/>
    <col min="793" max="999" width="11.42578125" style="2" customWidth="1"/>
    <col min="1000" max="1002" width="7.28515625" style="2" customWidth="1"/>
    <col min="1003" max="1003" width="0" style="2" hidden="1" customWidth="1"/>
    <col min="1004" max="1004" width="7.28515625" style="2" customWidth="1"/>
    <col min="1005" max="1005" width="66.140625" style="2" customWidth="1"/>
    <col min="1006" max="1006" width="0" style="2" hidden="1" customWidth="1"/>
    <col min="1007" max="1007" width="28" style="2" customWidth="1"/>
    <col min="1008" max="1008" width="32.140625" style="2" customWidth="1"/>
    <col min="1009" max="1009" width="39.85546875" style="2" bestFit="1" customWidth="1"/>
    <col min="1010" max="1010" width="0" style="2" hidden="1" customWidth="1"/>
    <col min="1011" max="1011" width="7.28515625" style="2" customWidth="1"/>
    <col min="1012" max="1012" width="0" style="2" hidden="1" customWidth="1"/>
    <col min="1013" max="1013" width="7.28515625" style="2" customWidth="1"/>
    <col min="1014" max="1014" width="59.5703125" style="2" customWidth="1"/>
    <col min="1015" max="1015" width="0" style="2" hidden="1" customWidth="1"/>
    <col min="1016" max="1016" width="23.85546875" style="2" customWidth="1"/>
    <col min="1017" max="1017" width="27.42578125" style="2" customWidth="1"/>
    <col min="1018" max="1018" width="28" style="2" customWidth="1"/>
    <col min="1019" max="1021" width="0" style="2" hidden="1" customWidth="1"/>
    <col min="1022" max="1022" width="7.28515625" style="2" customWidth="1"/>
    <col min="1023" max="1023" width="6.140625" style="2" bestFit="1" customWidth="1"/>
    <col min="1024" max="1024" width="76.85546875" style="2"/>
    <col min="1025" max="1025" width="7.28515625" style="2" customWidth="1"/>
    <col min="1026" max="1026" width="6.140625" style="2" bestFit="1" customWidth="1"/>
    <col min="1027" max="1027" width="78" style="2" customWidth="1"/>
    <col min="1028" max="1028" width="20.7109375" style="2" customWidth="1"/>
    <col min="1029" max="1029" width="26" style="2" customWidth="1"/>
    <col min="1030" max="1030" width="37" style="2" bestFit="1" customWidth="1"/>
    <col min="1031" max="1039" width="0" style="2" hidden="1" customWidth="1"/>
    <col min="1040" max="1042" width="22.7109375" style="2" bestFit="1" customWidth="1"/>
    <col min="1043" max="1043" width="25.28515625" style="2" bestFit="1" customWidth="1"/>
    <col min="1044" max="1044" width="21" style="2" bestFit="1" customWidth="1"/>
    <col min="1045" max="1045" width="8.28515625" style="2" customWidth="1"/>
    <col min="1046" max="1046" width="19" style="2" bestFit="1" customWidth="1"/>
    <col min="1047" max="1047" width="20.5703125" style="2" bestFit="1" customWidth="1"/>
    <col min="1048" max="1048" width="19" style="2" customWidth="1"/>
    <col min="1049" max="1255" width="11.42578125" style="2" customWidth="1"/>
    <col min="1256" max="1258" width="7.28515625" style="2" customWidth="1"/>
    <col min="1259" max="1259" width="0" style="2" hidden="1" customWidth="1"/>
    <col min="1260" max="1260" width="7.28515625" style="2" customWidth="1"/>
    <col min="1261" max="1261" width="66.140625" style="2" customWidth="1"/>
    <col min="1262" max="1262" width="0" style="2" hidden="1" customWidth="1"/>
    <col min="1263" max="1263" width="28" style="2" customWidth="1"/>
    <col min="1264" max="1264" width="32.140625" style="2" customWidth="1"/>
    <col min="1265" max="1265" width="39.85546875" style="2" bestFit="1" customWidth="1"/>
    <col min="1266" max="1266" width="0" style="2" hidden="1" customWidth="1"/>
    <col min="1267" max="1267" width="7.28515625" style="2" customWidth="1"/>
    <col min="1268" max="1268" width="0" style="2" hidden="1" customWidth="1"/>
    <col min="1269" max="1269" width="7.28515625" style="2" customWidth="1"/>
    <col min="1270" max="1270" width="59.5703125" style="2" customWidth="1"/>
    <col min="1271" max="1271" width="0" style="2" hidden="1" customWidth="1"/>
    <col min="1272" max="1272" width="23.85546875" style="2" customWidth="1"/>
    <col min="1273" max="1273" width="27.42578125" style="2" customWidth="1"/>
    <col min="1274" max="1274" width="28" style="2" customWidth="1"/>
    <col min="1275" max="1277" width="0" style="2" hidden="1" customWidth="1"/>
    <col min="1278" max="1278" width="7.28515625" style="2" customWidth="1"/>
    <col min="1279" max="1279" width="6.140625" style="2" bestFit="1" customWidth="1"/>
    <col min="1280" max="1280" width="76.85546875" style="2"/>
    <col min="1281" max="1281" width="7.28515625" style="2" customWidth="1"/>
    <col min="1282" max="1282" width="6.140625" style="2" bestFit="1" customWidth="1"/>
    <col min="1283" max="1283" width="78" style="2" customWidth="1"/>
    <col min="1284" max="1284" width="20.7109375" style="2" customWidth="1"/>
    <col min="1285" max="1285" width="26" style="2" customWidth="1"/>
    <col min="1286" max="1286" width="37" style="2" bestFit="1" customWidth="1"/>
    <col min="1287" max="1295" width="0" style="2" hidden="1" customWidth="1"/>
    <col min="1296" max="1298" width="22.7109375" style="2" bestFit="1" customWidth="1"/>
    <col min="1299" max="1299" width="25.28515625" style="2" bestFit="1" customWidth="1"/>
    <col min="1300" max="1300" width="21" style="2" bestFit="1" customWidth="1"/>
    <col min="1301" max="1301" width="8.28515625" style="2" customWidth="1"/>
    <col min="1302" max="1302" width="19" style="2" bestFit="1" customWidth="1"/>
    <col min="1303" max="1303" width="20.5703125" style="2" bestFit="1" customWidth="1"/>
    <col min="1304" max="1304" width="19" style="2" customWidth="1"/>
    <col min="1305" max="1511" width="11.42578125" style="2" customWidth="1"/>
    <col min="1512" max="1514" width="7.28515625" style="2" customWidth="1"/>
    <col min="1515" max="1515" width="0" style="2" hidden="1" customWidth="1"/>
    <col min="1516" max="1516" width="7.28515625" style="2" customWidth="1"/>
    <col min="1517" max="1517" width="66.140625" style="2" customWidth="1"/>
    <col min="1518" max="1518" width="0" style="2" hidden="1" customWidth="1"/>
    <col min="1519" max="1519" width="28" style="2" customWidth="1"/>
    <col min="1520" max="1520" width="32.140625" style="2" customWidth="1"/>
    <col min="1521" max="1521" width="39.85546875" style="2" bestFit="1" customWidth="1"/>
    <col min="1522" max="1522" width="0" style="2" hidden="1" customWidth="1"/>
    <col min="1523" max="1523" width="7.28515625" style="2" customWidth="1"/>
    <col min="1524" max="1524" width="0" style="2" hidden="1" customWidth="1"/>
    <col min="1525" max="1525" width="7.28515625" style="2" customWidth="1"/>
    <col min="1526" max="1526" width="59.5703125" style="2" customWidth="1"/>
    <col min="1527" max="1527" width="0" style="2" hidden="1" customWidth="1"/>
    <col min="1528" max="1528" width="23.85546875" style="2" customWidth="1"/>
    <col min="1529" max="1529" width="27.42578125" style="2" customWidth="1"/>
    <col min="1530" max="1530" width="28" style="2" customWidth="1"/>
    <col min="1531" max="1533" width="0" style="2" hidden="1" customWidth="1"/>
    <col min="1534" max="1534" width="7.28515625" style="2" customWidth="1"/>
    <col min="1535" max="1535" width="6.140625" style="2" bestFit="1" customWidth="1"/>
    <col min="1536" max="1536" width="76.85546875" style="2"/>
    <col min="1537" max="1537" width="7.28515625" style="2" customWidth="1"/>
    <col min="1538" max="1538" width="6.140625" style="2" bestFit="1" customWidth="1"/>
    <col min="1539" max="1539" width="78" style="2" customWidth="1"/>
    <col min="1540" max="1540" width="20.7109375" style="2" customWidth="1"/>
    <col min="1541" max="1541" width="26" style="2" customWidth="1"/>
    <col min="1542" max="1542" width="37" style="2" bestFit="1" customWidth="1"/>
    <col min="1543" max="1551" width="0" style="2" hidden="1" customWidth="1"/>
    <col min="1552" max="1554" width="22.7109375" style="2" bestFit="1" customWidth="1"/>
    <col min="1555" max="1555" width="25.28515625" style="2" bestFit="1" customWidth="1"/>
    <col min="1556" max="1556" width="21" style="2" bestFit="1" customWidth="1"/>
    <col min="1557" max="1557" width="8.28515625" style="2" customWidth="1"/>
    <col min="1558" max="1558" width="19" style="2" bestFit="1" customWidth="1"/>
    <col min="1559" max="1559" width="20.5703125" style="2" bestFit="1" customWidth="1"/>
    <col min="1560" max="1560" width="19" style="2" customWidth="1"/>
    <col min="1561" max="1767" width="11.42578125" style="2" customWidth="1"/>
    <col min="1768" max="1770" width="7.28515625" style="2" customWidth="1"/>
    <col min="1771" max="1771" width="0" style="2" hidden="1" customWidth="1"/>
    <col min="1772" max="1772" width="7.28515625" style="2" customWidth="1"/>
    <col min="1773" max="1773" width="66.140625" style="2" customWidth="1"/>
    <col min="1774" max="1774" width="0" style="2" hidden="1" customWidth="1"/>
    <col min="1775" max="1775" width="28" style="2" customWidth="1"/>
    <col min="1776" max="1776" width="32.140625" style="2" customWidth="1"/>
    <col min="1777" max="1777" width="39.85546875" style="2" bestFit="1" customWidth="1"/>
    <col min="1778" max="1778" width="0" style="2" hidden="1" customWidth="1"/>
    <col min="1779" max="1779" width="7.28515625" style="2" customWidth="1"/>
    <col min="1780" max="1780" width="0" style="2" hidden="1" customWidth="1"/>
    <col min="1781" max="1781" width="7.28515625" style="2" customWidth="1"/>
    <col min="1782" max="1782" width="59.5703125" style="2" customWidth="1"/>
    <col min="1783" max="1783" width="0" style="2" hidden="1" customWidth="1"/>
    <col min="1784" max="1784" width="23.85546875" style="2" customWidth="1"/>
    <col min="1785" max="1785" width="27.42578125" style="2" customWidth="1"/>
    <col min="1786" max="1786" width="28" style="2" customWidth="1"/>
    <col min="1787" max="1789" width="0" style="2" hidden="1" customWidth="1"/>
    <col min="1790" max="1790" width="7.28515625" style="2" customWidth="1"/>
    <col min="1791" max="1791" width="6.140625" style="2" bestFit="1" customWidth="1"/>
    <col min="1792" max="1792" width="76.85546875" style="2"/>
    <col min="1793" max="1793" width="7.28515625" style="2" customWidth="1"/>
    <col min="1794" max="1794" width="6.140625" style="2" bestFit="1" customWidth="1"/>
    <col min="1795" max="1795" width="78" style="2" customWidth="1"/>
    <col min="1796" max="1796" width="20.7109375" style="2" customWidth="1"/>
    <col min="1797" max="1797" width="26" style="2" customWidth="1"/>
    <col min="1798" max="1798" width="37" style="2" bestFit="1" customWidth="1"/>
    <col min="1799" max="1807" width="0" style="2" hidden="1" customWidth="1"/>
    <col min="1808" max="1810" width="22.7109375" style="2" bestFit="1" customWidth="1"/>
    <col min="1811" max="1811" width="25.28515625" style="2" bestFit="1" customWidth="1"/>
    <col min="1812" max="1812" width="21" style="2" bestFit="1" customWidth="1"/>
    <col min="1813" max="1813" width="8.28515625" style="2" customWidth="1"/>
    <col min="1814" max="1814" width="19" style="2" bestFit="1" customWidth="1"/>
    <col min="1815" max="1815" width="20.5703125" style="2" bestFit="1" customWidth="1"/>
    <col min="1816" max="1816" width="19" style="2" customWidth="1"/>
    <col min="1817" max="2023" width="11.42578125" style="2" customWidth="1"/>
    <col min="2024" max="2026" width="7.28515625" style="2" customWidth="1"/>
    <col min="2027" max="2027" width="0" style="2" hidden="1" customWidth="1"/>
    <col min="2028" max="2028" width="7.28515625" style="2" customWidth="1"/>
    <col min="2029" max="2029" width="66.140625" style="2" customWidth="1"/>
    <col min="2030" max="2030" width="0" style="2" hidden="1" customWidth="1"/>
    <col min="2031" max="2031" width="28" style="2" customWidth="1"/>
    <col min="2032" max="2032" width="32.140625" style="2" customWidth="1"/>
    <col min="2033" max="2033" width="39.85546875" style="2" bestFit="1" customWidth="1"/>
    <col min="2034" max="2034" width="0" style="2" hidden="1" customWidth="1"/>
    <col min="2035" max="2035" width="7.28515625" style="2" customWidth="1"/>
    <col min="2036" max="2036" width="0" style="2" hidden="1" customWidth="1"/>
    <col min="2037" max="2037" width="7.28515625" style="2" customWidth="1"/>
    <col min="2038" max="2038" width="59.5703125" style="2" customWidth="1"/>
    <col min="2039" max="2039" width="0" style="2" hidden="1" customWidth="1"/>
    <col min="2040" max="2040" width="23.85546875" style="2" customWidth="1"/>
    <col min="2041" max="2041" width="27.42578125" style="2" customWidth="1"/>
    <col min="2042" max="2042" width="28" style="2" customWidth="1"/>
    <col min="2043" max="2045" width="0" style="2" hidden="1" customWidth="1"/>
    <col min="2046" max="2046" width="7.28515625" style="2" customWidth="1"/>
    <col min="2047" max="2047" width="6.140625" style="2" bestFit="1" customWidth="1"/>
    <col min="2048" max="2048" width="76.85546875" style="2"/>
    <col min="2049" max="2049" width="7.28515625" style="2" customWidth="1"/>
    <col min="2050" max="2050" width="6.140625" style="2" bestFit="1" customWidth="1"/>
    <col min="2051" max="2051" width="78" style="2" customWidth="1"/>
    <col min="2052" max="2052" width="20.7109375" style="2" customWidth="1"/>
    <col min="2053" max="2053" width="26" style="2" customWidth="1"/>
    <col min="2054" max="2054" width="37" style="2" bestFit="1" customWidth="1"/>
    <col min="2055" max="2063" width="0" style="2" hidden="1" customWidth="1"/>
    <col min="2064" max="2066" width="22.7109375" style="2" bestFit="1" customWidth="1"/>
    <col min="2067" max="2067" width="25.28515625" style="2" bestFit="1" customWidth="1"/>
    <col min="2068" max="2068" width="21" style="2" bestFit="1" customWidth="1"/>
    <col min="2069" max="2069" width="8.28515625" style="2" customWidth="1"/>
    <col min="2070" max="2070" width="19" style="2" bestFit="1" customWidth="1"/>
    <col min="2071" max="2071" width="20.5703125" style="2" bestFit="1" customWidth="1"/>
    <col min="2072" max="2072" width="19" style="2" customWidth="1"/>
    <col min="2073" max="2279" width="11.42578125" style="2" customWidth="1"/>
    <col min="2280" max="2282" width="7.28515625" style="2" customWidth="1"/>
    <col min="2283" max="2283" width="0" style="2" hidden="1" customWidth="1"/>
    <col min="2284" max="2284" width="7.28515625" style="2" customWidth="1"/>
    <col min="2285" max="2285" width="66.140625" style="2" customWidth="1"/>
    <col min="2286" max="2286" width="0" style="2" hidden="1" customWidth="1"/>
    <col min="2287" max="2287" width="28" style="2" customWidth="1"/>
    <col min="2288" max="2288" width="32.140625" style="2" customWidth="1"/>
    <col min="2289" max="2289" width="39.85546875" style="2" bestFit="1" customWidth="1"/>
    <col min="2290" max="2290" width="0" style="2" hidden="1" customWidth="1"/>
    <col min="2291" max="2291" width="7.28515625" style="2" customWidth="1"/>
    <col min="2292" max="2292" width="0" style="2" hidden="1" customWidth="1"/>
    <col min="2293" max="2293" width="7.28515625" style="2" customWidth="1"/>
    <col min="2294" max="2294" width="59.5703125" style="2" customWidth="1"/>
    <col min="2295" max="2295" width="0" style="2" hidden="1" customWidth="1"/>
    <col min="2296" max="2296" width="23.85546875" style="2" customWidth="1"/>
    <col min="2297" max="2297" width="27.42578125" style="2" customWidth="1"/>
    <col min="2298" max="2298" width="28" style="2" customWidth="1"/>
    <col min="2299" max="2301" width="0" style="2" hidden="1" customWidth="1"/>
    <col min="2302" max="2302" width="7.28515625" style="2" customWidth="1"/>
    <col min="2303" max="2303" width="6.140625" style="2" bestFit="1" customWidth="1"/>
    <col min="2304" max="2304" width="76.85546875" style="2"/>
    <col min="2305" max="2305" width="7.28515625" style="2" customWidth="1"/>
    <col min="2306" max="2306" width="6.140625" style="2" bestFit="1" customWidth="1"/>
    <col min="2307" max="2307" width="78" style="2" customWidth="1"/>
    <col min="2308" max="2308" width="20.7109375" style="2" customWidth="1"/>
    <col min="2309" max="2309" width="26" style="2" customWidth="1"/>
    <col min="2310" max="2310" width="37" style="2" bestFit="1" customWidth="1"/>
    <col min="2311" max="2319" width="0" style="2" hidden="1" customWidth="1"/>
    <col min="2320" max="2322" width="22.7109375" style="2" bestFit="1" customWidth="1"/>
    <col min="2323" max="2323" width="25.28515625" style="2" bestFit="1" customWidth="1"/>
    <col min="2324" max="2324" width="21" style="2" bestFit="1" customWidth="1"/>
    <col min="2325" max="2325" width="8.28515625" style="2" customWidth="1"/>
    <col min="2326" max="2326" width="19" style="2" bestFit="1" customWidth="1"/>
    <col min="2327" max="2327" width="20.5703125" style="2" bestFit="1" customWidth="1"/>
    <col min="2328" max="2328" width="19" style="2" customWidth="1"/>
    <col min="2329" max="2535" width="11.42578125" style="2" customWidth="1"/>
    <col min="2536" max="2538" width="7.28515625" style="2" customWidth="1"/>
    <col min="2539" max="2539" width="0" style="2" hidden="1" customWidth="1"/>
    <col min="2540" max="2540" width="7.28515625" style="2" customWidth="1"/>
    <col min="2541" max="2541" width="66.140625" style="2" customWidth="1"/>
    <col min="2542" max="2542" width="0" style="2" hidden="1" customWidth="1"/>
    <col min="2543" max="2543" width="28" style="2" customWidth="1"/>
    <col min="2544" max="2544" width="32.140625" style="2" customWidth="1"/>
    <col min="2545" max="2545" width="39.85546875" style="2" bestFit="1" customWidth="1"/>
    <col min="2546" max="2546" width="0" style="2" hidden="1" customWidth="1"/>
    <col min="2547" max="2547" width="7.28515625" style="2" customWidth="1"/>
    <col min="2548" max="2548" width="0" style="2" hidden="1" customWidth="1"/>
    <col min="2549" max="2549" width="7.28515625" style="2" customWidth="1"/>
    <col min="2550" max="2550" width="59.5703125" style="2" customWidth="1"/>
    <col min="2551" max="2551" width="0" style="2" hidden="1" customWidth="1"/>
    <col min="2552" max="2552" width="23.85546875" style="2" customWidth="1"/>
    <col min="2553" max="2553" width="27.42578125" style="2" customWidth="1"/>
    <col min="2554" max="2554" width="28" style="2" customWidth="1"/>
    <col min="2555" max="2557" width="0" style="2" hidden="1" customWidth="1"/>
    <col min="2558" max="2558" width="7.28515625" style="2" customWidth="1"/>
    <col min="2559" max="2559" width="6.140625" style="2" bestFit="1" customWidth="1"/>
    <col min="2560" max="2560" width="76.85546875" style="2"/>
    <col min="2561" max="2561" width="7.28515625" style="2" customWidth="1"/>
    <col min="2562" max="2562" width="6.140625" style="2" bestFit="1" customWidth="1"/>
    <col min="2563" max="2563" width="78" style="2" customWidth="1"/>
    <col min="2564" max="2564" width="20.7109375" style="2" customWidth="1"/>
    <col min="2565" max="2565" width="26" style="2" customWidth="1"/>
    <col min="2566" max="2566" width="37" style="2" bestFit="1" customWidth="1"/>
    <col min="2567" max="2575" width="0" style="2" hidden="1" customWidth="1"/>
    <col min="2576" max="2578" width="22.7109375" style="2" bestFit="1" customWidth="1"/>
    <col min="2579" max="2579" width="25.28515625" style="2" bestFit="1" customWidth="1"/>
    <col min="2580" max="2580" width="21" style="2" bestFit="1" customWidth="1"/>
    <col min="2581" max="2581" width="8.28515625" style="2" customWidth="1"/>
    <col min="2582" max="2582" width="19" style="2" bestFit="1" customWidth="1"/>
    <col min="2583" max="2583" width="20.5703125" style="2" bestFit="1" customWidth="1"/>
    <col min="2584" max="2584" width="19" style="2" customWidth="1"/>
    <col min="2585" max="2791" width="11.42578125" style="2" customWidth="1"/>
    <col min="2792" max="2794" width="7.28515625" style="2" customWidth="1"/>
    <col min="2795" max="2795" width="0" style="2" hidden="1" customWidth="1"/>
    <col min="2796" max="2796" width="7.28515625" style="2" customWidth="1"/>
    <col min="2797" max="2797" width="66.140625" style="2" customWidth="1"/>
    <col min="2798" max="2798" width="0" style="2" hidden="1" customWidth="1"/>
    <col min="2799" max="2799" width="28" style="2" customWidth="1"/>
    <col min="2800" max="2800" width="32.140625" style="2" customWidth="1"/>
    <col min="2801" max="2801" width="39.85546875" style="2" bestFit="1" customWidth="1"/>
    <col min="2802" max="2802" width="0" style="2" hidden="1" customWidth="1"/>
    <col min="2803" max="2803" width="7.28515625" style="2" customWidth="1"/>
    <col min="2804" max="2804" width="0" style="2" hidden="1" customWidth="1"/>
    <col min="2805" max="2805" width="7.28515625" style="2" customWidth="1"/>
    <col min="2806" max="2806" width="59.5703125" style="2" customWidth="1"/>
    <col min="2807" max="2807" width="0" style="2" hidden="1" customWidth="1"/>
    <col min="2808" max="2808" width="23.85546875" style="2" customWidth="1"/>
    <col min="2809" max="2809" width="27.42578125" style="2" customWidth="1"/>
    <col min="2810" max="2810" width="28" style="2" customWidth="1"/>
    <col min="2811" max="2813" width="0" style="2" hidden="1" customWidth="1"/>
    <col min="2814" max="2814" width="7.28515625" style="2" customWidth="1"/>
    <col min="2815" max="2815" width="6.140625" style="2" bestFit="1" customWidth="1"/>
    <col min="2816" max="2816" width="76.85546875" style="2"/>
    <col min="2817" max="2817" width="7.28515625" style="2" customWidth="1"/>
    <col min="2818" max="2818" width="6.140625" style="2" bestFit="1" customWidth="1"/>
    <col min="2819" max="2819" width="78" style="2" customWidth="1"/>
    <col min="2820" max="2820" width="20.7109375" style="2" customWidth="1"/>
    <col min="2821" max="2821" width="26" style="2" customWidth="1"/>
    <col min="2822" max="2822" width="37" style="2" bestFit="1" customWidth="1"/>
    <col min="2823" max="2831" width="0" style="2" hidden="1" customWidth="1"/>
    <col min="2832" max="2834" width="22.7109375" style="2" bestFit="1" customWidth="1"/>
    <col min="2835" max="2835" width="25.28515625" style="2" bestFit="1" customWidth="1"/>
    <col min="2836" max="2836" width="21" style="2" bestFit="1" customWidth="1"/>
    <col min="2837" max="2837" width="8.28515625" style="2" customWidth="1"/>
    <col min="2838" max="2838" width="19" style="2" bestFit="1" customWidth="1"/>
    <col min="2839" max="2839" width="20.5703125" style="2" bestFit="1" customWidth="1"/>
    <col min="2840" max="2840" width="19" style="2" customWidth="1"/>
    <col min="2841" max="3047" width="11.42578125" style="2" customWidth="1"/>
    <col min="3048" max="3050" width="7.28515625" style="2" customWidth="1"/>
    <col min="3051" max="3051" width="0" style="2" hidden="1" customWidth="1"/>
    <col min="3052" max="3052" width="7.28515625" style="2" customWidth="1"/>
    <col min="3053" max="3053" width="66.140625" style="2" customWidth="1"/>
    <col min="3054" max="3054" width="0" style="2" hidden="1" customWidth="1"/>
    <col min="3055" max="3055" width="28" style="2" customWidth="1"/>
    <col min="3056" max="3056" width="32.140625" style="2" customWidth="1"/>
    <col min="3057" max="3057" width="39.85546875" style="2" bestFit="1" customWidth="1"/>
    <col min="3058" max="3058" width="0" style="2" hidden="1" customWidth="1"/>
    <col min="3059" max="3059" width="7.28515625" style="2" customWidth="1"/>
    <col min="3060" max="3060" width="0" style="2" hidden="1" customWidth="1"/>
    <col min="3061" max="3061" width="7.28515625" style="2" customWidth="1"/>
    <col min="3062" max="3062" width="59.5703125" style="2" customWidth="1"/>
    <col min="3063" max="3063" width="0" style="2" hidden="1" customWidth="1"/>
    <col min="3064" max="3064" width="23.85546875" style="2" customWidth="1"/>
    <col min="3065" max="3065" width="27.42578125" style="2" customWidth="1"/>
    <col min="3066" max="3066" width="28" style="2" customWidth="1"/>
    <col min="3067" max="3069" width="0" style="2" hidden="1" customWidth="1"/>
    <col min="3070" max="3070" width="7.28515625" style="2" customWidth="1"/>
    <col min="3071" max="3071" width="6.140625" style="2" bestFit="1" customWidth="1"/>
    <col min="3072" max="3072" width="76.85546875" style="2"/>
    <col min="3073" max="3073" width="7.28515625" style="2" customWidth="1"/>
    <col min="3074" max="3074" width="6.140625" style="2" bestFit="1" customWidth="1"/>
    <col min="3075" max="3075" width="78" style="2" customWidth="1"/>
    <col min="3076" max="3076" width="20.7109375" style="2" customWidth="1"/>
    <col min="3077" max="3077" width="26" style="2" customWidth="1"/>
    <col min="3078" max="3078" width="37" style="2" bestFit="1" customWidth="1"/>
    <col min="3079" max="3087" width="0" style="2" hidden="1" customWidth="1"/>
    <col min="3088" max="3090" width="22.7109375" style="2" bestFit="1" customWidth="1"/>
    <col min="3091" max="3091" width="25.28515625" style="2" bestFit="1" customWidth="1"/>
    <col min="3092" max="3092" width="21" style="2" bestFit="1" customWidth="1"/>
    <col min="3093" max="3093" width="8.28515625" style="2" customWidth="1"/>
    <col min="3094" max="3094" width="19" style="2" bestFit="1" customWidth="1"/>
    <col min="3095" max="3095" width="20.5703125" style="2" bestFit="1" customWidth="1"/>
    <col min="3096" max="3096" width="19" style="2" customWidth="1"/>
    <col min="3097" max="3303" width="11.42578125" style="2" customWidth="1"/>
    <col min="3304" max="3306" width="7.28515625" style="2" customWidth="1"/>
    <col min="3307" max="3307" width="0" style="2" hidden="1" customWidth="1"/>
    <col min="3308" max="3308" width="7.28515625" style="2" customWidth="1"/>
    <col min="3309" max="3309" width="66.140625" style="2" customWidth="1"/>
    <col min="3310" max="3310" width="0" style="2" hidden="1" customWidth="1"/>
    <col min="3311" max="3311" width="28" style="2" customWidth="1"/>
    <col min="3312" max="3312" width="32.140625" style="2" customWidth="1"/>
    <col min="3313" max="3313" width="39.85546875" style="2" bestFit="1" customWidth="1"/>
    <col min="3314" max="3314" width="0" style="2" hidden="1" customWidth="1"/>
    <col min="3315" max="3315" width="7.28515625" style="2" customWidth="1"/>
    <col min="3316" max="3316" width="0" style="2" hidden="1" customWidth="1"/>
    <col min="3317" max="3317" width="7.28515625" style="2" customWidth="1"/>
    <col min="3318" max="3318" width="59.5703125" style="2" customWidth="1"/>
    <col min="3319" max="3319" width="0" style="2" hidden="1" customWidth="1"/>
    <col min="3320" max="3320" width="23.85546875" style="2" customWidth="1"/>
    <col min="3321" max="3321" width="27.42578125" style="2" customWidth="1"/>
    <col min="3322" max="3322" width="28" style="2" customWidth="1"/>
    <col min="3323" max="3325" width="0" style="2" hidden="1" customWidth="1"/>
    <col min="3326" max="3326" width="7.28515625" style="2" customWidth="1"/>
    <col min="3327" max="3327" width="6.140625" style="2" bestFit="1" customWidth="1"/>
    <col min="3328" max="3328" width="76.85546875" style="2"/>
    <col min="3329" max="3329" width="7.28515625" style="2" customWidth="1"/>
    <col min="3330" max="3330" width="6.140625" style="2" bestFit="1" customWidth="1"/>
    <col min="3331" max="3331" width="78" style="2" customWidth="1"/>
    <col min="3332" max="3332" width="20.7109375" style="2" customWidth="1"/>
    <col min="3333" max="3333" width="26" style="2" customWidth="1"/>
    <col min="3334" max="3334" width="37" style="2" bestFit="1" customWidth="1"/>
    <col min="3335" max="3343" width="0" style="2" hidden="1" customWidth="1"/>
    <col min="3344" max="3346" width="22.7109375" style="2" bestFit="1" customWidth="1"/>
    <col min="3347" max="3347" width="25.28515625" style="2" bestFit="1" customWidth="1"/>
    <col min="3348" max="3348" width="21" style="2" bestFit="1" customWidth="1"/>
    <col min="3349" max="3349" width="8.28515625" style="2" customWidth="1"/>
    <col min="3350" max="3350" width="19" style="2" bestFit="1" customWidth="1"/>
    <col min="3351" max="3351" width="20.5703125" style="2" bestFit="1" customWidth="1"/>
    <col min="3352" max="3352" width="19" style="2" customWidth="1"/>
    <col min="3353" max="3559" width="11.42578125" style="2" customWidth="1"/>
    <col min="3560" max="3562" width="7.28515625" style="2" customWidth="1"/>
    <col min="3563" max="3563" width="0" style="2" hidden="1" customWidth="1"/>
    <col min="3564" max="3564" width="7.28515625" style="2" customWidth="1"/>
    <col min="3565" max="3565" width="66.140625" style="2" customWidth="1"/>
    <col min="3566" max="3566" width="0" style="2" hidden="1" customWidth="1"/>
    <col min="3567" max="3567" width="28" style="2" customWidth="1"/>
    <col min="3568" max="3568" width="32.140625" style="2" customWidth="1"/>
    <col min="3569" max="3569" width="39.85546875" style="2" bestFit="1" customWidth="1"/>
    <col min="3570" max="3570" width="0" style="2" hidden="1" customWidth="1"/>
    <col min="3571" max="3571" width="7.28515625" style="2" customWidth="1"/>
    <col min="3572" max="3572" width="0" style="2" hidden="1" customWidth="1"/>
    <col min="3573" max="3573" width="7.28515625" style="2" customWidth="1"/>
    <col min="3574" max="3574" width="59.5703125" style="2" customWidth="1"/>
    <col min="3575" max="3575" width="0" style="2" hidden="1" customWidth="1"/>
    <col min="3576" max="3576" width="23.85546875" style="2" customWidth="1"/>
    <col min="3577" max="3577" width="27.42578125" style="2" customWidth="1"/>
    <col min="3578" max="3578" width="28" style="2" customWidth="1"/>
    <col min="3579" max="3581" width="0" style="2" hidden="1" customWidth="1"/>
    <col min="3582" max="3582" width="7.28515625" style="2" customWidth="1"/>
    <col min="3583" max="3583" width="6.140625" style="2" bestFit="1" customWidth="1"/>
    <col min="3584" max="3584" width="76.85546875" style="2"/>
    <col min="3585" max="3585" width="7.28515625" style="2" customWidth="1"/>
    <col min="3586" max="3586" width="6.140625" style="2" bestFit="1" customWidth="1"/>
    <col min="3587" max="3587" width="78" style="2" customWidth="1"/>
    <col min="3588" max="3588" width="20.7109375" style="2" customWidth="1"/>
    <col min="3589" max="3589" width="26" style="2" customWidth="1"/>
    <col min="3590" max="3590" width="37" style="2" bestFit="1" customWidth="1"/>
    <col min="3591" max="3599" width="0" style="2" hidden="1" customWidth="1"/>
    <col min="3600" max="3602" width="22.7109375" style="2" bestFit="1" customWidth="1"/>
    <col min="3603" max="3603" width="25.28515625" style="2" bestFit="1" customWidth="1"/>
    <col min="3604" max="3604" width="21" style="2" bestFit="1" customWidth="1"/>
    <col min="3605" max="3605" width="8.28515625" style="2" customWidth="1"/>
    <col min="3606" max="3606" width="19" style="2" bestFit="1" customWidth="1"/>
    <col min="3607" max="3607" width="20.5703125" style="2" bestFit="1" customWidth="1"/>
    <col min="3608" max="3608" width="19" style="2" customWidth="1"/>
    <col min="3609" max="3815" width="11.42578125" style="2" customWidth="1"/>
    <col min="3816" max="3818" width="7.28515625" style="2" customWidth="1"/>
    <col min="3819" max="3819" width="0" style="2" hidden="1" customWidth="1"/>
    <col min="3820" max="3820" width="7.28515625" style="2" customWidth="1"/>
    <col min="3821" max="3821" width="66.140625" style="2" customWidth="1"/>
    <col min="3822" max="3822" width="0" style="2" hidden="1" customWidth="1"/>
    <col min="3823" max="3823" width="28" style="2" customWidth="1"/>
    <col min="3824" max="3824" width="32.140625" style="2" customWidth="1"/>
    <col min="3825" max="3825" width="39.85546875" style="2" bestFit="1" customWidth="1"/>
    <col min="3826" max="3826" width="0" style="2" hidden="1" customWidth="1"/>
    <col min="3827" max="3827" width="7.28515625" style="2" customWidth="1"/>
    <col min="3828" max="3828" width="0" style="2" hidden="1" customWidth="1"/>
    <col min="3829" max="3829" width="7.28515625" style="2" customWidth="1"/>
    <col min="3830" max="3830" width="59.5703125" style="2" customWidth="1"/>
    <col min="3831" max="3831" width="0" style="2" hidden="1" customWidth="1"/>
    <col min="3832" max="3832" width="23.85546875" style="2" customWidth="1"/>
    <col min="3833" max="3833" width="27.42578125" style="2" customWidth="1"/>
    <col min="3834" max="3834" width="28" style="2" customWidth="1"/>
    <col min="3835" max="3837" width="0" style="2" hidden="1" customWidth="1"/>
    <col min="3838" max="3838" width="7.28515625" style="2" customWidth="1"/>
    <col min="3839" max="3839" width="6.140625" style="2" bestFit="1" customWidth="1"/>
    <col min="3840" max="3840" width="76.85546875" style="2"/>
    <col min="3841" max="3841" width="7.28515625" style="2" customWidth="1"/>
    <col min="3842" max="3842" width="6.140625" style="2" bestFit="1" customWidth="1"/>
    <col min="3843" max="3843" width="78" style="2" customWidth="1"/>
    <col min="3844" max="3844" width="20.7109375" style="2" customWidth="1"/>
    <col min="3845" max="3845" width="26" style="2" customWidth="1"/>
    <col min="3846" max="3846" width="37" style="2" bestFit="1" customWidth="1"/>
    <col min="3847" max="3855" width="0" style="2" hidden="1" customWidth="1"/>
    <col min="3856" max="3858" width="22.7109375" style="2" bestFit="1" customWidth="1"/>
    <col min="3859" max="3859" width="25.28515625" style="2" bestFit="1" customWidth="1"/>
    <col min="3860" max="3860" width="21" style="2" bestFit="1" customWidth="1"/>
    <col min="3861" max="3861" width="8.28515625" style="2" customWidth="1"/>
    <col min="3862" max="3862" width="19" style="2" bestFit="1" customWidth="1"/>
    <col min="3863" max="3863" width="20.5703125" style="2" bestFit="1" customWidth="1"/>
    <col min="3864" max="3864" width="19" style="2" customWidth="1"/>
    <col min="3865" max="4071" width="11.42578125" style="2" customWidth="1"/>
    <col min="4072" max="4074" width="7.28515625" style="2" customWidth="1"/>
    <col min="4075" max="4075" width="0" style="2" hidden="1" customWidth="1"/>
    <col min="4076" max="4076" width="7.28515625" style="2" customWidth="1"/>
    <col min="4077" max="4077" width="66.140625" style="2" customWidth="1"/>
    <col min="4078" max="4078" width="0" style="2" hidden="1" customWidth="1"/>
    <col min="4079" max="4079" width="28" style="2" customWidth="1"/>
    <col min="4080" max="4080" width="32.140625" style="2" customWidth="1"/>
    <col min="4081" max="4081" width="39.85546875" style="2" bestFit="1" customWidth="1"/>
    <col min="4082" max="4082" width="0" style="2" hidden="1" customWidth="1"/>
    <col min="4083" max="4083" width="7.28515625" style="2" customWidth="1"/>
    <col min="4084" max="4084" width="0" style="2" hidden="1" customWidth="1"/>
    <col min="4085" max="4085" width="7.28515625" style="2" customWidth="1"/>
    <col min="4086" max="4086" width="59.5703125" style="2" customWidth="1"/>
    <col min="4087" max="4087" width="0" style="2" hidden="1" customWidth="1"/>
    <col min="4088" max="4088" width="23.85546875" style="2" customWidth="1"/>
    <col min="4089" max="4089" width="27.42578125" style="2" customWidth="1"/>
    <col min="4090" max="4090" width="28" style="2" customWidth="1"/>
    <col min="4091" max="4093" width="0" style="2" hidden="1" customWidth="1"/>
    <col min="4094" max="4094" width="7.28515625" style="2" customWidth="1"/>
    <col min="4095" max="4095" width="6.140625" style="2" bestFit="1" customWidth="1"/>
    <col min="4096" max="4096" width="76.85546875" style="2"/>
    <col min="4097" max="4097" width="7.28515625" style="2" customWidth="1"/>
    <col min="4098" max="4098" width="6.140625" style="2" bestFit="1" customWidth="1"/>
    <col min="4099" max="4099" width="78" style="2" customWidth="1"/>
    <col min="4100" max="4100" width="20.7109375" style="2" customWidth="1"/>
    <col min="4101" max="4101" width="26" style="2" customWidth="1"/>
    <col min="4102" max="4102" width="37" style="2" bestFit="1" customWidth="1"/>
    <col min="4103" max="4111" width="0" style="2" hidden="1" customWidth="1"/>
    <col min="4112" max="4114" width="22.7109375" style="2" bestFit="1" customWidth="1"/>
    <col min="4115" max="4115" width="25.28515625" style="2" bestFit="1" customWidth="1"/>
    <col min="4116" max="4116" width="21" style="2" bestFit="1" customWidth="1"/>
    <col min="4117" max="4117" width="8.28515625" style="2" customWidth="1"/>
    <col min="4118" max="4118" width="19" style="2" bestFit="1" customWidth="1"/>
    <col min="4119" max="4119" width="20.5703125" style="2" bestFit="1" customWidth="1"/>
    <col min="4120" max="4120" width="19" style="2" customWidth="1"/>
    <col min="4121" max="4327" width="11.42578125" style="2" customWidth="1"/>
    <col min="4328" max="4330" width="7.28515625" style="2" customWidth="1"/>
    <col min="4331" max="4331" width="0" style="2" hidden="1" customWidth="1"/>
    <col min="4332" max="4332" width="7.28515625" style="2" customWidth="1"/>
    <col min="4333" max="4333" width="66.140625" style="2" customWidth="1"/>
    <col min="4334" max="4334" width="0" style="2" hidden="1" customWidth="1"/>
    <col min="4335" max="4335" width="28" style="2" customWidth="1"/>
    <col min="4336" max="4336" width="32.140625" style="2" customWidth="1"/>
    <col min="4337" max="4337" width="39.85546875" style="2" bestFit="1" customWidth="1"/>
    <col min="4338" max="4338" width="0" style="2" hidden="1" customWidth="1"/>
    <col min="4339" max="4339" width="7.28515625" style="2" customWidth="1"/>
    <col min="4340" max="4340" width="0" style="2" hidden="1" customWidth="1"/>
    <col min="4341" max="4341" width="7.28515625" style="2" customWidth="1"/>
    <col min="4342" max="4342" width="59.5703125" style="2" customWidth="1"/>
    <col min="4343" max="4343" width="0" style="2" hidden="1" customWidth="1"/>
    <col min="4344" max="4344" width="23.85546875" style="2" customWidth="1"/>
    <col min="4345" max="4345" width="27.42578125" style="2" customWidth="1"/>
    <col min="4346" max="4346" width="28" style="2" customWidth="1"/>
    <col min="4347" max="4349" width="0" style="2" hidden="1" customWidth="1"/>
    <col min="4350" max="4350" width="7.28515625" style="2" customWidth="1"/>
    <col min="4351" max="4351" width="6.140625" style="2" bestFit="1" customWidth="1"/>
    <col min="4352" max="4352" width="76.85546875" style="2"/>
    <col min="4353" max="4353" width="7.28515625" style="2" customWidth="1"/>
    <col min="4354" max="4354" width="6.140625" style="2" bestFit="1" customWidth="1"/>
    <col min="4355" max="4355" width="78" style="2" customWidth="1"/>
    <col min="4356" max="4356" width="20.7109375" style="2" customWidth="1"/>
    <col min="4357" max="4357" width="26" style="2" customWidth="1"/>
    <col min="4358" max="4358" width="37" style="2" bestFit="1" customWidth="1"/>
    <col min="4359" max="4367" width="0" style="2" hidden="1" customWidth="1"/>
    <col min="4368" max="4370" width="22.7109375" style="2" bestFit="1" customWidth="1"/>
    <col min="4371" max="4371" width="25.28515625" style="2" bestFit="1" customWidth="1"/>
    <col min="4372" max="4372" width="21" style="2" bestFit="1" customWidth="1"/>
    <col min="4373" max="4373" width="8.28515625" style="2" customWidth="1"/>
    <col min="4374" max="4374" width="19" style="2" bestFit="1" customWidth="1"/>
    <col min="4375" max="4375" width="20.5703125" style="2" bestFit="1" customWidth="1"/>
    <col min="4376" max="4376" width="19" style="2" customWidth="1"/>
    <col min="4377" max="4583" width="11.42578125" style="2" customWidth="1"/>
    <col min="4584" max="4586" width="7.28515625" style="2" customWidth="1"/>
    <col min="4587" max="4587" width="0" style="2" hidden="1" customWidth="1"/>
    <col min="4588" max="4588" width="7.28515625" style="2" customWidth="1"/>
    <col min="4589" max="4589" width="66.140625" style="2" customWidth="1"/>
    <col min="4590" max="4590" width="0" style="2" hidden="1" customWidth="1"/>
    <col min="4591" max="4591" width="28" style="2" customWidth="1"/>
    <col min="4592" max="4592" width="32.140625" style="2" customWidth="1"/>
    <col min="4593" max="4593" width="39.85546875" style="2" bestFit="1" customWidth="1"/>
    <col min="4594" max="4594" width="0" style="2" hidden="1" customWidth="1"/>
    <col min="4595" max="4595" width="7.28515625" style="2" customWidth="1"/>
    <col min="4596" max="4596" width="0" style="2" hidden="1" customWidth="1"/>
    <col min="4597" max="4597" width="7.28515625" style="2" customWidth="1"/>
    <col min="4598" max="4598" width="59.5703125" style="2" customWidth="1"/>
    <col min="4599" max="4599" width="0" style="2" hidden="1" customWidth="1"/>
    <col min="4600" max="4600" width="23.85546875" style="2" customWidth="1"/>
    <col min="4601" max="4601" width="27.42578125" style="2" customWidth="1"/>
    <col min="4602" max="4602" width="28" style="2" customWidth="1"/>
    <col min="4603" max="4605" width="0" style="2" hidden="1" customWidth="1"/>
    <col min="4606" max="4606" width="7.28515625" style="2" customWidth="1"/>
    <col min="4607" max="4607" width="6.140625" style="2" bestFit="1" customWidth="1"/>
    <col min="4608" max="4608" width="76.85546875" style="2"/>
    <col min="4609" max="4609" width="7.28515625" style="2" customWidth="1"/>
    <col min="4610" max="4610" width="6.140625" style="2" bestFit="1" customWidth="1"/>
    <col min="4611" max="4611" width="78" style="2" customWidth="1"/>
    <col min="4612" max="4612" width="20.7109375" style="2" customWidth="1"/>
    <col min="4613" max="4613" width="26" style="2" customWidth="1"/>
    <col min="4614" max="4614" width="37" style="2" bestFit="1" customWidth="1"/>
    <col min="4615" max="4623" width="0" style="2" hidden="1" customWidth="1"/>
    <col min="4624" max="4626" width="22.7109375" style="2" bestFit="1" customWidth="1"/>
    <col min="4627" max="4627" width="25.28515625" style="2" bestFit="1" customWidth="1"/>
    <col min="4628" max="4628" width="21" style="2" bestFit="1" customWidth="1"/>
    <col min="4629" max="4629" width="8.28515625" style="2" customWidth="1"/>
    <col min="4630" max="4630" width="19" style="2" bestFit="1" customWidth="1"/>
    <col min="4631" max="4631" width="20.5703125" style="2" bestFit="1" customWidth="1"/>
    <col min="4632" max="4632" width="19" style="2" customWidth="1"/>
    <col min="4633" max="4839" width="11.42578125" style="2" customWidth="1"/>
    <col min="4840" max="4842" width="7.28515625" style="2" customWidth="1"/>
    <col min="4843" max="4843" width="0" style="2" hidden="1" customWidth="1"/>
    <col min="4844" max="4844" width="7.28515625" style="2" customWidth="1"/>
    <col min="4845" max="4845" width="66.140625" style="2" customWidth="1"/>
    <col min="4846" max="4846" width="0" style="2" hidden="1" customWidth="1"/>
    <col min="4847" max="4847" width="28" style="2" customWidth="1"/>
    <col min="4848" max="4848" width="32.140625" style="2" customWidth="1"/>
    <col min="4849" max="4849" width="39.85546875" style="2" bestFit="1" customWidth="1"/>
    <col min="4850" max="4850" width="0" style="2" hidden="1" customWidth="1"/>
    <col min="4851" max="4851" width="7.28515625" style="2" customWidth="1"/>
    <col min="4852" max="4852" width="0" style="2" hidden="1" customWidth="1"/>
    <col min="4853" max="4853" width="7.28515625" style="2" customWidth="1"/>
    <col min="4854" max="4854" width="59.5703125" style="2" customWidth="1"/>
    <col min="4855" max="4855" width="0" style="2" hidden="1" customWidth="1"/>
    <col min="4856" max="4856" width="23.85546875" style="2" customWidth="1"/>
    <col min="4857" max="4857" width="27.42578125" style="2" customWidth="1"/>
    <col min="4858" max="4858" width="28" style="2" customWidth="1"/>
    <col min="4859" max="4861" width="0" style="2" hidden="1" customWidth="1"/>
    <col min="4862" max="4862" width="7.28515625" style="2" customWidth="1"/>
    <col min="4863" max="4863" width="6.140625" style="2" bestFit="1" customWidth="1"/>
    <col min="4864" max="4864" width="76.85546875" style="2"/>
    <col min="4865" max="4865" width="7.28515625" style="2" customWidth="1"/>
    <col min="4866" max="4866" width="6.140625" style="2" bestFit="1" customWidth="1"/>
    <col min="4867" max="4867" width="78" style="2" customWidth="1"/>
    <col min="4868" max="4868" width="20.7109375" style="2" customWidth="1"/>
    <col min="4869" max="4869" width="26" style="2" customWidth="1"/>
    <col min="4870" max="4870" width="37" style="2" bestFit="1" customWidth="1"/>
    <col min="4871" max="4879" width="0" style="2" hidden="1" customWidth="1"/>
    <col min="4880" max="4882" width="22.7109375" style="2" bestFit="1" customWidth="1"/>
    <col min="4883" max="4883" width="25.28515625" style="2" bestFit="1" customWidth="1"/>
    <col min="4884" max="4884" width="21" style="2" bestFit="1" customWidth="1"/>
    <col min="4885" max="4885" width="8.28515625" style="2" customWidth="1"/>
    <col min="4886" max="4886" width="19" style="2" bestFit="1" customWidth="1"/>
    <col min="4887" max="4887" width="20.5703125" style="2" bestFit="1" customWidth="1"/>
    <col min="4888" max="4888" width="19" style="2" customWidth="1"/>
    <col min="4889" max="5095" width="11.42578125" style="2" customWidth="1"/>
    <col min="5096" max="5098" width="7.28515625" style="2" customWidth="1"/>
    <col min="5099" max="5099" width="0" style="2" hidden="1" customWidth="1"/>
    <col min="5100" max="5100" width="7.28515625" style="2" customWidth="1"/>
    <col min="5101" max="5101" width="66.140625" style="2" customWidth="1"/>
    <col min="5102" max="5102" width="0" style="2" hidden="1" customWidth="1"/>
    <col min="5103" max="5103" width="28" style="2" customWidth="1"/>
    <col min="5104" max="5104" width="32.140625" style="2" customWidth="1"/>
    <col min="5105" max="5105" width="39.85546875" style="2" bestFit="1" customWidth="1"/>
    <col min="5106" max="5106" width="0" style="2" hidden="1" customWidth="1"/>
    <col min="5107" max="5107" width="7.28515625" style="2" customWidth="1"/>
    <col min="5108" max="5108" width="0" style="2" hidden="1" customWidth="1"/>
    <col min="5109" max="5109" width="7.28515625" style="2" customWidth="1"/>
    <col min="5110" max="5110" width="59.5703125" style="2" customWidth="1"/>
    <col min="5111" max="5111" width="0" style="2" hidden="1" customWidth="1"/>
    <col min="5112" max="5112" width="23.85546875" style="2" customWidth="1"/>
    <col min="5113" max="5113" width="27.42578125" style="2" customWidth="1"/>
    <col min="5114" max="5114" width="28" style="2" customWidth="1"/>
    <col min="5115" max="5117" width="0" style="2" hidden="1" customWidth="1"/>
    <col min="5118" max="5118" width="7.28515625" style="2" customWidth="1"/>
    <col min="5119" max="5119" width="6.140625" style="2" bestFit="1" customWidth="1"/>
    <col min="5120" max="5120" width="76.85546875" style="2"/>
    <col min="5121" max="5121" width="7.28515625" style="2" customWidth="1"/>
    <col min="5122" max="5122" width="6.140625" style="2" bestFit="1" customWidth="1"/>
    <col min="5123" max="5123" width="78" style="2" customWidth="1"/>
    <col min="5124" max="5124" width="20.7109375" style="2" customWidth="1"/>
    <col min="5125" max="5125" width="26" style="2" customWidth="1"/>
    <col min="5126" max="5126" width="37" style="2" bestFit="1" customWidth="1"/>
    <col min="5127" max="5135" width="0" style="2" hidden="1" customWidth="1"/>
    <col min="5136" max="5138" width="22.7109375" style="2" bestFit="1" customWidth="1"/>
    <col min="5139" max="5139" width="25.28515625" style="2" bestFit="1" customWidth="1"/>
    <col min="5140" max="5140" width="21" style="2" bestFit="1" customWidth="1"/>
    <col min="5141" max="5141" width="8.28515625" style="2" customWidth="1"/>
    <col min="5142" max="5142" width="19" style="2" bestFit="1" customWidth="1"/>
    <col min="5143" max="5143" width="20.5703125" style="2" bestFit="1" customWidth="1"/>
    <col min="5144" max="5144" width="19" style="2" customWidth="1"/>
    <col min="5145" max="5351" width="11.42578125" style="2" customWidth="1"/>
    <col min="5352" max="5354" width="7.28515625" style="2" customWidth="1"/>
    <col min="5355" max="5355" width="0" style="2" hidden="1" customWidth="1"/>
    <col min="5356" max="5356" width="7.28515625" style="2" customWidth="1"/>
    <col min="5357" max="5357" width="66.140625" style="2" customWidth="1"/>
    <col min="5358" max="5358" width="0" style="2" hidden="1" customWidth="1"/>
    <col min="5359" max="5359" width="28" style="2" customWidth="1"/>
    <col min="5360" max="5360" width="32.140625" style="2" customWidth="1"/>
    <col min="5361" max="5361" width="39.85546875" style="2" bestFit="1" customWidth="1"/>
    <col min="5362" max="5362" width="0" style="2" hidden="1" customWidth="1"/>
    <col min="5363" max="5363" width="7.28515625" style="2" customWidth="1"/>
    <col min="5364" max="5364" width="0" style="2" hidden="1" customWidth="1"/>
    <col min="5365" max="5365" width="7.28515625" style="2" customWidth="1"/>
    <col min="5366" max="5366" width="59.5703125" style="2" customWidth="1"/>
    <col min="5367" max="5367" width="0" style="2" hidden="1" customWidth="1"/>
    <col min="5368" max="5368" width="23.85546875" style="2" customWidth="1"/>
    <col min="5369" max="5369" width="27.42578125" style="2" customWidth="1"/>
    <col min="5370" max="5370" width="28" style="2" customWidth="1"/>
    <col min="5371" max="5373" width="0" style="2" hidden="1" customWidth="1"/>
    <col min="5374" max="5374" width="7.28515625" style="2" customWidth="1"/>
    <col min="5375" max="5375" width="6.140625" style="2" bestFit="1" customWidth="1"/>
    <col min="5376" max="5376" width="76.85546875" style="2"/>
    <col min="5377" max="5377" width="7.28515625" style="2" customWidth="1"/>
    <col min="5378" max="5378" width="6.140625" style="2" bestFit="1" customWidth="1"/>
    <col min="5379" max="5379" width="78" style="2" customWidth="1"/>
    <col min="5380" max="5380" width="20.7109375" style="2" customWidth="1"/>
    <col min="5381" max="5381" width="26" style="2" customWidth="1"/>
    <col min="5382" max="5382" width="37" style="2" bestFit="1" customWidth="1"/>
    <col min="5383" max="5391" width="0" style="2" hidden="1" customWidth="1"/>
    <col min="5392" max="5394" width="22.7109375" style="2" bestFit="1" customWidth="1"/>
    <col min="5395" max="5395" width="25.28515625" style="2" bestFit="1" customWidth="1"/>
    <col min="5396" max="5396" width="21" style="2" bestFit="1" customWidth="1"/>
    <col min="5397" max="5397" width="8.28515625" style="2" customWidth="1"/>
    <col min="5398" max="5398" width="19" style="2" bestFit="1" customWidth="1"/>
    <col min="5399" max="5399" width="20.5703125" style="2" bestFit="1" customWidth="1"/>
    <col min="5400" max="5400" width="19" style="2" customWidth="1"/>
    <col min="5401" max="5607" width="11.42578125" style="2" customWidth="1"/>
    <col min="5608" max="5610" width="7.28515625" style="2" customWidth="1"/>
    <col min="5611" max="5611" width="0" style="2" hidden="1" customWidth="1"/>
    <col min="5612" max="5612" width="7.28515625" style="2" customWidth="1"/>
    <col min="5613" max="5613" width="66.140625" style="2" customWidth="1"/>
    <col min="5614" max="5614" width="0" style="2" hidden="1" customWidth="1"/>
    <col min="5615" max="5615" width="28" style="2" customWidth="1"/>
    <col min="5616" max="5616" width="32.140625" style="2" customWidth="1"/>
    <col min="5617" max="5617" width="39.85546875" style="2" bestFit="1" customWidth="1"/>
    <col min="5618" max="5618" width="0" style="2" hidden="1" customWidth="1"/>
    <col min="5619" max="5619" width="7.28515625" style="2" customWidth="1"/>
    <col min="5620" max="5620" width="0" style="2" hidden="1" customWidth="1"/>
    <col min="5621" max="5621" width="7.28515625" style="2" customWidth="1"/>
    <col min="5622" max="5622" width="59.5703125" style="2" customWidth="1"/>
    <col min="5623" max="5623" width="0" style="2" hidden="1" customWidth="1"/>
    <col min="5624" max="5624" width="23.85546875" style="2" customWidth="1"/>
    <col min="5625" max="5625" width="27.42578125" style="2" customWidth="1"/>
    <col min="5626" max="5626" width="28" style="2" customWidth="1"/>
    <col min="5627" max="5629" width="0" style="2" hidden="1" customWidth="1"/>
    <col min="5630" max="5630" width="7.28515625" style="2" customWidth="1"/>
    <col min="5631" max="5631" width="6.140625" style="2" bestFit="1" customWidth="1"/>
    <col min="5632" max="5632" width="76.85546875" style="2"/>
    <col min="5633" max="5633" width="7.28515625" style="2" customWidth="1"/>
    <col min="5634" max="5634" width="6.140625" style="2" bestFit="1" customWidth="1"/>
    <col min="5635" max="5635" width="78" style="2" customWidth="1"/>
    <col min="5636" max="5636" width="20.7109375" style="2" customWidth="1"/>
    <col min="5637" max="5637" width="26" style="2" customWidth="1"/>
    <col min="5638" max="5638" width="37" style="2" bestFit="1" customWidth="1"/>
    <col min="5639" max="5647" width="0" style="2" hidden="1" customWidth="1"/>
    <col min="5648" max="5650" width="22.7109375" style="2" bestFit="1" customWidth="1"/>
    <col min="5651" max="5651" width="25.28515625" style="2" bestFit="1" customWidth="1"/>
    <col min="5652" max="5652" width="21" style="2" bestFit="1" customWidth="1"/>
    <col min="5653" max="5653" width="8.28515625" style="2" customWidth="1"/>
    <col min="5654" max="5654" width="19" style="2" bestFit="1" customWidth="1"/>
    <col min="5655" max="5655" width="20.5703125" style="2" bestFit="1" customWidth="1"/>
    <col min="5656" max="5656" width="19" style="2" customWidth="1"/>
    <col min="5657" max="5863" width="11.42578125" style="2" customWidth="1"/>
    <col min="5864" max="5866" width="7.28515625" style="2" customWidth="1"/>
    <col min="5867" max="5867" width="0" style="2" hidden="1" customWidth="1"/>
    <col min="5868" max="5868" width="7.28515625" style="2" customWidth="1"/>
    <col min="5869" max="5869" width="66.140625" style="2" customWidth="1"/>
    <col min="5870" max="5870" width="0" style="2" hidden="1" customWidth="1"/>
    <col min="5871" max="5871" width="28" style="2" customWidth="1"/>
    <col min="5872" max="5872" width="32.140625" style="2" customWidth="1"/>
    <col min="5873" max="5873" width="39.85546875" style="2" bestFit="1" customWidth="1"/>
    <col min="5874" max="5874" width="0" style="2" hidden="1" customWidth="1"/>
    <col min="5875" max="5875" width="7.28515625" style="2" customWidth="1"/>
    <col min="5876" max="5876" width="0" style="2" hidden="1" customWidth="1"/>
    <col min="5877" max="5877" width="7.28515625" style="2" customWidth="1"/>
    <col min="5878" max="5878" width="59.5703125" style="2" customWidth="1"/>
    <col min="5879" max="5879" width="0" style="2" hidden="1" customWidth="1"/>
    <col min="5880" max="5880" width="23.85546875" style="2" customWidth="1"/>
    <col min="5881" max="5881" width="27.42578125" style="2" customWidth="1"/>
    <col min="5882" max="5882" width="28" style="2" customWidth="1"/>
    <col min="5883" max="5885" width="0" style="2" hidden="1" customWidth="1"/>
    <col min="5886" max="5886" width="7.28515625" style="2" customWidth="1"/>
    <col min="5887" max="5887" width="6.140625" style="2" bestFit="1" customWidth="1"/>
    <col min="5888" max="5888" width="76.85546875" style="2"/>
    <col min="5889" max="5889" width="7.28515625" style="2" customWidth="1"/>
    <col min="5890" max="5890" width="6.140625" style="2" bestFit="1" customWidth="1"/>
    <col min="5891" max="5891" width="78" style="2" customWidth="1"/>
    <col min="5892" max="5892" width="20.7109375" style="2" customWidth="1"/>
    <col min="5893" max="5893" width="26" style="2" customWidth="1"/>
    <col min="5894" max="5894" width="37" style="2" bestFit="1" customWidth="1"/>
    <col min="5895" max="5903" width="0" style="2" hidden="1" customWidth="1"/>
    <col min="5904" max="5906" width="22.7109375" style="2" bestFit="1" customWidth="1"/>
    <col min="5907" max="5907" width="25.28515625" style="2" bestFit="1" customWidth="1"/>
    <col min="5908" max="5908" width="21" style="2" bestFit="1" customWidth="1"/>
    <col min="5909" max="5909" width="8.28515625" style="2" customWidth="1"/>
    <col min="5910" max="5910" width="19" style="2" bestFit="1" customWidth="1"/>
    <col min="5911" max="5911" width="20.5703125" style="2" bestFit="1" customWidth="1"/>
    <col min="5912" max="5912" width="19" style="2" customWidth="1"/>
    <col min="5913" max="6119" width="11.42578125" style="2" customWidth="1"/>
    <col min="6120" max="6122" width="7.28515625" style="2" customWidth="1"/>
    <col min="6123" max="6123" width="0" style="2" hidden="1" customWidth="1"/>
    <col min="6124" max="6124" width="7.28515625" style="2" customWidth="1"/>
    <col min="6125" max="6125" width="66.140625" style="2" customWidth="1"/>
    <col min="6126" max="6126" width="0" style="2" hidden="1" customWidth="1"/>
    <col min="6127" max="6127" width="28" style="2" customWidth="1"/>
    <col min="6128" max="6128" width="32.140625" style="2" customWidth="1"/>
    <col min="6129" max="6129" width="39.85546875" style="2" bestFit="1" customWidth="1"/>
    <col min="6130" max="6130" width="0" style="2" hidden="1" customWidth="1"/>
    <col min="6131" max="6131" width="7.28515625" style="2" customWidth="1"/>
    <col min="6132" max="6132" width="0" style="2" hidden="1" customWidth="1"/>
    <col min="6133" max="6133" width="7.28515625" style="2" customWidth="1"/>
    <col min="6134" max="6134" width="59.5703125" style="2" customWidth="1"/>
    <col min="6135" max="6135" width="0" style="2" hidden="1" customWidth="1"/>
    <col min="6136" max="6136" width="23.85546875" style="2" customWidth="1"/>
    <col min="6137" max="6137" width="27.42578125" style="2" customWidth="1"/>
    <col min="6138" max="6138" width="28" style="2" customWidth="1"/>
    <col min="6139" max="6141" width="0" style="2" hidden="1" customWidth="1"/>
    <col min="6142" max="6142" width="7.28515625" style="2" customWidth="1"/>
    <col min="6143" max="6143" width="6.140625" style="2" bestFit="1" customWidth="1"/>
    <col min="6144" max="6144" width="76.85546875" style="2"/>
    <col min="6145" max="6145" width="7.28515625" style="2" customWidth="1"/>
    <col min="6146" max="6146" width="6.140625" style="2" bestFit="1" customWidth="1"/>
    <col min="6147" max="6147" width="78" style="2" customWidth="1"/>
    <col min="6148" max="6148" width="20.7109375" style="2" customWidth="1"/>
    <col min="6149" max="6149" width="26" style="2" customWidth="1"/>
    <col min="6150" max="6150" width="37" style="2" bestFit="1" customWidth="1"/>
    <col min="6151" max="6159" width="0" style="2" hidden="1" customWidth="1"/>
    <col min="6160" max="6162" width="22.7109375" style="2" bestFit="1" customWidth="1"/>
    <col min="6163" max="6163" width="25.28515625" style="2" bestFit="1" customWidth="1"/>
    <col min="6164" max="6164" width="21" style="2" bestFit="1" customWidth="1"/>
    <col min="6165" max="6165" width="8.28515625" style="2" customWidth="1"/>
    <col min="6166" max="6166" width="19" style="2" bestFit="1" customWidth="1"/>
    <col min="6167" max="6167" width="20.5703125" style="2" bestFit="1" customWidth="1"/>
    <col min="6168" max="6168" width="19" style="2" customWidth="1"/>
    <col min="6169" max="6375" width="11.42578125" style="2" customWidth="1"/>
    <col min="6376" max="6378" width="7.28515625" style="2" customWidth="1"/>
    <col min="6379" max="6379" width="0" style="2" hidden="1" customWidth="1"/>
    <col min="6380" max="6380" width="7.28515625" style="2" customWidth="1"/>
    <col min="6381" max="6381" width="66.140625" style="2" customWidth="1"/>
    <col min="6382" max="6382" width="0" style="2" hidden="1" customWidth="1"/>
    <col min="6383" max="6383" width="28" style="2" customWidth="1"/>
    <col min="6384" max="6384" width="32.140625" style="2" customWidth="1"/>
    <col min="6385" max="6385" width="39.85546875" style="2" bestFit="1" customWidth="1"/>
    <col min="6386" max="6386" width="0" style="2" hidden="1" customWidth="1"/>
    <col min="6387" max="6387" width="7.28515625" style="2" customWidth="1"/>
    <col min="6388" max="6388" width="0" style="2" hidden="1" customWidth="1"/>
    <col min="6389" max="6389" width="7.28515625" style="2" customWidth="1"/>
    <col min="6390" max="6390" width="59.5703125" style="2" customWidth="1"/>
    <col min="6391" max="6391" width="0" style="2" hidden="1" customWidth="1"/>
    <col min="6392" max="6392" width="23.85546875" style="2" customWidth="1"/>
    <col min="6393" max="6393" width="27.42578125" style="2" customWidth="1"/>
    <col min="6394" max="6394" width="28" style="2" customWidth="1"/>
    <col min="6395" max="6397" width="0" style="2" hidden="1" customWidth="1"/>
    <col min="6398" max="6398" width="7.28515625" style="2" customWidth="1"/>
    <col min="6399" max="6399" width="6.140625" style="2" bestFit="1" customWidth="1"/>
    <col min="6400" max="6400" width="76.85546875" style="2"/>
    <col min="6401" max="6401" width="7.28515625" style="2" customWidth="1"/>
    <col min="6402" max="6402" width="6.140625" style="2" bestFit="1" customWidth="1"/>
    <col min="6403" max="6403" width="78" style="2" customWidth="1"/>
    <col min="6404" max="6404" width="20.7109375" style="2" customWidth="1"/>
    <col min="6405" max="6405" width="26" style="2" customWidth="1"/>
    <col min="6406" max="6406" width="37" style="2" bestFit="1" customWidth="1"/>
    <col min="6407" max="6415" width="0" style="2" hidden="1" customWidth="1"/>
    <col min="6416" max="6418" width="22.7109375" style="2" bestFit="1" customWidth="1"/>
    <col min="6419" max="6419" width="25.28515625" style="2" bestFit="1" customWidth="1"/>
    <col min="6420" max="6420" width="21" style="2" bestFit="1" customWidth="1"/>
    <col min="6421" max="6421" width="8.28515625" style="2" customWidth="1"/>
    <col min="6422" max="6422" width="19" style="2" bestFit="1" customWidth="1"/>
    <col min="6423" max="6423" width="20.5703125" style="2" bestFit="1" customWidth="1"/>
    <col min="6424" max="6424" width="19" style="2" customWidth="1"/>
    <col min="6425" max="6631" width="11.42578125" style="2" customWidth="1"/>
    <col min="6632" max="6634" width="7.28515625" style="2" customWidth="1"/>
    <col min="6635" max="6635" width="0" style="2" hidden="1" customWidth="1"/>
    <col min="6636" max="6636" width="7.28515625" style="2" customWidth="1"/>
    <col min="6637" max="6637" width="66.140625" style="2" customWidth="1"/>
    <col min="6638" max="6638" width="0" style="2" hidden="1" customWidth="1"/>
    <col min="6639" max="6639" width="28" style="2" customWidth="1"/>
    <col min="6640" max="6640" width="32.140625" style="2" customWidth="1"/>
    <col min="6641" max="6641" width="39.85546875" style="2" bestFit="1" customWidth="1"/>
    <col min="6642" max="6642" width="0" style="2" hidden="1" customWidth="1"/>
    <col min="6643" max="6643" width="7.28515625" style="2" customWidth="1"/>
    <col min="6644" max="6644" width="0" style="2" hidden="1" customWidth="1"/>
    <col min="6645" max="6645" width="7.28515625" style="2" customWidth="1"/>
    <col min="6646" max="6646" width="59.5703125" style="2" customWidth="1"/>
    <col min="6647" max="6647" width="0" style="2" hidden="1" customWidth="1"/>
    <col min="6648" max="6648" width="23.85546875" style="2" customWidth="1"/>
    <col min="6649" max="6649" width="27.42578125" style="2" customWidth="1"/>
    <col min="6650" max="6650" width="28" style="2" customWidth="1"/>
    <col min="6651" max="6653" width="0" style="2" hidden="1" customWidth="1"/>
    <col min="6654" max="6654" width="7.28515625" style="2" customWidth="1"/>
    <col min="6655" max="6655" width="6.140625" style="2" bestFit="1" customWidth="1"/>
    <col min="6656" max="6656" width="76.85546875" style="2"/>
    <col min="6657" max="6657" width="7.28515625" style="2" customWidth="1"/>
    <col min="6658" max="6658" width="6.140625" style="2" bestFit="1" customWidth="1"/>
    <col min="6659" max="6659" width="78" style="2" customWidth="1"/>
    <col min="6660" max="6660" width="20.7109375" style="2" customWidth="1"/>
    <col min="6661" max="6661" width="26" style="2" customWidth="1"/>
    <col min="6662" max="6662" width="37" style="2" bestFit="1" customWidth="1"/>
    <col min="6663" max="6671" width="0" style="2" hidden="1" customWidth="1"/>
    <col min="6672" max="6674" width="22.7109375" style="2" bestFit="1" customWidth="1"/>
    <col min="6675" max="6675" width="25.28515625" style="2" bestFit="1" customWidth="1"/>
    <col min="6676" max="6676" width="21" style="2" bestFit="1" customWidth="1"/>
    <col min="6677" max="6677" width="8.28515625" style="2" customWidth="1"/>
    <col min="6678" max="6678" width="19" style="2" bestFit="1" customWidth="1"/>
    <col min="6679" max="6679" width="20.5703125" style="2" bestFit="1" customWidth="1"/>
    <col min="6680" max="6680" width="19" style="2" customWidth="1"/>
    <col min="6681" max="6887" width="11.42578125" style="2" customWidth="1"/>
    <col min="6888" max="6890" width="7.28515625" style="2" customWidth="1"/>
    <col min="6891" max="6891" width="0" style="2" hidden="1" customWidth="1"/>
    <col min="6892" max="6892" width="7.28515625" style="2" customWidth="1"/>
    <col min="6893" max="6893" width="66.140625" style="2" customWidth="1"/>
    <col min="6894" max="6894" width="0" style="2" hidden="1" customWidth="1"/>
    <col min="6895" max="6895" width="28" style="2" customWidth="1"/>
    <col min="6896" max="6896" width="32.140625" style="2" customWidth="1"/>
    <col min="6897" max="6897" width="39.85546875" style="2" bestFit="1" customWidth="1"/>
    <col min="6898" max="6898" width="0" style="2" hidden="1" customWidth="1"/>
    <col min="6899" max="6899" width="7.28515625" style="2" customWidth="1"/>
    <col min="6900" max="6900" width="0" style="2" hidden="1" customWidth="1"/>
    <col min="6901" max="6901" width="7.28515625" style="2" customWidth="1"/>
    <col min="6902" max="6902" width="59.5703125" style="2" customWidth="1"/>
    <col min="6903" max="6903" width="0" style="2" hidden="1" customWidth="1"/>
    <col min="6904" max="6904" width="23.85546875" style="2" customWidth="1"/>
    <col min="6905" max="6905" width="27.42578125" style="2" customWidth="1"/>
    <col min="6906" max="6906" width="28" style="2" customWidth="1"/>
    <col min="6907" max="6909" width="0" style="2" hidden="1" customWidth="1"/>
    <col min="6910" max="6910" width="7.28515625" style="2" customWidth="1"/>
    <col min="6911" max="6911" width="6.140625" style="2" bestFit="1" customWidth="1"/>
    <col min="6912" max="6912" width="76.85546875" style="2"/>
    <col min="6913" max="6913" width="7.28515625" style="2" customWidth="1"/>
    <col min="6914" max="6914" width="6.140625" style="2" bestFit="1" customWidth="1"/>
    <col min="6915" max="6915" width="78" style="2" customWidth="1"/>
    <col min="6916" max="6916" width="20.7109375" style="2" customWidth="1"/>
    <col min="6917" max="6917" width="26" style="2" customWidth="1"/>
    <col min="6918" max="6918" width="37" style="2" bestFit="1" customWidth="1"/>
    <col min="6919" max="6927" width="0" style="2" hidden="1" customWidth="1"/>
    <col min="6928" max="6930" width="22.7109375" style="2" bestFit="1" customWidth="1"/>
    <col min="6931" max="6931" width="25.28515625" style="2" bestFit="1" customWidth="1"/>
    <col min="6932" max="6932" width="21" style="2" bestFit="1" customWidth="1"/>
    <col min="6933" max="6933" width="8.28515625" style="2" customWidth="1"/>
    <col min="6934" max="6934" width="19" style="2" bestFit="1" customWidth="1"/>
    <col min="6935" max="6935" width="20.5703125" style="2" bestFit="1" customWidth="1"/>
    <col min="6936" max="6936" width="19" style="2" customWidth="1"/>
    <col min="6937" max="7143" width="11.42578125" style="2" customWidth="1"/>
    <col min="7144" max="7146" width="7.28515625" style="2" customWidth="1"/>
    <col min="7147" max="7147" width="0" style="2" hidden="1" customWidth="1"/>
    <col min="7148" max="7148" width="7.28515625" style="2" customWidth="1"/>
    <col min="7149" max="7149" width="66.140625" style="2" customWidth="1"/>
    <col min="7150" max="7150" width="0" style="2" hidden="1" customWidth="1"/>
    <col min="7151" max="7151" width="28" style="2" customWidth="1"/>
    <col min="7152" max="7152" width="32.140625" style="2" customWidth="1"/>
    <col min="7153" max="7153" width="39.85546875" style="2" bestFit="1" customWidth="1"/>
    <col min="7154" max="7154" width="0" style="2" hidden="1" customWidth="1"/>
    <col min="7155" max="7155" width="7.28515625" style="2" customWidth="1"/>
    <col min="7156" max="7156" width="0" style="2" hidden="1" customWidth="1"/>
    <col min="7157" max="7157" width="7.28515625" style="2" customWidth="1"/>
    <col min="7158" max="7158" width="59.5703125" style="2" customWidth="1"/>
    <col min="7159" max="7159" width="0" style="2" hidden="1" customWidth="1"/>
    <col min="7160" max="7160" width="23.85546875" style="2" customWidth="1"/>
    <col min="7161" max="7161" width="27.42578125" style="2" customWidth="1"/>
    <col min="7162" max="7162" width="28" style="2" customWidth="1"/>
    <col min="7163" max="7165" width="0" style="2" hidden="1" customWidth="1"/>
    <col min="7166" max="7166" width="7.28515625" style="2" customWidth="1"/>
    <col min="7167" max="7167" width="6.140625" style="2" bestFit="1" customWidth="1"/>
    <col min="7168" max="7168" width="76.85546875" style="2"/>
    <col min="7169" max="7169" width="7.28515625" style="2" customWidth="1"/>
    <col min="7170" max="7170" width="6.140625" style="2" bestFit="1" customWidth="1"/>
    <col min="7171" max="7171" width="78" style="2" customWidth="1"/>
    <col min="7172" max="7172" width="20.7109375" style="2" customWidth="1"/>
    <col min="7173" max="7173" width="26" style="2" customWidth="1"/>
    <col min="7174" max="7174" width="37" style="2" bestFit="1" customWidth="1"/>
    <col min="7175" max="7183" width="0" style="2" hidden="1" customWidth="1"/>
    <col min="7184" max="7186" width="22.7109375" style="2" bestFit="1" customWidth="1"/>
    <col min="7187" max="7187" width="25.28515625" style="2" bestFit="1" customWidth="1"/>
    <col min="7188" max="7188" width="21" style="2" bestFit="1" customWidth="1"/>
    <col min="7189" max="7189" width="8.28515625" style="2" customWidth="1"/>
    <col min="7190" max="7190" width="19" style="2" bestFit="1" customWidth="1"/>
    <col min="7191" max="7191" width="20.5703125" style="2" bestFit="1" customWidth="1"/>
    <col min="7192" max="7192" width="19" style="2" customWidth="1"/>
    <col min="7193" max="7399" width="11.42578125" style="2" customWidth="1"/>
    <col min="7400" max="7402" width="7.28515625" style="2" customWidth="1"/>
    <col min="7403" max="7403" width="0" style="2" hidden="1" customWidth="1"/>
    <col min="7404" max="7404" width="7.28515625" style="2" customWidth="1"/>
    <col min="7405" max="7405" width="66.140625" style="2" customWidth="1"/>
    <col min="7406" max="7406" width="0" style="2" hidden="1" customWidth="1"/>
    <col min="7407" max="7407" width="28" style="2" customWidth="1"/>
    <col min="7408" max="7408" width="32.140625" style="2" customWidth="1"/>
    <col min="7409" max="7409" width="39.85546875" style="2" bestFit="1" customWidth="1"/>
    <col min="7410" max="7410" width="0" style="2" hidden="1" customWidth="1"/>
    <col min="7411" max="7411" width="7.28515625" style="2" customWidth="1"/>
    <col min="7412" max="7412" width="0" style="2" hidden="1" customWidth="1"/>
    <col min="7413" max="7413" width="7.28515625" style="2" customWidth="1"/>
    <col min="7414" max="7414" width="59.5703125" style="2" customWidth="1"/>
    <col min="7415" max="7415" width="0" style="2" hidden="1" customWidth="1"/>
    <col min="7416" max="7416" width="23.85546875" style="2" customWidth="1"/>
    <col min="7417" max="7417" width="27.42578125" style="2" customWidth="1"/>
    <col min="7418" max="7418" width="28" style="2" customWidth="1"/>
    <col min="7419" max="7421" width="0" style="2" hidden="1" customWidth="1"/>
    <col min="7422" max="7422" width="7.28515625" style="2" customWidth="1"/>
    <col min="7423" max="7423" width="6.140625" style="2" bestFit="1" customWidth="1"/>
    <col min="7424" max="7424" width="76.85546875" style="2"/>
    <col min="7425" max="7425" width="7.28515625" style="2" customWidth="1"/>
    <col min="7426" max="7426" width="6.140625" style="2" bestFit="1" customWidth="1"/>
    <col min="7427" max="7427" width="78" style="2" customWidth="1"/>
    <col min="7428" max="7428" width="20.7109375" style="2" customWidth="1"/>
    <col min="7429" max="7429" width="26" style="2" customWidth="1"/>
    <col min="7430" max="7430" width="37" style="2" bestFit="1" customWidth="1"/>
    <col min="7431" max="7439" width="0" style="2" hidden="1" customWidth="1"/>
    <col min="7440" max="7442" width="22.7109375" style="2" bestFit="1" customWidth="1"/>
    <col min="7443" max="7443" width="25.28515625" style="2" bestFit="1" customWidth="1"/>
    <col min="7444" max="7444" width="21" style="2" bestFit="1" customWidth="1"/>
    <col min="7445" max="7445" width="8.28515625" style="2" customWidth="1"/>
    <col min="7446" max="7446" width="19" style="2" bestFit="1" customWidth="1"/>
    <col min="7447" max="7447" width="20.5703125" style="2" bestFit="1" customWidth="1"/>
    <col min="7448" max="7448" width="19" style="2" customWidth="1"/>
    <col min="7449" max="7655" width="11.42578125" style="2" customWidth="1"/>
    <col min="7656" max="7658" width="7.28515625" style="2" customWidth="1"/>
    <col min="7659" max="7659" width="0" style="2" hidden="1" customWidth="1"/>
    <col min="7660" max="7660" width="7.28515625" style="2" customWidth="1"/>
    <col min="7661" max="7661" width="66.140625" style="2" customWidth="1"/>
    <col min="7662" max="7662" width="0" style="2" hidden="1" customWidth="1"/>
    <col min="7663" max="7663" width="28" style="2" customWidth="1"/>
    <col min="7664" max="7664" width="32.140625" style="2" customWidth="1"/>
    <col min="7665" max="7665" width="39.85546875" style="2" bestFit="1" customWidth="1"/>
    <col min="7666" max="7666" width="0" style="2" hidden="1" customWidth="1"/>
    <col min="7667" max="7667" width="7.28515625" style="2" customWidth="1"/>
    <col min="7668" max="7668" width="0" style="2" hidden="1" customWidth="1"/>
    <col min="7669" max="7669" width="7.28515625" style="2" customWidth="1"/>
    <col min="7670" max="7670" width="59.5703125" style="2" customWidth="1"/>
    <col min="7671" max="7671" width="0" style="2" hidden="1" customWidth="1"/>
    <col min="7672" max="7672" width="23.85546875" style="2" customWidth="1"/>
    <col min="7673" max="7673" width="27.42578125" style="2" customWidth="1"/>
    <col min="7674" max="7674" width="28" style="2" customWidth="1"/>
    <col min="7675" max="7677" width="0" style="2" hidden="1" customWidth="1"/>
    <col min="7678" max="7678" width="7.28515625" style="2" customWidth="1"/>
    <col min="7679" max="7679" width="6.140625" style="2" bestFit="1" customWidth="1"/>
    <col min="7680" max="7680" width="76.85546875" style="2"/>
    <col min="7681" max="7681" width="7.28515625" style="2" customWidth="1"/>
    <col min="7682" max="7682" width="6.140625" style="2" bestFit="1" customWidth="1"/>
    <col min="7683" max="7683" width="78" style="2" customWidth="1"/>
    <col min="7684" max="7684" width="20.7109375" style="2" customWidth="1"/>
    <col min="7685" max="7685" width="26" style="2" customWidth="1"/>
    <col min="7686" max="7686" width="37" style="2" bestFit="1" customWidth="1"/>
    <col min="7687" max="7695" width="0" style="2" hidden="1" customWidth="1"/>
    <col min="7696" max="7698" width="22.7109375" style="2" bestFit="1" customWidth="1"/>
    <col min="7699" max="7699" width="25.28515625" style="2" bestFit="1" customWidth="1"/>
    <col min="7700" max="7700" width="21" style="2" bestFit="1" customWidth="1"/>
    <col min="7701" max="7701" width="8.28515625" style="2" customWidth="1"/>
    <col min="7702" max="7702" width="19" style="2" bestFit="1" customWidth="1"/>
    <col min="7703" max="7703" width="20.5703125" style="2" bestFit="1" customWidth="1"/>
    <col min="7704" max="7704" width="19" style="2" customWidth="1"/>
    <col min="7705" max="7911" width="11.42578125" style="2" customWidth="1"/>
    <col min="7912" max="7914" width="7.28515625" style="2" customWidth="1"/>
    <col min="7915" max="7915" width="0" style="2" hidden="1" customWidth="1"/>
    <col min="7916" max="7916" width="7.28515625" style="2" customWidth="1"/>
    <col min="7917" max="7917" width="66.140625" style="2" customWidth="1"/>
    <col min="7918" max="7918" width="0" style="2" hidden="1" customWidth="1"/>
    <col min="7919" max="7919" width="28" style="2" customWidth="1"/>
    <col min="7920" max="7920" width="32.140625" style="2" customWidth="1"/>
    <col min="7921" max="7921" width="39.85546875" style="2" bestFit="1" customWidth="1"/>
    <col min="7922" max="7922" width="0" style="2" hidden="1" customWidth="1"/>
    <col min="7923" max="7923" width="7.28515625" style="2" customWidth="1"/>
    <col min="7924" max="7924" width="0" style="2" hidden="1" customWidth="1"/>
    <col min="7925" max="7925" width="7.28515625" style="2" customWidth="1"/>
    <col min="7926" max="7926" width="59.5703125" style="2" customWidth="1"/>
    <col min="7927" max="7927" width="0" style="2" hidden="1" customWidth="1"/>
    <col min="7928" max="7928" width="23.85546875" style="2" customWidth="1"/>
    <col min="7929" max="7929" width="27.42578125" style="2" customWidth="1"/>
    <col min="7930" max="7930" width="28" style="2" customWidth="1"/>
    <col min="7931" max="7933" width="0" style="2" hidden="1" customWidth="1"/>
    <col min="7934" max="7934" width="7.28515625" style="2" customWidth="1"/>
    <col min="7935" max="7935" width="6.140625" style="2" bestFit="1" customWidth="1"/>
    <col min="7936" max="7936" width="76.85546875" style="2"/>
    <col min="7937" max="7937" width="7.28515625" style="2" customWidth="1"/>
    <col min="7938" max="7938" width="6.140625" style="2" bestFit="1" customWidth="1"/>
    <col min="7939" max="7939" width="78" style="2" customWidth="1"/>
    <col min="7940" max="7940" width="20.7109375" style="2" customWidth="1"/>
    <col min="7941" max="7941" width="26" style="2" customWidth="1"/>
    <col min="7942" max="7942" width="37" style="2" bestFit="1" customWidth="1"/>
    <col min="7943" max="7951" width="0" style="2" hidden="1" customWidth="1"/>
    <col min="7952" max="7954" width="22.7109375" style="2" bestFit="1" customWidth="1"/>
    <col min="7955" max="7955" width="25.28515625" style="2" bestFit="1" customWidth="1"/>
    <col min="7956" max="7956" width="21" style="2" bestFit="1" customWidth="1"/>
    <col min="7957" max="7957" width="8.28515625" style="2" customWidth="1"/>
    <col min="7958" max="7958" width="19" style="2" bestFit="1" customWidth="1"/>
    <col min="7959" max="7959" width="20.5703125" style="2" bestFit="1" customWidth="1"/>
    <col min="7960" max="7960" width="19" style="2" customWidth="1"/>
    <col min="7961" max="8167" width="11.42578125" style="2" customWidth="1"/>
    <col min="8168" max="8170" width="7.28515625" style="2" customWidth="1"/>
    <col min="8171" max="8171" width="0" style="2" hidden="1" customWidth="1"/>
    <col min="8172" max="8172" width="7.28515625" style="2" customWidth="1"/>
    <col min="8173" max="8173" width="66.140625" style="2" customWidth="1"/>
    <col min="8174" max="8174" width="0" style="2" hidden="1" customWidth="1"/>
    <col min="8175" max="8175" width="28" style="2" customWidth="1"/>
    <col min="8176" max="8176" width="32.140625" style="2" customWidth="1"/>
    <col min="8177" max="8177" width="39.85546875" style="2" bestFit="1" customWidth="1"/>
    <col min="8178" max="8178" width="0" style="2" hidden="1" customWidth="1"/>
    <col min="8179" max="8179" width="7.28515625" style="2" customWidth="1"/>
    <col min="8180" max="8180" width="0" style="2" hidden="1" customWidth="1"/>
    <col min="8181" max="8181" width="7.28515625" style="2" customWidth="1"/>
    <col min="8182" max="8182" width="59.5703125" style="2" customWidth="1"/>
    <col min="8183" max="8183" width="0" style="2" hidden="1" customWidth="1"/>
    <col min="8184" max="8184" width="23.85546875" style="2" customWidth="1"/>
    <col min="8185" max="8185" width="27.42578125" style="2" customWidth="1"/>
    <col min="8186" max="8186" width="28" style="2" customWidth="1"/>
    <col min="8187" max="8189" width="0" style="2" hidden="1" customWidth="1"/>
    <col min="8190" max="8190" width="7.28515625" style="2" customWidth="1"/>
    <col min="8191" max="8191" width="6.140625" style="2" bestFit="1" customWidth="1"/>
    <col min="8192" max="8192" width="76.85546875" style="2"/>
    <col min="8193" max="8193" width="7.28515625" style="2" customWidth="1"/>
    <col min="8194" max="8194" width="6.140625" style="2" bestFit="1" customWidth="1"/>
    <col min="8195" max="8195" width="78" style="2" customWidth="1"/>
    <col min="8196" max="8196" width="20.7109375" style="2" customWidth="1"/>
    <col min="8197" max="8197" width="26" style="2" customWidth="1"/>
    <col min="8198" max="8198" width="37" style="2" bestFit="1" customWidth="1"/>
    <col min="8199" max="8207" width="0" style="2" hidden="1" customWidth="1"/>
    <col min="8208" max="8210" width="22.7109375" style="2" bestFit="1" customWidth="1"/>
    <col min="8211" max="8211" width="25.28515625" style="2" bestFit="1" customWidth="1"/>
    <col min="8212" max="8212" width="21" style="2" bestFit="1" customWidth="1"/>
    <col min="8213" max="8213" width="8.28515625" style="2" customWidth="1"/>
    <col min="8214" max="8214" width="19" style="2" bestFit="1" customWidth="1"/>
    <col min="8215" max="8215" width="20.5703125" style="2" bestFit="1" customWidth="1"/>
    <col min="8216" max="8216" width="19" style="2" customWidth="1"/>
    <col min="8217" max="8423" width="11.42578125" style="2" customWidth="1"/>
    <col min="8424" max="8426" width="7.28515625" style="2" customWidth="1"/>
    <col min="8427" max="8427" width="0" style="2" hidden="1" customWidth="1"/>
    <col min="8428" max="8428" width="7.28515625" style="2" customWidth="1"/>
    <col min="8429" max="8429" width="66.140625" style="2" customWidth="1"/>
    <col min="8430" max="8430" width="0" style="2" hidden="1" customWidth="1"/>
    <col min="8431" max="8431" width="28" style="2" customWidth="1"/>
    <col min="8432" max="8432" width="32.140625" style="2" customWidth="1"/>
    <col min="8433" max="8433" width="39.85546875" style="2" bestFit="1" customWidth="1"/>
    <col min="8434" max="8434" width="0" style="2" hidden="1" customWidth="1"/>
    <col min="8435" max="8435" width="7.28515625" style="2" customWidth="1"/>
    <col min="8436" max="8436" width="0" style="2" hidden="1" customWidth="1"/>
    <col min="8437" max="8437" width="7.28515625" style="2" customWidth="1"/>
    <col min="8438" max="8438" width="59.5703125" style="2" customWidth="1"/>
    <col min="8439" max="8439" width="0" style="2" hidden="1" customWidth="1"/>
    <col min="8440" max="8440" width="23.85546875" style="2" customWidth="1"/>
    <col min="8441" max="8441" width="27.42578125" style="2" customWidth="1"/>
    <col min="8442" max="8442" width="28" style="2" customWidth="1"/>
    <col min="8443" max="8445" width="0" style="2" hidden="1" customWidth="1"/>
    <col min="8446" max="8446" width="7.28515625" style="2" customWidth="1"/>
    <col min="8447" max="8447" width="6.140625" style="2" bestFit="1" customWidth="1"/>
    <col min="8448" max="8448" width="76.85546875" style="2"/>
    <col min="8449" max="8449" width="7.28515625" style="2" customWidth="1"/>
    <col min="8450" max="8450" width="6.140625" style="2" bestFit="1" customWidth="1"/>
    <col min="8451" max="8451" width="78" style="2" customWidth="1"/>
    <col min="8452" max="8452" width="20.7109375" style="2" customWidth="1"/>
    <col min="8453" max="8453" width="26" style="2" customWidth="1"/>
    <col min="8454" max="8454" width="37" style="2" bestFit="1" customWidth="1"/>
    <col min="8455" max="8463" width="0" style="2" hidden="1" customWidth="1"/>
    <col min="8464" max="8466" width="22.7109375" style="2" bestFit="1" customWidth="1"/>
    <col min="8467" max="8467" width="25.28515625" style="2" bestFit="1" customWidth="1"/>
    <col min="8468" max="8468" width="21" style="2" bestFit="1" customWidth="1"/>
    <col min="8469" max="8469" width="8.28515625" style="2" customWidth="1"/>
    <col min="8470" max="8470" width="19" style="2" bestFit="1" customWidth="1"/>
    <col min="8471" max="8471" width="20.5703125" style="2" bestFit="1" customWidth="1"/>
    <col min="8472" max="8472" width="19" style="2" customWidth="1"/>
    <col min="8473" max="8679" width="11.42578125" style="2" customWidth="1"/>
    <col min="8680" max="8682" width="7.28515625" style="2" customWidth="1"/>
    <col min="8683" max="8683" width="0" style="2" hidden="1" customWidth="1"/>
    <col min="8684" max="8684" width="7.28515625" style="2" customWidth="1"/>
    <col min="8685" max="8685" width="66.140625" style="2" customWidth="1"/>
    <col min="8686" max="8686" width="0" style="2" hidden="1" customWidth="1"/>
    <col min="8687" max="8687" width="28" style="2" customWidth="1"/>
    <col min="8688" max="8688" width="32.140625" style="2" customWidth="1"/>
    <col min="8689" max="8689" width="39.85546875" style="2" bestFit="1" customWidth="1"/>
    <col min="8690" max="8690" width="0" style="2" hidden="1" customWidth="1"/>
    <col min="8691" max="8691" width="7.28515625" style="2" customWidth="1"/>
    <col min="8692" max="8692" width="0" style="2" hidden="1" customWidth="1"/>
    <col min="8693" max="8693" width="7.28515625" style="2" customWidth="1"/>
    <col min="8694" max="8694" width="59.5703125" style="2" customWidth="1"/>
    <col min="8695" max="8695" width="0" style="2" hidden="1" customWidth="1"/>
    <col min="8696" max="8696" width="23.85546875" style="2" customWidth="1"/>
    <col min="8697" max="8697" width="27.42578125" style="2" customWidth="1"/>
    <col min="8698" max="8698" width="28" style="2" customWidth="1"/>
    <col min="8699" max="8701" width="0" style="2" hidden="1" customWidth="1"/>
    <col min="8702" max="8702" width="7.28515625" style="2" customWidth="1"/>
    <col min="8703" max="8703" width="6.140625" style="2" bestFit="1" customWidth="1"/>
    <col min="8704" max="8704" width="76.85546875" style="2"/>
    <col min="8705" max="8705" width="7.28515625" style="2" customWidth="1"/>
    <col min="8706" max="8706" width="6.140625" style="2" bestFit="1" customWidth="1"/>
    <col min="8707" max="8707" width="78" style="2" customWidth="1"/>
    <col min="8708" max="8708" width="20.7109375" style="2" customWidth="1"/>
    <col min="8709" max="8709" width="26" style="2" customWidth="1"/>
    <col min="8710" max="8710" width="37" style="2" bestFit="1" customWidth="1"/>
    <col min="8711" max="8719" width="0" style="2" hidden="1" customWidth="1"/>
    <col min="8720" max="8722" width="22.7109375" style="2" bestFit="1" customWidth="1"/>
    <col min="8723" max="8723" width="25.28515625" style="2" bestFit="1" customWidth="1"/>
    <col min="8724" max="8724" width="21" style="2" bestFit="1" customWidth="1"/>
    <col min="8725" max="8725" width="8.28515625" style="2" customWidth="1"/>
    <col min="8726" max="8726" width="19" style="2" bestFit="1" customWidth="1"/>
    <col min="8727" max="8727" width="20.5703125" style="2" bestFit="1" customWidth="1"/>
    <col min="8728" max="8728" width="19" style="2" customWidth="1"/>
    <col min="8729" max="8935" width="11.42578125" style="2" customWidth="1"/>
    <col min="8936" max="8938" width="7.28515625" style="2" customWidth="1"/>
    <col min="8939" max="8939" width="0" style="2" hidden="1" customWidth="1"/>
    <col min="8940" max="8940" width="7.28515625" style="2" customWidth="1"/>
    <col min="8941" max="8941" width="66.140625" style="2" customWidth="1"/>
    <col min="8942" max="8942" width="0" style="2" hidden="1" customWidth="1"/>
    <col min="8943" max="8943" width="28" style="2" customWidth="1"/>
    <col min="8944" max="8944" width="32.140625" style="2" customWidth="1"/>
    <col min="8945" max="8945" width="39.85546875" style="2" bestFit="1" customWidth="1"/>
    <col min="8946" max="8946" width="0" style="2" hidden="1" customWidth="1"/>
    <col min="8947" max="8947" width="7.28515625" style="2" customWidth="1"/>
    <col min="8948" max="8948" width="0" style="2" hidden="1" customWidth="1"/>
    <col min="8949" max="8949" width="7.28515625" style="2" customWidth="1"/>
    <col min="8950" max="8950" width="59.5703125" style="2" customWidth="1"/>
    <col min="8951" max="8951" width="0" style="2" hidden="1" customWidth="1"/>
    <col min="8952" max="8952" width="23.85546875" style="2" customWidth="1"/>
    <col min="8953" max="8953" width="27.42578125" style="2" customWidth="1"/>
    <col min="8954" max="8954" width="28" style="2" customWidth="1"/>
    <col min="8955" max="8957" width="0" style="2" hidden="1" customWidth="1"/>
    <col min="8958" max="8958" width="7.28515625" style="2" customWidth="1"/>
    <col min="8959" max="8959" width="6.140625" style="2" bestFit="1" customWidth="1"/>
    <col min="8960" max="8960" width="76.85546875" style="2"/>
    <col min="8961" max="8961" width="7.28515625" style="2" customWidth="1"/>
    <col min="8962" max="8962" width="6.140625" style="2" bestFit="1" customWidth="1"/>
    <col min="8963" max="8963" width="78" style="2" customWidth="1"/>
    <col min="8964" max="8964" width="20.7109375" style="2" customWidth="1"/>
    <col min="8965" max="8965" width="26" style="2" customWidth="1"/>
    <col min="8966" max="8966" width="37" style="2" bestFit="1" customWidth="1"/>
    <col min="8967" max="8975" width="0" style="2" hidden="1" customWidth="1"/>
    <col min="8976" max="8978" width="22.7109375" style="2" bestFit="1" customWidth="1"/>
    <col min="8979" max="8979" width="25.28515625" style="2" bestFit="1" customWidth="1"/>
    <col min="8980" max="8980" width="21" style="2" bestFit="1" customWidth="1"/>
    <col min="8981" max="8981" width="8.28515625" style="2" customWidth="1"/>
    <col min="8982" max="8982" width="19" style="2" bestFit="1" customWidth="1"/>
    <col min="8983" max="8983" width="20.5703125" style="2" bestFit="1" customWidth="1"/>
    <col min="8984" max="8984" width="19" style="2" customWidth="1"/>
    <col min="8985" max="9191" width="11.42578125" style="2" customWidth="1"/>
    <col min="9192" max="9194" width="7.28515625" style="2" customWidth="1"/>
    <col min="9195" max="9195" width="0" style="2" hidden="1" customWidth="1"/>
    <col min="9196" max="9196" width="7.28515625" style="2" customWidth="1"/>
    <col min="9197" max="9197" width="66.140625" style="2" customWidth="1"/>
    <col min="9198" max="9198" width="0" style="2" hidden="1" customWidth="1"/>
    <col min="9199" max="9199" width="28" style="2" customWidth="1"/>
    <col min="9200" max="9200" width="32.140625" style="2" customWidth="1"/>
    <col min="9201" max="9201" width="39.85546875" style="2" bestFit="1" customWidth="1"/>
    <col min="9202" max="9202" width="0" style="2" hidden="1" customWidth="1"/>
    <col min="9203" max="9203" width="7.28515625" style="2" customWidth="1"/>
    <col min="9204" max="9204" width="0" style="2" hidden="1" customWidth="1"/>
    <col min="9205" max="9205" width="7.28515625" style="2" customWidth="1"/>
    <col min="9206" max="9206" width="59.5703125" style="2" customWidth="1"/>
    <col min="9207" max="9207" width="0" style="2" hidden="1" customWidth="1"/>
    <col min="9208" max="9208" width="23.85546875" style="2" customWidth="1"/>
    <col min="9209" max="9209" width="27.42578125" style="2" customWidth="1"/>
    <col min="9210" max="9210" width="28" style="2" customWidth="1"/>
    <col min="9211" max="9213" width="0" style="2" hidden="1" customWidth="1"/>
    <col min="9214" max="9214" width="7.28515625" style="2" customWidth="1"/>
    <col min="9215" max="9215" width="6.140625" style="2" bestFit="1" customWidth="1"/>
    <col min="9216" max="9216" width="76.85546875" style="2"/>
    <col min="9217" max="9217" width="7.28515625" style="2" customWidth="1"/>
    <col min="9218" max="9218" width="6.140625" style="2" bestFit="1" customWidth="1"/>
    <col min="9219" max="9219" width="78" style="2" customWidth="1"/>
    <col min="9220" max="9220" width="20.7109375" style="2" customWidth="1"/>
    <col min="9221" max="9221" width="26" style="2" customWidth="1"/>
    <col min="9222" max="9222" width="37" style="2" bestFit="1" customWidth="1"/>
    <col min="9223" max="9231" width="0" style="2" hidden="1" customWidth="1"/>
    <col min="9232" max="9234" width="22.7109375" style="2" bestFit="1" customWidth="1"/>
    <col min="9235" max="9235" width="25.28515625" style="2" bestFit="1" customWidth="1"/>
    <col min="9236" max="9236" width="21" style="2" bestFit="1" customWidth="1"/>
    <col min="9237" max="9237" width="8.28515625" style="2" customWidth="1"/>
    <col min="9238" max="9238" width="19" style="2" bestFit="1" customWidth="1"/>
    <col min="9239" max="9239" width="20.5703125" style="2" bestFit="1" customWidth="1"/>
    <col min="9240" max="9240" width="19" style="2" customWidth="1"/>
    <col min="9241" max="9447" width="11.42578125" style="2" customWidth="1"/>
    <col min="9448" max="9450" width="7.28515625" style="2" customWidth="1"/>
    <col min="9451" max="9451" width="0" style="2" hidden="1" customWidth="1"/>
    <col min="9452" max="9452" width="7.28515625" style="2" customWidth="1"/>
    <col min="9453" max="9453" width="66.140625" style="2" customWidth="1"/>
    <col min="9454" max="9454" width="0" style="2" hidden="1" customWidth="1"/>
    <col min="9455" max="9455" width="28" style="2" customWidth="1"/>
    <col min="9456" max="9456" width="32.140625" style="2" customWidth="1"/>
    <col min="9457" max="9457" width="39.85546875" style="2" bestFit="1" customWidth="1"/>
    <col min="9458" max="9458" width="0" style="2" hidden="1" customWidth="1"/>
    <col min="9459" max="9459" width="7.28515625" style="2" customWidth="1"/>
    <col min="9460" max="9460" width="0" style="2" hidden="1" customWidth="1"/>
    <col min="9461" max="9461" width="7.28515625" style="2" customWidth="1"/>
    <col min="9462" max="9462" width="59.5703125" style="2" customWidth="1"/>
    <col min="9463" max="9463" width="0" style="2" hidden="1" customWidth="1"/>
    <col min="9464" max="9464" width="23.85546875" style="2" customWidth="1"/>
    <col min="9465" max="9465" width="27.42578125" style="2" customWidth="1"/>
    <col min="9466" max="9466" width="28" style="2" customWidth="1"/>
    <col min="9467" max="9469" width="0" style="2" hidden="1" customWidth="1"/>
    <col min="9470" max="9470" width="7.28515625" style="2" customWidth="1"/>
    <col min="9471" max="9471" width="6.140625" style="2" bestFit="1" customWidth="1"/>
    <col min="9472" max="9472" width="76.85546875" style="2"/>
    <col min="9473" max="9473" width="7.28515625" style="2" customWidth="1"/>
    <col min="9474" max="9474" width="6.140625" style="2" bestFit="1" customWidth="1"/>
    <col min="9475" max="9475" width="78" style="2" customWidth="1"/>
    <col min="9476" max="9476" width="20.7109375" style="2" customWidth="1"/>
    <col min="9477" max="9477" width="26" style="2" customWidth="1"/>
    <col min="9478" max="9478" width="37" style="2" bestFit="1" customWidth="1"/>
    <col min="9479" max="9487" width="0" style="2" hidden="1" customWidth="1"/>
    <col min="9488" max="9490" width="22.7109375" style="2" bestFit="1" customWidth="1"/>
    <col min="9491" max="9491" width="25.28515625" style="2" bestFit="1" customWidth="1"/>
    <col min="9492" max="9492" width="21" style="2" bestFit="1" customWidth="1"/>
    <col min="9493" max="9493" width="8.28515625" style="2" customWidth="1"/>
    <col min="9494" max="9494" width="19" style="2" bestFit="1" customWidth="1"/>
    <col min="9495" max="9495" width="20.5703125" style="2" bestFit="1" customWidth="1"/>
    <col min="9496" max="9496" width="19" style="2" customWidth="1"/>
    <col min="9497" max="9703" width="11.42578125" style="2" customWidth="1"/>
    <col min="9704" max="9706" width="7.28515625" style="2" customWidth="1"/>
    <col min="9707" max="9707" width="0" style="2" hidden="1" customWidth="1"/>
    <col min="9708" max="9708" width="7.28515625" style="2" customWidth="1"/>
    <col min="9709" max="9709" width="66.140625" style="2" customWidth="1"/>
    <col min="9710" max="9710" width="0" style="2" hidden="1" customWidth="1"/>
    <col min="9711" max="9711" width="28" style="2" customWidth="1"/>
    <col min="9712" max="9712" width="32.140625" style="2" customWidth="1"/>
    <col min="9713" max="9713" width="39.85546875" style="2" bestFit="1" customWidth="1"/>
    <col min="9714" max="9714" width="0" style="2" hidden="1" customWidth="1"/>
    <col min="9715" max="9715" width="7.28515625" style="2" customWidth="1"/>
    <col min="9716" max="9716" width="0" style="2" hidden="1" customWidth="1"/>
    <col min="9717" max="9717" width="7.28515625" style="2" customWidth="1"/>
    <col min="9718" max="9718" width="59.5703125" style="2" customWidth="1"/>
    <col min="9719" max="9719" width="0" style="2" hidden="1" customWidth="1"/>
    <col min="9720" max="9720" width="23.85546875" style="2" customWidth="1"/>
    <col min="9721" max="9721" width="27.42578125" style="2" customWidth="1"/>
    <col min="9722" max="9722" width="28" style="2" customWidth="1"/>
    <col min="9723" max="9725" width="0" style="2" hidden="1" customWidth="1"/>
    <col min="9726" max="9726" width="7.28515625" style="2" customWidth="1"/>
    <col min="9727" max="9727" width="6.140625" style="2" bestFit="1" customWidth="1"/>
    <col min="9728" max="9728" width="76.85546875" style="2"/>
    <col min="9729" max="9729" width="7.28515625" style="2" customWidth="1"/>
    <col min="9730" max="9730" width="6.140625" style="2" bestFit="1" customWidth="1"/>
    <col min="9731" max="9731" width="78" style="2" customWidth="1"/>
    <col min="9732" max="9732" width="20.7109375" style="2" customWidth="1"/>
    <col min="9733" max="9733" width="26" style="2" customWidth="1"/>
    <col min="9734" max="9734" width="37" style="2" bestFit="1" customWidth="1"/>
    <col min="9735" max="9743" width="0" style="2" hidden="1" customWidth="1"/>
    <col min="9744" max="9746" width="22.7109375" style="2" bestFit="1" customWidth="1"/>
    <col min="9747" max="9747" width="25.28515625" style="2" bestFit="1" customWidth="1"/>
    <col min="9748" max="9748" width="21" style="2" bestFit="1" customWidth="1"/>
    <col min="9749" max="9749" width="8.28515625" style="2" customWidth="1"/>
    <col min="9750" max="9750" width="19" style="2" bestFit="1" customWidth="1"/>
    <col min="9751" max="9751" width="20.5703125" style="2" bestFit="1" customWidth="1"/>
    <col min="9752" max="9752" width="19" style="2" customWidth="1"/>
    <col min="9753" max="9959" width="11.42578125" style="2" customWidth="1"/>
    <col min="9960" max="9962" width="7.28515625" style="2" customWidth="1"/>
    <col min="9963" max="9963" width="0" style="2" hidden="1" customWidth="1"/>
    <col min="9964" max="9964" width="7.28515625" style="2" customWidth="1"/>
    <col min="9965" max="9965" width="66.140625" style="2" customWidth="1"/>
    <col min="9966" max="9966" width="0" style="2" hidden="1" customWidth="1"/>
    <col min="9967" max="9967" width="28" style="2" customWidth="1"/>
    <col min="9968" max="9968" width="32.140625" style="2" customWidth="1"/>
    <col min="9969" max="9969" width="39.85546875" style="2" bestFit="1" customWidth="1"/>
    <col min="9970" max="9970" width="0" style="2" hidden="1" customWidth="1"/>
    <col min="9971" max="9971" width="7.28515625" style="2" customWidth="1"/>
    <col min="9972" max="9972" width="0" style="2" hidden="1" customWidth="1"/>
    <col min="9973" max="9973" width="7.28515625" style="2" customWidth="1"/>
    <col min="9974" max="9974" width="59.5703125" style="2" customWidth="1"/>
    <col min="9975" max="9975" width="0" style="2" hidden="1" customWidth="1"/>
    <col min="9976" max="9976" width="23.85546875" style="2" customWidth="1"/>
    <col min="9977" max="9977" width="27.42578125" style="2" customWidth="1"/>
    <col min="9978" max="9978" width="28" style="2" customWidth="1"/>
    <col min="9979" max="9981" width="0" style="2" hidden="1" customWidth="1"/>
    <col min="9982" max="9982" width="7.28515625" style="2" customWidth="1"/>
    <col min="9983" max="9983" width="6.140625" style="2" bestFit="1" customWidth="1"/>
    <col min="9984" max="9984" width="76.85546875" style="2"/>
    <col min="9985" max="9985" width="7.28515625" style="2" customWidth="1"/>
    <col min="9986" max="9986" width="6.140625" style="2" bestFit="1" customWidth="1"/>
    <col min="9987" max="9987" width="78" style="2" customWidth="1"/>
    <col min="9988" max="9988" width="20.7109375" style="2" customWidth="1"/>
    <col min="9989" max="9989" width="26" style="2" customWidth="1"/>
    <col min="9990" max="9990" width="37" style="2" bestFit="1" customWidth="1"/>
    <col min="9991" max="9999" width="0" style="2" hidden="1" customWidth="1"/>
    <col min="10000" max="10002" width="22.7109375" style="2" bestFit="1" customWidth="1"/>
    <col min="10003" max="10003" width="25.28515625" style="2" bestFit="1" customWidth="1"/>
    <col min="10004" max="10004" width="21" style="2" bestFit="1" customWidth="1"/>
    <col min="10005" max="10005" width="8.28515625" style="2" customWidth="1"/>
    <col min="10006" max="10006" width="19" style="2" bestFit="1" customWidth="1"/>
    <col min="10007" max="10007" width="20.5703125" style="2" bestFit="1" customWidth="1"/>
    <col min="10008" max="10008" width="19" style="2" customWidth="1"/>
    <col min="10009" max="10215" width="11.42578125" style="2" customWidth="1"/>
    <col min="10216" max="10218" width="7.28515625" style="2" customWidth="1"/>
    <col min="10219" max="10219" width="0" style="2" hidden="1" customWidth="1"/>
    <col min="10220" max="10220" width="7.28515625" style="2" customWidth="1"/>
    <col min="10221" max="10221" width="66.140625" style="2" customWidth="1"/>
    <col min="10222" max="10222" width="0" style="2" hidden="1" customWidth="1"/>
    <col min="10223" max="10223" width="28" style="2" customWidth="1"/>
    <col min="10224" max="10224" width="32.140625" style="2" customWidth="1"/>
    <col min="10225" max="10225" width="39.85546875" style="2" bestFit="1" customWidth="1"/>
    <col min="10226" max="10226" width="0" style="2" hidden="1" customWidth="1"/>
    <col min="10227" max="10227" width="7.28515625" style="2" customWidth="1"/>
    <col min="10228" max="10228" width="0" style="2" hidden="1" customWidth="1"/>
    <col min="10229" max="10229" width="7.28515625" style="2" customWidth="1"/>
    <col min="10230" max="10230" width="59.5703125" style="2" customWidth="1"/>
    <col min="10231" max="10231" width="0" style="2" hidden="1" customWidth="1"/>
    <col min="10232" max="10232" width="23.85546875" style="2" customWidth="1"/>
    <col min="10233" max="10233" width="27.42578125" style="2" customWidth="1"/>
    <col min="10234" max="10234" width="28" style="2" customWidth="1"/>
    <col min="10235" max="10237" width="0" style="2" hidden="1" customWidth="1"/>
    <col min="10238" max="10238" width="7.28515625" style="2" customWidth="1"/>
    <col min="10239" max="10239" width="6.140625" style="2" bestFit="1" customWidth="1"/>
    <col min="10240" max="10240" width="76.85546875" style="2"/>
    <col min="10241" max="10241" width="7.28515625" style="2" customWidth="1"/>
    <col min="10242" max="10242" width="6.140625" style="2" bestFit="1" customWidth="1"/>
    <col min="10243" max="10243" width="78" style="2" customWidth="1"/>
    <col min="10244" max="10244" width="20.7109375" style="2" customWidth="1"/>
    <col min="10245" max="10245" width="26" style="2" customWidth="1"/>
    <col min="10246" max="10246" width="37" style="2" bestFit="1" customWidth="1"/>
    <col min="10247" max="10255" width="0" style="2" hidden="1" customWidth="1"/>
    <col min="10256" max="10258" width="22.7109375" style="2" bestFit="1" customWidth="1"/>
    <col min="10259" max="10259" width="25.28515625" style="2" bestFit="1" customWidth="1"/>
    <col min="10260" max="10260" width="21" style="2" bestFit="1" customWidth="1"/>
    <col min="10261" max="10261" width="8.28515625" style="2" customWidth="1"/>
    <col min="10262" max="10262" width="19" style="2" bestFit="1" customWidth="1"/>
    <col min="10263" max="10263" width="20.5703125" style="2" bestFit="1" customWidth="1"/>
    <col min="10264" max="10264" width="19" style="2" customWidth="1"/>
    <col min="10265" max="10471" width="11.42578125" style="2" customWidth="1"/>
    <col min="10472" max="10474" width="7.28515625" style="2" customWidth="1"/>
    <col min="10475" max="10475" width="0" style="2" hidden="1" customWidth="1"/>
    <col min="10476" max="10476" width="7.28515625" style="2" customWidth="1"/>
    <col min="10477" max="10477" width="66.140625" style="2" customWidth="1"/>
    <col min="10478" max="10478" width="0" style="2" hidden="1" customWidth="1"/>
    <col min="10479" max="10479" width="28" style="2" customWidth="1"/>
    <col min="10480" max="10480" width="32.140625" style="2" customWidth="1"/>
    <col min="10481" max="10481" width="39.85546875" style="2" bestFit="1" customWidth="1"/>
    <col min="10482" max="10482" width="0" style="2" hidden="1" customWidth="1"/>
    <col min="10483" max="10483" width="7.28515625" style="2" customWidth="1"/>
    <col min="10484" max="10484" width="0" style="2" hidden="1" customWidth="1"/>
    <col min="10485" max="10485" width="7.28515625" style="2" customWidth="1"/>
    <col min="10486" max="10486" width="59.5703125" style="2" customWidth="1"/>
    <col min="10487" max="10487" width="0" style="2" hidden="1" customWidth="1"/>
    <col min="10488" max="10488" width="23.85546875" style="2" customWidth="1"/>
    <col min="10489" max="10489" width="27.42578125" style="2" customWidth="1"/>
    <col min="10490" max="10490" width="28" style="2" customWidth="1"/>
    <col min="10491" max="10493" width="0" style="2" hidden="1" customWidth="1"/>
    <col min="10494" max="10494" width="7.28515625" style="2" customWidth="1"/>
    <col min="10495" max="10495" width="6.140625" style="2" bestFit="1" customWidth="1"/>
    <col min="10496" max="10496" width="76.85546875" style="2"/>
    <col min="10497" max="10497" width="7.28515625" style="2" customWidth="1"/>
    <col min="10498" max="10498" width="6.140625" style="2" bestFit="1" customWidth="1"/>
    <col min="10499" max="10499" width="78" style="2" customWidth="1"/>
    <col min="10500" max="10500" width="20.7109375" style="2" customWidth="1"/>
    <col min="10501" max="10501" width="26" style="2" customWidth="1"/>
    <col min="10502" max="10502" width="37" style="2" bestFit="1" customWidth="1"/>
    <col min="10503" max="10511" width="0" style="2" hidden="1" customWidth="1"/>
    <col min="10512" max="10514" width="22.7109375" style="2" bestFit="1" customWidth="1"/>
    <col min="10515" max="10515" width="25.28515625" style="2" bestFit="1" customWidth="1"/>
    <col min="10516" max="10516" width="21" style="2" bestFit="1" customWidth="1"/>
    <col min="10517" max="10517" width="8.28515625" style="2" customWidth="1"/>
    <col min="10518" max="10518" width="19" style="2" bestFit="1" customWidth="1"/>
    <col min="10519" max="10519" width="20.5703125" style="2" bestFit="1" customWidth="1"/>
    <col min="10520" max="10520" width="19" style="2" customWidth="1"/>
    <col min="10521" max="10727" width="11.42578125" style="2" customWidth="1"/>
    <col min="10728" max="10730" width="7.28515625" style="2" customWidth="1"/>
    <col min="10731" max="10731" width="0" style="2" hidden="1" customWidth="1"/>
    <col min="10732" max="10732" width="7.28515625" style="2" customWidth="1"/>
    <col min="10733" max="10733" width="66.140625" style="2" customWidth="1"/>
    <col min="10734" max="10734" width="0" style="2" hidden="1" customWidth="1"/>
    <col min="10735" max="10735" width="28" style="2" customWidth="1"/>
    <col min="10736" max="10736" width="32.140625" style="2" customWidth="1"/>
    <col min="10737" max="10737" width="39.85546875" style="2" bestFit="1" customWidth="1"/>
    <col min="10738" max="10738" width="0" style="2" hidden="1" customWidth="1"/>
    <col min="10739" max="10739" width="7.28515625" style="2" customWidth="1"/>
    <col min="10740" max="10740" width="0" style="2" hidden="1" customWidth="1"/>
    <col min="10741" max="10741" width="7.28515625" style="2" customWidth="1"/>
    <col min="10742" max="10742" width="59.5703125" style="2" customWidth="1"/>
    <col min="10743" max="10743" width="0" style="2" hidden="1" customWidth="1"/>
    <col min="10744" max="10744" width="23.85546875" style="2" customWidth="1"/>
    <col min="10745" max="10745" width="27.42578125" style="2" customWidth="1"/>
    <col min="10746" max="10746" width="28" style="2" customWidth="1"/>
    <col min="10747" max="10749" width="0" style="2" hidden="1" customWidth="1"/>
    <col min="10750" max="10750" width="7.28515625" style="2" customWidth="1"/>
    <col min="10751" max="10751" width="6.140625" style="2" bestFit="1" customWidth="1"/>
    <col min="10752" max="10752" width="76.85546875" style="2"/>
    <col min="10753" max="10753" width="7.28515625" style="2" customWidth="1"/>
    <col min="10754" max="10754" width="6.140625" style="2" bestFit="1" customWidth="1"/>
    <col min="10755" max="10755" width="78" style="2" customWidth="1"/>
    <col min="10756" max="10756" width="20.7109375" style="2" customWidth="1"/>
    <col min="10757" max="10757" width="26" style="2" customWidth="1"/>
    <col min="10758" max="10758" width="37" style="2" bestFit="1" customWidth="1"/>
    <col min="10759" max="10767" width="0" style="2" hidden="1" customWidth="1"/>
    <col min="10768" max="10770" width="22.7109375" style="2" bestFit="1" customWidth="1"/>
    <col min="10771" max="10771" width="25.28515625" style="2" bestFit="1" customWidth="1"/>
    <col min="10772" max="10772" width="21" style="2" bestFit="1" customWidth="1"/>
    <col min="10773" max="10773" width="8.28515625" style="2" customWidth="1"/>
    <col min="10774" max="10774" width="19" style="2" bestFit="1" customWidth="1"/>
    <col min="10775" max="10775" width="20.5703125" style="2" bestFit="1" customWidth="1"/>
    <col min="10776" max="10776" width="19" style="2" customWidth="1"/>
    <col min="10777" max="10983" width="11.42578125" style="2" customWidth="1"/>
    <col min="10984" max="10986" width="7.28515625" style="2" customWidth="1"/>
    <col min="10987" max="10987" width="0" style="2" hidden="1" customWidth="1"/>
    <col min="10988" max="10988" width="7.28515625" style="2" customWidth="1"/>
    <col min="10989" max="10989" width="66.140625" style="2" customWidth="1"/>
    <col min="10990" max="10990" width="0" style="2" hidden="1" customWidth="1"/>
    <col min="10991" max="10991" width="28" style="2" customWidth="1"/>
    <col min="10992" max="10992" width="32.140625" style="2" customWidth="1"/>
    <col min="10993" max="10993" width="39.85546875" style="2" bestFit="1" customWidth="1"/>
    <col min="10994" max="10994" width="0" style="2" hidden="1" customWidth="1"/>
    <col min="10995" max="10995" width="7.28515625" style="2" customWidth="1"/>
    <col min="10996" max="10996" width="0" style="2" hidden="1" customWidth="1"/>
    <col min="10997" max="10997" width="7.28515625" style="2" customWidth="1"/>
    <col min="10998" max="10998" width="59.5703125" style="2" customWidth="1"/>
    <col min="10999" max="10999" width="0" style="2" hidden="1" customWidth="1"/>
    <col min="11000" max="11000" width="23.85546875" style="2" customWidth="1"/>
    <col min="11001" max="11001" width="27.42578125" style="2" customWidth="1"/>
    <col min="11002" max="11002" width="28" style="2" customWidth="1"/>
    <col min="11003" max="11005" width="0" style="2" hidden="1" customWidth="1"/>
    <col min="11006" max="11006" width="7.28515625" style="2" customWidth="1"/>
    <col min="11007" max="11007" width="6.140625" style="2" bestFit="1" customWidth="1"/>
    <col min="11008" max="11008" width="76.85546875" style="2"/>
    <col min="11009" max="11009" width="7.28515625" style="2" customWidth="1"/>
    <col min="11010" max="11010" width="6.140625" style="2" bestFit="1" customWidth="1"/>
    <col min="11011" max="11011" width="78" style="2" customWidth="1"/>
    <col min="11012" max="11012" width="20.7109375" style="2" customWidth="1"/>
    <col min="11013" max="11013" width="26" style="2" customWidth="1"/>
    <col min="11014" max="11014" width="37" style="2" bestFit="1" customWidth="1"/>
    <col min="11015" max="11023" width="0" style="2" hidden="1" customWidth="1"/>
    <col min="11024" max="11026" width="22.7109375" style="2" bestFit="1" customWidth="1"/>
    <col min="11027" max="11027" width="25.28515625" style="2" bestFit="1" customWidth="1"/>
    <col min="11028" max="11028" width="21" style="2" bestFit="1" customWidth="1"/>
    <col min="11029" max="11029" width="8.28515625" style="2" customWidth="1"/>
    <col min="11030" max="11030" width="19" style="2" bestFit="1" customWidth="1"/>
    <col min="11031" max="11031" width="20.5703125" style="2" bestFit="1" customWidth="1"/>
    <col min="11032" max="11032" width="19" style="2" customWidth="1"/>
    <col min="11033" max="11239" width="11.42578125" style="2" customWidth="1"/>
    <col min="11240" max="11242" width="7.28515625" style="2" customWidth="1"/>
    <col min="11243" max="11243" width="0" style="2" hidden="1" customWidth="1"/>
    <col min="11244" max="11244" width="7.28515625" style="2" customWidth="1"/>
    <col min="11245" max="11245" width="66.140625" style="2" customWidth="1"/>
    <col min="11246" max="11246" width="0" style="2" hidden="1" customWidth="1"/>
    <col min="11247" max="11247" width="28" style="2" customWidth="1"/>
    <col min="11248" max="11248" width="32.140625" style="2" customWidth="1"/>
    <col min="11249" max="11249" width="39.85546875" style="2" bestFit="1" customWidth="1"/>
    <col min="11250" max="11250" width="0" style="2" hidden="1" customWidth="1"/>
    <col min="11251" max="11251" width="7.28515625" style="2" customWidth="1"/>
    <col min="11252" max="11252" width="0" style="2" hidden="1" customWidth="1"/>
    <col min="11253" max="11253" width="7.28515625" style="2" customWidth="1"/>
    <col min="11254" max="11254" width="59.5703125" style="2" customWidth="1"/>
    <col min="11255" max="11255" width="0" style="2" hidden="1" customWidth="1"/>
    <col min="11256" max="11256" width="23.85546875" style="2" customWidth="1"/>
    <col min="11257" max="11257" width="27.42578125" style="2" customWidth="1"/>
    <col min="11258" max="11258" width="28" style="2" customWidth="1"/>
    <col min="11259" max="11261" width="0" style="2" hidden="1" customWidth="1"/>
    <col min="11262" max="11262" width="7.28515625" style="2" customWidth="1"/>
    <col min="11263" max="11263" width="6.140625" style="2" bestFit="1" customWidth="1"/>
    <col min="11264" max="11264" width="76.85546875" style="2"/>
    <col min="11265" max="11265" width="7.28515625" style="2" customWidth="1"/>
    <col min="11266" max="11266" width="6.140625" style="2" bestFit="1" customWidth="1"/>
    <col min="11267" max="11267" width="78" style="2" customWidth="1"/>
    <col min="11268" max="11268" width="20.7109375" style="2" customWidth="1"/>
    <col min="11269" max="11269" width="26" style="2" customWidth="1"/>
    <col min="11270" max="11270" width="37" style="2" bestFit="1" customWidth="1"/>
    <col min="11271" max="11279" width="0" style="2" hidden="1" customWidth="1"/>
    <col min="11280" max="11282" width="22.7109375" style="2" bestFit="1" customWidth="1"/>
    <col min="11283" max="11283" width="25.28515625" style="2" bestFit="1" customWidth="1"/>
    <col min="11284" max="11284" width="21" style="2" bestFit="1" customWidth="1"/>
    <col min="11285" max="11285" width="8.28515625" style="2" customWidth="1"/>
    <col min="11286" max="11286" width="19" style="2" bestFit="1" customWidth="1"/>
    <col min="11287" max="11287" width="20.5703125" style="2" bestFit="1" customWidth="1"/>
    <col min="11288" max="11288" width="19" style="2" customWidth="1"/>
    <col min="11289" max="11495" width="11.42578125" style="2" customWidth="1"/>
    <col min="11496" max="11498" width="7.28515625" style="2" customWidth="1"/>
    <col min="11499" max="11499" width="0" style="2" hidden="1" customWidth="1"/>
    <col min="11500" max="11500" width="7.28515625" style="2" customWidth="1"/>
    <col min="11501" max="11501" width="66.140625" style="2" customWidth="1"/>
    <col min="11502" max="11502" width="0" style="2" hidden="1" customWidth="1"/>
    <col min="11503" max="11503" width="28" style="2" customWidth="1"/>
    <col min="11504" max="11504" width="32.140625" style="2" customWidth="1"/>
    <col min="11505" max="11505" width="39.85546875" style="2" bestFit="1" customWidth="1"/>
    <col min="11506" max="11506" width="0" style="2" hidden="1" customWidth="1"/>
    <col min="11507" max="11507" width="7.28515625" style="2" customWidth="1"/>
    <col min="11508" max="11508" width="0" style="2" hidden="1" customWidth="1"/>
    <col min="11509" max="11509" width="7.28515625" style="2" customWidth="1"/>
    <col min="11510" max="11510" width="59.5703125" style="2" customWidth="1"/>
    <col min="11511" max="11511" width="0" style="2" hidden="1" customWidth="1"/>
    <col min="11512" max="11512" width="23.85546875" style="2" customWidth="1"/>
    <col min="11513" max="11513" width="27.42578125" style="2" customWidth="1"/>
    <col min="11514" max="11514" width="28" style="2" customWidth="1"/>
    <col min="11515" max="11517" width="0" style="2" hidden="1" customWidth="1"/>
    <col min="11518" max="11518" width="7.28515625" style="2" customWidth="1"/>
    <col min="11519" max="11519" width="6.140625" style="2" bestFit="1" customWidth="1"/>
    <col min="11520" max="11520" width="76.85546875" style="2"/>
    <col min="11521" max="11521" width="7.28515625" style="2" customWidth="1"/>
    <col min="11522" max="11522" width="6.140625" style="2" bestFit="1" customWidth="1"/>
    <col min="11523" max="11523" width="78" style="2" customWidth="1"/>
    <col min="11524" max="11524" width="20.7109375" style="2" customWidth="1"/>
    <col min="11525" max="11525" width="26" style="2" customWidth="1"/>
    <col min="11526" max="11526" width="37" style="2" bestFit="1" customWidth="1"/>
    <col min="11527" max="11535" width="0" style="2" hidden="1" customWidth="1"/>
    <col min="11536" max="11538" width="22.7109375" style="2" bestFit="1" customWidth="1"/>
    <col min="11539" max="11539" width="25.28515625" style="2" bestFit="1" customWidth="1"/>
    <col min="11540" max="11540" width="21" style="2" bestFit="1" customWidth="1"/>
    <col min="11541" max="11541" width="8.28515625" style="2" customWidth="1"/>
    <col min="11542" max="11542" width="19" style="2" bestFit="1" customWidth="1"/>
    <col min="11543" max="11543" width="20.5703125" style="2" bestFit="1" customWidth="1"/>
    <col min="11544" max="11544" width="19" style="2" customWidth="1"/>
    <col min="11545" max="11751" width="11.42578125" style="2" customWidth="1"/>
    <col min="11752" max="11754" width="7.28515625" style="2" customWidth="1"/>
    <col min="11755" max="11755" width="0" style="2" hidden="1" customWidth="1"/>
    <col min="11756" max="11756" width="7.28515625" style="2" customWidth="1"/>
    <col min="11757" max="11757" width="66.140625" style="2" customWidth="1"/>
    <col min="11758" max="11758" width="0" style="2" hidden="1" customWidth="1"/>
    <col min="11759" max="11759" width="28" style="2" customWidth="1"/>
    <col min="11760" max="11760" width="32.140625" style="2" customWidth="1"/>
    <col min="11761" max="11761" width="39.85546875" style="2" bestFit="1" customWidth="1"/>
    <col min="11762" max="11762" width="0" style="2" hidden="1" customWidth="1"/>
    <col min="11763" max="11763" width="7.28515625" style="2" customWidth="1"/>
    <col min="11764" max="11764" width="0" style="2" hidden="1" customWidth="1"/>
    <col min="11765" max="11765" width="7.28515625" style="2" customWidth="1"/>
    <col min="11766" max="11766" width="59.5703125" style="2" customWidth="1"/>
    <col min="11767" max="11767" width="0" style="2" hidden="1" customWidth="1"/>
    <col min="11768" max="11768" width="23.85546875" style="2" customWidth="1"/>
    <col min="11769" max="11769" width="27.42578125" style="2" customWidth="1"/>
    <col min="11770" max="11770" width="28" style="2" customWidth="1"/>
    <col min="11771" max="11773" width="0" style="2" hidden="1" customWidth="1"/>
    <col min="11774" max="11774" width="7.28515625" style="2" customWidth="1"/>
    <col min="11775" max="11775" width="6.140625" style="2" bestFit="1" customWidth="1"/>
    <col min="11776" max="11776" width="76.85546875" style="2"/>
    <col min="11777" max="11777" width="7.28515625" style="2" customWidth="1"/>
    <col min="11778" max="11778" width="6.140625" style="2" bestFit="1" customWidth="1"/>
    <col min="11779" max="11779" width="78" style="2" customWidth="1"/>
    <col min="11780" max="11780" width="20.7109375" style="2" customWidth="1"/>
    <col min="11781" max="11781" width="26" style="2" customWidth="1"/>
    <col min="11782" max="11782" width="37" style="2" bestFit="1" customWidth="1"/>
    <col min="11783" max="11791" width="0" style="2" hidden="1" customWidth="1"/>
    <col min="11792" max="11794" width="22.7109375" style="2" bestFit="1" customWidth="1"/>
    <col min="11795" max="11795" width="25.28515625" style="2" bestFit="1" customWidth="1"/>
    <col min="11796" max="11796" width="21" style="2" bestFit="1" customWidth="1"/>
    <col min="11797" max="11797" width="8.28515625" style="2" customWidth="1"/>
    <col min="11798" max="11798" width="19" style="2" bestFit="1" customWidth="1"/>
    <col min="11799" max="11799" width="20.5703125" style="2" bestFit="1" customWidth="1"/>
    <col min="11800" max="11800" width="19" style="2" customWidth="1"/>
    <col min="11801" max="12007" width="11.42578125" style="2" customWidth="1"/>
    <col min="12008" max="12010" width="7.28515625" style="2" customWidth="1"/>
    <col min="12011" max="12011" width="0" style="2" hidden="1" customWidth="1"/>
    <col min="12012" max="12012" width="7.28515625" style="2" customWidth="1"/>
    <col min="12013" max="12013" width="66.140625" style="2" customWidth="1"/>
    <col min="12014" max="12014" width="0" style="2" hidden="1" customWidth="1"/>
    <col min="12015" max="12015" width="28" style="2" customWidth="1"/>
    <col min="12016" max="12016" width="32.140625" style="2" customWidth="1"/>
    <col min="12017" max="12017" width="39.85546875" style="2" bestFit="1" customWidth="1"/>
    <col min="12018" max="12018" width="0" style="2" hidden="1" customWidth="1"/>
    <col min="12019" max="12019" width="7.28515625" style="2" customWidth="1"/>
    <col min="12020" max="12020" width="0" style="2" hidden="1" customWidth="1"/>
    <col min="12021" max="12021" width="7.28515625" style="2" customWidth="1"/>
    <col min="12022" max="12022" width="59.5703125" style="2" customWidth="1"/>
    <col min="12023" max="12023" width="0" style="2" hidden="1" customWidth="1"/>
    <col min="12024" max="12024" width="23.85546875" style="2" customWidth="1"/>
    <col min="12025" max="12025" width="27.42578125" style="2" customWidth="1"/>
    <col min="12026" max="12026" width="28" style="2" customWidth="1"/>
    <col min="12027" max="12029" width="0" style="2" hidden="1" customWidth="1"/>
    <col min="12030" max="12030" width="7.28515625" style="2" customWidth="1"/>
    <col min="12031" max="12031" width="6.140625" style="2" bestFit="1" customWidth="1"/>
    <col min="12032" max="12032" width="76.85546875" style="2"/>
    <col min="12033" max="12033" width="7.28515625" style="2" customWidth="1"/>
    <col min="12034" max="12034" width="6.140625" style="2" bestFit="1" customWidth="1"/>
    <col min="12035" max="12035" width="78" style="2" customWidth="1"/>
    <col min="12036" max="12036" width="20.7109375" style="2" customWidth="1"/>
    <col min="12037" max="12037" width="26" style="2" customWidth="1"/>
    <col min="12038" max="12038" width="37" style="2" bestFit="1" customWidth="1"/>
    <col min="12039" max="12047" width="0" style="2" hidden="1" customWidth="1"/>
    <col min="12048" max="12050" width="22.7109375" style="2" bestFit="1" customWidth="1"/>
    <col min="12051" max="12051" width="25.28515625" style="2" bestFit="1" customWidth="1"/>
    <col min="12052" max="12052" width="21" style="2" bestFit="1" customWidth="1"/>
    <col min="12053" max="12053" width="8.28515625" style="2" customWidth="1"/>
    <col min="12054" max="12054" width="19" style="2" bestFit="1" customWidth="1"/>
    <col min="12055" max="12055" width="20.5703125" style="2" bestFit="1" customWidth="1"/>
    <col min="12056" max="12056" width="19" style="2" customWidth="1"/>
    <col min="12057" max="12263" width="11.42578125" style="2" customWidth="1"/>
    <col min="12264" max="12266" width="7.28515625" style="2" customWidth="1"/>
    <col min="12267" max="12267" width="0" style="2" hidden="1" customWidth="1"/>
    <col min="12268" max="12268" width="7.28515625" style="2" customWidth="1"/>
    <col min="12269" max="12269" width="66.140625" style="2" customWidth="1"/>
    <col min="12270" max="12270" width="0" style="2" hidden="1" customWidth="1"/>
    <col min="12271" max="12271" width="28" style="2" customWidth="1"/>
    <col min="12272" max="12272" width="32.140625" style="2" customWidth="1"/>
    <col min="12273" max="12273" width="39.85546875" style="2" bestFit="1" customWidth="1"/>
    <col min="12274" max="12274" width="0" style="2" hidden="1" customWidth="1"/>
    <col min="12275" max="12275" width="7.28515625" style="2" customWidth="1"/>
    <col min="12276" max="12276" width="0" style="2" hidden="1" customWidth="1"/>
    <col min="12277" max="12277" width="7.28515625" style="2" customWidth="1"/>
    <col min="12278" max="12278" width="59.5703125" style="2" customWidth="1"/>
    <col min="12279" max="12279" width="0" style="2" hidden="1" customWidth="1"/>
    <col min="12280" max="12280" width="23.85546875" style="2" customWidth="1"/>
    <col min="12281" max="12281" width="27.42578125" style="2" customWidth="1"/>
    <col min="12282" max="12282" width="28" style="2" customWidth="1"/>
    <col min="12283" max="12285" width="0" style="2" hidden="1" customWidth="1"/>
    <col min="12286" max="12286" width="7.28515625" style="2" customWidth="1"/>
    <col min="12287" max="12287" width="6.140625" style="2" bestFit="1" customWidth="1"/>
    <col min="12288" max="12288" width="76.85546875" style="2"/>
    <col min="12289" max="12289" width="7.28515625" style="2" customWidth="1"/>
    <col min="12290" max="12290" width="6.140625" style="2" bestFit="1" customWidth="1"/>
    <col min="12291" max="12291" width="78" style="2" customWidth="1"/>
    <col min="12292" max="12292" width="20.7109375" style="2" customWidth="1"/>
    <col min="12293" max="12293" width="26" style="2" customWidth="1"/>
    <col min="12294" max="12294" width="37" style="2" bestFit="1" customWidth="1"/>
    <col min="12295" max="12303" width="0" style="2" hidden="1" customWidth="1"/>
    <col min="12304" max="12306" width="22.7109375" style="2" bestFit="1" customWidth="1"/>
    <col min="12307" max="12307" width="25.28515625" style="2" bestFit="1" customWidth="1"/>
    <col min="12308" max="12308" width="21" style="2" bestFit="1" customWidth="1"/>
    <col min="12309" max="12309" width="8.28515625" style="2" customWidth="1"/>
    <col min="12310" max="12310" width="19" style="2" bestFit="1" customWidth="1"/>
    <col min="12311" max="12311" width="20.5703125" style="2" bestFit="1" customWidth="1"/>
    <col min="12312" max="12312" width="19" style="2" customWidth="1"/>
    <col min="12313" max="12519" width="11.42578125" style="2" customWidth="1"/>
    <col min="12520" max="12522" width="7.28515625" style="2" customWidth="1"/>
    <col min="12523" max="12523" width="0" style="2" hidden="1" customWidth="1"/>
    <col min="12524" max="12524" width="7.28515625" style="2" customWidth="1"/>
    <col min="12525" max="12525" width="66.140625" style="2" customWidth="1"/>
    <col min="12526" max="12526" width="0" style="2" hidden="1" customWidth="1"/>
    <col min="12527" max="12527" width="28" style="2" customWidth="1"/>
    <col min="12528" max="12528" width="32.140625" style="2" customWidth="1"/>
    <col min="12529" max="12529" width="39.85546875" style="2" bestFit="1" customWidth="1"/>
    <col min="12530" max="12530" width="0" style="2" hidden="1" customWidth="1"/>
    <col min="12531" max="12531" width="7.28515625" style="2" customWidth="1"/>
    <col min="12532" max="12532" width="0" style="2" hidden="1" customWidth="1"/>
    <col min="12533" max="12533" width="7.28515625" style="2" customWidth="1"/>
    <col min="12534" max="12534" width="59.5703125" style="2" customWidth="1"/>
    <col min="12535" max="12535" width="0" style="2" hidden="1" customWidth="1"/>
    <col min="12536" max="12536" width="23.85546875" style="2" customWidth="1"/>
    <col min="12537" max="12537" width="27.42578125" style="2" customWidth="1"/>
    <col min="12538" max="12538" width="28" style="2" customWidth="1"/>
    <col min="12539" max="12541" width="0" style="2" hidden="1" customWidth="1"/>
    <col min="12542" max="12542" width="7.28515625" style="2" customWidth="1"/>
    <col min="12543" max="12543" width="6.140625" style="2" bestFit="1" customWidth="1"/>
    <col min="12544" max="12544" width="76.85546875" style="2"/>
    <col min="12545" max="12545" width="7.28515625" style="2" customWidth="1"/>
    <col min="12546" max="12546" width="6.140625" style="2" bestFit="1" customWidth="1"/>
    <col min="12547" max="12547" width="78" style="2" customWidth="1"/>
    <col min="12548" max="12548" width="20.7109375" style="2" customWidth="1"/>
    <col min="12549" max="12549" width="26" style="2" customWidth="1"/>
    <col min="12550" max="12550" width="37" style="2" bestFit="1" customWidth="1"/>
    <col min="12551" max="12559" width="0" style="2" hidden="1" customWidth="1"/>
    <col min="12560" max="12562" width="22.7109375" style="2" bestFit="1" customWidth="1"/>
    <col min="12563" max="12563" width="25.28515625" style="2" bestFit="1" customWidth="1"/>
    <col min="12564" max="12564" width="21" style="2" bestFit="1" customWidth="1"/>
    <col min="12565" max="12565" width="8.28515625" style="2" customWidth="1"/>
    <col min="12566" max="12566" width="19" style="2" bestFit="1" customWidth="1"/>
    <col min="12567" max="12567" width="20.5703125" style="2" bestFit="1" customWidth="1"/>
    <col min="12568" max="12568" width="19" style="2" customWidth="1"/>
    <col min="12569" max="12775" width="11.42578125" style="2" customWidth="1"/>
    <col min="12776" max="12778" width="7.28515625" style="2" customWidth="1"/>
    <col min="12779" max="12779" width="0" style="2" hidden="1" customWidth="1"/>
    <col min="12780" max="12780" width="7.28515625" style="2" customWidth="1"/>
    <col min="12781" max="12781" width="66.140625" style="2" customWidth="1"/>
    <col min="12782" max="12782" width="0" style="2" hidden="1" customWidth="1"/>
    <col min="12783" max="12783" width="28" style="2" customWidth="1"/>
    <col min="12784" max="12784" width="32.140625" style="2" customWidth="1"/>
    <col min="12785" max="12785" width="39.85546875" style="2" bestFit="1" customWidth="1"/>
    <col min="12786" max="12786" width="0" style="2" hidden="1" customWidth="1"/>
    <col min="12787" max="12787" width="7.28515625" style="2" customWidth="1"/>
    <col min="12788" max="12788" width="0" style="2" hidden="1" customWidth="1"/>
    <col min="12789" max="12789" width="7.28515625" style="2" customWidth="1"/>
    <col min="12790" max="12790" width="59.5703125" style="2" customWidth="1"/>
    <col min="12791" max="12791" width="0" style="2" hidden="1" customWidth="1"/>
    <col min="12792" max="12792" width="23.85546875" style="2" customWidth="1"/>
    <col min="12793" max="12793" width="27.42578125" style="2" customWidth="1"/>
    <col min="12794" max="12794" width="28" style="2" customWidth="1"/>
    <col min="12795" max="12797" width="0" style="2" hidden="1" customWidth="1"/>
    <col min="12798" max="12798" width="7.28515625" style="2" customWidth="1"/>
    <col min="12799" max="12799" width="6.140625" style="2" bestFit="1" customWidth="1"/>
    <col min="12800" max="12800" width="76.85546875" style="2"/>
    <col min="12801" max="12801" width="7.28515625" style="2" customWidth="1"/>
    <col min="12802" max="12802" width="6.140625" style="2" bestFit="1" customWidth="1"/>
    <col min="12803" max="12803" width="78" style="2" customWidth="1"/>
    <col min="12804" max="12804" width="20.7109375" style="2" customWidth="1"/>
    <col min="12805" max="12805" width="26" style="2" customWidth="1"/>
    <col min="12806" max="12806" width="37" style="2" bestFit="1" customWidth="1"/>
    <col min="12807" max="12815" width="0" style="2" hidden="1" customWidth="1"/>
    <col min="12816" max="12818" width="22.7109375" style="2" bestFit="1" customWidth="1"/>
    <col min="12819" max="12819" width="25.28515625" style="2" bestFit="1" customWidth="1"/>
    <col min="12820" max="12820" width="21" style="2" bestFit="1" customWidth="1"/>
    <col min="12821" max="12821" width="8.28515625" style="2" customWidth="1"/>
    <col min="12822" max="12822" width="19" style="2" bestFit="1" customWidth="1"/>
    <col min="12823" max="12823" width="20.5703125" style="2" bestFit="1" customWidth="1"/>
    <col min="12824" max="12824" width="19" style="2" customWidth="1"/>
    <col min="12825" max="13031" width="11.42578125" style="2" customWidth="1"/>
    <col min="13032" max="13034" width="7.28515625" style="2" customWidth="1"/>
    <col min="13035" max="13035" width="0" style="2" hidden="1" customWidth="1"/>
    <col min="13036" max="13036" width="7.28515625" style="2" customWidth="1"/>
    <col min="13037" max="13037" width="66.140625" style="2" customWidth="1"/>
    <col min="13038" max="13038" width="0" style="2" hidden="1" customWidth="1"/>
    <col min="13039" max="13039" width="28" style="2" customWidth="1"/>
    <col min="13040" max="13040" width="32.140625" style="2" customWidth="1"/>
    <col min="13041" max="13041" width="39.85546875" style="2" bestFit="1" customWidth="1"/>
    <col min="13042" max="13042" width="0" style="2" hidden="1" customWidth="1"/>
    <col min="13043" max="13043" width="7.28515625" style="2" customWidth="1"/>
    <col min="13044" max="13044" width="0" style="2" hidden="1" customWidth="1"/>
    <col min="13045" max="13045" width="7.28515625" style="2" customWidth="1"/>
    <col min="13046" max="13046" width="59.5703125" style="2" customWidth="1"/>
    <col min="13047" max="13047" width="0" style="2" hidden="1" customWidth="1"/>
    <col min="13048" max="13048" width="23.85546875" style="2" customWidth="1"/>
    <col min="13049" max="13049" width="27.42578125" style="2" customWidth="1"/>
    <col min="13050" max="13050" width="28" style="2" customWidth="1"/>
    <col min="13051" max="13053" width="0" style="2" hidden="1" customWidth="1"/>
    <col min="13054" max="13054" width="7.28515625" style="2" customWidth="1"/>
    <col min="13055" max="13055" width="6.140625" style="2" bestFit="1" customWidth="1"/>
    <col min="13056" max="13056" width="76.85546875" style="2"/>
    <col min="13057" max="13057" width="7.28515625" style="2" customWidth="1"/>
    <col min="13058" max="13058" width="6.140625" style="2" bestFit="1" customWidth="1"/>
    <col min="13059" max="13059" width="78" style="2" customWidth="1"/>
    <col min="13060" max="13060" width="20.7109375" style="2" customWidth="1"/>
    <col min="13061" max="13061" width="26" style="2" customWidth="1"/>
    <col min="13062" max="13062" width="37" style="2" bestFit="1" customWidth="1"/>
    <col min="13063" max="13071" width="0" style="2" hidden="1" customWidth="1"/>
    <col min="13072" max="13074" width="22.7109375" style="2" bestFit="1" customWidth="1"/>
    <col min="13075" max="13075" width="25.28515625" style="2" bestFit="1" customWidth="1"/>
    <col min="13076" max="13076" width="21" style="2" bestFit="1" customWidth="1"/>
    <col min="13077" max="13077" width="8.28515625" style="2" customWidth="1"/>
    <col min="13078" max="13078" width="19" style="2" bestFit="1" customWidth="1"/>
    <col min="13079" max="13079" width="20.5703125" style="2" bestFit="1" customWidth="1"/>
    <col min="13080" max="13080" width="19" style="2" customWidth="1"/>
    <col min="13081" max="13287" width="11.42578125" style="2" customWidth="1"/>
    <col min="13288" max="13290" width="7.28515625" style="2" customWidth="1"/>
    <col min="13291" max="13291" width="0" style="2" hidden="1" customWidth="1"/>
    <col min="13292" max="13292" width="7.28515625" style="2" customWidth="1"/>
    <col min="13293" max="13293" width="66.140625" style="2" customWidth="1"/>
    <col min="13294" max="13294" width="0" style="2" hidden="1" customWidth="1"/>
    <col min="13295" max="13295" width="28" style="2" customWidth="1"/>
    <col min="13296" max="13296" width="32.140625" style="2" customWidth="1"/>
    <col min="13297" max="13297" width="39.85546875" style="2" bestFit="1" customWidth="1"/>
    <col min="13298" max="13298" width="0" style="2" hidden="1" customWidth="1"/>
    <col min="13299" max="13299" width="7.28515625" style="2" customWidth="1"/>
    <col min="13300" max="13300" width="0" style="2" hidden="1" customWidth="1"/>
    <col min="13301" max="13301" width="7.28515625" style="2" customWidth="1"/>
    <col min="13302" max="13302" width="59.5703125" style="2" customWidth="1"/>
    <col min="13303" max="13303" width="0" style="2" hidden="1" customWidth="1"/>
    <col min="13304" max="13304" width="23.85546875" style="2" customWidth="1"/>
    <col min="13305" max="13305" width="27.42578125" style="2" customWidth="1"/>
    <col min="13306" max="13306" width="28" style="2" customWidth="1"/>
    <col min="13307" max="13309" width="0" style="2" hidden="1" customWidth="1"/>
    <col min="13310" max="13310" width="7.28515625" style="2" customWidth="1"/>
    <col min="13311" max="13311" width="6.140625" style="2" bestFit="1" customWidth="1"/>
    <col min="13312" max="13312" width="76.85546875" style="2"/>
    <col min="13313" max="13313" width="7.28515625" style="2" customWidth="1"/>
    <col min="13314" max="13314" width="6.140625" style="2" bestFit="1" customWidth="1"/>
    <col min="13315" max="13315" width="78" style="2" customWidth="1"/>
    <col min="13316" max="13316" width="20.7109375" style="2" customWidth="1"/>
    <col min="13317" max="13317" width="26" style="2" customWidth="1"/>
    <col min="13318" max="13318" width="37" style="2" bestFit="1" customWidth="1"/>
    <col min="13319" max="13327" width="0" style="2" hidden="1" customWidth="1"/>
    <col min="13328" max="13330" width="22.7109375" style="2" bestFit="1" customWidth="1"/>
    <col min="13331" max="13331" width="25.28515625" style="2" bestFit="1" customWidth="1"/>
    <col min="13332" max="13332" width="21" style="2" bestFit="1" customWidth="1"/>
    <col min="13333" max="13333" width="8.28515625" style="2" customWidth="1"/>
    <col min="13334" max="13334" width="19" style="2" bestFit="1" customWidth="1"/>
    <col min="13335" max="13335" width="20.5703125" style="2" bestFit="1" customWidth="1"/>
    <col min="13336" max="13336" width="19" style="2" customWidth="1"/>
    <col min="13337" max="13543" width="11.42578125" style="2" customWidth="1"/>
    <col min="13544" max="13546" width="7.28515625" style="2" customWidth="1"/>
    <col min="13547" max="13547" width="0" style="2" hidden="1" customWidth="1"/>
    <col min="13548" max="13548" width="7.28515625" style="2" customWidth="1"/>
    <col min="13549" max="13549" width="66.140625" style="2" customWidth="1"/>
    <col min="13550" max="13550" width="0" style="2" hidden="1" customWidth="1"/>
    <col min="13551" max="13551" width="28" style="2" customWidth="1"/>
    <col min="13552" max="13552" width="32.140625" style="2" customWidth="1"/>
    <col min="13553" max="13553" width="39.85546875" style="2" bestFit="1" customWidth="1"/>
    <col min="13554" max="13554" width="0" style="2" hidden="1" customWidth="1"/>
    <col min="13555" max="13555" width="7.28515625" style="2" customWidth="1"/>
    <col min="13556" max="13556" width="0" style="2" hidden="1" customWidth="1"/>
    <col min="13557" max="13557" width="7.28515625" style="2" customWidth="1"/>
    <col min="13558" max="13558" width="59.5703125" style="2" customWidth="1"/>
    <col min="13559" max="13559" width="0" style="2" hidden="1" customWidth="1"/>
    <col min="13560" max="13560" width="23.85546875" style="2" customWidth="1"/>
    <col min="13561" max="13561" width="27.42578125" style="2" customWidth="1"/>
    <col min="13562" max="13562" width="28" style="2" customWidth="1"/>
    <col min="13563" max="13565" width="0" style="2" hidden="1" customWidth="1"/>
    <col min="13566" max="13566" width="7.28515625" style="2" customWidth="1"/>
    <col min="13567" max="13567" width="6.140625" style="2" bestFit="1" customWidth="1"/>
    <col min="13568" max="13568" width="76.85546875" style="2"/>
    <col min="13569" max="13569" width="7.28515625" style="2" customWidth="1"/>
    <col min="13570" max="13570" width="6.140625" style="2" bestFit="1" customWidth="1"/>
    <col min="13571" max="13571" width="78" style="2" customWidth="1"/>
    <col min="13572" max="13572" width="20.7109375" style="2" customWidth="1"/>
    <col min="13573" max="13573" width="26" style="2" customWidth="1"/>
    <col min="13574" max="13574" width="37" style="2" bestFit="1" customWidth="1"/>
    <col min="13575" max="13583" width="0" style="2" hidden="1" customWidth="1"/>
    <col min="13584" max="13586" width="22.7109375" style="2" bestFit="1" customWidth="1"/>
    <col min="13587" max="13587" width="25.28515625" style="2" bestFit="1" customWidth="1"/>
    <col min="13588" max="13588" width="21" style="2" bestFit="1" customWidth="1"/>
    <col min="13589" max="13589" width="8.28515625" style="2" customWidth="1"/>
    <col min="13590" max="13590" width="19" style="2" bestFit="1" customWidth="1"/>
    <col min="13591" max="13591" width="20.5703125" style="2" bestFit="1" customWidth="1"/>
    <col min="13592" max="13592" width="19" style="2" customWidth="1"/>
    <col min="13593" max="13799" width="11.42578125" style="2" customWidth="1"/>
    <col min="13800" max="13802" width="7.28515625" style="2" customWidth="1"/>
    <col min="13803" max="13803" width="0" style="2" hidden="1" customWidth="1"/>
    <col min="13804" max="13804" width="7.28515625" style="2" customWidth="1"/>
    <col min="13805" max="13805" width="66.140625" style="2" customWidth="1"/>
    <col min="13806" max="13806" width="0" style="2" hidden="1" customWidth="1"/>
    <col min="13807" max="13807" width="28" style="2" customWidth="1"/>
    <col min="13808" max="13808" width="32.140625" style="2" customWidth="1"/>
    <col min="13809" max="13809" width="39.85546875" style="2" bestFit="1" customWidth="1"/>
    <col min="13810" max="13810" width="0" style="2" hidden="1" customWidth="1"/>
    <col min="13811" max="13811" width="7.28515625" style="2" customWidth="1"/>
    <col min="13812" max="13812" width="0" style="2" hidden="1" customWidth="1"/>
    <col min="13813" max="13813" width="7.28515625" style="2" customWidth="1"/>
    <col min="13814" max="13814" width="59.5703125" style="2" customWidth="1"/>
    <col min="13815" max="13815" width="0" style="2" hidden="1" customWidth="1"/>
    <col min="13816" max="13816" width="23.85546875" style="2" customWidth="1"/>
    <col min="13817" max="13817" width="27.42578125" style="2" customWidth="1"/>
    <col min="13818" max="13818" width="28" style="2" customWidth="1"/>
    <col min="13819" max="13821" width="0" style="2" hidden="1" customWidth="1"/>
    <col min="13822" max="13822" width="7.28515625" style="2" customWidth="1"/>
    <col min="13823" max="13823" width="6.140625" style="2" bestFit="1" customWidth="1"/>
    <col min="13824" max="13824" width="76.85546875" style="2"/>
    <col min="13825" max="13825" width="7.28515625" style="2" customWidth="1"/>
    <col min="13826" max="13826" width="6.140625" style="2" bestFit="1" customWidth="1"/>
    <col min="13827" max="13827" width="78" style="2" customWidth="1"/>
    <col min="13828" max="13828" width="20.7109375" style="2" customWidth="1"/>
    <col min="13829" max="13829" width="26" style="2" customWidth="1"/>
    <col min="13830" max="13830" width="37" style="2" bestFit="1" customWidth="1"/>
    <col min="13831" max="13839" width="0" style="2" hidden="1" customWidth="1"/>
    <col min="13840" max="13842" width="22.7109375" style="2" bestFit="1" customWidth="1"/>
    <col min="13843" max="13843" width="25.28515625" style="2" bestFit="1" customWidth="1"/>
    <col min="13844" max="13844" width="21" style="2" bestFit="1" customWidth="1"/>
    <col min="13845" max="13845" width="8.28515625" style="2" customWidth="1"/>
    <col min="13846" max="13846" width="19" style="2" bestFit="1" customWidth="1"/>
    <col min="13847" max="13847" width="20.5703125" style="2" bestFit="1" customWidth="1"/>
    <col min="13848" max="13848" width="19" style="2" customWidth="1"/>
    <col min="13849" max="14055" width="11.42578125" style="2" customWidth="1"/>
    <col min="14056" max="14058" width="7.28515625" style="2" customWidth="1"/>
    <col min="14059" max="14059" width="0" style="2" hidden="1" customWidth="1"/>
    <col min="14060" max="14060" width="7.28515625" style="2" customWidth="1"/>
    <col min="14061" max="14061" width="66.140625" style="2" customWidth="1"/>
    <col min="14062" max="14062" width="0" style="2" hidden="1" customWidth="1"/>
    <col min="14063" max="14063" width="28" style="2" customWidth="1"/>
    <col min="14064" max="14064" width="32.140625" style="2" customWidth="1"/>
    <col min="14065" max="14065" width="39.85546875" style="2" bestFit="1" customWidth="1"/>
    <col min="14066" max="14066" width="0" style="2" hidden="1" customWidth="1"/>
    <col min="14067" max="14067" width="7.28515625" style="2" customWidth="1"/>
    <col min="14068" max="14068" width="0" style="2" hidden="1" customWidth="1"/>
    <col min="14069" max="14069" width="7.28515625" style="2" customWidth="1"/>
    <col min="14070" max="14070" width="59.5703125" style="2" customWidth="1"/>
    <col min="14071" max="14071" width="0" style="2" hidden="1" customWidth="1"/>
    <col min="14072" max="14072" width="23.85546875" style="2" customWidth="1"/>
    <col min="14073" max="14073" width="27.42578125" style="2" customWidth="1"/>
    <col min="14074" max="14074" width="28" style="2" customWidth="1"/>
    <col min="14075" max="14077" width="0" style="2" hidden="1" customWidth="1"/>
    <col min="14078" max="14078" width="7.28515625" style="2" customWidth="1"/>
    <col min="14079" max="14079" width="6.140625" style="2" bestFit="1" customWidth="1"/>
    <col min="14080" max="14080" width="76.85546875" style="2"/>
    <col min="14081" max="14081" width="7.28515625" style="2" customWidth="1"/>
    <col min="14082" max="14082" width="6.140625" style="2" bestFit="1" customWidth="1"/>
    <col min="14083" max="14083" width="78" style="2" customWidth="1"/>
    <col min="14084" max="14084" width="20.7109375" style="2" customWidth="1"/>
    <col min="14085" max="14085" width="26" style="2" customWidth="1"/>
    <col min="14086" max="14086" width="37" style="2" bestFit="1" customWidth="1"/>
    <col min="14087" max="14095" width="0" style="2" hidden="1" customWidth="1"/>
    <col min="14096" max="14098" width="22.7109375" style="2" bestFit="1" customWidth="1"/>
    <col min="14099" max="14099" width="25.28515625" style="2" bestFit="1" customWidth="1"/>
    <col min="14100" max="14100" width="21" style="2" bestFit="1" customWidth="1"/>
    <col min="14101" max="14101" width="8.28515625" style="2" customWidth="1"/>
    <col min="14102" max="14102" width="19" style="2" bestFit="1" customWidth="1"/>
    <col min="14103" max="14103" width="20.5703125" style="2" bestFit="1" customWidth="1"/>
    <col min="14104" max="14104" width="19" style="2" customWidth="1"/>
    <col min="14105" max="14311" width="11.42578125" style="2" customWidth="1"/>
    <col min="14312" max="14314" width="7.28515625" style="2" customWidth="1"/>
    <col min="14315" max="14315" width="0" style="2" hidden="1" customWidth="1"/>
    <col min="14316" max="14316" width="7.28515625" style="2" customWidth="1"/>
    <col min="14317" max="14317" width="66.140625" style="2" customWidth="1"/>
    <col min="14318" max="14318" width="0" style="2" hidden="1" customWidth="1"/>
    <col min="14319" max="14319" width="28" style="2" customWidth="1"/>
    <col min="14320" max="14320" width="32.140625" style="2" customWidth="1"/>
    <col min="14321" max="14321" width="39.85546875" style="2" bestFit="1" customWidth="1"/>
    <col min="14322" max="14322" width="0" style="2" hidden="1" customWidth="1"/>
    <col min="14323" max="14323" width="7.28515625" style="2" customWidth="1"/>
    <col min="14324" max="14324" width="0" style="2" hidden="1" customWidth="1"/>
    <col min="14325" max="14325" width="7.28515625" style="2" customWidth="1"/>
    <col min="14326" max="14326" width="59.5703125" style="2" customWidth="1"/>
    <col min="14327" max="14327" width="0" style="2" hidden="1" customWidth="1"/>
    <col min="14328" max="14328" width="23.85546875" style="2" customWidth="1"/>
    <col min="14329" max="14329" width="27.42578125" style="2" customWidth="1"/>
    <col min="14330" max="14330" width="28" style="2" customWidth="1"/>
    <col min="14331" max="14333" width="0" style="2" hidden="1" customWidth="1"/>
    <col min="14334" max="14334" width="7.28515625" style="2" customWidth="1"/>
    <col min="14335" max="14335" width="6.140625" style="2" bestFit="1" customWidth="1"/>
    <col min="14336" max="14336" width="76.85546875" style="2"/>
    <col min="14337" max="14337" width="7.28515625" style="2" customWidth="1"/>
    <col min="14338" max="14338" width="6.140625" style="2" bestFit="1" customWidth="1"/>
    <col min="14339" max="14339" width="78" style="2" customWidth="1"/>
    <col min="14340" max="14340" width="20.7109375" style="2" customWidth="1"/>
    <col min="14341" max="14341" width="26" style="2" customWidth="1"/>
    <col min="14342" max="14342" width="37" style="2" bestFit="1" customWidth="1"/>
    <col min="14343" max="14351" width="0" style="2" hidden="1" customWidth="1"/>
    <col min="14352" max="14354" width="22.7109375" style="2" bestFit="1" customWidth="1"/>
    <col min="14355" max="14355" width="25.28515625" style="2" bestFit="1" customWidth="1"/>
    <col min="14356" max="14356" width="21" style="2" bestFit="1" customWidth="1"/>
    <col min="14357" max="14357" width="8.28515625" style="2" customWidth="1"/>
    <col min="14358" max="14358" width="19" style="2" bestFit="1" customWidth="1"/>
    <col min="14359" max="14359" width="20.5703125" style="2" bestFit="1" customWidth="1"/>
    <col min="14360" max="14360" width="19" style="2" customWidth="1"/>
    <col min="14361" max="14567" width="11.42578125" style="2" customWidth="1"/>
    <col min="14568" max="14570" width="7.28515625" style="2" customWidth="1"/>
    <col min="14571" max="14571" width="0" style="2" hidden="1" customWidth="1"/>
    <col min="14572" max="14572" width="7.28515625" style="2" customWidth="1"/>
    <col min="14573" max="14573" width="66.140625" style="2" customWidth="1"/>
    <col min="14574" max="14574" width="0" style="2" hidden="1" customWidth="1"/>
    <col min="14575" max="14575" width="28" style="2" customWidth="1"/>
    <col min="14576" max="14576" width="32.140625" style="2" customWidth="1"/>
    <col min="14577" max="14577" width="39.85546875" style="2" bestFit="1" customWidth="1"/>
    <col min="14578" max="14578" width="0" style="2" hidden="1" customWidth="1"/>
    <col min="14579" max="14579" width="7.28515625" style="2" customWidth="1"/>
    <col min="14580" max="14580" width="0" style="2" hidden="1" customWidth="1"/>
    <col min="14581" max="14581" width="7.28515625" style="2" customWidth="1"/>
    <col min="14582" max="14582" width="59.5703125" style="2" customWidth="1"/>
    <col min="14583" max="14583" width="0" style="2" hidden="1" customWidth="1"/>
    <col min="14584" max="14584" width="23.85546875" style="2" customWidth="1"/>
    <col min="14585" max="14585" width="27.42578125" style="2" customWidth="1"/>
    <col min="14586" max="14586" width="28" style="2" customWidth="1"/>
    <col min="14587" max="14589" width="0" style="2" hidden="1" customWidth="1"/>
    <col min="14590" max="14590" width="7.28515625" style="2" customWidth="1"/>
    <col min="14591" max="14591" width="6.140625" style="2" bestFit="1" customWidth="1"/>
    <col min="14592" max="14592" width="76.85546875" style="2"/>
    <col min="14593" max="14593" width="7.28515625" style="2" customWidth="1"/>
    <col min="14594" max="14594" width="6.140625" style="2" bestFit="1" customWidth="1"/>
    <col min="14595" max="14595" width="78" style="2" customWidth="1"/>
    <col min="14596" max="14596" width="20.7109375" style="2" customWidth="1"/>
    <col min="14597" max="14597" width="26" style="2" customWidth="1"/>
    <col min="14598" max="14598" width="37" style="2" bestFit="1" customWidth="1"/>
    <col min="14599" max="14607" width="0" style="2" hidden="1" customWidth="1"/>
    <col min="14608" max="14610" width="22.7109375" style="2" bestFit="1" customWidth="1"/>
    <col min="14611" max="14611" width="25.28515625" style="2" bestFit="1" customWidth="1"/>
    <col min="14612" max="14612" width="21" style="2" bestFit="1" customWidth="1"/>
    <col min="14613" max="14613" width="8.28515625" style="2" customWidth="1"/>
    <col min="14614" max="14614" width="19" style="2" bestFit="1" customWidth="1"/>
    <col min="14615" max="14615" width="20.5703125" style="2" bestFit="1" customWidth="1"/>
    <col min="14616" max="14616" width="19" style="2" customWidth="1"/>
    <col min="14617" max="14823" width="11.42578125" style="2" customWidth="1"/>
    <col min="14824" max="14826" width="7.28515625" style="2" customWidth="1"/>
    <col min="14827" max="14827" width="0" style="2" hidden="1" customWidth="1"/>
    <col min="14828" max="14828" width="7.28515625" style="2" customWidth="1"/>
    <col min="14829" max="14829" width="66.140625" style="2" customWidth="1"/>
    <col min="14830" max="14830" width="0" style="2" hidden="1" customWidth="1"/>
    <col min="14831" max="14831" width="28" style="2" customWidth="1"/>
    <col min="14832" max="14832" width="32.140625" style="2" customWidth="1"/>
    <col min="14833" max="14833" width="39.85546875" style="2" bestFit="1" customWidth="1"/>
    <col min="14834" max="14834" width="0" style="2" hidden="1" customWidth="1"/>
    <col min="14835" max="14835" width="7.28515625" style="2" customWidth="1"/>
    <col min="14836" max="14836" width="0" style="2" hidden="1" customWidth="1"/>
    <col min="14837" max="14837" width="7.28515625" style="2" customWidth="1"/>
    <col min="14838" max="14838" width="59.5703125" style="2" customWidth="1"/>
    <col min="14839" max="14839" width="0" style="2" hidden="1" customWidth="1"/>
    <col min="14840" max="14840" width="23.85546875" style="2" customWidth="1"/>
    <col min="14841" max="14841" width="27.42578125" style="2" customWidth="1"/>
    <col min="14842" max="14842" width="28" style="2" customWidth="1"/>
    <col min="14843" max="14845" width="0" style="2" hidden="1" customWidth="1"/>
    <col min="14846" max="14846" width="7.28515625" style="2" customWidth="1"/>
    <col min="14847" max="14847" width="6.140625" style="2" bestFit="1" customWidth="1"/>
    <col min="14848" max="14848" width="76.85546875" style="2"/>
    <col min="14849" max="14849" width="7.28515625" style="2" customWidth="1"/>
    <col min="14850" max="14850" width="6.140625" style="2" bestFit="1" customWidth="1"/>
    <col min="14851" max="14851" width="78" style="2" customWidth="1"/>
    <col min="14852" max="14852" width="20.7109375" style="2" customWidth="1"/>
    <col min="14853" max="14853" width="26" style="2" customWidth="1"/>
    <col min="14854" max="14854" width="37" style="2" bestFit="1" customWidth="1"/>
    <col min="14855" max="14863" width="0" style="2" hidden="1" customWidth="1"/>
    <col min="14864" max="14866" width="22.7109375" style="2" bestFit="1" customWidth="1"/>
    <col min="14867" max="14867" width="25.28515625" style="2" bestFit="1" customWidth="1"/>
    <col min="14868" max="14868" width="21" style="2" bestFit="1" customWidth="1"/>
    <col min="14869" max="14869" width="8.28515625" style="2" customWidth="1"/>
    <col min="14870" max="14870" width="19" style="2" bestFit="1" customWidth="1"/>
    <col min="14871" max="14871" width="20.5703125" style="2" bestFit="1" customWidth="1"/>
    <col min="14872" max="14872" width="19" style="2" customWidth="1"/>
    <col min="14873" max="15079" width="11.42578125" style="2" customWidth="1"/>
    <col min="15080" max="15082" width="7.28515625" style="2" customWidth="1"/>
    <col min="15083" max="15083" width="0" style="2" hidden="1" customWidth="1"/>
    <col min="15084" max="15084" width="7.28515625" style="2" customWidth="1"/>
    <col min="15085" max="15085" width="66.140625" style="2" customWidth="1"/>
    <col min="15086" max="15086" width="0" style="2" hidden="1" customWidth="1"/>
    <col min="15087" max="15087" width="28" style="2" customWidth="1"/>
    <col min="15088" max="15088" width="32.140625" style="2" customWidth="1"/>
    <col min="15089" max="15089" width="39.85546875" style="2" bestFit="1" customWidth="1"/>
    <col min="15090" max="15090" width="0" style="2" hidden="1" customWidth="1"/>
    <col min="15091" max="15091" width="7.28515625" style="2" customWidth="1"/>
    <col min="15092" max="15092" width="0" style="2" hidden="1" customWidth="1"/>
    <col min="15093" max="15093" width="7.28515625" style="2" customWidth="1"/>
    <col min="15094" max="15094" width="59.5703125" style="2" customWidth="1"/>
    <col min="15095" max="15095" width="0" style="2" hidden="1" customWidth="1"/>
    <col min="15096" max="15096" width="23.85546875" style="2" customWidth="1"/>
    <col min="15097" max="15097" width="27.42578125" style="2" customWidth="1"/>
    <col min="15098" max="15098" width="28" style="2" customWidth="1"/>
    <col min="15099" max="15101" width="0" style="2" hidden="1" customWidth="1"/>
    <col min="15102" max="15102" width="7.28515625" style="2" customWidth="1"/>
    <col min="15103" max="15103" width="6.140625" style="2" bestFit="1" customWidth="1"/>
    <col min="15104" max="15104" width="76.85546875" style="2"/>
    <col min="15105" max="15105" width="7.28515625" style="2" customWidth="1"/>
    <col min="15106" max="15106" width="6.140625" style="2" bestFit="1" customWidth="1"/>
    <col min="15107" max="15107" width="78" style="2" customWidth="1"/>
    <col min="15108" max="15108" width="20.7109375" style="2" customWidth="1"/>
    <col min="15109" max="15109" width="26" style="2" customWidth="1"/>
    <col min="15110" max="15110" width="37" style="2" bestFit="1" customWidth="1"/>
    <col min="15111" max="15119" width="0" style="2" hidden="1" customWidth="1"/>
    <col min="15120" max="15122" width="22.7109375" style="2" bestFit="1" customWidth="1"/>
    <col min="15123" max="15123" width="25.28515625" style="2" bestFit="1" customWidth="1"/>
    <col min="15124" max="15124" width="21" style="2" bestFit="1" customWidth="1"/>
    <col min="15125" max="15125" width="8.28515625" style="2" customWidth="1"/>
    <col min="15126" max="15126" width="19" style="2" bestFit="1" customWidth="1"/>
    <col min="15127" max="15127" width="20.5703125" style="2" bestFit="1" customWidth="1"/>
    <col min="15128" max="15128" width="19" style="2" customWidth="1"/>
    <col min="15129" max="15335" width="11.42578125" style="2" customWidth="1"/>
    <col min="15336" max="15338" width="7.28515625" style="2" customWidth="1"/>
    <col min="15339" max="15339" width="0" style="2" hidden="1" customWidth="1"/>
    <col min="15340" max="15340" width="7.28515625" style="2" customWidth="1"/>
    <col min="15341" max="15341" width="66.140625" style="2" customWidth="1"/>
    <col min="15342" max="15342" width="0" style="2" hidden="1" customWidth="1"/>
    <col min="15343" max="15343" width="28" style="2" customWidth="1"/>
    <col min="15344" max="15344" width="32.140625" style="2" customWidth="1"/>
    <col min="15345" max="15345" width="39.85546875" style="2" bestFit="1" customWidth="1"/>
    <col min="15346" max="15346" width="0" style="2" hidden="1" customWidth="1"/>
    <col min="15347" max="15347" width="7.28515625" style="2" customWidth="1"/>
    <col min="15348" max="15348" width="0" style="2" hidden="1" customWidth="1"/>
    <col min="15349" max="15349" width="7.28515625" style="2" customWidth="1"/>
    <col min="15350" max="15350" width="59.5703125" style="2" customWidth="1"/>
    <col min="15351" max="15351" width="0" style="2" hidden="1" customWidth="1"/>
    <col min="15352" max="15352" width="23.85546875" style="2" customWidth="1"/>
    <col min="15353" max="15353" width="27.42578125" style="2" customWidth="1"/>
    <col min="15354" max="15354" width="28" style="2" customWidth="1"/>
    <col min="15355" max="15357" width="0" style="2" hidden="1" customWidth="1"/>
    <col min="15358" max="15358" width="7.28515625" style="2" customWidth="1"/>
    <col min="15359" max="15359" width="6.140625" style="2" bestFit="1" customWidth="1"/>
    <col min="15360" max="15360" width="76.85546875" style="2"/>
    <col min="15361" max="15361" width="7.28515625" style="2" customWidth="1"/>
    <col min="15362" max="15362" width="6.140625" style="2" bestFit="1" customWidth="1"/>
    <col min="15363" max="15363" width="78" style="2" customWidth="1"/>
    <col min="15364" max="15364" width="20.7109375" style="2" customWidth="1"/>
    <col min="15365" max="15365" width="26" style="2" customWidth="1"/>
    <col min="15366" max="15366" width="37" style="2" bestFit="1" customWidth="1"/>
    <col min="15367" max="15375" width="0" style="2" hidden="1" customWidth="1"/>
    <col min="15376" max="15378" width="22.7109375" style="2" bestFit="1" customWidth="1"/>
    <col min="15379" max="15379" width="25.28515625" style="2" bestFit="1" customWidth="1"/>
    <col min="15380" max="15380" width="21" style="2" bestFit="1" customWidth="1"/>
    <col min="15381" max="15381" width="8.28515625" style="2" customWidth="1"/>
    <col min="15382" max="15382" width="19" style="2" bestFit="1" customWidth="1"/>
    <col min="15383" max="15383" width="20.5703125" style="2" bestFit="1" customWidth="1"/>
    <col min="15384" max="15384" width="19" style="2" customWidth="1"/>
    <col min="15385" max="15591" width="11.42578125" style="2" customWidth="1"/>
    <col min="15592" max="15594" width="7.28515625" style="2" customWidth="1"/>
    <col min="15595" max="15595" width="0" style="2" hidden="1" customWidth="1"/>
    <col min="15596" max="15596" width="7.28515625" style="2" customWidth="1"/>
    <col min="15597" max="15597" width="66.140625" style="2" customWidth="1"/>
    <col min="15598" max="15598" width="0" style="2" hidden="1" customWidth="1"/>
    <col min="15599" max="15599" width="28" style="2" customWidth="1"/>
    <col min="15600" max="15600" width="32.140625" style="2" customWidth="1"/>
    <col min="15601" max="15601" width="39.85546875" style="2" bestFit="1" customWidth="1"/>
    <col min="15602" max="15602" width="0" style="2" hidden="1" customWidth="1"/>
    <col min="15603" max="15603" width="7.28515625" style="2" customWidth="1"/>
    <col min="15604" max="15604" width="0" style="2" hidden="1" customWidth="1"/>
    <col min="15605" max="15605" width="7.28515625" style="2" customWidth="1"/>
    <col min="15606" max="15606" width="59.5703125" style="2" customWidth="1"/>
    <col min="15607" max="15607" width="0" style="2" hidden="1" customWidth="1"/>
    <col min="15608" max="15608" width="23.85546875" style="2" customWidth="1"/>
    <col min="15609" max="15609" width="27.42578125" style="2" customWidth="1"/>
    <col min="15610" max="15610" width="28" style="2" customWidth="1"/>
    <col min="15611" max="15613" width="0" style="2" hidden="1" customWidth="1"/>
    <col min="15614" max="15614" width="7.28515625" style="2" customWidth="1"/>
    <col min="15615" max="15615" width="6.140625" style="2" bestFit="1" customWidth="1"/>
    <col min="15616" max="15616" width="76.85546875" style="2"/>
    <col min="15617" max="15617" width="7.28515625" style="2" customWidth="1"/>
    <col min="15618" max="15618" width="6.140625" style="2" bestFit="1" customWidth="1"/>
    <col min="15619" max="15619" width="78" style="2" customWidth="1"/>
    <col min="15620" max="15620" width="20.7109375" style="2" customWidth="1"/>
    <col min="15621" max="15621" width="26" style="2" customWidth="1"/>
    <col min="15622" max="15622" width="37" style="2" bestFit="1" customWidth="1"/>
    <col min="15623" max="15631" width="0" style="2" hidden="1" customWidth="1"/>
    <col min="15632" max="15634" width="22.7109375" style="2" bestFit="1" customWidth="1"/>
    <col min="15635" max="15635" width="25.28515625" style="2" bestFit="1" customWidth="1"/>
    <col min="15636" max="15636" width="21" style="2" bestFit="1" customWidth="1"/>
    <col min="15637" max="15637" width="8.28515625" style="2" customWidth="1"/>
    <col min="15638" max="15638" width="19" style="2" bestFit="1" customWidth="1"/>
    <col min="15639" max="15639" width="20.5703125" style="2" bestFit="1" customWidth="1"/>
    <col min="15640" max="15640" width="19" style="2" customWidth="1"/>
    <col min="15641" max="15847" width="11.42578125" style="2" customWidth="1"/>
    <col min="15848" max="15850" width="7.28515625" style="2" customWidth="1"/>
    <col min="15851" max="15851" width="0" style="2" hidden="1" customWidth="1"/>
    <col min="15852" max="15852" width="7.28515625" style="2" customWidth="1"/>
    <col min="15853" max="15853" width="66.140625" style="2" customWidth="1"/>
    <col min="15854" max="15854" width="0" style="2" hidden="1" customWidth="1"/>
    <col min="15855" max="15855" width="28" style="2" customWidth="1"/>
    <col min="15856" max="15856" width="32.140625" style="2" customWidth="1"/>
    <col min="15857" max="15857" width="39.85546875" style="2" bestFit="1" customWidth="1"/>
    <col min="15858" max="15858" width="0" style="2" hidden="1" customWidth="1"/>
    <col min="15859" max="15859" width="7.28515625" style="2" customWidth="1"/>
    <col min="15860" max="15860" width="0" style="2" hidden="1" customWidth="1"/>
    <col min="15861" max="15861" width="7.28515625" style="2" customWidth="1"/>
    <col min="15862" max="15862" width="59.5703125" style="2" customWidth="1"/>
    <col min="15863" max="15863" width="0" style="2" hidden="1" customWidth="1"/>
    <col min="15864" max="15864" width="23.85546875" style="2" customWidth="1"/>
    <col min="15865" max="15865" width="27.42578125" style="2" customWidth="1"/>
    <col min="15866" max="15866" width="28" style="2" customWidth="1"/>
    <col min="15867" max="15869" width="0" style="2" hidden="1" customWidth="1"/>
    <col min="15870" max="15870" width="7.28515625" style="2" customWidth="1"/>
    <col min="15871" max="15871" width="6.140625" style="2" bestFit="1" customWidth="1"/>
    <col min="15872" max="15872" width="76.85546875" style="2"/>
    <col min="15873" max="15873" width="7.28515625" style="2" customWidth="1"/>
    <col min="15874" max="15874" width="6.140625" style="2" bestFit="1" customWidth="1"/>
    <col min="15875" max="15875" width="78" style="2" customWidth="1"/>
    <col min="15876" max="15876" width="20.7109375" style="2" customWidth="1"/>
    <col min="15877" max="15877" width="26" style="2" customWidth="1"/>
    <col min="15878" max="15878" width="37" style="2" bestFit="1" customWidth="1"/>
    <col min="15879" max="15887" width="0" style="2" hidden="1" customWidth="1"/>
    <col min="15888" max="15890" width="22.7109375" style="2" bestFit="1" customWidth="1"/>
    <col min="15891" max="15891" width="25.28515625" style="2" bestFit="1" customWidth="1"/>
    <col min="15892" max="15892" width="21" style="2" bestFit="1" customWidth="1"/>
    <col min="15893" max="15893" width="8.28515625" style="2" customWidth="1"/>
    <col min="15894" max="15894" width="19" style="2" bestFit="1" customWidth="1"/>
    <col min="15895" max="15895" width="20.5703125" style="2" bestFit="1" customWidth="1"/>
    <col min="15896" max="15896" width="19" style="2" customWidth="1"/>
    <col min="15897" max="16103" width="11.42578125" style="2" customWidth="1"/>
    <col min="16104" max="16106" width="7.28515625" style="2" customWidth="1"/>
    <col min="16107" max="16107" width="0" style="2" hidden="1" customWidth="1"/>
    <col min="16108" max="16108" width="7.28515625" style="2" customWidth="1"/>
    <col min="16109" max="16109" width="66.140625" style="2" customWidth="1"/>
    <col min="16110" max="16110" width="0" style="2" hidden="1" customWidth="1"/>
    <col min="16111" max="16111" width="28" style="2" customWidth="1"/>
    <col min="16112" max="16112" width="32.140625" style="2" customWidth="1"/>
    <col min="16113" max="16113" width="39.85546875" style="2" bestFit="1" customWidth="1"/>
    <col min="16114" max="16114" width="0" style="2" hidden="1" customWidth="1"/>
    <col min="16115" max="16115" width="7.28515625" style="2" customWidth="1"/>
    <col min="16116" max="16116" width="0" style="2" hidden="1" customWidth="1"/>
    <col min="16117" max="16117" width="7.28515625" style="2" customWidth="1"/>
    <col min="16118" max="16118" width="59.5703125" style="2" customWidth="1"/>
    <col min="16119" max="16119" width="0" style="2" hidden="1" customWidth="1"/>
    <col min="16120" max="16120" width="23.85546875" style="2" customWidth="1"/>
    <col min="16121" max="16121" width="27.42578125" style="2" customWidth="1"/>
    <col min="16122" max="16122" width="28" style="2" customWidth="1"/>
    <col min="16123" max="16125" width="0" style="2" hidden="1" customWidth="1"/>
    <col min="16126" max="16126" width="7.28515625" style="2" customWidth="1"/>
    <col min="16127" max="16127" width="6.140625" style="2" bestFit="1" customWidth="1"/>
    <col min="16128" max="16128" width="76.85546875" style="2"/>
    <col min="16129" max="16129" width="7.28515625" style="2" customWidth="1"/>
    <col min="16130" max="16130" width="6.140625" style="2" bestFit="1" customWidth="1"/>
    <col min="16131" max="16131" width="78" style="2" customWidth="1"/>
    <col min="16132" max="16132" width="20.7109375" style="2" customWidth="1"/>
    <col min="16133" max="16133" width="26" style="2" customWidth="1"/>
    <col min="16134" max="16134" width="37" style="2" bestFit="1" customWidth="1"/>
    <col min="16135" max="16143" width="0" style="2" hidden="1" customWidth="1"/>
    <col min="16144" max="16146" width="22.7109375" style="2" bestFit="1" customWidth="1"/>
    <col min="16147" max="16147" width="25.28515625" style="2" bestFit="1" customWidth="1"/>
    <col min="16148" max="16148" width="21" style="2" bestFit="1" customWidth="1"/>
    <col min="16149" max="16149" width="8.28515625" style="2" customWidth="1"/>
    <col min="16150" max="16150" width="19" style="2" bestFit="1" customWidth="1"/>
    <col min="16151" max="16151" width="20.5703125" style="2" bestFit="1" customWidth="1"/>
    <col min="16152" max="16152" width="19" style="2" customWidth="1"/>
    <col min="16153" max="16359" width="11.42578125" style="2" customWidth="1"/>
    <col min="16360" max="16362" width="7.28515625" style="2" customWidth="1"/>
    <col min="16363" max="16363" width="0" style="2" hidden="1" customWidth="1"/>
    <col min="16364" max="16364" width="7.28515625" style="2" customWidth="1"/>
    <col min="16365" max="16365" width="66.140625" style="2" customWidth="1"/>
    <col min="16366" max="16366" width="0" style="2" hidden="1" customWidth="1"/>
    <col min="16367" max="16367" width="28" style="2" customWidth="1"/>
    <col min="16368" max="16368" width="32.140625" style="2" customWidth="1"/>
    <col min="16369" max="16369" width="39.85546875" style="2" bestFit="1" customWidth="1"/>
    <col min="16370" max="16370" width="0" style="2" hidden="1" customWidth="1"/>
    <col min="16371" max="16371" width="7.28515625" style="2" customWidth="1"/>
    <col min="16372" max="16372" width="0" style="2" hidden="1" customWidth="1"/>
    <col min="16373" max="16373" width="7.28515625" style="2" customWidth="1"/>
    <col min="16374" max="16374" width="59.5703125" style="2" customWidth="1"/>
    <col min="16375" max="16375" width="0" style="2" hidden="1" customWidth="1"/>
    <col min="16376" max="16376" width="23.85546875" style="2" customWidth="1"/>
    <col min="16377" max="16377" width="27.42578125" style="2" customWidth="1"/>
    <col min="16378" max="16378" width="28" style="2" customWidth="1"/>
    <col min="16379" max="16381" width="0" style="2" hidden="1" customWidth="1"/>
    <col min="16382" max="16382" width="7.28515625" style="2" customWidth="1"/>
    <col min="16383" max="16383" width="6.140625" style="2" bestFit="1" customWidth="1"/>
    <col min="16384" max="16384" width="76.85546875" style="2"/>
  </cols>
  <sheetData>
    <row r="1" spans="1:83" s="154" customFormat="1" ht="27.75" customHeight="1" x14ac:dyDescent="0.3">
      <c r="A1" s="165"/>
      <c r="B1" s="165"/>
      <c r="C1" s="166" t="s">
        <v>0</v>
      </c>
      <c r="D1" s="266"/>
      <c r="E1" s="168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</row>
    <row r="2" spans="1:83" s="154" customFormat="1" ht="27.75" customHeight="1" x14ac:dyDescent="0.3">
      <c r="A2" s="165"/>
      <c r="B2" s="165"/>
      <c r="C2" s="166" t="s">
        <v>1</v>
      </c>
      <c r="D2" s="266"/>
      <c r="E2" s="168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</row>
    <row r="3" spans="1:83" s="154" customFormat="1" ht="27.75" customHeight="1" x14ac:dyDescent="0.3">
      <c r="A3" s="165"/>
      <c r="B3" s="165"/>
      <c r="C3" s="166" t="s">
        <v>2</v>
      </c>
      <c r="D3" s="266"/>
      <c r="E3" s="168"/>
      <c r="F3" s="164"/>
      <c r="G3" s="165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</row>
    <row r="4" spans="1:83" s="154" customFormat="1" ht="27.75" customHeight="1" x14ac:dyDescent="0.3">
      <c r="A4" s="165"/>
      <c r="B4" s="165"/>
      <c r="C4" s="169" t="s">
        <v>3</v>
      </c>
      <c r="D4" s="267"/>
      <c r="E4" s="171"/>
      <c r="F4" s="171"/>
      <c r="G4" s="171"/>
      <c r="H4" s="171"/>
      <c r="I4" s="171"/>
      <c r="J4" s="171"/>
      <c r="K4" s="171"/>
      <c r="L4" s="171"/>
      <c r="R4" s="164"/>
      <c r="S4" s="164"/>
      <c r="T4" s="164"/>
    </row>
    <row r="5" spans="1:83" s="154" customFormat="1" ht="27.75" customHeight="1" x14ac:dyDescent="0.3">
      <c r="A5" s="165"/>
      <c r="B5" s="165"/>
      <c r="C5" s="172" t="s">
        <v>142</v>
      </c>
      <c r="D5" s="268"/>
      <c r="E5" s="17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</row>
    <row r="6" spans="1:83" s="154" customFormat="1" ht="51" customHeight="1" x14ac:dyDescent="0.45">
      <c r="A6" s="165"/>
      <c r="B6" s="165"/>
      <c r="C6" s="172"/>
      <c r="D6" s="268"/>
      <c r="E6" s="356" t="s">
        <v>141</v>
      </c>
      <c r="F6" s="356"/>
      <c r="G6" s="356"/>
      <c r="H6" s="356"/>
      <c r="I6" s="356"/>
      <c r="J6" s="356"/>
      <c r="K6" s="356"/>
      <c r="L6" s="356"/>
      <c r="M6" s="356"/>
      <c r="N6" s="356"/>
      <c r="O6" s="356"/>
      <c r="P6" s="356"/>
      <c r="Q6" s="356"/>
      <c r="R6" s="356"/>
      <c r="S6" s="356"/>
      <c r="T6" s="356"/>
    </row>
    <row r="7" spans="1:83" s="154" customFormat="1" ht="27.75" hidden="1" customHeight="1" x14ac:dyDescent="0.3">
      <c r="A7" s="165"/>
      <c r="B7" s="165"/>
      <c r="C7" s="172"/>
      <c r="D7" s="269" t="s">
        <v>4</v>
      </c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</row>
    <row r="8" spans="1:83" s="154" customFormat="1" ht="27.75" customHeight="1" x14ac:dyDescent="0.45">
      <c r="A8" s="165"/>
      <c r="B8" s="165"/>
      <c r="C8" s="176" t="s">
        <v>169</v>
      </c>
      <c r="D8" s="270"/>
      <c r="E8" s="178"/>
      <c r="F8" s="179"/>
      <c r="G8" s="180"/>
      <c r="H8" s="164"/>
      <c r="I8" s="164"/>
      <c r="L8" s="164"/>
      <c r="M8" s="164"/>
      <c r="N8" s="164"/>
      <c r="O8" s="164"/>
      <c r="P8" s="164"/>
      <c r="Q8" s="164"/>
      <c r="R8" s="164"/>
      <c r="S8" s="164"/>
      <c r="T8" s="164"/>
    </row>
    <row r="9" spans="1:83" s="154" customFormat="1" ht="27.75" customHeight="1" x14ac:dyDescent="0.45">
      <c r="A9" s="165"/>
      <c r="B9" s="165"/>
      <c r="C9" s="176" t="s">
        <v>170</v>
      </c>
      <c r="D9" s="270"/>
      <c r="E9" s="178"/>
      <c r="F9" s="179"/>
      <c r="G9" s="164"/>
      <c r="H9" s="164"/>
      <c r="I9" s="332">
        <v>365286</v>
      </c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</row>
    <row r="10" spans="1:83" s="154" customFormat="1" ht="21.75" hidden="1" customHeight="1" x14ac:dyDescent="0.45">
      <c r="A10" s="165"/>
      <c r="B10" s="165"/>
      <c r="C10" s="177" t="s">
        <v>5</v>
      </c>
      <c r="D10" s="270"/>
      <c r="E10" s="178"/>
      <c r="F10" s="179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</row>
    <row r="11" spans="1:83" s="154" customFormat="1" ht="21.75" hidden="1" customHeight="1" x14ac:dyDescent="0.3">
      <c r="A11" s="165"/>
      <c r="B11" s="165"/>
      <c r="C11" s="181"/>
      <c r="D11" s="271"/>
      <c r="E11" s="164"/>
      <c r="F11" s="182" t="s">
        <v>6</v>
      </c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</row>
    <row r="12" spans="1:83" s="154" customFormat="1" ht="15" customHeight="1" thickBot="1" x14ac:dyDescent="0.3">
      <c r="A12" s="183"/>
      <c r="B12" s="155"/>
      <c r="C12" s="165"/>
      <c r="D12" s="272"/>
      <c r="E12" s="184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</row>
    <row r="13" spans="1:83" ht="57" customHeight="1" thickBot="1" x14ac:dyDescent="0.3">
      <c r="A13" s="233"/>
      <c r="B13" s="86"/>
      <c r="C13" s="87"/>
      <c r="D13" s="238" t="s">
        <v>7</v>
      </c>
      <c r="E13" s="89" t="s">
        <v>8</v>
      </c>
      <c r="F13" s="87" t="s">
        <v>9</v>
      </c>
      <c r="G13" s="87" t="s">
        <v>10</v>
      </c>
      <c r="H13" s="87" t="s">
        <v>181</v>
      </c>
      <c r="I13" s="87" t="s">
        <v>182</v>
      </c>
      <c r="J13" s="87" t="s">
        <v>183</v>
      </c>
      <c r="K13" s="87" t="s">
        <v>14</v>
      </c>
      <c r="L13" s="87" t="s">
        <v>15</v>
      </c>
      <c r="M13" s="87" t="s">
        <v>16</v>
      </c>
      <c r="N13" s="87" t="s">
        <v>17</v>
      </c>
      <c r="O13" s="87" t="s">
        <v>18</v>
      </c>
      <c r="P13" s="87" t="s">
        <v>19</v>
      </c>
      <c r="Q13" s="87" t="s">
        <v>20</v>
      </c>
      <c r="R13" s="87" t="s">
        <v>21</v>
      </c>
      <c r="S13" s="87" t="s">
        <v>22</v>
      </c>
      <c r="T13" s="333" t="s">
        <v>23</v>
      </c>
    </row>
    <row r="14" spans="1:83" s="7" customFormat="1" ht="20.100000000000001" customHeight="1" thickBot="1" x14ac:dyDescent="0.25">
      <c r="A14" s="263"/>
      <c r="B14" s="92"/>
      <c r="C14" s="93" t="s">
        <v>24</v>
      </c>
      <c r="D14" s="239"/>
      <c r="E14" s="93" t="s">
        <v>29</v>
      </c>
      <c r="F14" s="93" t="s">
        <v>29</v>
      </c>
      <c r="G14" s="93" t="s">
        <v>26</v>
      </c>
      <c r="H14" s="93" t="s">
        <v>26</v>
      </c>
      <c r="I14" s="93" t="s">
        <v>26</v>
      </c>
      <c r="J14" s="93" t="s">
        <v>26</v>
      </c>
      <c r="K14" s="93" t="s">
        <v>26</v>
      </c>
      <c r="L14" s="93" t="s">
        <v>26</v>
      </c>
      <c r="M14" s="93" t="s">
        <v>26</v>
      </c>
      <c r="N14" s="93" t="s">
        <v>26</v>
      </c>
      <c r="O14" s="93" t="s">
        <v>26</v>
      </c>
      <c r="P14" s="93" t="s">
        <v>26</v>
      </c>
      <c r="Q14" s="93" t="s">
        <v>26</v>
      </c>
      <c r="R14" s="93" t="s">
        <v>26</v>
      </c>
      <c r="S14" s="93" t="s">
        <v>29</v>
      </c>
      <c r="T14" s="334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</row>
    <row r="15" spans="1:83" s="7" customFormat="1" ht="19.5" customHeight="1" thickBot="1" x14ac:dyDescent="0.25">
      <c r="A15" s="264"/>
      <c r="B15" s="87">
        <v>1</v>
      </c>
      <c r="C15" s="98" t="s">
        <v>30</v>
      </c>
      <c r="D15" s="241" t="s">
        <v>31</v>
      </c>
      <c r="E15" s="100">
        <f>+G15*12</f>
        <v>9423503892</v>
      </c>
      <c r="F15" s="132">
        <f>+S15</f>
        <v>5497043937</v>
      </c>
      <c r="G15" s="132">
        <v>785291991</v>
      </c>
      <c r="H15" s="132">
        <v>785291991</v>
      </c>
      <c r="I15" s="133">
        <v>785291991</v>
      </c>
      <c r="J15" s="132">
        <v>785291991</v>
      </c>
      <c r="K15" s="132">
        <v>785291991</v>
      </c>
      <c r="L15" s="132">
        <v>785291991</v>
      </c>
      <c r="M15" s="132">
        <v>785291991</v>
      </c>
      <c r="N15" s="132"/>
      <c r="O15" s="132"/>
      <c r="P15" s="132"/>
      <c r="Q15" s="132"/>
      <c r="R15" s="134"/>
      <c r="S15" s="134">
        <f t="shared" ref="S15:S80" si="0">SUM(G15:R15)</f>
        <v>5497043937</v>
      </c>
      <c r="T15" s="135">
        <f>+F15-S15</f>
        <v>0</v>
      </c>
      <c r="U15" s="155"/>
      <c r="V15" s="156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5"/>
      <c r="AU15" s="155"/>
      <c r="AV15" s="155"/>
      <c r="AW15" s="155"/>
      <c r="AX15" s="155"/>
      <c r="AY15" s="155"/>
      <c r="AZ15" s="155"/>
      <c r="BA15" s="155"/>
      <c r="BB15" s="155"/>
      <c r="BC15" s="155"/>
      <c r="BD15" s="155"/>
      <c r="BE15" s="155"/>
      <c r="BF15" s="155"/>
      <c r="BG15" s="155"/>
      <c r="BH15" s="155"/>
      <c r="BI15" s="155"/>
      <c r="BJ15" s="155"/>
      <c r="BK15" s="155"/>
      <c r="BL15" s="155"/>
      <c r="BM15" s="155"/>
      <c r="BN15" s="155"/>
      <c r="BO15" s="155"/>
      <c r="BP15" s="155"/>
      <c r="BQ15" s="155"/>
      <c r="BR15" s="155"/>
      <c r="BS15" s="155"/>
      <c r="BT15" s="155"/>
      <c r="BU15" s="155"/>
      <c r="BV15" s="155"/>
      <c r="BW15" s="155"/>
      <c r="BX15" s="155"/>
      <c r="BY15" s="155"/>
      <c r="BZ15" s="155"/>
      <c r="CA15" s="155"/>
      <c r="CB15" s="155"/>
      <c r="CC15" s="155"/>
      <c r="CD15" s="155"/>
      <c r="CE15" s="155"/>
    </row>
    <row r="16" spans="1:83" s="7" customFormat="1" ht="20.100000000000001" customHeight="1" thickBot="1" x14ac:dyDescent="0.25">
      <c r="A16" s="265"/>
      <c r="B16" s="87">
        <v>2</v>
      </c>
      <c r="C16" s="98" t="s">
        <v>32</v>
      </c>
      <c r="D16" s="240" t="s">
        <v>31</v>
      </c>
      <c r="E16" s="106"/>
      <c r="F16" s="136"/>
      <c r="G16" s="136"/>
      <c r="H16" s="136"/>
      <c r="I16" s="137"/>
      <c r="J16" s="136"/>
      <c r="K16" s="136"/>
      <c r="L16" s="136"/>
      <c r="M16" s="136"/>
      <c r="N16" s="136"/>
      <c r="O16" s="136"/>
      <c r="P16" s="136"/>
      <c r="Q16" s="136"/>
      <c r="R16" s="138"/>
      <c r="S16" s="134">
        <f t="shared" si="0"/>
        <v>0</v>
      </c>
      <c r="T16" s="135">
        <f t="shared" ref="T16:T81" si="1">+F16-S16</f>
        <v>0</v>
      </c>
      <c r="U16" s="155"/>
      <c r="V16" s="156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5"/>
      <c r="BH16" s="155"/>
      <c r="BI16" s="155"/>
      <c r="BJ16" s="155"/>
      <c r="BK16" s="155"/>
      <c r="BL16" s="155"/>
      <c r="BM16" s="155"/>
      <c r="BN16" s="155"/>
      <c r="BO16" s="155"/>
      <c r="BP16" s="155"/>
      <c r="BQ16" s="155"/>
      <c r="BR16" s="155"/>
      <c r="BS16" s="155"/>
      <c r="BT16" s="155"/>
      <c r="BU16" s="155"/>
      <c r="BV16" s="155"/>
      <c r="BW16" s="155"/>
      <c r="BX16" s="155"/>
      <c r="BY16" s="155"/>
      <c r="BZ16" s="155"/>
      <c r="CA16" s="155"/>
      <c r="CB16" s="155"/>
      <c r="CC16" s="155"/>
      <c r="CD16" s="155"/>
      <c r="CE16" s="155"/>
    </row>
    <row r="17" spans="1:83" s="7" customFormat="1" ht="20.100000000000001" customHeight="1" thickBot="1" x14ac:dyDescent="0.25">
      <c r="A17" s="265"/>
      <c r="B17" s="87">
        <v>3</v>
      </c>
      <c r="C17" s="98" t="s">
        <v>33</v>
      </c>
      <c r="D17" s="242" t="s">
        <v>31</v>
      </c>
      <c r="E17" s="106"/>
      <c r="F17" s="136"/>
      <c r="G17" s="136"/>
      <c r="H17" s="136"/>
      <c r="I17" s="137"/>
      <c r="J17" s="136"/>
      <c r="K17" s="136"/>
      <c r="L17" s="136"/>
      <c r="M17" s="136"/>
      <c r="N17" s="136"/>
      <c r="O17" s="136"/>
      <c r="P17" s="136"/>
      <c r="Q17" s="136"/>
      <c r="R17" s="138"/>
      <c r="S17" s="134">
        <f t="shared" si="0"/>
        <v>0</v>
      </c>
      <c r="T17" s="135">
        <f t="shared" si="1"/>
        <v>0</v>
      </c>
      <c r="U17" s="155"/>
      <c r="V17" s="156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/>
      <c r="BH17" s="155"/>
      <c r="BI17" s="155"/>
      <c r="BJ17" s="155"/>
      <c r="BK17" s="155"/>
      <c r="BL17" s="155"/>
      <c r="BM17" s="155"/>
      <c r="BN17" s="155"/>
      <c r="BO17" s="155"/>
      <c r="BP17" s="155"/>
      <c r="BQ17" s="155"/>
      <c r="BR17" s="155"/>
      <c r="BS17" s="155"/>
      <c r="BT17" s="155"/>
      <c r="BU17" s="155"/>
      <c r="BV17" s="155"/>
      <c r="BW17" s="155"/>
      <c r="BX17" s="155"/>
      <c r="BY17" s="155"/>
      <c r="BZ17" s="155"/>
      <c r="CA17" s="155"/>
      <c r="CB17" s="155"/>
      <c r="CC17" s="155"/>
      <c r="CD17" s="155"/>
      <c r="CE17" s="155"/>
    </row>
    <row r="18" spans="1:83" s="7" customFormat="1" ht="20.100000000000001" customHeight="1" thickBot="1" x14ac:dyDescent="0.25">
      <c r="A18" s="265"/>
      <c r="B18" s="87">
        <v>4</v>
      </c>
      <c r="C18" s="98" t="s">
        <v>34</v>
      </c>
      <c r="D18" s="240" t="s">
        <v>31</v>
      </c>
      <c r="E18" s="106">
        <f>+G18*12</f>
        <v>2621652</v>
      </c>
      <c r="F18" s="136">
        <f>SUM(G18:R18)</f>
        <v>1529297</v>
      </c>
      <c r="G18" s="136">
        <v>218471</v>
      </c>
      <c r="H18" s="136">
        <v>218471</v>
      </c>
      <c r="I18" s="137">
        <v>218471</v>
      </c>
      <c r="J18" s="136">
        <v>218471</v>
      </c>
      <c r="K18" s="136">
        <v>218471</v>
      </c>
      <c r="L18" s="136">
        <v>218471</v>
      </c>
      <c r="M18" s="136">
        <v>218471</v>
      </c>
      <c r="N18" s="136"/>
      <c r="O18" s="136"/>
      <c r="P18" s="136"/>
      <c r="Q18" s="136"/>
      <c r="R18" s="138"/>
      <c r="S18" s="134">
        <f t="shared" si="0"/>
        <v>1529297</v>
      </c>
      <c r="T18" s="135">
        <f t="shared" si="1"/>
        <v>0</v>
      </c>
      <c r="U18" s="155"/>
      <c r="V18" s="156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5"/>
      <c r="BH18" s="155"/>
      <c r="BI18" s="155"/>
      <c r="BJ18" s="155"/>
      <c r="BK18" s="155"/>
      <c r="BL18" s="155"/>
      <c r="BM18" s="155"/>
      <c r="BN18" s="155"/>
      <c r="BO18" s="155"/>
      <c r="BP18" s="155"/>
      <c r="BQ18" s="155"/>
      <c r="BR18" s="155"/>
      <c r="BS18" s="155"/>
      <c r="BT18" s="155"/>
      <c r="BU18" s="155"/>
      <c r="BV18" s="155"/>
      <c r="BW18" s="155"/>
      <c r="BX18" s="155"/>
      <c r="BY18" s="155"/>
      <c r="BZ18" s="155"/>
      <c r="CA18" s="155"/>
      <c r="CB18" s="155"/>
      <c r="CC18" s="155"/>
      <c r="CD18" s="155"/>
      <c r="CE18" s="155"/>
    </row>
    <row r="19" spans="1:83" s="7" customFormat="1" ht="20.100000000000001" customHeight="1" thickBot="1" x14ac:dyDescent="0.25">
      <c r="A19" s="265"/>
      <c r="B19" s="87">
        <v>5</v>
      </c>
      <c r="C19" s="98" t="s">
        <v>179</v>
      </c>
      <c r="D19" s="240" t="s">
        <v>31</v>
      </c>
      <c r="E19" s="106">
        <f t="shared" ref="E19:E24" si="2">+G19*12</f>
        <v>6913692</v>
      </c>
      <c r="F19" s="136">
        <f t="shared" ref="F19:F24" si="3">SUM(G19:R19)</f>
        <v>6913692</v>
      </c>
      <c r="G19" s="136">
        <f>576141</f>
        <v>576141</v>
      </c>
      <c r="H19" s="136">
        <v>576141</v>
      </c>
      <c r="I19" s="137">
        <v>576141</v>
      </c>
      <c r="J19" s="136">
        <v>576141</v>
      </c>
      <c r="K19" s="136">
        <v>576141</v>
      </c>
      <c r="L19" s="136">
        <v>576141</v>
      </c>
      <c r="M19" s="136">
        <v>576141</v>
      </c>
      <c r="N19" s="136">
        <v>576141</v>
      </c>
      <c r="O19" s="136">
        <v>576141</v>
      </c>
      <c r="P19" s="136">
        <v>576141</v>
      </c>
      <c r="Q19" s="136">
        <v>576141</v>
      </c>
      <c r="R19" s="136">
        <v>576141</v>
      </c>
      <c r="S19" s="134">
        <f t="shared" si="0"/>
        <v>6913692</v>
      </c>
      <c r="T19" s="135">
        <f t="shared" si="1"/>
        <v>0</v>
      </c>
      <c r="U19" s="155"/>
      <c r="V19" s="156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/>
      <c r="BH19" s="155"/>
      <c r="BI19" s="155"/>
      <c r="BJ19" s="155"/>
      <c r="BK19" s="155"/>
      <c r="BL19" s="155"/>
      <c r="BM19" s="155"/>
      <c r="BN19" s="155"/>
      <c r="BO19" s="155"/>
      <c r="BP19" s="155"/>
      <c r="BQ19" s="155"/>
      <c r="BR19" s="155"/>
      <c r="BS19" s="155"/>
      <c r="BT19" s="155"/>
      <c r="BU19" s="155"/>
      <c r="BV19" s="155"/>
      <c r="BW19" s="155"/>
      <c r="BX19" s="155"/>
      <c r="BY19" s="155"/>
      <c r="BZ19" s="155"/>
      <c r="CA19" s="155"/>
      <c r="CB19" s="155"/>
      <c r="CC19" s="155"/>
      <c r="CD19" s="155"/>
      <c r="CE19" s="155"/>
    </row>
    <row r="20" spans="1:83" s="7" customFormat="1" ht="19.5" customHeight="1" thickBot="1" x14ac:dyDescent="0.25">
      <c r="A20" s="265"/>
      <c r="B20" s="87">
        <v>6</v>
      </c>
      <c r="C20" s="98" t="s">
        <v>204</v>
      </c>
      <c r="D20" s="240"/>
      <c r="E20" s="106"/>
      <c r="F20" s="136"/>
      <c r="G20" s="136">
        <v>1113316</v>
      </c>
      <c r="H20" s="136"/>
      <c r="I20" s="137"/>
      <c r="J20" s="136"/>
      <c r="K20" s="136"/>
      <c r="L20" s="136"/>
      <c r="M20" s="136"/>
      <c r="N20" s="136"/>
      <c r="O20" s="136"/>
      <c r="P20" s="136"/>
      <c r="Q20" s="136"/>
      <c r="R20" s="138"/>
      <c r="S20" s="134"/>
      <c r="T20" s="135"/>
      <c r="U20" s="155"/>
      <c r="V20" s="156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55"/>
      <c r="AZ20" s="155"/>
      <c r="BA20" s="155"/>
      <c r="BB20" s="155"/>
      <c r="BC20" s="155"/>
      <c r="BD20" s="155"/>
      <c r="BE20" s="155"/>
      <c r="BF20" s="155"/>
      <c r="BG20" s="155"/>
      <c r="BH20" s="155"/>
      <c r="BI20" s="155"/>
      <c r="BJ20" s="155"/>
      <c r="BK20" s="155"/>
      <c r="BL20" s="155"/>
      <c r="BM20" s="155"/>
      <c r="BN20" s="155"/>
      <c r="BO20" s="155"/>
      <c r="BP20" s="155"/>
      <c r="BQ20" s="155"/>
      <c r="BR20" s="155"/>
      <c r="BS20" s="155"/>
      <c r="BT20" s="155"/>
      <c r="BU20" s="155"/>
      <c r="BV20" s="155"/>
      <c r="BW20" s="155"/>
      <c r="BX20" s="155"/>
      <c r="BY20" s="155"/>
      <c r="BZ20" s="155"/>
      <c r="CA20" s="155"/>
      <c r="CB20" s="155"/>
      <c r="CC20" s="155"/>
      <c r="CD20" s="155"/>
      <c r="CE20" s="155"/>
    </row>
    <row r="21" spans="1:83" s="7" customFormat="1" ht="20.100000000000001" customHeight="1" thickBot="1" x14ac:dyDescent="0.25">
      <c r="A21" s="265"/>
      <c r="B21" s="87">
        <v>7</v>
      </c>
      <c r="C21" s="98" t="s">
        <v>36</v>
      </c>
      <c r="D21" s="240" t="s">
        <v>31</v>
      </c>
      <c r="E21" s="106">
        <f t="shared" si="2"/>
        <v>0</v>
      </c>
      <c r="F21" s="136">
        <f t="shared" si="3"/>
        <v>0</v>
      </c>
      <c r="G21" s="136"/>
      <c r="H21" s="136"/>
      <c r="I21" s="137"/>
      <c r="J21" s="136"/>
      <c r="K21" s="136"/>
      <c r="L21" s="136"/>
      <c r="M21" s="136"/>
      <c r="N21" s="136"/>
      <c r="O21" s="136"/>
      <c r="P21" s="136"/>
      <c r="Q21" s="136"/>
      <c r="R21" s="138"/>
      <c r="S21" s="134">
        <f t="shared" si="0"/>
        <v>0</v>
      </c>
      <c r="T21" s="135">
        <f t="shared" si="1"/>
        <v>0</v>
      </c>
      <c r="U21" s="155"/>
      <c r="V21" s="156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5"/>
      <c r="BA21" s="155"/>
      <c r="BB21" s="155"/>
      <c r="BC21" s="155"/>
      <c r="BD21" s="155"/>
      <c r="BE21" s="155"/>
      <c r="BF21" s="155"/>
      <c r="BG21" s="155"/>
      <c r="BH21" s="155"/>
      <c r="BI21" s="155"/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  <c r="BX21" s="155"/>
      <c r="BY21" s="155"/>
      <c r="BZ21" s="155"/>
      <c r="CA21" s="155"/>
      <c r="CB21" s="155"/>
      <c r="CC21" s="155"/>
      <c r="CD21" s="155"/>
      <c r="CE21" s="155"/>
    </row>
    <row r="22" spans="1:83" s="7" customFormat="1" ht="20.100000000000001" customHeight="1" thickBot="1" x14ac:dyDescent="0.25">
      <c r="A22" s="265"/>
      <c r="B22" s="87">
        <v>8</v>
      </c>
      <c r="C22" s="98" t="s">
        <v>37</v>
      </c>
      <c r="D22" s="240" t="s">
        <v>31</v>
      </c>
      <c r="E22" s="106">
        <f t="shared" si="2"/>
        <v>8883900</v>
      </c>
      <c r="F22" s="136">
        <f t="shared" si="3"/>
        <v>4370469</v>
      </c>
      <c r="G22" s="136">
        <v>740325</v>
      </c>
      <c r="H22" s="136">
        <v>740325</v>
      </c>
      <c r="I22" s="137">
        <v>740325</v>
      </c>
      <c r="J22" s="136">
        <v>740325</v>
      </c>
      <c r="K22" s="136">
        <v>740325</v>
      </c>
      <c r="L22" s="136">
        <v>740325</v>
      </c>
      <c r="M22" s="136">
        <v>-71481</v>
      </c>
      <c r="N22" s="136"/>
      <c r="O22" s="136"/>
      <c r="P22" s="136"/>
      <c r="Q22" s="136"/>
      <c r="R22" s="138"/>
      <c r="S22" s="134">
        <f t="shared" si="0"/>
        <v>4370469</v>
      </c>
      <c r="T22" s="135">
        <f t="shared" si="1"/>
        <v>0</v>
      </c>
      <c r="U22" s="155"/>
      <c r="V22" s="156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  <c r="CA22" s="155"/>
      <c r="CB22" s="155"/>
      <c r="CC22" s="155"/>
      <c r="CD22" s="155"/>
      <c r="CE22" s="155"/>
    </row>
    <row r="23" spans="1:83" s="7" customFormat="1" ht="20.100000000000001" customHeight="1" thickBot="1" x14ac:dyDescent="0.25">
      <c r="A23" s="265"/>
      <c r="B23" s="87">
        <v>9</v>
      </c>
      <c r="C23" s="98" t="s">
        <v>38</v>
      </c>
      <c r="D23" s="240" t="s">
        <v>31</v>
      </c>
      <c r="E23" s="106">
        <f t="shared" si="2"/>
        <v>0</v>
      </c>
      <c r="F23" s="136">
        <f t="shared" si="3"/>
        <v>0</v>
      </c>
      <c r="G23" s="136"/>
      <c r="H23" s="136"/>
      <c r="I23" s="137"/>
      <c r="J23" s="136"/>
      <c r="K23" s="136"/>
      <c r="L23" s="136"/>
      <c r="M23" s="136"/>
      <c r="N23" s="136"/>
      <c r="O23" s="136"/>
      <c r="P23" s="136"/>
      <c r="Q23" s="136"/>
      <c r="R23" s="138"/>
      <c r="S23" s="134">
        <f t="shared" si="0"/>
        <v>0</v>
      </c>
      <c r="T23" s="135">
        <f t="shared" si="1"/>
        <v>0</v>
      </c>
      <c r="U23" s="155"/>
      <c r="V23" s="156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  <c r="CA23" s="155"/>
      <c r="CB23" s="155"/>
      <c r="CC23" s="155"/>
      <c r="CD23" s="155"/>
      <c r="CE23" s="155"/>
    </row>
    <row r="24" spans="1:83" s="7" customFormat="1" ht="20.100000000000001" customHeight="1" thickBot="1" x14ac:dyDescent="0.25">
      <c r="A24" s="265"/>
      <c r="B24" s="87">
        <v>10</v>
      </c>
      <c r="C24" s="98" t="s">
        <v>39</v>
      </c>
      <c r="D24" s="240" t="s">
        <v>31</v>
      </c>
      <c r="E24" s="106">
        <f t="shared" si="2"/>
        <v>28080984</v>
      </c>
      <c r="F24" s="136">
        <f t="shared" si="3"/>
        <v>16380580</v>
      </c>
      <c r="G24" s="136">
        <v>2340082</v>
      </c>
      <c r="H24" s="136">
        <v>2340083</v>
      </c>
      <c r="I24" s="137">
        <v>2340083</v>
      </c>
      <c r="J24" s="136">
        <v>2340083</v>
      </c>
      <c r="K24" s="136">
        <v>2340083</v>
      </c>
      <c r="L24" s="136">
        <v>2340083</v>
      </c>
      <c r="M24" s="136">
        <v>2340083</v>
      </c>
      <c r="N24" s="136"/>
      <c r="O24" s="136"/>
      <c r="P24" s="136"/>
      <c r="Q24" s="136"/>
      <c r="R24" s="138"/>
      <c r="S24" s="134">
        <f t="shared" si="0"/>
        <v>16380580</v>
      </c>
      <c r="T24" s="135">
        <f t="shared" si="1"/>
        <v>0</v>
      </c>
      <c r="U24" s="155"/>
      <c r="V24" s="156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5"/>
      <c r="BA24" s="155"/>
      <c r="BB24" s="155"/>
      <c r="BC24" s="155"/>
      <c r="BD24" s="155"/>
      <c r="BE24" s="155"/>
      <c r="BF24" s="155"/>
      <c r="BG24" s="155"/>
      <c r="BH24" s="155"/>
      <c r="BI24" s="155"/>
      <c r="BJ24" s="155"/>
      <c r="BK24" s="155"/>
      <c r="BL24" s="155"/>
      <c r="BM24" s="155"/>
      <c r="BN24" s="155"/>
      <c r="BO24" s="155"/>
      <c r="BP24" s="155"/>
      <c r="BQ24" s="155"/>
      <c r="BR24" s="155"/>
      <c r="BS24" s="155"/>
      <c r="BT24" s="155"/>
      <c r="BU24" s="155"/>
      <c r="BV24" s="155"/>
      <c r="BW24" s="155"/>
      <c r="BX24" s="155"/>
      <c r="BY24" s="155"/>
      <c r="BZ24" s="155"/>
      <c r="CA24" s="155"/>
      <c r="CB24" s="155"/>
      <c r="CC24" s="155"/>
      <c r="CD24" s="155"/>
      <c r="CE24" s="155"/>
    </row>
    <row r="25" spans="1:83" s="7" customFormat="1" ht="20.100000000000001" customHeight="1" thickBot="1" x14ac:dyDescent="0.35">
      <c r="A25" s="265"/>
      <c r="B25" s="87">
        <v>11</v>
      </c>
      <c r="C25" s="98" t="s">
        <v>40</v>
      </c>
      <c r="D25" s="240"/>
      <c r="E25" s="106"/>
      <c r="F25" s="136"/>
      <c r="G25" s="136"/>
      <c r="H25" s="136"/>
      <c r="I25" s="137"/>
      <c r="J25" s="136"/>
      <c r="K25" s="136"/>
      <c r="L25" s="136"/>
      <c r="M25" s="136"/>
      <c r="N25" s="136"/>
      <c r="O25" s="136"/>
      <c r="P25" s="136"/>
      <c r="Q25" s="136"/>
      <c r="R25" s="138"/>
      <c r="S25" s="134">
        <f t="shared" si="0"/>
        <v>0</v>
      </c>
      <c r="T25" s="135">
        <f t="shared" si="1"/>
        <v>0</v>
      </c>
      <c r="U25" s="157"/>
      <c r="V25" s="156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155"/>
      <c r="AY25" s="155"/>
      <c r="AZ25" s="155"/>
      <c r="BA25" s="155"/>
      <c r="BB25" s="155"/>
      <c r="BC25" s="155"/>
      <c r="BD25" s="155"/>
      <c r="BE25" s="155"/>
      <c r="BF25" s="155"/>
      <c r="BG25" s="155"/>
      <c r="BH25" s="155"/>
      <c r="BI25" s="155"/>
      <c r="BJ25" s="155"/>
      <c r="BK25" s="155"/>
      <c r="BL25" s="155"/>
      <c r="BM25" s="155"/>
      <c r="BN25" s="155"/>
      <c r="BO25" s="155"/>
      <c r="BP25" s="155"/>
      <c r="BQ25" s="155"/>
      <c r="BR25" s="155"/>
      <c r="BS25" s="155"/>
      <c r="BT25" s="155"/>
      <c r="BU25" s="155"/>
      <c r="BV25" s="155"/>
      <c r="BW25" s="155"/>
      <c r="BX25" s="155"/>
      <c r="BY25" s="155"/>
      <c r="BZ25" s="155"/>
      <c r="CA25" s="155"/>
      <c r="CB25" s="155"/>
      <c r="CC25" s="155"/>
      <c r="CD25" s="155"/>
      <c r="CE25" s="155"/>
    </row>
    <row r="26" spans="1:83" s="7" customFormat="1" ht="20.100000000000001" customHeight="1" thickBot="1" x14ac:dyDescent="0.35">
      <c r="A26" s="265"/>
      <c r="B26" s="87">
        <v>12</v>
      </c>
      <c r="C26" s="98" t="s">
        <v>41</v>
      </c>
      <c r="D26" s="240"/>
      <c r="E26" s="106"/>
      <c r="F26" s="136"/>
      <c r="G26" s="136"/>
      <c r="H26" s="136"/>
      <c r="I26" s="137"/>
      <c r="J26" s="136"/>
      <c r="K26" s="136"/>
      <c r="L26" s="136"/>
      <c r="M26" s="136"/>
      <c r="N26" s="136"/>
      <c r="O26" s="136"/>
      <c r="P26" s="136"/>
      <c r="Q26" s="136"/>
      <c r="R26" s="138"/>
      <c r="S26" s="134">
        <f t="shared" si="0"/>
        <v>0</v>
      </c>
      <c r="T26" s="135">
        <f t="shared" si="1"/>
        <v>0</v>
      </c>
      <c r="U26" s="157"/>
      <c r="V26" s="156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</row>
    <row r="27" spans="1:83" s="7" customFormat="1" ht="20.100000000000001" customHeight="1" thickBot="1" x14ac:dyDescent="0.25">
      <c r="A27" s="265"/>
      <c r="B27" s="87">
        <v>13</v>
      </c>
      <c r="C27" s="98" t="s">
        <v>42</v>
      </c>
      <c r="D27" s="240"/>
      <c r="E27" s="106"/>
      <c r="F27" s="136"/>
      <c r="G27" s="136"/>
      <c r="H27" s="136"/>
      <c r="I27" s="137"/>
      <c r="J27" s="136"/>
      <c r="K27" s="136"/>
      <c r="L27" s="136"/>
      <c r="M27" s="136"/>
      <c r="N27" s="136"/>
      <c r="O27" s="136"/>
      <c r="P27" s="136"/>
      <c r="Q27" s="136"/>
      <c r="R27" s="138"/>
      <c r="S27" s="134">
        <f t="shared" si="0"/>
        <v>0</v>
      </c>
      <c r="T27" s="135">
        <f t="shared" si="1"/>
        <v>0</v>
      </c>
      <c r="U27" s="155"/>
      <c r="V27" s="156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155"/>
      <c r="BN27" s="155"/>
      <c r="BO27" s="155"/>
      <c r="BP27" s="155"/>
      <c r="BQ27" s="155"/>
      <c r="BR27" s="155"/>
      <c r="BS27" s="155"/>
      <c r="BT27" s="155"/>
      <c r="BU27" s="155"/>
      <c r="BV27" s="155"/>
      <c r="BW27" s="155"/>
      <c r="BX27" s="155"/>
      <c r="BY27" s="155"/>
      <c r="BZ27" s="155"/>
      <c r="CA27" s="155"/>
      <c r="CB27" s="155"/>
      <c r="CC27" s="155"/>
      <c r="CD27" s="155"/>
      <c r="CE27" s="155"/>
    </row>
    <row r="28" spans="1:83" s="7" customFormat="1" ht="20.100000000000001" customHeight="1" thickBot="1" x14ac:dyDescent="0.25">
      <c r="A28" s="265"/>
      <c r="B28" s="87">
        <v>14</v>
      </c>
      <c r="C28" s="98" t="s">
        <v>43</v>
      </c>
      <c r="D28" s="240"/>
      <c r="E28" s="106"/>
      <c r="F28" s="136"/>
      <c r="G28" s="136"/>
      <c r="H28" s="136"/>
      <c r="I28" s="137"/>
      <c r="J28" s="136"/>
      <c r="K28" s="136"/>
      <c r="L28" s="136"/>
      <c r="M28" s="136"/>
      <c r="N28" s="136"/>
      <c r="O28" s="136"/>
      <c r="P28" s="136"/>
      <c r="Q28" s="136"/>
      <c r="R28" s="138"/>
      <c r="S28" s="134">
        <f t="shared" si="0"/>
        <v>0</v>
      </c>
      <c r="T28" s="135">
        <f t="shared" si="1"/>
        <v>0</v>
      </c>
      <c r="U28" s="158"/>
      <c r="V28" s="156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5"/>
      <c r="BH28" s="155"/>
      <c r="BI28" s="155"/>
      <c r="BJ28" s="155"/>
      <c r="BK28" s="155"/>
      <c r="BL28" s="155"/>
      <c r="BM28" s="155"/>
      <c r="BN28" s="155"/>
      <c r="BO28" s="155"/>
      <c r="BP28" s="155"/>
      <c r="BQ28" s="155"/>
      <c r="BR28" s="155"/>
      <c r="BS28" s="155"/>
      <c r="BT28" s="155"/>
      <c r="BU28" s="155"/>
      <c r="BV28" s="155"/>
      <c r="BW28" s="155"/>
      <c r="BX28" s="155"/>
      <c r="BY28" s="155"/>
      <c r="BZ28" s="155"/>
      <c r="CA28" s="155"/>
      <c r="CB28" s="155"/>
      <c r="CC28" s="155"/>
      <c r="CD28" s="155"/>
      <c r="CE28" s="155"/>
    </row>
    <row r="29" spans="1:83" s="7" customFormat="1" ht="20.100000000000001" customHeight="1" thickBot="1" x14ac:dyDescent="0.25">
      <c r="A29" s="265"/>
      <c r="B29" s="87">
        <v>15</v>
      </c>
      <c r="C29" s="98" t="s">
        <v>44</v>
      </c>
      <c r="D29" s="240"/>
      <c r="E29" s="106"/>
      <c r="F29" s="136"/>
      <c r="G29" s="136"/>
      <c r="H29" s="136"/>
      <c r="I29" s="137"/>
      <c r="J29" s="136"/>
      <c r="K29" s="136"/>
      <c r="L29" s="136"/>
      <c r="M29" s="136"/>
      <c r="N29" s="136"/>
      <c r="O29" s="136"/>
      <c r="P29" s="136"/>
      <c r="Q29" s="136"/>
      <c r="R29" s="138"/>
      <c r="S29" s="134">
        <f t="shared" si="0"/>
        <v>0</v>
      </c>
      <c r="T29" s="135">
        <f t="shared" si="1"/>
        <v>0</v>
      </c>
      <c r="U29" s="155"/>
      <c r="V29" s="156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155"/>
      <c r="BZ29" s="155"/>
      <c r="CA29" s="155"/>
      <c r="CB29" s="155"/>
      <c r="CC29" s="155"/>
      <c r="CD29" s="155"/>
      <c r="CE29" s="155"/>
    </row>
    <row r="30" spans="1:83" s="7" customFormat="1" ht="20.100000000000001" customHeight="1" thickBot="1" x14ac:dyDescent="0.25">
      <c r="A30" s="265"/>
      <c r="B30" s="87">
        <v>16</v>
      </c>
      <c r="C30" s="98" t="s">
        <v>45</v>
      </c>
      <c r="D30" s="240">
        <v>2069</v>
      </c>
      <c r="E30" s="106">
        <v>134754963</v>
      </c>
      <c r="F30" s="136"/>
      <c r="G30" s="136"/>
      <c r="H30" s="136"/>
      <c r="I30" s="137"/>
      <c r="J30" s="136"/>
      <c r="K30" s="136"/>
      <c r="L30" s="136"/>
      <c r="M30" s="136"/>
      <c r="N30" s="136"/>
      <c r="O30" s="136"/>
      <c r="P30" s="136"/>
      <c r="Q30" s="136"/>
      <c r="R30" s="138"/>
      <c r="S30" s="134">
        <f t="shared" si="0"/>
        <v>0</v>
      </c>
      <c r="T30" s="135">
        <f t="shared" si="1"/>
        <v>0</v>
      </c>
      <c r="U30" s="155"/>
      <c r="V30" s="156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5"/>
      <c r="AU30" s="155"/>
      <c r="AV30" s="155"/>
      <c r="AW30" s="155"/>
      <c r="AX30" s="155"/>
      <c r="AY30" s="155"/>
      <c r="AZ30" s="155"/>
      <c r="BA30" s="155"/>
      <c r="BB30" s="155"/>
      <c r="BC30" s="155"/>
      <c r="BD30" s="155"/>
      <c r="BE30" s="155"/>
      <c r="BF30" s="155"/>
      <c r="BG30" s="155"/>
      <c r="BH30" s="155"/>
      <c r="BI30" s="155"/>
      <c r="BJ30" s="155"/>
      <c r="BK30" s="155"/>
      <c r="BL30" s="155"/>
      <c r="BM30" s="155"/>
      <c r="BN30" s="155"/>
      <c r="BO30" s="155"/>
      <c r="BP30" s="155"/>
      <c r="BQ30" s="155"/>
      <c r="BR30" s="155"/>
      <c r="BS30" s="155"/>
      <c r="BT30" s="155"/>
      <c r="BU30" s="155"/>
      <c r="BV30" s="155"/>
      <c r="BW30" s="155"/>
      <c r="BX30" s="155"/>
      <c r="BY30" s="155"/>
      <c r="BZ30" s="155"/>
      <c r="CA30" s="155"/>
      <c r="CB30" s="155"/>
      <c r="CC30" s="155"/>
      <c r="CD30" s="155"/>
      <c r="CE30" s="155"/>
    </row>
    <row r="31" spans="1:83" s="7" customFormat="1" ht="20.100000000000001" customHeight="1" thickBot="1" x14ac:dyDescent="0.25">
      <c r="A31" s="265"/>
      <c r="B31" s="87">
        <v>17</v>
      </c>
      <c r="C31" s="98" t="s">
        <v>46</v>
      </c>
      <c r="D31" s="240">
        <v>2072</v>
      </c>
      <c r="E31" s="106">
        <v>70588148</v>
      </c>
      <c r="F31" s="136">
        <f>+J31</f>
        <v>35294074</v>
      </c>
      <c r="G31" s="136"/>
      <c r="H31" s="136"/>
      <c r="I31" s="137"/>
      <c r="J31" s="136">
        <v>35294074</v>
      </c>
      <c r="K31" s="136"/>
      <c r="L31" s="136"/>
      <c r="M31" s="136"/>
      <c r="N31" s="136"/>
      <c r="O31" s="136"/>
      <c r="P31" s="136"/>
      <c r="Q31" s="136"/>
      <c r="R31" s="138"/>
      <c r="S31" s="134">
        <f t="shared" si="0"/>
        <v>35294074</v>
      </c>
      <c r="T31" s="135">
        <f t="shared" si="1"/>
        <v>0</v>
      </c>
      <c r="U31" s="158"/>
      <c r="V31" s="156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5"/>
      <c r="AU31" s="155"/>
      <c r="AV31" s="155"/>
      <c r="AW31" s="155"/>
      <c r="AX31" s="155"/>
      <c r="AY31" s="155"/>
      <c r="AZ31" s="155"/>
      <c r="BA31" s="155"/>
      <c r="BB31" s="155"/>
      <c r="BC31" s="155"/>
      <c r="BD31" s="155"/>
      <c r="BE31" s="155"/>
      <c r="BF31" s="155"/>
      <c r="BG31" s="155"/>
      <c r="BH31" s="155"/>
      <c r="BI31" s="155"/>
      <c r="BJ31" s="155"/>
      <c r="BK31" s="155"/>
      <c r="BL31" s="155"/>
      <c r="BM31" s="155"/>
      <c r="BN31" s="155"/>
      <c r="BO31" s="155"/>
      <c r="BP31" s="155"/>
      <c r="BQ31" s="155"/>
      <c r="BR31" s="155"/>
      <c r="BS31" s="155"/>
      <c r="BT31" s="155"/>
      <c r="BU31" s="155"/>
      <c r="BV31" s="155"/>
      <c r="BW31" s="155"/>
      <c r="BX31" s="155"/>
      <c r="BY31" s="155"/>
      <c r="BZ31" s="155"/>
      <c r="CA31" s="155"/>
      <c r="CB31" s="155"/>
      <c r="CC31" s="155"/>
      <c r="CD31" s="155"/>
      <c r="CE31" s="155"/>
    </row>
    <row r="32" spans="1:83" s="7" customFormat="1" ht="20.100000000000001" customHeight="1" thickBot="1" x14ac:dyDescent="0.25">
      <c r="A32" s="265"/>
      <c r="B32" s="87">
        <v>18</v>
      </c>
      <c r="C32" s="98" t="s">
        <v>47</v>
      </c>
      <c r="D32" s="240"/>
      <c r="E32" s="106"/>
      <c r="F32" s="136"/>
      <c r="G32" s="136"/>
      <c r="H32" s="136"/>
      <c r="I32" s="137"/>
      <c r="J32" s="136"/>
      <c r="K32" s="136"/>
      <c r="L32" s="136"/>
      <c r="M32" s="136"/>
      <c r="N32" s="136"/>
      <c r="O32" s="136"/>
      <c r="P32" s="136"/>
      <c r="Q32" s="136"/>
      <c r="R32" s="138"/>
      <c r="S32" s="134">
        <f t="shared" si="0"/>
        <v>0</v>
      </c>
      <c r="T32" s="135">
        <f t="shared" si="1"/>
        <v>0</v>
      </c>
      <c r="U32" s="155"/>
      <c r="V32" s="156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  <c r="BH32" s="155"/>
      <c r="BI32" s="155"/>
      <c r="BJ32" s="155"/>
      <c r="BK32" s="155"/>
      <c r="BL32" s="155"/>
      <c r="BM32" s="155"/>
      <c r="BN32" s="155"/>
      <c r="BO32" s="155"/>
      <c r="BP32" s="155"/>
      <c r="BQ32" s="155"/>
      <c r="BR32" s="155"/>
      <c r="BS32" s="155"/>
      <c r="BT32" s="155"/>
      <c r="BU32" s="155"/>
      <c r="BV32" s="155"/>
      <c r="BW32" s="155"/>
      <c r="BX32" s="155"/>
      <c r="BY32" s="155"/>
      <c r="BZ32" s="155"/>
      <c r="CA32" s="155"/>
      <c r="CB32" s="155"/>
      <c r="CC32" s="155"/>
      <c r="CD32" s="155"/>
      <c r="CE32" s="155"/>
    </row>
    <row r="33" spans="1:83" s="7" customFormat="1" ht="19.5" customHeight="1" thickBot="1" x14ac:dyDescent="0.25">
      <c r="A33" s="265"/>
      <c r="B33" s="87">
        <v>19</v>
      </c>
      <c r="C33" s="98" t="s">
        <v>48</v>
      </c>
      <c r="D33" s="240" t="s">
        <v>31</v>
      </c>
      <c r="E33" s="106">
        <f>+G33*12</f>
        <v>-26435436</v>
      </c>
      <c r="F33" s="136">
        <f>SUM(G33:R33)</f>
        <v>-15420671</v>
      </c>
      <c r="G33" s="136">
        <v>-2202953</v>
      </c>
      <c r="H33" s="136">
        <v>-2202953</v>
      </c>
      <c r="I33" s="137">
        <v>-2202953</v>
      </c>
      <c r="J33" s="136">
        <v>-2202953</v>
      </c>
      <c r="K33" s="136">
        <v>-2202953</v>
      </c>
      <c r="L33" s="136">
        <v>-2202953</v>
      </c>
      <c r="M33" s="136">
        <v>-2202953</v>
      </c>
      <c r="N33" s="136"/>
      <c r="O33" s="136"/>
      <c r="P33" s="136"/>
      <c r="Q33" s="136"/>
      <c r="R33" s="138"/>
      <c r="S33" s="134">
        <f t="shared" si="0"/>
        <v>-15420671</v>
      </c>
      <c r="T33" s="135">
        <f t="shared" si="1"/>
        <v>0</v>
      </c>
      <c r="U33" s="155"/>
      <c r="V33" s="156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</row>
    <row r="34" spans="1:83" s="7" customFormat="1" ht="19.5" customHeight="1" thickBot="1" x14ac:dyDescent="0.25">
      <c r="A34" s="265"/>
      <c r="B34" s="87">
        <v>20</v>
      </c>
      <c r="C34" s="98" t="s">
        <v>49</v>
      </c>
      <c r="D34" s="240" t="s">
        <v>31</v>
      </c>
      <c r="E34" s="106">
        <f>+G34*12</f>
        <v>-51548196</v>
      </c>
      <c r="F34" s="136">
        <f>SUM(G34:R34)</f>
        <v>-30069781</v>
      </c>
      <c r="G34" s="136">
        <v>-4295683</v>
      </c>
      <c r="H34" s="136">
        <v>-4295683</v>
      </c>
      <c r="I34" s="137">
        <v>-4295683</v>
      </c>
      <c r="J34" s="136">
        <v>-4295683</v>
      </c>
      <c r="K34" s="136">
        <v>-4295683</v>
      </c>
      <c r="L34" s="136">
        <v>-4295683</v>
      </c>
      <c r="M34" s="136">
        <v>-4295683</v>
      </c>
      <c r="N34" s="136"/>
      <c r="O34" s="136"/>
      <c r="P34" s="136"/>
      <c r="Q34" s="136"/>
      <c r="R34" s="138"/>
      <c r="S34" s="134">
        <f t="shared" si="0"/>
        <v>-30069781</v>
      </c>
      <c r="T34" s="135">
        <f t="shared" si="1"/>
        <v>0</v>
      </c>
      <c r="U34" s="155"/>
      <c r="V34" s="156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</row>
    <row r="35" spans="1:83" s="7" customFormat="1" ht="20.100000000000001" customHeight="1" thickBot="1" x14ac:dyDescent="0.25">
      <c r="A35" s="265"/>
      <c r="B35" s="87">
        <v>21</v>
      </c>
      <c r="C35" s="98" t="s">
        <v>50</v>
      </c>
      <c r="D35" s="240" t="s">
        <v>31</v>
      </c>
      <c r="E35" s="106"/>
      <c r="F35" s="136"/>
      <c r="G35" s="136"/>
      <c r="H35" s="136"/>
      <c r="I35" s="137"/>
      <c r="J35" s="136"/>
      <c r="K35" s="136"/>
      <c r="L35" s="136"/>
      <c r="M35" s="136"/>
      <c r="N35" s="136"/>
      <c r="O35" s="136"/>
      <c r="P35" s="136"/>
      <c r="Q35" s="136"/>
      <c r="R35" s="138"/>
      <c r="S35" s="134">
        <f t="shared" si="0"/>
        <v>0</v>
      </c>
      <c r="T35" s="135">
        <f t="shared" si="1"/>
        <v>0</v>
      </c>
      <c r="U35" s="155"/>
      <c r="V35" s="156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5"/>
      <c r="AU35" s="155"/>
      <c r="AV35" s="155"/>
      <c r="AW35" s="155"/>
      <c r="AX35" s="155"/>
      <c r="AY35" s="155"/>
      <c r="AZ35" s="155"/>
      <c r="BA35" s="155"/>
      <c r="BB35" s="155"/>
      <c r="BC35" s="155"/>
      <c r="BD35" s="155"/>
      <c r="BE35" s="155"/>
      <c r="BF35" s="155"/>
      <c r="BG35" s="155"/>
      <c r="BH35" s="155"/>
      <c r="BI35" s="155"/>
      <c r="BJ35" s="155"/>
      <c r="BK35" s="155"/>
      <c r="BL35" s="155"/>
      <c r="BM35" s="155"/>
      <c r="BN35" s="155"/>
      <c r="BO35" s="155"/>
      <c r="BP35" s="155"/>
      <c r="BQ35" s="155"/>
      <c r="BR35" s="155"/>
      <c r="BS35" s="155"/>
      <c r="BT35" s="155"/>
      <c r="BU35" s="155"/>
      <c r="BV35" s="155"/>
      <c r="BW35" s="155"/>
      <c r="BX35" s="155"/>
      <c r="BY35" s="155"/>
      <c r="BZ35" s="155"/>
      <c r="CA35" s="155"/>
      <c r="CB35" s="155"/>
      <c r="CC35" s="155"/>
      <c r="CD35" s="155"/>
      <c r="CE35" s="155"/>
    </row>
    <row r="36" spans="1:83" s="8" customFormat="1" ht="20.100000000000001" customHeight="1" thickBot="1" x14ac:dyDescent="0.25">
      <c r="A36" s="265"/>
      <c r="B36" s="87">
        <v>22</v>
      </c>
      <c r="C36" s="98" t="s">
        <v>232</v>
      </c>
      <c r="D36" s="240">
        <v>3687</v>
      </c>
      <c r="E36" s="106">
        <v>7911189</v>
      </c>
      <c r="F36" s="136">
        <v>13937832</v>
      </c>
      <c r="G36" s="136"/>
      <c r="H36" s="136"/>
      <c r="I36" s="137"/>
      <c r="J36" s="136"/>
      <c r="K36" s="136"/>
      <c r="L36" s="136"/>
      <c r="M36" s="136"/>
      <c r="N36" s="136"/>
      <c r="O36" s="136"/>
      <c r="P36" s="136"/>
      <c r="Q36" s="136"/>
      <c r="R36" s="138"/>
      <c r="S36" s="134">
        <f t="shared" si="0"/>
        <v>0</v>
      </c>
      <c r="T36" s="135">
        <f t="shared" si="1"/>
        <v>13937832</v>
      </c>
      <c r="U36" s="155"/>
      <c r="V36" s="156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5"/>
      <c r="AU36" s="155"/>
      <c r="AV36" s="155"/>
      <c r="AW36" s="155"/>
      <c r="AX36" s="155"/>
      <c r="AY36" s="155"/>
      <c r="AZ36" s="155"/>
      <c r="BA36" s="155"/>
      <c r="BB36" s="155"/>
      <c r="BC36" s="155"/>
      <c r="BD36" s="155"/>
      <c r="BE36" s="155"/>
      <c r="BF36" s="155"/>
      <c r="BG36" s="155"/>
      <c r="BH36" s="155"/>
      <c r="BI36" s="155"/>
      <c r="BJ36" s="155"/>
      <c r="BK36" s="155"/>
      <c r="BL36" s="155"/>
      <c r="BM36" s="155"/>
      <c r="BN36" s="155"/>
      <c r="BO36" s="155"/>
      <c r="BP36" s="155"/>
      <c r="BQ36" s="155"/>
      <c r="BR36" s="155"/>
      <c r="BS36" s="155"/>
      <c r="BT36" s="155"/>
      <c r="BU36" s="155"/>
      <c r="BV36" s="155"/>
      <c r="BW36" s="155"/>
      <c r="BX36" s="155"/>
      <c r="BY36" s="155"/>
      <c r="BZ36" s="155"/>
      <c r="CA36" s="155"/>
      <c r="CB36" s="155"/>
      <c r="CC36" s="155"/>
      <c r="CD36" s="155"/>
      <c r="CE36" s="155"/>
    </row>
    <row r="37" spans="1:83" s="9" customFormat="1" ht="20.100000000000001" customHeight="1" thickBot="1" x14ac:dyDescent="0.25">
      <c r="A37" s="265"/>
      <c r="B37" s="87">
        <v>23</v>
      </c>
      <c r="C37" s="98" t="s">
        <v>51</v>
      </c>
      <c r="D37" s="240"/>
      <c r="E37" s="106"/>
      <c r="F37" s="136"/>
      <c r="G37" s="136"/>
      <c r="H37" s="136"/>
      <c r="I37" s="137"/>
      <c r="J37" s="136"/>
      <c r="K37" s="136"/>
      <c r="L37" s="136"/>
      <c r="M37" s="136"/>
      <c r="N37" s="136"/>
      <c r="O37" s="136"/>
      <c r="P37" s="136"/>
      <c r="Q37" s="136"/>
      <c r="R37" s="138"/>
      <c r="S37" s="134">
        <f t="shared" si="0"/>
        <v>0</v>
      </c>
      <c r="T37" s="135">
        <f t="shared" si="1"/>
        <v>0</v>
      </c>
      <c r="U37" s="155"/>
      <c r="V37" s="156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</row>
    <row r="38" spans="1:83" s="9" customFormat="1" ht="19.5" customHeight="1" thickBot="1" x14ac:dyDescent="0.25">
      <c r="A38" s="265"/>
      <c r="B38" s="87">
        <v>24</v>
      </c>
      <c r="C38" s="98" t="s">
        <v>52</v>
      </c>
      <c r="D38" s="240"/>
      <c r="E38" s="106"/>
      <c r="F38" s="136"/>
      <c r="G38" s="136"/>
      <c r="H38" s="136"/>
      <c r="I38" s="137"/>
      <c r="J38" s="136"/>
      <c r="K38" s="136"/>
      <c r="L38" s="136"/>
      <c r="M38" s="136"/>
      <c r="N38" s="136"/>
      <c r="O38" s="136"/>
      <c r="P38" s="136"/>
      <c r="Q38" s="136"/>
      <c r="R38" s="138"/>
      <c r="S38" s="134">
        <f t="shared" si="0"/>
        <v>0</v>
      </c>
      <c r="T38" s="135">
        <f t="shared" si="1"/>
        <v>0</v>
      </c>
      <c r="U38" s="155"/>
      <c r="V38" s="156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  <c r="AX38" s="155"/>
      <c r="AY38" s="155"/>
      <c r="AZ38" s="155"/>
      <c r="BA38" s="155"/>
      <c r="BB38" s="155"/>
      <c r="BC38" s="155"/>
      <c r="BD38" s="155"/>
      <c r="BE38" s="155"/>
      <c r="BF38" s="155"/>
      <c r="BG38" s="155"/>
      <c r="BH38" s="155"/>
      <c r="BI38" s="155"/>
      <c r="BJ38" s="155"/>
      <c r="BK38" s="155"/>
      <c r="BL38" s="155"/>
      <c r="BM38" s="155"/>
      <c r="BN38" s="155"/>
      <c r="BO38" s="155"/>
      <c r="BP38" s="155"/>
      <c r="BQ38" s="155"/>
      <c r="BR38" s="155"/>
      <c r="BS38" s="155"/>
      <c r="BT38" s="155"/>
      <c r="BU38" s="155"/>
      <c r="BV38" s="155"/>
      <c r="BW38" s="155"/>
      <c r="BX38" s="155"/>
      <c r="BY38" s="155"/>
      <c r="BZ38" s="155"/>
      <c r="CA38" s="155"/>
      <c r="CB38" s="155"/>
      <c r="CC38" s="155"/>
      <c r="CD38" s="155"/>
      <c r="CE38" s="155"/>
    </row>
    <row r="39" spans="1:83" s="7" customFormat="1" ht="20.100000000000001" customHeight="1" thickBot="1" x14ac:dyDescent="0.25">
      <c r="A39" s="265"/>
      <c r="B39" s="87">
        <v>25</v>
      </c>
      <c r="C39" s="98" t="s">
        <v>53</v>
      </c>
      <c r="D39" s="240">
        <v>2130</v>
      </c>
      <c r="E39" s="106">
        <v>134754963</v>
      </c>
      <c r="F39" s="136">
        <f>89836642+22459161+22459161+22459161</f>
        <v>157214125</v>
      </c>
      <c r="G39" s="139"/>
      <c r="H39" s="136"/>
      <c r="I39" s="137"/>
      <c r="J39" s="136"/>
      <c r="K39" s="136"/>
      <c r="L39" s="136">
        <v>112295802</v>
      </c>
      <c r="M39" s="136"/>
      <c r="N39" s="136"/>
      <c r="O39" s="136"/>
      <c r="P39" s="136"/>
      <c r="Q39" s="136"/>
      <c r="R39" s="138"/>
      <c r="S39" s="134">
        <f t="shared" si="0"/>
        <v>112295802</v>
      </c>
      <c r="T39" s="135">
        <f t="shared" si="1"/>
        <v>44918323</v>
      </c>
      <c r="U39" s="155"/>
      <c r="V39" s="156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5"/>
      <c r="AU39" s="155"/>
      <c r="AV39" s="155"/>
      <c r="AW39" s="155"/>
      <c r="AX39" s="155"/>
      <c r="AY39" s="155"/>
      <c r="AZ39" s="155"/>
      <c r="BA39" s="155"/>
      <c r="BB39" s="155"/>
      <c r="BC39" s="155"/>
      <c r="BD39" s="155"/>
      <c r="BE39" s="155"/>
      <c r="BF39" s="155"/>
      <c r="BG39" s="155"/>
      <c r="BH39" s="155"/>
      <c r="BI39" s="155"/>
      <c r="BJ39" s="155"/>
      <c r="BK39" s="155"/>
      <c r="BL39" s="155"/>
      <c r="BM39" s="155"/>
      <c r="BN39" s="155"/>
      <c r="BO39" s="155"/>
      <c r="BP39" s="155"/>
      <c r="BQ39" s="155"/>
      <c r="BR39" s="155"/>
      <c r="BS39" s="155"/>
      <c r="BT39" s="155"/>
      <c r="BU39" s="155"/>
      <c r="BV39" s="155"/>
      <c r="BW39" s="155"/>
      <c r="BX39" s="155"/>
      <c r="BY39" s="155"/>
      <c r="BZ39" s="155"/>
      <c r="CA39" s="155"/>
      <c r="CB39" s="155"/>
      <c r="CC39" s="155"/>
      <c r="CD39" s="155"/>
      <c r="CE39" s="155"/>
    </row>
    <row r="40" spans="1:83" s="7" customFormat="1" ht="19.5" customHeight="1" thickBot="1" x14ac:dyDescent="0.25">
      <c r="A40" s="265"/>
      <c r="B40" s="87">
        <v>26</v>
      </c>
      <c r="C40" s="98" t="s">
        <v>54</v>
      </c>
      <c r="D40" s="240" t="s">
        <v>31</v>
      </c>
      <c r="E40" s="106"/>
      <c r="F40" s="136"/>
      <c r="G40" s="139"/>
      <c r="H40" s="136"/>
      <c r="I40" s="137"/>
      <c r="J40" s="136"/>
      <c r="K40" s="136"/>
      <c r="L40" s="136"/>
      <c r="M40" s="136"/>
      <c r="N40" s="136"/>
      <c r="O40" s="136"/>
      <c r="P40" s="136"/>
      <c r="Q40" s="136"/>
      <c r="R40" s="138"/>
      <c r="S40" s="134">
        <f t="shared" si="0"/>
        <v>0</v>
      </c>
      <c r="T40" s="135">
        <f t="shared" si="1"/>
        <v>0</v>
      </c>
      <c r="U40" s="155"/>
      <c r="V40" s="156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  <c r="BH40" s="155"/>
      <c r="BI40" s="155"/>
      <c r="BJ40" s="155"/>
      <c r="BK40" s="155"/>
      <c r="BL40" s="155"/>
      <c r="BM40" s="155"/>
      <c r="BN40" s="155"/>
      <c r="BO40" s="155"/>
      <c r="BP40" s="155"/>
      <c r="BQ40" s="155"/>
      <c r="BR40" s="155"/>
      <c r="BS40" s="155"/>
      <c r="BT40" s="155"/>
      <c r="BU40" s="155"/>
      <c r="BV40" s="155"/>
      <c r="BW40" s="155"/>
      <c r="BX40" s="155"/>
      <c r="BY40" s="155"/>
      <c r="BZ40" s="155"/>
      <c r="CA40" s="155"/>
      <c r="CB40" s="155"/>
      <c r="CC40" s="155"/>
      <c r="CD40" s="155"/>
      <c r="CE40" s="155"/>
    </row>
    <row r="41" spans="1:83" s="10" customFormat="1" ht="20.100000000000001" customHeight="1" thickBot="1" x14ac:dyDescent="0.25">
      <c r="A41" s="265"/>
      <c r="B41" s="87">
        <v>27</v>
      </c>
      <c r="C41" s="98" t="s">
        <v>55</v>
      </c>
      <c r="D41" s="240" t="s">
        <v>31</v>
      </c>
      <c r="E41" s="106"/>
      <c r="F41" s="136">
        <f>SUM(G41:R41)</f>
        <v>6245794</v>
      </c>
      <c r="G41" s="136">
        <v>47128</v>
      </c>
      <c r="H41" s="136">
        <v>683444</v>
      </c>
      <c r="I41" s="137">
        <f>3688792+365286</f>
        <v>4054078</v>
      </c>
      <c r="J41" s="136">
        <v>365286</v>
      </c>
      <c r="K41" s="136">
        <v>365286</v>
      </c>
      <c r="L41" s="136">
        <v>365286</v>
      </c>
      <c r="M41" s="136">
        <v>365286</v>
      </c>
      <c r="N41" s="136"/>
      <c r="O41" s="136"/>
      <c r="P41" s="136"/>
      <c r="Q41" s="136"/>
      <c r="R41" s="138"/>
      <c r="S41" s="134">
        <f t="shared" si="0"/>
        <v>6245794</v>
      </c>
      <c r="T41" s="135">
        <f t="shared" si="1"/>
        <v>0</v>
      </c>
      <c r="U41" s="159"/>
      <c r="V41" s="156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159"/>
      <c r="CA41" s="159"/>
      <c r="CB41" s="159"/>
      <c r="CC41" s="159"/>
      <c r="CD41" s="159"/>
      <c r="CE41" s="159"/>
    </row>
    <row r="42" spans="1:83" s="10" customFormat="1" ht="20.100000000000001" customHeight="1" thickBot="1" x14ac:dyDescent="0.25">
      <c r="A42" s="265"/>
      <c r="B42" s="87">
        <v>28</v>
      </c>
      <c r="C42" s="98" t="s">
        <v>56</v>
      </c>
      <c r="D42" s="240" t="s">
        <v>31</v>
      </c>
      <c r="E42" s="106"/>
      <c r="F42" s="136"/>
      <c r="G42" s="136"/>
      <c r="H42" s="136"/>
      <c r="I42" s="137"/>
      <c r="J42" s="136"/>
      <c r="K42" s="136"/>
      <c r="L42" s="136"/>
      <c r="M42" s="136"/>
      <c r="N42" s="136"/>
      <c r="O42" s="136"/>
      <c r="P42" s="136"/>
      <c r="Q42" s="136"/>
      <c r="R42" s="138"/>
      <c r="S42" s="134">
        <f t="shared" si="0"/>
        <v>0</v>
      </c>
      <c r="T42" s="135">
        <f t="shared" si="1"/>
        <v>0</v>
      </c>
      <c r="U42" s="159"/>
      <c r="V42" s="156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</row>
    <row r="43" spans="1:83" s="10" customFormat="1" ht="20.100000000000001" customHeight="1" thickBot="1" x14ac:dyDescent="0.3">
      <c r="A43" s="265"/>
      <c r="B43" s="87">
        <v>29</v>
      </c>
      <c r="C43" s="98" t="s">
        <v>57</v>
      </c>
      <c r="D43" s="240"/>
      <c r="E43" s="106"/>
      <c r="F43" s="136"/>
      <c r="G43" s="136"/>
      <c r="H43" s="136"/>
      <c r="I43" s="137"/>
      <c r="J43" s="136"/>
      <c r="K43" s="136"/>
      <c r="L43" s="136"/>
      <c r="M43" s="136"/>
      <c r="N43" s="136"/>
      <c r="O43" s="136"/>
      <c r="P43" s="136"/>
      <c r="Q43" s="136"/>
      <c r="R43" s="138"/>
      <c r="S43" s="134">
        <f t="shared" si="0"/>
        <v>0</v>
      </c>
      <c r="T43" s="135">
        <f t="shared" si="1"/>
        <v>0</v>
      </c>
      <c r="U43" s="160"/>
      <c r="V43" s="156"/>
      <c r="W43" s="160"/>
      <c r="X43" s="160"/>
      <c r="Y43" s="160"/>
      <c r="Z43" s="160"/>
      <c r="AA43" s="160"/>
      <c r="AB43" s="161"/>
      <c r="AC43" s="162"/>
      <c r="AD43" s="160"/>
      <c r="AE43" s="160"/>
      <c r="AF43" s="160"/>
      <c r="AG43" s="160"/>
      <c r="AH43" s="160"/>
      <c r="AI43" s="160"/>
      <c r="AJ43" s="163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</row>
    <row r="44" spans="1:83" s="10" customFormat="1" ht="20.100000000000001" customHeight="1" thickBot="1" x14ac:dyDescent="0.3">
      <c r="A44" s="265"/>
      <c r="B44" s="87">
        <v>30</v>
      </c>
      <c r="C44" s="98" t="s">
        <v>58</v>
      </c>
      <c r="D44" s="240"/>
      <c r="E44" s="106"/>
      <c r="F44" s="136"/>
      <c r="G44" s="136"/>
      <c r="H44" s="136"/>
      <c r="I44" s="137"/>
      <c r="J44" s="136"/>
      <c r="K44" s="136"/>
      <c r="L44" s="136"/>
      <c r="M44" s="136"/>
      <c r="N44" s="136"/>
      <c r="O44" s="136"/>
      <c r="P44" s="136"/>
      <c r="Q44" s="136"/>
      <c r="R44" s="138"/>
      <c r="S44" s="134">
        <f t="shared" si="0"/>
        <v>0</v>
      </c>
      <c r="T44" s="135">
        <f t="shared" si="1"/>
        <v>0</v>
      </c>
      <c r="U44" s="160"/>
      <c r="V44" s="156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3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</row>
    <row r="45" spans="1:83" s="10" customFormat="1" ht="20.100000000000001" customHeight="1" thickBot="1" x14ac:dyDescent="0.3">
      <c r="A45" s="265"/>
      <c r="B45" s="87">
        <v>31</v>
      </c>
      <c r="C45" s="98" t="s">
        <v>59</v>
      </c>
      <c r="D45" s="240"/>
      <c r="E45" s="106"/>
      <c r="F45" s="136"/>
      <c r="G45" s="136"/>
      <c r="H45" s="136"/>
      <c r="I45" s="137"/>
      <c r="J45" s="136"/>
      <c r="K45" s="136"/>
      <c r="L45" s="136"/>
      <c r="M45" s="136"/>
      <c r="N45" s="136"/>
      <c r="O45" s="136"/>
      <c r="P45" s="136"/>
      <c r="Q45" s="136"/>
      <c r="R45" s="138"/>
      <c r="S45" s="134">
        <f t="shared" si="0"/>
        <v>0</v>
      </c>
      <c r="T45" s="135">
        <f t="shared" si="1"/>
        <v>0</v>
      </c>
      <c r="U45" s="160"/>
      <c r="V45" s="156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3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</row>
    <row r="46" spans="1:83" s="10" customFormat="1" ht="20.100000000000001" customHeight="1" thickBot="1" x14ac:dyDescent="0.3">
      <c r="A46" s="265"/>
      <c r="B46" s="87">
        <v>32</v>
      </c>
      <c r="C46" s="98" t="s">
        <v>60</v>
      </c>
      <c r="D46" s="240">
        <v>2228</v>
      </c>
      <c r="E46" s="106">
        <v>8780800</v>
      </c>
      <c r="F46" s="136">
        <f>+J46</f>
        <v>6146560</v>
      </c>
      <c r="G46" s="136"/>
      <c r="H46" s="136"/>
      <c r="I46" s="137"/>
      <c r="J46" s="136">
        <v>6146560</v>
      </c>
      <c r="K46" s="136"/>
      <c r="L46" s="136"/>
      <c r="M46" s="136"/>
      <c r="N46" s="136"/>
      <c r="O46" s="136"/>
      <c r="P46" s="136"/>
      <c r="Q46" s="136"/>
      <c r="R46" s="138"/>
      <c r="S46" s="134">
        <f t="shared" si="0"/>
        <v>6146560</v>
      </c>
      <c r="T46" s="135">
        <f t="shared" si="1"/>
        <v>0</v>
      </c>
      <c r="U46" s="160"/>
      <c r="V46" s="156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3"/>
      <c r="AK46" s="159"/>
      <c r="AL46" s="159"/>
      <c r="AM46" s="159"/>
      <c r="AN46" s="159"/>
      <c r="AO46" s="159"/>
      <c r="AP46" s="159"/>
      <c r="AQ46" s="159"/>
      <c r="AR46" s="159"/>
      <c r="AS46" s="159"/>
      <c r="AT46" s="159"/>
      <c r="AU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  <c r="BF46" s="159"/>
      <c r="BG46" s="159"/>
      <c r="BH46" s="159"/>
      <c r="BI46" s="159"/>
      <c r="BJ46" s="159"/>
      <c r="BK46" s="159"/>
      <c r="BL46" s="159"/>
      <c r="BM46" s="159"/>
      <c r="BN46" s="159"/>
      <c r="BO46" s="159"/>
      <c r="BP46" s="159"/>
      <c r="BQ46" s="159"/>
      <c r="BR46" s="159"/>
      <c r="BS46" s="159"/>
      <c r="BT46" s="159"/>
      <c r="BU46" s="159"/>
      <c r="BV46" s="159"/>
      <c r="BW46" s="159"/>
      <c r="BX46" s="159"/>
      <c r="BY46" s="159"/>
      <c r="BZ46" s="159"/>
      <c r="CA46" s="159"/>
      <c r="CB46" s="159"/>
      <c r="CC46" s="159"/>
      <c r="CD46" s="159"/>
      <c r="CE46" s="159"/>
    </row>
    <row r="47" spans="1:83" s="10" customFormat="1" ht="20.100000000000001" customHeight="1" thickBot="1" x14ac:dyDescent="0.3">
      <c r="A47" s="265"/>
      <c r="B47" s="87">
        <v>33</v>
      </c>
      <c r="C47" s="98" t="s">
        <v>61</v>
      </c>
      <c r="D47" s="240">
        <v>2228</v>
      </c>
      <c r="E47" s="106">
        <v>192649023</v>
      </c>
      <c r="F47" s="136">
        <f>+J47</f>
        <v>134854316.09999999</v>
      </c>
      <c r="G47" s="136"/>
      <c r="H47" s="136"/>
      <c r="I47" s="137"/>
      <c r="J47" s="136">
        <v>134854316.09999999</v>
      </c>
      <c r="K47" s="136"/>
      <c r="L47" s="136"/>
      <c r="M47" s="136"/>
      <c r="N47" s="136"/>
      <c r="O47" s="136"/>
      <c r="P47" s="136"/>
      <c r="Q47" s="136"/>
      <c r="R47" s="138"/>
      <c r="S47" s="134">
        <f t="shared" si="0"/>
        <v>134854316.09999999</v>
      </c>
      <c r="T47" s="135">
        <f t="shared" si="1"/>
        <v>0</v>
      </c>
      <c r="U47" s="160"/>
      <c r="V47" s="156"/>
      <c r="W47" s="160"/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3"/>
      <c r="AK47" s="159"/>
      <c r="AL47" s="159"/>
      <c r="AM47" s="159"/>
      <c r="AN47" s="159"/>
      <c r="AO47" s="159"/>
      <c r="AP47" s="159"/>
      <c r="AQ47" s="159"/>
      <c r="AR47" s="159"/>
      <c r="AS47" s="159"/>
      <c r="AT47" s="159"/>
      <c r="AU47" s="159"/>
      <c r="AV47" s="159"/>
      <c r="AW47" s="159"/>
      <c r="AX47" s="159"/>
      <c r="AY47" s="159"/>
      <c r="AZ47" s="159"/>
      <c r="BA47" s="159"/>
      <c r="BB47" s="159"/>
      <c r="BC47" s="159"/>
      <c r="BD47" s="159"/>
      <c r="BE47" s="159"/>
      <c r="BF47" s="159"/>
      <c r="BG47" s="159"/>
      <c r="BH47" s="159"/>
      <c r="BI47" s="159"/>
      <c r="BJ47" s="159"/>
      <c r="BK47" s="159"/>
      <c r="BL47" s="159"/>
      <c r="BM47" s="159"/>
      <c r="BN47" s="159"/>
      <c r="BO47" s="159"/>
      <c r="BP47" s="159"/>
      <c r="BQ47" s="159"/>
      <c r="BR47" s="159"/>
      <c r="BS47" s="159"/>
      <c r="BT47" s="159"/>
      <c r="BU47" s="159"/>
      <c r="BV47" s="159"/>
      <c r="BW47" s="159"/>
      <c r="BX47" s="159"/>
      <c r="BY47" s="159"/>
      <c r="BZ47" s="159"/>
      <c r="CA47" s="159"/>
      <c r="CB47" s="159"/>
      <c r="CC47" s="159"/>
      <c r="CD47" s="159"/>
      <c r="CE47" s="159"/>
    </row>
    <row r="48" spans="1:83" s="10" customFormat="1" ht="20.100000000000001" customHeight="1" thickBot="1" x14ac:dyDescent="0.3">
      <c r="A48" s="265"/>
      <c r="B48" s="87">
        <v>34</v>
      </c>
      <c r="C48" s="98" t="s">
        <v>210</v>
      </c>
      <c r="D48" s="240"/>
      <c r="E48" s="106"/>
      <c r="F48" s="136"/>
      <c r="G48" s="136"/>
      <c r="H48" s="136"/>
      <c r="I48" s="137"/>
      <c r="J48" s="136"/>
      <c r="K48" s="136"/>
      <c r="L48" s="136"/>
      <c r="M48" s="136"/>
      <c r="N48" s="136"/>
      <c r="O48" s="136"/>
      <c r="P48" s="136"/>
      <c r="Q48" s="136"/>
      <c r="R48" s="138"/>
      <c r="S48" s="134"/>
      <c r="T48" s="135"/>
      <c r="U48" s="160"/>
      <c r="V48" s="156"/>
      <c r="W48" s="160"/>
      <c r="X48" s="160"/>
      <c r="Y48" s="160"/>
      <c r="Z48" s="160"/>
      <c r="AA48" s="160"/>
      <c r="AB48" s="160"/>
      <c r="AC48" s="160"/>
      <c r="AD48" s="160"/>
      <c r="AE48" s="160"/>
      <c r="AF48" s="160"/>
      <c r="AG48" s="160"/>
      <c r="AH48" s="160"/>
      <c r="AI48" s="160"/>
      <c r="AJ48" s="163"/>
      <c r="AK48" s="159"/>
      <c r="AL48" s="159"/>
      <c r="AM48" s="159"/>
      <c r="AN48" s="159"/>
      <c r="AO48" s="159"/>
      <c r="AP48" s="159"/>
      <c r="AQ48" s="159"/>
      <c r="AR48" s="159"/>
      <c r="AS48" s="159"/>
      <c r="AT48" s="159"/>
      <c r="AU48" s="159"/>
      <c r="AV48" s="159"/>
      <c r="AW48" s="159"/>
      <c r="AX48" s="159"/>
      <c r="AY48" s="159"/>
      <c r="AZ48" s="159"/>
      <c r="BA48" s="159"/>
      <c r="BB48" s="159"/>
      <c r="BC48" s="159"/>
      <c r="BD48" s="159"/>
      <c r="BE48" s="159"/>
      <c r="BF48" s="159"/>
      <c r="BG48" s="159"/>
      <c r="BH48" s="159"/>
      <c r="BI48" s="159"/>
      <c r="BJ48" s="159"/>
      <c r="BK48" s="159"/>
      <c r="BL48" s="159"/>
      <c r="BM48" s="159"/>
      <c r="BN48" s="159"/>
      <c r="BO48" s="159"/>
      <c r="BP48" s="159"/>
      <c r="BQ48" s="159"/>
      <c r="BR48" s="159"/>
      <c r="BS48" s="159"/>
      <c r="BT48" s="159"/>
      <c r="BU48" s="159"/>
      <c r="BV48" s="159"/>
      <c r="BW48" s="159"/>
      <c r="BX48" s="159"/>
      <c r="BY48" s="159"/>
      <c r="BZ48" s="159"/>
      <c r="CA48" s="159"/>
      <c r="CB48" s="159"/>
      <c r="CC48" s="159"/>
      <c r="CD48" s="159"/>
      <c r="CE48" s="159"/>
    </row>
    <row r="49" spans="1:83" s="10" customFormat="1" ht="20.100000000000001" customHeight="1" thickBot="1" x14ac:dyDescent="0.3">
      <c r="A49" s="265"/>
      <c r="B49" s="87">
        <v>35</v>
      </c>
      <c r="C49" s="98" t="s">
        <v>62</v>
      </c>
      <c r="D49" s="240"/>
      <c r="E49" s="106"/>
      <c r="F49" s="136"/>
      <c r="G49" s="136"/>
      <c r="H49" s="136"/>
      <c r="I49" s="137"/>
      <c r="J49" s="136"/>
      <c r="K49" s="136"/>
      <c r="L49" s="136"/>
      <c r="M49" s="136"/>
      <c r="N49" s="136"/>
      <c r="O49" s="136"/>
      <c r="P49" s="136"/>
      <c r="Q49" s="136"/>
      <c r="R49" s="138"/>
      <c r="S49" s="134">
        <f t="shared" si="0"/>
        <v>0</v>
      </c>
      <c r="T49" s="135">
        <f t="shared" si="1"/>
        <v>0</v>
      </c>
      <c r="U49" s="160"/>
      <c r="V49" s="156"/>
      <c r="W49" s="160"/>
      <c r="X49" s="160"/>
      <c r="Y49" s="160"/>
      <c r="Z49" s="160"/>
      <c r="AA49" s="160"/>
      <c r="AB49" s="160"/>
      <c r="AC49" s="160"/>
      <c r="AD49" s="160"/>
      <c r="AE49" s="160"/>
      <c r="AF49" s="160"/>
      <c r="AG49" s="160"/>
      <c r="AH49" s="160"/>
      <c r="AI49" s="160"/>
      <c r="AJ49" s="163"/>
      <c r="AK49" s="159"/>
      <c r="AL49" s="159"/>
      <c r="AM49" s="159"/>
      <c r="AN49" s="159"/>
      <c r="AO49" s="159"/>
      <c r="AP49" s="159"/>
      <c r="AQ49" s="159"/>
      <c r="AR49" s="159"/>
      <c r="AS49" s="159"/>
      <c r="AT49" s="159"/>
      <c r="AU49" s="159"/>
      <c r="AV49" s="159"/>
      <c r="AW49" s="159"/>
      <c r="AX49" s="159"/>
      <c r="AY49" s="159"/>
      <c r="AZ49" s="159"/>
      <c r="BA49" s="159"/>
      <c r="BB49" s="159"/>
      <c r="BC49" s="159"/>
      <c r="BD49" s="159"/>
      <c r="BE49" s="159"/>
      <c r="BF49" s="159"/>
      <c r="BG49" s="159"/>
      <c r="BH49" s="159"/>
      <c r="BI49" s="159"/>
      <c r="BJ49" s="159"/>
      <c r="BK49" s="159"/>
      <c r="BL49" s="159"/>
      <c r="BM49" s="159"/>
      <c r="BN49" s="159"/>
      <c r="BO49" s="159"/>
      <c r="BP49" s="159"/>
      <c r="BQ49" s="159"/>
      <c r="BR49" s="159"/>
      <c r="BS49" s="159"/>
      <c r="BT49" s="159"/>
      <c r="BU49" s="159"/>
      <c r="BV49" s="159"/>
      <c r="BW49" s="159"/>
      <c r="BX49" s="159"/>
      <c r="BY49" s="159"/>
      <c r="BZ49" s="159"/>
      <c r="CA49" s="159"/>
      <c r="CB49" s="159"/>
      <c r="CC49" s="159"/>
      <c r="CD49" s="159"/>
      <c r="CE49" s="159"/>
    </row>
    <row r="50" spans="1:83" s="10" customFormat="1" ht="20.100000000000001" customHeight="1" thickBot="1" x14ac:dyDescent="0.3">
      <c r="A50" s="265"/>
      <c r="B50" s="87">
        <v>36</v>
      </c>
      <c r="C50" s="98" t="s">
        <v>63</v>
      </c>
      <c r="D50" s="240"/>
      <c r="E50" s="106"/>
      <c r="F50" s="136"/>
      <c r="G50" s="136"/>
      <c r="H50" s="136"/>
      <c r="I50" s="137"/>
      <c r="J50" s="136"/>
      <c r="K50" s="136"/>
      <c r="L50" s="136"/>
      <c r="M50" s="136"/>
      <c r="N50" s="136"/>
      <c r="O50" s="136"/>
      <c r="P50" s="136"/>
      <c r="Q50" s="136"/>
      <c r="R50" s="138"/>
      <c r="S50" s="134">
        <f t="shared" si="0"/>
        <v>0</v>
      </c>
      <c r="T50" s="135">
        <f t="shared" si="1"/>
        <v>0</v>
      </c>
      <c r="U50" s="160"/>
      <c r="V50" s="156"/>
      <c r="W50" s="160"/>
      <c r="X50" s="160"/>
      <c r="Y50" s="160"/>
      <c r="Z50" s="160"/>
      <c r="AA50" s="160"/>
      <c r="AB50" s="160"/>
      <c r="AC50" s="160"/>
      <c r="AD50" s="160"/>
      <c r="AE50" s="160"/>
      <c r="AF50" s="160"/>
      <c r="AG50" s="160"/>
      <c r="AH50" s="160"/>
      <c r="AI50" s="160"/>
      <c r="AJ50" s="163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  <c r="BI50" s="159"/>
      <c r="BJ50" s="159"/>
      <c r="BK50" s="159"/>
      <c r="BL50" s="159"/>
      <c r="BM50" s="159"/>
      <c r="BN50" s="159"/>
      <c r="BO50" s="159"/>
      <c r="BP50" s="159"/>
      <c r="BQ50" s="159"/>
      <c r="BR50" s="159"/>
      <c r="BS50" s="159"/>
      <c r="BT50" s="159"/>
      <c r="BU50" s="159"/>
      <c r="BV50" s="159"/>
      <c r="BW50" s="159"/>
      <c r="BX50" s="159"/>
      <c r="BY50" s="159"/>
      <c r="BZ50" s="159"/>
      <c r="CA50" s="159"/>
      <c r="CB50" s="159"/>
      <c r="CC50" s="159"/>
      <c r="CD50" s="159"/>
      <c r="CE50" s="159"/>
    </row>
    <row r="51" spans="1:83" s="10" customFormat="1" ht="20.100000000000001" customHeight="1" thickBot="1" x14ac:dyDescent="0.3">
      <c r="A51" s="265"/>
      <c r="B51" s="87">
        <v>37</v>
      </c>
      <c r="C51" s="98" t="s">
        <v>64</v>
      </c>
      <c r="D51" s="240"/>
      <c r="E51" s="106"/>
      <c r="F51" s="136"/>
      <c r="G51" s="136"/>
      <c r="H51" s="136"/>
      <c r="I51" s="137"/>
      <c r="J51" s="136"/>
      <c r="K51" s="136"/>
      <c r="L51" s="136"/>
      <c r="M51" s="136"/>
      <c r="N51" s="136"/>
      <c r="O51" s="136"/>
      <c r="P51" s="136"/>
      <c r="Q51" s="136"/>
      <c r="R51" s="138"/>
      <c r="S51" s="134">
        <f t="shared" si="0"/>
        <v>0</v>
      </c>
      <c r="T51" s="135">
        <f t="shared" si="1"/>
        <v>0</v>
      </c>
      <c r="U51" s="160"/>
      <c r="V51" s="156"/>
      <c r="W51" s="160"/>
      <c r="X51" s="160"/>
      <c r="Y51" s="160"/>
      <c r="Z51" s="160"/>
      <c r="AA51" s="160"/>
      <c r="AB51" s="160"/>
      <c r="AC51" s="160"/>
      <c r="AD51" s="160"/>
      <c r="AE51" s="160"/>
      <c r="AF51" s="160"/>
      <c r="AG51" s="160"/>
      <c r="AH51" s="160"/>
      <c r="AI51" s="160"/>
      <c r="AJ51" s="163"/>
      <c r="AK51" s="159"/>
      <c r="AL51" s="159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159"/>
      <c r="BF51" s="159"/>
      <c r="BG51" s="159"/>
      <c r="BH51" s="159"/>
      <c r="BI51" s="159"/>
      <c r="BJ51" s="159"/>
      <c r="BK51" s="159"/>
      <c r="BL51" s="159"/>
      <c r="BM51" s="159"/>
      <c r="BN51" s="159"/>
      <c r="BO51" s="159"/>
      <c r="BP51" s="159"/>
      <c r="BQ51" s="159"/>
      <c r="BR51" s="159"/>
      <c r="BS51" s="159"/>
      <c r="BT51" s="159"/>
      <c r="BU51" s="159"/>
      <c r="BV51" s="159"/>
      <c r="BW51" s="159"/>
      <c r="BX51" s="159"/>
      <c r="BY51" s="159"/>
      <c r="BZ51" s="159"/>
      <c r="CA51" s="159"/>
      <c r="CB51" s="159"/>
      <c r="CC51" s="159"/>
      <c r="CD51" s="159"/>
      <c r="CE51" s="159"/>
    </row>
    <row r="52" spans="1:83" s="10" customFormat="1" ht="20.100000000000001" customHeight="1" thickBot="1" x14ac:dyDescent="0.3">
      <c r="A52" s="265"/>
      <c r="B52" s="87">
        <v>38</v>
      </c>
      <c r="C52" s="98" t="s">
        <v>65</v>
      </c>
      <c r="D52" s="240"/>
      <c r="E52" s="106"/>
      <c r="F52" s="136"/>
      <c r="G52" s="136"/>
      <c r="H52" s="136"/>
      <c r="I52" s="137"/>
      <c r="J52" s="136"/>
      <c r="K52" s="136"/>
      <c r="L52" s="136"/>
      <c r="M52" s="136"/>
      <c r="N52" s="136"/>
      <c r="O52" s="136"/>
      <c r="P52" s="136"/>
      <c r="Q52" s="136"/>
      <c r="R52" s="138"/>
      <c r="S52" s="134">
        <f t="shared" si="0"/>
        <v>0</v>
      </c>
      <c r="T52" s="135">
        <f t="shared" si="1"/>
        <v>0</v>
      </c>
      <c r="U52" s="160"/>
      <c r="V52" s="156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3"/>
      <c r="AK52" s="159"/>
      <c r="AL52" s="159"/>
      <c r="AM52" s="159"/>
      <c r="AN52" s="159"/>
      <c r="AO52" s="159"/>
      <c r="AP52" s="159"/>
      <c r="AQ52" s="159"/>
      <c r="AR52" s="159"/>
      <c r="AS52" s="159"/>
      <c r="AT52" s="159"/>
      <c r="AU52" s="159"/>
      <c r="AV52" s="159"/>
      <c r="AW52" s="159"/>
      <c r="AX52" s="159"/>
      <c r="AY52" s="159"/>
      <c r="AZ52" s="159"/>
      <c r="BA52" s="159"/>
      <c r="BB52" s="159"/>
      <c r="BC52" s="159"/>
      <c r="BD52" s="159"/>
      <c r="BE52" s="159"/>
      <c r="BF52" s="159"/>
      <c r="BG52" s="159"/>
      <c r="BH52" s="159"/>
      <c r="BI52" s="159"/>
      <c r="BJ52" s="159"/>
      <c r="BK52" s="159"/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</row>
    <row r="53" spans="1:83" s="10" customFormat="1" ht="20.100000000000001" customHeight="1" thickBot="1" x14ac:dyDescent="0.3">
      <c r="A53" s="265"/>
      <c r="B53" s="87">
        <v>39</v>
      </c>
      <c r="C53" s="98" t="s">
        <v>66</v>
      </c>
      <c r="D53" s="240"/>
      <c r="E53" s="106"/>
      <c r="F53" s="136"/>
      <c r="G53" s="136"/>
      <c r="H53" s="136"/>
      <c r="I53" s="137"/>
      <c r="J53" s="136"/>
      <c r="K53" s="136"/>
      <c r="L53" s="136"/>
      <c r="M53" s="136"/>
      <c r="N53" s="136"/>
      <c r="O53" s="136"/>
      <c r="P53" s="136"/>
      <c r="Q53" s="136"/>
      <c r="R53" s="138"/>
      <c r="S53" s="134">
        <f t="shared" si="0"/>
        <v>0</v>
      </c>
      <c r="T53" s="135">
        <f t="shared" si="1"/>
        <v>0</v>
      </c>
      <c r="U53" s="160"/>
      <c r="V53" s="156"/>
      <c r="W53" s="160"/>
      <c r="X53" s="160"/>
      <c r="Y53" s="160"/>
      <c r="Z53" s="160"/>
      <c r="AA53" s="160"/>
      <c r="AB53" s="160"/>
      <c r="AC53" s="160"/>
      <c r="AD53" s="160"/>
      <c r="AE53" s="160"/>
      <c r="AF53" s="160"/>
      <c r="AG53" s="160"/>
      <c r="AH53" s="160"/>
      <c r="AI53" s="160"/>
      <c r="AJ53" s="163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59"/>
      <c r="BH53" s="159"/>
      <c r="BI53" s="159"/>
      <c r="BJ53" s="159"/>
      <c r="BK53" s="159"/>
      <c r="BL53" s="159"/>
      <c r="BM53" s="159"/>
      <c r="BN53" s="159"/>
      <c r="BO53" s="159"/>
      <c r="BP53" s="159"/>
      <c r="BQ53" s="159"/>
      <c r="BR53" s="159"/>
      <c r="BS53" s="159"/>
      <c r="BT53" s="159"/>
      <c r="BU53" s="159"/>
      <c r="BV53" s="159"/>
      <c r="BW53" s="159"/>
      <c r="BX53" s="159"/>
      <c r="BY53" s="159"/>
      <c r="BZ53" s="159"/>
      <c r="CA53" s="159"/>
      <c r="CB53" s="159"/>
      <c r="CC53" s="159"/>
      <c r="CD53" s="159"/>
      <c r="CE53" s="159"/>
    </row>
    <row r="54" spans="1:83" s="10" customFormat="1" ht="20.100000000000001" customHeight="1" thickBot="1" x14ac:dyDescent="0.3">
      <c r="A54" s="265"/>
      <c r="B54" s="87">
        <v>40</v>
      </c>
      <c r="C54" s="98" t="s">
        <v>67</v>
      </c>
      <c r="D54" s="240"/>
      <c r="E54" s="106"/>
      <c r="F54" s="136"/>
      <c r="G54" s="136"/>
      <c r="H54" s="136"/>
      <c r="I54" s="137"/>
      <c r="J54" s="136"/>
      <c r="K54" s="136"/>
      <c r="L54" s="136"/>
      <c r="M54" s="136"/>
      <c r="N54" s="136"/>
      <c r="O54" s="136"/>
      <c r="P54" s="136"/>
      <c r="Q54" s="136"/>
      <c r="R54" s="138"/>
      <c r="S54" s="134">
        <f t="shared" si="0"/>
        <v>0</v>
      </c>
      <c r="T54" s="135">
        <f t="shared" si="1"/>
        <v>0</v>
      </c>
      <c r="U54" s="160"/>
      <c r="V54" s="156"/>
      <c r="W54" s="160"/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3"/>
      <c r="AK54" s="159"/>
      <c r="AL54" s="159"/>
      <c r="AM54" s="159"/>
      <c r="AN54" s="159"/>
      <c r="AO54" s="159"/>
      <c r="AP54" s="159"/>
      <c r="AQ54" s="159"/>
      <c r="AR54" s="159"/>
      <c r="AS54" s="159"/>
      <c r="AT54" s="159"/>
      <c r="AU54" s="159"/>
      <c r="AV54" s="159"/>
      <c r="AW54" s="159"/>
      <c r="AX54" s="159"/>
      <c r="AY54" s="159"/>
      <c r="AZ54" s="159"/>
      <c r="BA54" s="159"/>
      <c r="BB54" s="159"/>
      <c r="BC54" s="159"/>
      <c r="BD54" s="159"/>
      <c r="BE54" s="159"/>
      <c r="BF54" s="159"/>
      <c r="BG54" s="159"/>
      <c r="BH54" s="159"/>
      <c r="BI54" s="159"/>
      <c r="BJ54" s="159"/>
      <c r="BK54" s="159"/>
      <c r="BL54" s="159"/>
      <c r="BM54" s="159"/>
      <c r="BN54" s="159"/>
      <c r="BO54" s="159"/>
      <c r="BP54" s="159"/>
      <c r="BQ54" s="159"/>
      <c r="BR54" s="159"/>
      <c r="BS54" s="159"/>
      <c r="BT54" s="159"/>
      <c r="BU54" s="159"/>
      <c r="BV54" s="159"/>
      <c r="BW54" s="159"/>
      <c r="BX54" s="159"/>
      <c r="BY54" s="159"/>
      <c r="BZ54" s="159"/>
      <c r="CA54" s="159"/>
      <c r="CB54" s="159"/>
      <c r="CC54" s="159"/>
      <c r="CD54" s="159"/>
      <c r="CE54" s="159"/>
    </row>
    <row r="55" spans="1:83" s="10" customFormat="1" ht="20.100000000000001" customHeight="1" thickBot="1" x14ac:dyDescent="0.3">
      <c r="A55" s="265"/>
      <c r="B55" s="87">
        <v>41</v>
      </c>
      <c r="C55" s="98" t="s">
        <v>68</v>
      </c>
      <c r="D55" s="243"/>
      <c r="E55" s="106"/>
      <c r="F55" s="136"/>
      <c r="G55" s="136"/>
      <c r="H55" s="136"/>
      <c r="I55" s="137"/>
      <c r="J55" s="136"/>
      <c r="K55" s="136"/>
      <c r="L55" s="136"/>
      <c r="M55" s="136"/>
      <c r="N55" s="136"/>
      <c r="O55" s="136"/>
      <c r="P55" s="136"/>
      <c r="Q55" s="136"/>
      <c r="R55" s="138"/>
      <c r="S55" s="134">
        <f t="shared" si="0"/>
        <v>0</v>
      </c>
      <c r="T55" s="135">
        <f t="shared" si="1"/>
        <v>0</v>
      </c>
      <c r="U55" s="160"/>
      <c r="V55" s="156"/>
      <c r="W55" s="160"/>
      <c r="X55" s="160"/>
      <c r="Y55" s="160"/>
      <c r="Z55" s="160"/>
      <c r="AA55" s="160"/>
      <c r="AB55" s="160"/>
      <c r="AC55" s="160"/>
      <c r="AD55" s="160"/>
      <c r="AE55" s="160"/>
      <c r="AF55" s="160"/>
      <c r="AG55" s="160"/>
      <c r="AH55" s="160"/>
      <c r="AI55" s="160"/>
      <c r="AJ55" s="163"/>
      <c r="AK55" s="159"/>
      <c r="AL55" s="159"/>
      <c r="AM55" s="159"/>
      <c r="AN55" s="159"/>
      <c r="AO55" s="159"/>
      <c r="AP55" s="159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  <c r="BA55" s="159"/>
      <c r="BB55" s="159"/>
      <c r="BC55" s="159"/>
      <c r="BD55" s="159"/>
      <c r="BE55" s="159"/>
      <c r="BF55" s="159"/>
      <c r="BG55" s="159"/>
      <c r="BH55" s="159"/>
      <c r="BI55" s="159"/>
      <c r="BJ55" s="159"/>
      <c r="BK55" s="159"/>
      <c r="BL55" s="159"/>
      <c r="BM55" s="159"/>
      <c r="BN55" s="159"/>
      <c r="BO55" s="159"/>
      <c r="BP55" s="159"/>
      <c r="BQ55" s="159"/>
      <c r="BR55" s="159"/>
      <c r="BS55" s="159"/>
      <c r="BT55" s="159"/>
      <c r="BU55" s="159"/>
      <c r="BV55" s="159"/>
      <c r="BW55" s="159"/>
      <c r="BX55" s="159"/>
      <c r="BY55" s="159"/>
      <c r="BZ55" s="159"/>
      <c r="CA55" s="159"/>
      <c r="CB55" s="159"/>
      <c r="CC55" s="159"/>
      <c r="CD55" s="159"/>
      <c r="CE55" s="159"/>
    </row>
    <row r="56" spans="1:83" s="10" customFormat="1" ht="20.100000000000001" customHeight="1" thickBot="1" x14ac:dyDescent="0.3">
      <c r="A56" s="265"/>
      <c r="B56" s="87">
        <v>42</v>
      </c>
      <c r="C56" s="98" t="s">
        <v>69</v>
      </c>
      <c r="D56" s="241">
        <v>2077</v>
      </c>
      <c r="E56" s="106">
        <v>2162684</v>
      </c>
      <c r="F56" s="136">
        <f>+J56</f>
        <v>1513878.7999999998</v>
      </c>
      <c r="G56" s="136"/>
      <c r="H56" s="136"/>
      <c r="I56" s="137"/>
      <c r="J56" s="136">
        <v>1513878.7999999998</v>
      </c>
      <c r="K56" s="136"/>
      <c r="L56" s="136"/>
      <c r="M56" s="136"/>
      <c r="N56" s="136"/>
      <c r="O56" s="136"/>
      <c r="P56" s="136"/>
      <c r="Q56" s="136"/>
      <c r="R56" s="138"/>
      <c r="S56" s="134">
        <f t="shared" si="0"/>
        <v>1513878.7999999998</v>
      </c>
      <c r="T56" s="135">
        <f t="shared" si="1"/>
        <v>0</v>
      </c>
      <c r="U56" s="160"/>
      <c r="V56" s="156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  <c r="AG56" s="160"/>
      <c r="AH56" s="160"/>
      <c r="AI56" s="160"/>
      <c r="AJ56" s="163"/>
      <c r="AK56" s="159"/>
      <c r="AL56" s="159"/>
      <c r="AM56" s="159"/>
      <c r="AN56" s="159"/>
      <c r="AO56" s="159"/>
      <c r="AP56" s="159"/>
      <c r="AQ56" s="159"/>
      <c r="AR56" s="159"/>
      <c r="AS56" s="159"/>
      <c r="AT56" s="159"/>
      <c r="AU56" s="159"/>
      <c r="AV56" s="159"/>
      <c r="AW56" s="159"/>
      <c r="AX56" s="159"/>
      <c r="AY56" s="159"/>
      <c r="AZ56" s="159"/>
      <c r="BA56" s="159"/>
      <c r="BB56" s="159"/>
      <c r="BC56" s="159"/>
      <c r="BD56" s="159"/>
      <c r="BE56" s="159"/>
      <c r="BF56" s="159"/>
      <c r="BG56" s="159"/>
      <c r="BH56" s="159"/>
      <c r="BI56" s="159"/>
      <c r="BJ56" s="159"/>
      <c r="BK56" s="159"/>
      <c r="BL56" s="159"/>
      <c r="BM56" s="159"/>
      <c r="BN56" s="159"/>
      <c r="BO56" s="159"/>
      <c r="BP56" s="159"/>
      <c r="BQ56" s="159"/>
      <c r="BR56" s="159"/>
      <c r="BS56" s="159"/>
      <c r="BT56" s="159"/>
      <c r="BU56" s="159"/>
      <c r="BV56" s="159"/>
      <c r="BW56" s="159"/>
      <c r="BX56" s="159"/>
      <c r="BY56" s="159"/>
      <c r="BZ56" s="159"/>
      <c r="CA56" s="159"/>
      <c r="CB56" s="159"/>
      <c r="CC56" s="159"/>
      <c r="CD56" s="159"/>
      <c r="CE56" s="159"/>
    </row>
    <row r="57" spans="1:83" s="10" customFormat="1" ht="20.100000000000001" customHeight="1" thickBot="1" x14ac:dyDescent="0.3">
      <c r="A57" s="265"/>
      <c r="B57" s="87">
        <v>43</v>
      </c>
      <c r="C57" s="98" t="s">
        <v>70</v>
      </c>
      <c r="D57" s="240">
        <v>2077</v>
      </c>
      <c r="E57" s="106">
        <v>61122600</v>
      </c>
      <c r="F57" s="136">
        <f>+J57</f>
        <v>42785820</v>
      </c>
      <c r="G57" s="136"/>
      <c r="H57" s="136"/>
      <c r="I57" s="137"/>
      <c r="J57" s="136">
        <v>42785820</v>
      </c>
      <c r="K57" s="136"/>
      <c r="L57" s="136"/>
      <c r="M57" s="136"/>
      <c r="N57" s="136"/>
      <c r="O57" s="136"/>
      <c r="P57" s="136"/>
      <c r="Q57" s="136"/>
      <c r="R57" s="138"/>
      <c r="S57" s="134">
        <f t="shared" si="0"/>
        <v>42785820</v>
      </c>
      <c r="T57" s="135">
        <f t="shared" si="1"/>
        <v>0</v>
      </c>
      <c r="U57" s="160"/>
      <c r="V57" s="156"/>
      <c r="W57" s="160"/>
      <c r="X57" s="160"/>
      <c r="Y57" s="160"/>
      <c r="Z57" s="160"/>
      <c r="AA57" s="160"/>
      <c r="AB57" s="160"/>
      <c r="AC57" s="160"/>
      <c r="AD57" s="160"/>
      <c r="AE57" s="160"/>
      <c r="AF57" s="160"/>
      <c r="AG57" s="160"/>
      <c r="AH57" s="160"/>
      <c r="AI57" s="160"/>
      <c r="AJ57" s="163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  <c r="CA57" s="159"/>
      <c r="CB57" s="159"/>
      <c r="CC57" s="159"/>
      <c r="CD57" s="159"/>
      <c r="CE57" s="159"/>
    </row>
    <row r="58" spans="1:83" s="10" customFormat="1" ht="20.100000000000001" customHeight="1" thickBot="1" x14ac:dyDescent="0.3">
      <c r="A58" s="265"/>
      <c r="B58" s="87">
        <v>44</v>
      </c>
      <c r="C58" s="98" t="s">
        <v>71</v>
      </c>
      <c r="D58" s="240"/>
      <c r="E58" s="106"/>
      <c r="F58" s="136"/>
      <c r="G58" s="136"/>
      <c r="H58" s="136"/>
      <c r="I58" s="137"/>
      <c r="J58" s="136"/>
      <c r="K58" s="136"/>
      <c r="L58" s="136"/>
      <c r="M58" s="136"/>
      <c r="N58" s="136"/>
      <c r="O58" s="136"/>
      <c r="P58" s="136"/>
      <c r="Q58" s="136"/>
      <c r="R58" s="138"/>
      <c r="S58" s="134">
        <f t="shared" si="0"/>
        <v>0</v>
      </c>
      <c r="T58" s="135">
        <f t="shared" si="1"/>
        <v>0</v>
      </c>
      <c r="U58" s="160"/>
      <c r="V58" s="156"/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  <c r="AG58" s="160"/>
      <c r="AH58" s="160"/>
      <c r="AI58" s="160"/>
      <c r="AJ58" s="163"/>
      <c r="AK58" s="159"/>
      <c r="AL58" s="159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  <c r="BA58" s="159"/>
      <c r="BB58" s="159"/>
      <c r="BC58" s="159"/>
      <c r="BD58" s="159"/>
      <c r="BE58" s="159"/>
      <c r="BF58" s="159"/>
      <c r="BG58" s="159"/>
      <c r="BH58" s="159"/>
      <c r="BI58" s="159"/>
      <c r="BJ58" s="159"/>
      <c r="BK58" s="159"/>
      <c r="BL58" s="159"/>
      <c r="BM58" s="159"/>
      <c r="BN58" s="159"/>
      <c r="BO58" s="159"/>
      <c r="BP58" s="159"/>
      <c r="BQ58" s="159"/>
      <c r="BR58" s="159"/>
      <c r="BS58" s="159"/>
      <c r="BT58" s="159"/>
      <c r="BU58" s="159"/>
      <c r="BV58" s="159"/>
      <c r="BW58" s="159"/>
      <c r="BX58" s="159"/>
      <c r="BY58" s="159"/>
      <c r="BZ58" s="159"/>
      <c r="CA58" s="159"/>
      <c r="CB58" s="159"/>
      <c r="CC58" s="159"/>
      <c r="CD58" s="159"/>
      <c r="CE58" s="159"/>
    </row>
    <row r="59" spans="1:83" s="10" customFormat="1" ht="20.100000000000001" customHeight="1" thickBot="1" x14ac:dyDescent="0.3">
      <c r="A59" s="265"/>
      <c r="B59" s="87">
        <v>45</v>
      </c>
      <c r="C59" s="98" t="s">
        <v>72</v>
      </c>
      <c r="D59" s="243"/>
      <c r="E59" s="106"/>
      <c r="F59" s="136"/>
      <c r="G59" s="136"/>
      <c r="H59" s="136"/>
      <c r="I59" s="137"/>
      <c r="J59" s="136"/>
      <c r="K59" s="136"/>
      <c r="L59" s="136"/>
      <c r="M59" s="136"/>
      <c r="N59" s="136"/>
      <c r="O59" s="136"/>
      <c r="P59" s="136"/>
      <c r="Q59" s="136"/>
      <c r="R59" s="138"/>
      <c r="S59" s="134">
        <f t="shared" si="0"/>
        <v>0</v>
      </c>
      <c r="T59" s="135">
        <f t="shared" si="1"/>
        <v>0</v>
      </c>
      <c r="U59" s="160"/>
      <c r="V59" s="156"/>
      <c r="W59" s="160"/>
      <c r="X59" s="160"/>
      <c r="Y59" s="160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163"/>
      <c r="AK59" s="159"/>
      <c r="AL59" s="159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AX59" s="159"/>
      <c r="AY59" s="159"/>
      <c r="AZ59" s="159"/>
      <c r="BA59" s="159"/>
      <c r="BB59" s="159"/>
      <c r="BC59" s="159"/>
      <c r="BD59" s="159"/>
      <c r="BE59" s="159"/>
      <c r="BF59" s="159"/>
      <c r="BG59" s="159"/>
      <c r="BH59" s="159"/>
      <c r="BI59" s="159"/>
      <c r="BJ59" s="159"/>
      <c r="BK59" s="159"/>
      <c r="BL59" s="159"/>
      <c r="BM59" s="159"/>
      <c r="BN59" s="159"/>
      <c r="BO59" s="159"/>
      <c r="BP59" s="159"/>
      <c r="BQ59" s="159"/>
      <c r="BR59" s="159"/>
      <c r="BS59" s="159"/>
      <c r="BT59" s="159"/>
      <c r="BU59" s="159"/>
      <c r="BV59" s="159"/>
      <c r="BW59" s="159"/>
      <c r="BX59" s="159"/>
      <c r="BY59" s="159"/>
      <c r="BZ59" s="159"/>
      <c r="CA59" s="159"/>
      <c r="CB59" s="159"/>
      <c r="CC59" s="159"/>
      <c r="CD59" s="159"/>
      <c r="CE59" s="159"/>
    </row>
    <row r="60" spans="1:83" s="10" customFormat="1" ht="20.100000000000001" customHeight="1" thickBot="1" x14ac:dyDescent="0.3">
      <c r="A60" s="265"/>
      <c r="B60" s="87">
        <v>46</v>
      </c>
      <c r="C60" s="98" t="s">
        <v>73</v>
      </c>
      <c r="D60" s="243"/>
      <c r="E60" s="106"/>
      <c r="F60" s="136"/>
      <c r="G60" s="136"/>
      <c r="H60" s="136"/>
      <c r="I60" s="137"/>
      <c r="J60" s="136"/>
      <c r="K60" s="136"/>
      <c r="L60" s="136"/>
      <c r="M60" s="136"/>
      <c r="N60" s="136"/>
      <c r="O60" s="136"/>
      <c r="P60" s="136"/>
      <c r="Q60" s="136"/>
      <c r="R60" s="138"/>
      <c r="S60" s="134">
        <f t="shared" si="0"/>
        <v>0</v>
      </c>
      <c r="T60" s="135">
        <f t="shared" si="1"/>
        <v>0</v>
      </c>
      <c r="U60" s="160"/>
      <c r="V60" s="156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3"/>
      <c r="AK60" s="159"/>
      <c r="AL60" s="159"/>
      <c r="AM60" s="159"/>
      <c r="AN60" s="159"/>
      <c r="AO60" s="159"/>
      <c r="AP60" s="159"/>
      <c r="AQ60" s="159"/>
      <c r="AR60" s="159"/>
      <c r="AS60" s="159"/>
      <c r="AT60" s="159"/>
      <c r="AU60" s="159"/>
      <c r="AV60" s="159"/>
      <c r="AW60" s="159"/>
      <c r="AX60" s="159"/>
      <c r="AY60" s="159"/>
      <c r="AZ60" s="159"/>
      <c r="BA60" s="159"/>
      <c r="BB60" s="159"/>
      <c r="BC60" s="159"/>
      <c r="BD60" s="159"/>
      <c r="BE60" s="159"/>
      <c r="BF60" s="159"/>
      <c r="BG60" s="159"/>
      <c r="BH60" s="159"/>
      <c r="BI60" s="159"/>
      <c r="BJ60" s="159"/>
      <c r="BK60" s="159"/>
      <c r="BL60" s="159"/>
      <c r="BM60" s="159"/>
      <c r="BN60" s="159"/>
      <c r="BO60" s="159"/>
      <c r="BP60" s="159"/>
      <c r="BQ60" s="159"/>
      <c r="BR60" s="159"/>
      <c r="BS60" s="159"/>
      <c r="BT60" s="159"/>
      <c r="BU60" s="159"/>
      <c r="BV60" s="159"/>
      <c r="BW60" s="159"/>
      <c r="BX60" s="159"/>
      <c r="BY60" s="159"/>
      <c r="BZ60" s="159"/>
      <c r="CA60" s="159"/>
      <c r="CB60" s="159"/>
      <c r="CC60" s="159"/>
      <c r="CD60" s="159"/>
      <c r="CE60" s="159"/>
    </row>
    <row r="61" spans="1:83" s="10" customFormat="1" ht="20.100000000000001" customHeight="1" thickBot="1" x14ac:dyDescent="0.3">
      <c r="A61" s="265"/>
      <c r="B61" s="87">
        <v>47</v>
      </c>
      <c r="C61" s="98" t="s">
        <v>74</v>
      </c>
      <c r="D61" s="244"/>
      <c r="E61" s="106"/>
      <c r="F61" s="136"/>
      <c r="G61" s="136"/>
      <c r="H61" s="136"/>
      <c r="I61" s="137"/>
      <c r="J61" s="136"/>
      <c r="K61" s="136"/>
      <c r="L61" s="136"/>
      <c r="M61" s="136"/>
      <c r="N61" s="136"/>
      <c r="O61" s="136"/>
      <c r="P61" s="136"/>
      <c r="Q61" s="136"/>
      <c r="R61" s="138"/>
      <c r="S61" s="134">
        <f t="shared" si="0"/>
        <v>0</v>
      </c>
      <c r="T61" s="135">
        <f t="shared" si="1"/>
        <v>0</v>
      </c>
      <c r="U61" s="160"/>
      <c r="V61" s="156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163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  <c r="BF61" s="159"/>
      <c r="BG61" s="159"/>
      <c r="BH61" s="159"/>
      <c r="BI61" s="159"/>
      <c r="BJ61" s="159"/>
      <c r="BK61" s="159"/>
      <c r="BL61" s="159"/>
      <c r="BM61" s="159"/>
      <c r="BN61" s="159"/>
      <c r="BO61" s="159"/>
      <c r="BP61" s="159"/>
      <c r="BQ61" s="159"/>
      <c r="BR61" s="159"/>
      <c r="BS61" s="159"/>
      <c r="BT61" s="159"/>
      <c r="BU61" s="159"/>
      <c r="BV61" s="159"/>
      <c r="BW61" s="159"/>
      <c r="BX61" s="159"/>
      <c r="BY61" s="159"/>
      <c r="BZ61" s="159"/>
      <c r="CA61" s="159"/>
      <c r="CB61" s="159"/>
      <c r="CC61" s="159"/>
      <c r="CD61" s="159"/>
      <c r="CE61" s="159"/>
    </row>
    <row r="62" spans="1:83" s="10" customFormat="1" ht="20.100000000000001" customHeight="1" thickBot="1" x14ac:dyDescent="0.3">
      <c r="A62" s="265"/>
      <c r="B62" s="87">
        <v>48</v>
      </c>
      <c r="C62" s="98" t="s">
        <v>75</v>
      </c>
      <c r="D62" s="244">
        <v>2076</v>
      </c>
      <c r="E62" s="106">
        <v>37400629</v>
      </c>
      <c r="F62" s="136">
        <f>+J62</f>
        <v>26180440.299999997</v>
      </c>
      <c r="G62" s="136"/>
      <c r="H62" s="136"/>
      <c r="I62" s="137"/>
      <c r="J62" s="136">
        <v>26180440.299999997</v>
      </c>
      <c r="K62" s="136"/>
      <c r="L62" s="136"/>
      <c r="M62" s="136"/>
      <c r="N62" s="136"/>
      <c r="O62" s="136"/>
      <c r="P62" s="136"/>
      <c r="Q62" s="136"/>
      <c r="R62" s="138"/>
      <c r="S62" s="134">
        <f t="shared" si="0"/>
        <v>26180440.299999997</v>
      </c>
      <c r="T62" s="135">
        <f t="shared" si="1"/>
        <v>0</v>
      </c>
      <c r="U62" s="160"/>
      <c r="V62" s="156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163"/>
      <c r="AK62" s="159"/>
      <c r="AL62" s="159"/>
      <c r="AM62" s="159"/>
      <c r="AN62" s="159"/>
      <c r="AO62" s="159"/>
      <c r="AP62" s="159"/>
      <c r="AQ62" s="159"/>
      <c r="AR62" s="159"/>
      <c r="AS62" s="159"/>
      <c r="AT62" s="159"/>
      <c r="AU62" s="159"/>
      <c r="AV62" s="159"/>
      <c r="AW62" s="159"/>
      <c r="AX62" s="159"/>
      <c r="AY62" s="159"/>
      <c r="AZ62" s="159"/>
      <c r="BA62" s="159"/>
      <c r="BB62" s="159"/>
      <c r="BC62" s="159"/>
      <c r="BD62" s="159"/>
      <c r="BE62" s="159"/>
      <c r="BF62" s="159"/>
      <c r="BG62" s="159"/>
      <c r="BH62" s="159"/>
      <c r="BI62" s="159"/>
      <c r="BJ62" s="159"/>
      <c r="BK62" s="159"/>
      <c r="BL62" s="159"/>
      <c r="BM62" s="159"/>
      <c r="BN62" s="159"/>
      <c r="BO62" s="159"/>
      <c r="BP62" s="159"/>
      <c r="BQ62" s="159"/>
      <c r="BR62" s="159"/>
      <c r="BS62" s="159"/>
      <c r="BT62" s="159"/>
      <c r="BU62" s="159"/>
      <c r="BV62" s="159"/>
      <c r="BW62" s="159"/>
      <c r="BX62" s="159"/>
      <c r="BY62" s="159"/>
      <c r="BZ62" s="159"/>
      <c r="CA62" s="159"/>
      <c r="CB62" s="159"/>
      <c r="CC62" s="159"/>
      <c r="CD62" s="159"/>
      <c r="CE62" s="159"/>
    </row>
    <row r="63" spans="1:83" s="10" customFormat="1" ht="19.5" customHeight="1" thickBot="1" x14ac:dyDescent="0.3">
      <c r="A63" s="265"/>
      <c r="B63" s="87">
        <v>49</v>
      </c>
      <c r="C63" s="98" t="s">
        <v>76</v>
      </c>
      <c r="D63" s="244">
        <v>2076</v>
      </c>
      <c r="E63" s="106">
        <v>5715744</v>
      </c>
      <c r="F63" s="136">
        <f>+J63</f>
        <v>4001020.8</v>
      </c>
      <c r="G63" s="136"/>
      <c r="H63" s="136"/>
      <c r="I63" s="137"/>
      <c r="J63" s="136">
        <v>4001020.8</v>
      </c>
      <c r="K63" s="136"/>
      <c r="L63" s="136"/>
      <c r="M63" s="136"/>
      <c r="N63" s="136"/>
      <c r="O63" s="136"/>
      <c r="P63" s="136"/>
      <c r="Q63" s="136"/>
      <c r="R63" s="138"/>
      <c r="S63" s="134">
        <f t="shared" si="0"/>
        <v>4001020.8</v>
      </c>
      <c r="T63" s="135">
        <f t="shared" si="1"/>
        <v>0</v>
      </c>
      <c r="U63" s="160"/>
      <c r="V63" s="156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3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  <c r="BC63" s="159"/>
      <c r="BD63" s="159"/>
      <c r="BE63" s="159"/>
      <c r="BF63" s="159"/>
      <c r="BG63" s="159"/>
      <c r="BH63" s="159"/>
      <c r="BI63" s="159"/>
      <c r="BJ63" s="159"/>
      <c r="BK63" s="159"/>
      <c r="BL63" s="159"/>
      <c r="BM63" s="159"/>
      <c r="BN63" s="159"/>
      <c r="BO63" s="159"/>
      <c r="BP63" s="159"/>
      <c r="BQ63" s="159"/>
      <c r="BR63" s="159"/>
      <c r="BS63" s="159"/>
      <c r="BT63" s="159"/>
      <c r="BU63" s="159"/>
      <c r="BV63" s="159"/>
      <c r="BW63" s="159"/>
      <c r="BX63" s="159"/>
      <c r="BY63" s="159"/>
      <c r="BZ63" s="159"/>
      <c r="CA63" s="159"/>
      <c r="CB63" s="159"/>
      <c r="CC63" s="159"/>
      <c r="CD63" s="159"/>
      <c r="CE63" s="159"/>
    </row>
    <row r="64" spans="1:83" s="10" customFormat="1" ht="20.100000000000001" customHeight="1" thickBot="1" x14ac:dyDescent="0.3">
      <c r="A64" s="265"/>
      <c r="B64" s="87">
        <v>50</v>
      </c>
      <c r="C64" s="98" t="s">
        <v>187</v>
      </c>
      <c r="D64" s="244">
        <v>2076</v>
      </c>
      <c r="E64" s="106">
        <v>24570985</v>
      </c>
      <c r="F64" s="136">
        <f>+J64</f>
        <v>17199689.5</v>
      </c>
      <c r="G64" s="136"/>
      <c r="H64" s="136"/>
      <c r="I64" s="137"/>
      <c r="J64" s="136">
        <v>17199689.5</v>
      </c>
      <c r="K64" s="136"/>
      <c r="L64" s="136"/>
      <c r="M64" s="136"/>
      <c r="N64" s="136"/>
      <c r="O64" s="136"/>
      <c r="P64" s="136"/>
      <c r="Q64" s="136"/>
      <c r="R64" s="138"/>
      <c r="S64" s="134">
        <f t="shared" si="0"/>
        <v>17199689.5</v>
      </c>
      <c r="T64" s="135"/>
      <c r="U64" s="160"/>
      <c r="V64" s="156"/>
      <c r="W64" s="160"/>
      <c r="X64" s="160"/>
      <c r="Y64" s="160"/>
      <c r="Z64" s="160"/>
      <c r="AA64" s="160"/>
      <c r="AB64" s="160"/>
      <c r="AC64" s="160"/>
      <c r="AD64" s="160"/>
      <c r="AE64" s="160"/>
      <c r="AF64" s="160"/>
      <c r="AG64" s="160"/>
      <c r="AH64" s="160"/>
      <c r="AI64" s="160"/>
      <c r="AJ64" s="163"/>
      <c r="AK64" s="159"/>
      <c r="AL64" s="159"/>
      <c r="AM64" s="159"/>
      <c r="AN64" s="159"/>
      <c r="AO64" s="159"/>
      <c r="AP64" s="159"/>
      <c r="AQ64" s="159"/>
      <c r="AR64" s="159"/>
      <c r="AS64" s="159"/>
      <c r="AT64" s="159"/>
      <c r="AU64" s="159"/>
      <c r="AV64" s="159"/>
      <c r="AW64" s="159"/>
      <c r="AX64" s="159"/>
      <c r="AY64" s="159"/>
      <c r="AZ64" s="159"/>
      <c r="BA64" s="159"/>
      <c r="BB64" s="159"/>
      <c r="BC64" s="159"/>
      <c r="BD64" s="159"/>
      <c r="BE64" s="159"/>
      <c r="BF64" s="159"/>
      <c r="BG64" s="159"/>
      <c r="BH64" s="159"/>
      <c r="BI64" s="159"/>
      <c r="BJ64" s="159"/>
      <c r="BK64" s="159"/>
      <c r="BL64" s="159"/>
      <c r="BM64" s="159"/>
      <c r="BN64" s="159"/>
      <c r="BO64" s="159"/>
      <c r="BP64" s="159"/>
      <c r="BQ64" s="159"/>
      <c r="BR64" s="159"/>
      <c r="BS64" s="159"/>
      <c r="BT64" s="159"/>
      <c r="BU64" s="159"/>
      <c r="BV64" s="159"/>
      <c r="BW64" s="159"/>
      <c r="BX64" s="159"/>
      <c r="BY64" s="159"/>
      <c r="BZ64" s="159"/>
      <c r="CA64" s="159"/>
      <c r="CB64" s="159"/>
      <c r="CC64" s="159"/>
      <c r="CD64" s="159"/>
      <c r="CE64" s="159"/>
    </row>
    <row r="65" spans="1:83" s="10" customFormat="1" ht="20.100000000000001" customHeight="1" thickBot="1" x14ac:dyDescent="0.3">
      <c r="A65" s="265"/>
      <c r="B65" s="87">
        <v>51</v>
      </c>
      <c r="C65" s="98" t="s">
        <v>78</v>
      </c>
      <c r="D65" s="244">
        <v>2076</v>
      </c>
      <c r="E65" s="106">
        <v>125031900</v>
      </c>
      <c r="F65" s="136">
        <f>+J65</f>
        <v>87522330</v>
      </c>
      <c r="G65" s="136"/>
      <c r="H65" s="136"/>
      <c r="I65" s="137"/>
      <c r="J65" s="136">
        <v>87522330</v>
      </c>
      <c r="K65" s="136"/>
      <c r="L65" s="136"/>
      <c r="M65" s="136"/>
      <c r="N65" s="136"/>
      <c r="O65" s="136"/>
      <c r="P65" s="136"/>
      <c r="Q65" s="136"/>
      <c r="R65" s="138"/>
      <c r="S65" s="134">
        <f t="shared" si="0"/>
        <v>87522330</v>
      </c>
      <c r="T65" s="135">
        <f t="shared" si="1"/>
        <v>0</v>
      </c>
      <c r="U65" s="160"/>
      <c r="V65" s="156"/>
      <c r="W65" s="160"/>
      <c r="X65" s="160"/>
      <c r="Y65" s="160"/>
      <c r="Z65" s="160"/>
      <c r="AA65" s="160"/>
      <c r="AB65" s="160"/>
      <c r="AC65" s="160"/>
      <c r="AD65" s="160"/>
      <c r="AE65" s="160"/>
      <c r="AF65" s="160"/>
      <c r="AG65" s="160"/>
      <c r="AH65" s="160"/>
      <c r="AI65" s="160"/>
      <c r="AJ65" s="163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159"/>
      <c r="AZ65" s="159"/>
      <c r="BA65" s="159"/>
      <c r="BB65" s="159"/>
      <c r="BC65" s="159"/>
      <c r="BD65" s="159"/>
      <c r="BE65" s="159"/>
      <c r="BF65" s="159"/>
      <c r="BG65" s="159"/>
      <c r="BH65" s="159"/>
      <c r="BI65" s="159"/>
      <c r="BJ65" s="159"/>
      <c r="BK65" s="159"/>
      <c r="BL65" s="159"/>
      <c r="BM65" s="159"/>
      <c r="BN65" s="159"/>
      <c r="BO65" s="159"/>
      <c r="BP65" s="159"/>
      <c r="BQ65" s="159"/>
      <c r="BR65" s="159"/>
      <c r="BS65" s="159"/>
      <c r="BT65" s="159"/>
      <c r="BU65" s="159"/>
      <c r="BV65" s="159"/>
      <c r="BW65" s="159"/>
      <c r="BX65" s="159"/>
      <c r="BY65" s="159"/>
      <c r="BZ65" s="159"/>
      <c r="CA65" s="159"/>
      <c r="CB65" s="159"/>
      <c r="CC65" s="159"/>
      <c r="CD65" s="159"/>
      <c r="CE65" s="159"/>
    </row>
    <row r="66" spans="1:83" s="10" customFormat="1" ht="20.100000000000001" customHeight="1" thickBot="1" x14ac:dyDescent="0.3">
      <c r="A66" s="265"/>
      <c r="B66" s="87">
        <v>52</v>
      </c>
      <c r="C66" s="98" t="s">
        <v>79</v>
      </c>
      <c r="D66" s="240">
        <v>2078</v>
      </c>
      <c r="E66" s="106">
        <v>12987414</v>
      </c>
      <c r="F66" s="136">
        <f>+J66</f>
        <v>9091190</v>
      </c>
      <c r="G66" s="136"/>
      <c r="H66" s="136"/>
      <c r="I66" s="137"/>
      <c r="J66" s="136">
        <v>9091190</v>
      </c>
      <c r="K66" s="136"/>
      <c r="L66" s="136"/>
      <c r="M66" s="136"/>
      <c r="N66" s="136"/>
      <c r="O66" s="136"/>
      <c r="P66" s="136"/>
      <c r="Q66" s="136"/>
      <c r="R66" s="138"/>
      <c r="S66" s="134">
        <f t="shared" si="0"/>
        <v>9091190</v>
      </c>
      <c r="T66" s="135">
        <f t="shared" si="1"/>
        <v>0</v>
      </c>
      <c r="U66" s="160"/>
      <c r="V66" s="156"/>
      <c r="W66" s="160"/>
      <c r="X66" s="160"/>
      <c r="Y66" s="160"/>
      <c r="Z66" s="160"/>
      <c r="AA66" s="160"/>
      <c r="AB66" s="160"/>
      <c r="AC66" s="160"/>
      <c r="AD66" s="160"/>
      <c r="AE66" s="160"/>
      <c r="AF66" s="160"/>
      <c r="AG66" s="160"/>
      <c r="AH66" s="160"/>
      <c r="AI66" s="160"/>
      <c r="AJ66" s="163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159"/>
      <c r="AZ66" s="159"/>
      <c r="BA66" s="159"/>
      <c r="BB66" s="159"/>
      <c r="BC66" s="159"/>
      <c r="BD66" s="159"/>
      <c r="BE66" s="159"/>
      <c r="BF66" s="159"/>
      <c r="BG66" s="159"/>
      <c r="BH66" s="159"/>
      <c r="BI66" s="159"/>
      <c r="BJ66" s="159"/>
      <c r="BK66" s="159"/>
      <c r="BL66" s="159"/>
      <c r="BM66" s="159"/>
      <c r="BN66" s="159"/>
      <c r="BO66" s="159"/>
      <c r="BP66" s="159"/>
      <c r="BQ66" s="159"/>
      <c r="BR66" s="159"/>
      <c r="BS66" s="159"/>
      <c r="BT66" s="159"/>
      <c r="BU66" s="159"/>
      <c r="BV66" s="159"/>
      <c r="BW66" s="159"/>
      <c r="BX66" s="159"/>
      <c r="BY66" s="159"/>
      <c r="BZ66" s="159"/>
      <c r="CA66" s="159"/>
      <c r="CB66" s="159"/>
      <c r="CC66" s="159"/>
      <c r="CD66" s="159"/>
      <c r="CE66" s="159"/>
    </row>
    <row r="67" spans="1:83" s="10" customFormat="1" ht="20.100000000000001" customHeight="1" thickBot="1" x14ac:dyDescent="0.3">
      <c r="A67" s="265"/>
      <c r="B67" s="87">
        <v>53</v>
      </c>
      <c r="C67" s="98" t="s">
        <v>80</v>
      </c>
      <c r="D67" s="240"/>
      <c r="E67" s="106"/>
      <c r="F67" s="136"/>
      <c r="G67" s="136"/>
      <c r="H67" s="136"/>
      <c r="I67" s="137"/>
      <c r="J67" s="136"/>
      <c r="K67" s="136"/>
      <c r="L67" s="136"/>
      <c r="M67" s="136"/>
      <c r="N67" s="136"/>
      <c r="O67" s="136"/>
      <c r="P67" s="136"/>
      <c r="Q67" s="136"/>
      <c r="R67" s="138"/>
      <c r="S67" s="134">
        <f t="shared" si="0"/>
        <v>0</v>
      </c>
      <c r="T67" s="135">
        <f t="shared" si="1"/>
        <v>0</v>
      </c>
      <c r="U67" s="160"/>
      <c r="V67" s="156"/>
      <c r="W67" s="160"/>
      <c r="X67" s="160"/>
      <c r="Y67" s="160"/>
      <c r="Z67" s="160"/>
      <c r="AA67" s="160"/>
      <c r="AB67" s="160"/>
      <c r="AC67" s="160"/>
      <c r="AD67" s="160"/>
      <c r="AE67" s="160"/>
      <c r="AF67" s="160"/>
      <c r="AG67" s="160"/>
      <c r="AH67" s="160"/>
      <c r="AI67" s="160"/>
      <c r="AJ67" s="163"/>
      <c r="AK67" s="159"/>
      <c r="AL67" s="159"/>
      <c r="AM67" s="159"/>
      <c r="AN67" s="159"/>
      <c r="AO67" s="159"/>
      <c r="AP67" s="159"/>
      <c r="AQ67" s="159"/>
      <c r="AR67" s="159"/>
      <c r="AS67" s="159"/>
      <c r="AT67" s="159"/>
      <c r="AU67" s="159"/>
      <c r="AV67" s="159"/>
      <c r="AW67" s="159"/>
      <c r="AX67" s="159"/>
      <c r="AY67" s="159"/>
      <c r="AZ67" s="159"/>
      <c r="BA67" s="159"/>
      <c r="BB67" s="159"/>
      <c r="BC67" s="159"/>
      <c r="BD67" s="159"/>
      <c r="BE67" s="159"/>
      <c r="BF67" s="159"/>
      <c r="BG67" s="159"/>
      <c r="BH67" s="159"/>
      <c r="BI67" s="159"/>
      <c r="BJ67" s="159"/>
      <c r="BK67" s="159"/>
      <c r="BL67" s="159"/>
      <c r="BM67" s="159"/>
      <c r="BN67" s="159"/>
      <c r="BO67" s="159"/>
      <c r="BP67" s="159"/>
      <c r="BQ67" s="159"/>
      <c r="BR67" s="159"/>
      <c r="BS67" s="159"/>
      <c r="BT67" s="159"/>
      <c r="BU67" s="159"/>
      <c r="BV67" s="159"/>
      <c r="BW67" s="159"/>
      <c r="BX67" s="159"/>
      <c r="BY67" s="159"/>
      <c r="BZ67" s="159"/>
      <c r="CA67" s="159"/>
      <c r="CB67" s="159"/>
      <c r="CC67" s="159"/>
      <c r="CD67" s="159"/>
      <c r="CE67" s="159"/>
    </row>
    <row r="68" spans="1:83" s="10" customFormat="1" ht="20.100000000000001" customHeight="1" thickBot="1" x14ac:dyDescent="0.3">
      <c r="A68" s="265"/>
      <c r="B68" s="87">
        <v>54</v>
      </c>
      <c r="C68" s="98" t="s">
        <v>81</v>
      </c>
      <c r="D68" s="240"/>
      <c r="E68" s="106"/>
      <c r="F68" s="136"/>
      <c r="G68" s="136"/>
      <c r="H68" s="136"/>
      <c r="I68" s="137"/>
      <c r="J68" s="136"/>
      <c r="K68" s="136"/>
      <c r="L68" s="136"/>
      <c r="M68" s="136"/>
      <c r="N68" s="136"/>
      <c r="O68" s="136"/>
      <c r="P68" s="136"/>
      <c r="Q68" s="136"/>
      <c r="R68" s="138"/>
      <c r="S68" s="134">
        <f t="shared" si="0"/>
        <v>0</v>
      </c>
      <c r="T68" s="135">
        <f t="shared" si="1"/>
        <v>0</v>
      </c>
      <c r="U68" s="160"/>
      <c r="V68" s="156"/>
      <c r="W68" s="160"/>
      <c r="X68" s="160"/>
      <c r="Y68" s="160"/>
      <c r="Z68" s="160"/>
      <c r="AA68" s="160"/>
      <c r="AB68" s="160"/>
      <c r="AC68" s="160"/>
      <c r="AD68" s="160"/>
      <c r="AE68" s="160"/>
      <c r="AF68" s="160"/>
      <c r="AG68" s="160"/>
      <c r="AH68" s="160"/>
      <c r="AI68" s="160"/>
      <c r="AJ68" s="163"/>
      <c r="AK68" s="159"/>
      <c r="AL68" s="159"/>
      <c r="AM68" s="159"/>
      <c r="AN68" s="159"/>
      <c r="AO68" s="159"/>
      <c r="AP68" s="159"/>
      <c r="AQ68" s="159"/>
      <c r="AR68" s="159"/>
      <c r="AS68" s="159"/>
      <c r="AT68" s="159"/>
      <c r="AU68" s="159"/>
      <c r="AV68" s="159"/>
      <c r="AW68" s="159"/>
      <c r="AX68" s="159"/>
      <c r="AY68" s="159"/>
      <c r="AZ68" s="159"/>
      <c r="BA68" s="159"/>
      <c r="BB68" s="159"/>
      <c r="BC68" s="159"/>
      <c r="BD68" s="159"/>
      <c r="BE68" s="159"/>
      <c r="BF68" s="159"/>
      <c r="BG68" s="159"/>
      <c r="BH68" s="159"/>
      <c r="BI68" s="159"/>
      <c r="BJ68" s="159"/>
      <c r="BK68" s="159"/>
      <c r="BL68" s="159"/>
      <c r="BM68" s="159"/>
      <c r="BN68" s="159"/>
      <c r="BO68" s="159"/>
      <c r="BP68" s="159"/>
      <c r="BQ68" s="159"/>
      <c r="BR68" s="159"/>
      <c r="BS68" s="159"/>
      <c r="BT68" s="159"/>
      <c r="BU68" s="159"/>
      <c r="BV68" s="159"/>
      <c r="BW68" s="159"/>
      <c r="BX68" s="159"/>
      <c r="BY68" s="159"/>
      <c r="BZ68" s="159"/>
      <c r="CA68" s="159"/>
      <c r="CB68" s="159"/>
      <c r="CC68" s="159"/>
      <c r="CD68" s="159"/>
      <c r="CE68" s="159"/>
    </row>
    <row r="69" spans="1:83" s="10" customFormat="1" ht="20.100000000000001" customHeight="1" thickBot="1" x14ac:dyDescent="0.3">
      <c r="A69" s="265"/>
      <c r="B69" s="87">
        <v>55</v>
      </c>
      <c r="C69" s="98" t="s">
        <v>82</v>
      </c>
      <c r="D69" s="240"/>
      <c r="E69" s="106"/>
      <c r="F69" s="136"/>
      <c r="G69" s="136"/>
      <c r="H69" s="136"/>
      <c r="I69" s="137"/>
      <c r="J69" s="136"/>
      <c r="K69" s="136"/>
      <c r="L69" s="136"/>
      <c r="M69" s="116"/>
      <c r="N69" s="136"/>
      <c r="O69" s="136"/>
      <c r="P69" s="136"/>
      <c r="Q69" s="136"/>
      <c r="R69" s="138"/>
      <c r="S69" s="134">
        <f t="shared" si="0"/>
        <v>0</v>
      </c>
      <c r="T69" s="135">
        <f t="shared" si="1"/>
        <v>0</v>
      </c>
      <c r="U69" s="160"/>
      <c r="V69" s="156"/>
      <c r="W69" s="160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  <c r="AH69" s="160"/>
      <c r="AI69" s="160"/>
      <c r="AJ69" s="163"/>
      <c r="AK69" s="159"/>
      <c r="AL69" s="159"/>
      <c r="AM69" s="159"/>
      <c r="AN69" s="159"/>
      <c r="AO69" s="159"/>
      <c r="AP69" s="159"/>
      <c r="AQ69" s="159"/>
      <c r="AR69" s="159"/>
      <c r="AS69" s="159"/>
      <c r="AT69" s="159"/>
      <c r="AU69" s="159"/>
      <c r="AV69" s="159"/>
      <c r="AW69" s="159"/>
      <c r="AX69" s="159"/>
      <c r="AY69" s="159"/>
      <c r="AZ69" s="159"/>
      <c r="BA69" s="159"/>
      <c r="BB69" s="159"/>
      <c r="BC69" s="159"/>
      <c r="BD69" s="159"/>
      <c r="BE69" s="159"/>
      <c r="BF69" s="159"/>
      <c r="BG69" s="159"/>
      <c r="BH69" s="159"/>
      <c r="BI69" s="159"/>
      <c r="BJ69" s="159"/>
      <c r="BK69" s="159"/>
      <c r="BL69" s="159"/>
      <c r="BM69" s="159"/>
      <c r="BN69" s="159"/>
      <c r="BO69" s="159"/>
      <c r="BP69" s="159"/>
      <c r="BQ69" s="159"/>
      <c r="BR69" s="159"/>
      <c r="BS69" s="159"/>
      <c r="BT69" s="159"/>
      <c r="BU69" s="159"/>
      <c r="BV69" s="159"/>
      <c r="BW69" s="159"/>
      <c r="BX69" s="159"/>
      <c r="BY69" s="159"/>
      <c r="BZ69" s="159"/>
      <c r="CA69" s="159"/>
      <c r="CB69" s="159"/>
      <c r="CC69" s="159"/>
      <c r="CD69" s="159"/>
      <c r="CE69" s="159"/>
    </row>
    <row r="70" spans="1:83" s="10" customFormat="1" ht="20.100000000000001" customHeight="1" thickBot="1" x14ac:dyDescent="0.3">
      <c r="A70" s="265"/>
      <c r="B70" s="87">
        <v>56</v>
      </c>
      <c r="C70" s="98" t="s">
        <v>83</v>
      </c>
      <c r="D70" s="240">
        <v>2087</v>
      </c>
      <c r="E70" s="106">
        <v>52513815</v>
      </c>
      <c r="F70" s="136">
        <v>36759671</v>
      </c>
      <c r="G70" s="136"/>
      <c r="H70" s="136"/>
      <c r="I70" s="137"/>
      <c r="J70" s="136"/>
      <c r="K70" s="136"/>
      <c r="L70" s="136">
        <v>36759671</v>
      </c>
      <c r="M70" s="136"/>
      <c r="N70" s="136"/>
      <c r="O70" s="136"/>
      <c r="P70" s="136"/>
      <c r="Q70" s="136"/>
      <c r="R70" s="138"/>
      <c r="S70" s="134">
        <f t="shared" si="0"/>
        <v>36759671</v>
      </c>
      <c r="T70" s="135">
        <f t="shared" si="1"/>
        <v>0</v>
      </c>
      <c r="U70" s="160"/>
      <c r="V70" s="156"/>
      <c r="W70" s="160"/>
      <c r="X70" s="160"/>
      <c r="Y70" s="160"/>
      <c r="Z70" s="160"/>
      <c r="AA70" s="160"/>
      <c r="AB70" s="160"/>
      <c r="AC70" s="160"/>
      <c r="AD70" s="160"/>
      <c r="AE70" s="160"/>
      <c r="AF70" s="160"/>
      <c r="AG70" s="160"/>
      <c r="AH70" s="160"/>
      <c r="AI70" s="160"/>
      <c r="AJ70" s="163"/>
      <c r="AK70" s="159"/>
      <c r="AL70" s="159"/>
      <c r="AM70" s="159"/>
      <c r="AN70" s="159"/>
      <c r="AO70" s="159"/>
      <c r="AP70" s="159"/>
      <c r="AQ70" s="159"/>
      <c r="AR70" s="159"/>
      <c r="AS70" s="159"/>
      <c r="AT70" s="159"/>
      <c r="AU70" s="159"/>
      <c r="AV70" s="159"/>
      <c r="AW70" s="159"/>
      <c r="AX70" s="159"/>
      <c r="AY70" s="159"/>
      <c r="AZ70" s="159"/>
      <c r="BA70" s="159"/>
      <c r="BB70" s="159"/>
      <c r="BC70" s="159"/>
      <c r="BD70" s="159"/>
      <c r="BE70" s="159"/>
      <c r="BF70" s="159"/>
      <c r="BG70" s="159"/>
      <c r="BH70" s="159"/>
      <c r="BI70" s="159"/>
      <c r="BJ70" s="159"/>
      <c r="BK70" s="159"/>
      <c r="BL70" s="159"/>
      <c r="BM70" s="159"/>
      <c r="BN70" s="159"/>
      <c r="BO70" s="159"/>
      <c r="BP70" s="159"/>
      <c r="BQ70" s="159"/>
      <c r="BR70" s="159"/>
      <c r="BS70" s="159"/>
      <c r="BT70" s="159"/>
      <c r="BU70" s="159"/>
      <c r="BV70" s="159"/>
      <c r="BW70" s="159"/>
      <c r="BX70" s="159"/>
      <c r="BY70" s="159"/>
      <c r="BZ70" s="159"/>
      <c r="CA70" s="159"/>
      <c r="CB70" s="159"/>
      <c r="CC70" s="159"/>
      <c r="CD70" s="159"/>
      <c r="CE70" s="159"/>
    </row>
    <row r="71" spans="1:83" s="10" customFormat="1" ht="20.100000000000001" customHeight="1" thickBot="1" x14ac:dyDescent="0.3">
      <c r="A71" s="265"/>
      <c r="B71" s="87">
        <v>57</v>
      </c>
      <c r="C71" s="98" t="s">
        <v>84</v>
      </c>
      <c r="D71" s="240">
        <v>2073</v>
      </c>
      <c r="E71" s="106">
        <v>6448533</v>
      </c>
      <c r="F71" s="136">
        <f>+J71</f>
        <v>4513973</v>
      </c>
      <c r="G71" s="136"/>
      <c r="H71" s="136"/>
      <c r="I71" s="137"/>
      <c r="J71" s="136">
        <v>4513973</v>
      </c>
      <c r="K71" s="136"/>
      <c r="L71" s="136"/>
      <c r="M71" s="136"/>
      <c r="N71" s="136"/>
      <c r="O71" s="136"/>
      <c r="P71" s="136"/>
      <c r="Q71" s="136"/>
      <c r="R71" s="138"/>
      <c r="S71" s="134">
        <f t="shared" si="0"/>
        <v>4513973</v>
      </c>
      <c r="T71" s="135">
        <f t="shared" si="1"/>
        <v>0</v>
      </c>
      <c r="U71" s="160"/>
      <c r="V71" s="156"/>
      <c r="W71" s="160"/>
      <c r="X71" s="160"/>
      <c r="Y71" s="160"/>
      <c r="Z71" s="160"/>
      <c r="AA71" s="160"/>
      <c r="AB71" s="160"/>
      <c r="AC71" s="160"/>
      <c r="AD71" s="160"/>
      <c r="AE71" s="160"/>
      <c r="AF71" s="160"/>
      <c r="AG71" s="160"/>
      <c r="AH71" s="160"/>
      <c r="AI71" s="160"/>
      <c r="AJ71" s="163"/>
      <c r="AK71" s="159"/>
      <c r="AL71" s="159"/>
      <c r="AM71" s="159"/>
      <c r="AN71" s="159"/>
      <c r="AO71" s="159"/>
      <c r="AP71" s="159"/>
      <c r="AQ71" s="159"/>
      <c r="AR71" s="159"/>
      <c r="AS71" s="159"/>
      <c r="AT71" s="159"/>
      <c r="AU71" s="159"/>
      <c r="AV71" s="159"/>
      <c r="AW71" s="159"/>
      <c r="AX71" s="159"/>
      <c r="AY71" s="159"/>
      <c r="AZ71" s="159"/>
      <c r="BA71" s="159"/>
      <c r="BB71" s="159"/>
      <c r="BC71" s="159"/>
      <c r="BD71" s="159"/>
      <c r="BE71" s="159"/>
      <c r="BF71" s="159"/>
      <c r="BG71" s="159"/>
      <c r="BH71" s="159"/>
      <c r="BI71" s="159"/>
      <c r="BJ71" s="159"/>
      <c r="BK71" s="159"/>
      <c r="BL71" s="159"/>
      <c r="BM71" s="159"/>
      <c r="BN71" s="159"/>
      <c r="BO71" s="159"/>
      <c r="BP71" s="159"/>
      <c r="BQ71" s="159"/>
      <c r="BR71" s="159"/>
      <c r="BS71" s="159"/>
      <c r="BT71" s="159"/>
      <c r="BU71" s="159"/>
      <c r="BV71" s="159"/>
      <c r="BW71" s="159"/>
      <c r="BX71" s="159"/>
      <c r="BY71" s="159"/>
      <c r="BZ71" s="159"/>
      <c r="CA71" s="159"/>
      <c r="CB71" s="159"/>
      <c r="CC71" s="159"/>
      <c r="CD71" s="159"/>
      <c r="CE71" s="159"/>
    </row>
    <row r="72" spans="1:83" s="10" customFormat="1" ht="20.100000000000001" customHeight="1" thickBot="1" x14ac:dyDescent="0.3">
      <c r="A72" s="265"/>
      <c r="B72" s="87">
        <v>58</v>
      </c>
      <c r="C72" s="98" t="s">
        <v>85</v>
      </c>
      <c r="D72" s="240"/>
      <c r="E72" s="106"/>
      <c r="F72" s="136"/>
      <c r="G72" s="136"/>
      <c r="H72" s="136"/>
      <c r="I72" s="137"/>
      <c r="J72" s="136"/>
      <c r="K72" s="136"/>
      <c r="L72" s="136"/>
      <c r="M72" s="136"/>
      <c r="N72" s="136"/>
      <c r="O72" s="136"/>
      <c r="P72" s="136"/>
      <c r="Q72" s="136"/>
      <c r="R72" s="138"/>
      <c r="S72" s="134">
        <f t="shared" si="0"/>
        <v>0</v>
      </c>
      <c r="T72" s="135">
        <f t="shared" si="1"/>
        <v>0</v>
      </c>
      <c r="U72" s="160"/>
      <c r="V72" s="156"/>
      <c r="W72" s="160"/>
      <c r="X72" s="160"/>
      <c r="Y72" s="160"/>
      <c r="Z72" s="160"/>
      <c r="AA72" s="160"/>
      <c r="AB72" s="160"/>
      <c r="AC72" s="160"/>
      <c r="AD72" s="160"/>
      <c r="AE72" s="160"/>
      <c r="AF72" s="160"/>
      <c r="AG72" s="160"/>
      <c r="AH72" s="160"/>
      <c r="AI72" s="160"/>
      <c r="AJ72" s="163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  <c r="BC72" s="159"/>
      <c r="BD72" s="159"/>
      <c r="BE72" s="159"/>
      <c r="BF72" s="159"/>
      <c r="BG72" s="159"/>
      <c r="BH72" s="159"/>
      <c r="BI72" s="159"/>
      <c r="BJ72" s="159"/>
      <c r="BK72" s="159"/>
      <c r="BL72" s="159"/>
      <c r="BM72" s="159"/>
      <c r="BN72" s="159"/>
      <c r="BO72" s="159"/>
      <c r="BP72" s="159"/>
      <c r="BQ72" s="159"/>
      <c r="BR72" s="159"/>
      <c r="BS72" s="159"/>
      <c r="BT72" s="159"/>
      <c r="BU72" s="159"/>
      <c r="BV72" s="159"/>
      <c r="BW72" s="159"/>
      <c r="BX72" s="159"/>
      <c r="BY72" s="159"/>
      <c r="BZ72" s="159"/>
      <c r="CA72" s="159"/>
      <c r="CB72" s="159"/>
      <c r="CC72" s="159"/>
      <c r="CD72" s="159"/>
      <c r="CE72" s="159"/>
    </row>
    <row r="73" spans="1:83" s="10" customFormat="1" ht="19.5" customHeight="1" thickBot="1" x14ac:dyDescent="0.3">
      <c r="A73" s="265"/>
      <c r="B73" s="87">
        <v>59</v>
      </c>
      <c r="C73" s="98" t="s">
        <v>86</v>
      </c>
      <c r="D73" s="240">
        <v>2079</v>
      </c>
      <c r="E73" s="106">
        <v>29672159</v>
      </c>
      <c r="F73" s="136"/>
      <c r="G73" s="136"/>
      <c r="H73" s="136"/>
      <c r="I73" s="137"/>
      <c r="J73" s="136"/>
      <c r="K73" s="136"/>
      <c r="L73" s="136"/>
      <c r="M73" s="136"/>
      <c r="N73" s="136"/>
      <c r="O73" s="136"/>
      <c r="P73" s="136"/>
      <c r="Q73" s="136"/>
      <c r="R73" s="138"/>
      <c r="S73" s="134">
        <f t="shared" si="0"/>
        <v>0</v>
      </c>
      <c r="T73" s="135">
        <f t="shared" si="1"/>
        <v>0</v>
      </c>
      <c r="U73" s="160"/>
      <c r="V73" s="156"/>
      <c r="W73" s="160"/>
      <c r="X73" s="160"/>
      <c r="Y73" s="160"/>
      <c r="Z73" s="160"/>
      <c r="AA73" s="160"/>
      <c r="AB73" s="160"/>
      <c r="AC73" s="160"/>
      <c r="AD73" s="160"/>
      <c r="AE73" s="160"/>
      <c r="AF73" s="160"/>
      <c r="AG73" s="160"/>
      <c r="AH73" s="160"/>
      <c r="AI73" s="160"/>
      <c r="AJ73" s="163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  <c r="BC73" s="159"/>
      <c r="BD73" s="159"/>
      <c r="BE73" s="159"/>
      <c r="BF73" s="159"/>
      <c r="BG73" s="159"/>
      <c r="BH73" s="159"/>
      <c r="BI73" s="159"/>
      <c r="BJ73" s="159"/>
      <c r="BK73" s="159"/>
      <c r="BL73" s="159"/>
      <c r="BM73" s="159"/>
      <c r="BN73" s="159"/>
      <c r="BO73" s="159"/>
      <c r="BP73" s="159"/>
      <c r="BQ73" s="159"/>
      <c r="BR73" s="159"/>
      <c r="BS73" s="159"/>
      <c r="BT73" s="159"/>
      <c r="BU73" s="159"/>
      <c r="BV73" s="159"/>
      <c r="BW73" s="159"/>
      <c r="BX73" s="159"/>
      <c r="BY73" s="159"/>
      <c r="BZ73" s="159"/>
      <c r="CA73" s="159"/>
      <c r="CB73" s="159"/>
      <c r="CC73" s="159"/>
      <c r="CD73" s="159"/>
      <c r="CE73" s="159"/>
    </row>
    <row r="74" spans="1:83" s="10" customFormat="1" ht="19.5" customHeight="1" thickBot="1" x14ac:dyDescent="0.3">
      <c r="A74" s="265"/>
      <c r="B74" s="87">
        <v>60</v>
      </c>
      <c r="C74" s="98" t="s">
        <v>87</v>
      </c>
      <c r="D74" s="240"/>
      <c r="E74" s="106"/>
      <c r="F74" s="136"/>
      <c r="G74" s="136"/>
      <c r="H74" s="136"/>
      <c r="I74" s="137"/>
      <c r="J74" s="136"/>
      <c r="K74" s="136"/>
      <c r="L74" s="136"/>
      <c r="M74" s="136"/>
      <c r="N74" s="136"/>
      <c r="O74" s="136"/>
      <c r="P74" s="136"/>
      <c r="Q74" s="136"/>
      <c r="R74" s="138"/>
      <c r="S74" s="134">
        <f t="shared" si="0"/>
        <v>0</v>
      </c>
      <c r="T74" s="135">
        <f t="shared" si="1"/>
        <v>0</v>
      </c>
      <c r="U74" s="160"/>
      <c r="V74" s="156"/>
      <c r="W74" s="160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3"/>
      <c r="AK74" s="159"/>
      <c r="AL74" s="159"/>
      <c r="AM74" s="159"/>
      <c r="AN74" s="159"/>
      <c r="AO74" s="159"/>
      <c r="AP74" s="159"/>
      <c r="AQ74" s="159"/>
      <c r="AR74" s="159"/>
      <c r="AS74" s="159"/>
      <c r="AT74" s="159"/>
      <c r="AU74" s="159"/>
      <c r="AV74" s="159"/>
      <c r="AW74" s="159"/>
      <c r="AX74" s="159"/>
      <c r="AY74" s="159"/>
      <c r="AZ74" s="159"/>
      <c r="BA74" s="159"/>
      <c r="BB74" s="159"/>
      <c r="BC74" s="159"/>
      <c r="BD74" s="159"/>
      <c r="BE74" s="159"/>
      <c r="BF74" s="159"/>
      <c r="BG74" s="159"/>
      <c r="BH74" s="159"/>
      <c r="BI74" s="159"/>
      <c r="BJ74" s="159"/>
      <c r="BK74" s="159"/>
      <c r="BL74" s="159"/>
      <c r="BM74" s="159"/>
      <c r="BN74" s="159"/>
      <c r="BO74" s="159"/>
      <c r="BP74" s="159"/>
      <c r="BQ74" s="159"/>
      <c r="BR74" s="159"/>
      <c r="BS74" s="159"/>
      <c r="BT74" s="159"/>
      <c r="BU74" s="159"/>
      <c r="BV74" s="159"/>
      <c r="BW74" s="159"/>
      <c r="BX74" s="159"/>
      <c r="BY74" s="159"/>
      <c r="BZ74" s="159"/>
      <c r="CA74" s="159"/>
      <c r="CB74" s="159"/>
      <c r="CC74" s="159"/>
      <c r="CD74" s="159"/>
      <c r="CE74" s="159"/>
    </row>
    <row r="75" spans="1:83" s="10" customFormat="1" ht="20.100000000000001" customHeight="1" thickBot="1" x14ac:dyDescent="0.3">
      <c r="A75" s="265"/>
      <c r="B75" s="87">
        <v>61</v>
      </c>
      <c r="C75" s="98" t="s">
        <v>88</v>
      </c>
      <c r="D75" s="240"/>
      <c r="E75" s="106"/>
      <c r="F75" s="136"/>
      <c r="G75" s="136"/>
      <c r="H75" s="136"/>
      <c r="I75" s="137"/>
      <c r="J75" s="136"/>
      <c r="K75" s="136"/>
      <c r="L75" s="136"/>
      <c r="M75" s="136"/>
      <c r="N75" s="136"/>
      <c r="O75" s="136"/>
      <c r="P75" s="136"/>
      <c r="Q75" s="136"/>
      <c r="R75" s="138"/>
      <c r="S75" s="134">
        <f t="shared" si="0"/>
        <v>0</v>
      </c>
      <c r="T75" s="135">
        <f t="shared" si="1"/>
        <v>0</v>
      </c>
      <c r="U75" s="160"/>
      <c r="V75" s="156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3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159"/>
      <c r="CA75" s="159"/>
      <c r="CB75" s="159"/>
      <c r="CC75" s="159"/>
      <c r="CD75" s="159"/>
      <c r="CE75" s="159"/>
    </row>
    <row r="76" spans="1:83" s="10" customFormat="1" ht="20.100000000000001" customHeight="1" thickBot="1" x14ac:dyDescent="0.3">
      <c r="A76" s="265"/>
      <c r="B76" s="87">
        <v>62</v>
      </c>
      <c r="C76" s="98" t="s">
        <v>89</v>
      </c>
      <c r="D76" s="240">
        <v>2467</v>
      </c>
      <c r="E76" s="106">
        <v>23975500</v>
      </c>
      <c r="F76" s="136"/>
      <c r="G76" s="136"/>
      <c r="H76" s="136"/>
      <c r="I76" s="137"/>
      <c r="J76" s="136"/>
      <c r="K76" s="136"/>
      <c r="L76" s="136"/>
      <c r="M76" s="136"/>
      <c r="N76" s="136"/>
      <c r="O76" s="136"/>
      <c r="P76" s="136"/>
      <c r="Q76" s="136"/>
      <c r="R76" s="138"/>
      <c r="S76" s="134">
        <f t="shared" si="0"/>
        <v>0</v>
      </c>
      <c r="T76" s="135">
        <f t="shared" si="1"/>
        <v>0</v>
      </c>
      <c r="U76" s="160"/>
      <c r="V76" s="156"/>
      <c r="W76" s="160"/>
      <c r="X76" s="160"/>
      <c r="Y76" s="160"/>
      <c r="Z76" s="160"/>
      <c r="AA76" s="160"/>
      <c r="AB76" s="160"/>
      <c r="AC76" s="160"/>
      <c r="AD76" s="160"/>
      <c r="AE76" s="160"/>
      <c r="AF76" s="160"/>
      <c r="AG76" s="160"/>
      <c r="AH76" s="160"/>
      <c r="AI76" s="160"/>
      <c r="AJ76" s="163"/>
      <c r="AK76" s="159"/>
      <c r="AL76" s="159"/>
      <c r="AM76" s="159"/>
      <c r="AN76" s="159"/>
      <c r="AO76" s="159"/>
      <c r="AP76" s="159"/>
      <c r="AQ76" s="159"/>
      <c r="AR76" s="159"/>
      <c r="AS76" s="159"/>
      <c r="AT76" s="159"/>
      <c r="AU76" s="159"/>
      <c r="AV76" s="159"/>
      <c r="AW76" s="159"/>
      <c r="AX76" s="159"/>
      <c r="AY76" s="159"/>
      <c r="AZ76" s="159"/>
      <c r="BA76" s="159"/>
      <c r="BB76" s="159"/>
      <c r="BC76" s="159"/>
      <c r="BD76" s="159"/>
      <c r="BE76" s="159"/>
      <c r="BF76" s="159"/>
      <c r="BG76" s="159"/>
      <c r="BH76" s="159"/>
      <c r="BI76" s="159"/>
      <c r="BJ76" s="159"/>
      <c r="BK76" s="159"/>
      <c r="BL76" s="159"/>
      <c r="BM76" s="159"/>
      <c r="BN76" s="159"/>
      <c r="BO76" s="159"/>
      <c r="BP76" s="159"/>
      <c r="BQ76" s="159"/>
      <c r="BR76" s="159"/>
      <c r="BS76" s="159"/>
      <c r="BT76" s="159"/>
      <c r="BU76" s="159"/>
      <c r="BV76" s="159"/>
      <c r="BW76" s="159"/>
      <c r="BX76" s="159"/>
      <c r="BY76" s="159"/>
      <c r="BZ76" s="159"/>
      <c r="CA76" s="159"/>
      <c r="CB76" s="159"/>
      <c r="CC76" s="159"/>
      <c r="CD76" s="159"/>
      <c r="CE76" s="159"/>
    </row>
    <row r="77" spans="1:83" s="10" customFormat="1" ht="20.100000000000001" customHeight="1" thickBot="1" x14ac:dyDescent="0.3">
      <c r="A77" s="265"/>
      <c r="B77" s="87">
        <v>63</v>
      </c>
      <c r="C77" s="98" t="s">
        <v>90</v>
      </c>
      <c r="D77" s="240">
        <v>2080</v>
      </c>
      <c r="E77" s="106">
        <v>66972276</v>
      </c>
      <c r="F77" s="136">
        <f>+J77+32800028</f>
        <v>46880593</v>
      </c>
      <c r="G77" s="136"/>
      <c r="H77" s="136"/>
      <c r="I77" s="137"/>
      <c r="J77" s="136">
        <v>14080565</v>
      </c>
      <c r="K77" s="136"/>
      <c r="L77" s="136">
        <v>32800028</v>
      </c>
      <c r="M77" s="136"/>
      <c r="N77" s="136"/>
      <c r="O77" s="136"/>
      <c r="P77" s="136"/>
      <c r="Q77" s="136"/>
      <c r="R77" s="138"/>
      <c r="S77" s="134">
        <f t="shared" si="0"/>
        <v>46880593</v>
      </c>
      <c r="T77" s="135">
        <f t="shared" si="1"/>
        <v>0</v>
      </c>
      <c r="U77" s="160"/>
      <c r="V77" s="156"/>
      <c r="W77" s="160"/>
      <c r="X77" s="160"/>
      <c r="Y77" s="160"/>
      <c r="Z77" s="160"/>
      <c r="AA77" s="160"/>
      <c r="AB77" s="160"/>
      <c r="AC77" s="160"/>
      <c r="AD77" s="160"/>
      <c r="AE77" s="160"/>
      <c r="AF77" s="160"/>
      <c r="AG77" s="160"/>
      <c r="AH77" s="160"/>
      <c r="AI77" s="160"/>
      <c r="AJ77" s="163"/>
      <c r="AK77" s="159"/>
      <c r="AL77" s="159"/>
      <c r="AM77" s="159"/>
      <c r="AN77" s="159"/>
      <c r="AO77" s="159"/>
      <c r="AP77" s="159"/>
      <c r="AQ77" s="159"/>
      <c r="AR77" s="159"/>
      <c r="AS77" s="159"/>
      <c r="AT77" s="159"/>
      <c r="AU77" s="159"/>
      <c r="AV77" s="159"/>
      <c r="AW77" s="159"/>
      <c r="AX77" s="159"/>
      <c r="AY77" s="159"/>
      <c r="AZ77" s="159"/>
      <c r="BA77" s="159"/>
      <c r="BB77" s="159"/>
      <c r="BC77" s="159"/>
      <c r="BD77" s="159"/>
      <c r="BE77" s="159"/>
      <c r="BF77" s="159"/>
      <c r="BG77" s="159"/>
      <c r="BH77" s="159"/>
      <c r="BI77" s="159"/>
      <c r="BJ77" s="159"/>
      <c r="BK77" s="159"/>
      <c r="BL77" s="159"/>
      <c r="BM77" s="159"/>
      <c r="BN77" s="159"/>
      <c r="BO77" s="159"/>
      <c r="BP77" s="159"/>
      <c r="BQ77" s="159"/>
      <c r="BR77" s="159"/>
      <c r="BS77" s="159"/>
      <c r="BT77" s="159"/>
      <c r="BU77" s="159"/>
      <c r="BV77" s="159"/>
      <c r="BW77" s="159"/>
      <c r="BX77" s="159"/>
      <c r="BY77" s="159"/>
      <c r="BZ77" s="159"/>
      <c r="CA77" s="159"/>
      <c r="CB77" s="159"/>
      <c r="CC77" s="159"/>
      <c r="CD77" s="159"/>
      <c r="CE77" s="159"/>
    </row>
    <row r="78" spans="1:83" s="10" customFormat="1" ht="20.100000000000001" customHeight="1" thickBot="1" x14ac:dyDescent="0.3">
      <c r="A78" s="265"/>
      <c r="B78" s="87">
        <v>64</v>
      </c>
      <c r="C78" s="98" t="s">
        <v>215</v>
      </c>
      <c r="D78" s="240"/>
      <c r="E78" s="106"/>
      <c r="F78" s="136"/>
      <c r="G78" s="136"/>
      <c r="H78" s="136"/>
      <c r="I78" s="137"/>
      <c r="J78" s="136"/>
      <c r="K78" s="136"/>
      <c r="L78" s="136"/>
      <c r="M78" s="136"/>
      <c r="N78" s="136"/>
      <c r="O78" s="136"/>
      <c r="P78" s="136"/>
      <c r="Q78" s="136"/>
      <c r="R78" s="138"/>
      <c r="S78" s="134">
        <f t="shared" si="0"/>
        <v>0</v>
      </c>
      <c r="T78" s="135">
        <f t="shared" si="1"/>
        <v>0</v>
      </c>
      <c r="U78" s="160"/>
      <c r="V78" s="156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60"/>
      <c r="AI78" s="160"/>
      <c r="AJ78" s="163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59"/>
      <c r="BK78" s="159"/>
      <c r="BL78" s="159"/>
      <c r="BM78" s="159"/>
      <c r="BN78" s="159"/>
      <c r="BO78" s="159"/>
      <c r="BP78" s="159"/>
      <c r="BQ78" s="159"/>
      <c r="BR78" s="159"/>
      <c r="BS78" s="159"/>
      <c r="BT78" s="159"/>
      <c r="BU78" s="159"/>
      <c r="BV78" s="159"/>
      <c r="BW78" s="159"/>
      <c r="BX78" s="159"/>
      <c r="BY78" s="159"/>
      <c r="BZ78" s="159"/>
      <c r="CA78" s="159"/>
      <c r="CB78" s="159"/>
      <c r="CC78" s="159"/>
      <c r="CD78" s="159"/>
      <c r="CE78" s="159"/>
    </row>
    <row r="79" spans="1:83" s="10" customFormat="1" ht="20.100000000000001" customHeight="1" thickBot="1" x14ac:dyDescent="0.3">
      <c r="A79" s="265"/>
      <c r="B79" s="87">
        <v>65</v>
      </c>
      <c r="C79" s="98" t="s">
        <v>91</v>
      </c>
      <c r="D79" s="240"/>
      <c r="E79" s="106"/>
      <c r="F79" s="136"/>
      <c r="G79" s="136"/>
      <c r="H79" s="136"/>
      <c r="I79" s="137"/>
      <c r="J79" s="136"/>
      <c r="K79" s="136"/>
      <c r="L79" s="136"/>
      <c r="M79" s="136"/>
      <c r="N79" s="136"/>
      <c r="O79" s="136"/>
      <c r="P79" s="136"/>
      <c r="Q79" s="136"/>
      <c r="R79" s="138"/>
      <c r="S79" s="134">
        <f t="shared" si="0"/>
        <v>0</v>
      </c>
      <c r="T79" s="135">
        <f t="shared" si="1"/>
        <v>0</v>
      </c>
      <c r="U79" s="160"/>
      <c r="V79" s="156"/>
      <c r="W79" s="160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  <c r="AH79" s="160"/>
      <c r="AI79" s="160"/>
      <c r="AJ79" s="163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159"/>
      <c r="BN79" s="159"/>
      <c r="BO79" s="159"/>
      <c r="BP79" s="159"/>
      <c r="BQ79" s="159"/>
      <c r="BR79" s="159"/>
      <c r="BS79" s="159"/>
      <c r="BT79" s="159"/>
      <c r="BU79" s="159"/>
      <c r="BV79" s="159"/>
      <c r="BW79" s="159"/>
      <c r="BX79" s="159"/>
      <c r="BY79" s="159"/>
      <c r="BZ79" s="159"/>
      <c r="CA79" s="159"/>
      <c r="CB79" s="159"/>
      <c r="CC79" s="159"/>
      <c r="CD79" s="159"/>
      <c r="CE79" s="159"/>
    </row>
    <row r="80" spans="1:83" s="10" customFormat="1" ht="20.100000000000001" customHeight="1" thickBot="1" x14ac:dyDescent="0.3">
      <c r="A80" s="265"/>
      <c r="B80" s="87">
        <v>66</v>
      </c>
      <c r="C80" s="98" t="s">
        <v>92</v>
      </c>
      <c r="D80" s="240">
        <v>2085</v>
      </c>
      <c r="E80" s="106">
        <v>142451435</v>
      </c>
      <c r="F80" s="136">
        <f>+J80</f>
        <v>99716005</v>
      </c>
      <c r="G80" s="136"/>
      <c r="H80" s="136"/>
      <c r="I80" s="137"/>
      <c r="J80" s="136">
        <v>99716005</v>
      </c>
      <c r="K80" s="136"/>
      <c r="L80" s="136"/>
      <c r="M80" s="136"/>
      <c r="N80" s="136"/>
      <c r="O80" s="136"/>
      <c r="P80" s="136"/>
      <c r="Q80" s="136"/>
      <c r="R80" s="138"/>
      <c r="S80" s="134">
        <f t="shared" si="0"/>
        <v>99716005</v>
      </c>
      <c r="T80" s="135">
        <f t="shared" si="1"/>
        <v>0</v>
      </c>
      <c r="U80" s="160"/>
      <c r="V80" s="156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60"/>
      <c r="AI80" s="160"/>
      <c r="AJ80" s="163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159"/>
      <c r="BN80" s="159"/>
      <c r="BO80" s="159"/>
      <c r="BP80" s="159"/>
      <c r="BQ80" s="159"/>
      <c r="BR80" s="159"/>
      <c r="BS80" s="159"/>
      <c r="BT80" s="159"/>
      <c r="BU80" s="159"/>
      <c r="BV80" s="159"/>
      <c r="BW80" s="159"/>
      <c r="BX80" s="159"/>
      <c r="BY80" s="159"/>
      <c r="BZ80" s="159"/>
      <c r="CA80" s="159"/>
      <c r="CB80" s="159"/>
      <c r="CC80" s="159"/>
      <c r="CD80" s="159"/>
      <c r="CE80" s="159"/>
    </row>
    <row r="81" spans="1:83" s="10" customFormat="1" ht="20.100000000000001" customHeight="1" thickBot="1" x14ac:dyDescent="0.3">
      <c r="A81" s="265"/>
      <c r="B81" s="87">
        <v>67</v>
      </c>
      <c r="C81" s="98" t="s">
        <v>93</v>
      </c>
      <c r="D81" s="240">
        <v>2469</v>
      </c>
      <c r="E81" s="106">
        <v>131002000</v>
      </c>
      <c r="F81" s="136">
        <f>+J81</f>
        <v>91701400</v>
      </c>
      <c r="G81" s="136"/>
      <c r="H81" s="136"/>
      <c r="I81" s="137"/>
      <c r="J81" s="136">
        <v>91701400</v>
      </c>
      <c r="K81" s="136"/>
      <c r="L81" s="136"/>
      <c r="M81" s="136"/>
      <c r="N81" s="136"/>
      <c r="O81" s="136"/>
      <c r="P81" s="136"/>
      <c r="Q81" s="136"/>
      <c r="R81" s="138"/>
      <c r="S81" s="134">
        <f t="shared" ref="S81:S115" si="4">SUM(G81:R81)</f>
        <v>91701400</v>
      </c>
      <c r="T81" s="135">
        <f t="shared" si="1"/>
        <v>0</v>
      </c>
      <c r="U81" s="160"/>
      <c r="V81" s="156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3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59"/>
      <c r="BN81" s="159"/>
      <c r="BO81" s="159"/>
      <c r="BP81" s="159"/>
      <c r="BQ81" s="159"/>
      <c r="BR81" s="159"/>
      <c r="BS81" s="159"/>
      <c r="BT81" s="159"/>
      <c r="BU81" s="159"/>
      <c r="BV81" s="159"/>
      <c r="BW81" s="159"/>
      <c r="BX81" s="159"/>
      <c r="BY81" s="159"/>
      <c r="BZ81" s="159"/>
      <c r="CA81" s="159"/>
      <c r="CB81" s="159"/>
      <c r="CC81" s="159"/>
      <c r="CD81" s="159"/>
      <c r="CE81" s="159"/>
    </row>
    <row r="82" spans="1:83" s="10" customFormat="1" ht="20.100000000000001" customHeight="1" thickBot="1" x14ac:dyDescent="0.3">
      <c r="A82" s="265"/>
      <c r="B82" s="87">
        <v>68</v>
      </c>
      <c r="C82" s="98" t="s">
        <v>209</v>
      </c>
      <c r="D82" s="240"/>
      <c r="E82" s="106"/>
      <c r="F82" s="136"/>
      <c r="G82" s="136"/>
      <c r="H82" s="136"/>
      <c r="I82" s="137"/>
      <c r="J82" s="136"/>
      <c r="K82" s="136"/>
      <c r="L82" s="136"/>
      <c r="M82" s="136"/>
      <c r="N82" s="136"/>
      <c r="O82" s="136"/>
      <c r="P82" s="136"/>
      <c r="Q82" s="136"/>
      <c r="R82" s="138"/>
      <c r="S82" s="134"/>
      <c r="T82" s="135"/>
      <c r="U82" s="160"/>
      <c r="V82" s="156"/>
      <c r="W82" s="160"/>
      <c r="X82" s="160"/>
      <c r="Y82" s="160"/>
      <c r="Z82" s="160"/>
      <c r="AA82" s="160"/>
      <c r="AB82" s="160"/>
      <c r="AC82" s="160"/>
      <c r="AD82" s="160"/>
      <c r="AE82" s="160"/>
      <c r="AF82" s="160"/>
      <c r="AG82" s="160"/>
      <c r="AH82" s="160"/>
      <c r="AI82" s="160"/>
      <c r="AJ82" s="163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59"/>
      <c r="BN82" s="159"/>
      <c r="BO82" s="159"/>
      <c r="BP82" s="159"/>
      <c r="BQ82" s="159"/>
      <c r="BR82" s="159"/>
      <c r="BS82" s="159"/>
      <c r="BT82" s="159"/>
      <c r="BU82" s="159"/>
      <c r="BV82" s="159"/>
      <c r="BW82" s="159"/>
      <c r="BX82" s="159"/>
      <c r="BY82" s="159"/>
      <c r="BZ82" s="159"/>
      <c r="CA82" s="159"/>
      <c r="CB82" s="159"/>
      <c r="CC82" s="159"/>
      <c r="CD82" s="159"/>
      <c r="CE82" s="159"/>
    </row>
    <row r="83" spans="1:83" s="10" customFormat="1" ht="19.5" customHeight="1" thickBot="1" x14ac:dyDescent="0.3">
      <c r="A83" s="265"/>
      <c r="B83" s="87">
        <v>69</v>
      </c>
      <c r="C83" s="98" t="s">
        <v>94</v>
      </c>
      <c r="D83" s="240">
        <v>2071</v>
      </c>
      <c r="E83" s="106">
        <v>49300000</v>
      </c>
      <c r="F83" s="136">
        <f>+L83</f>
        <v>32280402</v>
      </c>
      <c r="G83" s="136"/>
      <c r="H83" s="136"/>
      <c r="I83" s="137"/>
      <c r="J83" s="136"/>
      <c r="K83" s="136"/>
      <c r="L83" s="136">
        <v>32280402</v>
      </c>
      <c r="M83" s="136"/>
      <c r="N83" s="136"/>
      <c r="O83" s="136"/>
      <c r="P83" s="136"/>
      <c r="Q83" s="136"/>
      <c r="R83" s="138"/>
      <c r="S83" s="134">
        <f t="shared" si="4"/>
        <v>32280402</v>
      </c>
      <c r="T83" s="135">
        <f t="shared" ref="T83:T115" si="5">+F83-S83</f>
        <v>0</v>
      </c>
      <c r="U83" s="160"/>
      <c r="V83" s="156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3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159"/>
      <c r="BN83" s="159"/>
      <c r="BO83" s="159"/>
      <c r="BP83" s="159"/>
      <c r="BQ83" s="159"/>
      <c r="BR83" s="159"/>
      <c r="BS83" s="159"/>
      <c r="BT83" s="159"/>
      <c r="BU83" s="159"/>
      <c r="BV83" s="159"/>
      <c r="BW83" s="159"/>
      <c r="BX83" s="159"/>
      <c r="BY83" s="159"/>
      <c r="BZ83" s="159"/>
      <c r="CA83" s="159"/>
      <c r="CB83" s="159"/>
      <c r="CC83" s="159"/>
      <c r="CD83" s="159"/>
      <c r="CE83" s="159"/>
    </row>
    <row r="84" spans="1:83" s="10" customFormat="1" ht="20.100000000000001" customHeight="1" thickBot="1" x14ac:dyDescent="0.3">
      <c r="A84" s="265"/>
      <c r="B84" s="87">
        <v>70</v>
      </c>
      <c r="C84" s="98" t="s">
        <v>95</v>
      </c>
      <c r="D84" s="240"/>
      <c r="E84" s="106"/>
      <c r="F84" s="136"/>
      <c r="G84" s="136"/>
      <c r="H84" s="136"/>
      <c r="I84" s="137"/>
      <c r="J84" s="136"/>
      <c r="K84" s="136"/>
      <c r="L84" s="136"/>
      <c r="M84" s="136"/>
      <c r="N84" s="136"/>
      <c r="O84" s="136"/>
      <c r="P84" s="136"/>
      <c r="Q84" s="136"/>
      <c r="R84" s="138"/>
      <c r="S84" s="134">
        <f t="shared" si="4"/>
        <v>0</v>
      </c>
      <c r="T84" s="135">
        <f t="shared" si="5"/>
        <v>0</v>
      </c>
      <c r="U84" s="160"/>
      <c r="V84" s="156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3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  <c r="BH84" s="159"/>
      <c r="BI84" s="159"/>
      <c r="BJ84" s="159"/>
      <c r="BK84" s="159"/>
      <c r="BL84" s="159"/>
      <c r="BM84" s="159"/>
      <c r="BN84" s="159"/>
      <c r="BO84" s="159"/>
      <c r="BP84" s="159"/>
      <c r="BQ84" s="159"/>
      <c r="BR84" s="159"/>
      <c r="BS84" s="159"/>
      <c r="BT84" s="159"/>
      <c r="BU84" s="159"/>
      <c r="BV84" s="159"/>
      <c r="BW84" s="159"/>
      <c r="BX84" s="159"/>
      <c r="BY84" s="159"/>
      <c r="BZ84" s="159"/>
      <c r="CA84" s="159"/>
      <c r="CB84" s="159"/>
      <c r="CC84" s="159"/>
      <c r="CD84" s="159"/>
      <c r="CE84" s="159"/>
    </row>
    <row r="85" spans="1:83" s="10" customFormat="1" ht="21.75" customHeight="1" thickBot="1" x14ac:dyDescent="0.3">
      <c r="A85" s="265"/>
      <c r="B85" s="87">
        <v>71</v>
      </c>
      <c r="C85" s="98" t="s">
        <v>96</v>
      </c>
      <c r="D85" s="240">
        <v>2468</v>
      </c>
      <c r="E85" s="106">
        <v>1240536</v>
      </c>
      <c r="F85" s="136">
        <f>+J85</f>
        <v>1240536</v>
      </c>
      <c r="G85" s="136"/>
      <c r="H85" s="136"/>
      <c r="I85" s="137"/>
      <c r="J85" s="136">
        <v>1240536</v>
      </c>
      <c r="K85" s="136"/>
      <c r="L85" s="136"/>
      <c r="M85" s="136"/>
      <c r="N85" s="136"/>
      <c r="O85" s="136"/>
      <c r="P85" s="136"/>
      <c r="Q85" s="136"/>
      <c r="R85" s="138"/>
      <c r="S85" s="134">
        <f t="shared" si="4"/>
        <v>1240536</v>
      </c>
      <c r="T85" s="135">
        <f t="shared" si="5"/>
        <v>0</v>
      </c>
      <c r="U85" s="160"/>
      <c r="V85" s="156"/>
      <c r="W85" s="160"/>
      <c r="X85" s="160"/>
      <c r="Y85" s="160"/>
      <c r="Z85" s="160"/>
      <c r="AA85" s="160"/>
      <c r="AB85" s="160"/>
      <c r="AC85" s="160"/>
      <c r="AD85" s="160"/>
      <c r="AE85" s="160"/>
      <c r="AF85" s="160"/>
      <c r="AG85" s="160"/>
      <c r="AH85" s="160"/>
      <c r="AI85" s="160"/>
      <c r="AJ85" s="163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59"/>
      <c r="BK85" s="159"/>
      <c r="BL85" s="159"/>
      <c r="BM85" s="159"/>
      <c r="BN85" s="159"/>
      <c r="BO85" s="159"/>
      <c r="BP85" s="159"/>
      <c r="BQ85" s="159"/>
      <c r="BR85" s="159"/>
      <c r="BS85" s="159"/>
      <c r="BT85" s="159"/>
      <c r="BU85" s="159"/>
      <c r="BV85" s="159"/>
      <c r="BW85" s="159"/>
      <c r="BX85" s="159"/>
      <c r="BY85" s="159"/>
      <c r="BZ85" s="159"/>
      <c r="CA85" s="159"/>
      <c r="CB85" s="159"/>
      <c r="CC85" s="159"/>
      <c r="CD85" s="159"/>
      <c r="CE85" s="159"/>
    </row>
    <row r="86" spans="1:83" s="10" customFormat="1" ht="20.100000000000001" customHeight="1" thickBot="1" x14ac:dyDescent="0.3">
      <c r="A86" s="265"/>
      <c r="B86" s="87">
        <v>72</v>
      </c>
      <c r="C86" s="98" t="s">
        <v>97</v>
      </c>
      <c r="D86" s="240"/>
      <c r="E86" s="106"/>
      <c r="F86" s="136"/>
      <c r="G86" s="136"/>
      <c r="H86" s="136"/>
      <c r="I86" s="137"/>
      <c r="J86" s="136"/>
      <c r="K86" s="136"/>
      <c r="L86" s="136"/>
      <c r="M86" s="136"/>
      <c r="N86" s="136"/>
      <c r="O86" s="136"/>
      <c r="P86" s="136"/>
      <c r="Q86" s="136"/>
      <c r="R86" s="138"/>
      <c r="S86" s="134">
        <f t="shared" si="4"/>
        <v>0</v>
      </c>
      <c r="T86" s="135">
        <f t="shared" si="5"/>
        <v>0</v>
      </c>
      <c r="U86" s="160"/>
      <c r="V86" s="156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3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59"/>
      <c r="BH86" s="159"/>
      <c r="BI86" s="159"/>
      <c r="BJ86" s="159"/>
      <c r="BK86" s="159"/>
      <c r="BL86" s="159"/>
      <c r="BM86" s="159"/>
      <c r="BN86" s="159"/>
      <c r="BO86" s="159"/>
      <c r="BP86" s="159"/>
      <c r="BQ86" s="159"/>
      <c r="BR86" s="159"/>
      <c r="BS86" s="159"/>
      <c r="BT86" s="159"/>
      <c r="BU86" s="159"/>
      <c r="BV86" s="159"/>
      <c r="BW86" s="159"/>
      <c r="BX86" s="159"/>
      <c r="BY86" s="159"/>
      <c r="BZ86" s="159"/>
      <c r="CA86" s="159"/>
      <c r="CB86" s="159"/>
      <c r="CC86" s="159"/>
      <c r="CD86" s="159"/>
      <c r="CE86" s="159"/>
    </row>
    <row r="87" spans="1:83" s="10" customFormat="1" ht="20.100000000000001" customHeight="1" thickBot="1" x14ac:dyDescent="0.3">
      <c r="A87" s="265"/>
      <c r="B87" s="87">
        <v>73</v>
      </c>
      <c r="C87" s="98" t="s">
        <v>98</v>
      </c>
      <c r="D87" s="240"/>
      <c r="E87" s="106"/>
      <c r="F87" s="136"/>
      <c r="G87" s="136"/>
      <c r="H87" s="136"/>
      <c r="I87" s="137"/>
      <c r="J87" s="136"/>
      <c r="K87" s="136"/>
      <c r="L87" s="136"/>
      <c r="M87" s="136"/>
      <c r="N87" s="136"/>
      <c r="O87" s="136"/>
      <c r="P87" s="136"/>
      <c r="Q87" s="136"/>
      <c r="R87" s="138"/>
      <c r="S87" s="134">
        <f t="shared" si="4"/>
        <v>0</v>
      </c>
      <c r="T87" s="135">
        <f t="shared" si="5"/>
        <v>0</v>
      </c>
      <c r="U87" s="160"/>
      <c r="V87" s="156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3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159"/>
      <c r="BN87" s="159"/>
      <c r="BO87" s="159"/>
      <c r="BP87" s="159"/>
      <c r="BQ87" s="159"/>
      <c r="BR87" s="159"/>
      <c r="BS87" s="159"/>
      <c r="BT87" s="159"/>
      <c r="BU87" s="159"/>
      <c r="BV87" s="159"/>
      <c r="BW87" s="159"/>
      <c r="BX87" s="159"/>
      <c r="BY87" s="159"/>
      <c r="BZ87" s="159"/>
      <c r="CA87" s="159"/>
      <c r="CB87" s="159"/>
      <c r="CC87" s="159"/>
      <c r="CD87" s="159"/>
      <c r="CE87" s="159"/>
    </row>
    <row r="88" spans="1:83" s="10" customFormat="1" ht="20.100000000000001" customHeight="1" thickBot="1" x14ac:dyDescent="0.3">
      <c r="A88" s="265"/>
      <c r="B88" s="87">
        <v>74</v>
      </c>
      <c r="C88" s="98" t="s">
        <v>99</v>
      </c>
      <c r="D88" s="240"/>
      <c r="E88" s="106"/>
      <c r="F88" s="136"/>
      <c r="G88" s="136"/>
      <c r="H88" s="136"/>
      <c r="I88" s="137"/>
      <c r="J88" s="136"/>
      <c r="K88" s="136"/>
      <c r="L88" s="136"/>
      <c r="M88" s="136"/>
      <c r="N88" s="136"/>
      <c r="O88" s="136"/>
      <c r="P88" s="136"/>
      <c r="Q88" s="136"/>
      <c r="R88" s="138"/>
      <c r="S88" s="134">
        <f t="shared" si="4"/>
        <v>0</v>
      </c>
      <c r="T88" s="135">
        <f t="shared" si="5"/>
        <v>0</v>
      </c>
      <c r="U88" s="160"/>
      <c r="V88" s="156"/>
      <c r="W88" s="160"/>
      <c r="X88" s="160"/>
      <c r="Y88" s="160"/>
      <c r="Z88" s="160"/>
      <c r="AA88" s="160"/>
      <c r="AB88" s="160"/>
      <c r="AC88" s="160"/>
      <c r="AD88" s="160"/>
      <c r="AE88" s="160"/>
      <c r="AF88" s="160"/>
      <c r="AG88" s="160"/>
      <c r="AH88" s="160"/>
      <c r="AI88" s="160"/>
      <c r="AJ88" s="163"/>
      <c r="AK88" s="159"/>
      <c r="AL88" s="159"/>
      <c r="AM88" s="159"/>
      <c r="AN88" s="159"/>
      <c r="AO88" s="159"/>
      <c r="AP88" s="159"/>
      <c r="AQ88" s="159"/>
      <c r="AR88" s="159"/>
      <c r="AS88" s="159"/>
      <c r="AT88" s="159"/>
      <c r="AU88" s="159"/>
      <c r="AV88" s="159"/>
      <c r="AW88" s="159"/>
      <c r="AX88" s="159"/>
      <c r="AY88" s="159"/>
      <c r="AZ88" s="159"/>
      <c r="BA88" s="159"/>
      <c r="BB88" s="159"/>
      <c r="BC88" s="159"/>
      <c r="BD88" s="159"/>
      <c r="BE88" s="159"/>
      <c r="BF88" s="159"/>
      <c r="BG88" s="159"/>
      <c r="BH88" s="159"/>
      <c r="BI88" s="159"/>
      <c r="BJ88" s="159"/>
      <c r="BK88" s="159"/>
      <c r="BL88" s="159"/>
      <c r="BM88" s="159"/>
      <c r="BN88" s="159"/>
      <c r="BO88" s="159"/>
      <c r="BP88" s="159"/>
      <c r="BQ88" s="159"/>
      <c r="BR88" s="159"/>
      <c r="BS88" s="159"/>
      <c r="BT88" s="159"/>
      <c r="BU88" s="159"/>
      <c r="BV88" s="159"/>
      <c r="BW88" s="159"/>
      <c r="BX88" s="159"/>
      <c r="BY88" s="159"/>
      <c r="BZ88" s="159"/>
      <c r="CA88" s="159"/>
      <c r="CB88" s="159"/>
      <c r="CC88" s="159"/>
      <c r="CD88" s="159"/>
      <c r="CE88" s="159"/>
    </row>
    <row r="89" spans="1:83" s="10" customFormat="1" ht="20.100000000000001" customHeight="1" thickBot="1" x14ac:dyDescent="0.3">
      <c r="A89" s="265"/>
      <c r="B89" s="87">
        <v>75</v>
      </c>
      <c r="C89" s="98" t="s">
        <v>100</v>
      </c>
      <c r="D89" s="240"/>
      <c r="E89" s="106"/>
      <c r="F89" s="136"/>
      <c r="G89" s="136"/>
      <c r="H89" s="136"/>
      <c r="I89" s="137"/>
      <c r="J89" s="136"/>
      <c r="K89" s="136"/>
      <c r="L89" s="136"/>
      <c r="M89" s="136"/>
      <c r="N89" s="136"/>
      <c r="O89" s="136"/>
      <c r="P89" s="136"/>
      <c r="Q89" s="136"/>
      <c r="R89" s="138"/>
      <c r="S89" s="134">
        <f t="shared" si="4"/>
        <v>0</v>
      </c>
      <c r="T89" s="135">
        <f t="shared" si="5"/>
        <v>0</v>
      </c>
      <c r="U89" s="160"/>
      <c r="V89" s="156"/>
      <c r="W89" s="160"/>
      <c r="X89" s="160"/>
      <c r="Y89" s="160"/>
      <c r="Z89" s="160"/>
      <c r="AA89" s="160"/>
      <c r="AB89" s="160"/>
      <c r="AC89" s="160"/>
      <c r="AD89" s="160"/>
      <c r="AE89" s="160"/>
      <c r="AF89" s="160"/>
      <c r="AG89" s="160"/>
      <c r="AH89" s="160"/>
      <c r="AI89" s="160"/>
      <c r="AJ89" s="163"/>
      <c r="AK89" s="159"/>
      <c r="AL89" s="159"/>
      <c r="AM89" s="159"/>
      <c r="AN89" s="159"/>
      <c r="AO89" s="159"/>
      <c r="AP89" s="159"/>
      <c r="AQ89" s="159"/>
      <c r="AR89" s="159"/>
      <c r="AS89" s="159"/>
      <c r="AT89" s="159"/>
      <c r="AU89" s="159"/>
      <c r="AV89" s="159"/>
      <c r="AW89" s="159"/>
      <c r="AX89" s="159"/>
      <c r="AY89" s="159"/>
      <c r="AZ89" s="159"/>
      <c r="BA89" s="159"/>
      <c r="BB89" s="159"/>
      <c r="BC89" s="159"/>
      <c r="BD89" s="159"/>
      <c r="BE89" s="159"/>
      <c r="BF89" s="159"/>
      <c r="BG89" s="159"/>
      <c r="BH89" s="159"/>
      <c r="BI89" s="159"/>
      <c r="BJ89" s="159"/>
      <c r="BK89" s="159"/>
      <c r="BL89" s="159"/>
      <c r="BM89" s="159"/>
      <c r="BN89" s="159"/>
      <c r="BO89" s="159"/>
      <c r="BP89" s="159"/>
      <c r="BQ89" s="159"/>
      <c r="BR89" s="159"/>
      <c r="BS89" s="159"/>
      <c r="BT89" s="159"/>
      <c r="BU89" s="159"/>
      <c r="BV89" s="159"/>
      <c r="BW89" s="159"/>
      <c r="BX89" s="159"/>
      <c r="BY89" s="159"/>
      <c r="BZ89" s="159"/>
      <c r="CA89" s="159"/>
      <c r="CB89" s="159"/>
      <c r="CC89" s="159"/>
      <c r="CD89" s="159"/>
      <c r="CE89" s="159"/>
    </row>
    <row r="90" spans="1:83" s="10" customFormat="1" ht="20.100000000000001" customHeight="1" thickBot="1" x14ac:dyDescent="0.3">
      <c r="A90" s="265"/>
      <c r="B90" s="87">
        <v>76</v>
      </c>
      <c r="C90" s="98" t="s">
        <v>101</v>
      </c>
      <c r="D90" s="240" t="s">
        <v>233</v>
      </c>
      <c r="E90" s="106">
        <v>29448674</v>
      </c>
      <c r="F90" s="136">
        <f>+J90+96903</f>
        <v>20710974</v>
      </c>
      <c r="G90" s="136"/>
      <c r="H90" s="136"/>
      <c r="I90" s="137"/>
      <c r="J90" s="136">
        <v>20614071</v>
      </c>
      <c r="K90" s="136"/>
      <c r="L90" s="136"/>
      <c r="M90" s="136">
        <v>96903</v>
      </c>
      <c r="N90" s="136"/>
      <c r="O90" s="136"/>
      <c r="P90" s="136"/>
      <c r="Q90" s="136"/>
      <c r="R90" s="138"/>
      <c r="S90" s="134">
        <f t="shared" si="4"/>
        <v>20710974</v>
      </c>
      <c r="T90" s="135">
        <f t="shared" si="5"/>
        <v>0</v>
      </c>
      <c r="U90" s="160"/>
      <c r="V90" s="156"/>
      <c r="W90" s="160"/>
      <c r="X90" s="160"/>
      <c r="Y90" s="160"/>
      <c r="Z90" s="160"/>
      <c r="AA90" s="160"/>
      <c r="AB90" s="160"/>
      <c r="AC90" s="160"/>
      <c r="AD90" s="160"/>
      <c r="AE90" s="160"/>
      <c r="AF90" s="160"/>
      <c r="AG90" s="160"/>
      <c r="AH90" s="160"/>
      <c r="AI90" s="160"/>
      <c r="AJ90" s="163"/>
      <c r="AK90" s="159"/>
      <c r="AL90" s="159"/>
      <c r="AM90" s="159"/>
      <c r="AN90" s="159"/>
      <c r="AO90" s="159"/>
      <c r="AP90" s="159"/>
      <c r="AQ90" s="159"/>
      <c r="AR90" s="159"/>
      <c r="AS90" s="159"/>
      <c r="AT90" s="159"/>
      <c r="AU90" s="159"/>
      <c r="AV90" s="159"/>
      <c r="AW90" s="159"/>
      <c r="AX90" s="159"/>
      <c r="AY90" s="159"/>
      <c r="AZ90" s="159"/>
      <c r="BA90" s="159"/>
      <c r="BB90" s="159"/>
      <c r="BC90" s="159"/>
      <c r="BD90" s="159"/>
      <c r="BE90" s="159"/>
      <c r="BF90" s="159"/>
      <c r="BG90" s="159"/>
      <c r="BH90" s="159"/>
      <c r="BI90" s="159"/>
      <c r="BJ90" s="159"/>
      <c r="BK90" s="159"/>
      <c r="BL90" s="159"/>
      <c r="BM90" s="159"/>
      <c r="BN90" s="159"/>
      <c r="BO90" s="159"/>
      <c r="BP90" s="159"/>
      <c r="BQ90" s="159"/>
      <c r="BR90" s="159"/>
      <c r="BS90" s="159"/>
      <c r="BT90" s="159"/>
      <c r="BU90" s="159"/>
      <c r="BV90" s="159"/>
      <c r="BW90" s="159"/>
      <c r="BX90" s="159"/>
      <c r="BY90" s="159"/>
      <c r="BZ90" s="159"/>
      <c r="CA90" s="159"/>
      <c r="CB90" s="159"/>
      <c r="CC90" s="159"/>
      <c r="CD90" s="159"/>
      <c r="CE90" s="159"/>
    </row>
    <row r="91" spans="1:83" s="10" customFormat="1" ht="20.100000000000001" customHeight="1" thickBot="1" x14ac:dyDescent="0.3">
      <c r="A91" s="265"/>
      <c r="B91" s="87"/>
      <c r="C91" s="98" t="s">
        <v>217</v>
      </c>
      <c r="D91" s="240"/>
      <c r="E91" s="106"/>
      <c r="F91" s="136"/>
      <c r="G91" s="136"/>
      <c r="H91" s="136"/>
      <c r="I91" s="137"/>
      <c r="J91" s="136"/>
      <c r="K91" s="136"/>
      <c r="L91" s="136"/>
      <c r="M91" s="136"/>
      <c r="N91" s="136"/>
      <c r="O91" s="136"/>
      <c r="P91" s="136"/>
      <c r="Q91" s="136"/>
      <c r="R91" s="138"/>
      <c r="S91" s="134"/>
      <c r="T91" s="135"/>
      <c r="U91" s="160"/>
      <c r="V91" s="156"/>
      <c r="W91" s="160"/>
      <c r="X91" s="160"/>
      <c r="Y91" s="160"/>
      <c r="Z91" s="160"/>
      <c r="AA91" s="160"/>
      <c r="AB91" s="160"/>
      <c r="AC91" s="160"/>
      <c r="AD91" s="160"/>
      <c r="AE91" s="160"/>
      <c r="AF91" s="160"/>
      <c r="AG91" s="160"/>
      <c r="AH91" s="160"/>
      <c r="AI91" s="160"/>
      <c r="AJ91" s="163"/>
      <c r="AK91" s="159"/>
      <c r="AL91" s="159"/>
      <c r="AM91" s="159"/>
      <c r="AN91" s="159"/>
      <c r="AO91" s="159"/>
      <c r="AP91" s="159"/>
      <c r="AQ91" s="159"/>
      <c r="AR91" s="159"/>
      <c r="AS91" s="159"/>
      <c r="AT91" s="159"/>
      <c r="AU91" s="159"/>
      <c r="AV91" s="159"/>
      <c r="AW91" s="159"/>
      <c r="AX91" s="159"/>
      <c r="AY91" s="159"/>
      <c r="AZ91" s="159"/>
      <c r="BA91" s="159"/>
      <c r="BB91" s="159"/>
      <c r="BC91" s="159"/>
      <c r="BD91" s="159"/>
      <c r="BE91" s="159"/>
      <c r="BF91" s="159"/>
      <c r="BG91" s="159"/>
      <c r="BH91" s="159"/>
      <c r="BI91" s="159"/>
      <c r="BJ91" s="159"/>
      <c r="BK91" s="159"/>
      <c r="BL91" s="159"/>
      <c r="BM91" s="159"/>
      <c r="BN91" s="159"/>
      <c r="BO91" s="159"/>
      <c r="BP91" s="159"/>
      <c r="BQ91" s="159"/>
      <c r="BR91" s="159"/>
      <c r="BS91" s="159"/>
      <c r="BT91" s="159"/>
      <c r="BU91" s="159"/>
      <c r="BV91" s="159"/>
      <c r="BW91" s="159"/>
      <c r="BX91" s="159"/>
      <c r="BY91" s="159"/>
      <c r="BZ91" s="159"/>
      <c r="CA91" s="159"/>
      <c r="CB91" s="159"/>
      <c r="CC91" s="159"/>
      <c r="CD91" s="159"/>
      <c r="CE91" s="159"/>
    </row>
    <row r="92" spans="1:83" s="10" customFormat="1" ht="20.100000000000001" customHeight="1" thickBot="1" x14ac:dyDescent="0.3">
      <c r="A92" s="265"/>
      <c r="B92" s="87"/>
      <c r="C92" s="98" t="s">
        <v>220</v>
      </c>
      <c r="D92" s="240"/>
      <c r="E92" s="106"/>
      <c r="F92" s="136"/>
      <c r="G92" s="136"/>
      <c r="H92" s="136"/>
      <c r="I92" s="137"/>
      <c r="J92" s="136"/>
      <c r="K92" s="136"/>
      <c r="L92" s="136"/>
      <c r="M92" s="136"/>
      <c r="N92" s="136"/>
      <c r="O92" s="136"/>
      <c r="P92" s="136"/>
      <c r="Q92" s="136"/>
      <c r="R92" s="138"/>
      <c r="S92" s="134"/>
      <c r="T92" s="135"/>
      <c r="U92" s="160"/>
      <c r="V92" s="156"/>
      <c r="W92" s="160"/>
      <c r="X92" s="160"/>
      <c r="Y92" s="160"/>
      <c r="Z92" s="160"/>
      <c r="AA92" s="160"/>
      <c r="AB92" s="160"/>
      <c r="AC92" s="160"/>
      <c r="AD92" s="160"/>
      <c r="AE92" s="160"/>
      <c r="AF92" s="160"/>
      <c r="AG92" s="160"/>
      <c r="AH92" s="160"/>
      <c r="AI92" s="160"/>
      <c r="AJ92" s="163"/>
      <c r="AK92" s="159"/>
      <c r="AL92" s="159"/>
      <c r="AM92" s="159"/>
      <c r="AN92" s="159"/>
      <c r="AO92" s="159"/>
      <c r="AP92" s="159"/>
      <c r="AQ92" s="159"/>
      <c r="AR92" s="159"/>
      <c r="AS92" s="159"/>
      <c r="AT92" s="159"/>
      <c r="AU92" s="159"/>
      <c r="AV92" s="159"/>
      <c r="AW92" s="159"/>
      <c r="AX92" s="159"/>
      <c r="AY92" s="159"/>
      <c r="AZ92" s="159"/>
      <c r="BA92" s="159"/>
      <c r="BB92" s="159"/>
      <c r="BC92" s="159"/>
      <c r="BD92" s="159"/>
      <c r="BE92" s="159"/>
      <c r="BF92" s="159"/>
      <c r="BG92" s="159"/>
      <c r="BH92" s="159"/>
      <c r="BI92" s="159"/>
      <c r="BJ92" s="159"/>
      <c r="BK92" s="159"/>
      <c r="BL92" s="159"/>
      <c r="BM92" s="159"/>
      <c r="BN92" s="159"/>
      <c r="BO92" s="159"/>
      <c r="BP92" s="159"/>
      <c r="BQ92" s="159"/>
      <c r="BR92" s="159"/>
      <c r="BS92" s="159"/>
      <c r="BT92" s="159"/>
      <c r="BU92" s="159"/>
      <c r="BV92" s="159"/>
      <c r="BW92" s="159"/>
      <c r="BX92" s="159"/>
      <c r="BY92" s="159"/>
      <c r="BZ92" s="159"/>
      <c r="CA92" s="159"/>
      <c r="CB92" s="159"/>
      <c r="CC92" s="159"/>
      <c r="CD92" s="159"/>
      <c r="CE92" s="159"/>
    </row>
    <row r="93" spans="1:83" s="10" customFormat="1" ht="20.100000000000001" customHeight="1" thickBot="1" x14ac:dyDescent="0.3">
      <c r="A93" s="265"/>
      <c r="B93" s="87">
        <v>77</v>
      </c>
      <c r="C93" s="98" t="s">
        <v>199</v>
      </c>
      <c r="D93" s="240">
        <v>2465</v>
      </c>
      <c r="E93" s="106">
        <v>21222273</v>
      </c>
      <c r="F93" s="136">
        <f>+J93+7781499</f>
        <v>14855591</v>
      </c>
      <c r="G93" s="136"/>
      <c r="H93" s="136"/>
      <c r="I93" s="137"/>
      <c r="J93" s="136">
        <v>7074092</v>
      </c>
      <c r="K93" s="136"/>
      <c r="L93" s="136">
        <f>3537045+3537045</f>
        <v>7074090</v>
      </c>
      <c r="M93" s="136"/>
      <c r="N93" s="136"/>
      <c r="O93" s="136"/>
      <c r="P93" s="136"/>
      <c r="Q93" s="136"/>
      <c r="R93" s="138"/>
      <c r="S93" s="134">
        <f t="shared" si="4"/>
        <v>14148182</v>
      </c>
      <c r="T93" s="335">
        <f t="shared" si="5"/>
        <v>707409</v>
      </c>
      <c r="U93" s="160"/>
      <c r="V93" s="156"/>
      <c r="W93" s="160"/>
      <c r="X93" s="160"/>
      <c r="Y93" s="160"/>
      <c r="Z93" s="160"/>
      <c r="AA93" s="160"/>
      <c r="AB93" s="160"/>
      <c r="AC93" s="160"/>
      <c r="AD93" s="160"/>
      <c r="AE93" s="160"/>
      <c r="AF93" s="160"/>
      <c r="AG93" s="160"/>
      <c r="AH93" s="160"/>
      <c r="AI93" s="160"/>
      <c r="AJ93" s="163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  <c r="BB93" s="159"/>
      <c r="BC93" s="159"/>
      <c r="BD93" s="159"/>
      <c r="BE93" s="159"/>
      <c r="BF93" s="159"/>
      <c r="BG93" s="159"/>
      <c r="BH93" s="159"/>
      <c r="BI93" s="159"/>
      <c r="BJ93" s="159"/>
      <c r="BK93" s="159"/>
      <c r="BL93" s="159"/>
      <c r="BM93" s="159"/>
      <c r="BN93" s="159"/>
      <c r="BO93" s="159"/>
      <c r="BP93" s="159"/>
      <c r="BQ93" s="159"/>
      <c r="BR93" s="159"/>
      <c r="BS93" s="159"/>
      <c r="BT93" s="159"/>
      <c r="BU93" s="159"/>
      <c r="BV93" s="159"/>
      <c r="BW93" s="159"/>
      <c r="BX93" s="159"/>
      <c r="BY93" s="159"/>
      <c r="BZ93" s="159"/>
      <c r="CA93" s="159"/>
      <c r="CB93" s="159"/>
      <c r="CC93" s="159"/>
      <c r="CD93" s="159"/>
      <c r="CE93" s="159"/>
    </row>
    <row r="94" spans="1:83" s="10" customFormat="1" ht="38.25" customHeight="1" thickBot="1" x14ac:dyDescent="0.3">
      <c r="A94" s="265"/>
      <c r="B94" s="87">
        <v>78</v>
      </c>
      <c r="C94" s="98" t="s">
        <v>103</v>
      </c>
      <c r="D94" s="240"/>
      <c r="E94" s="106"/>
      <c r="F94" s="136"/>
      <c r="G94" s="136"/>
      <c r="H94" s="136"/>
      <c r="I94" s="137"/>
      <c r="J94" s="136"/>
      <c r="K94" s="136"/>
      <c r="L94" s="136"/>
      <c r="M94" s="136"/>
      <c r="N94" s="136"/>
      <c r="O94" s="136"/>
      <c r="P94" s="136"/>
      <c r="Q94" s="136"/>
      <c r="R94" s="138"/>
      <c r="S94" s="134">
        <f t="shared" si="4"/>
        <v>0</v>
      </c>
      <c r="T94" s="135">
        <f t="shared" si="5"/>
        <v>0</v>
      </c>
      <c r="U94" s="160"/>
      <c r="V94" s="156"/>
      <c r="W94" s="160"/>
      <c r="X94" s="160"/>
      <c r="Y94" s="160"/>
      <c r="Z94" s="160"/>
      <c r="AA94" s="160"/>
      <c r="AB94" s="160"/>
      <c r="AC94" s="160"/>
      <c r="AD94" s="160"/>
      <c r="AE94" s="160"/>
      <c r="AF94" s="160"/>
      <c r="AG94" s="160"/>
      <c r="AH94" s="160"/>
      <c r="AI94" s="160"/>
      <c r="AJ94" s="163"/>
      <c r="AK94" s="159"/>
      <c r="AL94" s="159"/>
      <c r="AM94" s="159"/>
      <c r="AN94" s="159"/>
      <c r="AO94" s="159"/>
      <c r="AP94" s="159"/>
      <c r="AQ94" s="159"/>
      <c r="AR94" s="159"/>
      <c r="AS94" s="159"/>
      <c r="AT94" s="159"/>
      <c r="AU94" s="159"/>
      <c r="AV94" s="159"/>
      <c r="AW94" s="159"/>
      <c r="AX94" s="159"/>
      <c r="AY94" s="159"/>
      <c r="AZ94" s="159"/>
      <c r="BA94" s="159"/>
      <c r="BB94" s="159"/>
      <c r="BC94" s="159"/>
      <c r="BD94" s="159"/>
      <c r="BE94" s="159"/>
      <c r="BF94" s="159"/>
      <c r="BG94" s="159"/>
      <c r="BH94" s="159"/>
      <c r="BI94" s="159"/>
      <c r="BJ94" s="159"/>
      <c r="BK94" s="159"/>
      <c r="BL94" s="159"/>
      <c r="BM94" s="159"/>
      <c r="BN94" s="159"/>
      <c r="BO94" s="159"/>
      <c r="BP94" s="159"/>
      <c r="BQ94" s="159"/>
      <c r="BR94" s="159"/>
      <c r="BS94" s="159"/>
      <c r="BT94" s="159"/>
      <c r="BU94" s="159"/>
      <c r="BV94" s="159"/>
      <c r="BW94" s="159"/>
      <c r="BX94" s="159"/>
      <c r="BY94" s="159"/>
      <c r="BZ94" s="159"/>
      <c r="CA94" s="159"/>
      <c r="CB94" s="159"/>
      <c r="CC94" s="159"/>
      <c r="CD94" s="159"/>
      <c r="CE94" s="159"/>
    </row>
    <row r="95" spans="1:83" s="10" customFormat="1" ht="20.100000000000001" customHeight="1" thickBot="1" x14ac:dyDescent="0.3">
      <c r="A95" s="265"/>
      <c r="B95" s="87">
        <v>79</v>
      </c>
      <c r="C95" s="98" t="s">
        <v>104</v>
      </c>
      <c r="D95" s="240"/>
      <c r="E95" s="106"/>
      <c r="F95" s="136"/>
      <c r="G95" s="136"/>
      <c r="H95" s="136"/>
      <c r="I95" s="137"/>
      <c r="J95" s="136"/>
      <c r="K95" s="136"/>
      <c r="L95" s="136"/>
      <c r="M95" s="136"/>
      <c r="N95" s="136"/>
      <c r="O95" s="136"/>
      <c r="P95" s="136"/>
      <c r="Q95" s="136"/>
      <c r="R95" s="138"/>
      <c r="S95" s="134">
        <f t="shared" si="4"/>
        <v>0</v>
      </c>
      <c r="T95" s="135">
        <f t="shared" si="5"/>
        <v>0</v>
      </c>
      <c r="U95" s="160"/>
      <c r="V95" s="156"/>
      <c r="W95" s="160"/>
      <c r="X95" s="160"/>
      <c r="Y95" s="160"/>
      <c r="Z95" s="160"/>
      <c r="AA95" s="160"/>
      <c r="AB95" s="160"/>
      <c r="AC95" s="160"/>
      <c r="AD95" s="160"/>
      <c r="AE95" s="160"/>
      <c r="AF95" s="160"/>
      <c r="AG95" s="160"/>
      <c r="AH95" s="160"/>
      <c r="AI95" s="160"/>
      <c r="AJ95" s="163"/>
      <c r="AK95" s="159"/>
      <c r="AL95" s="159"/>
      <c r="AM95" s="159"/>
      <c r="AN95" s="159"/>
      <c r="AO95" s="159"/>
      <c r="AP95" s="159"/>
      <c r="AQ95" s="159"/>
      <c r="AR95" s="159"/>
      <c r="AS95" s="159"/>
      <c r="AT95" s="159"/>
      <c r="AU95" s="159"/>
      <c r="AV95" s="159"/>
      <c r="AW95" s="159"/>
      <c r="AX95" s="159"/>
      <c r="AY95" s="159"/>
      <c r="AZ95" s="159"/>
      <c r="BA95" s="159"/>
      <c r="BB95" s="159"/>
      <c r="BC95" s="159"/>
      <c r="BD95" s="159"/>
      <c r="BE95" s="159"/>
      <c r="BF95" s="159"/>
      <c r="BG95" s="159"/>
      <c r="BH95" s="159"/>
      <c r="BI95" s="159"/>
      <c r="BJ95" s="159"/>
      <c r="BK95" s="159"/>
      <c r="BL95" s="159"/>
      <c r="BM95" s="159"/>
      <c r="BN95" s="159"/>
      <c r="BO95" s="159"/>
      <c r="BP95" s="159"/>
      <c r="BQ95" s="159"/>
      <c r="BR95" s="159"/>
      <c r="BS95" s="159"/>
      <c r="BT95" s="159"/>
      <c r="BU95" s="159"/>
      <c r="BV95" s="159"/>
      <c r="BW95" s="159"/>
      <c r="BX95" s="159"/>
      <c r="BY95" s="159"/>
      <c r="BZ95" s="159"/>
      <c r="CA95" s="159"/>
      <c r="CB95" s="159"/>
      <c r="CC95" s="159"/>
      <c r="CD95" s="159"/>
      <c r="CE95" s="159"/>
    </row>
    <row r="96" spans="1:83" s="10" customFormat="1" ht="20.100000000000001" customHeight="1" thickBot="1" x14ac:dyDescent="0.3">
      <c r="A96" s="265"/>
      <c r="B96" s="87">
        <v>80</v>
      </c>
      <c r="C96" s="98" t="s">
        <v>105</v>
      </c>
      <c r="D96" s="245"/>
      <c r="E96" s="106"/>
      <c r="F96" s="136"/>
      <c r="G96" s="136"/>
      <c r="H96" s="136"/>
      <c r="I96" s="137"/>
      <c r="J96" s="136"/>
      <c r="K96" s="136"/>
      <c r="L96" s="136"/>
      <c r="M96" s="136"/>
      <c r="N96" s="136"/>
      <c r="O96" s="136"/>
      <c r="P96" s="136"/>
      <c r="Q96" s="136"/>
      <c r="R96" s="138"/>
      <c r="S96" s="134">
        <f t="shared" si="4"/>
        <v>0</v>
      </c>
      <c r="T96" s="135">
        <f t="shared" si="5"/>
        <v>0</v>
      </c>
      <c r="U96" s="160"/>
      <c r="V96" s="156"/>
      <c r="W96" s="160"/>
      <c r="X96" s="160"/>
      <c r="Y96" s="160"/>
      <c r="Z96" s="160"/>
      <c r="AA96" s="160"/>
      <c r="AB96" s="160"/>
      <c r="AC96" s="160"/>
      <c r="AD96" s="160"/>
      <c r="AE96" s="160"/>
      <c r="AF96" s="160"/>
      <c r="AG96" s="160"/>
      <c r="AH96" s="160"/>
      <c r="AI96" s="160"/>
      <c r="AJ96" s="163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159"/>
      <c r="BE96" s="159"/>
      <c r="BF96" s="159"/>
      <c r="BG96" s="159"/>
      <c r="BH96" s="159"/>
      <c r="BI96" s="159"/>
      <c r="BJ96" s="159"/>
      <c r="BK96" s="159"/>
      <c r="BL96" s="159"/>
      <c r="BM96" s="159"/>
      <c r="BN96" s="159"/>
      <c r="BO96" s="159"/>
      <c r="BP96" s="159"/>
      <c r="BQ96" s="159"/>
      <c r="BR96" s="159"/>
      <c r="BS96" s="159"/>
      <c r="BT96" s="159"/>
      <c r="BU96" s="159"/>
      <c r="BV96" s="159"/>
      <c r="BW96" s="159"/>
      <c r="BX96" s="159"/>
      <c r="BY96" s="159"/>
      <c r="BZ96" s="159"/>
      <c r="CA96" s="159"/>
      <c r="CB96" s="159"/>
      <c r="CC96" s="159"/>
      <c r="CD96" s="159"/>
      <c r="CE96" s="159"/>
    </row>
    <row r="97" spans="1:83" s="10" customFormat="1" ht="20.100000000000001" customHeight="1" thickBot="1" x14ac:dyDescent="0.3">
      <c r="A97" s="265"/>
      <c r="B97" s="87">
        <v>81</v>
      </c>
      <c r="C97" s="98" t="s">
        <v>106</v>
      </c>
      <c r="D97" s="240"/>
      <c r="E97" s="106"/>
      <c r="F97" s="136"/>
      <c r="G97" s="136"/>
      <c r="H97" s="136"/>
      <c r="I97" s="137"/>
      <c r="J97" s="136"/>
      <c r="K97" s="136"/>
      <c r="L97" s="136"/>
      <c r="M97" s="136"/>
      <c r="N97" s="136"/>
      <c r="O97" s="136"/>
      <c r="P97" s="136"/>
      <c r="Q97" s="136"/>
      <c r="R97" s="138"/>
      <c r="S97" s="134">
        <f t="shared" si="4"/>
        <v>0</v>
      </c>
      <c r="T97" s="135">
        <f t="shared" si="5"/>
        <v>0</v>
      </c>
      <c r="U97" s="160"/>
      <c r="V97" s="156"/>
      <c r="W97" s="160"/>
      <c r="X97" s="160"/>
      <c r="Y97" s="160"/>
      <c r="Z97" s="160"/>
      <c r="AA97" s="160"/>
      <c r="AB97" s="160"/>
      <c r="AC97" s="160"/>
      <c r="AD97" s="160"/>
      <c r="AE97" s="160"/>
      <c r="AF97" s="160"/>
      <c r="AG97" s="160"/>
      <c r="AH97" s="160"/>
      <c r="AI97" s="160"/>
      <c r="AJ97" s="163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  <c r="BD97" s="159"/>
      <c r="BE97" s="159"/>
      <c r="BF97" s="159"/>
      <c r="BG97" s="159"/>
      <c r="BH97" s="159"/>
      <c r="BI97" s="159"/>
      <c r="BJ97" s="159"/>
      <c r="BK97" s="159"/>
      <c r="BL97" s="159"/>
      <c r="BM97" s="159"/>
      <c r="BN97" s="159"/>
      <c r="BO97" s="159"/>
      <c r="BP97" s="159"/>
      <c r="BQ97" s="159"/>
      <c r="BR97" s="159"/>
      <c r="BS97" s="159"/>
      <c r="BT97" s="159"/>
      <c r="BU97" s="159"/>
      <c r="BV97" s="159"/>
      <c r="BW97" s="159"/>
      <c r="BX97" s="159"/>
      <c r="BY97" s="159"/>
      <c r="BZ97" s="159"/>
      <c r="CA97" s="159"/>
      <c r="CB97" s="159"/>
      <c r="CC97" s="159"/>
      <c r="CD97" s="159"/>
      <c r="CE97" s="159"/>
    </row>
    <row r="98" spans="1:83" s="10" customFormat="1" ht="44.25" customHeight="1" thickBot="1" x14ac:dyDescent="0.3">
      <c r="A98" s="265"/>
      <c r="B98" s="87">
        <v>82</v>
      </c>
      <c r="C98" s="98" t="s">
        <v>107</v>
      </c>
      <c r="D98" s="240"/>
      <c r="E98" s="106"/>
      <c r="F98" s="136"/>
      <c r="G98" s="136"/>
      <c r="H98" s="136"/>
      <c r="I98" s="137"/>
      <c r="J98" s="136"/>
      <c r="K98" s="136"/>
      <c r="L98" s="136"/>
      <c r="M98" s="136"/>
      <c r="N98" s="136"/>
      <c r="O98" s="136"/>
      <c r="P98" s="136"/>
      <c r="Q98" s="136"/>
      <c r="R98" s="138"/>
      <c r="S98" s="134">
        <f t="shared" si="4"/>
        <v>0</v>
      </c>
      <c r="T98" s="135">
        <f t="shared" si="5"/>
        <v>0</v>
      </c>
      <c r="U98" s="160"/>
      <c r="V98" s="156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  <c r="AH98" s="160"/>
      <c r="AI98" s="160"/>
      <c r="AJ98" s="163"/>
      <c r="AK98" s="159"/>
      <c r="AL98" s="159"/>
      <c r="AM98" s="159"/>
      <c r="AN98" s="159"/>
      <c r="AO98" s="159"/>
      <c r="AP98" s="159"/>
      <c r="AQ98" s="159"/>
      <c r="AR98" s="159"/>
      <c r="AS98" s="159"/>
      <c r="AT98" s="159"/>
      <c r="AU98" s="159"/>
      <c r="AV98" s="159"/>
      <c r="AW98" s="159"/>
      <c r="AX98" s="159"/>
      <c r="AY98" s="159"/>
      <c r="AZ98" s="159"/>
      <c r="BA98" s="159"/>
      <c r="BB98" s="159"/>
      <c r="BC98" s="159"/>
      <c r="BD98" s="159"/>
      <c r="BE98" s="159"/>
      <c r="BF98" s="159"/>
      <c r="BG98" s="159"/>
      <c r="BH98" s="159"/>
      <c r="BI98" s="159"/>
      <c r="BJ98" s="159"/>
      <c r="BK98" s="159"/>
      <c r="BL98" s="159"/>
      <c r="BM98" s="159"/>
      <c r="BN98" s="159"/>
      <c r="BO98" s="159"/>
      <c r="BP98" s="159"/>
      <c r="BQ98" s="159"/>
      <c r="BR98" s="159"/>
      <c r="BS98" s="159"/>
      <c r="BT98" s="159"/>
      <c r="BU98" s="159"/>
      <c r="BV98" s="159"/>
      <c r="BW98" s="159"/>
      <c r="BX98" s="159"/>
      <c r="BY98" s="159"/>
      <c r="BZ98" s="159"/>
      <c r="CA98" s="159"/>
      <c r="CB98" s="159"/>
      <c r="CC98" s="159"/>
      <c r="CD98" s="159"/>
      <c r="CE98" s="159"/>
    </row>
    <row r="99" spans="1:83" s="10" customFormat="1" ht="20.100000000000001" customHeight="1" thickBot="1" x14ac:dyDescent="0.3">
      <c r="A99" s="265"/>
      <c r="B99" s="87">
        <v>83</v>
      </c>
      <c r="C99" s="98" t="s">
        <v>108</v>
      </c>
      <c r="D99" s="240">
        <v>2075</v>
      </c>
      <c r="E99" s="106">
        <v>101495435</v>
      </c>
      <c r="F99" s="136">
        <f>+J99</f>
        <v>71046805</v>
      </c>
      <c r="G99" s="136"/>
      <c r="H99" s="136"/>
      <c r="I99" s="137"/>
      <c r="J99" s="136">
        <v>71046805</v>
      </c>
      <c r="K99" s="136"/>
      <c r="L99" s="136"/>
      <c r="M99" s="136"/>
      <c r="N99" s="136"/>
      <c r="O99" s="136"/>
      <c r="P99" s="136"/>
      <c r="Q99" s="136"/>
      <c r="R99" s="138"/>
      <c r="S99" s="134">
        <f t="shared" si="4"/>
        <v>71046805</v>
      </c>
      <c r="T99" s="135">
        <f t="shared" si="5"/>
        <v>0</v>
      </c>
      <c r="U99" s="160"/>
      <c r="V99" s="156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  <c r="AH99" s="160"/>
      <c r="AI99" s="160"/>
      <c r="AJ99" s="163"/>
      <c r="AK99" s="159"/>
      <c r="AL99" s="159"/>
      <c r="AM99" s="159"/>
      <c r="AN99" s="159"/>
      <c r="AO99" s="159"/>
      <c r="AP99" s="159"/>
      <c r="AQ99" s="159"/>
      <c r="AR99" s="159"/>
      <c r="AS99" s="159"/>
      <c r="AT99" s="159"/>
      <c r="AU99" s="159"/>
      <c r="AV99" s="159"/>
      <c r="AW99" s="159"/>
      <c r="AX99" s="159"/>
      <c r="AY99" s="159"/>
      <c r="AZ99" s="159"/>
      <c r="BA99" s="159"/>
      <c r="BB99" s="159"/>
      <c r="BC99" s="159"/>
      <c r="BD99" s="159"/>
      <c r="BE99" s="159"/>
      <c r="BF99" s="159"/>
      <c r="BG99" s="159"/>
      <c r="BH99" s="159"/>
      <c r="BI99" s="159"/>
      <c r="BJ99" s="159"/>
      <c r="BK99" s="159"/>
      <c r="BL99" s="159"/>
      <c r="BM99" s="159"/>
      <c r="BN99" s="159"/>
      <c r="BO99" s="159"/>
      <c r="BP99" s="159"/>
      <c r="BQ99" s="159"/>
      <c r="BR99" s="159"/>
      <c r="BS99" s="159"/>
      <c r="BT99" s="159"/>
      <c r="BU99" s="159"/>
      <c r="BV99" s="159"/>
      <c r="BW99" s="159"/>
      <c r="BX99" s="159"/>
      <c r="BY99" s="159"/>
      <c r="BZ99" s="159"/>
      <c r="CA99" s="159"/>
      <c r="CB99" s="159"/>
      <c r="CC99" s="159"/>
      <c r="CD99" s="159"/>
      <c r="CE99" s="159"/>
    </row>
    <row r="100" spans="1:83" s="10" customFormat="1" ht="19.5" customHeight="1" thickBot="1" x14ac:dyDescent="0.3">
      <c r="A100" s="265"/>
      <c r="B100" s="87">
        <v>84</v>
      </c>
      <c r="C100" s="98" t="s">
        <v>109</v>
      </c>
      <c r="D100" s="240"/>
      <c r="E100" s="106"/>
      <c r="F100" s="136"/>
      <c r="G100" s="136"/>
      <c r="H100" s="136"/>
      <c r="I100" s="137"/>
      <c r="J100" s="136"/>
      <c r="K100" s="136"/>
      <c r="L100" s="136"/>
      <c r="M100" s="136"/>
      <c r="N100" s="136"/>
      <c r="O100" s="136"/>
      <c r="P100" s="136"/>
      <c r="Q100" s="136"/>
      <c r="R100" s="138"/>
      <c r="S100" s="134">
        <f t="shared" si="4"/>
        <v>0</v>
      </c>
      <c r="T100" s="135">
        <f t="shared" si="5"/>
        <v>0</v>
      </c>
      <c r="U100" s="160"/>
      <c r="V100" s="156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3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  <c r="BD100" s="159"/>
      <c r="BE100" s="159"/>
      <c r="BF100" s="159"/>
      <c r="BG100" s="159"/>
      <c r="BH100" s="159"/>
      <c r="BI100" s="159"/>
      <c r="BJ100" s="159"/>
      <c r="BK100" s="159"/>
      <c r="BL100" s="159"/>
      <c r="BM100" s="159"/>
      <c r="BN100" s="159"/>
      <c r="BO100" s="159"/>
      <c r="BP100" s="159"/>
      <c r="BQ100" s="159"/>
      <c r="BR100" s="159"/>
      <c r="BS100" s="159"/>
      <c r="BT100" s="159"/>
      <c r="BU100" s="159"/>
      <c r="BV100" s="159"/>
      <c r="BW100" s="159"/>
      <c r="BX100" s="159"/>
      <c r="BY100" s="159"/>
      <c r="BZ100" s="159"/>
      <c r="CA100" s="159"/>
      <c r="CB100" s="159"/>
      <c r="CC100" s="159"/>
      <c r="CD100" s="159"/>
      <c r="CE100" s="159"/>
    </row>
    <row r="101" spans="1:83" s="10" customFormat="1" ht="20.100000000000001" customHeight="1" thickBot="1" x14ac:dyDescent="0.3">
      <c r="A101" s="265"/>
      <c r="B101" s="87">
        <v>85</v>
      </c>
      <c r="C101" s="98" t="s">
        <v>216</v>
      </c>
      <c r="D101" s="240"/>
      <c r="E101" s="106"/>
      <c r="F101" s="136"/>
      <c r="G101" s="136"/>
      <c r="H101" s="136"/>
      <c r="I101" s="137"/>
      <c r="J101" s="136"/>
      <c r="K101" s="136"/>
      <c r="L101" s="136"/>
      <c r="M101" s="136"/>
      <c r="N101" s="136"/>
      <c r="O101" s="136"/>
      <c r="P101" s="136"/>
      <c r="Q101" s="136"/>
      <c r="R101" s="138"/>
      <c r="S101" s="134">
        <f t="shared" si="4"/>
        <v>0</v>
      </c>
      <c r="T101" s="135">
        <f t="shared" si="5"/>
        <v>0</v>
      </c>
      <c r="U101" s="160"/>
      <c r="V101" s="156"/>
      <c r="W101" s="160"/>
      <c r="X101" s="160"/>
      <c r="Y101" s="160"/>
      <c r="Z101" s="160"/>
      <c r="AA101" s="160"/>
      <c r="AB101" s="160"/>
      <c r="AC101" s="160"/>
      <c r="AD101" s="160"/>
      <c r="AE101" s="160"/>
      <c r="AF101" s="160"/>
      <c r="AG101" s="160"/>
      <c r="AH101" s="160"/>
      <c r="AI101" s="160"/>
      <c r="AJ101" s="163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  <c r="BD101" s="159"/>
      <c r="BE101" s="159"/>
      <c r="BF101" s="159"/>
      <c r="BG101" s="159"/>
      <c r="BH101" s="159"/>
      <c r="BI101" s="159"/>
      <c r="BJ101" s="159"/>
      <c r="BK101" s="159"/>
      <c r="BL101" s="159"/>
      <c r="BM101" s="159"/>
      <c r="BN101" s="159"/>
      <c r="BO101" s="159"/>
      <c r="BP101" s="159"/>
      <c r="BQ101" s="159"/>
      <c r="BR101" s="159"/>
      <c r="BS101" s="159"/>
      <c r="BT101" s="159"/>
      <c r="BU101" s="159"/>
      <c r="BV101" s="159"/>
      <c r="BW101" s="159"/>
      <c r="BX101" s="159"/>
      <c r="BY101" s="159"/>
      <c r="BZ101" s="159"/>
      <c r="CA101" s="159"/>
      <c r="CB101" s="159"/>
      <c r="CC101" s="159"/>
      <c r="CD101" s="159"/>
      <c r="CE101" s="159"/>
    </row>
    <row r="102" spans="1:83" s="10" customFormat="1" ht="51" customHeight="1" thickBot="1" x14ac:dyDescent="0.3">
      <c r="A102" s="265"/>
      <c r="B102" s="87">
        <v>86</v>
      </c>
      <c r="C102" s="98" t="s">
        <v>110</v>
      </c>
      <c r="D102" s="240">
        <v>2067</v>
      </c>
      <c r="E102" s="106">
        <v>24950651</v>
      </c>
      <c r="F102" s="136">
        <f>+J102</f>
        <v>17465455</v>
      </c>
      <c r="G102" s="136"/>
      <c r="H102" s="136"/>
      <c r="I102" s="137"/>
      <c r="J102" s="136">
        <v>17465455</v>
      </c>
      <c r="K102" s="136"/>
      <c r="L102" s="136"/>
      <c r="M102" s="136"/>
      <c r="N102" s="136"/>
      <c r="O102" s="136"/>
      <c r="P102" s="136"/>
      <c r="Q102" s="136"/>
      <c r="R102" s="138"/>
      <c r="S102" s="134">
        <f t="shared" si="4"/>
        <v>17465455</v>
      </c>
      <c r="T102" s="135">
        <f t="shared" si="5"/>
        <v>0</v>
      </c>
      <c r="U102" s="160"/>
      <c r="V102" s="156"/>
      <c r="W102" s="160"/>
      <c r="X102" s="160"/>
      <c r="Y102" s="160"/>
      <c r="Z102" s="160"/>
      <c r="AA102" s="160"/>
      <c r="AB102" s="160"/>
      <c r="AC102" s="160"/>
      <c r="AD102" s="160"/>
      <c r="AE102" s="160"/>
      <c r="AF102" s="160"/>
      <c r="AG102" s="160"/>
      <c r="AH102" s="160"/>
      <c r="AI102" s="160"/>
      <c r="AJ102" s="163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  <c r="BD102" s="159"/>
      <c r="BE102" s="159"/>
      <c r="BF102" s="159"/>
      <c r="BG102" s="159"/>
      <c r="BH102" s="159"/>
      <c r="BI102" s="159"/>
      <c r="BJ102" s="159"/>
      <c r="BK102" s="159"/>
      <c r="BL102" s="159"/>
      <c r="BM102" s="159"/>
      <c r="BN102" s="159"/>
      <c r="BO102" s="159"/>
      <c r="BP102" s="159"/>
      <c r="BQ102" s="159"/>
      <c r="BR102" s="159"/>
      <c r="BS102" s="159"/>
      <c r="BT102" s="159"/>
      <c r="BU102" s="159"/>
      <c r="BV102" s="159"/>
      <c r="BW102" s="159"/>
      <c r="BX102" s="159"/>
      <c r="BY102" s="159"/>
      <c r="BZ102" s="159"/>
      <c r="CA102" s="159"/>
      <c r="CB102" s="159"/>
      <c r="CC102" s="159"/>
      <c r="CD102" s="159"/>
      <c r="CE102" s="159"/>
    </row>
    <row r="103" spans="1:83" s="10" customFormat="1" ht="20.100000000000001" customHeight="1" thickBot="1" x14ac:dyDescent="0.3">
      <c r="A103" s="265"/>
      <c r="B103" s="87">
        <v>87</v>
      </c>
      <c r="C103" s="98" t="s">
        <v>111</v>
      </c>
      <c r="D103" s="240">
        <v>3683</v>
      </c>
      <c r="E103" s="106">
        <v>12696363</v>
      </c>
      <c r="F103" s="136">
        <f>+L103</f>
        <v>8887454</v>
      </c>
      <c r="G103" s="136"/>
      <c r="H103" s="136"/>
      <c r="I103" s="137"/>
      <c r="J103" s="136"/>
      <c r="K103" s="136"/>
      <c r="L103" s="136">
        <v>8887454</v>
      </c>
      <c r="M103" s="136"/>
      <c r="N103" s="136"/>
      <c r="O103" s="136"/>
      <c r="P103" s="136"/>
      <c r="Q103" s="136"/>
      <c r="R103" s="138"/>
      <c r="S103" s="134">
        <f t="shared" si="4"/>
        <v>8887454</v>
      </c>
      <c r="T103" s="135">
        <f t="shared" si="5"/>
        <v>0</v>
      </c>
      <c r="U103" s="160"/>
      <c r="V103" s="156"/>
      <c r="W103" s="160"/>
      <c r="X103" s="160"/>
      <c r="Y103" s="160"/>
      <c r="Z103" s="160"/>
      <c r="AA103" s="160"/>
      <c r="AB103" s="160"/>
      <c r="AC103" s="160"/>
      <c r="AD103" s="160"/>
      <c r="AE103" s="160"/>
      <c r="AF103" s="160"/>
      <c r="AG103" s="160"/>
      <c r="AH103" s="160"/>
      <c r="AI103" s="160"/>
      <c r="AJ103" s="163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  <c r="BE103" s="159"/>
      <c r="BF103" s="159"/>
      <c r="BG103" s="159"/>
      <c r="BH103" s="159"/>
      <c r="BI103" s="159"/>
      <c r="BJ103" s="159"/>
      <c r="BK103" s="159"/>
      <c r="BL103" s="159"/>
      <c r="BM103" s="159"/>
      <c r="BN103" s="159"/>
      <c r="BO103" s="159"/>
      <c r="BP103" s="159"/>
      <c r="BQ103" s="159"/>
      <c r="BR103" s="159"/>
      <c r="BS103" s="159"/>
      <c r="BT103" s="159"/>
      <c r="BU103" s="159"/>
      <c r="BV103" s="159"/>
      <c r="BW103" s="159"/>
      <c r="BX103" s="159"/>
      <c r="BY103" s="159"/>
      <c r="BZ103" s="159"/>
      <c r="CA103" s="159"/>
      <c r="CB103" s="159"/>
      <c r="CC103" s="159"/>
      <c r="CD103" s="159"/>
      <c r="CE103" s="159"/>
    </row>
    <row r="104" spans="1:83" s="10" customFormat="1" ht="20.100000000000001" customHeight="1" thickBot="1" x14ac:dyDescent="0.3">
      <c r="A104" s="265"/>
      <c r="B104" s="87">
        <v>88</v>
      </c>
      <c r="C104" s="98" t="s">
        <v>201</v>
      </c>
      <c r="D104" s="240"/>
      <c r="E104" s="106"/>
      <c r="F104" s="136"/>
      <c r="G104" s="136"/>
      <c r="H104" s="136"/>
      <c r="I104" s="137"/>
      <c r="J104" s="136"/>
      <c r="K104" s="136"/>
      <c r="L104" s="136"/>
      <c r="M104" s="136"/>
      <c r="N104" s="136"/>
      <c r="O104" s="136"/>
      <c r="P104" s="136"/>
      <c r="Q104" s="136"/>
      <c r="R104" s="138"/>
      <c r="S104" s="134">
        <f t="shared" si="4"/>
        <v>0</v>
      </c>
      <c r="T104" s="135">
        <f t="shared" si="5"/>
        <v>0</v>
      </c>
      <c r="U104" s="160"/>
      <c r="V104" s="156"/>
      <c r="W104" s="160"/>
      <c r="X104" s="160"/>
      <c r="Y104" s="160"/>
      <c r="Z104" s="160"/>
      <c r="AA104" s="160"/>
      <c r="AB104" s="160"/>
      <c r="AC104" s="160"/>
      <c r="AD104" s="160"/>
      <c r="AE104" s="160"/>
      <c r="AF104" s="160"/>
      <c r="AG104" s="160"/>
      <c r="AH104" s="160"/>
      <c r="AI104" s="160"/>
      <c r="AJ104" s="163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  <c r="BD104" s="159"/>
      <c r="BE104" s="159"/>
      <c r="BF104" s="159"/>
      <c r="BG104" s="159"/>
      <c r="BH104" s="159"/>
      <c r="BI104" s="159"/>
      <c r="BJ104" s="159"/>
      <c r="BK104" s="159"/>
      <c r="BL104" s="159"/>
      <c r="BM104" s="159"/>
      <c r="BN104" s="159"/>
      <c r="BO104" s="159"/>
      <c r="BP104" s="159"/>
      <c r="BQ104" s="159"/>
      <c r="BR104" s="159"/>
      <c r="BS104" s="159"/>
      <c r="BT104" s="159"/>
      <c r="BU104" s="159"/>
      <c r="BV104" s="159"/>
      <c r="BW104" s="159"/>
      <c r="BX104" s="159"/>
      <c r="BY104" s="159"/>
      <c r="BZ104" s="159"/>
      <c r="CA104" s="159"/>
      <c r="CB104" s="159"/>
      <c r="CC104" s="159"/>
      <c r="CD104" s="159"/>
      <c r="CE104" s="159"/>
    </row>
    <row r="105" spans="1:83" s="10" customFormat="1" ht="20.100000000000001" customHeight="1" thickBot="1" x14ac:dyDescent="0.3">
      <c r="A105" s="265"/>
      <c r="B105" s="87">
        <v>89</v>
      </c>
      <c r="C105" s="98" t="s">
        <v>113</v>
      </c>
      <c r="D105" s="240"/>
      <c r="E105" s="106"/>
      <c r="F105" s="136"/>
      <c r="G105" s="136"/>
      <c r="H105" s="136"/>
      <c r="I105" s="137"/>
      <c r="J105" s="136"/>
      <c r="K105" s="136"/>
      <c r="L105" s="136"/>
      <c r="M105" s="136"/>
      <c r="N105" s="136"/>
      <c r="O105" s="136"/>
      <c r="P105" s="136"/>
      <c r="Q105" s="136"/>
      <c r="R105" s="138"/>
      <c r="S105" s="134">
        <f t="shared" si="4"/>
        <v>0</v>
      </c>
      <c r="T105" s="135">
        <f t="shared" si="5"/>
        <v>0</v>
      </c>
      <c r="U105" s="160"/>
      <c r="V105" s="156"/>
      <c r="W105" s="160"/>
      <c r="X105" s="160"/>
      <c r="Y105" s="160"/>
      <c r="Z105" s="160"/>
      <c r="AA105" s="160"/>
      <c r="AB105" s="160"/>
      <c r="AC105" s="160"/>
      <c r="AD105" s="160"/>
      <c r="AE105" s="160"/>
      <c r="AF105" s="160"/>
      <c r="AG105" s="160"/>
      <c r="AH105" s="160"/>
      <c r="AI105" s="160"/>
      <c r="AJ105" s="163"/>
      <c r="AK105" s="159"/>
      <c r="AL105" s="159"/>
      <c r="AM105" s="159"/>
      <c r="AN105" s="159"/>
      <c r="AO105" s="159"/>
      <c r="AP105" s="159"/>
      <c r="AQ105" s="159"/>
      <c r="AR105" s="159"/>
      <c r="AS105" s="159"/>
      <c r="AT105" s="159"/>
      <c r="AU105" s="159"/>
      <c r="AV105" s="159"/>
      <c r="AW105" s="159"/>
      <c r="AX105" s="159"/>
      <c r="AY105" s="159"/>
      <c r="AZ105" s="159"/>
      <c r="BA105" s="159"/>
      <c r="BB105" s="159"/>
      <c r="BC105" s="159"/>
      <c r="BD105" s="159"/>
      <c r="BE105" s="159"/>
      <c r="BF105" s="159"/>
      <c r="BG105" s="159"/>
      <c r="BH105" s="159"/>
      <c r="BI105" s="159"/>
      <c r="BJ105" s="159"/>
      <c r="BK105" s="159"/>
      <c r="BL105" s="159"/>
      <c r="BM105" s="159"/>
      <c r="BN105" s="159"/>
      <c r="BO105" s="159"/>
      <c r="BP105" s="159"/>
      <c r="BQ105" s="159"/>
      <c r="BR105" s="159"/>
      <c r="BS105" s="159"/>
      <c r="BT105" s="159"/>
      <c r="BU105" s="159"/>
      <c r="BV105" s="159"/>
      <c r="BW105" s="159"/>
      <c r="BX105" s="159"/>
      <c r="BY105" s="159"/>
      <c r="BZ105" s="159"/>
      <c r="CA105" s="159"/>
      <c r="CB105" s="159"/>
      <c r="CC105" s="159"/>
      <c r="CD105" s="159"/>
      <c r="CE105" s="159"/>
    </row>
    <row r="106" spans="1:83" s="10" customFormat="1" ht="20.100000000000001" customHeight="1" thickBot="1" x14ac:dyDescent="0.3">
      <c r="A106" s="265"/>
      <c r="B106" s="87">
        <v>90</v>
      </c>
      <c r="C106" s="98" t="s">
        <v>114</v>
      </c>
      <c r="D106" s="240"/>
      <c r="E106" s="106"/>
      <c r="F106" s="136"/>
      <c r="G106" s="136"/>
      <c r="H106" s="136"/>
      <c r="I106" s="137"/>
      <c r="J106" s="136"/>
      <c r="K106" s="136"/>
      <c r="L106" s="136"/>
      <c r="M106" s="136"/>
      <c r="N106" s="136"/>
      <c r="O106" s="136"/>
      <c r="P106" s="136"/>
      <c r="Q106" s="136"/>
      <c r="R106" s="138"/>
      <c r="S106" s="134">
        <f t="shared" si="4"/>
        <v>0</v>
      </c>
      <c r="T106" s="135">
        <f t="shared" si="5"/>
        <v>0</v>
      </c>
      <c r="U106" s="160"/>
      <c r="V106" s="156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0"/>
      <c r="AG106" s="160"/>
      <c r="AH106" s="160"/>
      <c r="AI106" s="160"/>
      <c r="AJ106" s="163"/>
      <c r="AK106" s="159"/>
      <c r="AL106" s="159"/>
      <c r="AM106" s="159"/>
      <c r="AN106" s="159"/>
      <c r="AO106" s="159"/>
      <c r="AP106" s="159"/>
      <c r="AQ106" s="159"/>
      <c r="AR106" s="159"/>
      <c r="AS106" s="159"/>
      <c r="AT106" s="159"/>
      <c r="AU106" s="159"/>
      <c r="AV106" s="159"/>
      <c r="AW106" s="159"/>
      <c r="AX106" s="159"/>
      <c r="AY106" s="159"/>
      <c r="AZ106" s="159"/>
      <c r="BA106" s="159"/>
      <c r="BB106" s="159"/>
      <c r="BC106" s="159"/>
      <c r="BD106" s="159"/>
      <c r="BE106" s="159"/>
      <c r="BF106" s="159"/>
      <c r="BG106" s="159"/>
      <c r="BH106" s="159"/>
      <c r="BI106" s="159"/>
      <c r="BJ106" s="159"/>
      <c r="BK106" s="159"/>
      <c r="BL106" s="159"/>
      <c r="BM106" s="159"/>
      <c r="BN106" s="159"/>
      <c r="BO106" s="159"/>
      <c r="BP106" s="159"/>
      <c r="BQ106" s="159"/>
      <c r="BR106" s="159"/>
      <c r="BS106" s="159"/>
      <c r="BT106" s="159"/>
      <c r="BU106" s="159"/>
      <c r="BV106" s="159"/>
      <c r="BW106" s="159"/>
      <c r="BX106" s="159"/>
      <c r="BY106" s="159"/>
      <c r="BZ106" s="159"/>
      <c r="CA106" s="159"/>
      <c r="CB106" s="159"/>
      <c r="CC106" s="159"/>
      <c r="CD106" s="159"/>
      <c r="CE106" s="159"/>
    </row>
    <row r="107" spans="1:83" s="10" customFormat="1" ht="20.100000000000001" customHeight="1" thickBot="1" x14ac:dyDescent="0.3">
      <c r="A107" s="265"/>
      <c r="B107" s="87">
        <v>91</v>
      </c>
      <c r="C107" s="98" t="s">
        <v>115</v>
      </c>
      <c r="D107" s="240" t="s">
        <v>213</v>
      </c>
      <c r="E107" s="106">
        <f>+G107*12</f>
        <v>59283216</v>
      </c>
      <c r="F107" s="136">
        <f>SUM(G107:R107)</f>
        <v>34581882</v>
      </c>
      <c r="G107" s="136">
        <f>4940268</f>
        <v>4940268</v>
      </c>
      <c r="H107" s="136">
        <v>4940269</v>
      </c>
      <c r="I107" s="137">
        <v>4940269</v>
      </c>
      <c r="J107" s="136">
        <v>4940269</v>
      </c>
      <c r="K107" s="136">
        <v>4940269</v>
      </c>
      <c r="L107" s="136">
        <v>4940269</v>
      </c>
      <c r="M107" s="136">
        <v>4940269</v>
      </c>
      <c r="N107" s="136"/>
      <c r="O107" s="136"/>
      <c r="P107" s="136"/>
      <c r="Q107" s="136"/>
      <c r="R107" s="138"/>
      <c r="S107" s="134">
        <f t="shared" si="4"/>
        <v>34581882</v>
      </c>
      <c r="T107" s="135">
        <f t="shared" si="5"/>
        <v>0</v>
      </c>
      <c r="U107" s="160"/>
      <c r="V107" s="156"/>
      <c r="W107" s="160"/>
      <c r="X107" s="160"/>
      <c r="Y107" s="160"/>
      <c r="Z107" s="160"/>
      <c r="AA107" s="160"/>
      <c r="AB107" s="160"/>
      <c r="AC107" s="160"/>
      <c r="AD107" s="160"/>
      <c r="AE107" s="160"/>
      <c r="AF107" s="160"/>
      <c r="AG107" s="160"/>
      <c r="AH107" s="160"/>
      <c r="AI107" s="160"/>
      <c r="AJ107" s="163"/>
      <c r="AK107" s="159"/>
      <c r="AL107" s="159"/>
      <c r="AM107" s="159"/>
      <c r="AN107" s="159"/>
      <c r="AO107" s="159"/>
      <c r="AP107" s="159"/>
      <c r="AQ107" s="159"/>
      <c r="AR107" s="159"/>
      <c r="AS107" s="159"/>
      <c r="AT107" s="159"/>
      <c r="AU107" s="159"/>
      <c r="AV107" s="159"/>
      <c r="AW107" s="159"/>
      <c r="AX107" s="159"/>
      <c r="AY107" s="159"/>
      <c r="AZ107" s="159"/>
      <c r="BA107" s="159"/>
      <c r="BB107" s="159"/>
      <c r="BC107" s="159"/>
      <c r="BD107" s="159"/>
      <c r="BE107" s="159"/>
      <c r="BF107" s="159"/>
      <c r="BG107" s="159"/>
      <c r="BH107" s="159"/>
      <c r="BI107" s="159"/>
      <c r="BJ107" s="159"/>
      <c r="BK107" s="159"/>
      <c r="BL107" s="159"/>
      <c r="BM107" s="159"/>
      <c r="BN107" s="159"/>
      <c r="BO107" s="159"/>
      <c r="BP107" s="159"/>
      <c r="BQ107" s="159"/>
      <c r="BR107" s="159"/>
      <c r="BS107" s="159"/>
      <c r="BT107" s="159"/>
      <c r="BU107" s="159"/>
      <c r="BV107" s="159"/>
      <c r="BW107" s="159"/>
      <c r="BX107" s="159"/>
      <c r="BY107" s="159"/>
      <c r="BZ107" s="159"/>
      <c r="CA107" s="159"/>
      <c r="CB107" s="159"/>
      <c r="CC107" s="159"/>
      <c r="CD107" s="159"/>
      <c r="CE107" s="159"/>
    </row>
    <row r="108" spans="1:83" s="10" customFormat="1" ht="30.75" thickBot="1" x14ac:dyDescent="0.3">
      <c r="A108" s="265"/>
      <c r="B108" s="87">
        <v>92</v>
      </c>
      <c r="C108" s="98" t="s">
        <v>206</v>
      </c>
      <c r="D108" s="240" t="s">
        <v>213</v>
      </c>
      <c r="E108" s="106"/>
      <c r="F108" s="136">
        <f>+G108</f>
        <v>9203017</v>
      </c>
      <c r="G108" s="136">
        <v>9203017</v>
      </c>
      <c r="H108" s="136"/>
      <c r="I108" s="137"/>
      <c r="J108" s="136"/>
      <c r="K108" s="136"/>
      <c r="L108" s="136"/>
      <c r="M108" s="136"/>
      <c r="N108" s="136"/>
      <c r="O108" s="136"/>
      <c r="P108" s="136"/>
      <c r="Q108" s="136"/>
      <c r="R108" s="138"/>
      <c r="S108" s="134">
        <f t="shared" si="4"/>
        <v>9203017</v>
      </c>
      <c r="T108" s="135">
        <f t="shared" si="5"/>
        <v>0</v>
      </c>
      <c r="U108" s="160"/>
      <c r="V108" s="156"/>
      <c r="W108" s="160"/>
      <c r="X108" s="160"/>
      <c r="Y108" s="160"/>
      <c r="Z108" s="160"/>
      <c r="AA108" s="160"/>
      <c r="AB108" s="160"/>
      <c r="AC108" s="160"/>
      <c r="AD108" s="160"/>
      <c r="AE108" s="160"/>
      <c r="AF108" s="160"/>
      <c r="AG108" s="160"/>
      <c r="AH108" s="160"/>
      <c r="AI108" s="160"/>
      <c r="AJ108" s="163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159"/>
      <c r="CA108" s="159"/>
      <c r="CB108" s="159"/>
      <c r="CC108" s="159"/>
      <c r="CD108" s="159"/>
      <c r="CE108" s="159"/>
    </row>
    <row r="109" spans="1:83" s="10" customFormat="1" ht="30.75" thickBot="1" x14ac:dyDescent="0.3">
      <c r="A109" s="265"/>
      <c r="B109" s="87">
        <v>93</v>
      </c>
      <c r="C109" s="98" t="s">
        <v>116</v>
      </c>
      <c r="D109" s="240">
        <v>4</v>
      </c>
      <c r="E109" s="106">
        <v>295638927</v>
      </c>
      <c r="F109" s="136">
        <v>206947249</v>
      </c>
      <c r="G109" s="136"/>
      <c r="H109" s="136"/>
      <c r="I109" s="137"/>
      <c r="J109" s="136"/>
      <c r="K109" s="136"/>
      <c r="L109" s="136"/>
      <c r="M109" s="136">
        <v>206947249</v>
      </c>
      <c r="N109" s="136"/>
      <c r="O109" s="136"/>
      <c r="P109" s="136"/>
      <c r="Q109" s="136"/>
      <c r="R109" s="138"/>
      <c r="S109" s="134">
        <f>SUM(G109:R109)</f>
        <v>206947249</v>
      </c>
      <c r="T109" s="135">
        <f>+F109-S109</f>
        <v>0</v>
      </c>
      <c r="U109" s="160"/>
      <c r="V109" s="156"/>
      <c r="W109" s="160"/>
      <c r="X109" s="160"/>
      <c r="Y109" s="160"/>
      <c r="Z109" s="160"/>
      <c r="AA109" s="160"/>
      <c r="AB109" s="160"/>
      <c r="AC109" s="160"/>
      <c r="AD109" s="160"/>
      <c r="AE109" s="160"/>
      <c r="AF109" s="160"/>
      <c r="AG109" s="160"/>
      <c r="AH109" s="160"/>
      <c r="AI109" s="160"/>
      <c r="AJ109" s="163"/>
      <c r="AK109" s="159"/>
      <c r="AL109" s="159"/>
      <c r="AM109" s="159"/>
      <c r="AN109" s="159"/>
      <c r="AO109" s="159"/>
      <c r="AP109" s="159"/>
      <c r="AQ109" s="159"/>
      <c r="AR109" s="159"/>
      <c r="AS109" s="159"/>
      <c r="AT109" s="159"/>
      <c r="AU109" s="159"/>
      <c r="AV109" s="159"/>
      <c r="AW109" s="159"/>
      <c r="AX109" s="159"/>
      <c r="AY109" s="159"/>
      <c r="AZ109" s="159"/>
      <c r="BA109" s="159"/>
      <c r="BB109" s="159"/>
      <c r="BC109" s="159"/>
      <c r="BD109" s="159"/>
      <c r="BE109" s="159"/>
      <c r="BF109" s="159"/>
      <c r="BG109" s="159"/>
      <c r="BH109" s="159"/>
      <c r="BI109" s="159"/>
      <c r="BJ109" s="159"/>
      <c r="BK109" s="159"/>
      <c r="BL109" s="159"/>
      <c r="BM109" s="159"/>
      <c r="BN109" s="159"/>
      <c r="BO109" s="159"/>
      <c r="BP109" s="159"/>
      <c r="BQ109" s="159"/>
      <c r="BR109" s="159"/>
      <c r="BS109" s="159"/>
      <c r="BT109" s="159"/>
      <c r="BU109" s="159"/>
      <c r="BV109" s="159"/>
      <c r="BW109" s="159"/>
      <c r="BX109" s="159"/>
      <c r="BY109" s="159"/>
      <c r="BZ109" s="159"/>
      <c r="CA109" s="159"/>
      <c r="CB109" s="159"/>
      <c r="CC109" s="159"/>
      <c r="CD109" s="159"/>
      <c r="CE109" s="159"/>
    </row>
    <row r="110" spans="1:83" s="10" customFormat="1" ht="30.75" thickBot="1" x14ac:dyDescent="0.3">
      <c r="A110" s="265"/>
      <c r="B110" s="87">
        <v>94</v>
      </c>
      <c r="C110" s="98" t="s">
        <v>203</v>
      </c>
      <c r="D110" s="240"/>
      <c r="E110" s="106"/>
      <c r="F110" s="136"/>
      <c r="G110" s="136"/>
      <c r="H110" s="136"/>
      <c r="I110" s="137"/>
      <c r="J110" s="136"/>
      <c r="K110" s="136"/>
      <c r="L110" s="136"/>
      <c r="M110" s="136"/>
      <c r="N110" s="136"/>
      <c r="O110" s="136"/>
      <c r="P110" s="136"/>
      <c r="Q110" s="136"/>
      <c r="R110" s="138"/>
      <c r="S110" s="134"/>
      <c r="T110" s="135"/>
      <c r="U110" s="160"/>
      <c r="V110" s="156"/>
      <c r="W110" s="160"/>
      <c r="X110" s="160"/>
      <c r="Y110" s="160"/>
      <c r="Z110" s="160"/>
      <c r="AA110" s="160"/>
      <c r="AB110" s="160"/>
      <c r="AC110" s="160"/>
      <c r="AD110" s="160"/>
      <c r="AE110" s="160"/>
      <c r="AF110" s="160"/>
      <c r="AG110" s="160"/>
      <c r="AH110" s="160"/>
      <c r="AI110" s="160"/>
      <c r="AJ110" s="163"/>
      <c r="AK110" s="159"/>
      <c r="AL110" s="159"/>
      <c r="AM110" s="159"/>
      <c r="AN110" s="159"/>
      <c r="AO110" s="159"/>
      <c r="AP110" s="159"/>
      <c r="AQ110" s="159"/>
      <c r="AR110" s="159"/>
      <c r="AS110" s="159"/>
      <c r="AT110" s="159"/>
      <c r="AU110" s="159"/>
      <c r="AV110" s="159"/>
      <c r="AW110" s="159"/>
      <c r="AX110" s="159"/>
      <c r="AY110" s="159"/>
      <c r="AZ110" s="159"/>
      <c r="BA110" s="159"/>
      <c r="BB110" s="159"/>
      <c r="BC110" s="159"/>
      <c r="BD110" s="159"/>
      <c r="BE110" s="159"/>
      <c r="BF110" s="159"/>
      <c r="BG110" s="159"/>
      <c r="BH110" s="159"/>
      <c r="BI110" s="159"/>
      <c r="BJ110" s="159"/>
      <c r="BK110" s="159"/>
      <c r="BL110" s="159"/>
      <c r="BM110" s="159"/>
      <c r="BN110" s="159"/>
      <c r="BO110" s="159"/>
      <c r="BP110" s="159"/>
      <c r="BQ110" s="159"/>
      <c r="BR110" s="159"/>
      <c r="BS110" s="159"/>
      <c r="BT110" s="159"/>
      <c r="BU110" s="159"/>
      <c r="BV110" s="159"/>
      <c r="BW110" s="159"/>
      <c r="BX110" s="159"/>
      <c r="BY110" s="159"/>
      <c r="BZ110" s="159"/>
      <c r="CA110" s="159"/>
      <c r="CB110" s="159"/>
      <c r="CC110" s="159"/>
      <c r="CD110" s="159"/>
      <c r="CE110" s="159"/>
    </row>
    <row r="111" spans="1:83" s="10" customFormat="1" ht="30.75" thickBot="1" x14ac:dyDescent="0.3">
      <c r="A111" s="265"/>
      <c r="B111" s="87"/>
      <c r="C111" s="98" t="s">
        <v>228</v>
      </c>
      <c r="D111" s="240"/>
      <c r="E111" s="106"/>
      <c r="F111" s="136"/>
      <c r="G111" s="136"/>
      <c r="H111" s="136"/>
      <c r="I111" s="137"/>
      <c r="J111" s="136"/>
      <c r="K111" s="136"/>
      <c r="L111" s="136"/>
      <c r="M111" s="136"/>
      <c r="N111" s="136"/>
      <c r="O111" s="136"/>
      <c r="P111" s="136"/>
      <c r="Q111" s="136"/>
      <c r="R111" s="138"/>
      <c r="S111" s="134"/>
      <c r="T111" s="135"/>
      <c r="U111" s="160"/>
      <c r="V111" s="156"/>
      <c r="W111" s="160"/>
      <c r="X111" s="160"/>
      <c r="Y111" s="160"/>
      <c r="Z111" s="160"/>
      <c r="AA111" s="160"/>
      <c r="AB111" s="160"/>
      <c r="AC111" s="160"/>
      <c r="AD111" s="160"/>
      <c r="AE111" s="160"/>
      <c r="AF111" s="160"/>
      <c r="AG111" s="160"/>
      <c r="AH111" s="160"/>
      <c r="AI111" s="160"/>
      <c r="AJ111" s="163"/>
      <c r="AK111" s="159"/>
      <c r="AL111" s="159"/>
      <c r="AM111" s="159"/>
      <c r="AN111" s="159"/>
      <c r="AO111" s="159"/>
      <c r="AP111" s="159"/>
      <c r="AQ111" s="159"/>
      <c r="AR111" s="159"/>
      <c r="AS111" s="159"/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</row>
    <row r="112" spans="1:83" s="10" customFormat="1" ht="20.100000000000001" customHeight="1" thickBot="1" x14ac:dyDescent="0.3">
      <c r="A112" s="265"/>
      <c r="B112" s="87">
        <v>95</v>
      </c>
      <c r="C112" s="98" t="s">
        <v>117</v>
      </c>
      <c r="D112" s="240">
        <v>2466</v>
      </c>
      <c r="E112" s="106">
        <v>25209410</v>
      </c>
      <c r="F112" s="136">
        <f>+J112</f>
        <v>17646587</v>
      </c>
      <c r="G112" s="136"/>
      <c r="H112" s="136"/>
      <c r="I112" s="137"/>
      <c r="J112" s="136">
        <v>17646587</v>
      </c>
      <c r="K112" s="136"/>
      <c r="L112" s="136"/>
      <c r="M112" s="136"/>
      <c r="N112" s="136"/>
      <c r="O112" s="136"/>
      <c r="P112" s="136"/>
      <c r="Q112" s="136"/>
      <c r="R112" s="138"/>
      <c r="S112" s="134">
        <f t="shared" si="4"/>
        <v>17646587</v>
      </c>
      <c r="T112" s="135">
        <f t="shared" si="5"/>
        <v>0</v>
      </c>
      <c r="U112" s="160"/>
      <c r="V112" s="156"/>
      <c r="W112" s="160"/>
      <c r="X112" s="160"/>
      <c r="Y112" s="160"/>
      <c r="Z112" s="160"/>
      <c r="AA112" s="160"/>
      <c r="AB112" s="160"/>
      <c r="AC112" s="160"/>
      <c r="AD112" s="160"/>
      <c r="AE112" s="160"/>
      <c r="AF112" s="160"/>
      <c r="AG112" s="160"/>
      <c r="AH112" s="160"/>
      <c r="AI112" s="160"/>
      <c r="AJ112" s="163"/>
      <c r="AK112" s="159"/>
      <c r="AL112" s="159"/>
      <c r="AM112" s="159"/>
      <c r="AN112" s="159"/>
      <c r="AO112" s="159"/>
      <c r="AP112" s="159"/>
      <c r="AQ112" s="159"/>
      <c r="AR112" s="159"/>
      <c r="AS112" s="159"/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</row>
    <row r="113" spans="1:83" s="10" customFormat="1" ht="20.100000000000001" customHeight="1" thickBot="1" x14ac:dyDescent="0.3">
      <c r="A113" s="265"/>
      <c r="B113" s="87">
        <v>96</v>
      </c>
      <c r="C113" s="98" t="s">
        <v>118</v>
      </c>
      <c r="D113" s="240" t="s">
        <v>31</v>
      </c>
      <c r="E113" s="106"/>
      <c r="F113" s="136"/>
      <c r="G113" s="136"/>
      <c r="H113" s="136"/>
      <c r="I113" s="137"/>
      <c r="J113" s="136"/>
      <c r="K113" s="136"/>
      <c r="L113" s="136"/>
      <c r="M113" s="136"/>
      <c r="N113" s="136"/>
      <c r="O113" s="136"/>
      <c r="P113" s="136"/>
      <c r="Q113" s="136"/>
      <c r="R113" s="138"/>
      <c r="S113" s="134">
        <f t="shared" si="4"/>
        <v>0</v>
      </c>
      <c r="T113" s="135">
        <f t="shared" si="5"/>
        <v>0</v>
      </c>
      <c r="U113" s="160"/>
      <c r="V113" s="156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3"/>
      <c r="AK113" s="159"/>
      <c r="AL113" s="159"/>
      <c r="AM113" s="159"/>
      <c r="AN113" s="159"/>
      <c r="AO113" s="159"/>
      <c r="AP113" s="159"/>
      <c r="AQ113" s="159"/>
      <c r="AR113" s="159"/>
      <c r="AS113" s="159"/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</row>
    <row r="114" spans="1:83" s="10" customFormat="1" ht="20.100000000000001" customHeight="1" thickBot="1" x14ac:dyDescent="0.3">
      <c r="A114" s="265"/>
      <c r="B114" s="87">
        <v>97</v>
      </c>
      <c r="C114" s="98" t="s">
        <v>119</v>
      </c>
      <c r="D114" s="240" t="s">
        <v>31</v>
      </c>
      <c r="E114" s="106"/>
      <c r="F114" s="136"/>
      <c r="G114" s="136"/>
      <c r="H114" s="136"/>
      <c r="I114" s="137"/>
      <c r="J114" s="136"/>
      <c r="K114" s="136"/>
      <c r="L114" s="136"/>
      <c r="M114" s="136"/>
      <c r="N114" s="136"/>
      <c r="O114" s="136"/>
      <c r="P114" s="136"/>
      <c r="Q114" s="136"/>
      <c r="R114" s="138"/>
      <c r="S114" s="134">
        <f t="shared" si="4"/>
        <v>0</v>
      </c>
      <c r="T114" s="135">
        <f t="shared" si="5"/>
        <v>0</v>
      </c>
      <c r="U114" s="160"/>
      <c r="V114" s="156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  <c r="AH114" s="160"/>
      <c r="AI114" s="160"/>
      <c r="AJ114" s="163"/>
      <c r="AK114" s="159"/>
      <c r="AL114" s="159"/>
      <c r="AM114" s="159"/>
      <c r="AN114" s="159"/>
      <c r="AO114" s="159"/>
      <c r="AP114" s="159"/>
      <c r="AQ114" s="159"/>
      <c r="AR114" s="159"/>
      <c r="AS114" s="159"/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</row>
    <row r="115" spans="1:83" s="10" customFormat="1" ht="20.100000000000001" customHeight="1" thickBot="1" x14ac:dyDescent="0.3">
      <c r="A115" s="265"/>
      <c r="B115" s="87">
        <v>98</v>
      </c>
      <c r="C115" s="98" t="s">
        <v>120</v>
      </c>
      <c r="D115" s="240" t="s">
        <v>31</v>
      </c>
      <c r="E115" s="106"/>
      <c r="F115" s="136">
        <f>+J115+L115</f>
        <v>469650614</v>
      </c>
      <c r="G115" s="136"/>
      <c r="H115" s="136"/>
      <c r="I115" s="137"/>
      <c r="J115" s="136">
        <f>95206201+109995572</f>
        <v>205201773</v>
      </c>
      <c r="K115" s="136"/>
      <c r="L115" s="136">
        <f>133413125+131035716</f>
        <v>264448841</v>
      </c>
      <c r="M115" s="136"/>
      <c r="N115" s="136"/>
      <c r="O115" s="136"/>
      <c r="P115" s="136"/>
      <c r="Q115" s="136"/>
      <c r="R115" s="138"/>
      <c r="S115" s="134">
        <f t="shared" si="4"/>
        <v>469650614</v>
      </c>
      <c r="T115" s="135">
        <f t="shared" si="5"/>
        <v>0</v>
      </c>
      <c r="U115" s="160"/>
      <c r="V115" s="156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3"/>
      <c r="AK115" s="159"/>
      <c r="AL115" s="159"/>
      <c r="AM115" s="159"/>
      <c r="AN115" s="159"/>
      <c r="AO115" s="159"/>
      <c r="AP115" s="159"/>
      <c r="AQ115" s="159"/>
      <c r="AR115" s="159"/>
      <c r="AS115" s="159"/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</row>
    <row r="116" spans="1:83" s="10" customFormat="1" ht="20.100000000000001" customHeight="1" thickBot="1" x14ac:dyDescent="0.3">
      <c r="A116" s="265"/>
      <c r="B116" s="87">
        <v>99</v>
      </c>
      <c r="C116" s="98" t="s">
        <v>121</v>
      </c>
      <c r="D116" s="240"/>
      <c r="E116" s="106"/>
      <c r="F116" s="136"/>
      <c r="G116" s="136"/>
      <c r="H116" s="136"/>
      <c r="I116" s="137"/>
      <c r="J116" s="136"/>
      <c r="K116" s="136"/>
      <c r="L116" s="136"/>
      <c r="M116" s="136"/>
      <c r="N116" s="136"/>
      <c r="O116" s="136"/>
      <c r="P116" s="136"/>
      <c r="Q116" s="136"/>
      <c r="R116" s="138"/>
      <c r="S116" s="138"/>
      <c r="T116" s="141"/>
      <c r="U116" s="160"/>
      <c r="V116" s="156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3"/>
      <c r="AK116" s="159"/>
      <c r="AL116" s="159"/>
      <c r="AM116" s="159"/>
      <c r="AN116" s="159"/>
      <c r="AO116" s="159"/>
      <c r="AP116" s="159"/>
      <c r="AQ116" s="159"/>
      <c r="AR116" s="159"/>
      <c r="AS116" s="159"/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</row>
    <row r="117" spans="1:83" s="10" customFormat="1" ht="20.100000000000001" customHeight="1" thickBot="1" x14ac:dyDescent="0.3">
      <c r="A117" s="265"/>
      <c r="B117" s="87">
        <v>100</v>
      </c>
      <c r="C117" s="98" t="s">
        <v>122</v>
      </c>
      <c r="D117" s="240"/>
      <c r="E117" s="106"/>
      <c r="F117" s="136"/>
      <c r="G117" s="136"/>
      <c r="H117" s="136"/>
      <c r="I117" s="137"/>
      <c r="J117" s="136"/>
      <c r="K117" s="136"/>
      <c r="L117" s="136"/>
      <c r="M117" s="136"/>
      <c r="N117" s="136"/>
      <c r="O117" s="136"/>
      <c r="P117" s="136"/>
      <c r="Q117" s="136"/>
      <c r="R117" s="138"/>
      <c r="S117" s="138"/>
      <c r="T117" s="141"/>
      <c r="U117" s="160"/>
      <c r="V117" s="156"/>
      <c r="W117" s="160"/>
      <c r="X117" s="160"/>
      <c r="Y117" s="160"/>
      <c r="Z117" s="160"/>
      <c r="AA117" s="160"/>
      <c r="AB117" s="160"/>
      <c r="AC117" s="160"/>
      <c r="AD117" s="160"/>
      <c r="AE117" s="160"/>
      <c r="AF117" s="160"/>
      <c r="AG117" s="160"/>
      <c r="AH117" s="160"/>
      <c r="AI117" s="160"/>
      <c r="AJ117" s="163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</row>
    <row r="118" spans="1:83" s="10" customFormat="1" ht="20.100000000000001" customHeight="1" thickBot="1" x14ac:dyDescent="0.3">
      <c r="A118" s="265"/>
      <c r="B118" s="87">
        <v>101</v>
      </c>
      <c r="C118" s="98" t="s">
        <v>123</v>
      </c>
      <c r="D118" s="240"/>
      <c r="E118" s="106"/>
      <c r="F118" s="136"/>
      <c r="G118" s="136"/>
      <c r="H118" s="136"/>
      <c r="I118" s="137"/>
      <c r="J118" s="136"/>
      <c r="K118" s="136"/>
      <c r="L118" s="136"/>
      <c r="M118" s="136"/>
      <c r="N118" s="136"/>
      <c r="O118" s="136"/>
      <c r="P118" s="136"/>
      <c r="Q118" s="136"/>
      <c r="R118" s="138"/>
      <c r="S118" s="138"/>
      <c r="T118" s="141"/>
      <c r="U118" s="160"/>
      <c r="V118" s="156"/>
      <c r="W118" s="160"/>
      <c r="X118" s="160"/>
      <c r="Y118" s="160"/>
      <c r="Z118" s="160"/>
      <c r="AA118" s="160"/>
      <c r="AB118" s="160"/>
      <c r="AC118" s="160"/>
      <c r="AD118" s="160"/>
      <c r="AE118" s="160"/>
      <c r="AF118" s="160"/>
      <c r="AG118" s="160"/>
      <c r="AH118" s="160"/>
      <c r="AI118" s="160"/>
      <c r="AJ118" s="163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</row>
    <row r="119" spans="1:83" s="10" customFormat="1" ht="20.100000000000001" customHeight="1" thickBot="1" x14ac:dyDescent="0.3">
      <c r="A119" s="265"/>
      <c r="B119" s="87">
        <v>102</v>
      </c>
      <c r="C119" s="98" t="s">
        <v>124</v>
      </c>
      <c r="D119" s="240"/>
      <c r="E119" s="106"/>
      <c r="F119" s="136"/>
      <c r="G119" s="136"/>
      <c r="H119" s="136"/>
      <c r="I119" s="137"/>
      <c r="J119" s="136"/>
      <c r="K119" s="136"/>
      <c r="L119" s="136"/>
      <c r="M119" s="136"/>
      <c r="N119" s="136"/>
      <c r="O119" s="136"/>
      <c r="P119" s="136"/>
      <c r="Q119" s="136"/>
      <c r="R119" s="138"/>
      <c r="S119" s="138"/>
      <c r="T119" s="141"/>
      <c r="U119" s="160"/>
      <c r="V119" s="156"/>
      <c r="W119" s="160"/>
      <c r="X119" s="160"/>
      <c r="Y119" s="160"/>
      <c r="Z119" s="160"/>
      <c r="AA119" s="160"/>
      <c r="AB119" s="160"/>
      <c r="AC119" s="160"/>
      <c r="AD119" s="160"/>
      <c r="AE119" s="160"/>
      <c r="AF119" s="160"/>
      <c r="AG119" s="160"/>
      <c r="AH119" s="160"/>
      <c r="AI119" s="160"/>
      <c r="AJ119" s="163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</row>
    <row r="120" spans="1:83" s="10" customFormat="1" ht="20.100000000000001" customHeight="1" thickBot="1" x14ac:dyDescent="0.3">
      <c r="A120" s="265"/>
      <c r="B120" s="87">
        <v>103</v>
      </c>
      <c r="C120" s="98" t="s">
        <v>125</v>
      </c>
      <c r="D120" s="240"/>
      <c r="E120" s="106"/>
      <c r="F120" s="136"/>
      <c r="G120" s="136"/>
      <c r="H120" s="136"/>
      <c r="I120" s="137"/>
      <c r="J120" s="136"/>
      <c r="K120" s="136"/>
      <c r="L120" s="136"/>
      <c r="M120" s="136"/>
      <c r="N120" s="136"/>
      <c r="O120" s="136"/>
      <c r="P120" s="136"/>
      <c r="Q120" s="136"/>
      <c r="R120" s="138"/>
      <c r="S120" s="138"/>
      <c r="T120" s="141"/>
      <c r="U120" s="160"/>
      <c r="V120" s="156"/>
      <c r="W120" s="160"/>
      <c r="X120" s="160"/>
      <c r="Y120" s="160"/>
      <c r="Z120" s="160"/>
      <c r="AA120" s="160"/>
      <c r="AB120" s="160"/>
      <c r="AC120" s="160"/>
      <c r="AD120" s="160"/>
      <c r="AE120" s="160"/>
      <c r="AF120" s="160"/>
      <c r="AG120" s="160"/>
      <c r="AH120" s="160"/>
      <c r="AI120" s="160"/>
      <c r="AJ120" s="163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</row>
    <row r="121" spans="1:83" s="10" customFormat="1" ht="20.100000000000001" customHeight="1" thickBot="1" x14ac:dyDescent="0.3">
      <c r="A121" s="265"/>
      <c r="B121" s="87">
        <v>104</v>
      </c>
      <c r="C121" s="98" t="s">
        <v>126</v>
      </c>
      <c r="D121" s="240"/>
      <c r="E121" s="106"/>
      <c r="F121" s="136"/>
      <c r="G121" s="136"/>
      <c r="H121" s="136"/>
      <c r="I121" s="137"/>
      <c r="J121" s="136"/>
      <c r="K121" s="136"/>
      <c r="L121" s="136"/>
      <c r="M121" s="136"/>
      <c r="N121" s="136"/>
      <c r="O121" s="136"/>
      <c r="P121" s="136"/>
      <c r="Q121" s="136"/>
      <c r="R121" s="138"/>
      <c r="S121" s="138"/>
      <c r="T121" s="141"/>
      <c r="U121" s="160"/>
      <c r="V121" s="156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3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</row>
    <row r="122" spans="1:83" s="10" customFormat="1" ht="20.100000000000001" customHeight="1" thickBot="1" x14ac:dyDescent="0.3">
      <c r="A122" s="265"/>
      <c r="B122" s="87">
        <v>105</v>
      </c>
      <c r="C122" s="98" t="s">
        <v>127</v>
      </c>
      <c r="D122" s="240"/>
      <c r="E122" s="106"/>
      <c r="F122" s="136"/>
      <c r="G122" s="136"/>
      <c r="H122" s="136"/>
      <c r="I122" s="137"/>
      <c r="J122" s="136"/>
      <c r="K122" s="136"/>
      <c r="L122" s="136"/>
      <c r="M122" s="136"/>
      <c r="N122" s="136"/>
      <c r="O122" s="136"/>
      <c r="P122" s="136"/>
      <c r="Q122" s="136"/>
      <c r="R122" s="138"/>
      <c r="S122" s="138"/>
      <c r="T122" s="141"/>
      <c r="U122" s="160"/>
      <c r="V122" s="156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3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</row>
    <row r="123" spans="1:83" s="10" customFormat="1" ht="20.100000000000001" customHeight="1" thickBot="1" x14ac:dyDescent="0.3">
      <c r="A123" s="265"/>
      <c r="B123" s="87">
        <v>106</v>
      </c>
      <c r="C123" s="98" t="s">
        <v>128</v>
      </c>
      <c r="D123" s="240"/>
      <c r="E123" s="106"/>
      <c r="F123" s="136"/>
      <c r="G123" s="136"/>
      <c r="H123" s="136"/>
      <c r="I123" s="137"/>
      <c r="J123" s="136"/>
      <c r="K123" s="136"/>
      <c r="L123" s="136"/>
      <c r="M123" s="136"/>
      <c r="N123" s="136"/>
      <c r="O123" s="136"/>
      <c r="P123" s="136"/>
      <c r="Q123" s="136"/>
      <c r="R123" s="138"/>
      <c r="S123" s="138"/>
      <c r="T123" s="141"/>
      <c r="U123" s="160"/>
      <c r="V123" s="156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3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</row>
    <row r="124" spans="1:83" s="10" customFormat="1" ht="20.100000000000001" customHeight="1" thickBot="1" x14ac:dyDescent="0.3">
      <c r="A124" s="265"/>
      <c r="B124" s="87">
        <v>107</v>
      </c>
      <c r="C124" s="98" t="s">
        <v>129</v>
      </c>
      <c r="D124" s="240"/>
      <c r="E124" s="106"/>
      <c r="F124" s="136"/>
      <c r="G124" s="136"/>
      <c r="H124" s="136"/>
      <c r="I124" s="137"/>
      <c r="J124" s="136"/>
      <c r="K124" s="136"/>
      <c r="L124" s="136"/>
      <c r="M124" s="136"/>
      <c r="N124" s="136"/>
      <c r="O124" s="136"/>
      <c r="P124" s="136"/>
      <c r="Q124" s="136"/>
      <c r="R124" s="138"/>
      <c r="S124" s="138"/>
      <c r="T124" s="141"/>
      <c r="U124" s="160"/>
      <c r="V124" s="156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3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</row>
    <row r="125" spans="1:83" s="11" customFormat="1" ht="20.100000000000001" customHeight="1" thickBot="1" x14ac:dyDescent="0.3">
      <c r="A125" s="265"/>
      <c r="B125" s="87">
        <v>108</v>
      </c>
      <c r="C125" s="98" t="s">
        <v>130</v>
      </c>
      <c r="D125" s="240"/>
      <c r="E125" s="106"/>
      <c r="F125" s="136"/>
      <c r="G125" s="136"/>
      <c r="H125" s="136"/>
      <c r="I125" s="137"/>
      <c r="J125" s="136"/>
      <c r="K125" s="136"/>
      <c r="L125" s="136"/>
      <c r="M125" s="136"/>
      <c r="N125" s="136"/>
      <c r="O125" s="136"/>
      <c r="P125" s="136"/>
      <c r="Q125" s="136"/>
      <c r="R125" s="138"/>
      <c r="S125" s="138"/>
      <c r="T125" s="141"/>
      <c r="U125" s="160"/>
      <c r="V125" s="156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3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</row>
    <row r="126" spans="1:83" s="10" customFormat="1" ht="20.100000000000001" customHeight="1" thickBot="1" x14ac:dyDescent="0.3">
      <c r="A126" s="265"/>
      <c r="B126" s="87">
        <v>109</v>
      </c>
      <c r="C126" s="98" t="s">
        <v>131</v>
      </c>
      <c r="D126" s="240"/>
      <c r="E126" s="106"/>
      <c r="F126" s="136"/>
      <c r="G126" s="136"/>
      <c r="H126" s="136"/>
      <c r="I126" s="137"/>
      <c r="J126" s="136"/>
      <c r="K126" s="136"/>
      <c r="L126" s="136"/>
      <c r="M126" s="136"/>
      <c r="N126" s="136"/>
      <c r="O126" s="136"/>
      <c r="P126" s="136"/>
      <c r="Q126" s="136"/>
      <c r="R126" s="138"/>
      <c r="S126" s="138"/>
      <c r="T126" s="141"/>
      <c r="U126" s="160"/>
      <c r="V126" s="156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3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</row>
    <row r="127" spans="1:83" s="10" customFormat="1" ht="20.100000000000001" customHeight="1" thickBot="1" x14ac:dyDescent="0.3">
      <c r="A127" s="265"/>
      <c r="B127" s="87">
        <v>110</v>
      </c>
      <c r="C127" s="98" t="s">
        <v>132</v>
      </c>
      <c r="D127" s="240"/>
      <c r="E127" s="106"/>
      <c r="F127" s="136"/>
      <c r="G127" s="136"/>
      <c r="H127" s="136"/>
      <c r="I127" s="137"/>
      <c r="J127" s="136"/>
      <c r="K127" s="136"/>
      <c r="L127" s="136"/>
      <c r="M127" s="136"/>
      <c r="N127" s="136"/>
      <c r="O127" s="136"/>
      <c r="P127" s="136"/>
      <c r="Q127" s="136"/>
      <c r="R127" s="138"/>
      <c r="S127" s="138"/>
      <c r="T127" s="141"/>
      <c r="U127" s="160"/>
      <c r="V127" s="156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3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</row>
    <row r="128" spans="1:83" s="10" customFormat="1" ht="20.100000000000001" customHeight="1" thickBot="1" x14ac:dyDescent="0.3">
      <c r="A128" s="265"/>
      <c r="B128" s="87">
        <v>111</v>
      </c>
      <c r="C128" s="98" t="s">
        <v>133</v>
      </c>
      <c r="D128" s="240"/>
      <c r="E128" s="106"/>
      <c r="F128" s="136"/>
      <c r="G128" s="136"/>
      <c r="H128" s="136"/>
      <c r="I128" s="137"/>
      <c r="J128" s="136"/>
      <c r="K128" s="136"/>
      <c r="L128" s="136"/>
      <c r="M128" s="136"/>
      <c r="N128" s="136"/>
      <c r="O128" s="136"/>
      <c r="P128" s="136"/>
      <c r="Q128" s="136"/>
      <c r="R128" s="138"/>
      <c r="S128" s="138"/>
      <c r="T128" s="141"/>
      <c r="U128" s="160"/>
      <c r="V128" s="156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3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G128" s="159"/>
      <c r="BH128" s="159"/>
      <c r="BI128" s="159"/>
      <c r="BJ128" s="159"/>
      <c r="BK128" s="159"/>
      <c r="BL128" s="159"/>
      <c r="BM128" s="159"/>
      <c r="BN128" s="159"/>
      <c r="BO128" s="159"/>
      <c r="BP128" s="159"/>
      <c r="BQ128" s="159"/>
      <c r="BR128" s="159"/>
      <c r="BS128" s="159"/>
      <c r="BT128" s="159"/>
      <c r="BU128" s="159"/>
      <c r="BV128" s="159"/>
      <c r="BW128" s="159"/>
      <c r="BX128" s="159"/>
      <c r="BY128" s="159"/>
      <c r="BZ128" s="159"/>
      <c r="CA128" s="159"/>
      <c r="CB128" s="159"/>
      <c r="CC128" s="159"/>
      <c r="CD128" s="159"/>
      <c r="CE128" s="159"/>
    </row>
    <row r="129" spans="1:83" s="10" customFormat="1" ht="20.100000000000001" customHeight="1" thickBot="1" x14ac:dyDescent="0.3">
      <c r="A129" s="265"/>
      <c r="B129" s="87">
        <v>112</v>
      </c>
      <c r="C129" s="98" t="s">
        <v>134</v>
      </c>
      <c r="D129" s="240"/>
      <c r="E129" s="106"/>
      <c r="F129" s="136"/>
      <c r="G129" s="136"/>
      <c r="H129" s="136"/>
      <c r="I129" s="137"/>
      <c r="J129" s="136"/>
      <c r="K129" s="136"/>
      <c r="L129" s="136"/>
      <c r="M129" s="136"/>
      <c r="N129" s="136"/>
      <c r="O129" s="136"/>
      <c r="P129" s="136"/>
      <c r="Q129" s="136"/>
      <c r="R129" s="138"/>
      <c r="S129" s="138">
        <f>SUM(G129:R129)</f>
        <v>0</v>
      </c>
      <c r="T129" s="141">
        <f>+F129-S129</f>
        <v>0</v>
      </c>
      <c r="U129" s="160"/>
      <c r="V129" s="156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3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59"/>
      <c r="BO129" s="159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</row>
    <row r="130" spans="1:83" s="10" customFormat="1" ht="20.100000000000001" customHeight="1" thickBot="1" x14ac:dyDescent="0.25">
      <c r="A130" s="263"/>
      <c r="B130" s="123"/>
      <c r="C130" s="124" t="s">
        <v>180</v>
      </c>
      <c r="D130" s="246"/>
      <c r="E130" s="126">
        <f t="shared" ref="E130:T130" si="6">SUM(E15:E129)</f>
        <v>11283972733</v>
      </c>
      <c r="F130" s="127">
        <f t="shared" si="6"/>
        <v>7206822801.500001</v>
      </c>
      <c r="G130" s="127">
        <f t="shared" si="6"/>
        <v>797972103</v>
      </c>
      <c r="H130" s="127">
        <f t="shared" si="6"/>
        <v>788292088</v>
      </c>
      <c r="I130" s="127">
        <f t="shared" si="6"/>
        <v>791662722</v>
      </c>
      <c r="J130" s="127">
        <f t="shared" si="6"/>
        <v>1702864511.5</v>
      </c>
      <c r="K130" s="127">
        <f t="shared" si="6"/>
        <v>787973930</v>
      </c>
      <c r="L130" s="127">
        <f t="shared" si="6"/>
        <v>1282520218</v>
      </c>
      <c r="M130" s="127">
        <f t="shared" si="6"/>
        <v>994206276</v>
      </c>
      <c r="N130" s="127">
        <f t="shared" si="6"/>
        <v>576141</v>
      </c>
      <c r="O130" s="127">
        <f t="shared" si="6"/>
        <v>576141</v>
      </c>
      <c r="P130" s="127">
        <f t="shared" si="6"/>
        <v>576141</v>
      </c>
      <c r="Q130" s="127">
        <f t="shared" si="6"/>
        <v>576141</v>
      </c>
      <c r="R130" s="127">
        <f t="shared" si="6"/>
        <v>576141</v>
      </c>
      <c r="S130" s="127">
        <f t="shared" si="6"/>
        <v>7147259237.500001</v>
      </c>
      <c r="T130" s="15">
        <f t="shared" si="6"/>
        <v>59563564</v>
      </c>
      <c r="U130" s="159"/>
      <c r="V130" s="156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59"/>
      <c r="BO130" s="159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</row>
    <row r="131" spans="1:83" s="159" customFormat="1" ht="21.75" customHeight="1" x14ac:dyDescent="0.25">
      <c r="B131" s="249"/>
      <c r="D131" s="273"/>
      <c r="S131" s="249"/>
      <c r="T131" s="249"/>
    </row>
    <row r="132" spans="1:83" s="159" customFormat="1" ht="21.75" customHeight="1" x14ac:dyDescent="0.25">
      <c r="B132" s="249"/>
      <c r="D132" s="273"/>
      <c r="F132" s="250"/>
      <c r="G132" s="250"/>
      <c r="H132" s="250"/>
      <c r="I132" s="250"/>
      <c r="S132" s="249"/>
      <c r="T132" s="249"/>
    </row>
    <row r="133" spans="1:83" s="159" customFormat="1" ht="21.75" customHeight="1" thickBot="1" x14ac:dyDescent="0.3">
      <c r="B133" s="249"/>
      <c r="D133" s="273"/>
      <c r="H133" s="250"/>
      <c r="S133" s="249"/>
      <c r="T133" s="249"/>
    </row>
    <row r="134" spans="1:83" s="159" customFormat="1" ht="21.75" customHeight="1" x14ac:dyDescent="0.25">
      <c r="B134" s="249"/>
      <c r="C134" s="259"/>
      <c r="D134" s="274"/>
      <c r="E134" s="260"/>
      <c r="F134" s="260"/>
      <c r="G134" s="260"/>
      <c r="H134" s="260"/>
      <c r="I134" s="260"/>
      <c r="J134" s="260"/>
      <c r="K134" s="260"/>
      <c r="L134" s="260"/>
      <c r="M134" s="260"/>
      <c r="N134" s="260"/>
      <c r="O134" s="260"/>
      <c r="P134" s="260"/>
      <c r="Q134" s="260"/>
      <c r="R134" s="260"/>
      <c r="S134" s="261"/>
      <c r="T134" s="262"/>
    </row>
    <row r="135" spans="1:83" s="164" customFormat="1" ht="18.75" x14ac:dyDescent="0.3">
      <c r="C135" s="360" t="s">
        <v>138</v>
      </c>
      <c r="D135" s="370"/>
      <c r="E135" s="361"/>
      <c r="F135" s="361"/>
      <c r="G135" s="361"/>
      <c r="H135" s="361"/>
      <c r="I135" s="361"/>
      <c r="J135" s="361"/>
      <c r="K135" s="361"/>
      <c r="L135" s="361"/>
      <c r="M135" s="361"/>
      <c r="N135" s="361"/>
      <c r="O135" s="361"/>
      <c r="P135" s="361"/>
      <c r="Q135" s="361"/>
      <c r="R135" s="361"/>
      <c r="S135" s="361"/>
      <c r="T135" s="362"/>
    </row>
    <row r="136" spans="1:83" s="164" customFormat="1" ht="18.75" x14ac:dyDescent="0.3">
      <c r="C136" s="360" t="s">
        <v>136</v>
      </c>
      <c r="D136" s="370"/>
      <c r="E136" s="361"/>
      <c r="F136" s="361"/>
      <c r="G136" s="361"/>
      <c r="H136" s="361"/>
      <c r="I136" s="361"/>
      <c r="J136" s="361"/>
      <c r="K136" s="361"/>
      <c r="L136" s="361"/>
      <c r="M136" s="361"/>
      <c r="N136" s="361"/>
      <c r="O136" s="361"/>
      <c r="P136" s="361"/>
      <c r="Q136" s="361"/>
      <c r="R136" s="361"/>
      <c r="S136" s="361"/>
      <c r="T136" s="362"/>
    </row>
    <row r="137" spans="1:83" s="164" customFormat="1" ht="18.75" x14ac:dyDescent="0.3">
      <c r="C137" s="360" t="s">
        <v>137</v>
      </c>
      <c r="D137" s="370"/>
      <c r="E137" s="361"/>
      <c r="F137" s="361"/>
      <c r="G137" s="361"/>
      <c r="H137" s="361"/>
      <c r="I137" s="361"/>
      <c r="J137" s="361"/>
      <c r="K137" s="361"/>
      <c r="L137" s="361"/>
      <c r="M137" s="361"/>
      <c r="N137" s="361"/>
      <c r="O137" s="361"/>
      <c r="P137" s="361"/>
      <c r="Q137" s="361"/>
      <c r="R137" s="361"/>
      <c r="S137" s="361"/>
      <c r="T137" s="362"/>
    </row>
    <row r="138" spans="1:83" s="154" customFormat="1" ht="15.75" thickBot="1" x14ac:dyDescent="0.3">
      <c r="C138" s="251"/>
      <c r="D138" s="275"/>
      <c r="E138" s="253"/>
      <c r="F138" s="252"/>
      <c r="G138" s="252"/>
      <c r="H138" s="252"/>
      <c r="I138" s="252"/>
      <c r="J138" s="252"/>
      <c r="K138" s="252"/>
      <c r="L138" s="252"/>
      <c r="M138" s="252"/>
      <c r="N138" s="252"/>
      <c r="O138" s="252"/>
      <c r="P138" s="252"/>
      <c r="Q138" s="252"/>
      <c r="R138" s="252"/>
      <c r="S138" s="252"/>
      <c r="T138" s="254"/>
    </row>
    <row r="139" spans="1:83" s="159" customFormat="1" ht="21.75" customHeight="1" x14ac:dyDescent="0.25">
      <c r="B139" s="249"/>
      <c r="D139" s="273"/>
      <c r="S139" s="249"/>
      <c r="T139" s="249"/>
    </row>
    <row r="140" spans="1:83" s="159" customFormat="1" ht="21.75" customHeight="1" x14ac:dyDescent="0.25">
      <c r="B140" s="249"/>
      <c r="D140" s="273"/>
      <c r="S140" s="249"/>
      <c r="T140" s="249"/>
    </row>
    <row r="141" spans="1:83" s="159" customFormat="1" ht="21.75" customHeight="1" x14ac:dyDescent="0.25">
      <c r="B141" s="249"/>
      <c r="D141" s="273"/>
      <c r="S141" s="249"/>
      <c r="T141" s="249"/>
    </row>
    <row r="142" spans="1:83" s="159" customFormat="1" ht="21.75" customHeight="1" x14ac:dyDescent="0.25">
      <c r="B142" s="249"/>
      <c r="D142" s="273"/>
      <c r="S142" s="249"/>
      <c r="T142" s="249"/>
    </row>
    <row r="143" spans="1:83" s="159" customFormat="1" ht="21.75" customHeight="1" x14ac:dyDescent="0.25">
      <c r="B143" s="249"/>
      <c r="D143" s="273"/>
      <c r="S143" s="249"/>
      <c r="T143" s="249"/>
    </row>
    <row r="144" spans="1:83" s="159" customFormat="1" ht="21.75" customHeight="1" x14ac:dyDescent="0.25">
      <c r="B144" s="249"/>
      <c r="D144" s="273"/>
      <c r="S144" s="249"/>
      <c r="T144" s="249"/>
    </row>
    <row r="145" spans="2:20" s="159" customFormat="1" ht="21.75" customHeight="1" x14ac:dyDescent="0.25">
      <c r="B145" s="249"/>
      <c r="D145" s="273"/>
      <c r="S145" s="249"/>
      <c r="T145" s="249"/>
    </row>
    <row r="146" spans="2:20" s="159" customFormat="1" ht="21.75" customHeight="1" x14ac:dyDescent="0.25">
      <c r="B146" s="249"/>
      <c r="D146" s="273"/>
      <c r="S146" s="249"/>
      <c r="T146" s="249"/>
    </row>
    <row r="147" spans="2:20" s="159" customFormat="1" ht="21.75" customHeight="1" x14ac:dyDescent="0.25">
      <c r="B147" s="249"/>
      <c r="D147" s="273"/>
      <c r="S147" s="249"/>
      <c r="T147" s="249"/>
    </row>
    <row r="148" spans="2:20" s="159" customFormat="1" ht="21.75" customHeight="1" x14ac:dyDescent="0.25">
      <c r="B148" s="249"/>
      <c r="D148" s="273"/>
      <c r="S148" s="249"/>
      <c r="T148" s="249"/>
    </row>
    <row r="149" spans="2:20" s="159" customFormat="1" ht="21.75" customHeight="1" x14ac:dyDescent="0.25">
      <c r="B149" s="249"/>
      <c r="D149" s="273"/>
      <c r="S149" s="249"/>
      <c r="T149" s="249"/>
    </row>
    <row r="150" spans="2:20" s="159" customFormat="1" ht="21.75" customHeight="1" x14ac:dyDescent="0.25">
      <c r="B150" s="249"/>
      <c r="D150" s="273"/>
      <c r="S150" s="249"/>
      <c r="T150" s="249"/>
    </row>
    <row r="151" spans="2:20" s="159" customFormat="1" ht="21.75" customHeight="1" x14ac:dyDescent="0.25">
      <c r="B151" s="249"/>
      <c r="D151" s="273"/>
      <c r="S151" s="249"/>
      <c r="T151" s="249"/>
    </row>
    <row r="152" spans="2:20" s="159" customFormat="1" ht="13.5" customHeight="1" x14ac:dyDescent="0.25">
      <c r="B152" s="249"/>
      <c r="C152" s="255"/>
      <c r="D152" s="276"/>
      <c r="E152" s="256"/>
      <c r="F152" s="257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3"/>
      <c r="T152" s="163"/>
    </row>
    <row r="153" spans="2:20" s="159" customFormat="1" ht="31.5" hidden="1" customHeight="1" x14ac:dyDescent="0.25">
      <c r="B153" s="249"/>
      <c r="D153" s="273"/>
      <c r="S153" s="163"/>
      <c r="T153" s="163"/>
    </row>
    <row r="154" spans="2:20" s="154" customFormat="1" x14ac:dyDescent="0.25">
      <c r="D154" s="277"/>
      <c r="E154" s="258"/>
    </row>
    <row r="155" spans="2:20" s="154" customFormat="1" x14ac:dyDescent="0.25">
      <c r="D155" s="277"/>
      <c r="E155" s="258"/>
    </row>
    <row r="156" spans="2:20" s="154" customFormat="1" x14ac:dyDescent="0.25">
      <c r="D156" s="277"/>
      <c r="E156" s="258"/>
    </row>
    <row r="157" spans="2:20" s="154" customFormat="1" x14ac:dyDescent="0.25">
      <c r="D157" s="277"/>
      <c r="E157" s="258"/>
    </row>
    <row r="158" spans="2:20" s="154" customFormat="1" x14ac:dyDescent="0.25">
      <c r="D158" s="277"/>
      <c r="E158" s="258"/>
    </row>
    <row r="159" spans="2:20" s="154" customFormat="1" x14ac:dyDescent="0.25">
      <c r="D159" s="277"/>
      <c r="E159" s="258"/>
    </row>
    <row r="160" spans="2:20" s="154" customFormat="1" x14ac:dyDescent="0.25">
      <c r="D160" s="277"/>
      <c r="E160" s="258"/>
    </row>
    <row r="161" spans="4:5" s="154" customFormat="1" x14ac:dyDescent="0.25">
      <c r="D161" s="277"/>
      <c r="E161" s="258"/>
    </row>
    <row r="162" spans="4:5" s="154" customFormat="1" x14ac:dyDescent="0.25">
      <c r="D162" s="277"/>
      <c r="E162" s="258"/>
    </row>
    <row r="163" spans="4:5" s="154" customFormat="1" x14ac:dyDescent="0.25">
      <c r="D163" s="277"/>
      <c r="E163" s="258"/>
    </row>
    <row r="164" spans="4:5" s="154" customFormat="1" x14ac:dyDescent="0.25">
      <c r="D164" s="277"/>
      <c r="E164" s="258"/>
    </row>
    <row r="165" spans="4:5" s="154" customFormat="1" x14ac:dyDescent="0.25">
      <c r="D165" s="277"/>
      <c r="E165" s="258"/>
    </row>
    <row r="166" spans="4:5" s="154" customFormat="1" x14ac:dyDescent="0.25">
      <c r="D166" s="277"/>
      <c r="E166" s="258"/>
    </row>
    <row r="167" spans="4:5" s="154" customFormat="1" x14ac:dyDescent="0.25">
      <c r="D167" s="277"/>
      <c r="E167" s="258"/>
    </row>
    <row r="168" spans="4:5" s="154" customFormat="1" x14ac:dyDescent="0.25">
      <c r="D168" s="277"/>
      <c r="E168" s="258"/>
    </row>
    <row r="169" spans="4:5" s="154" customFormat="1" x14ac:dyDescent="0.25">
      <c r="D169" s="277"/>
      <c r="E169" s="258"/>
    </row>
    <row r="170" spans="4:5" s="154" customFormat="1" x14ac:dyDescent="0.25">
      <c r="D170" s="277"/>
      <c r="E170" s="258"/>
    </row>
    <row r="171" spans="4:5" s="154" customFormat="1" x14ac:dyDescent="0.25">
      <c r="D171" s="277"/>
      <c r="E171" s="258"/>
    </row>
    <row r="172" spans="4:5" s="154" customFormat="1" x14ac:dyDescent="0.25">
      <c r="D172" s="277"/>
      <c r="E172" s="258"/>
    </row>
    <row r="173" spans="4:5" s="154" customFormat="1" x14ac:dyDescent="0.25">
      <c r="D173" s="277"/>
      <c r="E173" s="258"/>
    </row>
    <row r="174" spans="4:5" s="154" customFormat="1" x14ac:dyDescent="0.25">
      <c r="D174" s="277"/>
      <c r="E174" s="258"/>
    </row>
    <row r="175" spans="4:5" s="154" customFormat="1" x14ac:dyDescent="0.25">
      <c r="D175" s="277"/>
      <c r="E175" s="258"/>
    </row>
    <row r="176" spans="4:5" s="154" customFormat="1" x14ac:dyDescent="0.25">
      <c r="D176" s="277"/>
      <c r="E176" s="258"/>
    </row>
    <row r="177" spans="4:5" s="154" customFormat="1" x14ac:dyDescent="0.25">
      <c r="D177" s="277"/>
      <c r="E177" s="258"/>
    </row>
    <row r="178" spans="4:5" s="154" customFormat="1" x14ac:dyDescent="0.25">
      <c r="D178" s="277"/>
      <c r="E178" s="258"/>
    </row>
    <row r="179" spans="4:5" s="154" customFormat="1" x14ac:dyDescent="0.25">
      <c r="D179" s="277"/>
      <c r="E179" s="258"/>
    </row>
    <row r="180" spans="4:5" s="154" customFormat="1" x14ac:dyDescent="0.25">
      <c r="D180" s="277"/>
      <c r="E180" s="258"/>
    </row>
    <row r="181" spans="4:5" s="154" customFormat="1" x14ac:dyDescent="0.25">
      <c r="D181" s="277"/>
      <c r="E181" s="258"/>
    </row>
    <row r="182" spans="4:5" s="154" customFormat="1" x14ac:dyDescent="0.25">
      <c r="D182" s="277"/>
      <c r="E182" s="258"/>
    </row>
    <row r="183" spans="4:5" s="154" customFormat="1" x14ac:dyDescent="0.25">
      <c r="D183" s="277"/>
      <c r="E183" s="258"/>
    </row>
    <row r="184" spans="4:5" s="154" customFormat="1" x14ac:dyDescent="0.25">
      <c r="D184" s="277"/>
      <c r="E184" s="258"/>
    </row>
    <row r="185" spans="4:5" s="154" customFormat="1" x14ac:dyDescent="0.25">
      <c r="D185" s="277"/>
      <c r="E185" s="258"/>
    </row>
    <row r="186" spans="4:5" s="154" customFormat="1" x14ac:dyDescent="0.25">
      <c r="D186" s="277"/>
      <c r="E186" s="258"/>
    </row>
    <row r="187" spans="4:5" s="154" customFormat="1" x14ac:dyDescent="0.25">
      <c r="D187" s="277"/>
      <c r="E187" s="258"/>
    </row>
    <row r="188" spans="4:5" s="154" customFormat="1" x14ac:dyDescent="0.25">
      <c r="D188" s="277"/>
      <c r="E188" s="258"/>
    </row>
    <row r="189" spans="4:5" s="154" customFormat="1" x14ac:dyDescent="0.25">
      <c r="D189" s="277"/>
      <c r="E189" s="258"/>
    </row>
    <row r="190" spans="4:5" s="154" customFormat="1" x14ac:dyDescent="0.25">
      <c r="D190" s="277"/>
      <c r="E190" s="258"/>
    </row>
    <row r="191" spans="4:5" s="154" customFormat="1" x14ac:dyDescent="0.25">
      <c r="D191" s="277"/>
      <c r="E191" s="258"/>
    </row>
    <row r="192" spans="4:5" s="154" customFormat="1" x14ac:dyDescent="0.25">
      <c r="D192" s="277"/>
      <c r="E192" s="258"/>
    </row>
    <row r="193" spans="4:5" s="154" customFormat="1" x14ac:dyDescent="0.25">
      <c r="D193" s="277"/>
      <c r="E193" s="258"/>
    </row>
    <row r="194" spans="4:5" s="154" customFormat="1" x14ac:dyDescent="0.25">
      <c r="D194" s="277"/>
      <c r="E194" s="258"/>
    </row>
    <row r="195" spans="4:5" s="154" customFormat="1" x14ac:dyDescent="0.25">
      <c r="D195" s="277"/>
      <c r="E195" s="258"/>
    </row>
    <row r="196" spans="4:5" s="154" customFormat="1" x14ac:dyDescent="0.25">
      <c r="D196" s="277"/>
      <c r="E196" s="258"/>
    </row>
    <row r="197" spans="4:5" s="154" customFormat="1" x14ac:dyDescent="0.25">
      <c r="D197" s="277"/>
      <c r="E197" s="258"/>
    </row>
    <row r="198" spans="4:5" s="154" customFormat="1" x14ac:dyDescent="0.25">
      <c r="D198" s="277"/>
      <c r="E198" s="258"/>
    </row>
    <row r="199" spans="4:5" s="154" customFormat="1" x14ac:dyDescent="0.25">
      <c r="D199" s="277"/>
      <c r="E199" s="258"/>
    </row>
    <row r="200" spans="4:5" s="154" customFormat="1" x14ac:dyDescent="0.25">
      <c r="D200" s="277"/>
      <c r="E200" s="258"/>
    </row>
    <row r="201" spans="4:5" s="154" customFormat="1" x14ac:dyDescent="0.25">
      <c r="D201" s="277"/>
      <c r="E201" s="258"/>
    </row>
    <row r="202" spans="4:5" s="154" customFormat="1" x14ac:dyDescent="0.25">
      <c r="D202" s="277"/>
      <c r="E202" s="258"/>
    </row>
    <row r="203" spans="4:5" s="154" customFormat="1" x14ac:dyDescent="0.25">
      <c r="D203" s="277"/>
      <c r="E203" s="258"/>
    </row>
    <row r="204" spans="4:5" s="154" customFormat="1" x14ac:dyDescent="0.25">
      <c r="D204" s="277"/>
      <c r="E204" s="258"/>
    </row>
    <row r="205" spans="4:5" s="154" customFormat="1" x14ac:dyDescent="0.25">
      <c r="D205" s="277"/>
      <c r="E205" s="258"/>
    </row>
    <row r="206" spans="4:5" s="154" customFormat="1" x14ac:dyDescent="0.25">
      <c r="D206" s="277"/>
      <c r="E206" s="258"/>
    </row>
    <row r="207" spans="4:5" s="154" customFormat="1" x14ac:dyDescent="0.25">
      <c r="D207" s="277"/>
      <c r="E207" s="258"/>
    </row>
    <row r="208" spans="4:5" s="154" customFormat="1" x14ac:dyDescent="0.25">
      <c r="D208" s="277"/>
      <c r="E208" s="258"/>
    </row>
    <row r="209" spans="4:5" s="154" customFormat="1" x14ac:dyDescent="0.25">
      <c r="D209" s="277"/>
      <c r="E209" s="258"/>
    </row>
    <row r="210" spans="4:5" s="154" customFormat="1" x14ac:dyDescent="0.25">
      <c r="D210" s="277"/>
      <c r="E210" s="258"/>
    </row>
    <row r="211" spans="4:5" s="154" customFormat="1" x14ac:dyDescent="0.25">
      <c r="D211" s="277"/>
      <c r="E211" s="258"/>
    </row>
    <row r="212" spans="4:5" s="154" customFormat="1" x14ac:dyDescent="0.25">
      <c r="D212" s="277"/>
      <c r="E212" s="258"/>
    </row>
    <row r="213" spans="4:5" s="154" customFormat="1" x14ac:dyDescent="0.25">
      <c r="D213" s="277"/>
      <c r="E213" s="258"/>
    </row>
    <row r="214" spans="4:5" s="154" customFormat="1" x14ac:dyDescent="0.25">
      <c r="D214" s="277"/>
      <c r="E214" s="258"/>
    </row>
    <row r="215" spans="4:5" s="154" customFormat="1" x14ac:dyDescent="0.25">
      <c r="D215" s="277"/>
      <c r="E215" s="258"/>
    </row>
    <row r="216" spans="4:5" s="154" customFormat="1" x14ac:dyDescent="0.25">
      <c r="D216" s="277"/>
      <c r="E216" s="258"/>
    </row>
    <row r="217" spans="4:5" s="154" customFormat="1" x14ac:dyDescent="0.25">
      <c r="D217" s="277"/>
      <c r="E217" s="258"/>
    </row>
    <row r="218" spans="4:5" s="154" customFormat="1" x14ac:dyDescent="0.25">
      <c r="D218" s="277"/>
      <c r="E218" s="258"/>
    </row>
    <row r="219" spans="4:5" s="154" customFormat="1" x14ac:dyDescent="0.25">
      <c r="D219" s="277"/>
      <c r="E219" s="258"/>
    </row>
    <row r="220" spans="4:5" s="154" customFormat="1" x14ac:dyDescent="0.25">
      <c r="D220" s="277"/>
      <c r="E220" s="258"/>
    </row>
    <row r="221" spans="4:5" s="154" customFormat="1" x14ac:dyDescent="0.25">
      <c r="D221" s="277"/>
      <c r="E221" s="258"/>
    </row>
    <row r="222" spans="4:5" s="154" customFormat="1" x14ac:dyDescent="0.25">
      <c r="D222" s="277"/>
      <c r="E222" s="258"/>
    </row>
    <row r="223" spans="4:5" s="154" customFormat="1" x14ac:dyDescent="0.25">
      <c r="D223" s="277"/>
      <c r="E223" s="258"/>
    </row>
    <row r="224" spans="4:5" s="154" customFormat="1" x14ac:dyDescent="0.25">
      <c r="D224" s="277"/>
      <c r="E224" s="258"/>
    </row>
    <row r="225" spans="4:5" s="154" customFormat="1" x14ac:dyDescent="0.25">
      <c r="D225" s="277"/>
      <c r="E225" s="258"/>
    </row>
    <row r="226" spans="4:5" s="154" customFormat="1" x14ac:dyDescent="0.25">
      <c r="D226" s="277"/>
      <c r="E226" s="258"/>
    </row>
    <row r="227" spans="4:5" s="154" customFormat="1" x14ac:dyDescent="0.25">
      <c r="D227" s="277"/>
      <c r="E227" s="258"/>
    </row>
    <row r="228" spans="4:5" s="154" customFormat="1" x14ac:dyDescent="0.25">
      <c r="D228" s="277"/>
      <c r="E228" s="258"/>
    </row>
    <row r="229" spans="4:5" s="154" customFormat="1" x14ac:dyDescent="0.25">
      <c r="D229" s="277"/>
      <c r="E229" s="258"/>
    </row>
    <row r="230" spans="4:5" s="154" customFormat="1" x14ac:dyDescent="0.25">
      <c r="D230" s="277"/>
      <c r="E230" s="258"/>
    </row>
    <row r="231" spans="4:5" s="154" customFormat="1" x14ac:dyDescent="0.25">
      <c r="D231" s="277"/>
      <c r="E231" s="258"/>
    </row>
    <row r="232" spans="4:5" s="154" customFormat="1" x14ac:dyDescent="0.25">
      <c r="D232" s="277"/>
      <c r="E232" s="258"/>
    </row>
    <row r="233" spans="4:5" s="154" customFormat="1" x14ac:dyDescent="0.25">
      <c r="D233" s="277"/>
      <c r="E233" s="258"/>
    </row>
    <row r="234" spans="4:5" s="154" customFormat="1" x14ac:dyDescent="0.25">
      <c r="D234" s="277"/>
      <c r="E234" s="258"/>
    </row>
    <row r="235" spans="4:5" s="154" customFormat="1" x14ac:dyDescent="0.25">
      <c r="D235" s="277"/>
      <c r="E235" s="258"/>
    </row>
    <row r="236" spans="4:5" s="154" customFormat="1" x14ac:dyDescent="0.25">
      <c r="D236" s="277"/>
      <c r="E236" s="258"/>
    </row>
    <row r="237" spans="4:5" s="154" customFormat="1" x14ac:dyDescent="0.25">
      <c r="D237" s="277"/>
      <c r="E237" s="258"/>
    </row>
    <row r="238" spans="4:5" s="154" customFormat="1" x14ac:dyDescent="0.25">
      <c r="D238" s="277"/>
      <c r="E238" s="258"/>
    </row>
    <row r="239" spans="4:5" s="154" customFormat="1" x14ac:dyDescent="0.25">
      <c r="D239" s="277"/>
      <c r="E239" s="258"/>
    </row>
    <row r="240" spans="4:5" s="154" customFormat="1" x14ac:dyDescent="0.25">
      <c r="D240" s="277"/>
      <c r="E240" s="258"/>
    </row>
    <row r="241" spans="4:5" s="154" customFormat="1" x14ac:dyDescent="0.25">
      <c r="D241" s="277"/>
      <c r="E241" s="258"/>
    </row>
    <row r="242" spans="4:5" s="154" customFormat="1" x14ac:dyDescent="0.25">
      <c r="D242" s="277"/>
      <c r="E242" s="258"/>
    </row>
    <row r="243" spans="4:5" s="154" customFormat="1" x14ac:dyDescent="0.25">
      <c r="D243" s="277"/>
      <c r="E243" s="258"/>
    </row>
    <row r="244" spans="4:5" s="154" customFormat="1" x14ac:dyDescent="0.25">
      <c r="D244" s="277"/>
      <c r="E244" s="258"/>
    </row>
    <row r="245" spans="4:5" s="154" customFormat="1" x14ac:dyDescent="0.25">
      <c r="D245" s="277"/>
      <c r="E245" s="258"/>
    </row>
    <row r="246" spans="4:5" s="154" customFormat="1" x14ac:dyDescent="0.25">
      <c r="D246" s="277"/>
      <c r="E246" s="258"/>
    </row>
    <row r="247" spans="4:5" s="154" customFormat="1" x14ac:dyDescent="0.25">
      <c r="D247" s="277"/>
      <c r="E247" s="258"/>
    </row>
    <row r="248" spans="4:5" s="154" customFormat="1" x14ac:dyDescent="0.25">
      <c r="D248" s="277"/>
      <c r="E248" s="258"/>
    </row>
    <row r="249" spans="4:5" s="154" customFormat="1" x14ac:dyDescent="0.25">
      <c r="D249" s="277"/>
      <c r="E249" s="258"/>
    </row>
    <row r="250" spans="4:5" s="154" customFormat="1" x14ac:dyDescent="0.25">
      <c r="D250" s="277"/>
      <c r="E250" s="258"/>
    </row>
    <row r="251" spans="4:5" s="154" customFormat="1" x14ac:dyDescent="0.25">
      <c r="D251" s="277"/>
      <c r="E251" s="258"/>
    </row>
    <row r="252" spans="4:5" s="154" customFormat="1" x14ac:dyDescent="0.25">
      <c r="D252" s="277"/>
      <c r="E252" s="258"/>
    </row>
    <row r="253" spans="4:5" s="154" customFormat="1" x14ac:dyDescent="0.25">
      <c r="D253" s="277"/>
      <c r="E253" s="258"/>
    </row>
    <row r="254" spans="4:5" s="154" customFormat="1" x14ac:dyDescent="0.25">
      <c r="D254" s="277"/>
      <c r="E254" s="258"/>
    </row>
    <row r="255" spans="4:5" s="154" customFormat="1" x14ac:dyDescent="0.25">
      <c r="D255" s="277"/>
      <c r="E255" s="258"/>
    </row>
    <row r="256" spans="4:5" s="154" customFormat="1" x14ac:dyDescent="0.25">
      <c r="D256" s="277"/>
      <c r="E256" s="258"/>
    </row>
    <row r="257" spans="4:5" s="154" customFormat="1" x14ac:dyDescent="0.25">
      <c r="D257" s="277"/>
      <c r="E257" s="258"/>
    </row>
    <row r="258" spans="4:5" s="154" customFormat="1" x14ac:dyDescent="0.25">
      <c r="D258" s="277"/>
      <c r="E258" s="258"/>
    </row>
    <row r="259" spans="4:5" s="154" customFormat="1" x14ac:dyDescent="0.25">
      <c r="D259" s="277"/>
      <c r="E259" s="258"/>
    </row>
    <row r="260" spans="4:5" s="154" customFormat="1" x14ac:dyDescent="0.25">
      <c r="D260" s="277"/>
      <c r="E260" s="258"/>
    </row>
    <row r="261" spans="4:5" s="154" customFormat="1" x14ac:dyDescent="0.25">
      <c r="D261" s="277"/>
      <c r="E261" s="258"/>
    </row>
    <row r="262" spans="4:5" s="154" customFormat="1" x14ac:dyDescent="0.25">
      <c r="D262" s="277"/>
      <c r="E262" s="258"/>
    </row>
    <row r="263" spans="4:5" s="154" customFormat="1" x14ac:dyDescent="0.25">
      <c r="D263" s="277"/>
      <c r="E263" s="258"/>
    </row>
    <row r="264" spans="4:5" s="154" customFormat="1" x14ac:dyDescent="0.25">
      <c r="D264" s="277"/>
      <c r="E264" s="258"/>
    </row>
    <row r="265" spans="4:5" s="154" customFormat="1" x14ac:dyDescent="0.25">
      <c r="D265" s="277"/>
      <c r="E265" s="258"/>
    </row>
    <row r="266" spans="4:5" s="154" customFormat="1" x14ac:dyDescent="0.25">
      <c r="D266" s="277"/>
      <c r="E266" s="258"/>
    </row>
    <row r="267" spans="4:5" s="154" customFormat="1" x14ac:dyDescent="0.25">
      <c r="D267" s="277"/>
      <c r="E267" s="258"/>
    </row>
    <row r="268" spans="4:5" s="154" customFormat="1" x14ac:dyDescent="0.25">
      <c r="D268" s="277"/>
      <c r="E268" s="258"/>
    </row>
    <row r="269" spans="4:5" s="154" customFormat="1" x14ac:dyDescent="0.25">
      <c r="D269" s="277"/>
      <c r="E269" s="258"/>
    </row>
    <row r="270" spans="4:5" s="154" customFormat="1" x14ac:dyDescent="0.25">
      <c r="D270" s="277"/>
      <c r="E270" s="258"/>
    </row>
    <row r="271" spans="4:5" s="154" customFormat="1" x14ac:dyDescent="0.25">
      <c r="D271" s="277"/>
      <c r="E271" s="258"/>
    </row>
    <row r="272" spans="4:5" s="154" customFormat="1" x14ac:dyDescent="0.25">
      <c r="D272" s="277"/>
      <c r="E272" s="258"/>
    </row>
    <row r="273" spans="4:5" s="154" customFormat="1" x14ac:dyDescent="0.25">
      <c r="D273" s="277"/>
      <c r="E273" s="258"/>
    </row>
    <row r="274" spans="4:5" s="154" customFormat="1" x14ac:dyDescent="0.25">
      <c r="D274" s="277"/>
      <c r="E274" s="258"/>
    </row>
    <row r="275" spans="4:5" s="154" customFormat="1" x14ac:dyDescent="0.25">
      <c r="D275" s="277"/>
      <c r="E275" s="258"/>
    </row>
    <row r="276" spans="4:5" s="154" customFormat="1" x14ac:dyDescent="0.25">
      <c r="D276" s="277"/>
      <c r="E276" s="258"/>
    </row>
    <row r="277" spans="4:5" s="154" customFormat="1" x14ac:dyDescent="0.25">
      <c r="D277" s="277"/>
      <c r="E277" s="258"/>
    </row>
    <row r="278" spans="4:5" s="154" customFormat="1" x14ac:dyDescent="0.25">
      <c r="D278" s="277"/>
      <c r="E278" s="258"/>
    </row>
    <row r="279" spans="4:5" s="154" customFormat="1" x14ac:dyDescent="0.25">
      <c r="D279" s="277"/>
      <c r="E279" s="258"/>
    </row>
    <row r="280" spans="4:5" s="154" customFormat="1" x14ac:dyDescent="0.25">
      <c r="D280" s="277"/>
      <c r="E280" s="258"/>
    </row>
    <row r="281" spans="4:5" s="154" customFormat="1" x14ac:dyDescent="0.25">
      <c r="D281" s="277"/>
      <c r="E281" s="258"/>
    </row>
    <row r="282" spans="4:5" s="154" customFormat="1" x14ac:dyDescent="0.25">
      <c r="D282" s="277"/>
      <c r="E282" s="258"/>
    </row>
    <row r="283" spans="4:5" s="154" customFormat="1" x14ac:dyDescent="0.25">
      <c r="D283" s="277"/>
      <c r="E283" s="258"/>
    </row>
    <row r="284" spans="4:5" s="154" customFormat="1" x14ac:dyDescent="0.25">
      <c r="D284" s="277"/>
      <c r="E284" s="258"/>
    </row>
    <row r="285" spans="4:5" s="154" customFormat="1" x14ac:dyDescent="0.25">
      <c r="D285" s="277"/>
      <c r="E285" s="258"/>
    </row>
    <row r="286" spans="4:5" s="154" customFormat="1" x14ac:dyDescent="0.25">
      <c r="D286" s="277"/>
      <c r="E286" s="258"/>
    </row>
    <row r="287" spans="4:5" s="154" customFormat="1" x14ac:dyDescent="0.25">
      <c r="D287" s="277"/>
      <c r="E287" s="258"/>
    </row>
    <row r="288" spans="4:5" s="154" customFormat="1" x14ac:dyDescent="0.25">
      <c r="D288" s="277"/>
      <c r="E288" s="258"/>
    </row>
    <row r="289" spans="4:5" s="154" customFormat="1" x14ac:dyDescent="0.25">
      <c r="D289" s="277"/>
      <c r="E289" s="258"/>
    </row>
    <row r="290" spans="4:5" s="154" customFormat="1" x14ac:dyDescent="0.25">
      <c r="D290" s="277"/>
      <c r="E290" s="258"/>
    </row>
    <row r="291" spans="4:5" s="154" customFormat="1" x14ac:dyDescent="0.25">
      <c r="D291" s="277"/>
      <c r="E291" s="258"/>
    </row>
    <row r="292" spans="4:5" s="154" customFormat="1" x14ac:dyDescent="0.25">
      <c r="D292" s="277"/>
      <c r="E292" s="258"/>
    </row>
    <row r="293" spans="4:5" s="154" customFormat="1" x14ac:dyDescent="0.25">
      <c r="D293" s="277"/>
      <c r="E293" s="258"/>
    </row>
    <row r="294" spans="4:5" s="154" customFormat="1" x14ac:dyDescent="0.25">
      <c r="D294" s="277"/>
      <c r="E294" s="258"/>
    </row>
    <row r="295" spans="4:5" s="154" customFormat="1" x14ac:dyDescent="0.25">
      <c r="D295" s="277"/>
      <c r="E295" s="258"/>
    </row>
    <row r="296" spans="4:5" s="154" customFormat="1" x14ac:dyDescent="0.25">
      <c r="D296" s="277"/>
      <c r="E296" s="258"/>
    </row>
    <row r="297" spans="4:5" s="154" customFormat="1" x14ac:dyDescent="0.25">
      <c r="D297" s="277"/>
      <c r="E297" s="258"/>
    </row>
    <row r="298" spans="4:5" s="154" customFormat="1" x14ac:dyDescent="0.25">
      <c r="D298" s="277"/>
      <c r="E298" s="258"/>
    </row>
    <row r="299" spans="4:5" s="154" customFormat="1" x14ac:dyDescent="0.25">
      <c r="D299" s="277"/>
      <c r="E299" s="258"/>
    </row>
    <row r="300" spans="4:5" s="154" customFormat="1" x14ac:dyDescent="0.25">
      <c r="D300" s="277"/>
      <c r="E300" s="258"/>
    </row>
    <row r="301" spans="4:5" s="154" customFormat="1" x14ac:dyDescent="0.25">
      <c r="D301" s="277"/>
      <c r="E301" s="258"/>
    </row>
    <row r="302" spans="4:5" s="154" customFormat="1" x14ac:dyDescent="0.25">
      <c r="D302" s="277"/>
      <c r="E302" s="258"/>
    </row>
    <row r="303" spans="4:5" s="154" customFormat="1" x14ac:dyDescent="0.25">
      <c r="D303" s="277"/>
      <c r="E303" s="258"/>
    </row>
    <row r="304" spans="4:5" s="154" customFormat="1" x14ac:dyDescent="0.25">
      <c r="D304" s="277"/>
      <c r="E304" s="258"/>
    </row>
    <row r="305" spans="4:5" s="154" customFormat="1" x14ac:dyDescent="0.25">
      <c r="D305" s="277"/>
      <c r="E305" s="258"/>
    </row>
    <row r="306" spans="4:5" s="154" customFormat="1" x14ac:dyDescent="0.25">
      <c r="D306" s="277"/>
      <c r="E306" s="258"/>
    </row>
    <row r="307" spans="4:5" s="154" customFormat="1" x14ac:dyDescent="0.25">
      <c r="D307" s="277"/>
      <c r="E307" s="258"/>
    </row>
    <row r="308" spans="4:5" s="154" customFormat="1" x14ac:dyDescent="0.25">
      <c r="D308" s="277"/>
      <c r="E308" s="258"/>
    </row>
    <row r="309" spans="4:5" s="154" customFormat="1" x14ac:dyDescent="0.25">
      <c r="D309" s="277"/>
      <c r="E309" s="258"/>
    </row>
    <row r="310" spans="4:5" s="154" customFormat="1" x14ac:dyDescent="0.25">
      <c r="D310" s="277"/>
      <c r="E310" s="258"/>
    </row>
    <row r="311" spans="4:5" s="154" customFormat="1" x14ac:dyDescent="0.25">
      <c r="D311" s="277"/>
      <c r="E311" s="258"/>
    </row>
    <row r="312" spans="4:5" s="154" customFormat="1" x14ac:dyDescent="0.25">
      <c r="D312" s="277"/>
      <c r="E312" s="258"/>
    </row>
    <row r="313" spans="4:5" s="154" customFormat="1" x14ac:dyDescent="0.25">
      <c r="D313" s="277"/>
      <c r="E313" s="258"/>
    </row>
    <row r="314" spans="4:5" s="154" customFormat="1" x14ac:dyDescent="0.25">
      <c r="D314" s="277"/>
      <c r="E314" s="258"/>
    </row>
    <row r="315" spans="4:5" s="154" customFormat="1" x14ac:dyDescent="0.25">
      <c r="D315" s="277"/>
      <c r="E315" s="258"/>
    </row>
    <row r="316" spans="4:5" s="154" customFormat="1" x14ac:dyDescent="0.25">
      <c r="D316" s="277"/>
      <c r="E316" s="258"/>
    </row>
    <row r="317" spans="4:5" s="154" customFormat="1" x14ac:dyDescent="0.25">
      <c r="D317" s="277"/>
      <c r="E317" s="258"/>
    </row>
    <row r="318" spans="4:5" s="154" customFormat="1" x14ac:dyDescent="0.25">
      <c r="D318" s="277"/>
      <c r="E318" s="258"/>
    </row>
    <row r="319" spans="4:5" s="154" customFormat="1" x14ac:dyDescent="0.25">
      <c r="D319" s="277"/>
      <c r="E319" s="258"/>
    </row>
    <row r="320" spans="4:5" s="154" customFormat="1" x14ac:dyDescent="0.25">
      <c r="D320" s="277"/>
      <c r="E320" s="258"/>
    </row>
    <row r="321" spans="4:5" s="154" customFormat="1" x14ac:dyDescent="0.25">
      <c r="D321" s="277"/>
      <c r="E321" s="258"/>
    </row>
    <row r="322" spans="4:5" s="154" customFormat="1" x14ac:dyDescent="0.25">
      <c r="D322" s="277"/>
      <c r="E322" s="258"/>
    </row>
    <row r="323" spans="4:5" s="154" customFormat="1" x14ac:dyDescent="0.25">
      <c r="D323" s="277"/>
      <c r="E323" s="258"/>
    </row>
    <row r="324" spans="4:5" s="154" customFormat="1" x14ac:dyDescent="0.25">
      <c r="D324" s="277"/>
      <c r="E324" s="258"/>
    </row>
    <row r="325" spans="4:5" s="154" customFormat="1" x14ac:dyDescent="0.25">
      <c r="D325" s="277"/>
      <c r="E325" s="258"/>
    </row>
    <row r="326" spans="4:5" s="154" customFormat="1" x14ac:dyDescent="0.25">
      <c r="D326" s="277"/>
      <c r="E326" s="258"/>
    </row>
    <row r="327" spans="4:5" s="154" customFormat="1" x14ac:dyDescent="0.25">
      <c r="D327" s="277"/>
      <c r="E327" s="258"/>
    </row>
    <row r="328" spans="4:5" s="154" customFormat="1" x14ac:dyDescent="0.25">
      <c r="D328" s="277"/>
      <c r="E328" s="258"/>
    </row>
    <row r="329" spans="4:5" s="154" customFormat="1" x14ac:dyDescent="0.25">
      <c r="D329" s="277"/>
      <c r="E329" s="258"/>
    </row>
    <row r="330" spans="4:5" s="154" customFormat="1" x14ac:dyDescent="0.25">
      <c r="D330" s="277"/>
      <c r="E330" s="258"/>
    </row>
    <row r="331" spans="4:5" s="154" customFormat="1" x14ac:dyDescent="0.25">
      <c r="D331" s="277"/>
      <c r="E331" s="258"/>
    </row>
    <row r="332" spans="4:5" s="154" customFormat="1" x14ac:dyDescent="0.25">
      <c r="D332" s="277"/>
      <c r="E332" s="258"/>
    </row>
    <row r="333" spans="4:5" s="154" customFormat="1" x14ac:dyDescent="0.25">
      <c r="D333" s="277"/>
      <c r="E333" s="258"/>
    </row>
    <row r="334" spans="4:5" s="154" customFormat="1" x14ac:dyDescent="0.25">
      <c r="D334" s="277"/>
      <c r="E334" s="258"/>
    </row>
    <row r="335" spans="4:5" s="154" customFormat="1" x14ac:dyDescent="0.25">
      <c r="D335" s="277"/>
      <c r="E335" s="258"/>
    </row>
    <row r="336" spans="4:5" s="154" customFormat="1" x14ac:dyDescent="0.25">
      <c r="D336" s="277"/>
      <c r="E336" s="258"/>
    </row>
    <row r="337" spans="4:5" s="154" customFormat="1" x14ac:dyDescent="0.25">
      <c r="D337" s="277"/>
      <c r="E337" s="258"/>
    </row>
    <row r="338" spans="4:5" s="154" customFormat="1" x14ac:dyDescent="0.25">
      <c r="D338" s="277"/>
      <c r="E338" s="258"/>
    </row>
    <row r="339" spans="4:5" s="154" customFormat="1" x14ac:dyDescent="0.25">
      <c r="D339" s="277"/>
      <c r="E339" s="258"/>
    </row>
    <row r="340" spans="4:5" s="154" customFormat="1" x14ac:dyDescent="0.25">
      <c r="D340" s="277"/>
      <c r="E340" s="258"/>
    </row>
    <row r="341" spans="4:5" s="154" customFormat="1" x14ac:dyDescent="0.25">
      <c r="D341" s="277"/>
      <c r="E341" s="258"/>
    </row>
    <row r="342" spans="4:5" s="154" customFormat="1" x14ac:dyDescent="0.25">
      <c r="D342" s="277"/>
      <c r="E342" s="258"/>
    </row>
    <row r="343" spans="4:5" s="154" customFormat="1" x14ac:dyDescent="0.25">
      <c r="D343" s="277"/>
      <c r="E343" s="258"/>
    </row>
    <row r="344" spans="4:5" s="154" customFormat="1" x14ac:dyDescent="0.25">
      <c r="D344" s="277"/>
      <c r="E344" s="258"/>
    </row>
    <row r="345" spans="4:5" s="154" customFormat="1" x14ac:dyDescent="0.25">
      <c r="D345" s="277"/>
      <c r="E345" s="258"/>
    </row>
    <row r="346" spans="4:5" s="154" customFormat="1" x14ac:dyDescent="0.25">
      <c r="D346" s="277"/>
      <c r="E346" s="258"/>
    </row>
    <row r="347" spans="4:5" s="154" customFormat="1" x14ac:dyDescent="0.25">
      <c r="D347" s="277"/>
      <c r="E347" s="258"/>
    </row>
    <row r="348" spans="4:5" s="154" customFormat="1" x14ac:dyDescent="0.25">
      <c r="D348" s="277"/>
      <c r="E348" s="258"/>
    </row>
    <row r="349" spans="4:5" s="154" customFormat="1" x14ac:dyDescent="0.25">
      <c r="D349" s="277"/>
      <c r="E349" s="258"/>
    </row>
    <row r="350" spans="4:5" s="154" customFormat="1" x14ac:dyDescent="0.25">
      <c r="D350" s="277"/>
      <c r="E350" s="258"/>
    </row>
    <row r="351" spans="4:5" s="154" customFormat="1" x14ac:dyDescent="0.25">
      <c r="D351" s="277"/>
      <c r="E351" s="258"/>
    </row>
    <row r="352" spans="4:5" s="154" customFormat="1" x14ac:dyDescent="0.25">
      <c r="D352" s="277"/>
      <c r="E352" s="258"/>
    </row>
    <row r="353" spans="4:5" s="154" customFormat="1" x14ac:dyDescent="0.25">
      <c r="D353" s="277"/>
      <c r="E353" s="258"/>
    </row>
    <row r="354" spans="4:5" s="154" customFormat="1" x14ac:dyDescent="0.25">
      <c r="D354" s="277"/>
      <c r="E354" s="258"/>
    </row>
    <row r="355" spans="4:5" s="154" customFormat="1" x14ac:dyDescent="0.25">
      <c r="D355" s="277"/>
      <c r="E355" s="258"/>
    </row>
    <row r="356" spans="4:5" s="154" customFormat="1" x14ac:dyDescent="0.25">
      <c r="D356" s="277"/>
      <c r="E356" s="258"/>
    </row>
    <row r="357" spans="4:5" s="154" customFormat="1" x14ac:dyDescent="0.25">
      <c r="D357" s="277"/>
      <c r="E357" s="258"/>
    </row>
    <row r="358" spans="4:5" s="154" customFormat="1" x14ac:dyDescent="0.25">
      <c r="D358" s="277"/>
      <c r="E358" s="258"/>
    </row>
    <row r="359" spans="4:5" s="154" customFormat="1" x14ac:dyDescent="0.25">
      <c r="D359" s="277"/>
      <c r="E359" s="258"/>
    </row>
    <row r="360" spans="4:5" s="154" customFormat="1" x14ac:dyDescent="0.25">
      <c r="D360" s="277"/>
      <c r="E360" s="258"/>
    </row>
    <row r="361" spans="4:5" s="154" customFormat="1" x14ac:dyDescent="0.25">
      <c r="D361" s="277"/>
      <c r="E361" s="258"/>
    </row>
    <row r="362" spans="4:5" s="154" customFormat="1" x14ac:dyDescent="0.25">
      <c r="D362" s="277"/>
      <c r="E362" s="258"/>
    </row>
    <row r="363" spans="4:5" s="154" customFormat="1" x14ac:dyDescent="0.25">
      <c r="D363" s="277"/>
      <c r="E363" s="258"/>
    </row>
    <row r="364" spans="4:5" s="154" customFormat="1" x14ac:dyDescent="0.25">
      <c r="D364" s="277"/>
      <c r="E364" s="258"/>
    </row>
    <row r="365" spans="4:5" s="154" customFormat="1" x14ac:dyDescent="0.25">
      <c r="D365" s="277"/>
      <c r="E365" s="258"/>
    </row>
    <row r="366" spans="4:5" s="154" customFormat="1" x14ac:dyDescent="0.25">
      <c r="D366" s="277"/>
      <c r="E366" s="258"/>
    </row>
    <row r="367" spans="4:5" s="154" customFormat="1" x14ac:dyDescent="0.25">
      <c r="D367" s="277"/>
      <c r="E367" s="258"/>
    </row>
    <row r="368" spans="4:5" s="154" customFormat="1" x14ac:dyDescent="0.25">
      <c r="D368" s="277"/>
      <c r="E368" s="258"/>
    </row>
    <row r="369" spans="4:5" s="154" customFormat="1" x14ac:dyDescent="0.25">
      <c r="D369" s="277"/>
      <c r="E369" s="258"/>
    </row>
    <row r="370" spans="4:5" s="154" customFormat="1" x14ac:dyDescent="0.25">
      <c r="D370" s="277"/>
      <c r="E370" s="258"/>
    </row>
    <row r="371" spans="4:5" s="154" customFormat="1" x14ac:dyDescent="0.25">
      <c r="D371" s="277"/>
      <c r="E371" s="258"/>
    </row>
    <row r="372" spans="4:5" s="154" customFormat="1" x14ac:dyDescent="0.25">
      <c r="D372" s="277"/>
      <c r="E372" s="258"/>
    </row>
    <row r="373" spans="4:5" s="154" customFormat="1" x14ac:dyDescent="0.25">
      <c r="D373" s="277"/>
      <c r="E373" s="258"/>
    </row>
    <row r="374" spans="4:5" s="154" customFormat="1" x14ac:dyDescent="0.25">
      <c r="D374" s="277"/>
      <c r="E374" s="258"/>
    </row>
    <row r="375" spans="4:5" s="154" customFormat="1" x14ac:dyDescent="0.25">
      <c r="D375" s="277"/>
      <c r="E375" s="258"/>
    </row>
    <row r="376" spans="4:5" s="154" customFormat="1" x14ac:dyDescent="0.25">
      <c r="D376" s="277"/>
      <c r="E376" s="258"/>
    </row>
    <row r="377" spans="4:5" s="154" customFormat="1" x14ac:dyDescent="0.25">
      <c r="D377" s="277"/>
      <c r="E377" s="258"/>
    </row>
    <row r="378" spans="4:5" s="154" customFormat="1" x14ac:dyDescent="0.25">
      <c r="D378" s="277"/>
      <c r="E378" s="258"/>
    </row>
    <row r="379" spans="4:5" s="154" customFormat="1" x14ac:dyDescent="0.25">
      <c r="D379" s="277"/>
      <c r="E379" s="258"/>
    </row>
    <row r="380" spans="4:5" s="154" customFormat="1" x14ac:dyDescent="0.25">
      <c r="D380" s="277"/>
      <c r="E380" s="258"/>
    </row>
  </sheetData>
  <autoFilter ref="A14:AJ130" xr:uid="{00000000-0009-0000-0000-00000D000000}"/>
  <mergeCells count="4">
    <mergeCell ref="E6:T6"/>
    <mergeCell ref="C135:T135"/>
    <mergeCell ref="C136:T136"/>
    <mergeCell ref="C137:T13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0"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CM705"/>
  <sheetViews>
    <sheetView zoomScale="50" zoomScaleNormal="50" workbookViewId="0">
      <selection sqref="A1:XFD1048576"/>
    </sheetView>
  </sheetViews>
  <sheetFormatPr baseColWidth="10" defaultColWidth="76.85546875" defaultRowHeight="18" x14ac:dyDescent="0.25"/>
  <cols>
    <col min="1" max="1" width="7.28515625" style="232" customWidth="1"/>
    <col min="2" max="2" width="7.7109375" style="190" bestFit="1" customWidth="1"/>
    <col min="3" max="3" width="51" style="190" customWidth="1"/>
    <col min="4" max="4" width="20.7109375" style="190" customWidth="1"/>
    <col min="5" max="5" width="44.42578125" style="229" bestFit="1" customWidth="1"/>
    <col min="6" max="6" width="37.28515625" style="190" bestFit="1" customWidth="1"/>
    <col min="7" max="8" width="32.28515625" style="190" bestFit="1" customWidth="1"/>
    <col min="9" max="9" width="26.85546875" style="190" customWidth="1"/>
    <col min="10" max="13" width="23" style="190" customWidth="1"/>
    <col min="14" max="18" width="23" style="190" hidden="1" customWidth="1"/>
    <col min="19" max="19" width="35" style="190" bestFit="1" customWidth="1"/>
    <col min="20" max="20" width="29.7109375" style="190" bestFit="1" customWidth="1"/>
    <col min="21" max="21" width="8.28515625" style="232" customWidth="1"/>
    <col min="22" max="22" width="23.5703125" style="232" bestFit="1" customWidth="1"/>
    <col min="23" max="23" width="23" style="232" bestFit="1" customWidth="1"/>
    <col min="24" max="24" width="19" style="232" customWidth="1"/>
    <col min="25" max="91" width="11.42578125" style="232" customWidth="1"/>
    <col min="92" max="231" width="11.42578125" style="190" customWidth="1"/>
    <col min="232" max="234" width="7.28515625" style="190" customWidth="1"/>
    <col min="235" max="235" width="0" style="190" hidden="1" customWidth="1"/>
    <col min="236" max="236" width="7.28515625" style="190" customWidth="1"/>
    <col min="237" max="237" width="66.140625" style="190" customWidth="1"/>
    <col min="238" max="238" width="0" style="190" hidden="1" customWidth="1"/>
    <col min="239" max="239" width="28" style="190" customWidth="1"/>
    <col min="240" max="240" width="32.140625" style="190" customWidth="1"/>
    <col min="241" max="241" width="39.85546875" style="190" bestFit="1" customWidth="1"/>
    <col min="242" max="242" width="0" style="190" hidden="1" customWidth="1"/>
    <col min="243" max="243" width="7.28515625" style="190" customWidth="1"/>
    <col min="244" max="244" width="0" style="190" hidden="1" customWidth="1"/>
    <col min="245" max="245" width="7.28515625" style="190" customWidth="1"/>
    <col min="246" max="246" width="59.5703125" style="190" customWidth="1"/>
    <col min="247" max="247" width="0" style="190" hidden="1" customWidth="1"/>
    <col min="248" max="248" width="23.85546875" style="190" customWidth="1"/>
    <col min="249" max="249" width="27.42578125" style="190" customWidth="1"/>
    <col min="250" max="250" width="28" style="190" customWidth="1"/>
    <col min="251" max="253" width="0" style="190" hidden="1" customWidth="1"/>
    <col min="254" max="254" width="7.28515625" style="190" customWidth="1"/>
    <col min="255" max="255" width="6.140625" style="190" bestFit="1" customWidth="1"/>
    <col min="256" max="256" width="76.85546875" style="190"/>
    <col min="257" max="257" width="7.28515625" style="190" customWidth="1"/>
    <col min="258" max="258" width="6.140625" style="190" bestFit="1" customWidth="1"/>
    <col min="259" max="259" width="78" style="190" customWidth="1"/>
    <col min="260" max="260" width="20.7109375" style="190" customWidth="1"/>
    <col min="261" max="261" width="26" style="190" customWidth="1"/>
    <col min="262" max="262" width="37" style="190" bestFit="1" customWidth="1"/>
    <col min="263" max="271" width="0" style="190" hidden="1" customWidth="1"/>
    <col min="272" max="274" width="22.7109375" style="190" bestFit="1" customWidth="1"/>
    <col min="275" max="275" width="25.28515625" style="190" bestFit="1" customWidth="1"/>
    <col min="276" max="276" width="21" style="190" bestFit="1" customWidth="1"/>
    <col min="277" max="277" width="8.28515625" style="190" customWidth="1"/>
    <col min="278" max="278" width="19" style="190" bestFit="1" customWidth="1"/>
    <col min="279" max="279" width="20.5703125" style="190" bestFit="1" customWidth="1"/>
    <col min="280" max="280" width="19" style="190" customWidth="1"/>
    <col min="281" max="487" width="11.42578125" style="190" customWidth="1"/>
    <col min="488" max="490" width="7.28515625" style="190" customWidth="1"/>
    <col min="491" max="491" width="0" style="190" hidden="1" customWidth="1"/>
    <col min="492" max="492" width="7.28515625" style="190" customWidth="1"/>
    <col min="493" max="493" width="66.140625" style="190" customWidth="1"/>
    <col min="494" max="494" width="0" style="190" hidden="1" customWidth="1"/>
    <col min="495" max="495" width="28" style="190" customWidth="1"/>
    <col min="496" max="496" width="32.140625" style="190" customWidth="1"/>
    <col min="497" max="497" width="39.85546875" style="190" bestFit="1" customWidth="1"/>
    <col min="498" max="498" width="0" style="190" hidden="1" customWidth="1"/>
    <col min="499" max="499" width="7.28515625" style="190" customWidth="1"/>
    <col min="500" max="500" width="0" style="190" hidden="1" customWidth="1"/>
    <col min="501" max="501" width="7.28515625" style="190" customWidth="1"/>
    <col min="502" max="502" width="59.5703125" style="190" customWidth="1"/>
    <col min="503" max="503" width="0" style="190" hidden="1" customWidth="1"/>
    <col min="504" max="504" width="23.85546875" style="190" customWidth="1"/>
    <col min="505" max="505" width="27.42578125" style="190" customWidth="1"/>
    <col min="506" max="506" width="28" style="190" customWidth="1"/>
    <col min="507" max="509" width="0" style="190" hidden="1" customWidth="1"/>
    <col min="510" max="510" width="7.28515625" style="190" customWidth="1"/>
    <col min="511" max="511" width="6.140625" style="190" bestFit="1" customWidth="1"/>
    <col min="512" max="512" width="76.85546875" style="190"/>
    <col min="513" max="513" width="7.28515625" style="190" customWidth="1"/>
    <col min="514" max="514" width="6.140625" style="190" bestFit="1" customWidth="1"/>
    <col min="515" max="515" width="78" style="190" customWidth="1"/>
    <col min="516" max="516" width="20.7109375" style="190" customWidth="1"/>
    <col min="517" max="517" width="26" style="190" customWidth="1"/>
    <col min="518" max="518" width="37" style="190" bestFit="1" customWidth="1"/>
    <col min="519" max="527" width="0" style="190" hidden="1" customWidth="1"/>
    <col min="528" max="530" width="22.7109375" style="190" bestFit="1" customWidth="1"/>
    <col min="531" max="531" width="25.28515625" style="190" bestFit="1" customWidth="1"/>
    <col min="532" max="532" width="21" style="190" bestFit="1" customWidth="1"/>
    <col min="533" max="533" width="8.28515625" style="190" customWidth="1"/>
    <col min="534" max="534" width="19" style="190" bestFit="1" customWidth="1"/>
    <col min="535" max="535" width="20.5703125" style="190" bestFit="1" customWidth="1"/>
    <col min="536" max="536" width="19" style="190" customWidth="1"/>
    <col min="537" max="743" width="11.42578125" style="190" customWidth="1"/>
    <col min="744" max="746" width="7.28515625" style="190" customWidth="1"/>
    <col min="747" max="747" width="0" style="190" hidden="1" customWidth="1"/>
    <col min="748" max="748" width="7.28515625" style="190" customWidth="1"/>
    <col min="749" max="749" width="66.140625" style="190" customWidth="1"/>
    <col min="750" max="750" width="0" style="190" hidden="1" customWidth="1"/>
    <col min="751" max="751" width="28" style="190" customWidth="1"/>
    <col min="752" max="752" width="32.140625" style="190" customWidth="1"/>
    <col min="753" max="753" width="39.85546875" style="190" bestFit="1" customWidth="1"/>
    <col min="754" max="754" width="0" style="190" hidden="1" customWidth="1"/>
    <col min="755" max="755" width="7.28515625" style="190" customWidth="1"/>
    <col min="756" max="756" width="0" style="190" hidden="1" customWidth="1"/>
    <col min="757" max="757" width="7.28515625" style="190" customWidth="1"/>
    <col min="758" max="758" width="59.5703125" style="190" customWidth="1"/>
    <col min="759" max="759" width="0" style="190" hidden="1" customWidth="1"/>
    <col min="760" max="760" width="23.85546875" style="190" customWidth="1"/>
    <col min="761" max="761" width="27.42578125" style="190" customWidth="1"/>
    <col min="762" max="762" width="28" style="190" customWidth="1"/>
    <col min="763" max="765" width="0" style="190" hidden="1" customWidth="1"/>
    <col min="766" max="766" width="7.28515625" style="190" customWidth="1"/>
    <col min="767" max="767" width="6.140625" style="190" bestFit="1" customWidth="1"/>
    <col min="768" max="768" width="76.85546875" style="190"/>
    <col min="769" max="769" width="7.28515625" style="190" customWidth="1"/>
    <col min="770" max="770" width="6.140625" style="190" bestFit="1" customWidth="1"/>
    <col min="771" max="771" width="78" style="190" customWidth="1"/>
    <col min="772" max="772" width="20.7109375" style="190" customWidth="1"/>
    <col min="773" max="773" width="26" style="190" customWidth="1"/>
    <col min="774" max="774" width="37" style="190" bestFit="1" customWidth="1"/>
    <col min="775" max="783" width="0" style="190" hidden="1" customWidth="1"/>
    <col min="784" max="786" width="22.7109375" style="190" bestFit="1" customWidth="1"/>
    <col min="787" max="787" width="25.28515625" style="190" bestFit="1" customWidth="1"/>
    <col min="788" max="788" width="21" style="190" bestFit="1" customWidth="1"/>
    <col min="789" max="789" width="8.28515625" style="190" customWidth="1"/>
    <col min="790" max="790" width="19" style="190" bestFit="1" customWidth="1"/>
    <col min="791" max="791" width="20.5703125" style="190" bestFit="1" customWidth="1"/>
    <col min="792" max="792" width="19" style="190" customWidth="1"/>
    <col min="793" max="999" width="11.42578125" style="190" customWidth="1"/>
    <col min="1000" max="1002" width="7.28515625" style="190" customWidth="1"/>
    <col min="1003" max="1003" width="0" style="190" hidden="1" customWidth="1"/>
    <col min="1004" max="1004" width="7.28515625" style="190" customWidth="1"/>
    <col min="1005" max="1005" width="66.140625" style="190" customWidth="1"/>
    <col min="1006" max="1006" width="0" style="190" hidden="1" customWidth="1"/>
    <col min="1007" max="1007" width="28" style="190" customWidth="1"/>
    <col min="1008" max="1008" width="32.140625" style="190" customWidth="1"/>
    <col min="1009" max="1009" width="39.85546875" style="190" bestFit="1" customWidth="1"/>
    <col min="1010" max="1010" width="0" style="190" hidden="1" customWidth="1"/>
    <col min="1011" max="1011" width="7.28515625" style="190" customWidth="1"/>
    <col min="1012" max="1012" width="0" style="190" hidden="1" customWidth="1"/>
    <col min="1013" max="1013" width="7.28515625" style="190" customWidth="1"/>
    <col min="1014" max="1014" width="59.5703125" style="190" customWidth="1"/>
    <col min="1015" max="1015" width="0" style="190" hidden="1" customWidth="1"/>
    <col min="1016" max="1016" width="23.85546875" style="190" customWidth="1"/>
    <col min="1017" max="1017" width="27.42578125" style="190" customWidth="1"/>
    <col min="1018" max="1018" width="28" style="190" customWidth="1"/>
    <col min="1019" max="1021" width="0" style="190" hidden="1" customWidth="1"/>
    <col min="1022" max="1022" width="7.28515625" style="190" customWidth="1"/>
    <col min="1023" max="1023" width="6.140625" style="190" bestFit="1" customWidth="1"/>
    <col min="1024" max="1024" width="76.85546875" style="190"/>
    <col min="1025" max="1025" width="7.28515625" style="190" customWidth="1"/>
    <col min="1026" max="1026" width="6.140625" style="190" bestFit="1" customWidth="1"/>
    <col min="1027" max="1027" width="78" style="190" customWidth="1"/>
    <col min="1028" max="1028" width="20.7109375" style="190" customWidth="1"/>
    <col min="1029" max="1029" width="26" style="190" customWidth="1"/>
    <col min="1030" max="1030" width="37" style="190" bestFit="1" customWidth="1"/>
    <col min="1031" max="1039" width="0" style="190" hidden="1" customWidth="1"/>
    <col min="1040" max="1042" width="22.7109375" style="190" bestFit="1" customWidth="1"/>
    <col min="1043" max="1043" width="25.28515625" style="190" bestFit="1" customWidth="1"/>
    <col min="1044" max="1044" width="21" style="190" bestFit="1" customWidth="1"/>
    <col min="1045" max="1045" width="8.28515625" style="190" customWidth="1"/>
    <col min="1046" max="1046" width="19" style="190" bestFit="1" customWidth="1"/>
    <col min="1047" max="1047" width="20.5703125" style="190" bestFit="1" customWidth="1"/>
    <col min="1048" max="1048" width="19" style="190" customWidth="1"/>
    <col min="1049" max="1255" width="11.42578125" style="190" customWidth="1"/>
    <col min="1256" max="1258" width="7.28515625" style="190" customWidth="1"/>
    <col min="1259" max="1259" width="0" style="190" hidden="1" customWidth="1"/>
    <col min="1260" max="1260" width="7.28515625" style="190" customWidth="1"/>
    <col min="1261" max="1261" width="66.140625" style="190" customWidth="1"/>
    <col min="1262" max="1262" width="0" style="190" hidden="1" customWidth="1"/>
    <col min="1263" max="1263" width="28" style="190" customWidth="1"/>
    <col min="1264" max="1264" width="32.140625" style="190" customWidth="1"/>
    <col min="1265" max="1265" width="39.85546875" style="190" bestFit="1" customWidth="1"/>
    <col min="1266" max="1266" width="0" style="190" hidden="1" customWidth="1"/>
    <col min="1267" max="1267" width="7.28515625" style="190" customWidth="1"/>
    <col min="1268" max="1268" width="0" style="190" hidden="1" customWidth="1"/>
    <col min="1269" max="1269" width="7.28515625" style="190" customWidth="1"/>
    <col min="1270" max="1270" width="59.5703125" style="190" customWidth="1"/>
    <col min="1271" max="1271" width="0" style="190" hidden="1" customWidth="1"/>
    <col min="1272" max="1272" width="23.85546875" style="190" customWidth="1"/>
    <col min="1273" max="1273" width="27.42578125" style="190" customWidth="1"/>
    <col min="1274" max="1274" width="28" style="190" customWidth="1"/>
    <col min="1275" max="1277" width="0" style="190" hidden="1" customWidth="1"/>
    <col min="1278" max="1278" width="7.28515625" style="190" customWidth="1"/>
    <col min="1279" max="1279" width="6.140625" style="190" bestFit="1" customWidth="1"/>
    <col min="1280" max="1280" width="76.85546875" style="190"/>
    <col min="1281" max="1281" width="7.28515625" style="190" customWidth="1"/>
    <col min="1282" max="1282" width="6.140625" style="190" bestFit="1" customWidth="1"/>
    <col min="1283" max="1283" width="78" style="190" customWidth="1"/>
    <col min="1284" max="1284" width="20.7109375" style="190" customWidth="1"/>
    <col min="1285" max="1285" width="26" style="190" customWidth="1"/>
    <col min="1286" max="1286" width="37" style="190" bestFit="1" customWidth="1"/>
    <col min="1287" max="1295" width="0" style="190" hidden="1" customWidth="1"/>
    <col min="1296" max="1298" width="22.7109375" style="190" bestFit="1" customWidth="1"/>
    <col min="1299" max="1299" width="25.28515625" style="190" bestFit="1" customWidth="1"/>
    <col min="1300" max="1300" width="21" style="190" bestFit="1" customWidth="1"/>
    <col min="1301" max="1301" width="8.28515625" style="190" customWidth="1"/>
    <col min="1302" max="1302" width="19" style="190" bestFit="1" customWidth="1"/>
    <col min="1303" max="1303" width="20.5703125" style="190" bestFit="1" customWidth="1"/>
    <col min="1304" max="1304" width="19" style="190" customWidth="1"/>
    <col min="1305" max="1511" width="11.42578125" style="190" customWidth="1"/>
    <col min="1512" max="1514" width="7.28515625" style="190" customWidth="1"/>
    <col min="1515" max="1515" width="0" style="190" hidden="1" customWidth="1"/>
    <col min="1516" max="1516" width="7.28515625" style="190" customWidth="1"/>
    <col min="1517" max="1517" width="66.140625" style="190" customWidth="1"/>
    <col min="1518" max="1518" width="0" style="190" hidden="1" customWidth="1"/>
    <col min="1519" max="1519" width="28" style="190" customWidth="1"/>
    <col min="1520" max="1520" width="32.140625" style="190" customWidth="1"/>
    <col min="1521" max="1521" width="39.85546875" style="190" bestFit="1" customWidth="1"/>
    <col min="1522" max="1522" width="0" style="190" hidden="1" customWidth="1"/>
    <col min="1523" max="1523" width="7.28515625" style="190" customWidth="1"/>
    <col min="1524" max="1524" width="0" style="190" hidden="1" customWidth="1"/>
    <col min="1525" max="1525" width="7.28515625" style="190" customWidth="1"/>
    <col min="1526" max="1526" width="59.5703125" style="190" customWidth="1"/>
    <col min="1527" max="1527" width="0" style="190" hidden="1" customWidth="1"/>
    <col min="1528" max="1528" width="23.85546875" style="190" customWidth="1"/>
    <col min="1529" max="1529" width="27.42578125" style="190" customWidth="1"/>
    <col min="1530" max="1530" width="28" style="190" customWidth="1"/>
    <col min="1531" max="1533" width="0" style="190" hidden="1" customWidth="1"/>
    <col min="1534" max="1534" width="7.28515625" style="190" customWidth="1"/>
    <col min="1535" max="1535" width="6.140625" style="190" bestFit="1" customWidth="1"/>
    <col min="1536" max="1536" width="76.85546875" style="190"/>
    <col min="1537" max="1537" width="7.28515625" style="190" customWidth="1"/>
    <col min="1538" max="1538" width="6.140625" style="190" bestFit="1" customWidth="1"/>
    <col min="1539" max="1539" width="78" style="190" customWidth="1"/>
    <col min="1540" max="1540" width="20.7109375" style="190" customWidth="1"/>
    <col min="1541" max="1541" width="26" style="190" customWidth="1"/>
    <col min="1542" max="1542" width="37" style="190" bestFit="1" customWidth="1"/>
    <col min="1543" max="1551" width="0" style="190" hidden="1" customWidth="1"/>
    <col min="1552" max="1554" width="22.7109375" style="190" bestFit="1" customWidth="1"/>
    <col min="1555" max="1555" width="25.28515625" style="190" bestFit="1" customWidth="1"/>
    <col min="1556" max="1556" width="21" style="190" bestFit="1" customWidth="1"/>
    <col min="1557" max="1557" width="8.28515625" style="190" customWidth="1"/>
    <col min="1558" max="1558" width="19" style="190" bestFit="1" customWidth="1"/>
    <col min="1559" max="1559" width="20.5703125" style="190" bestFit="1" customWidth="1"/>
    <col min="1560" max="1560" width="19" style="190" customWidth="1"/>
    <col min="1561" max="1767" width="11.42578125" style="190" customWidth="1"/>
    <col min="1768" max="1770" width="7.28515625" style="190" customWidth="1"/>
    <col min="1771" max="1771" width="0" style="190" hidden="1" customWidth="1"/>
    <col min="1772" max="1772" width="7.28515625" style="190" customWidth="1"/>
    <col min="1773" max="1773" width="66.140625" style="190" customWidth="1"/>
    <col min="1774" max="1774" width="0" style="190" hidden="1" customWidth="1"/>
    <col min="1775" max="1775" width="28" style="190" customWidth="1"/>
    <col min="1776" max="1776" width="32.140625" style="190" customWidth="1"/>
    <col min="1777" max="1777" width="39.85546875" style="190" bestFit="1" customWidth="1"/>
    <col min="1778" max="1778" width="0" style="190" hidden="1" customWidth="1"/>
    <col min="1779" max="1779" width="7.28515625" style="190" customWidth="1"/>
    <col min="1780" max="1780" width="0" style="190" hidden="1" customWidth="1"/>
    <col min="1781" max="1781" width="7.28515625" style="190" customWidth="1"/>
    <col min="1782" max="1782" width="59.5703125" style="190" customWidth="1"/>
    <col min="1783" max="1783" width="0" style="190" hidden="1" customWidth="1"/>
    <col min="1784" max="1784" width="23.85546875" style="190" customWidth="1"/>
    <col min="1785" max="1785" width="27.42578125" style="190" customWidth="1"/>
    <col min="1786" max="1786" width="28" style="190" customWidth="1"/>
    <col min="1787" max="1789" width="0" style="190" hidden="1" customWidth="1"/>
    <col min="1790" max="1790" width="7.28515625" style="190" customWidth="1"/>
    <col min="1791" max="1791" width="6.140625" style="190" bestFit="1" customWidth="1"/>
    <col min="1792" max="1792" width="76.85546875" style="190"/>
    <col min="1793" max="1793" width="7.28515625" style="190" customWidth="1"/>
    <col min="1794" max="1794" width="6.140625" style="190" bestFit="1" customWidth="1"/>
    <col min="1795" max="1795" width="78" style="190" customWidth="1"/>
    <col min="1796" max="1796" width="20.7109375" style="190" customWidth="1"/>
    <col min="1797" max="1797" width="26" style="190" customWidth="1"/>
    <col min="1798" max="1798" width="37" style="190" bestFit="1" customWidth="1"/>
    <col min="1799" max="1807" width="0" style="190" hidden="1" customWidth="1"/>
    <col min="1808" max="1810" width="22.7109375" style="190" bestFit="1" customWidth="1"/>
    <col min="1811" max="1811" width="25.28515625" style="190" bestFit="1" customWidth="1"/>
    <col min="1812" max="1812" width="21" style="190" bestFit="1" customWidth="1"/>
    <col min="1813" max="1813" width="8.28515625" style="190" customWidth="1"/>
    <col min="1814" max="1814" width="19" style="190" bestFit="1" customWidth="1"/>
    <col min="1815" max="1815" width="20.5703125" style="190" bestFit="1" customWidth="1"/>
    <col min="1816" max="1816" width="19" style="190" customWidth="1"/>
    <col min="1817" max="2023" width="11.42578125" style="190" customWidth="1"/>
    <col min="2024" max="2026" width="7.28515625" style="190" customWidth="1"/>
    <col min="2027" max="2027" width="0" style="190" hidden="1" customWidth="1"/>
    <col min="2028" max="2028" width="7.28515625" style="190" customWidth="1"/>
    <col min="2029" max="2029" width="66.140625" style="190" customWidth="1"/>
    <col min="2030" max="2030" width="0" style="190" hidden="1" customWidth="1"/>
    <col min="2031" max="2031" width="28" style="190" customWidth="1"/>
    <col min="2032" max="2032" width="32.140625" style="190" customWidth="1"/>
    <col min="2033" max="2033" width="39.85546875" style="190" bestFit="1" customWidth="1"/>
    <col min="2034" max="2034" width="0" style="190" hidden="1" customWidth="1"/>
    <col min="2035" max="2035" width="7.28515625" style="190" customWidth="1"/>
    <col min="2036" max="2036" width="0" style="190" hidden="1" customWidth="1"/>
    <col min="2037" max="2037" width="7.28515625" style="190" customWidth="1"/>
    <col min="2038" max="2038" width="59.5703125" style="190" customWidth="1"/>
    <col min="2039" max="2039" width="0" style="190" hidden="1" customWidth="1"/>
    <col min="2040" max="2040" width="23.85546875" style="190" customWidth="1"/>
    <col min="2041" max="2041" width="27.42578125" style="190" customWidth="1"/>
    <col min="2042" max="2042" width="28" style="190" customWidth="1"/>
    <col min="2043" max="2045" width="0" style="190" hidden="1" customWidth="1"/>
    <col min="2046" max="2046" width="7.28515625" style="190" customWidth="1"/>
    <col min="2047" max="2047" width="6.140625" style="190" bestFit="1" customWidth="1"/>
    <col min="2048" max="2048" width="76.85546875" style="190"/>
    <col min="2049" max="2049" width="7.28515625" style="190" customWidth="1"/>
    <col min="2050" max="2050" width="6.140625" style="190" bestFit="1" customWidth="1"/>
    <col min="2051" max="2051" width="78" style="190" customWidth="1"/>
    <col min="2052" max="2052" width="20.7109375" style="190" customWidth="1"/>
    <col min="2053" max="2053" width="26" style="190" customWidth="1"/>
    <col min="2054" max="2054" width="37" style="190" bestFit="1" customWidth="1"/>
    <col min="2055" max="2063" width="0" style="190" hidden="1" customWidth="1"/>
    <col min="2064" max="2066" width="22.7109375" style="190" bestFit="1" customWidth="1"/>
    <col min="2067" max="2067" width="25.28515625" style="190" bestFit="1" customWidth="1"/>
    <col min="2068" max="2068" width="21" style="190" bestFit="1" customWidth="1"/>
    <col min="2069" max="2069" width="8.28515625" style="190" customWidth="1"/>
    <col min="2070" max="2070" width="19" style="190" bestFit="1" customWidth="1"/>
    <col min="2071" max="2071" width="20.5703125" style="190" bestFit="1" customWidth="1"/>
    <col min="2072" max="2072" width="19" style="190" customWidth="1"/>
    <col min="2073" max="2279" width="11.42578125" style="190" customWidth="1"/>
    <col min="2280" max="2282" width="7.28515625" style="190" customWidth="1"/>
    <col min="2283" max="2283" width="0" style="190" hidden="1" customWidth="1"/>
    <col min="2284" max="2284" width="7.28515625" style="190" customWidth="1"/>
    <col min="2285" max="2285" width="66.140625" style="190" customWidth="1"/>
    <col min="2286" max="2286" width="0" style="190" hidden="1" customWidth="1"/>
    <col min="2287" max="2287" width="28" style="190" customWidth="1"/>
    <col min="2288" max="2288" width="32.140625" style="190" customWidth="1"/>
    <col min="2289" max="2289" width="39.85546875" style="190" bestFit="1" customWidth="1"/>
    <col min="2290" max="2290" width="0" style="190" hidden="1" customWidth="1"/>
    <col min="2291" max="2291" width="7.28515625" style="190" customWidth="1"/>
    <col min="2292" max="2292" width="0" style="190" hidden="1" customWidth="1"/>
    <col min="2293" max="2293" width="7.28515625" style="190" customWidth="1"/>
    <col min="2294" max="2294" width="59.5703125" style="190" customWidth="1"/>
    <col min="2295" max="2295" width="0" style="190" hidden="1" customWidth="1"/>
    <col min="2296" max="2296" width="23.85546875" style="190" customWidth="1"/>
    <col min="2297" max="2297" width="27.42578125" style="190" customWidth="1"/>
    <col min="2298" max="2298" width="28" style="190" customWidth="1"/>
    <col min="2299" max="2301" width="0" style="190" hidden="1" customWidth="1"/>
    <col min="2302" max="2302" width="7.28515625" style="190" customWidth="1"/>
    <col min="2303" max="2303" width="6.140625" style="190" bestFit="1" customWidth="1"/>
    <col min="2304" max="2304" width="76.85546875" style="190"/>
    <col min="2305" max="2305" width="7.28515625" style="190" customWidth="1"/>
    <col min="2306" max="2306" width="6.140625" style="190" bestFit="1" customWidth="1"/>
    <col min="2307" max="2307" width="78" style="190" customWidth="1"/>
    <col min="2308" max="2308" width="20.7109375" style="190" customWidth="1"/>
    <col min="2309" max="2309" width="26" style="190" customWidth="1"/>
    <col min="2310" max="2310" width="37" style="190" bestFit="1" customWidth="1"/>
    <col min="2311" max="2319" width="0" style="190" hidden="1" customWidth="1"/>
    <col min="2320" max="2322" width="22.7109375" style="190" bestFit="1" customWidth="1"/>
    <col min="2323" max="2323" width="25.28515625" style="190" bestFit="1" customWidth="1"/>
    <col min="2324" max="2324" width="21" style="190" bestFit="1" customWidth="1"/>
    <col min="2325" max="2325" width="8.28515625" style="190" customWidth="1"/>
    <col min="2326" max="2326" width="19" style="190" bestFit="1" customWidth="1"/>
    <col min="2327" max="2327" width="20.5703125" style="190" bestFit="1" customWidth="1"/>
    <col min="2328" max="2328" width="19" style="190" customWidth="1"/>
    <col min="2329" max="2535" width="11.42578125" style="190" customWidth="1"/>
    <col min="2536" max="2538" width="7.28515625" style="190" customWidth="1"/>
    <col min="2539" max="2539" width="0" style="190" hidden="1" customWidth="1"/>
    <col min="2540" max="2540" width="7.28515625" style="190" customWidth="1"/>
    <col min="2541" max="2541" width="66.140625" style="190" customWidth="1"/>
    <col min="2542" max="2542" width="0" style="190" hidden="1" customWidth="1"/>
    <col min="2543" max="2543" width="28" style="190" customWidth="1"/>
    <col min="2544" max="2544" width="32.140625" style="190" customWidth="1"/>
    <col min="2545" max="2545" width="39.85546875" style="190" bestFit="1" customWidth="1"/>
    <col min="2546" max="2546" width="0" style="190" hidden="1" customWidth="1"/>
    <col min="2547" max="2547" width="7.28515625" style="190" customWidth="1"/>
    <col min="2548" max="2548" width="0" style="190" hidden="1" customWidth="1"/>
    <col min="2549" max="2549" width="7.28515625" style="190" customWidth="1"/>
    <col min="2550" max="2550" width="59.5703125" style="190" customWidth="1"/>
    <col min="2551" max="2551" width="0" style="190" hidden="1" customWidth="1"/>
    <col min="2552" max="2552" width="23.85546875" style="190" customWidth="1"/>
    <col min="2553" max="2553" width="27.42578125" style="190" customWidth="1"/>
    <col min="2554" max="2554" width="28" style="190" customWidth="1"/>
    <col min="2555" max="2557" width="0" style="190" hidden="1" customWidth="1"/>
    <col min="2558" max="2558" width="7.28515625" style="190" customWidth="1"/>
    <col min="2559" max="2559" width="6.140625" style="190" bestFit="1" customWidth="1"/>
    <col min="2560" max="2560" width="76.85546875" style="190"/>
    <col min="2561" max="2561" width="7.28515625" style="190" customWidth="1"/>
    <col min="2562" max="2562" width="6.140625" style="190" bestFit="1" customWidth="1"/>
    <col min="2563" max="2563" width="78" style="190" customWidth="1"/>
    <col min="2564" max="2564" width="20.7109375" style="190" customWidth="1"/>
    <col min="2565" max="2565" width="26" style="190" customWidth="1"/>
    <col min="2566" max="2566" width="37" style="190" bestFit="1" customWidth="1"/>
    <col min="2567" max="2575" width="0" style="190" hidden="1" customWidth="1"/>
    <col min="2576" max="2578" width="22.7109375" style="190" bestFit="1" customWidth="1"/>
    <col min="2579" max="2579" width="25.28515625" style="190" bestFit="1" customWidth="1"/>
    <col min="2580" max="2580" width="21" style="190" bestFit="1" customWidth="1"/>
    <col min="2581" max="2581" width="8.28515625" style="190" customWidth="1"/>
    <col min="2582" max="2582" width="19" style="190" bestFit="1" customWidth="1"/>
    <col min="2583" max="2583" width="20.5703125" style="190" bestFit="1" customWidth="1"/>
    <col min="2584" max="2584" width="19" style="190" customWidth="1"/>
    <col min="2585" max="2791" width="11.42578125" style="190" customWidth="1"/>
    <col min="2792" max="2794" width="7.28515625" style="190" customWidth="1"/>
    <col min="2795" max="2795" width="0" style="190" hidden="1" customWidth="1"/>
    <col min="2796" max="2796" width="7.28515625" style="190" customWidth="1"/>
    <col min="2797" max="2797" width="66.140625" style="190" customWidth="1"/>
    <col min="2798" max="2798" width="0" style="190" hidden="1" customWidth="1"/>
    <col min="2799" max="2799" width="28" style="190" customWidth="1"/>
    <col min="2800" max="2800" width="32.140625" style="190" customWidth="1"/>
    <col min="2801" max="2801" width="39.85546875" style="190" bestFit="1" customWidth="1"/>
    <col min="2802" max="2802" width="0" style="190" hidden="1" customWidth="1"/>
    <col min="2803" max="2803" width="7.28515625" style="190" customWidth="1"/>
    <col min="2804" max="2804" width="0" style="190" hidden="1" customWidth="1"/>
    <col min="2805" max="2805" width="7.28515625" style="190" customWidth="1"/>
    <col min="2806" max="2806" width="59.5703125" style="190" customWidth="1"/>
    <col min="2807" max="2807" width="0" style="190" hidden="1" customWidth="1"/>
    <col min="2808" max="2808" width="23.85546875" style="190" customWidth="1"/>
    <col min="2809" max="2809" width="27.42578125" style="190" customWidth="1"/>
    <col min="2810" max="2810" width="28" style="190" customWidth="1"/>
    <col min="2811" max="2813" width="0" style="190" hidden="1" customWidth="1"/>
    <col min="2814" max="2814" width="7.28515625" style="190" customWidth="1"/>
    <col min="2815" max="2815" width="6.140625" style="190" bestFit="1" customWidth="1"/>
    <col min="2816" max="2816" width="76.85546875" style="190"/>
    <col min="2817" max="2817" width="7.28515625" style="190" customWidth="1"/>
    <col min="2818" max="2818" width="6.140625" style="190" bestFit="1" customWidth="1"/>
    <col min="2819" max="2819" width="78" style="190" customWidth="1"/>
    <col min="2820" max="2820" width="20.7109375" style="190" customWidth="1"/>
    <col min="2821" max="2821" width="26" style="190" customWidth="1"/>
    <col min="2822" max="2822" width="37" style="190" bestFit="1" customWidth="1"/>
    <col min="2823" max="2831" width="0" style="190" hidden="1" customWidth="1"/>
    <col min="2832" max="2834" width="22.7109375" style="190" bestFit="1" customWidth="1"/>
    <col min="2835" max="2835" width="25.28515625" style="190" bestFit="1" customWidth="1"/>
    <col min="2836" max="2836" width="21" style="190" bestFit="1" customWidth="1"/>
    <col min="2837" max="2837" width="8.28515625" style="190" customWidth="1"/>
    <col min="2838" max="2838" width="19" style="190" bestFit="1" customWidth="1"/>
    <col min="2839" max="2839" width="20.5703125" style="190" bestFit="1" customWidth="1"/>
    <col min="2840" max="2840" width="19" style="190" customWidth="1"/>
    <col min="2841" max="3047" width="11.42578125" style="190" customWidth="1"/>
    <col min="3048" max="3050" width="7.28515625" style="190" customWidth="1"/>
    <col min="3051" max="3051" width="0" style="190" hidden="1" customWidth="1"/>
    <col min="3052" max="3052" width="7.28515625" style="190" customWidth="1"/>
    <col min="3053" max="3053" width="66.140625" style="190" customWidth="1"/>
    <col min="3054" max="3054" width="0" style="190" hidden="1" customWidth="1"/>
    <col min="3055" max="3055" width="28" style="190" customWidth="1"/>
    <col min="3056" max="3056" width="32.140625" style="190" customWidth="1"/>
    <col min="3057" max="3057" width="39.85546875" style="190" bestFit="1" customWidth="1"/>
    <col min="3058" max="3058" width="0" style="190" hidden="1" customWidth="1"/>
    <col min="3059" max="3059" width="7.28515625" style="190" customWidth="1"/>
    <col min="3060" max="3060" width="0" style="190" hidden="1" customWidth="1"/>
    <col min="3061" max="3061" width="7.28515625" style="190" customWidth="1"/>
    <col min="3062" max="3062" width="59.5703125" style="190" customWidth="1"/>
    <col min="3063" max="3063" width="0" style="190" hidden="1" customWidth="1"/>
    <col min="3064" max="3064" width="23.85546875" style="190" customWidth="1"/>
    <col min="3065" max="3065" width="27.42578125" style="190" customWidth="1"/>
    <col min="3066" max="3066" width="28" style="190" customWidth="1"/>
    <col min="3067" max="3069" width="0" style="190" hidden="1" customWidth="1"/>
    <col min="3070" max="3070" width="7.28515625" style="190" customWidth="1"/>
    <col min="3071" max="3071" width="6.140625" style="190" bestFit="1" customWidth="1"/>
    <col min="3072" max="3072" width="76.85546875" style="190"/>
    <col min="3073" max="3073" width="7.28515625" style="190" customWidth="1"/>
    <col min="3074" max="3074" width="6.140625" style="190" bestFit="1" customWidth="1"/>
    <col min="3075" max="3075" width="78" style="190" customWidth="1"/>
    <col min="3076" max="3076" width="20.7109375" style="190" customWidth="1"/>
    <col min="3077" max="3077" width="26" style="190" customWidth="1"/>
    <col min="3078" max="3078" width="37" style="190" bestFit="1" customWidth="1"/>
    <col min="3079" max="3087" width="0" style="190" hidden="1" customWidth="1"/>
    <col min="3088" max="3090" width="22.7109375" style="190" bestFit="1" customWidth="1"/>
    <col min="3091" max="3091" width="25.28515625" style="190" bestFit="1" customWidth="1"/>
    <col min="3092" max="3092" width="21" style="190" bestFit="1" customWidth="1"/>
    <col min="3093" max="3093" width="8.28515625" style="190" customWidth="1"/>
    <col min="3094" max="3094" width="19" style="190" bestFit="1" customWidth="1"/>
    <col min="3095" max="3095" width="20.5703125" style="190" bestFit="1" customWidth="1"/>
    <col min="3096" max="3096" width="19" style="190" customWidth="1"/>
    <col min="3097" max="3303" width="11.42578125" style="190" customWidth="1"/>
    <col min="3304" max="3306" width="7.28515625" style="190" customWidth="1"/>
    <col min="3307" max="3307" width="0" style="190" hidden="1" customWidth="1"/>
    <col min="3308" max="3308" width="7.28515625" style="190" customWidth="1"/>
    <col min="3309" max="3309" width="66.140625" style="190" customWidth="1"/>
    <col min="3310" max="3310" width="0" style="190" hidden="1" customWidth="1"/>
    <col min="3311" max="3311" width="28" style="190" customWidth="1"/>
    <col min="3312" max="3312" width="32.140625" style="190" customWidth="1"/>
    <col min="3313" max="3313" width="39.85546875" style="190" bestFit="1" customWidth="1"/>
    <col min="3314" max="3314" width="0" style="190" hidden="1" customWidth="1"/>
    <col min="3315" max="3315" width="7.28515625" style="190" customWidth="1"/>
    <col min="3316" max="3316" width="0" style="190" hidden="1" customWidth="1"/>
    <col min="3317" max="3317" width="7.28515625" style="190" customWidth="1"/>
    <col min="3318" max="3318" width="59.5703125" style="190" customWidth="1"/>
    <col min="3319" max="3319" width="0" style="190" hidden="1" customWidth="1"/>
    <col min="3320" max="3320" width="23.85546875" style="190" customWidth="1"/>
    <col min="3321" max="3321" width="27.42578125" style="190" customWidth="1"/>
    <col min="3322" max="3322" width="28" style="190" customWidth="1"/>
    <col min="3323" max="3325" width="0" style="190" hidden="1" customWidth="1"/>
    <col min="3326" max="3326" width="7.28515625" style="190" customWidth="1"/>
    <col min="3327" max="3327" width="6.140625" style="190" bestFit="1" customWidth="1"/>
    <col min="3328" max="3328" width="76.85546875" style="190"/>
    <col min="3329" max="3329" width="7.28515625" style="190" customWidth="1"/>
    <col min="3330" max="3330" width="6.140625" style="190" bestFit="1" customWidth="1"/>
    <col min="3331" max="3331" width="78" style="190" customWidth="1"/>
    <col min="3332" max="3332" width="20.7109375" style="190" customWidth="1"/>
    <col min="3333" max="3333" width="26" style="190" customWidth="1"/>
    <col min="3334" max="3334" width="37" style="190" bestFit="1" customWidth="1"/>
    <col min="3335" max="3343" width="0" style="190" hidden="1" customWidth="1"/>
    <col min="3344" max="3346" width="22.7109375" style="190" bestFit="1" customWidth="1"/>
    <col min="3347" max="3347" width="25.28515625" style="190" bestFit="1" customWidth="1"/>
    <col min="3348" max="3348" width="21" style="190" bestFit="1" customWidth="1"/>
    <col min="3349" max="3349" width="8.28515625" style="190" customWidth="1"/>
    <col min="3350" max="3350" width="19" style="190" bestFit="1" customWidth="1"/>
    <col min="3351" max="3351" width="20.5703125" style="190" bestFit="1" customWidth="1"/>
    <col min="3352" max="3352" width="19" style="190" customWidth="1"/>
    <col min="3353" max="3559" width="11.42578125" style="190" customWidth="1"/>
    <col min="3560" max="3562" width="7.28515625" style="190" customWidth="1"/>
    <col min="3563" max="3563" width="0" style="190" hidden="1" customWidth="1"/>
    <col min="3564" max="3564" width="7.28515625" style="190" customWidth="1"/>
    <col min="3565" max="3565" width="66.140625" style="190" customWidth="1"/>
    <col min="3566" max="3566" width="0" style="190" hidden="1" customWidth="1"/>
    <col min="3567" max="3567" width="28" style="190" customWidth="1"/>
    <col min="3568" max="3568" width="32.140625" style="190" customWidth="1"/>
    <col min="3569" max="3569" width="39.85546875" style="190" bestFit="1" customWidth="1"/>
    <col min="3570" max="3570" width="0" style="190" hidden="1" customWidth="1"/>
    <col min="3571" max="3571" width="7.28515625" style="190" customWidth="1"/>
    <col min="3572" max="3572" width="0" style="190" hidden="1" customWidth="1"/>
    <col min="3573" max="3573" width="7.28515625" style="190" customWidth="1"/>
    <col min="3574" max="3574" width="59.5703125" style="190" customWidth="1"/>
    <col min="3575" max="3575" width="0" style="190" hidden="1" customWidth="1"/>
    <col min="3576" max="3576" width="23.85546875" style="190" customWidth="1"/>
    <col min="3577" max="3577" width="27.42578125" style="190" customWidth="1"/>
    <col min="3578" max="3578" width="28" style="190" customWidth="1"/>
    <col min="3579" max="3581" width="0" style="190" hidden="1" customWidth="1"/>
    <col min="3582" max="3582" width="7.28515625" style="190" customWidth="1"/>
    <col min="3583" max="3583" width="6.140625" style="190" bestFit="1" customWidth="1"/>
    <col min="3584" max="3584" width="76.85546875" style="190"/>
    <col min="3585" max="3585" width="7.28515625" style="190" customWidth="1"/>
    <col min="3586" max="3586" width="6.140625" style="190" bestFit="1" customWidth="1"/>
    <col min="3587" max="3587" width="78" style="190" customWidth="1"/>
    <col min="3588" max="3588" width="20.7109375" style="190" customWidth="1"/>
    <col min="3589" max="3589" width="26" style="190" customWidth="1"/>
    <col min="3590" max="3590" width="37" style="190" bestFit="1" customWidth="1"/>
    <col min="3591" max="3599" width="0" style="190" hidden="1" customWidth="1"/>
    <col min="3600" max="3602" width="22.7109375" style="190" bestFit="1" customWidth="1"/>
    <col min="3603" max="3603" width="25.28515625" style="190" bestFit="1" customWidth="1"/>
    <col min="3604" max="3604" width="21" style="190" bestFit="1" customWidth="1"/>
    <col min="3605" max="3605" width="8.28515625" style="190" customWidth="1"/>
    <col min="3606" max="3606" width="19" style="190" bestFit="1" customWidth="1"/>
    <col min="3607" max="3607" width="20.5703125" style="190" bestFit="1" customWidth="1"/>
    <col min="3608" max="3608" width="19" style="190" customWidth="1"/>
    <col min="3609" max="3815" width="11.42578125" style="190" customWidth="1"/>
    <col min="3816" max="3818" width="7.28515625" style="190" customWidth="1"/>
    <col min="3819" max="3819" width="0" style="190" hidden="1" customWidth="1"/>
    <col min="3820" max="3820" width="7.28515625" style="190" customWidth="1"/>
    <col min="3821" max="3821" width="66.140625" style="190" customWidth="1"/>
    <col min="3822" max="3822" width="0" style="190" hidden="1" customWidth="1"/>
    <col min="3823" max="3823" width="28" style="190" customWidth="1"/>
    <col min="3824" max="3824" width="32.140625" style="190" customWidth="1"/>
    <col min="3825" max="3825" width="39.85546875" style="190" bestFit="1" customWidth="1"/>
    <col min="3826" max="3826" width="0" style="190" hidden="1" customWidth="1"/>
    <col min="3827" max="3827" width="7.28515625" style="190" customWidth="1"/>
    <col min="3828" max="3828" width="0" style="190" hidden="1" customWidth="1"/>
    <col min="3829" max="3829" width="7.28515625" style="190" customWidth="1"/>
    <col min="3830" max="3830" width="59.5703125" style="190" customWidth="1"/>
    <col min="3831" max="3831" width="0" style="190" hidden="1" customWidth="1"/>
    <col min="3832" max="3832" width="23.85546875" style="190" customWidth="1"/>
    <col min="3833" max="3833" width="27.42578125" style="190" customWidth="1"/>
    <col min="3834" max="3834" width="28" style="190" customWidth="1"/>
    <col min="3835" max="3837" width="0" style="190" hidden="1" customWidth="1"/>
    <col min="3838" max="3838" width="7.28515625" style="190" customWidth="1"/>
    <col min="3839" max="3839" width="6.140625" style="190" bestFit="1" customWidth="1"/>
    <col min="3840" max="3840" width="76.85546875" style="190"/>
    <col min="3841" max="3841" width="7.28515625" style="190" customWidth="1"/>
    <col min="3842" max="3842" width="6.140625" style="190" bestFit="1" customWidth="1"/>
    <col min="3843" max="3843" width="78" style="190" customWidth="1"/>
    <col min="3844" max="3844" width="20.7109375" style="190" customWidth="1"/>
    <col min="3845" max="3845" width="26" style="190" customWidth="1"/>
    <col min="3846" max="3846" width="37" style="190" bestFit="1" customWidth="1"/>
    <col min="3847" max="3855" width="0" style="190" hidden="1" customWidth="1"/>
    <col min="3856" max="3858" width="22.7109375" style="190" bestFit="1" customWidth="1"/>
    <col min="3859" max="3859" width="25.28515625" style="190" bestFit="1" customWidth="1"/>
    <col min="3860" max="3860" width="21" style="190" bestFit="1" customWidth="1"/>
    <col min="3861" max="3861" width="8.28515625" style="190" customWidth="1"/>
    <col min="3862" max="3862" width="19" style="190" bestFit="1" customWidth="1"/>
    <col min="3863" max="3863" width="20.5703125" style="190" bestFit="1" customWidth="1"/>
    <col min="3864" max="3864" width="19" style="190" customWidth="1"/>
    <col min="3865" max="4071" width="11.42578125" style="190" customWidth="1"/>
    <col min="4072" max="4074" width="7.28515625" style="190" customWidth="1"/>
    <col min="4075" max="4075" width="0" style="190" hidden="1" customWidth="1"/>
    <col min="4076" max="4076" width="7.28515625" style="190" customWidth="1"/>
    <col min="4077" max="4077" width="66.140625" style="190" customWidth="1"/>
    <col min="4078" max="4078" width="0" style="190" hidden="1" customWidth="1"/>
    <col min="4079" max="4079" width="28" style="190" customWidth="1"/>
    <col min="4080" max="4080" width="32.140625" style="190" customWidth="1"/>
    <col min="4081" max="4081" width="39.85546875" style="190" bestFit="1" customWidth="1"/>
    <col min="4082" max="4082" width="0" style="190" hidden="1" customWidth="1"/>
    <col min="4083" max="4083" width="7.28515625" style="190" customWidth="1"/>
    <col min="4084" max="4084" width="0" style="190" hidden="1" customWidth="1"/>
    <col min="4085" max="4085" width="7.28515625" style="190" customWidth="1"/>
    <col min="4086" max="4086" width="59.5703125" style="190" customWidth="1"/>
    <col min="4087" max="4087" width="0" style="190" hidden="1" customWidth="1"/>
    <col min="4088" max="4088" width="23.85546875" style="190" customWidth="1"/>
    <col min="4089" max="4089" width="27.42578125" style="190" customWidth="1"/>
    <col min="4090" max="4090" width="28" style="190" customWidth="1"/>
    <col min="4091" max="4093" width="0" style="190" hidden="1" customWidth="1"/>
    <col min="4094" max="4094" width="7.28515625" style="190" customWidth="1"/>
    <col min="4095" max="4095" width="6.140625" style="190" bestFit="1" customWidth="1"/>
    <col min="4096" max="4096" width="76.85546875" style="190"/>
    <col min="4097" max="4097" width="7.28515625" style="190" customWidth="1"/>
    <col min="4098" max="4098" width="6.140625" style="190" bestFit="1" customWidth="1"/>
    <col min="4099" max="4099" width="78" style="190" customWidth="1"/>
    <col min="4100" max="4100" width="20.7109375" style="190" customWidth="1"/>
    <col min="4101" max="4101" width="26" style="190" customWidth="1"/>
    <col min="4102" max="4102" width="37" style="190" bestFit="1" customWidth="1"/>
    <col min="4103" max="4111" width="0" style="190" hidden="1" customWidth="1"/>
    <col min="4112" max="4114" width="22.7109375" style="190" bestFit="1" customWidth="1"/>
    <col min="4115" max="4115" width="25.28515625" style="190" bestFit="1" customWidth="1"/>
    <col min="4116" max="4116" width="21" style="190" bestFit="1" customWidth="1"/>
    <col min="4117" max="4117" width="8.28515625" style="190" customWidth="1"/>
    <col min="4118" max="4118" width="19" style="190" bestFit="1" customWidth="1"/>
    <col min="4119" max="4119" width="20.5703125" style="190" bestFit="1" customWidth="1"/>
    <col min="4120" max="4120" width="19" style="190" customWidth="1"/>
    <col min="4121" max="4327" width="11.42578125" style="190" customWidth="1"/>
    <col min="4328" max="4330" width="7.28515625" style="190" customWidth="1"/>
    <col min="4331" max="4331" width="0" style="190" hidden="1" customWidth="1"/>
    <col min="4332" max="4332" width="7.28515625" style="190" customWidth="1"/>
    <col min="4333" max="4333" width="66.140625" style="190" customWidth="1"/>
    <col min="4334" max="4334" width="0" style="190" hidden="1" customWidth="1"/>
    <col min="4335" max="4335" width="28" style="190" customWidth="1"/>
    <col min="4336" max="4336" width="32.140625" style="190" customWidth="1"/>
    <col min="4337" max="4337" width="39.85546875" style="190" bestFit="1" customWidth="1"/>
    <col min="4338" max="4338" width="0" style="190" hidden="1" customWidth="1"/>
    <col min="4339" max="4339" width="7.28515625" style="190" customWidth="1"/>
    <col min="4340" max="4340" width="0" style="190" hidden="1" customWidth="1"/>
    <col min="4341" max="4341" width="7.28515625" style="190" customWidth="1"/>
    <col min="4342" max="4342" width="59.5703125" style="190" customWidth="1"/>
    <col min="4343" max="4343" width="0" style="190" hidden="1" customWidth="1"/>
    <col min="4344" max="4344" width="23.85546875" style="190" customWidth="1"/>
    <col min="4345" max="4345" width="27.42578125" style="190" customWidth="1"/>
    <col min="4346" max="4346" width="28" style="190" customWidth="1"/>
    <col min="4347" max="4349" width="0" style="190" hidden="1" customWidth="1"/>
    <col min="4350" max="4350" width="7.28515625" style="190" customWidth="1"/>
    <col min="4351" max="4351" width="6.140625" style="190" bestFit="1" customWidth="1"/>
    <col min="4352" max="4352" width="76.85546875" style="190"/>
    <col min="4353" max="4353" width="7.28515625" style="190" customWidth="1"/>
    <col min="4354" max="4354" width="6.140625" style="190" bestFit="1" customWidth="1"/>
    <col min="4355" max="4355" width="78" style="190" customWidth="1"/>
    <col min="4356" max="4356" width="20.7109375" style="190" customWidth="1"/>
    <col min="4357" max="4357" width="26" style="190" customWidth="1"/>
    <col min="4358" max="4358" width="37" style="190" bestFit="1" customWidth="1"/>
    <col min="4359" max="4367" width="0" style="190" hidden="1" customWidth="1"/>
    <col min="4368" max="4370" width="22.7109375" style="190" bestFit="1" customWidth="1"/>
    <col min="4371" max="4371" width="25.28515625" style="190" bestFit="1" customWidth="1"/>
    <col min="4372" max="4372" width="21" style="190" bestFit="1" customWidth="1"/>
    <col min="4373" max="4373" width="8.28515625" style="190" customWidth="1"/>
    <col min="4374" max="4374" width="19" style="190" bestFit="1" customWidth="1"/>
    <col min="4375" max="4375" width="20.5703125" style="190" bestFit="1" customWidth="1"/>
    <col min="4376" max="4376" width="19" style="190" customWidth="1"/>
    <col min="4377" max="4583" width="11.42578125" style="190" customWidth="1"/>
    <col min="4584" max="4586" width="7.28515625" style="190" customWidth="1"/>
    <col min="4587" max="4587" width="0" style="190" hidden="1" customWidth="1"/>
    <col min="4588" max="4588" width="7.28515625" style="190" customWidth="1"/>
    <col min="4589" max="4589" width="66.140625" style="190" customWidth="1"/>
    <col min="4590" max="4590" width="0" style="190" hidden="1" customWidth="1"/>
    <col min="4591" max="4591" width="28" style="190" customWidth="1"/>
    <col min="4592" max="4592" width="32.140625" style="190" customWidth="1"/>
    <col min="4593" max="4593" width="39.85546875" style="190" bestFit="1" customWidth="1"/>
    <col min="4594" max="4594" width="0" style="190" hidden="1" customWidth="1"/>
    <col min="4595" max="4595" width="7.28515625" style="190" customWidth="1"/>
    <col min="4596" max="4596" width="0" style="190" hidden="1" customWidth="1"/>
    <col min="4597" max="4597" width="7.28515625" style="190" customWidth="1"/>
    <col min="4598" max="4598" width="59.5703125" style="190" customWidth="1"/>
    <col min="4599" max="4599" width="0" style="190" hidden="1" customWidth="1"/>
    <col min="4600" max="4600" width="23.85546875" style="190" customWidth="1"/>
    <col min="4601" max="4601" width="27.42578125" style="190" customWidth="1"/>
    <col min="4602" max="4602" width="28" style="190" customWidth="1"/>
    <col min="4603" max="4605" width="0" style="190" hidden="1" customWidth="1"/>
    <col min="4606" max="4606" width="7.28515625" style="190" customWidth="1"/>
    <col min="4607" max="4607" width="6.140625" style="190" bestFit="1" customWidth="1"/>
    <col min="4608" max="4608" width="76.85546875" style="190"/>
    <col min="4609" max="4609" width="7.28515625" style="190" customWidth="1"/>
    <col min="4610" max="4610" width="6.140625" style="190" bestFit="1" customWidth="1"/>
    <col min="4611" max="4611" width="78" style="190" customWidth="1"/>
    <col min="4612" max="4612" width="20.7109375" style="190" customWidth="1"/>
    <col min="4613" max="4613" width="26" style="190" customWidth="1"/>
    <col min="4614" max="4614" width="37" style="190" bestFit="1" customWidth="1"/>
    <col min="4615" max="4623" width="0" style="190" hidden="1" customWidth="1"/>
    <col min="4624" max="4626" width="22.7109375" style="190" bestFit="1" customWidth="1"/>
    <col min="4627" max="4627" width="25.28515625" style="190" bestFit="1" customWidth="1"/>
    <col min="4628" max="4628" width="21" style="190" bestFit="1" customWidth="1"/>
    <col min="4629" max="4629" width="8.28515625" style="190" customWidth="1"/>
    <col min="4630" max="4630" width="19" style="190" bestFit="1" customWidth="1"/>
    <col min="4631" max="4631" width="20.5703125" style="190" bestFit="1" customWidth="1"/>
    <col min="4632" max="4632" width="19" style="190" customWidth="1"/>
    <col min="4633" max="4839" width="11.42578125" style="190" customWidth="1"/>
    <col min="4840" max="4842" width="7.28515625" style="190" customWidth="1"/>
    <col min="4843" max="4843" width="0" style="190" hidden="1" customWidth="1"/>
    <col min="4844" max="4844" width="7.28515625" style="190" customWidth="1"/>
    <col min="4845" max="4845" width="66.140625" style="190" customWidth="1"/>
    <col min="4846" max="4846" width="0" style="190" hidden="1" customWidth="1"/>
    <col min="4847" max="4847" width="28" style="190" customWidth="1"/>
    <col min="4848" max="4848" width="32.140625" style="190" customWidth="1"/>
    <col min="4849" max="4849" width="39.85546875" style="190" bestFit="1" customWidth="1"/>
    <col min="4850" max="4850" width="0" style="190" hidden="1" customWidth="1"/>
    <col min="4851" max="4851" width="7.28515625" style="190" customWidth="1"/>
    <col min="4852" max="4852" width="0" style="190" hidden="1" customWidth="1"/>
    <col min="4853" max="4853" width="7.28515625" style="190" customWidth="1"/>
    <col min="4854" max="4854" width="59.5703125" style="190" customWidth="1"/>
    <col min="4855" max="4855" width="0" style="190" hidden="1" customWidth="1"/>
    <col min="4856" max="4856" width="23.85546875" style="190" customWidth="1"/>
    <col min="4857" max="4857" width="27.42578125" style="190" customWidth="1"/>
    <col min="4858" max="4858" width="28" style="190" customWidth="1"/>
    <col min="4859" max="4861" width="0" style="190" hidden="1" customWidth="1"/>
    <col min="4862" max="4862" width="7.28515625" style="190" customWidth="1"/>
    <col min="4863" max="4863" width="6.140625" style="190" bestFit="1" customWidth="1"/>
    <col min="4864" max="4864" width="76.85546875" style="190"/>
    <col min="4865" max="4865" width="7.28515625" style="190" customWidth="1"/>
    <col min="4866" max="4866" width="6.140625" style="190" bestFit="1" customWidth="1"/>
    <col min="4867" max="4867" width="78" style="190" customWidth="1"/>
    <col min="4868" max="4868" width="20.7109375" style="190" customWidth="1"/>
    <col min="4869" max="4869" width="26" style="190" customWidth="1"/>
    <col min="4870" max="4870" width="37" style="190" bestFit="1" customWidth="1"/>
    <col min="4871" max="4879" width="0" style="190" hidden="1" customWidth="1"/>
    <col min="4880" max="4882" width="22.7109375" style="190" bestFit="1" customWidth="1"/>
    <col min="4883" max="4883" width="25.28515625" style="190" bestFit="1" customWidth="1"/>
    <col min="4884" max="4884" width="21" style="190" bestFit="1" customWidth="1"/>
    <col min="4885" max="4885" width="8.28515625" style="190" customWidth="1"/>
    <col min="4886" max="4886" width="19" style="190" bestFit="1" customWidth="1"/>
    <col min="4887" max="4887" width="20.5703125" style="190" bestFit="1" customWidth="1"/>
    <col min="4888" max="4888" width="19" style="190" customWidth="1"/>
    <col min="4889" max="5095" width="11.42578125" style="190" customWidth="1"/>
    <col min="5096" max="5098" width="7.28515625" style="190" customWidth="1"/>
    <col min="5099" max="5099" width="0" style="190" hidden="1" customWidth="1"/>
    <col min="5100" max="5100" width="7.28515625" style="190" customWidth="1"/>
    <col min="5101" max="5101" width="66.140625" style="190" customWidth="1"/>
    <col min="5102" max="5102" width="0" style="190" hidden="1" customWidth="1"/>
    <col min="5103" max="5103" width="28" style="190" customWidth="1"/>
    <col min="5104" max="5104" width="32.140625" style="190" customWidth="1"/>
    <col min="5105" max="5105" width="39.85546875" style="190" bestFit="1" customWidth="1"/>
    <col min="5106" max="5106" width="0" style="190" hidden="1" customWidth="1"/>
    <col min="5107" max="5107" width="7.28515625" style="190" customWidth="1"/>
    <col min="5108" max="5108" width="0" style="190" hidden="1" customWidth="1"/>
    <col min="5109" max="5109" width="7.28515625" style="190" customWidth="1"/>
    <col min="5110" max="5110" width="59.5703125" style="190" customWidth="1"/>
    <col min="5111" max="5111" width="0" style="190" hidden="1" customWidth="1"/>
    <col min="5112" max="5112" width="23.85546875" style="190" customWidth="1"/>
    <col min="5113" max="5113" width="27.42578125" style="190" customWidth="1"/>
    <col min="5114" max="5114" width="28" style="190" customWidth="1"/>
    <col min="5115" max="5117" width="0" style="190" hidden="1" customWidth="1"/>
    <col min="5118" max="5118" width="7.28515625" style="190" customWidth="1"/>
    <col min="5119" max="5119" width="6.140625" style="190" bestFit="1" customWidth="1"/>
    <col min="5120" max="5120" width="76.85546875" style="190"/>
    <col min="5121" max="5121" width="7.28515625" style="190" customWidth="1"/>
    <col min="5122" max="5122" width="6.140625" style="190" bestFit="1" customWidth="1"/>
    <col min="5123" max="5123" width="78" style="190" customWidth="1"/>
    <col min="5124" max="5124" width="20.7109375" style="190" customWidth="1"/>
    <col min="5125" max="5125" width="26" style="190" customWidth="1"/>
    <col min="5126" max="5126" width="37" style="190" bestFit="1" customWidth="1"/>
    <col min="5127" max="5135" width="0" style="190" hidden="1" customWidth="1"/>
    <col min="5136" max="5138" width="22.7109375" style="190" bestFit="1" customWidth="1"/>
    <col min="5139" max="5139" width="25.28515625" style="190" bestFit="1" customWidth="1"/>
    <col min="5140" max="5140" width="21" style="190" bestFit="1" customWidth="1"/>
    <col min="5141" max="5141" width="8.28515625" style="190" customWidth="1"/>
    <col min="5142" max="5142" width="19" style="190" bestFit="1" customWidth="1"/>
    <col min="5143" max="5143" width="20.5703125" style="190" bestFit="1" customWidth="1"/>
    <col min="5144" max="5144" width="19" style="190" customWidth="1"/>
    <col min="5145" max="5351" width="11.42578125" style="190" customWidth="1"/>
    <col min="5352" max="5354" width="7.28515625" style="190" customWidth="1"/>
    <col min="5355" max="5355" width="0" style="190" hidden="1" customWidth="1"/>
    <col min="5356" max="5356" width="7.28515625" style="190" customWidth="1"/>
    <col min="5357" max="5357" width="66.140625" style="190" customWidth="1"/>
    <col min="5358" max="5358" width="0" style="190" hidden="1" customWidth="1"/>
    <col min="5359" max="5359" width="28" style="190" customWidth="1"/>
    <col min="5360" max="5360" width="32.140625" style="190" customWidth="1"/>
    <col min="5361" max="5361" width="39.85546875" style="190" bestFit="1" customWidth="1"/>
    <col min="5362" max="5362" width="0" style="190" hidden="1" customWidth="1"/>
    <col min="5363" max="5363" width="7.28515625" style="190" customWidth="1"/>
    <col min="5364" max="5364" width="0" style="190" hidden="1" customWidth="1"/>
    <col min="5365" max="5365" width="7.28515625" style="190" customWidth="1"/>
    <col min="5366" max="5366" width="59.5703125" style="190" customWidth="1"/>
    <col min="5367" max="5367" width="0" style="190" hidden="1" customWidth="1"/>
    <col min="5368" max="5368" width="23.85546875" style="190" customWidth="1"/>
    <col min="5369" max="5369" width="27.42578125" style="190" customWidth="1"/>
    <col min="5370" max="5370" width="28" style="190" customWidth="1"/>
    <col min="5371" max="5373" width="0" style="190" hidden="1" customWidth="1"/>
    <col min="5374" max="5374" width="7.28515625" style="190" customWidth="1"/>
    <col min="5375" max="5375" width="6.140625" style="190" bestFit="1" customWidth="1"/>
    <col min="5376" max="5376" width="76.85546875" style="190"/>
    <col min="5377" max="5377" width="7.28515625" style="190" customWidth="1"/>
    <col min="5378" max="5378" width="6.140625" style="190" bestFit="1" customWidth="1"/>
    <col min="5379" max="5379" width="78" style="190" customWidth="1"/>
    <col min="5380" max="5380" width="20.7109375" style="190" customWidth="1"/>
    <col min="5381" max="5381" width="26" style="190" customWidth="1"/>
    <col min="5382" max="5382" width="37" style="190" bestFit="1" customWidth="1"/>
    <col min="5383" max="5391" width="0" style="190" hidden="1" customWidth="1"/>
    <col min="5392" max="5394" width="22.7109375" style="190" bestFit="1" customWidth="1"/>
    <col min="5395" max="5395" width="25.28515625" style="190" bestFit="1" customWidth="1"/>
    <col min="5396" max="5396" width="21" style="190" bestFit="1" customWidth="1"/>
    <col min="5397" max="5397" width="8.28515625" style="190" customWidth="1"/>
    <col min="5398" max="5398" width="19" style="190" bestFit="1" customWidth="1"/>
    <col min="5399" max="5399" width="20.5703125" style="190" bestFit="1" customWidth="1"/>
    <col min="5400" max="5400" width="19" style="190" customWidth="1"/>
    <col min="5401" max="5607" width="11.42578125" style="190" customWidth="1"/>
    <col min="5608" max="5610" width="7.28515625" style="190" customWidth="1"/>
    <col min="5611" max="5611" width="0" style="190" hidden="1" customWidth="1"/>
    <col min="5612" max="5612" width="7.28515625" style="190" customWidth="1"/>
    <col min="5613" max="5613" width="66.140625" style="190" customWidth="1"/>
    <col min="5614" max="5614" width="0" style="190" hidden="1" customWidth="1"/>
    <col min="5615" max="5615" width="28" style="190" customWidth="1"/>
    <col min="5616" max="5616" width="32.140625" style="190" customWidth="1"/>
    <col min="5617" max="5617" width="39.85546875" style="190" bestFit="1" customWidth="1"/>
    <col min="5618" max="5618" width="0" style="190" hidden="1" customWidth="1"/>
    <col min="5619" max="5619" width="7.28515625" style="190" customWidth="1"/>
    <col min="5620" max="5620" width="0" style="190" hidden="1" customWidth="1"/>
    <col min="5621" max="5621" width="7.28515625" style="190" customWidth="1"/>
    <col min="5622" max="5622" width="59.5703125" style="190" customWidth="1"/>
    <col min="5623" max="5623" width="0" style="190" hidden="1" customWidth="1"/>
    <col min="5624" max="5624" width="23.85546875" style="190" customWidth="1"/>
    <col min="5625" max="5625" width="27.42578125" style="190" customWidth="1"/>
    <col min="5626" max="5626" width="28" style="190" customWidth="1"/>
    <col min="5627" max="5629" width="0" style="190" hidden="1" customWidth="1"/>
    <col min="5630" max="5630" width="7.28515625" style="190" customWidth="1"/>
    <col min="5631" max="5631" width="6.140625" style="190" bestFit="1" customWidth="1"/>
    <col min="5632" max="5632" width="76.85546875" style="190"/>
    <col min="5633" max="5633" width="7.28515625" style="190" customWidth="1"/>
    <col min="5634" max="5634" width="6.140625" style="190" bestFit="1" customWidth="1"/>
    <col min="5635" max="5635" width="78" style="190" customWidth="1"/>
    <col min="5636" max="5636" width="20.7109375" style="190" customWidth="1"/>
    <col min="5637" max="5637" width="26" style="190" customWidth="1"/>
    <col min="5638" max="5638" width="37" style="190" bestFit="1" customWidth="1"/>
    <col min="5639" max="5647" width="0" style="190" hidden="1" customWidth="1"/>
    <col min="5648" max="5650" width="22.7109375" style="190" bestFit="1" customWidth="1"/>
    <col min="5651" max="5651" width="25.28515625" style="190" bestFit="1" customWidth="1"/>
    <col min="5652" max="5652" width="21" style="190" bestFit="1" customWidth="1"/>
    <col min="5653" max="5653" width="8.28515625" style="190" customWidth="1"/>
    <col min="5654" max="5654" width="19" style="190" bestFit="1" customWidth="1"/>
    <col min="5655" max="5655" width="20.5703125" style="190" bestFit="1" customWidth="1"/>
    <col min="5656" max="5656" width="19" style="190" customWidth="1"/>
    <col min="5657" max="5863" width="11.42578125" style="190" customWidth="1"/>
    <col min="5864" max="5866" width="7.28515625" style="190" customWidth="1"/>
    <col min="5867" max="5867" width="0" style="190" hidden="1" customWidth="1"/>
    <col min="5868" max="5868" width="7.28515625" style="190" customWidth="1"/>
    <col min="5869" max="5869" width="66.140625" style="190" customWidth="1"/>
    <col min="5870" max="5870" width="0" style="190" hidden="1" customWidth="1"/>
    <col min="5871" max="5871" width="28" style="190" customWidth="1"/>
    <col min="5872" max="5872" width="32.140625" style="190" customWidth="1"/>
    <col min="5873" max="5873" width="39.85546875" style="190" bestFit="1" customWidth="1"/>
    <col min="5874" max="5874" width="0" style="190" hidden="1" customWidth="1"/>
    <col min="5875" max="5875" width="7.28515625" style="190" customWidth="1"/>
    <col min="5876" max="5876" width="0" style="190" hidden="1" customWidth="1"/>
    <col min="5877" max="5877" width="7.28515625" style="190" customWidth="1"/>
    <col min="5878" max="5878" width="59.5703125" style="190" customWidth="1"/>
    <col min="5879" max="5879" width="0" style="190" hidden="1" customWidth="1"/>
    <col min="5880" max="5880" width="23.85546875" style="190" customWidth="1"/>
    <col min="5881" max="5881" width="27.42578125" style="190" customWidth="1"/>
    <col min="5882" max="5882" width="28" style="190" customWidth="1"/>
    <col min="5883" max="5885" width="0" style="190" hidden="1" customWidth="1"/>
    <col min="5886" max="5886" width="7.28515625" style="190" customWidth="1"/>
    <col min="5887" max="5887" width="6.140625" style="190" bestFit="1" customWidth="1"/>
    <col min="5888" max="5888" width="76.85546875" style="190"/>
    <col min="5889" max="5889" width="7.28515625" style="190" customWidth="1"/>
    <col min="5890" max="5890" width="6.140625" style="190" bestFit="1" customWidth="1"/>
    <col min="5891" max="5891" width="78" style="190" customWidth="1"/>
    <col min="5892" max="5892" width="20.7109375" style="190" customWidth="1"/>
    <col min="5893" max="5893" width="26" style="190" customWidth="1"/>
    <col min="5894" max="5894" width="37" style="190" bestFit="1" customWidth="1"/>
    <col min="5895" max="5903" width="0" style="190" hidden="1" customWidth="1"/>
    <col min="5904" max="5906" width="22.7109375" style="190" bestFit="1" customWidth="1"/>
    <col min="5907" max="5907" width="25.28515625" style="190" bestFit="1" customWidth="1"/>
    <col min="5908" max="5908" width="21" style="190" bestFit="1" customWidth="1"/>
    <col min="5909" max="5909" width="8.28515625" style="190" customWidth="1"/>
    <col min="5910" max="5910" width="19" style="190" bestFit="1" customWidth="1"/>
    <col min="5911" max="5911" width="20.5703125" style="190" bestFit="1" customWidth="1"/>
    <col min="5912" max="5912" width="19" style="190" customWidth="1"/>
    <col min="5913" max="6119" width="11.42578125" style="190" customWidth="1"/>
    <col min="6120" max="6122" width="7.28515625" style="190" customWidth="1"/>
    <col min="6123" max="6123" width="0" style="190" hidden="1" customWidth="1"/>
    <col min="6124" max="6124" width="7.28515625" style="190" customWidth="1"/>
    <col min="6125" max="6125" width="66.140625" style="190" customWidth="1"/>
    <col min="6126" max="6126" width="0" style="190" hidden="1" customWidth="1"/>
    <col min="6127" max="6127" width="28" style="190" customWidth="1"/>
    <col min="6128" max="6128" width="32.140625" style="190" customWidth="1"/>
    <col min="6129" max="6129" width="39.85546875" style="190" bestFit="1" customWidth="1"/>
    <col min="6130" max="6130" width="0" style="190" hidden="1" customWidth="1"/>
    <col min="6131" max="6131" width="7.28515625" style="190" customWidth="1"/>
    <col min="6132" max="6132" width="0" style="190" hidden="1" customWidth="1"/>
    <col min="6133" max="6133" width="7.28515625" style="190" customWidth="1"/>
    <col min="6134" max="6134" width="59.5703125" style="190" customWidth="1"/>
    <col min="6135" max="6135" width="0" style="190" hidden="1" customWidth="1"/>
    <col min="6136" max="6136" width="23.85546875" style="190" customWidth="1"/>
    <col min="6137" max="6137" width="27.42578125" style="190" customWidth="1"/>
    <col min="6138" max="6138" width="28" style="190" customWidth="1"/>
    <col min="6139" max="6141" width="0" style="190" hidden="1" customWidth="1"/>
    <col min="6142" max="6142" width="7.28515625" style="190" customWidth="1"/>
    <col min="6143" max="6143" width="6.140625" style="190" bestFit="1" customWidth="1"/>
    <col min="6144" max="6144" width="76.85546875" style="190"/>
    <col min="6145" max="6145" width="7.28515625" style="190" customWidth="1"/>
    <col min="6146" max="6146" width="6.140625" style="190" bestFit="1" customWidth="1"/>
    <col min="6147" max="6147" width="78" style="190" customWidth="1"/>
    <col min="6148" max="6148" width="20.7109375" style="190" customWidth="1"/>
    <col min="6149" max="6149" width="26" style="190" customWidth="1"/>
    <col min="6150" max="6150" width="37" style="190" bestFit="1" customWidth="1"/>
    <col min="6151" max="6159" width="0" style="190" hidden="1" customWidth="1"/>
    <col min="6160" max="6162" width="22.7109375" style="190" bestFit="1" customWidth="1"/>
    <col min="6163" max="6163" width="25.28515625" style="190" bestFit="1" customWidth="1"/>
    <col min="6164" max="6164" width="21" style="190" bestFit="1" customWidth="1"/>
    <col min="6165" max="6165" width="8.28515625" style="190" customWidth="1"/>
    <col min="6166" max="6166" width="19" style="190" bestFit="1" customWidth="1"/>
    <col min="6167" max="6167" width="20.5703125" style="190" bestFit="1" customWidth="1"/>
    <col min="6168" max="6168" width="19" style="190" customWidth="1"/>
    <col min="6169" max="6375" width="11.42578125" style="190" customWidth="1"/>
    <col min="6376" max="6378" width="7.28515625" style="190" customWidth="1"/>
    <col min="6379" max="6379" width="0" style="190" hidden="1" customWidth="1"/>
    <col min="6380" max="6380" width="7.28515625" style="190" customWidth="1"/>
    <col min="6381" max="6381" width="66.140625" style="190" customWidth="1"/>
    <col min="6382" max="6382" width="0" style="190" hidden="1" customWidth="1"/>
    <col min="6383" max="6383" width="28" style="190" customWidth="1"/>
    <col min="6384" max="6384" width="32.140625" style="190" customWidth="1"/>
    <col min="6385" max="6385" width="39.85546875" style="190" bestFit="1" customWidth="1"/>
    <col min="6386" max="6386" width="0" style="190" hidden="1" customWidth="1"/>
    <col min="6387" max="6387" width="7.28515625" style="190" customWidth="1"/>
    <col min="6388" max="6388" width="0" style="190" hidden="1" customWidth="1"/>
    <col min="6389" max="6389" width="7.28515625" style="190" customWidth="1"/>
    <col min="6390" max="6390" width="59.5703125" style="190" customWidth="1"/>
    <col min="6391" max="6391" width="0" style="190" hidden="1" customWidth="1"/>
    <col min="6392" max="6392" width="23.85546875" style="190" customWidth="1"/>
    <col min="6393" max="6393" width="27.42578125" style="190" customWidth="1"/>
    <col min="6394" max="6394" width="28" style="190" customWidth="1"/>
    <col min="6395" max="6397" width="0" style="190" hidden="1" customWidth="1"/>
    <col min="6398" max="6398" width="7.28515625" style="190" customWidth="1"/>
    <col min="6399" max="6399" width="6.140625" style="190" bestFit="1" customWidth="1"/>
    <col min="6400" max="6400" width="76.85546875" style="190"/>
    <col min="6401" max="6401" width="7.28515625" style="190" customWidth="1"/>
    <col min="6402" max="6402" width="6.140625" style="190" bestFit="1" customWidth="1"/>
    <col min="6403" max="6403" width="78" style="190" customWidth="1"/>
    <col min="6404" max="6404" width="20.7109375" style="190" customWidth="1"/>
    <col min="6405" max="6405" width="26" style="190" customWidth="1"/>
    <col min="6406" max="6406" width="37" style="190" bestFit="1" customWidth="1"/>
    <col min="6407" max="6415" width="0" style="190" hidden="1" customWidth="1"/>
    <col min="6416" max="6418" width="22.7109375" style="190" bestFit="1" customWidth="1"/>
    <col min="6419" max="6419" width="25.28515625" style="190" bestFit="1" customWidth="1"/>
    <col min="6420" max="6420" width="21" style="190" bestFit="1" customWidth="1"/>
    <col min="6421" max="6421" width="8.28515625" style="190" customWidth="1"/>
    <col min="6422" max="6422" width="19" style="190" bestFit="1" customWidth="1"/>
    <col min="6423" max="6423" width="20.5703125" style="190" bestFit="1" customWidth="1"/>
    <col min="6424" max="6424" width="19" style="190" customWidth="1"/>
    <col min="6425" max="6631" width="11.42578125" style="190" customWidth="1"/>
    <col min="6632" max="6634" width="7.28515625" style="190" customWidth="1"/>
    <col min="6635" max="6635" width="0" style="190" hidden="1" customWidth="1"/>
    <col min="6636" max="6636" width="7.28515625" style="190" customWidth="1"/>
    <col min="6637" max="6637" width="66.140625" style="190" customWidth="1"/>
    <col min="6638" max="6638" width="0" style="190" hidden="1" customWidth="1"/>
    <col min="6639" max="6639" width="28" style="190" customWidth="1"/>
    <col min="6640" max="6640" width="32.140625" style="190" customWidth="1"/>
    <col min="6641" max="6641" width="39.85546875" style="190" bestFit="1" customWidth="1"/>
    <col min="6642" max="6642" width="0" style="190" hidden="1" customWidth="1"/>
    <col min="6643" max="6643" width="7.28515625" style="190" customWidth="1"/>
    <col min="6644" max="6644" width="0" style="190" hidden="1" customWidth="1"/>
    <col min="6645" max="6645" width="7.28515625" style="190" customWidth="1"/>
    <col min="6646" max="6646" width="59.5703125" style="190" customWidth="1"/>
    <col min="6647" max="6647" width="0" style="190" hidden="1" customWidth="1"/>
    <col min="6648" max="6648" width="23.85546875" style="190" customWidth="1"/>
    <col min="6649" max="6649" width="27.42578125" style="190" customWidth="1"/>
    <col min="6650" max="6650" width="28" style="190" customWidth="1"/>
    <col min="6651" max="6653" width="0" style="190" hidden="1" customWidth="1"/>
    <col min="6654" max="6654" width="7.28515625" style="190" customWidth="1"/>
    <col min="6655" max="6655" width="6.140625" style="190" bestFit="1" customWidth="1"/>
    <col min="6656" max="6656" width="76.85546875" style="190"/>
    <col min="6657" max="6657" width="7.28515625" style="190" customWidth="1"/>
    <col min="6658" max="6658" width="6.140625" style="190" bestFit="1" customWidth="1"/>
    <col min="6659" max="6659" width="78" style="190" customWidth="1"/>
    <col min="6660" max="6660" width="20.7109375" style="190" customWidth="1"/>
    <col min="6661" max="6661" width="26" style="190" customWidth="1"/>
    <col min="6662" max="6662" width="37" style="190" bestFit="1" customWidth="1"/>
    <col min="6663" max="6671" width="0" style="190" hidden="1" customWidth="1"/>
    <col min="6672" max="6674" width="22.7109375" style="190" bestFit="1" customWidth="1"/>
    <col min="6675" max="6675" width="25.28515625" style="190" bestFit="1" customWidth="1"/>
    <col min="6676" max="6676" width="21" style="190" bestFit="1" customWidth="1"/>
    <col min="6677" max="6677" width="8.28515625" style="190" customWidth="1"/>
    <col min="6678" max="6678" width="19" style="190" bestFit="1" customWidth="1"/>
    <col min="6679" max="6679" width="20.5703125" style="190" bestFit="1" customWidth="1"/>
    <col min="6680" max="6680" width="19" style="190" customWidth="1"/>
    <col min="6681" max="6887" width="11.42578125" style="190" customWidth="1"/>
    <col min="6888" max="6890" width="7.28515625" style="190" customWidth="1"/>
    <col min="6891" max="6891" width="0" style="190" hidden="1" customWidth="1"/>
    <col min="6892" max="6892" width="7.28515625" style="190" customWidth="1"/>
    <col min="6893" max="6893" width="66.140625" style="190" customWidth="1"/>
    <col min="6894" max="6894" width="0" style="190" hidden="1" customWidth="1"/>
    <col min="6895" max="6895" width="28" style="190" customWidth="1"/>
    <col min="6896" max="6896" width="32.140625" style="190" customWidth="1"/>
    <col min="6897" max="6897" width="39.85546875" style="190" bestFit="1" customWidth="1"/>
    <col min="6898" max="6898" width="0" style="190" hidden="1" customWidth="1"/>
    <col min="6899" max="6899" width="7.28515625" style="190" customWidth="1"/>
    <col min="6900" max="6900" width="0" style="190" hidden="1" customWidth="1"/>
    <col min="6901" max="6901" width="7.28515625" style="190" customWidth="1"/>
    <col min="6902" max="6902" width="59.5703125" style="190" customWidth="1"/>
    <col min="6903" max="6903" width="0" style="190" hidden="1" customWidth="1"/>
    <col min="6904" max="6904" width="23.85546875" style="190" customWidth="1"/>
    <col min="6905" max="6905" width="27.42578125" style="190" customWidth="1"/>
    <col min="6906" max="6906" width="28" style="190" customWidth="1"/>
    <col min="6907" max="6909" width="0" style="190" hidden="1" customWidth="1"/>
    <col min="6910" max="6910" width="7.28515625" style="190" customWidth="1"/>
    <col min="6911" max="6911" width="6.140625" style="190" bestFit="1" customWidth="1"/>
    <col min="6912" max="6912" width="76.85546875" style="190"/>
    <col min="6913" max="6913" width="7.28515625" style="190" customWidth="1"/>
    <col min="6914" max="6914" width="6.140625" style="190" bestFit="1" customWidth="1"/>
    <col min="6915" max="6915" width="78" style="190" customWidth="1"/>
    <col min="6916" max="6916" width="20.7109375" style="190" customWidth="1"/>
    <col min="6917" max="6917" width="26" style="190" customWidth="1"/>
    <col min="6918" max="6918" width="37" style="190" bestFit="1" customWidth="1"/>
    <col min="6919" max="6927" width="0" style="190" hidden="1" customWidth="1"/>
    <col min="6928" max="6930" width="22.7109375" style="190" bestFit="1" customWidth="1"/>
    <col min="6931" max="6931" width="25.28515625" style="190" bestFit="1" customWidth="1"/>
    <col min="6932" max="6932" width="21" style="190" bestFit="1" customWidth="1"/>
    <col min="6933" max="6933" width="8.28515625" style="190" customWidth="1"/>
    <col min="6934" max="6934" width="19" style="190" bestFit="1" customWidth="1"/>
    <col min="6935" max="6935" width="20.5703125" style="190" bestFit="1" customWidth="1"/>
    <col min="6936" max="6936" width="19" style="190" customWidth="1"/>
    <col min="6937" max="7143" width="11.42578125" style="190" customWidth="1"/>
    <col min="7144" max="7146" width="7.28515625" style="190" customWidth="1"/>
    <col min="7147" max="7147" width="0" style="190" hidden="1" customWidth="1"/>
    <col min="7148" max="7148" width="7.28515625" style="190" customWidth="1"/>
    <col min="7149" max="7149" width="66.140625" style="190" customWidth="1"/>
    <col min="7150" max="7150" width="0" style="190" hidden="1" customWidth="1"/>
    <col min="7151" max="7151" width="28" style="190" customWidth="1"/>
    <col min="7152" max="7152" width="32.140625" style="190" customWidth="1"/>
    <col min="7153" max="7153" width="39.85546875" style="190" bestFit="1" customWidth="1"/>
    <col min="7154" max="7154" width="0" style="190" hidden="1" customWidth="1"/>
    <col min="7155" max="7155" width="7.28515625" style="190" customWidth="1"/>
    <col min="7156" max="7156" width="0" style="190" hidden="1" customWidth="1"/>
    <col min="7157" max="7157" width="7.28515625" style="190" customWidth="1"/>
    <col min="7158" max="7158" width="59.5703125" style="190" customWidth="1"/>
    <col min="7159" max="7159" width="0" style="190" hidden="1" customWidth="1"/>
    <col min="7160" max="7160" width="23.85546875" style="190" customWidth="1"/>
    <col min="7161" max="7161" width="27.42578125" style="190" customWidth="1"/>
    <col min="7162" max="7162" width="28" style="190" customWidth="1"/>
    <col min="7163" max="7165" width="0" style="190" hidden="1" customWidth="1"/>
    <col min="7166" max="7166" width="7.28515625" style="190" customWidth="1"/>
    <col min="7167" max="7167" width="6.140625" style="190" bestFit="1" customWidth="1"/>
    <col min="7168" max="7168" width="76.85546875" style="190"/>
    <col min="7169" max="7169" width="7.28515625" style="190" customWidth="1"/>
    <col min="7170" max="7170" width="6.140625" style="190" bestFit="1" customWidth="1"/>
    <col min="7171" max="7171" width="78" style="190" customWidth="1"/>
    <col min="7172" max="7172" width="20.7109375" style="190" customWidth="1"/>
    <col min="7173" max="7173" width="26" style="190" customWidth="1"/>
    <col min="7174" max="7174" width="37" style="190" bestFit="1" customWidth="1"/>
    <col min="7175" max="7183" width="0" style="190" hidden="1" customWidth="1"/>
    <col min="7184" max="7186" width="22.7109375" style="190" bestFit="1" customWidth="1"/>
    <col min="7187" max="7187" width="25.28515625" style="190" bestFit="1" customWidth="1"/>
    <col min="7188" max="7188" width="21" style="190" bestFit="1" customWidth="1"/>
    <col min="7189" max="7189" width="8.28515625" style="190" customWidth="1"/>
    <col min="7190" max="7190" width="19" style="190" bestFit="1" customWidth="1"/>
    <col min="7191" max="7191" width="20.5703125" style="190" bestFit="1" customWidth="1"/>
    <col min="7192" max="7192" width="19" style="190" customWidth="1"/>
    <col min="7193" max="7399" width="11.42578125" style="190" customWidth="1"/>
    <col min="7400" max="7402" width="7.28515625" style="190" customWidth="1"/>
    <col min="7403" max="7403" width="0" style="190" hidden="1" customWidth="1"/>
    <col min="7404" max="7404" width="7.28515625" style="190" customWidth="1"/>
    <col min="7405" max="7405" width="66.140625" style="190" customWidth="1"/>
    <col min="7406" max="7406" width="0" style="190" hidden="1" customWidth="1"/>
    <col min="7407" max="7407" width="28" style="190" customWidth="1"/>
    <col min="7408" max="7408" width="32.140625" style="190" customWidth="1"/>
    <col min="7409" max="7409" width="39.85546875" style="190" bestFit="1" customWidth="1"/>
    <col min="7410" max="7410" width="0" style="190" hidden="1" customWidth="1"/>
    <col min="7411" max="7411" width="7.28515625" style="190" customWidth="1"/>
    <col min="7412" max="7412" width="0" style="190" hidden="1" customWidth="1"/>
    <col min="7413" max="7413" width="7.28515625" style="190" customWidth="1"/>
    <col min="7414" max="7414" width="59.5703125" style="190" customWidth="1"/>
    <col min="7415" max="7415" width="0" style="190" hidden="1" customWidth="1"/>
    <col min="7416" max="7416" width="23.85546875" style="190" customWidth="1"/>
    <col min="7417" max="7417" width="27.42578125" style="190" customWidth="1"/>
    <col min="7418" max="7418" width="28" style="190" customWidth="1"/>
    <col min="7419" max="7421" width="0" style="190" hidden="1" customWidth="1"/>
    <col min="7422" max="7422" width="7.28515625" style="190" customWidth="1"/>
    <col min="7423" max="7423" width="6.140625" style="190" bestFit="1" customWidth="1"/>
    <col min="7424" max="7424" width="76.85546875" style="190"/>
    <col min="7425" max="7425" width="7.28515625" style="190" customWidth="1"/>
    <col min="7426" max="7426" width="6.140625" style="190" bestFit="1" customWidth="1"/>
    <col min="7427" max="7427" width="78" style="190" customWidth="1"/>
    <col min="7428" max="7428" width="20.7109375" style="190" customWidth="1"/>
    <col min="7429" max="7429" width="26" style="190" customWidth="1"/>
    <col min="7430" max="7430" width="37" style="190" bestFit="1" customWidth="1"/>
    <col min="7431" max="7439" width="0" style="190" hidden="1" customWidth="1"/>
    <col min="7440" max="7442" width="22.7109375" style="190" bestFit="1" customWidth="1"/>
    <col min="7443" max="7443" width="25.28515625" style="190" bestFit="1" customWidth="1"/>
    <col min="7444" max="7444" width="21" style="190" bestFit="1" customWidth="1"/>
    <col min="7445" max="7445" width="8.28515625" style="190" customWidth="1"/>
    <col min="7446" max="7446" width="19" style="190" bestFit="1" customWidth="1"/>
    <col min="7447" max="7447" width="20.5703125" style="190" bestFit="1" customWidth="1"/>
    <col min="7448" max="7448" width="19" style="190" customWidth="1"/>
    <col min="7449" max="7655" width="11.42578125" style="190" customWidth="1"/>
    <col min="7656" max="7658" width="7.28515625" style="190" customWidth="1"/>
    <col min="7659" max="7659" width="0" style="190" hidden="1" customWidth="1"/>
    <col min="7660" max="7660" width="7.28515625" style="190" customWidth="1"/>
    <col min="7661" max="7661" width="66.140625" style="190" customWidth="1"/>
    <col min="7662" max="7662" width="0" style="190" hidden="1" customWidth="1"/>
    <col min="7663" max="7663" width="28" style="190" customWidth="1"/>
    <col min="7664" max="7664" width="32.140625" style="190" customWidth="1"/>
    <col min="7665" max="7665" width="39.85546875" style="190" bestFit="1" customWidth="1"/>
    <col min="7666" max="7666" width="0" style="190" hidden="1" customWidth="1"/>
    <col min="7667" max="7667" width="7.28515625" style="190" customWidth="1"/>
    <col min="7668" max="7668" width="0" style="190" hidden="1" customWidth="1"/>
    <col min="7669" max="7669" width="7.28515625" style="190" customWidth="1"/>
    <col min="7670" max="7670" width="59.5703125" style="190" customWidth="1"/>
    <col min="7671" max="7671" width="0" style="190" hidden="1" customWidth="1"/>
    <col min="7672" max="7672" width="23.85546875" style="190" customWidth="1"/>
    <col min="7673" max="7673" width="27.42578125" style="190" customWidth="1"/>
    <col min="7674" max="7674" width="28" style="190" customWidth="1"/>
    <col min="7675" max="7677" width="0" style="190" hidden="1" customWidth="1"/>
    <col min="7678" max="7678" width="7.28515625" style="190" customWidth="1"/>
    <col min="7679" max="7679" width="6.140625" style="190" bestFit="1" customWidth="1"/>
    <col min="7680" max="7680" width="76.85546875" style="190"/>
    <col min="7681" max="7681" width="7.28515625" style="190" customWidth="1"/>
    <col min="7682" max="7682" width="6.140625" style="190" bestFit="1" customWidth="1"/>
    <col min="7683" max="7683" width="78" style="190" customWidth="1"/>
    <col min="7684" max="7684" width="20.7109375" style="190" customWidth="1"/>
    <col min="7685" max="7685" width="26" style="190" customWidth="1"/>
    <col min="7686" max="7686" width="37" style="190" bestFit="1" customWidth="1"/>
    <col min="7687" max="7695" width="0" style="190" hidden="1" customWidth="1"/>
    <col min="7696" max="7698" width="22.7109375" style="190" bestFit="1" customWidth="1"/>
    <col min="7699" max="7699" width="25.28515625" style="190" bestFit="1" customWidth="1"/>
    <col min="7700" max="7700" width="21" style="190" bestFit="1" customWidth="1"/>
    <col min="7701" max="7701" width="8.28515625" style="190" customWidth="1"/>
    <col min="7702" max="7702" width="19" style="190" bestFit="1" customWidth="1"/>
    <col min="7703" max="7703" width="20.5703125" style="190" bestFit="1" customWidth="1"/>
    <col min="7704" max="7704" width="19" style="190" customWidth="1"/>
    <col min="7705" max="7911" width="11.42578125" style="190" customWidth="1"/>
    <col min="7912" max="7914" width="7.28515625" style="190" customWidth="1"/>
    <col min="7915" max="7915" width="0" style="190" hidden="1" customWidth="1"/>
    <col min="7916" max="7916" width="7.28515625" style="190" customWidth="1"/>
    <col min="7917" max="7917" width="66.140625" style="190" customWidth="1"/>
    <col min="7918" max="7918" width="0" style="190" hidden="1" customWidth="1"/>
    <col min="7919" max="7919" width="28" style="190" customWidth="1"/>
    <col min="7920" max="7920" width="32.140625" style="190" customWidth="1"/>
    <col min="7921" max="7921" width="39.85546875" style="190" bestFit="1" customWidth="1"/>
    <col min="7922" max="7922" width="0" style="190" hidden="1" customWidth="1"/>
    <col min="7923" max="7923" width="7.28515625" style="190" customWidth="1"/>
    <col min="7924" max="7924" width="0" style="190" hidden="1" customWidth="1"/>
    <col min="7925" max="7925" width="7.28515625" style="190" customWidth="1"/>
    <col min="7926" max="7926" width="59.5703125" style="190" customWidth="1"/>
    <col min="7927" max="7927" width="0" style="190" hidden="1" customWidth="1"/>
    <col min="7928" max="7928" width="23.85546875" style="190" customWidth="1"/>
    <col min="7929" max="7929" width="27.42578125" style="190" customWidth="1"/>
    <col min="7930" max="7930" width="28" style="190" customWidth="1"/>
    <col min="7931" max="7933" width="0" style="190" hidden="1" customWidth="1"/>
    <col min="7934" max="7934" width="7.28515625" style="190" customWidth="1"/>
    <col min="7935" max="7935" width="6.140625" style="190" bestFit="1" customWidth="1"/>
    <col min="7936" max="7936" width="76.85546875" style="190"/>
    <col min="7937" max="7937" width="7.28515625" style="190" customWidth="1"/>
    <col min="7938" max="7938" width="6.140625" style="190" bestFit="1" customWidth="1"/>
    <col min="7939" max="7939" width="78" style="190" customWidth="1"/>
    <col min="7940" max="7940" width="20.7109375" style="190" customWidth="1"/>
    <col min="7941" max="7941" width="26" style="190" customWidth="1"/>
    <col min="7942" max="7942" width="37" style="190" bestFit="1" customWidth="1"/>
    <col min="7943" max="7951" width="0" style="190" hidden="1" customWidth="1"/>
    <col min="7952" max="7954" width="22.7109375" style="190" bestFit="1" customWidth="1"/>
    <col min="7955" max="7955" width="25.28515625" style="190" bestFit="1" customWidth="1"/>
    <col min="7956" max="7956" width="21" style="190" bestFit="1" customWidth="1"/>
    <col min="7957" max="7957" width="8.28515625" style="190" customWidth="1"/>
    <col min="7958" max="7958" width="19" style="190" bestFit="1" customWidth="1"/>
    <col min="7959" max="7959" width="20.5703125" style="190" bestFit="1" customWidth="1"/>
    <col min="7960" max="7960" width="19" style="190" customWidth="1"/>
    <col min="7961" max="8167" width="11.42578125" style="190" customWidth="1"/>
    <col min="8168" max="8170" width="7.28515625" style="190" customWidth="1"/>
    <col min="8171" max="8171" width="0" style="190" hidden="1" customWidth="1"/>
    <col min="8172" max="8172" width="7.28515625" style="190" customWidth="1"/>
    <col min="8173" max="8173" width="66.140625" style="190" customWidth="1"/>
    <col min="8174" max="8174" width="0" style="190" hidden="1" customWidth="1"/>
    <col min="8175" max="8175" width="28" style="190" customWidth="1"/>
    <col min="8176" max="8176" width="32.140625" style="190" customWidth="1"/>
    <col min="8177" max="8177" width="39.85546875" style="190" bestFit="1" customWidth="1"/>
    <col min="8178" max="8178" width="0" style="190" hidden="1" customWidth="1"/>
    <col min="8179" max="8179" width="7.28515625" style="190" customWidth="1"/>
    <col min="8180" max="8180" width="0" style="190" hidden="1" customWidth="1"/>
    <col min="8181" max="8181" width="7.28515625" style="190" customWidth="1"/>
    <col min="8182" max="8182" width="59.5703125" style="190" customWidth="1"/>
    <col min="8183" max="8183" width="0" style="190" hidden="1" customWidth="1"/>
    <col min="8184" max="8184" width="23.85546875" style="190" customWidth="1"/>
    <col min="8185" max="8185" width="27.42578125" style="190" customWidth="1"/>
    <col min="8186" max="8186" width="28" style="190" customWidth="1"/>
    <col min="8187" max="8189" width="0" style="190" hidden="1" customWidth="1"/>
    <col min="8190" max="8190" width="7.28515625" style="190" customWidth="1"/>
    <col min="8191" max="8191" width="6.140625" style="190" bestFit="1" customWidth="1"/>
    <col min="8192" max="8192" width="76.85546875" style="190"/>
    <col min="8193" max="8193" width="7.28515625" style="190" customWidth="1"/>
    <col min="8194" max="8194" width="6.140625" style="190" bestFit="1" customWidth="1"/>
    <col min="8195" max="8195" width="78" style="190" customWidth="1"/>
    <col min="8196" max="8196" width="20.7109375" style="190" customWidth="1"/>
    <col min="8197" max="8197" width="26" style="190" customWidth="1"/>
    <col min="8198" max="8198" width="37" style="190" bestFit="1" customWidth="1"/>
    <col min="8199" max="8207" width="0" style="190" hidden="1" customWidth="1"/>
    <col min="8208" max="8210" width="22.7109375" style="190" bestFit="1" customWidth="1"/>
    <col min="8211" max="8211" width="25.28515625" style="190" bestFit="1" customWidth="1"/>
    <col min="8212" max="8212" width="21" style="190" bestFit="1" customWidth="1"/>
    <col min="8213" max="8213" width="8.28515625" style="190" customWidth="1"/>
    <col min="8214" max="8214" width="19" style="190" bestFit="1" customWidth="1"/>
    <col min="8215" max="8215" width="20.5703125" style="190" bestFit="1" customWidth="1"/>
    <col min="8216" max="8216" width="19" style="190" customWidth="1"/>
    <col min="8217" max="8423" width="11.42578125" style="190" customWidth="1"/>
    <col min="8424" max="8426" width="7.28515625" style="190" customWidth="1"/>
    <col min="8427" max="8427" width="0" style="190" hidden="1" customWidth="1"/>
    <col min="8428" max="8428" width="7.28515625" style="190" customWidth="1"/>
    <col min="8429" max="8429" width="66.140625" style="190" customWidth="1"/>
    <col min="8430" max="8430" width="0" style="190" hidden="1" customWidth="1"/>
    <col min="8431" max="8431" width="28" style="190" customWidth="1"/>
    <col min="8432" max="8432" width="32.140625" style="190" customWidth="1"/>
    <col min="8433" max="8433" width="39.85546875" style="190" bestFit="1" customWidth="1"/>
    <col min="8434" max="8434" width="0" style="190" hidden="1" customWidth="1"/>
    <col min="8435" max="8435" width="7.28515625" style="190" customWidth="1"/>
    <col min="8436" max="8436" width="0" style="190" hidden="1" customWidth="1"/>
    <col min="8437" max="8437" width="7.28515625" style="190" customWidth="1"/>
    <col min="8438" max="8438" width="59.5703125" style="190" customWidth="1"/>
    <col min="8439" max="8439" width="0" style="190" hidden="1" customWidth="1"/>
    <col min="8440" max="8440" width="23.85546875" style="190" customWidth="1"/>
    <col min="8441" max="8441" width="27.42578125" style="190" customWidth="1"/>
    <col min="8442" max="8442" width="28" style="190" customWidth="1"/>
    <col min="8443" max="8445" width="0" style="190" hidden="1" customWidth="1"/>
    <col min="8446" max="8446" width="7.28515625" style="190" customWidth="1"/>
    <col min="8447" max="8447" width="6.140625" style="190" bestFit="1" customWidth="1"/>
    <col min="8448" max="8448" width="76.85546875" style="190"/>
    <col min="8449" max="8449" width="7.28515625" style="190" customWidth="1"/>
    <col min="8450" max="8450" width="6.140625" style="190" bestFit="1" customWidth="1"/>
    <col min="8451" max="8451" width="78" style="190" customWidth="1"/>
    <col min="8452" max="8452" width="20.7109375" style="190" customWidth="1"/>
    <col min="8453" max="8453" width="26" style="190" customWidth="1"/>
    <col min="8454" max="8454" width="37" style="190" bestFit="1" customWidth="1"/>
    <col min="8455" max="8463" width="0" style="190" hidden="1" customWidth="1"/>
    <col min="8464" max="8466" width="22.7109375" style="190" bestFit="1" customWidth="1"/>
    <col min="8467" max="8467" width="25.28515625" style="190" bestFit="1" customWidth="1"/>
    <col min="8468" max="8468" width="21" style="190" bestFit="1" customWidth="1"/>
    <col min="8469" max="8469" width="8.28515625" style="190" customWidth="1"/>
    <col min="8470" max="8470" width="19" style="190" bestFit="1" customWidth="1"/>
    <col min="8471" max="8471" width="20.5703125" style="190" bestFit="1" customWidth="1"/>
    <col min="8472" max="8472" width="19" style="190" customWidth="1"/>
    <col min="8473" max="8679" width="11.42578125" style="190" customWidth="1"/>
    <col min="8680" max="8682" width="7.28515625" style="190" customWidth="1"/>
    <col min="8683" max="8683" width="0" style="190" hidden="1" customWidth="1"/>
    <col min="8684" max="8684" width="7.28515625" style="190" customWidth="1"/>
    <col min="8685" max="8685" width="66.140625" style="190" customWidth="1"/>
    <col min="8686" max="8686" width="0" style="190" hidden="1" customWidth="1"/>
    <col min="8687" max="8687" width="28" style="190" customWidth="1"/>
    <col min="8688" max="8688" width="32.140625" style="190" customWidth="1"/>
    <col min="8689" max="8689" width="39.85546875" style="190" bestFit="1" customWidth="1"/>
    <col min="8690" max="8690" width="0" style="190" hidden="1" customWidth="1"/>
    <col min="8691" max="8691" width="7.28515625" style="190" customWidth="1"/>
    <col min="8692" max="8692" width="0" style="190" hidden="1" customWidth="1"/>
    <col min="8693" max="8693" width="7.28515625" style="190" customWidth="1"/>
    <col min="8694" max="8694" width="59.5703125" style="190" customWidth="1"/>
    <col min="8695" max="8695" width="0" style="190" hidden="1" customWidth="1"/>
    <col min="8696" max="8696" width="23.85546875" style="190" customWidth="1"/>
    <col min="8697" max="8697" width="27.42578125" style="190" customWidth="1"/>
    <col min="8698" max="8698" width="28" style="190" customWidth="1"/>
    <col min="8699" max="8701" width="0" style="190" hidden="1" customWidth="1"/>
    <col min="8702" max="8702" width="7.28515625" style="190" customWidth="1"/>
    <col min="8703" max="8703" width="6.140625" style="190" bestFit="1" customWidth="1"/>
    <col min="8704" max="8704" width="76.85546875" style="190"/>
    <col min="8705" max="8705" width="7.28515625" style="190" customWidth="1"/>
    <col min="8706" max="8706" width="6.140625" style="190" bestFit="1" customWidth="1"/>
    <col min="8707" max="8707" width="78" style="190" customWidth="1"/>
    <col min="8708" max="8708" width="20.7109375" style="190" customWidth="1"/>
    <col min="8709" max="8709" width="26" style="190" customWidth="1"/>
    <col min="8710" max="8710" width="37" style="190" bestFit="1" customWidth="1"/>
    <col min="8711" max="8719" width="0" style="190" hidden="1" customWidth="1"/>
    <col min="8720" max="8722" width="22.7109375" style="190" bestFit="1" customWidth="1"/>
    <col min="8723" max="8723" width="25.28515625" style="190" bestFit="1" customWidth="1"/>
    <col min="8724" max="8724" width="21" style="190" bestFit="1" customWidth="1"/>
    <col min="8725" max="8725" width="8.28515625" style="190" customWidth="1"/>
    <col min="8726" max="8726" width="19" style="190" bestFit="1" customWidth="1"/>
    <col min="8727" max="8727" width="20.5703125" style="190" bestFit="1" customWidth="1"/>
    <col min="8728" max="8728" width="19" style="190" customWidth="1"/>
    <col min="8729" max="8935" width="11.42578125" style="190" customWidth="1"/>
    <col min="8936" max="8938" width="7.28515625" style="190" customWidth="1"/>
    <col min="8939" max="8939" width="0" style="190" hidden="1" customWidth="1"/>
    <col min="8940" max="8940" width="7.28515625" style="190" customWidth="1"/>
    <col min="8941" max="8941" width="66.140625" style="190" customWidth="1"/>
    <col min="8942" max="8942" width="0" style="190" hidden="1" customWidth="1"/>
    <col min="8943" max="8943" width="28" style="190" customWidth="1"/>
    <col min="8944" max="8944" width="32.140625" style="190" customWidth="1"/>
    <col min="8945" max="8945" width="39.85546875" style="190" bestFit="1" customWidth="1"/>
    <col min="8946" max="8946" width="0" style="190" hidden="1" customWidth="1"/>
    <col min="8947" max="8947" width="7.28515625" style="190" customWidth="1"/>
    <col min="8948" max="8948" width="0" style="190" hidden="1" customWidth="1"/>
    <col min="8949" max="8949" width="7.28515625" style="190" customWidth="1"/>
    <col min="8950" max="8950" width="59.5703125" style="190" customWidth="1"/>
    <col min="8951" max="8951" width="0" style="190" hidden="1" customWidth="1"/>
    <col min="8952" max="8952" width="23.85546875" style="190" customWidth="1"/>
    <col min="8953" max="8953" width="27.42578125" style="190" customWidth="1"/>
    <col min="8954" max="8954" width="28" style="190" customWidth="1"/>
    <col min="8955" max="8957" width="0" style="190" hidden="1" customWidth="1"/>
    <col min="8958" max="8958" width="7.28515625" style="190" customWidth="1"/>
    <col min="8959" max="8959" width="6.140625" style="190" bestFit="1" customWidth="1"/>
    <col min="8960" max="8960" width="76.85546875" style="190"/>
    <col min="8961" max="8961" width="7.28515625" style="190" customWidth="1"/>
    <col min="8962" max="8962" width="6.140625" style="190" bestFit="1" customWidth="1"/>
    <col min="8963" max="8963" width="78" style="190" customWidth="1"/>
    <col min="8964" max="8964" width="20.7109375" style="190" customWidth="1"/>
    <col min="8965" max="8965" width="26" style="190" customWidth="1"/>
    <col min="8966" max="8966" width="37" style="190" bestFit="1" customWidth="1"/>
    <col min="8967" max="8975" width="0" style="190" hidden="1" customWidth="1"/>
    <col min="8976" max="8978" width="22.7109375" style="190" bestFit="1" customWidth="1"/>
    <col min="8979" max="8979" width="25.28515625" style="190" bestFit="1" customWidth="1"/>
    <col min="8980" max="8980" width="21" style="190" bestFit="1" customWidth="1"/>
    <col min="8981" max="8981" width="8.28515625" style="190" customWidth="1"/>
    <col min="8982" max="8982" width="19" style="190" bestFit="1" customWidth="1"/>
    <col min="8983" max="8983" width="20.5703125" style="190" bestFit="1" customWidth="1"/>
    <col min="8984" max="8984" width="19" style="190" customWidth="1"/>
    <col min="8985" max="9191" width="11.42578125" style="190" customWidth="1"/>
    <col min="9192" max="9194" width="7.28515625" style="190" customWidth="1"/>
    <col min="9195" max="9195" width="0" style="190" hidden="1" customWidth="1"/>
    <col min="9196" max="9196" width="7.28515625" style="190" customWidth="1"/>
    <col min="9197" max="9197" width="66.140625" style="190" customWidth="1"/>
    <col min="9198" max="9198" width="0" style="190" hidden="1" customWidth="1"/>
    <col min="9199" max="9199" width="28" style="190" customWidth="1"/>
    <col min="9200" max="9200" width="32.140625" style="190" customWidth="1"/>
    <col min="9201" max="9201" width="39.85546875" style="190" bestFit="1" customWidth="1"/>
    <col min="9202" max="9202" width="0" style="190" hidden="1" customWidth="1"/>
    <col min="9203" max="9203" width="7.28515625" style="190" customWidth="1"/>
    <col min="9204" max="9204" width="0" style="190" hidden="1" customWidth="1"/>
    <col min="9205" max="9205" width="7.28515625" style="190" customWidth="1"/>
    <col min="9206" max="9206" width="59.5703125" style="190" customWidth="1"/>
    <col min="9207" max="9207" width="0" style="190" hidden="1" customWidth="1"/>
    <col min="9208" max="9208" width="23.85546875" style="190" customWidth="1"/>
    <col min="9209" max="9209" width="27.42578125" style="190" customWidth="1"/>
    <col min="9210" max="9210" width="28" style="190" customWidth="1"/>
    <col min="9211" max="9213" width="0" style="190" hidden="1" customWidth="1"/>
    <col min="9214" max="9214" width="7.28515625" style="190" customWidth="1"/>
    <col min="9215" max="9215" width="6.140625" style="190" bestFit="1" customWidth="1"/>
    <col min="9216" max="9216" width="76.85546875" style="190"/>
    <col min="9217" max="9217" width="7.28515625" style="190" customWidth="1"/>
    <col min="9218" max="9218" width="6.140625" style="190" bestFit="1" customWidth="1"/>
    <col min="9219" max="9219" width="78" style="190" customWidth="1"/>
    <col min="9220" max="9220" width="20.7109375" style="190" customWidth="1"/>
    <col min="9221" max="9221" width="26" style="190" customWidth="1"/>
    <col min="9222" max="9222" width="37" style="190" bestFit="1" customWidth="1"/>
    <col min="9223" max="9231" width="0" style="190" hidden="1" customWidth="1"/>
    <col min="9232" max="9234" width="22.7109375" style="190" bestFit="1" customWidth="1"/>
    <col min="9235" max="9235" width="25.28515625" style="190" bestFit="1" customWidth="1"/>
    <col min="9236" max="9236" width="21" style="190" bestFit="1" customWidth="1"/>
    <col min="9237" max="9237" width="8.28515625" style="190" customWidth="1"/>
    <col min="9238" max="9238" width="19" style="190" bestFit="1" customWidth="1"/>
    <col min="9239" max="9239" width="20.5703125" style="190" bestFit="1" customWidth="1"/>
    <col min="9240" max="9240" width="19" style="190" customWidth="1"/>
    <col min="9241" max="9447" width="11.42578125" style="190" customWidth="1"/>
    <col min="9448" max="9450" width="7.28515625" style="190" customWidth="1"/>
    <col min="9451" max="9451" width="0" style="190" hidden="1" customWidth="1"/>
    <col min="9452" max="9452" width="7.28515625" style="190" customWidth="1"/>
    <col min="9453" max="9453" width="66.140625" style="190" customWidth="1"/>
    <col min="9454" max="9454" width="0" style="190" hidden="1" customWidth="1"/>
    <col min="9455" max="9455" width="28" style="190" customWidth="1"/>
    <col min="9456" max="9456" width="32.140625" style="190" customWidth="1"/>
    <col min="9457" max="9457" width="39.85546875" style="190" bestFit="1" customWidth="1"/>
    <col min="9458" max="9458" width="0" style="190" hidden="1" customWidth="1"/>
    <col min="9459" max="9459" width="7.28515625" style="190" customWidth="1"/>
    <col min="9460" max="9460" width="0" style="190" hidden="1" customWidth="1"/>
    <col min="9461" max="9461" width="7.28515625" style="190" customWidth="1"/>
    <col min="9462" max="9462" width="59.5703125" style="190" customWidth="1"/>
    <col min="9463" max="9463" width="0" style="190" hidden="1" customWidth="1"/>
    <col min="9464" max="9464" width="23.85546875" style="190" customWidth="1"/>
    <col min="9465" max="9465" width="27.42578125" style="190" customWidth="1"/>
    <col min="9466" max="9466" width="28" style="190" customWidth="1"/>
    <col min="9467" max="9469" width="0" style="190" hidden="1" customWidth="1"/>
    <col min="9470" max="9470" width="7.28515625" style="190" customWidth="1"/>
    <col min="9471" max="9471" width="6.140625" style="190" bestFit="1" customWidth="1"/>
    <col min="9472" max="9472" width="76.85546875" style="190"/>
    <col min="9473" max="9473" width="7.28515625" style="190" customWidth="1"/>
    <col min="9474" max="9474" width="6.140625" style="190" bestFit="1" customWidth="1"/>
    <col min="9475" max="9475" width="78" style="190" customWidth="1"/>
    <col min="9476" max="9476" width="20.7109375" style="190" customWidth="1"/>
    <col min="9477" max="9477" width="26" style="190" customWidth="1"/>
    <col min="9478" max="9478" width="37" style="190" bestFit="1" customWidth="1"/>
    <col min="9479" max="9487" width="0" style="190" hidden="1" customWidth="1"/>
    <col min="9488" max="9490" width="22.7109375" style="190" bestFit="1" customWidth="1"/>
    <col min="9491" max="9491" width="25.28515625" style="190" bestFit="1" customWidth="1"/>
    <col min="9492" max="9492" width="21" style="190" bestFit="1" customWidth="1"/>
    <col min="9493" max="9493" width="8.28515625" style="190" customWidth="1"/>
    <col min="9494" max="9494" width="19" style="190" bestFit="1" customWidth="1"/>
    <col min="9495" max="9495" width="20.5703125" style="190" bestFit="1" customWidth="1"/>
    <col min="9496" max="9496" width="19" style="190" customWidth="1"/>
    <col min="9497" max="9703" width="11.42578125" style="190" customWidth="1"/>
    <col min="9704" max="9706" width="7.28515625" style="190" customWidth="1"/>
    <col min="9707" max="9707" width="0" style="190" hidden="1" customWidth="1"/>
    <col min="9708" max="9708" width="7.28515625" style="190" customWidth="1"/>
    <col min="9709" max="9709" width="66.140625" style="190" customWidth="1"/>
    <col min="9710" max="9710" width="0" style="190" hidden="1" customWidth="1"/>
    <col min="9711" max="9711" width="28" style="190" customWidth="1"/>
    <col min="9712" max="9712" width="32.140625" style="190" customWidth="1"/>
    <col min="9713" max="9713" width="39.85546875" style="190" bestFit="1" customWidth="1"/>
    <col min="9714" max="9714" width="0" style="190" hidden="1" customWidth="1"/>
    <col min="9715" max="9715" width="7.28515625" style="190" customWidth="1"/>
    <col min="9716" max="9716" width="0" style="190" hidden="1" customWidth="1"/>
    <col min="9717" max="9717" width="7.28515625" style="190" customWidth="1"/>
    <col min="9718" max="9718" width="59.5703125" style="190" customWidth="1"/>
    <col min="9719" max="9719" width="0" style="190" hidden="1" customWidth="1"/>
    <col min="9720" max="9720" width="23.85546875" style="190" customWidth="1"/>
    <col min="9721" max="9721" width="27.42578125" style="190" customWidth="1"/>
    <col min="9722" max="9722" width="28" style="190" customWidth="1"/>
    <col min="9723" max="9725" width="0" style="190" hidden="1" customWidth="1"/>
    <col min="9726" max="9726" width="7.28515625" style="190" customWidth="1"/>
    <col min="9727" max="9727" width="6.140625" style="190" bestFit="1" customWidth="1"/>
    <col min="9728" max="9728" width="76.85546875" style="190"/>
    <col min="9729" max="9729" width="7.28515625" style="190" customWidth="1"/>
    <col min="9730" max="9730" width="6.140625" style="190" bestFit="1" customWidth="1"/>
    <col min="9731" max="9731" width="78" style="190" customWidth="1"/>
    <col min="9732" max="9732" width="20.7109375" style="190" customWidth="1"/>
    <col min="9733" max="9733" width="26" style="190" customWidth="1"/>
    <col min="9734" max="9734" width="37" style="190" bestFit="1" customWidth="1"/>
    <col min="9735" max="9743" width="0" style="190" hidden="1" customWidth="1"/>
    <col min="9744" max="9746" width="22.7109375" style="190" bestFit="1" customWidth="1"/>
    <col min="9747" max="9747" width="25.28515625" style="190" bestFit="1" customWidth="1"/>
    <col min="9748" max="9748" width="21" style="190" bestFit="1" customWidth="1"/>
    <col min="9749" max="9749" width="8.28515625" style="190" customWidth="1"/>
    <col min="9750" max="9750" width="19" style="190" bestFit="1" customWidth="1"/>
    <col min="9751" max="9751" width="20.5703125" style="190" bestFit="1" customWidth="1"/>
    <col min="9752" max="9752" width="19" style="190" customWidth="1"/>
    <col min="9753" max="9959" width="11.42578125" style="190" customWidth="1"/>
    <col min="9960" max="9962" width="7.28515625" style="190" customWidth="1"/>
    <col min="9963" max="9963" width="0" style="190" hidden="1" customWidth="1"/>
    <col min="9964" max="9964" width="7.28515625" style="190" customWidth="1"/>
    <col min="9965" max="9965" width="66.140625" style="190" customWidth="1"/>
    <col min="9966" max="9966" width="0" style="190" hidden="1" customWidth="1"/>
    <col min="9967" max="9967" width="28" style="190" customWidth="1"/>
    <col min="9968" max="9968" width="32.140625" style="190" customWidth="1"/>
    <col min="9969" max="9969" width="39.85546875" style="190" bestFit="1" customWidth="1"/>
    <col min="9970" max="9970" width="0" style="190" hidden="1" customWidth="1"/>
    <col min="9971" max="9971" width="7.28515625" style="190" customWidth="1"/>
    <col min="9972" max="9972" width="0" style="190" hidden="1" customWidth="1"/>
    <col min="9973" max="9973" width="7.28515625" style="190" customWidth="1"/>
    <col min="9974" max="9974" width="59.5703125" style="190" customWidth="1"/>
    <col min="9975" max="9975" width="0" style="190" hidden="1" customWidth="1"/>
    <col min="9976" max="9976" width="23.85546875" style="190" customWidth="1"/>
    <col min="9977" max="9977" width="27.42578125" style="190" customWidth="1"/>
    <col min="9978" max="9978" width="28" style="190" customWidth="1"/>
    <col min="9979" max="9981" width="0" style="190" hidden="1" customWidth="1"/>
    <col min="9982" max="9982" width="7.28515625" style="190" customWidth="1"/>
    <col min="9983" max="9983" width="6.140625" style="190" bestFit="1" customWidth="1"/>
    <col min="9984" max="9984" width="76.85546875" style="190"/>
    <col min="9985" max="9985" width="7.28515625" style="190" customWidth="1"/>
    <col min="9986" max="9986" width="6.140625" style="190" bestFit="1" customWidth="1"/>
    <col min="9987" max="9987" width="78" style="190" customWidth="1"/>
    <col min="9988" max="9988" width="20.7109375" style="190" customWidth="1"/>
    <col min="9989" max="9989" width="26" style="190" customWidth="1"/>
    <col min="9990" max="9990" width="37" style="190" bestFit="1" customWidth="1"/>
    <col min="9991" max="9999" width="0" style="190" hidden="1" customWidth="1"/>
    <col min="10000" max="10002" width="22.7109375" style="190" bestFit="1" customWidth="1"/>
    <col min="10003" max="10003" width="25.28515625" style="190" bestFit="1" customWidth="1"/>
    <col min="10004" max="10004" width="21" style="190" bestFit="1" customWidth="1"/>
    <col min="10005" max="10005" width="8.28515625" style="190" customWidth="1"/>
    <col min="10006" max="10006" width="19" style="190" bestFit="1" customWidth="1"/>
    <col min="10007" max="10007" width="20.5703125" style="190" bestFit="1" customWidth="1"/>
    <col min="10008" max="10008" width="19" style="190" customWidth="1"/>
    <col min="10009" max="10215" width="11.42578125" style="190" customWidth="1"/>
    <col min="10216" max="10218" width="7.28515625" style="190" customWidth="1"/>
    <col min="10219" max="10219" width="0" style="190" hidden="1" customWidth="1"/>
    <col min="10220" max="10220" width="7.28515625" style="190" customWidth="1"/>
    <col min="10221" max="10221" width="66.140625" style="190" customWidth="1"/>
    <col min="10222" max="10222" width="0" style="190" hidden="1" customWidth="1"/>
    <col min="10223" max="10223" width="28" style="190" customWidth="1"/>
    <col min="10224" max="10224" width="32.140625" style="190" customWidth="1"/>
    <col min="10225" max="10225" width="39.85546875" style="190" bestFit="1" customWidth="1"/>
    <col min="10226" max="10226" width="0" style="190" hidden="1" customWidth="1"/>
    <col min="10227" max="10227" width="7.28515625" style="190" customWidth="1"/>
    <col min="10228" max="10228" width="0" style="190" hidden="1" customWidth="1"/>
    <col min="10229" max="10229" width="7.28515625" style="190" customWidth="1"/>
    <col min="10230" max="10230" width="59.5703125" style="190" customWidth="1"/>
    <col min="10231" max="10231" width="0" style="190" hidden="1" customWidth="1"/>
    <col min="10232" max="10232" width="23.85546875" style="190" customWidth="1"/>
    <col min="10233" max="10233" width="27.42578125" style="190" customWidth="1"/>
    <col min="10234" max="10234" width="28" style="190" customWidth="1"/>
    <col min="10235" max="10237" width="0" style="190" hidden="1" customWidth="1"/>
    <col min="10238" max="10238" width="7.28515625" style="190" customWidth="1"/>
    <col min="10239" max="10239" width="6.140625" style="190" bestFit="1" customWidth="1"/>
    <col min="10240" max="10240" width="76.85546875" style="190"/>
    <col min="10241" max="10241" width="7.28515625" style="190" customWidth="1"/>
    <col min="10242" max="10242" width="6.140625" style="190" bestFit="1" customWidth="1"/>
    <col min="10243" max="10243" width="78" style="190" customWidth="1"/>
    <col min="10244" max="10244" width="20.7109375" style="190" customWidth="1"/>
    <col min="10245" max="10245" width="26" style="190" customWidth="1"/>
    <col min="10246" max="10246" width="37" style="190" bestFit="1" customWidth="1"/>
    <col min="10247" max="10255" width="0" style="190" hidden="1" customWidth="1"/>
    <col min="10256" max="10258" width="22.7109375" style="190" bestFit="1" customWidth="1"/>
    <col min="10259" max="10259" width="25.28515625" style="190" bestFit="1" customWidth="1"/>
    <col min="10260" max="10260" width="21" style="190" bestFit="1" customWidth="1"/>
    <col min="10261" max="10261" width="8.28515625" style="190" customWidth="1"/>
    <col min="10262" max="10262" width="19" style="190" bestFit="1" customWidth="1"/>
    <col min="10263" max="10263" width="20.5703125" style="190" bestFit="1" customWidth="1"/>
    <col min="10264" max="10264" width="19" style="190" customWidth="1"/>
    <col min="10265" max="10471" width="11.42578125" style="190" customWidth="1"/>
    <col min="10472" max="10474" width="7.28515625" style="190" customWidth="1"/>
    <col min="10475" max="10475" width="0" style="190" hidden="1" customWidth="1"/>
    <col min="10476" max="10476" width="7.28515625" style="190" customWidth="1"/>
    <col min="10477" max="10477" width="66.140625" style="190" customWidth="1"/>
    <col min="10478" max="10478" width="0" style="190" hidden="1" customWidth="1"/>
    <col min="10479" max="10479" width="28" style="190" customWidth="1"/>
    <col min="10480" max="10480" width="32.140625" style="190" customWidth="1"/>
    <col min="10481" max="10481" width="39.85546875" style="190" bestFit="1" customWidth="1"/>
    <col min="10482" max="10482" width="0" style="190" hidden="1" customWidth="1"/>
    <col min="10483" max="10483" width="7.28515625" style="190" customWidth="1"/>
    <col min="10484" max="10484" width="0" style="190" hidden="1" customWidth="1"/>
    <col min="10485" max="10485" width="7.28515625" style="190" customWidth="1"/>
    <col min="10486" max="10486" width="59.5703125" style="190" customWidth="1"/>
    <col min="10487" max="10487" width="0" style="190" hidden="1" customWidth="1"/>
    <col min="10488" max="10488" width="23.85546875" style="190" customWidth="1"/>
    <col min="10489" max="10489" width="27.42578125" style="190" customWidth="1"/>
    <col min="10490" max="10490" width="28" style="190" customWidth="1"/>
    <col min="10491" max="10493" width="0" style="190" hidden="1" customWidth="1"/>
    <col min="10494" max="10494" width="7.28515625" style="190" customWidth="1"/>
    <col min="10495" max="10495" width="6.140625" style="190" bestFit="1" customWidth="1"/>
    <col min="10496" max="10496" width="76.85546875" style="190"/>
    <col min="10497" max="10497" width="7.28515625" style="190" customWidth="1"/>
    <col min="10498" max="10498" width="6.140625" style="190" bestFit="1" customWidth="1"/>
    <col min="10499" max="10499" width="78" style="190" customWidth="1"/>
    <col min="10500" max="10500" width="20.7109375" style="190" customWidth="1"/>
    <col min="10501" max="10501" width="26" style="190" customWidth="1"/>
    <col min="10502" max="10502" width="37" style="190" bestFit="1" customWidth="1"/>
    <col min="10503" max="10511" width="0" style="190" hidden="1" customWidth="1"/>
    <col min="10512" max="10514" width="22.7109375" style="190" bestFit="1" customWidth="1"/>
    <col min="10515" max="10515" width="25.28515625" style="190" bestFit="1" customWidth="1"/>
    <col min="10516" max="10516" width="21" style="190" bestFit="1" customWidth="1"/>
    <col min="10517" max="10517" width="8.28515625" style="190" customWidth="1"/>
    <col min="10518" max="10518" width="19" style="190" bestFit="1" customWidth="1"/>
    <col min="10519" max="10519" width="20.5703125" style="190" bestFit="1" customWidth="1"/>
    <col min="10520" max="10520" width="19" style="190" customWidth="1"/>
    <col min="10521" max="10727" width="11.42578125" style="190" customWidth="1"/>
    <col min="10728" max="10730" width="7.28515625" style="190" customWidth="1"/>
    <col min="10731" max="10731" width="0" style="190" hidden="1" customWidth="1"/>
    <col min="10732" max="10732" width="7.28515625" style="190" customWidth="1"/>
    <col min="10733" max="10733" width="66.140625" style="190" customWidth="1"/>
    <col min="10734" max="10734" width="0" style="190" hidden="1" customWidth="1"/>
    <col min="10735" max="10735" width="28" style="190" customWidth="1"/>
    <col min="10736" max="10736" width="32.140625" style="190" customWidth="1"/>
    <col min="10737" max="10737" width="39.85546875" style="190" bestFit="1" customWidth="1"/>
    <col min="10738" max="10738" width="0" style="190" hidden="1" customWidth="1"/>
    <col min="10739" max="10739" width="7.28515625" style="190" customWidth="1"/>
    <col min="10740" max="10740" width="0" style="190" hidden="1" customWidth="1"/>
    <col min="10741" max="10741" width="7.28515625" style="190" customWidth="1"/>
    <col min="10742" max="10742" width="59.5703125" style="190" customWidth="1"/>
    <col min="10743" max="10743" width="0" style="190" hidden="1" customWidth="1"/>
    <col min="10744" max="10744" width="23.85546875" style="190" customWidth="1"/>
    <col min="10745" max="10745" width="27.42578125" style="190" customWidth="1"/>
    <col min="10746" max="10746" width="28" style="190" customWidth="1"/>
    <col min="10747" max="10749" width="0" style="190" hidden="1" customWidth="1"/>
    <col min="10750" max="10750" width="7.28515625" style="190" customWidth="1"/>
    <col min="10751" max="10751" width="6.140625" style="190" bestFit="1" customWidth="1"/>
    <col min="10752" max="10752" width="76.85546875" style="190"/>
    <col min="10753" max="10753" width="7.28515625" style="190" customWidth="1"/>
    <col min="10754" max="10754" width="6.140625" style="190" bestFit="1" customWidth="1"/>
    <col min="10755" max="10755" width="78" style="190" customWidth="1"/>
    <col min="10756" max="10756" width="20.7109375" style="190" customWidth="1"/>
    <col min="10757" max="10757" width="26" style="190" customWidth="1"/>
    <col min="10758" max="10758" width="37" style="190" bestFit="1" customWidth="1"/>
    <col min="10759" max="10767" width="0" style="190" hidden="1" customWidth="1"/>
    <col min="10768" max="10770" width="22.7109375" style="190" bestFit="1" customWidth="1"/>
    <col min="10771" max="10771" width="25.28515625" style="190" bestFit="1" customWidth="1"/>
    <col min="10772" max="10772" width="21" style="190" bestFit="1" customWidth="1"/>
    <col min="10773" max="10773" width="8.28515625" style="190" customWidth="1"/>
    <col min="10774" max="10774" width="19" style="190" bestFit="1" customWidth="1"/>
    <col min="10775" max="10775" width="20.5703125" style="190" bestFit="1" customWidth="1"/>
    <col min="10776" max="10776" width="19" style="190" customWidth="1"/>
    <col min="10777" max="10983" width="11.42578125" style="190" customWidth="1"/>
    <col min="10984" max="10986" width="7.28515625" style="190" customWidth="1"/>
    <col min="10987" max="10987" width="0" style="190" hidden="1" customWidth="1"/>
    <col min="10988" max="10988" width="7.28515625" style="190" customWidth="1"/>
    <col min="10989" max="10989" width="66.140625" style="190" customWidth="1"/>
    <col min="10990" max="10990" width="0" style="190" hidden="1" customWidth="1"/>
    <col min="10991" max="10991" width="28" style="190" customWidth="1"/>
    <col min="10992" max="10992" width="32.140625" style="190" customWidth="1"/>
    <col min="10993" max="10993" width="39.85546875" style="190" bestFit="1" customWidth="1"/>
    <col min="10994" max="10994" width="0" style="190" hidden="1" customWidth="1"/>
    <col min="10995" max="10995" width="7.28515625" style="190" customWidth="1"/>
    <col min="10996" max="10996" width="0" style="190" hidden="1" customWidth="1"/>
    <col min="10997" max="10997" width="7.28515625" style="190" customWidth="1"/>
    <col min="10998" max="10998" width="59.5703125" style="190" customWidth="1"/>
    <col min="10999" max="10999" width="0" style="190" hidden="1" customWidth="1"/>
    <col min="11000" max="11000" width="23.85546875" style="190" customWidth="1"/>
    <col min="11001" max="11001" width="27.42578125" style="190" customWidth="1"/>
    <col min="11002" max="11002" width="28" style="190" customWidth="1"/>
    <col min="11003" max="11005" width="0" style="190" hidden="1" customWidth="1"/>
    <col min="11006" max="11006" width="7.28515625" style="190" customWidth="1"/>
    <col min="11007" max="11007" width="6.140625" style="190" bestFit="1" customWidth="1"/>
    <col min="11008" max="11008" width="76.85546875" style="190"/>
    <col min="11009" max="11009" width="7.28515625" style="190" customWidth="1"/>
    <col min="11010" max="11010" width="6.140625" style="190" bestFit="1" customWidth="1"/>
    <col min="11011" max="11011" width="78" style="190" customWidth="1"/>
    <col min="11012" max="11012" width="20.7109375" style="190" customWidth="1"/>
    <col min="11013" max="11013" width="26" style="190" customWidth="1"/>
    <col min="11014" max="11014" width="37" style="190" bestFit="1" customWidth="1"/>
    <col min="11015" max="11023" width="0" style="190" hidden="1" customWidth="1"/>
    <col min="11024" max="11026" width="22.7109375" style="190" bestFit="1" customWidth="1"/>
    <col min="11027" max="11027" width="25.28515625" style="190" bestFit="1" customWidth="1"/>
    <col min="11028" max="11028" width="21" style="190" bestFit="1" customWidth="1"/>
    <col min="11029" max="11029" width="8.28515625" style="190" customWidth="1"/>
    <col min="11030" max="11030" width="19" style="190" bestFit="1" customWidth="1"/>
    <col min="11031" max="11031" width="20.5703125" style="190" bestFit="1" customWidth="1"/>
    <col min="11032" max="11032" width="19" style="190" customWidth="1"/>
    <col min="11033" max="11239" width="11.42578125" style="190" customWidth="1"/>
    <col min="11240" max="11242" width="7.28515625" style="190" customWidth="1"/>
    <col min="11243" max="11243" width="0" style="190" hidden="1" customWidth="1"/>
    <col min="11244" max="11244" width="7.28515625" style="190" customWidth="1"/>
    <col min="11245" max="11245" width="66.140625" style="190" customWidth="1"/>
    <col min="11246" max="11246" width="0" style="190" hidden="1" customWidth="1"/>
    <col min="11247" max="11247" width="28" style="190" customWidth="1"/>
    <col min="11248" max="11248" width="32.140625" style="190" customWidth="1"/>
    <col min="11249" max="11249" width="39.85546875" style="190" bestFit="1" customWidth="1"/>
    <col min="11250" max="11250" width="0" style="190" hidden="1" customWidth="1"/>
    <col min="11251" max="11251" width="7.28515625" style="190" customWidth="1"/>
    <col min="11252" max="11252" width="0" style="190" hidden="1" customWidth="1"/>
    <col min="11253" max="11253" width="7.28515625" style="190" customWidth="1"/>
    <col min="11254" max="11254" width="59.5703125" style="190" customWidth="1"/>
    <col min="11255" max="11255" width="0" style="190" hidden="1" customWidth="1"/>
    <col min="11256" max="11256" width="23.85546875" style="190" customWidth="1"/>
    <col min="11257" max="11257" width="27.42578125" style="190" customWidth="1"/>
    <col min="11258" max="11258" width="28" style="190" customWidth="1"/>
    <col min="11259" max="11261" width="0" style="190" hidden="1" customWidth="1"/>
    <col min="11262" max="11262" width="7.28515625" style="190" customWidth="1"/>
    <col min="11263" max="11263" width="6.140625" style="190" bestFit="1" customWidth="1"/>
    <col min="11264" max="11264" width="76.85546875" style="190"/>
    <col min="11265" max="11265" width="7.28515625" style="190" customWidth="1"/>
    <col min="11266" max="11266" width="6.140625" style="190" bestFit="1" customWidth="1"/>
    <col min="11267" max="11267" width="78" style="190" customWidth="1"/>
    <col min="11268" max="11268" width="20.7109375" style="190" customWidth="1"/>
    <col min="11269" max="11269" width="26" style="190" customWidth="1"/>
    <col min="11270" max="11270" width="37" style="190" bestFit="1" customWidth="1"/>
    <col min="11271" max="11279" width="0" style="190" hidden="1" customWidth="1"/>
    <col min="11280" max="11282" width="22.7109375" style="190" bestFit="1" customWidth="1"/>
    <col min="11283" max="11283" width="25.28515625" style="190" bestFit="1" customWidth="1"/>
    <col min="11284" max="11284" width="21" style="190" bestFit="1" customWidth="1"/>
    <col min="11285" max="11285" width="8.28515625" style="190" customWidth="1"/>
    <col min="11286" max="11286" width="19" style="190" bestFit="1" customWidth="1"/>
    <col min="11287" max="11287" width="20.5703125" style="190" bestFit="1" customWidth="1"/>
    <col min="11288" max="11288" width="19" style="190" customWidth="1"/>
    <col min="11289" max="11495" width="11.42578125" style="190" customWidth="1"/>
    <col min="11496" max="11498" width="7.28515625" style="190" customWidth="1"/>
    <col min="11499" max="11499" width="0" style="190" hidden="1" customWidth="1"/>
    <col min="11500" max="11500" width="7.28515625" style="190" customWidth="1"/>
    <col min="11501" max="11501" width="66.140625" style="190" customWidth="1"/>
    <col min="11502" max="11502" width="0" style="190" hidden="1" customWidth="1"/>
    <col min="11503" max="11503" width="28" style="190" customWidth="1"/>
    <col min="11504" max="11504" width="32.140625" style="190" customWidth="1"/>
    <col min="11505" max="11505" width="39.85546875" style="190" bestFit="1" customWidth="1"/>
    <col min="11506" max="11506" width="0" style="190" hidden="1" customWidth="1"/>
    <col min="11507" max="11507" width="7.28515625" style="190" customWidth="1"/>
    <col min="11508" max="11508" width="0" style="190" hidden="1" customWidth="1"/>
    <col min="11509" max="11509" width="7.28515625" style="190" customWidth="1"/>
    <col min="11510" max="11510" width="59.5703125" style="190" customWidth="1"/>
    <col min="11511" max="11511" width="0" style="190" hidden="1" customWidth="1"/>
    <col min="11512" max="11512" width="23.85546875" style="190" customWidth="1"/>
    <col min="11513" max="11513" width="27.42578125" style="190" customWidth="1"/>
    <col min="11514" max="11514" width="28" style="190" customWidth="1"/>
    <col min="11515" max="11517" width="0" style="190" hidden="1" customWidth="1"/>
    <col min="11518" max="11518" width="7.28515625" style="190" customWidth="1"/>
    <col min="11519" max="11519" width="6.140625" style="190" bestFit="1" customWidth="1"/>
    <col min="11520" max="11520" width="76.85546875" style="190"/>
    <col min="11521" max="11521" width="7.28515625" style="190" customWidth="1"/>
    <col min="11522" max="11522" width="6.140625" style="190" bestFit="1" customWidth="1"/>
    <col min="11523" max="11523" width="78" style="190" customWidth="1"/>
    <col min="11524" max="11524" width="20.7109375" style="190" customWidth="1"/>
    <col min="11525" max="11525" width="26" style="190" customWidth="1"/>
    <col min="11526" max="11526" width="37" style="190" bestFit="1" customWidth="1"/>
    <col min="11527" max="11535" width="0" style="190" hidden="1" customWidth="1"/>
    <col min="11536" max="11538" width="22.7109375" style="190" bestFit="1" customWidth="1"/>
    <col min="11539" max="11539" width="25.28515625" style="190" bestFit="1" customWidth="1"/>
    <col min="11540" max="11540" width="21" style="190" bestFit="1" customWidth="1"/>
    <col min="11541" max="11541" width="8.28515625" style="190" customWidth="1"/>
    <col min="11542" max="11542" width="19" style="190" bestFit="1" customWidth="1"/>
    <col min="11543" max="11543" width="20.5703125" style="190" bestFit="1" customWidth="1"/>
    <col min="11544" max="11544" width="19" style="190" customWidth="1"/>
    <col min="11545" max="11751" width="11.42578125" style="190" customWidth="1"/>
    <col min="11752" max="11754" width="7.28515625" style="190" customWidth="1"/>
    <col min="11755" max="11755" width="0" style="190" hidden="1" customWidth="1"/>
    <col min="11756" max="11756" width="7.28515625" style="190" customWidth="1"/>
    <col min="11757" max="11757" width="66.140625" style="190" customWidth="1"/>
    <col min="11758" max="11758" width="0" style="190" hidden="1" customWidth="1"/>
    <col min="11759" max="11759" width="28" style="190" customWidth="1"/>
    <col min="11760" max="11760" width="32.140625" style="190" customWidth="1"/>
    <col min="11761" max="11761" width="39.85546875" style="190" bestFit="1" customWidth="1"/>
    <col min="11762" max="11762" width="0" style="190" hidden="1" customWidth="1"/>
    <col min="11763" max="11763" width="7.28515625" style="190" customWidth="1"/>
    <col min="11764" max="11764" width="0" style="190" hidden="1" customWidth="1"/>
    <col min="11765" max="11765" width="7.28515625" style="190" customWidth="1"/>
    <col min="11766" max="11766" width="59.5703125" style="190" customWidth="1"/>
    <col min="11767" max="11767" width="0" style="190" hidden="1" customWidth="1"/>
    <col min="11768" max="11768" width="23.85546875" style="190" customWidth="1"/>
    <col min="11769" max="11769" width="27.42578125" style="190" customWidth="1"/>
    <col min="11770" max="11770" width="28" style="190" customWidth="1"/>
    <col min="11771" max="11773" width="0" style="190" hidden="1" customWidth="1"/>
    <col min="11774" max="11774" width="7.28515625" style="190" customWidth="1"/>
    <col min="11775" max="11775" width="6.140625" style="190" bestFit="1" customWidth="1"/>
    <col min="11776" max="11776" width="76.85546875" style="190"/>
    <col min="11777" max="11777" width="7.28515625" style="190" customWidth="1"/>
    <col min="11778" max="11778" width="6.140625" style="190" bestFit="1" customWidth="1"/>
    <col min="11779" max="11779" width="78" style="190" customWidth="1"/>
    <col min="11780" max="11780" width="20.7109375" style="190" customWidth="1"/>
    <col min="11781" max="11781" width="26" style="190" customWidth="1"/>
    <col min="11782" max="11782" width="37" style="190" bestFit="1" customWidth="1"/>
    <col min="11783" max="11791" width="0" style="190" hidden="1" customWidth="1"/>
    <col min="11792" max="11794" width="22.7109375" style="190" bestFit="1" customWidth="1"/>
    <col min="11795" max="11795" width="25.28515625" style="190" bestFit="1" customWidth="1"/>
    <col min="11796" max="11796" width="21" style="190" bestFit="1" customWidth="1"/>
    <col min="11797" max="11797" width="8.28515625" style="190" customWidth="1"/>
    <col min="11798" max="11798" width="19" style="190" bestFit="1" customWidth="1"/>
    <col min="11799" max="11799" width="20.5703125" style="190" bestFit="1" customWidth="1"/>
    <col min="11800" max="11800" width="19" style="190" customWidth="1"/>
    <col min="11801" max="12007" width="11.42578125" style="190" customWidth="1"/>
    <col min="12008" max="12010" width="7.28515625" style="190" customWidth="1"/>
    <col min="12011" max="12011" width="0" style="190" hidden="1" customWidth="1"/>
    <col min="12012" max="12012" width="7.28515625" style="190" customWidth="1"/>
    <col min="12013" max="12013" width="66.140625" style="190" customWidth="1"/>
    <col min="12014" max="12014" width="0" style="190" hidden="1" customWidth="1"/>
    <col min="12015" max="12015" width="28" style="190" customWidth="1"/>
    <col min="12016" max="12016" width="32.140625" style="190" customWidth="1"/>
    <col min="12017" max="12017" width="39.85546875" style="190" bestFit="1" customWidth="1"/>
    <col min="12018" max="12018" width="0" style="190" hidden="1" customWidth="1"/>
    <col min="12019" max="12019" width="7.28515625" style="190" customWidth="1"/>
    <col min="12020" max="12020" width="0" style="190" hidden="1" customWidth="1"/>
    <col min="12021" max="12021" width="7.28515625" style="190" customWidth="1"/>
    <col min="12022" max="12022" width="59.5703125" style="190" customWidth="1"/>
    <col min="12023" max="12023" width="0" style="190" hidden="1" customWidth="1"/>
    <col min="12024" max="12024" width="23.85546875" style="190" customWidth="1"/>
    <col min="12025" max="12025" width="27.42578125" style="190" customWidth="1"/>
    <col min="12026" max="12026" width="28" style="190" customWidth="1"/>
    <col min="12027" max="12029" width="0" style="190" hidden="1" customWidth="1"/>
    <col min="12030" max="12030" width="7.28515625" style="190" customWidth="1"/>
    <col min="12031" max="12031" width="6.140625" style="190" bestFit="1" customWidth="1"/>
    <col min="12032" max="12032" width="76.85546875" style="190"/>
    <col min="12033" max="12033" width="7.28515625" style="190" customWidth="1"/>
    <col min="12034" max="12034" width="6.140625" style="190" bestFit="1" customWidth="1"/>
    <col min="12035" max="12035" width="78" style="190" customWidth="1"/>
    <col min="12036" max="12036" width="20.7109375" style="190" customWidth="1"/>
    <col min="12037" max="12037" width="26" style="190" customWidth="1"/>
    <col min="12038" max="12038" width="37" style="190" bestFit="1" customWidth="1"/>
    <col min="12039" max="12047" width="0" style="190" hidden="1" customWidth="1"/>
    <col min="12048" max="12050" width="22.7109375" style="190" bestFit="1" customWidth="1"/>
    <col min="12051" max="12051" width="25.28515625" style="190" bestFit="1" customWidth="1"/>
    <col min="12052" max="12052" width="21" style="190" bestFit="1" customWidth="1"/>
    <col min="12053" max="12053" width="8.28515625" style="190" customWidth="1"/>
    <col min="12054" max="12054" width="19" style="190" bestFit="1" customWidth="1"/>
    <col min="12055" max="12055" width="20.5703125" style="190" bestFit="1" customWidth="1"/>
    <col min="12056" max="12056" width="19" style="190" customWidth="1"/>
    <col min="12057" max="12263" width="11.42578125" style="190" customWidth="1"/>
    <col min="12264" max="12266" width="7.28515625" style="190" customWidth="1"/>
    <col min="12267" max="12267" width="0" style="190" hidden="1" customWidth="1"/>
    <col min="12268" max="12268" width="7.28515625" style="190" customWidth="1"/>
    <col min="12269" max="12269" width="66.140625" style="190" customWidth="1"/>
    <col min="12270" max="12270" width="0" style="190" hidden="1" customWidth="1"/>
    <col min="12271" max="12271" width="28" style="190" customWidth="1"/>
    <col min="12272" max="12272" width="32.140625" style="190" customWidth="1"/>
    <col min="12273" max="12273" width="39.85546875" style="190" bestFit="1" customWidth="1"/>
    <col min="12274" max="12274" width="0" style="190" hidden="1" customWidth="1"/>
    <col min="12275" max="12275" width="7.28515625" style="190" customWidth="1"/>
    <col min="12276" max="12276" width="0" style="190" hidden="1" customWidth="1"/>
    <col min="12277" max="12277" width="7.28515625" style="190" customWidth="1"/>
    <col min="12278" max="12278" width="59.5703125" style="190" customWidth="1"/>
    <col min="12279" max="12279" width="0" style="190" hidden="1" customWidth="1"/>
    <col min="12280" max="12280" width="23.85546875" style="190" customWidth="1"/>
    <col min="12281" max="12281" width="27.42578125" style="190" customWidth="1"/>
    <col min="12282" max="12282" width="28" style="190" customWidth="1"/>
    <col min="12283" max="12285" width="0" style="190" hidden="1" customWidth="1"/>
    <col min="12286" max="12286" width="7.28515625" style="190" customWidth="1"/>
    <col min="12287" max="12287" width="6.140625" style="190" bestFit="1" customWidth="1"/>
    <col min="12288" max="12288" width="76.85546875" style="190"/>
    <col min="12289" max="12289" width="7.28515625" style="190" customWidth="1"/>
    <col min="12290" max="12290" width="6.140625" style="190" bestFit="1" customWidth="1"/>
    <col min="12291" max="12291" width="78" style="190" customWidth="1"/>
    <col min="12292" max="12292" width="20.7109375" style="190" customWidth="1"/>
    <col min="12293" max="12293" width="26" style="190" customWidth="1"/>
    <col min="12294" max="12294" width="37" style="190" bestFit="1" customWidth="1"/>
    <col min="12295" max="12303" width="0" style="190" hidden="1" customWidth="1"/>
    <col min="12304" max="12306" width="22.7109375" style="190" bestFit="1" customWidth="1"/>
    <col min="12307" max="12307" width="25.28515625" style="190" bestFit="1" customWidth="1"/>
    <col min="12308" max="12308" width="21" style="190" bestFit="1" customWidth="1"/>
    <col min="12309" max="12309" width="8.28515625" style="190" customWidth="1"/>
    <col min="12310" max="12310" width="19" style="190" bestFit="1" customWidth="1"/>
    <col min="12311" max="12311" width="20.5703125" style="190" bestFit="1" customWidth="1"/>
    <col min="12312" max="12312" width="19" style="190" customWidth="1"/>
    <col min="12313" max="12519" width="11.42578125" style="190" customWidth="1"/>
    <col min="12520" max="12522" width="7.28515625" style="190" customWidth="1"/>
    <col min="12523" max="12523" width="0" style="190" hidden="1" customWidth="1"/>
    <col min="12524" max="12524" width="7.28515625" style="190" customWidth="1"/>
    <col min="12525" max="12525" width="66.140625" style="190" customWidth="1"/>
    <col min="12526" max="12526" width="0" style="190" hidden="1" customWidth="1"/>
    <col min="12527" max="12527" width="28" style="190" customWidth="1"/>
    <col min="12528" max="12528" width="32.140625" style="190" customWidth="1"/>
    <col min="12529" max="12529" width="39.85546875" style="190" bestFit="1" customWidth="1"/>
    <col min="12530" max="12530" width="0" style="190" hidden="1" customWidth="1"/>
    <col min="12531" max="12531" width="7.28515625" style="190" customWidth="1"/>
    <col min="12532" max="12532" width="0" style="190" hidden="1" customWidth="1"/>
    <col min="12533" max="12533" width="7.28515625" style="190" customWidth="1"/>
    <col min="12534" max="12534" width="59.5703125" style="190" customWidth="1"/>
    <col min="12535" max="12535" width="0" style="190" hidden="1" customWidth="1"/>
    <col min="12536" max="12536" width="23.85546875" style="190" customWidth="1"/>
    <col min="12537" max="12537" width="27.42578125" style="190" customWidth="1"/>
    <col min="12538" max="12538" width="28" style="190" customWidth="1"/>
    <col min="12539" max="12541" width="0" style="190" hidden="1" customWidth="1"/>
    <col min="12542" max="12542" width="7.28515625" style="190" customWidth="1"/>
    <col min="12543" max="12543" width="6.140625" style="190" bestFit="1" customWidth="1"/>
    <col min="12544" max="12544" width="76.85546875" style="190"/>
    <col min="12545" max="12545" width="7.28515625" style="190" customWidth="1"/>
    <col min="12546" max="12546" width="6.140625" style="190" bestFit="1" customWidth="1"/>
    <col min="12547" max="12547" width="78" style="190" customWidth="1"/>
    <col min="12548" max="12548" width="20.7109375" style="190" customWidth="1"/>
    <col min="12549" max="12549" width="26" style="190" customWidth="1"/>
    <col min="12550" max="12550" width="37" style="190" bestFit="1" customWidth="1"/>
    <col min="12551" max="12559" width="0" style="190" hidden="1" customWidth="1"/>
    <col min="12560" max="12562" width="22.7109375" style="190" bestFit="1" customWidth="1"/>
    <col min="12563" max="12563" width="25.28515625" style="190" bestFit="1" customWidth="1"/>
    <col min="12564" max="12564" width="21" style="190" bestFit="1" customWidth="1"/>
    <col min="12565" max="12565" width="8.28515625" style="190" customWidth="1"/>
    <col min="12566" max="12566" width="19" style="190" bestFit="1" customWidth="1"/>
    <col min="12567" max="12567" width="20.5703125" style="190" bestFit="1" customWidth="1"/>
    <col min="12568" max="12568" width="19" style="190" customWidth="1"/>
    <col min="12569" max="12775" width="11.42578125" style="190" customWidth="1"/>
    <col min="12776" max="12778" width="7.28515625" style="190" customWidth="1"/>
    <col min="12779" max="12779" width="0" style="190" hidden="1" customWidth="1"/>
    <col min="12780" max="12780" width="7.28515625" style="190" customWidth="1"/>
    <col min="12781" max="12781" width="66.140625" style="190" customWidth="1"/>
    <col min="12782" max="12782" width="0" style="190" hidden="1" customWidth="1"/>
    <col min="12783" max="12783" width="28" style="190" customWidth="1"/>
    <col min="12784" max="12784" width="32.140625" style="190" customWidth="1"/>
    <col min="12785" max="12785" width="39.85546875" style="190" bestFit="1" customWidth="1"/>
    <col min="12786" max="12786" width="0" style="190" hidden="1" customWidth="1"/>
    <col min="12787" max="12787" width="7.28515625" style="190" customWidth="1"/>
    <col min="12788" max="12788" width="0" style="190" hidden="1" customWidth="1"/>
    <col min="12789" max="12789" width="7.28515625" style="190" customWidth="1"/>
    <col min="12790" max="12790" width="59.5703125" style="190" customWidth="1"/>
    <col min="12791" max="12791" width="0" style="190" hidden="1" customWidth="1"/>
    <col min="12792" max="12792" width="23.85546875" style="190" customWidth="1"/>
    <col min="12793" max="12793" width="27.42578125" style="190" customWidth="1"/>
    <col min="12794" max="12794" width="28" style="190" customWidth="1"/>
    <col min="12795" max="12797" width="0" style="190" hidden="1" customWidth="1"/>
    <col min="12798" max="12798" width="7.28515625" style="190" customWidth="1"/>
    <col min="12799" max="12799" width="6.140625" style="190" bestFit="1" customWidth="1"/>
    <col min="12800" max="12800" width="76.85546875" style="190"/>
    <col min="12801" max="12801" width="7.28515625" style="190" customWidth="1"/>
    <col min="12802" max="12802" width="6.140625" style="190" bestFit="1" customWidth="1"/>
    <col min="12803" max="12803" width="78" style="190" customWidth="1"/>
    <col min="12804" max="12804" width="20.7109375" style="190" customWidth="1"/>
    <col min="12805" max="12805" width="26" style="190" customWidth="1"/>
    <col min="12806" max="12806" width="37" style="190" bestFit="1" customWidth="1"/>
    <col min="12807" max="12815" width="0" style="190" hidden="1" customWidth="1"/>
    <col min="12816" max="12818" width="22.7109375" style="190" bestFit="1" customWidth="1"/>
    <col min="12819" max="12819" width="25.28515625" style="190" bestFit="1" customWidth="1"/>
    <col min="12820" max="12820" width="21" style="190" bestFit="1" customWidth="1"/>
    <col min="12821" max="12821" width="8.28515625" style="190" customWidth="1"/>
    <col min="12822" max="12822" width="19" style="190" bestFit="1" customWidth="1"/>
    <col min="12823" max="12823" width="20.5703125" style="190" bestFit="1" customWidth="1"/>
    <col min="12824" max="12824" width="19" style="190" customWidth="1"/>
    <col min="12825" max="13031" width="11.42578125" style="190" customWidth="1"/>
    <col min="13032" max="13034" width="7.28515625" style="190" customWidth="1"/>
    <col min="13035" max="13035" width="0" style="190" hidden="1" customWidth="1"/>
    <col min="13036" max="13036" width="7.28515625" style="190" customWidth="1"/>
    <col min="13037" max="13037" width="66.140625" style="190" customWidth="1"/>
    <col min="13038" max="13038" width="0" style="190" hidden="1" customWidth="1"/>
    <col min="13039" max="13039" width="28" style="190" customWidth="1"/>
    <col min="13040" max="13040" width="32.140625" style="190" customWidth="1"/>
    <col min="13041" max="13041" width="39.85546875" style="190" bestFit="1" customWidth="1"/>
    <col min="13042" max="13042" width="0" style="190" hidden="1" customWidth="1"/>
    <col min="13043" max="13043" width="7.28515625" style="190" customWidth="1"/>
    <col min="13044" max="13044" width="0" style="190" hidden="1" customWidth="1"/>
    <col min="13045" max="13045" width="7.28515625" style="190" customWidth="1"/>
    <col min="13046" max="13046" width="59.5703125" style="190" customWidth="1"/>
    <col min="13047" max="13047" width="0" style="190" hidden="1" customWidth="1"/>
    <col min="13048" max="13048" width="23.85546875" style="190" customWidth="1"/>
    <col min="13049" max="13049" width="27.42578125" style="190" customWidth="1"/>
    <col min="13050" max="13050" width="28" style="190" customWidth="1"/>
    <col min="13051" max="13053" width="0" style="190" hidden="1" customWidth="1"/>
    <col min="13054" max="13054" width="7.28515625" style="190" customWidth="1"/>
    <col min="13055" max="13055" width="6.140625" style="190" bestFit="1" customWidth="1"/>
    <col min="13056" max="13056" width="76.85546875" style="190"/>
    <col min="13057" max="13057" width="7.28515625" style="190" customWidth="1"/>
    <col min="13058" max="13058" width="6.140625" style="190" bestFit="1" customWidth="1"/>
    <col min="13059" max="13059" width="78" style="190" customWidth="1"/>
    <col min="13060" max="13060" width="20.7109375" style="190" customWidth="1"/>
    <col min="13061" max="13061" width="26" style="190" customWidth="1"/>
    <col min="13062" max="13062" width="37" style="190" bestFit="1" customWidth="1"/>
    <col min="13063" max="13071" width="0" style="190" hidden="1" customWidth="1"/>
    <col min="13072" max="13074" width="22.7109375" style="190" bestFit="1" customWidth="1"/>
    <col min="13075" max="13075" width="25.28515625" style="190" bestFit="1" customWidth="1"/>
    <col min="13076" max="13076" width="21" style="190" bestFit="1" customWidth="1"/>
    <col min="13077" max="13077" width="8.28515625" style="190" customWidth="1"/>
    <col min="13078" max="13078" width="19" style="190" bestFit="1" customWidth="1"/>
    <col min="13079" max="13079" width="20.5703125" style="190" bestFit="1" customWidth="1"/>
    <col min="13080" max="13080" width="19" style="190" customWidth="1"/>
    <col min="13081" max="13287" width="11.42578125" style="190" customWidth="1"/>
    <col min="13288" max="13290" width="7.28515625" style="190" customWidth="1"/>
    <col min="13291" max="13291" width="0" style="190" hidden="1" customWidth="1"/>
    <col min="13292" max="13292" width="7.28515625" style="190" customWidth="1"/>
    <col min="13293" max="13293" width="66.140625" style="190" customWidth="1"/>
    <col min="13294" max="13294" width="0" style="190" hidden="1" customWidth="1"/>
    <col min="13295" max="13295" width="28" style="190" customWidth="1"/>
    <col min="13296" max="13296" width="32.140625" style="190" customWidth="1"/>
    <col min="13297" max="13297" width="39.85546875" style="190" bestFit="1" customWidth="1"/>
    <col min="13298" max="13298" width="0" style="190" hidden="1" customWidth="1"/>
    <col min="13299" max="13299" width="7.28515625" style="190" customWidth="1"/>
    <col min="13300" max="13300" width="0" style="190" hidden="1" customWidth="1"/>
    <col min="13301" max="13301" width="7.28515625" style="190" customWidth="1"/>
    <col min="13302" max="13302" width="59.5703125" style="190" customWidth="1"/>
    <col min="13303" max="13303" width="0" style="190" hidden="1" customWidth="1"/>
    <col min="13304" max="13304" width="23.85546875" style="190" customWidth="1"/>
    <col min="13305" max="13305" width="27.42578125" style="190" customWidth="1"/>
    <col min="13306" max="13306" width="28" style="190" customWidth="1"/>
    <col min="13307" max="13309" width="0" style="190" hidden="1" customWidth="1"/>
    <col min="13310" max="13310" width="7.28515625" style="190" customWidth="1"/>
    <col min="13311" max="13311" width="6.140625" style="190" bestFit="1" customWidth="1"/>
    <col min="13312" max="13312" width="76.85546875" style="190"/>
    <col min="13313" max="13313" width="7.28515625" style="190" customWidth="1"/>
    <col min="13314" max="13314" width="6.140625" style="190" bestFit="1" customWidth="1"/>
    <col min="13315" max="13315" width="78" style="190" customWidth="1"/>
    <col min="13316" max="13316" width="20.7109375" style="190" customWidth="1"/>
    <col min="13317" max="13317" width="26" style="190" customWidth="1"/>
    <col min="13318" max="13318" width="37" style="190" bestFit="1" customWidth="1"/>
    <col min="13319" max="13327" width="0" style="190" hidden="1" customWidth="1"/>
    <col min="13328" max="13330" width="22.7109375" style="190" bestFit="1" customWidth="1"/>
    <col min="13331" max="13331" width="25.28515625" style="190" bestFit="1" customWidth="1"/>
    <col min="13332" max="13332" width="21" style="190" bestFit="1" customWidth="1"/>
    <col min="13333" max="13333" width="8.28515625" style="190" customWidth="1"/>
    <col min="13334" max="13334" width="19" style="190" bestFit="1" customWidth="1"/>
    <col min="13335" max="13335" width="20.5703125" style="190" bestFit="1" customWidth="1"/>
    <col min="13336" max="13336" width="19" style="190" customWidth="1"/>
    <col min="13337" max="13543" width="11.42578125" style="190" customWidth="1"/>
    <col min="13544" max="13546" width="7.28515625" style="190" customWidth="1"/>
    <col min="13547" max="13547" width="0" style="190" hidden="1" customWidth="1"/>
    <col min="13548" max="13548" width="7.28515625" style="190" customWidth="1"/>
    <col min="13549" max="13549" width="66.140625" style="190" customWidth="1"/>
    <col min="13550" max="13550" width="0" style="190" hidden="1" customWidth="1"/>
    <col min="13551" max="13551" width="28" style="190" customWidth="1"/>
    <col min="13552" max="13552" width="32.140625" style="190" customWidth="1"/>
    <col min="13553" max="13553" width="39.85546875" style="190" bestFit="1" customWidth="1"/>
    <col min="13554" max="13554" width="0" style="190" hidden="1" customWidth="1"/>
    <col min="13555" max="13555" width="7.28515625" style="190" customWidth="1"/>
    <col min="13556" max="13556" width="0" style="190" hidden="1" customWidth="1"/>
    <col min="13557" max="13557" width="7.28515625" style="190" customWidth="1"/>
    <col min="13558" max="13558" width="59.5703125" style="190" customWidth="1"/>
    <col min="13559" max="13559" width="0" style="190" hidden="1" customWidth="1"/>
    <col min="13560" max="13560" width="23.85546875" style="190" customWidth="1"/>
    <col min="13561" max="13561" width="27.42578125" style="190" customWidth="1"/>
    <col min="13562" max="13562" width="28" style="190" customWidth="1"/>
    <col min="13563" max="13565" width="0" style="190" hidden="1" customWidth="1"/>
    <col min="13566" max="13566" width="7.28515625" style="190" customWidth="1"/>
    <col min="13567" max="13567" width="6.140625" style="190" bestFit="1" customWidth="1"/>
    <col min="13568" max="13568" width="76.85546875" style="190"/>
    <col min="13569" max="13569" width="7.28515625" style="190" customWidth="1"/>
    <col min="13570" max="13570" width="6.140625" style="190" bestFit="1" customWidth="1"/>
    <col min="13571" max="13571" width="78" style="190" customWidth="1"/>
    <col min="13572" max="13572" width="20.7109375" style="190" customWidth="1"/>
    <col min="13573" max="13573" width="26" style="190" customWidth="1"/>
    <col min="13574" max="13574" width="37" style="190" bestFit="1" customWidth="1"/>
    <col min="13575" max="13583" width="0" style="190" hidden="1" customWidth="1"/>
    <col min="13584" max="13586" width="22.7109375" style="190" bestFit="1" customWidth="1"/>
    <col min="13587" max="13587" width="25.28515625" style="190" bestFit="1" customWidth="1"/>
    <col min="13588" max="13588" width="21" style="190" bestFit="1" customWidth="1"/>
    <col min="13589" max="13589" width="8.28515625" style="190" customWidth="1"/>
    <col min="13590" max="13590" width="19" style="190" bestFit="1" customWidth="1"/>
    <col min="13591" max="13591" width="20.5703125" style="190" bestFit="1" customWidth="1"/>
    <col min="13592" max="13592" width="19" style="190" customWidth="1"/>
    <col min="13593" max="13799" width="11.42578125" style="190" customWidth="1"/>
    <col min="13800" max="13802" width="7.28515625" style="190" customWidth="1"/>
    <col min="13803" max="13803" width="0" style="190" hidden="1" customWidth="1"/>
    <col min="13804" max="13804" width="7.28515625" style="190" customWidth="1"/>
    <col min="13805" max="13805" width="66.140625" style="190" customWidth="1"/>
    <col min="13806" max="13806" width="0" style="190" hidden="1" customWidth="1"/>
    <col min="13807" max="13807" width="28" style="190" customWidth="1"/>
    <col min="13808" max="13808" width="32.140625" style="190" customWidth="1"/>
    <col min="13809" max="13809" width="39.85546875" style="190" bestFit="1" customWidth="1"/>
    <col min="13810" max="13810" width="0" style="190" hidden="1" customWidth="1"/>
    <col min="13811" max="13811" width="7.28515625" style="190" customWidth="1"/>
    <col min="13812" max="13812" width="0" style="190" hidden="1" customWidth="1"/>
    <col min="13813" max="13813" width="7.28515625" style="190" customWidth="1"/>
    <col min="13814" max="13814" width="59.5703125" style="190" customWidth="1"/>
    <col min="13815" max="13815" width="0" style="190" hidden="1" customWidth="1"/>
    <col min="13816" max="13816" width="23.85546875" style="190" customWidth="1"/>
    <col min="13817" max="13817" width="27.42578125" style="190" customWidth="1"/>
    <col min="13818" max="13818" width="28" style="190" customWidth="1"/>
    <col min="13819" max="13821" width="0" style="190" hidden="1" customWidth="1"/>
    <col min="13822" max="13822" width="7.28515625" style="190" customWidth="1"/>
    <col min="13823" max="13823" width="6.140625" style="190" bestFit="1" customWidth="1"/>
    <col min="13824" max="13824" width="76.85546875" style="190"/>
    <col min="13825" max="13825" width="7.28515625" style="190" customWidth="1"/>
    <col min="13826" max="13826" width="6.140625" style="190" bestFit="1" customWidth="1"/>
    <col min="13827" max="13827" width="78" style="190" customWidth="1"/>
    <col min="13828" max="13828" width="20.7109375" style="190" customWidth="1"/>
    <col min="13829" max="13829" width="26" style="190" customWidth="1"/>
    <col min="13830" max="13830" width="37" style="190" bestFit="1" customWidth="1"/>
    <col min="13831" max="13839" width="0" style="190" hidden="1" customWidth="1"/>
    <col min="13840" max="13842" width="22.7109375" style="190" bestFit="1" customWidth="1"/>
    <col min="13843" max="13843" width="25.28515625" style="190" bestFit="1" customWidth="1"/>
    <col min="13844" max="13844" width="21" style="190" bestFit="1" customWidth="1"/>
    <col min="13845" max="13845" width="8.28515625" style="190" customWidth="1"/>
    <col min="13846" max="13846" width="19" style="190" bestFit="1" customWidth="1"/>
    <col min="13847" max="13847" width="20.5703125" style="190" bestFit="1" customWidth="1"/>
    <col min="13848" max="13848" width="19" style="190" customWidth="1"/>
    <col min="13849" max="14055" width="11.42578125" style="190" customWidth="1"/>
    <col min="14056" max="14058" width="7.28515625" style="190" customWidth="1"/>
    <col min="14059" max="14059" width="0" style="190" hidden="1" customWidth="1"/>
    <col min="14060" max="14060" width="7.28515625" style="190" customWidth="1"/>
    <col min="14061" max="14061" width="66.140625" style="190" customWidth="1"/>
    <col min="14062" max="14062" width="0" style="190" hidden="1" customWidth="1"/>
    <col min="14063" max="14063" width="28" style="190" customWidth="1"/>
    <col min="14064" max="14064" width="32.140625" style="190" customWidth="1"/>
    <col min="14065" max="14065" width="39.85546875" style="190" bestFit="1" customWidth="1"/>
    <col min="14066" max="14066" width="0" style="190" hidden="1" customWidth="1"/>
    <col min="14067" max="14067" width="7.28515625" style="190" customWidth="1"/>
    <col min="14068" max="14068" width="0" style="190" hidden="1" customWidth="1"/>
    <col min="14069" max="14069" width="7.28515625" style="190" customWidth="1"/>
    <col min="14070" max="14070" width="59.5703125" style="190" customWidth="1"/>
    <col min="14071" max="14071" width="0" style="190" hidden="1" customWidth="1"/>
    <col min="14072" max="14072" width="23.85546875" style="190" customWidth="1"/>
    <col min="14073" max="14073" width="27.42578125" style="190" customWidth="1"/>
    <col min="14074" max="14074" width="28" style="190" customWidth="1"/>
    <col min="14075" max="14077" width="0" style="190" hidden="1" customWidth="1"/>
    <col min="14078" max="14078" width="7.28515625" style="190" customWidth="1"/>
    <col min="14079" max="14079" width="6.140625" style="190" bestFit="1" customWidth="1"/>
    <col min="14080" max="14080" width="76.85546875" style="190"/>
    <col min="14081" max="14081" width="7.28515625" style="190" customWidth="1"/>
    <col min="14082" max="14082" width="6.140625" style="190" bestFit="1" customWidth="1"/>
    <col min="14083" max="14083" width="78" style="190" customWidth="1"/>
    <col min="14084" max="14084" width="20.7109375" style="190" customWidth="1"/>
    <col min="14085" max="14085" width="26" style="190" customWidth="1"/>
    <col min="14086" max="14086" width="37" style="190" bestFit="1" customWidth="1"/>
    <col min="14087" max="14095" width="0" style="190" hidden="1" customWidth="1"/>
    <col min="14096" max="14098" width="22.7109375" style="190" bestFit="1" customWidth="1"/>
    <col min="14099" max="14099" width="25.28515625" style="190" bestFit="1" customWidth="1"/>
    <col min="14100" max="14100" width="21" style="190" bestFit="1" customWidth="1"/>
    <col min="14101" max="14101" width="8.28515625" style="190" customWidth="1"/>
    <col min="14102" max="14102" width="19" style="190" bestFit="1" customWidth="1"/>
    <col min="14103" max="14103" width="20.5703125" style="190" bestFit="1" customWidth="1"/>
    <col min="14104" max="14104" width="19" style="190" customWidth="1"/>
    <col min="14105" max="14311" width="11.42578125" style="190" customWidth="1"/>
    <col min="14312" max="14314" width="7.28515625" style="190" customWidth="1"/>
    <col min="14315" max="14315" width="0" style="190" hidden="1" customWidth="1"/>
    <col min="14316" max="14316" width="7.28515625" style="190" customWidth="1"/>
    <col min="14317" max="14317" width="66.140625" style="190" customWidth="1"/>
    <col min="14318" max="14318" width="0" style="190" hidden="1" customWidth="1"/>
    <col min="14319" max="14319" width="28" style="190" customWidth="1"/>
    <col min="14320" max="14320" width="32.140625" style="190" customWidth="1"/>
    <col min="14321" max="14321" width="39.85546875" style="190" bestFit="1" customWidth="1"/>
    <col min="14322" max="14322" width="0" style="190" hidden="1" customWidth="1"/>
    <col min="14323" max="14323" width="7.28515625" style="190" customWidth="1"/>
    <col min="14324" max="14324" width="0" style="190" hidden="1" customWidth="1"/>
    <col min="14325" max="14325" width="7.28515625" style="190" customWidth="1"/>
    <col min="14326" max="14326" width="59.5703125" style="190" customWidth="1"/>
    <col min="14327" max="14327" width="0" style="190" hidden="1" customWidth="1"/>
    <col min="14328" max="14328" width="23.85546875" style="190" customWidth="1"/>
    <col min="14329" max="14329" width="27.42578125" style="190" customWidth="1"/>
    <col min="14330" max="14330" width="28" style="190" customWidth="1"/>
    <col min="14331" max="14333" width="0" style="190" hidden="1" customWidth="1"/>
    <col min="14334" max="14334" width="7.28515625" style="190" customWidth="1"/>
    <col min="14335" max="14335" width="6.140625" style="190" bestFit="1" customWidth="1"/>
    <col min="14336" max="14336" width="76.85546875" style="190"/>
    <col min="14337" max="14337" width="7.28515625" style="190" customWidth="1"/>
    <col min="14338" max="14338" width="6.140625" style="190" bestFit="1" customWidth="1"/>
    <col min="14339" max="14339" width="78" style="190" customWidth="1"/>
    <col min="14340" max="14340" width="20.7109375" style="190" customWidth="1"/>
    <col min="14341" max="14341" width="26" style="190" customWidth="1"/>
    <col min="14342" max="14342" width="37" style="190" bestFit="1" customWidth="1"/>
    <col min="14343" max="14351" width="0" style="190" hidden="1" customWidth="1"/>
    <col min="14352" max="14354" width="22.7109375" style="190" bestFit="1" customWidth="1"/>
    <col min="14355" max="14355" width="25.28515625" style="190" bestFit="1" customWidth="1"/>
    <col min="14356" max="14356" width="21" style="190" bestFit="1" customWidth="1"/>
    <col min="14357" max="14357" width="8.28515625" style="190" customWidth="1"/>
    <col min="14358" max="14358" width="19" style="190" bestFit="1" customWidth="1"/>
    <col min="14359" max="14359" width="20.5703125" style="190" bestFit="1" customWidth="1"/>
    <col min="14360" max="14360" width="19" style="190" customWidth="1"/>
    <col min="14361" max="14567" width="11.42578125" style="190" customWidth="1"/>
    <col min="14568" max="14570" width="7.28515625" style="190" customWidth="1"/>
    <col min="14571" max="14571" width="0" style="190" hidden="1" customWidth="1"/>
    <col min="14572" max="14572" width="7.28515625" style="190" customWidth="1"/>
    <col min="14573" max="14573" width="66.140625" style="190" customWidth="1"/>
    <col min="14574" max="14574" width="0" style="190" hidden="1" customWidth="1"/>
    <col min="14575" max="14575" width="28" style="190" customWidth="1"/>
    <col min="14576" max="14576" width="32.140625" style="190" customWidth="1"/>
    <col min="14577" max="14577" width="39.85546875" style="190" bestFit="1" customWidth="1"/>
    <col min="14578" max="14578" width="0" style="190" hidden="1" customWidth="1"/>
    <col min="14579" max="14579" width="7.28515625" style="190" customWidth="1"/>
    <col min="14580" max="14580" width="0" style="190" hidden="1" customWidth="1"/>
    <col min="14581" max="14581" width="7.28515625" style="190" customWidth="1"/>
    <col min="14582" max="14582" width="59.5703125" style="190" customWidth="1"/>
    <col min="14583" max="14583" width="0" style="190" hidden="1" customWidth="1"/>
    <col min="14584" max="14584" width="23.85546875" style="190" customWidth="1"/>
    <col min="14585" max="14585" width="27.42578125" style="190" customWidth="1"/>
    <col min="14586" max="14586" width="28" style="190" customWidth="1"/>
    <col min="14587" max="14589" width="0" style="190" hidden="1" customWidth="1"/>
    <col min="14590" max="14590" width="7.28515625" style="190" customWidth="1"/>
    <col min="14591" max="14591" width="6.140625" style="190" bestFit="1" customWidth="1"/>
    <col min="14592" max="14592" width="76.85546875" style="190"/>
    <col min="14593" max="14593" width="7.28515625" style="190" customWidth="1"/>
    <col min="14594" max="14594" width="6.140625" style="190" bestFit="1" customWidth="1"/>
    <col min="14595" max="14595" width="78" style="190" customWidth="1"/>
    <col min="14596" max="14596" width="20.7109375" style="190" customWidth="1"/>
    <col min="14597" max="14597" width="26" style="190" customWidth="1"/>
    <col min="14598" max="14598" width="37" style="190" bestFit="1" customWidth="1"/>
    <col min="14599" max="14607" width="0" style="190" hidden="1" customWidth="1"/>
    <col min="14608" max="14610" width="22.7109375" style="190" bestFit="1" customWidth="1"/>
    <col min="14611" max="14611" width="25.28515625" style="190" bestFit="1" customWidth="1"/>
    <col min="14612" max="14612" width="21" style="190" bestFit="1" customWidth="1"/>
    <col min="14613" max="14613" width="8.28515625" style="190" customWidth="1"/>
    <col min="14614" max="14614" width="19" style="190" bestFit="1" customWidth="1"/>
    <col min="14615" max="14615" width="20.5703125" style="190" bestFit="1" customWidth="1"/>
    <col min="14616" max="14616" width="19" style="190" customWidth="1"/>
    <col min="14617" max="14823" width="11.42578125" style="190" customWidth="1"/>
    <col min="14824" max="14826" width="7.28515625" style="190" customWidth="1"/>
    <col min="14827" max="14827" width="0" style="190" hidden="1" customWidth="1"/>
    <col min="14828" max="14828" width="7.28515625" style="190" customWidth="1"/>
    <col min="14829" max="14829" width="66.140625" style="190" customWidth="1"/>
    <col min="14830" max="14830" width="0" style="190" hidden="1" customWidth="1"/>
    <col min="14831" max="14831" width="28" style="190" customWidth="1"/>
    <col min="14832" max="14832" width="32.140625" style="190" customWidth="1"/>
    <col min="14833" max="14833" width="39.85546875" style="190" bestFit="1" customWidth="1"/>
    <col min="14834" max="14834" width="0" style="190" hidden="1" customWidth="1"/>
    <col min="14835" max="14835" width="7.28515625" style="190" customWidth="1"/>
    <col min="14836" max="14836" width="0" style="190" hidden="1" customWidth="1"/>
    <col min="14837" max="14837" width="7.28515625" style="190" customWidth="1"/>
    <col min="14838" max="14838" width="59.5703125" style="190" customWidth="1"/>
    <col min="14839" max="14839" width="0" style="190" hidden="1" customWidth="1"/>
    <col min="14840" max="14840" width="23.85546875" style="190" customWidth="1"/>
    <col min="14841" max="14841" width="27.42578125" style="190" customWidth="1"/>
    <col min="14842" max="14842" width="28" style="190" customWidth="1"/>
    <col min="14843" max="14845" width="0" style="190" hidden="1" customWidth="1"/>
    <col min="14846" max="14846" width="7.28515625" style="190" customWidth="1"/>
    <col min="14847" max="14847" width="6.140625" style="190" bestFit="1" customWidth="1"/>
    <col min="14848" max="14848" width="76.85546875" style="190"/>
    <col min="14849" max="14849" width="7.28515625" style="190" customWidth="1"/>
    <col min="14850" max="14850" width="6.140625" style="190" bestFit="1" customWidth="1"/>
    <col min="14851" max="14851" width="78" style="190" customWidth="1"/>
    <col min="14852" max="14852" width="20.7109375" style="190" customWidth="1"/>
    <col min="14853" max="14853" width="26" style="190" customWidth="1"/>
    <col min="14854" max="14854" width="37" style="190" bestFit="1" customWidth="1"/>
    <col min="14855" max="14863" width="0" style="190" hidden="1" customWidth="1"/>
    <col min="14864" max="14866" width="22.7109375" style="190" bestFit="1" customWidth="1"/>
    <col min="14867" max="14867" width="25.28515625" style="190" bestFit="1" customWidth="1"/>
    <col min="14868" max="14868" width="21" style="190" bestFit="1" customWidth="1"/>
    <col min="14869" max="14869" width="8.28515625" style="190" customWidth="1"/>
    <col min="14870" max="14870" width="19" style="190" bestFit="1" customWidth="1"/>
    <col min="14871" max="14871" width="20.5703125" style="190" bestFit="1" customWidth="1"/>
    <col min="14872" max="14872" width="19" style="190" customWidth="1"/>
    <col min="14873" max="15079" width="11.42578125" style="190" customWidth="1"/>
    <col min="15080" max="15082" width="7.28515625" style="190" customWidth="1"/>
    <col min="15083" max="15083" width="0" style="190" hidden="1" customWidth="1"/>
    <col min="15084" max="15084" width="7.28515625" style="190" customWidth="1"/>
    <col min="15085" max="15085" width="66.140625" style="190" customWidth="1"/>
    <col min="15086" max="15086" width="0" style="190" hidden="1" customWidth="1"/>
    <col min="15087" max="15087" width="28" style="190" customWidth="1"/>
    <col min="15088" max="15088" width="32.140625" style="190" customWidth="1"/>
    <col min="15089" max="15089" width="39.85546875" style="190" bestFit="1" customWidth="1"/>
    <col min="15090" max="15090" width="0" style="190" hidden="1" customWidth="1"/>
    <col min="15091" max="15091" width="7.28515625" style="190" customWidth="1"/>
    <col min="15092" max="15092" width="0" style="190" hidden="1" customWidth="1"/>
    <col min="15093" max="15093" width="7.28515625" style="190" customWidth="1"/>
    <col min="15094" max="15094" width="59.5703125" style="190" customWidth="1"/>
    <col min="15095" max="15095" width="0" style="190" hidden="1" customWidth="1"/>
    <col min="15096" max="15096" width="23.85546875" style="190" customWidth="1"/>
    <col min="15097" max="15097" width="27.42578125" style="190" customWidth="1"/>
    <col min="15098" max="15098" width="28" style="190" customWidth="1"/>
    <col min="15099" max="15101" width="0" style="190" hidden="1" customWidth="1"/>
    <col min="15102" max="15102" width="7.28515625" style="190" customWidth="1"/>
    <col min="15103" max="15103" width="6.140625" style="190" bestFit="1" customWidth="1"/>
    <col min="15104" max="15104" width="76.85546875" style="190"/>
    <col min="15105" max="15105" width="7.28515625" style="190" customWidth="1"/>
    <col min="15106" max="15106" width="6.140625" style="190" bestFit="1" customWidth="1"/>
    <col min="15107" max="15107" width="78" style="190" customWidth="1"/>
    <col min="15108" max="15108" width="20.7109375" style="190" customWidth="1"/>
    <col min="15109" max="15109" width="26" style="190" customWidth="1"/>
    <col min="15110" max="15110" width="37" style="190" bestFit="1" customWidth="1"/>
    <col min="15111" max="15119" width="0" style="190" hidden="1" customWidth="1"/>
    <col min="15120" max="15122" width="22.7109375" style="190" bestFit="1" customWidth="1"/>
    <col min="15123" max="15123" width="25.28515625" style="190" bestFit="1" customWidth="1"/>
    <col min="15124" max="15124" width="21" style="190" bestFit="1" customWidth="1"/>
    <col min="15125" max="15125" width="8.28515625" style="190" customWidth="1"/>
    <col min="15126" max="15126" width="19" style="190" bestFit="1" customWidth="1"/>
    <col min="15127" max="15127" width="20.5703125" style="190" bestFit="1" customWidth="1"/>
    <col min="15128" max="15128" width="19" style="190" customWidth="1"/>
    <col min="15129" max="15335" width="11.42578125" style="190" customWidth="1"/>
    <col min="15336" max="15338" width="7.28515625" style="190" customWidth="1"/>
    <col min="15339" max="15339" width="0" style="190" hidden="1" customWidth="1"/>
    <col min="15340" max="15340" width="7.28515625" style="190" customWidth="1"/>
    <col min="15341" max="15341" width="66.140625" style="190" customWidth="1"/>
    <col min="15342" max="15342" width="0" style="190" hidden="1" customWidth="1"/>
    <col min="15343" max="15343" width="28" style="190" customWidth="1"/>
    <col min="15344" max="15344" width="32.140625" style="190" customWidth="1"/>
    <col min="15345" max="15345" width="39.85546875" style="190" bestFit="1" customWidth="1"/>
    <col min="15346" max="15346" width="0" style="190" hidden="1" customWidth="1"/>
    <col min="15347" max="15347" width="7.28515625" style="190" customWidth="1"/>
    <col min="15348" max="15348" width="0" style="190" hidden="1" customWidth="1"/>
    <col min="15349" max="15349" width="7.28515625" style="190" customWidth="1"/>
    <col min="15350" max="15350" width="59.5703125" style="190" customWidth="1"/>
    <col min="15351" max="15351" width="0" style="190" hidden="1" customWidth="1"/>
    <col min="15352" max="15352" width="23.85546875" style="190" customWidth="1"/>
    <col min="15353" max="15353" width="27.42578125" style="190" customWidth="1"/>
    <col min="15354" max="15354" width="28" style="190" customWidth="1"/>
    <col min="15355" max="15357" width="0" style="190" hidden="1" customWidth="1"/>
    <col min="15358" max="15358" width="7.28515625" style="190" customWidth="1"/>
    <col min="15359" max="15359" width="6.140625" style="190" bestFit="1" customWidth="1"/>
    <col min="15360" max="15360" width="76.85546875" style="190"/>
    <col min="15361" max="15361" width="7.28515625" style="190" customWidth="1"/>
    <col min="15362" max="15362" width="6.140625" style="190" bestFit="1" customWidth="1"/>
    <col min="15363" max="15363" width="78" style="190" customWidth="1"/>
    <col min="15364" max="15364" width="20.7109375" style="190" customWidth="1"/>
    <col min="15365" max="15365" width="26" style="190" customWidth="1"/>
    <col min="15366" max="15366" width="37" style="190" bestFit="1" customWidth="1"/>
    <col min="15367" max="15375" width="0" style="190" hidden="1" customWidth="1"/>
    <col min="15376" max="15378" width="22.7109375" style="190" bestFit="1" customWidth="1"/>
    <col min="15379" max="15379" width="25.28515625" style="190" bestFit="1" customWidth="1"/>
    <col min="15380" max="15380" width="21" style="190" bestFit="1" customWidth="1"/>
    <col min="15381" max="15381" width="8.28515625" style="190" customWidth="1"/>
    <col min="15382" max="15382" width="19" style="190" bestFit="1" customWidth="1"/>
    <col min="15383" max="15383" width="20.5703125" style="190" bestFit="1" customWidth="1"/>
    <col min="15384" max="15384" width="19" style="190" customWidth="1"/>
    <col min="15385" max="15591" width="11.42578125" style="190" customWidth="1"/>
    <col min="15592" max="15594" width="7.28515625" style="190" customWidth="1"/>
    <col min="15595" max="15595" width="0" style="190" hidden="1" customWidth="1"/>
    <col min="15596" max="15596" width="7.28515625" style="190" customWidth="1"/>
    <col min="15597" max="15597" width="66.140625" style="190" customWidth="1"/>
    <col min="15598" max="15598" width="0" style="190" hidden="1" customWidth="1"/>
    <col min="15599" max="15599" width="28" style="190" customWidth="1"/>
    <col min="15600" max="15600" width="32.140625" style="190" customWidth="1"/>
    <col min="15601" max="15601" width="39.85546875" style="190" bestFit="1" customWidth="1"/>
    <col min="15602" max="15602" width="0" style="190" hidden="1" customWidth="1"/>
    <col min="15603" max="15603" width="7.28515625" style="190" customWidth="1"/>
    <col min="15604" max="15604" width="0" style="190" hidden="1" customWidth="1"/>
    <col min="15605" max="15605" width="7.28515625" style="190" customWidth="1"/>
    <col min="15606" max="15606" width="59.5703125" style="190" customWidth="1"/>
    <col min="15607" max="15607" width="0" style="190" hidden="1" customWidth="1"/>
    <col min="15608" max="15608" width="23.85546875" style="190" customWidth="1"/>
    <col min="15609" max="15609" width="27.42578125" style="190" customWidth="1"/>
    <col min="15610" max="15610" width="28" style="190" customWidth="1"/>
    <col min="15611" max="15613" width="0" style="190" hidden="1" customWidth="1"/>
    <col min="15614" max="15614" width="7.28515625" style="190" customWidth="1"/>
    <col min="15615" max="15615" width="6.140625" style="190" bestFit="1" customWidth="1"/>
    <col min="15616" max="15616" width="76.85546875" style="190"/>
    <col min="15617" max="15617" width="7.28515625" style="190" customWidth="1"/>
    <col min="15618" max="15618" width="6.140625" style="190" bestFit="1" customWidth="1"/>
    <col min="15619" max="15619" width="78" style="190" customWidth="1"/>
    <col min="15620" max="15620" width="20.7109375" style="190" customWidth="1"/>
    <col min="15621" max="15621" width="26" style="190" customWidth="1"/>
    <col min="15622" max="15622" width="37" style="190" bestFit="1" customWidth="1"/>
    <col min="15623" max="15631" width="0" style="190" hidden="1" customWidth="1"/>
    <col min="15632" max="15634" width="22.7109375" style="190" bestFit="1" customWidth="1"/>
    <col min="15635" max="15635" width="25.28515625" style="190" bestFit="1" customWidth="1"/>
    <col min="15636" max="15636" width="21" style="190" bestFit="1" customWidth="1"/>
    <col min="15637" max="15637" width="8.28515625" style="190" customWidth="1"/>
    <col min="15638" max="15638" width="19" style="190" bestFit="1" customWidth="1"/>
    <col min="15639" max="15639" width="20.5703125" style="190" bestFit="1" customWidth="1"/>
    <col min="15640" max="15640" width="19" style="190" customWidth="1"/>
    <col min="15641" max="15847" width="11.42578125" style="190" customWidth="1"/>
    <col min="15848" max="15850" width="7.28515625" style="190" customWidth="1"/>
    <col min="15851" max="15851" width="0" style="190" hidden="1" customWidth="1"/>
    <col min="15852" max="15852" width="7.28515625" style="190" customWidth="1"/>
    <col min="15853" max="15853" width="66.140625" style="190" customWidth="1"/>
    <col min="15854" max="15854" width="0" style="190" hidden="1" customWidth="1"/>
    <col min="15855" max="15855" width="28" style="190" customWidth="1"/>
    <col min="15856" max="15856" width="32.140625" style="190" customWidth="1"/>
    <col min="15857" max="15857" width="39.85546875" style="190" bestFit="1" customWidth="1"/>
    <col min="15858" max="15858" width="0" style="190" hidden="1" customWidth="1"/>
    <col min="15859" max="15859" width="7.28515625" style="190" customWidth="1"/>
    <col min="15860" max="15860" width="0" style="190" hidden="1" customWidth="1"/>
    <col min="15861" max="15861" width="7.28515625" style="190" customWidth="1"/>
    <col min="15862" max="15862" width="59.5703125" style="190" customWidth="1"/>
    <col min="15863" max="15863" width="0" style="190" hidden="1" customWidth="1"/>
    <col min="15864" max="15864" width="23.85546875" style="190" customWidth="1"/>
    <col min="15865" max="15865" width="27.42578125" style="190" customWidth="1"/>
    <col min="15866" max="15866" width="28" style="190" customWidth="1"/>
    <col min="15867" max="15869" width="0" style="190" hidden="1" customWidth="1"/>
    <col min="15870" max="15870" width="7.28515625" style="190" customWidth="1"/>
    <col min="15871" max="15871" width="6.140625" style="190" bestFit="1" customWidth="1"/>
    <col min="15872" max="15872" width="76.85546875" style="190"/>
    <col min="15873" max="15873" width="7.28515625" style="190" customWidth="1"/>
    <col min="15874" max="15874" width="6.140625" style="190" bestFit="1" customWidth="1"/>
    <col min="15875" max="15875" width="78" style="190" customWidth="1"/>
    <col min="15876" max="15876" width="20.7109375" style="190" customWidth="1"/>
    <col min="15877" max="15877" width="26" style="190" customWidth="1"/>
    <col min="15878" max="15878" width="37" style="190" bestFit="1" customWidth="1"/>
    <col min="15879" max="15887" width="0" style="190" hidden="1" customWidth="1"/>
    <col min="15888" max="15890" width="22.7109375" style="190" bestFit="1" customWidth="1"/>
    <col min="15891" max="15891" width="25.28515625" style="190" bestFit="1" customWidth="1"/>
    <col min="15892" max="15892" width="21" style="190" bestFit="1" customWidth="1"/>
    <col min="15893" max="15893" width="8.28515625" style="190" customWidth="1"/>
    <col min="15894" max="15894" width="19" style="190" bestFit="1" customWidth="1"/>
    <col min="15895" max="15895" width="20.5703125" style="190" bestFit="1" customWidth="1"/>
    <col min="15896" max="15896" width="19" style="190" customWidth="1"/>
    <col min="15897" max="16103" width="11.42578125" style="190" customWidth="1"/>
    <col min="16104" max="16106" width="7.28515625" style="190" customWidth="1"/>
    <col min="16107" max="16107" width="0" style="190" hidden="1" customWidth="1"/>
    <col min="16108" max="16108" width="7.28515625" style="190" customWidth="1"/>
    <col min="16109" max="16109" width="66.140625" style="190" customWidth="1"/>
    <col min="16110" max="16110" width="0" style="190" hidden="1" customWidth="1"/>
    <col min="16111" max="16111" width="28" style="190" customWidth="1"/>
    <col min="16112" max="16112" width="32.140625" style="190" customWidth="1"/>
    <col min="16113" max="16113" width="39.85546875" style="190" bestFit="1" customWidth="1"/>
    <col min="16114" max="16114" width="0" style="190" hidden="1" customWidth="1"/>
    <col min="16115" max="16115" width="7.28515625" style="190" customWidth="1"/>
    <col min="16116" max="16116" width="0" style="190" hidden="1" customWidth="1"/>
    <col min="16117" max="16117" width="7.28515625" style="190" customWidth="1"/>
    <col min="16118" max="16118" width="59.5703125" style="190" customWidth="1"/>
    <col min="16119" max="16119" width="0" style="190" hidden="1" customWidth="1"/>
    <col min="16120" max="16120" width="23.85546875" style="190" customWidth="1"/>
    <col min="16121" max="16121" width="27.42578125" style="190" customWidth="1"/>
    <col min="16122" max="16122" width="28" style="190" customWidth="1"/>
    <col min="16123" max="16125" width="0" style="190" hidden="1" customWidth="1"/>
    <col min="16126" max="16126" width="7.28515625" style="190" customWidth="1"/>
    <col min="16127" max="16127" width="6.140625" style="190" bestFit="1" customWidth="1"/>
    <col min="16128" max="16128" width="76.85546875" style="190"/>
    <col min="16129" max="16129" width="7.28515625" style="190" customWidth="1"/>
    <col min="16130" max="16130" width="6.140625" style="190" bestFit="1" customWidth="1"/>
    <col min="16131" max="16131" width="78" style="190" customWidth="1"/>
    <col min="16132" max="16132" width="20.7109375" style="190" customWidth="1"/>
    <col min="16133" max="16133" width="26" style="190" customWidth="1"/>
    <col min="16134" max="16134" width="37" style="190" bestFit="1" customWidth="1"/>
    <col min="16135" max="16143" width="0" style="190" hidden="1" customWidth="1"/>
    <col min="16144" max="16146" width="22.7109375" style="190" bestFit="1" customWidth="1"/>
    <col min="16147" max="16147" width="25.28515625" style="190" bestFit="1" customWidth="1"/>
    <col min="16148" max="16148" width="21" style="190" bestFit="1" customWidth="1"/>
    <col min="16149" max="16149" width="8.28515625" style="190" customWidth="1"/>
    <col min="16150" max="16150" width="19" style="190" bestFit="1" customWidth="1"/>
    <col min="16151" max="16151" width="20.5703125" style="190" bestFit="1" customWidth="1"/>
    <col min="16152" max="16152" width="19" style="190" customWidth="1"/>
    <col min="16153" max="16359" width="11.42578125" style="190" customWidth="1"/>
    <col min="16360" max="16362" width="7.28515625" style="190" customWidth="1"/>
    <col min="16363" max="16363" width="0" style="190" hidden="1" customWidth="1"/>
    <col min="16364" max="16364" width="7.28515625" style="190" customWidth="1"/>
    <col min="16365" max="16365" width="66.140625" style="190" customWidth="1"/>
    <col min="16366" max="16366" width="0" style="190" hidden="1" customWidth="1"/>
    <col min="16367" max="16367" width="28" style="190" customWidth="1"/>
    <col min="16368" max="16368" width="32.140625" style="190" customWidth="1"/>
    <col min="16369" max="16369" width="39.85546875" style="190" bestFit="1" customWidth="1"/>
    <col min="16370" max="16370" width="0" style="190" hidden="1" customWidth="1"/>
    <col min="16371" max="16371" width="7.28515625" style="190" customWidth="1"/>
    <col min="16372" max="16372" width="0" style="190" hidden="1" customWidth="1"/>
    <col min="16373" max="16373" width="7.28515625" style="190" customWidth="1"/>
    <col min="16374" max="16374" width="59.5703125" style="190" customWidth="1"/>
    <col min="16375" max="16375" width="0" style="190" hidden="1" customWidth="1"/>
    <col min="16376" max="16376" width="23.85546875" style="190" customWidth="1"/>
    <col min="16377" max="16377" width="27.42578125" style="190" customWidth="1"/>
    <col min="16378" max="16378" width="28" style="190" customWidth="1"/>
    <col min="16379" max="16381" width="0" style="190" hidden="1" customWidth="1"/>
    <col min="16382" max="16382" width="7.28515625" style="190" customWidth="1"/>
    <col min="16383" max="16383" width="6.140625" style="190" bestFit="1" customWidth="1"/>
    <col min="16384" max="16384" width="76.85546875" style="190"/>
  </cols>
  <sheetData>
    <row r="1" spans="1:91" s="232" customFormat="1" ht="27.75" customHeight="1" x14ac:dyDescent="0.25">
      <c r="A1" s="233"/>
      <c r="B1" s="233"/>
      <c r="C1" s="298" t="s">
        <v>0</v>
      </c>
      <c r="D1" s="298"/>
      <c r="E1" s="299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</row>
    <row r="2" spans="1:91" s="232" customFormat="1" ht="27.75" customHeight="1" x14ac:dyDescent="0.25">
      <c r="A2" s="233"/>
      <c r="B2" s="233"/>
      <c r="C2" s="298" t="s">
        <v>1</v>
      </c>
      <c r="D2" s="298"/>
      <c r="E2" s="299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</row>
    <row r="3" spans="1:91" s="232" customFormat="1" ht="27.75" customHeight="1" x14ac:dyDescent="0.25">
      <c r="A3" s="233"/>
      <c r="B3" s="233"/>
      <c r="C3" s="298" t="s">
        <v>2</v>
      </c>
      <c r="D3" s="298"/>
      <c r="E3" s="299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</row>
    <row r="4" spans="1:91" s="232" customFormat="1" ht="27.75" customHeight="1" x14ac:dyDescent="0.25">
      <c r="A4" s="233"/>
      <c r="B4" s="233"/>
      <c r="C4" s="300" t="s">
        <v>3</v>
      </c>
      <c r="D4" s="300"/>
      <c r="E4" s="301"/>
      <c r="F4" s="301"/>
      <c r="G4" s="301"/>
      <c r="H4" s="301"/>
      <c r="I4" s="301"/>
      <c r="J4" s="301"/>
      <c r="K4" s="301"/>
      <c r="L4" s="301"/>
      <c r="R4" s="233"/>
      <c r="S4" s="233"/>
      <c r="T4" s="233"/>
    </row>
    <row r="5" spans="1:91" s="232" customFormat="1" ht="27.75" customHeight="1" x14ac:dyDescent="0.25">
      <c r="A5" s="233"/>
      <c r="B5" s="233"/>
      <c r="C5" s="302" t="s">
        <v>142</v>
      </c>
      <c r="D5" s="302"/>
      <c r="E5" s="30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</row>
    <row r="6" spans="1:91" s="232" customFormat="1" ht="51" customHeight="1" x14ac:dyDescent="0.25">
      <c r="A6" s="233"/>
      <c r="B6" s="233"/>
      <c r="C6" s="302"/>
      <c r="D6" s="302"/>
      <c r="E6" s="371" t="s">
        <v>141</v>
      </c>
      <c r="F6" s="371"/>
      <c r="G6" s="371"/>
      <c r="H6" s="371"/>
      <c r="I6" s="371"/>
      <c r="J6" s="371"/>
      <c r="K6" s="371"/>
      <c r="L6" s="371"/>
      <c r="M6" s="371"/>
      <c r="N6" s="371"/>
      <c r="O6" s="371"/>
      <c r="P6" s="371"/>
      <c r="Q6" s="371"/>
      <c r="R6" s="371"/>
      <c r="S6" s="371"/>
      <c r="T6" s="371"/>
    </row>
    <row r="7" spans="1:91" s="232" customFormat="1" ht="27.75" hidden="1" customHeight="1" x14ac:dyDescent="0.25">
      <c r="A7" s="233"/>
      <c r="B7" s="233"/>
      <c r="C7" s="302"/>
      <c r="D7" s="304" t="s">
        <v>4</v>
      </c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</row>
    <row r="8" spans="1:91" s="232" customFormat="1" ht="27.75" customHeight="1" x14ac:dyDescent="0.25">
      <c r="A8" s="233"/>
      <c r="B8" s="233"/>
      <c r="C8" s="305" t="s">
        <v>171</v>
      </c>
      <c r="D8" s="305"/>
      <c r="E8" s="306"/>
      <c r="F8" s="298"/>
      <c r="G8" s="300"/>
      <c r="H8" s="233"/>
      <c r="I8" s="233"/>
      <c r="L8" s="233"/>
      <c r="M8" s="233"/>
      <c r="N8" s="233"/>
      <c r="O8" s="233"/>
      <c r="P8" s="233"/>
      <c r="Q8" s="233"/>
      <c r="R8" s="233"/>
      <c r="S8" s="233"/>
      <c r="T8" s="233"/>
    </row>
    <row r="9" spans="1:91" s="232" customFormat="1" ht="27.75" customHeight="1" x14ac:dyDescent="0.25">
      <c r="A9" s="233"/>
      <c r="B9" s="233"/>
      <c r="C9" s="305" t="s">
        <v>172</v>
      </c>
      <c r="D9" s="305"/>
      <c r="E9" s="306"/>
      <c r="F9" s="298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3"/>
      <c r="T9" s="233"/>
    </row>
    <row r="10" spans="1:91" s="232" customFormat="1" ht="21.75" hidden="1" customHeight="1" x14ac:dyDescent="0.25">
      <c r="A10" s="233"/>
      <c r="B10" s="233"/>
      <c r="C10" s="305" t="s">
        <v>5</v>
      </c>
      <c r="D10" s="305"/>
      <c r="E10" s="306"/>
      <c r="F10" s="298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3"/>
      <c r="R10" s="233"/>
      <c r="S10" s="233"/>
      <c r="T10" s="233"/>
    </row>
    <row r="11" spans="1:91" s="232" customFormat="1" ht="21.75" hidden="1" customHeight="1" x14ac:dyDescent="0.25">
      <c r="A11" s="233"/>
      <c r="B11" s="233"/>
      <c r="C11" s="307"/>
      <c r="D11" s="307"/>
      <c r="E11" s="233"/>
      <c r="F11" s="298" t="s">
        <v>6</v>
      </c>
      <c r="G11" s="233"/>
      <c r="H11" s="233"/>
      <c r="I11" s="233"/>
      <c r="J11" s="233"/>
      <c r="K11" s="233"/>
      <c r="L11" s="233"/>
      <c r="M11" s="233"/>
      <c r="N11" s="233"/>
      <c r="O11" s="233"/>
      <c r="P11" s="233"/>
      <c r="Q11" s="233"/>
      <c r="R11" s="233"/>
      <c r="S11" s="233"/>
      <c r="T11" s="233"/>
    </row>
    <row r="12" spans="1:91" s="232" customFormat="1" ht="15" customHeight="1" thickBot="1" x14ac:dyDescent="0.3">
      <c r="A12" s="296"/>
      <c r="B12" s="233"/>
      <c r="C12" s="233"/>
      <c r="D12" s="233"/>
      <c r="E12" s="299"/>
      <c r="F12" s="233"/>
      <c r="G12" s="233"/>
      <c r="H12" s="233"/>
      <c r="I12" s="233"/>
      <c r="J12" s="233"/>
      <c r="K12" s="233"/>
      <c r="L12" s="233"/>
      <c r="M12" s="233"/>
      <c r="N12" s="233"/>
      <c r="O12" s="233"/>
      <c r="P12" s="233"/>
      <c r="Q12" s="233"/>
      <c r="R12" s="233"/>
      <c r="S12" s="233"/>
      <c r="T12" s="233"/>
    </row>
    <row r="13" spans="1:91" ht="57" customHeight="1" thickBot="1" x14ac:dyDescent="0.3">
      <c r="A13" s="296"/>
      <c r="B13" s="86"/>
      <c r="C13" s="86"/>
      <c r="D13" s="87" t="s">
        <v>7</v>
      </c>
      <c r="E13" s="88" t="s">
        <v>8</v>
      </c>
      <c r="F13" s="89" t="s">
        <v>9</v>
      </c>
      <c r="G13" s="87" t="s">
        <v>10</v>
      </c>
      <c r="H13" s="87" t="s">
        <v>181</v>
      </c>
      <c r="I13" s="87" t="s">
        <v>182</v>
      </c>
      <c r="J13" s="87" t="s">
        <v>183</v>
      </c>
      <c r="K13" s="87" t="s">
        <v>14</v>
      </c>
      <c r="L13" s="87" t="s">
        <v>15</v>
      </c>
      <c r="M13" s="87" t="s">
        <v>16</v>
      </c>
      <c r="N13" s="87" t="s">
        <v>17</v>
      </c>
      <c r="O13" s="87" t="s">
        <v>18</v>
      </c>
      <c r="P13" s="87" t="s">
        <v>19</v>
      </c>
      <c r="Q13" s="87" t="s">
        <v>20</v>
      </c>
      <c r="R13" s="87" t="s">
        <v>21</v>
      </c>
      <c r="S13" s="87" t="s">
        <v>22</v>
      </c>
      <c r="T13" s="87" t="s">
        <v>23</v>
      </c>
    </row>
    <row r="14" spans="1:91" s="86" customFormat="1" ht="30" customHeight="1" thickBot="1" x14ac:dyDescent="0.3">
      <c r="A14" s="296"/>
      <c r="B14" s="128"/>
      <c r="C14" s="92" t="s">
        <v>24</v>
      </c>
      <c r="D14" s="93"/>
      <c r="E14" s="94" t="s">
        <v>25</v>
      </c>
      <c r="F14" s="95" t="s">
        <v>25</v>
      </c>
      <c r="G14" s="187" t="s">
        <v>26</v>
      </c>
      <c r="H14" s="187" t="s">
        <v>26</v>
      </c>
      <c r="I14" s="187" t="s">
        <v>26</v>
      </c>
      <c r="J14" s="187" t="s">
        <v>26</v>
      </c>
      <c r="K14" s="187" t="s">
        <v>26</v>
      </c>
      <c r="L14" s="187" t="s">
        <v>26</v>
      </c>
      <c r="M14" s="187" t="s">
        <v>26</v>
      </c>
      <c r="N14" s="187" t="s">
        <v>26</v>
      </c>
      <c r="O14" s="187" t="s">
        <v>26</v>
      </c>
      <c r="P14" s="187" t="s">
        <v>26</v>
      </c>
      <c r="Q14" s="187" t="s">
        <v>26</v>
      </c>
      <c r="R14" s="187" t="s">
        <v>26</v>
      </c>
      <c r="S14" s="96" t="s">
        <v>29</v>
      </c>
      <c r="T14" s="96"/>
      <c r="U14" s="233"/>
      <c r="V14" s="233"/>
      <c r="W14" s="233"/>
      <c r="X14" s="233"/>
      <c r="Y14" s="233"/>
      <c r="Z14" s="233"/>
      <c r="AA14" s="233"/>
      <c r="AB14" s="233"/>
      <c r="AC14" s="233"/>
      <c r="AD14" s="233"/>
      <c r="AE14" s="233"/>
      <c r="AF14" s="233"/>
      <c r="AG14" s="233"/>
      <c r="AH14" s="233"/>
      <c r="AI14" s="233"/>
      <c r="AJ14" s="233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/>
      <c r="AU14" s="233"/>
      <c r="AV14" s="233"/>
      <c r="AW14" s="233"/>
      <c r="AX14" s="233"/>
      <c r="AY14" s="233"/>
      <c r="AZ14" s="233"/>
      <c r="BA14" s="233"/>
      <c r="BB14" s="233"/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33"/>
      <c r="BU14" s="233"/>
      <c r="BV14" s="233"/>
      <c r="BW14" s="233"/>
      <c r="BX14" s="233"/>
      <c r="BY14" s="233"/>
      <c r="BZ14" s="233"/>
      <c r="CA14" s="233"/>
      <c r="CB14" s="233"/>
      <c r="CC14" s="233"/>
      <c r="CD14" s="233"/>
      <c r="CE14" s="233"/>
      <c r="CF14" s="233"/>
      <c r="CG14" s="233"/>
      <c r="CH14" s="233"/>
      <c r="CI14" s="233"/>
      <c r="CJ14" s="233"/>
      <c r="CK14" s="233"/>
      <c r="CL14" s="233"/>
      <c r="CM14" s="233"/>
    </row>
    <row r="15" spans="1:91" s="86" customFormat="1" ht="18.75" thickBot="1" x14ac:dyDescent="0.3">
      <c r="A15" s="297"/>
      <c r="B15" s="97">
        <v>1</v>
      </c>
      <c r="C15" s="87" t="s">
        <v>30</v>
      </c>
      <c r="D15" s="98" t="s">
        <v>31</v>
      </c>
      <c r="E15" s="99">
        <f>+G15*12</f>
        <v>916655436</v>
      </c>
      <c r="F15" s="100">
        <f>+S15</f>
        <v>534715671</v>
      </c>
      <c r="G15" s="101">
        <v>76387953</v>
      </c>
      <c r="H15" s="101">
        <v>76387953</v>
      </c>
      <c r="I15" s="101">
        <v>76387953</v>
      </c>
      <c r="J15" s="102">
        <v>76387953</v>
      </c>
      <c r="K15" s="101">
        <v>76387953</v>
      </c>
      <c r="L15" s="101">
        <v>76387953</v>
      </c>
      <c r="M15" s="101">
        <v>76387953</v>
      </c>
      <c r="N15" s="101"/>
      <c r="O15" s="101"/>
      <c r="P15" s="101"/>
      <c r="Q15" s="101"/>
      <c r="R15" s="101"/>
      <c r="S15" s="103">
        <f t="shared" ref="S15:S80" si="0">SUM(G15:R15)</f>
        <v>534715671</v>
      </c>
      <c r="T15" s="103">
        <f>+F15-S15</f>
        <v>0</v>
      </c>
      <c r="U15" s="233"/>
      <c r="V15" s="234"/>
      <c r="W15" s="233"/>
      <c r="X15" s="233"/>
      <c r="Y15" s="233"/>
      <c r="Z15" s="233"/>
      <c r="AA15" s="233"/>
      <c r="AB15" s="233"/>
      <c r="AC15" s="233"/>
      <c r="AD15" s="233"/>
      <c r="AE15" s="233"/>
      <c r="AF15" s="233"/>
      <c r="AG15" s="233"/>
      <c r="AH15" s="233"/>
      <c r="AI15" s="233"/>
      <c r="AJ15" s="233"/>
      <c r="AK15" s="233"/>
      <c r="AL15" s="233"/>
      <c r="AM15" s="233"/>
      <c r="AN15" s="233"/>
      <c r="AO15" s="233"/>
      <c r="AP15" s="233"/>
      <c r="AQ15" s="233"/>
      <c r="AR15" s="233"/>
      <c r="AS15" s="233"/>
      <c r="AT15" s="233"/>
      <c r="AU15" s="233"/>
      <c r="AV15" s="233"/>
      <c r="AW15" s="233"/>
      <c r="AX15" s="233"/>
      <c r="AY15" s="233"/>
      <c r="AZ15" s="233"/>
      <c r="BA15" s="233"/>
      <c r="BB15" s="233"/>
      <c r="BC15" s="233"/>
      <c r="BD15" s="233"/>
      <c r="BE15" s="233"/>
      <c r="BF15" s="233"/>
      <c r="BG15" s="233"/>
      <c r="BH15" s="233"/>
      <c r="BI15" s="233"/>
      <c r="BJ15" s="233"/>
      <c r="BK15" s="233"/>
      <c r="BL15" s="233"/>
      <c r="BM15" s="233"/>
      <c r="BN15" s="233"/>
      <c r="BO15" s="233"/>
      <c r="BP15" s="233"/>
      <c r="BQ15" s="233"/>
      <c r="BR15" s="233"/>
      <c r="BS15" s="233"/>
      <c r="BT15" s="233"/>
      <c r="BU15" s="233"/>
      <c r="BV15" s="233"/>
      <c r="BW15" s="233"/>
      <c r="BX15" s="233"/>
      <c r="BY15" s="233"/>
      <c r="BZ15" s="233"/>
      <c r="CA15" s="233"/>
      <c r="CB15" s="233"/>
      <c r="CC15" s="233"/>
      <c r="CD15" s="233"/>
      <c r="CE15" s="233"/>
      <c r="CF15" s="233"/>
      <c r="CG15" s="233"/>
      <c r="CH15" s="233"/>
      <c r="CI15" s="233"/>
      <c r="CJ15" s="233"/>
      <c r="CK15" s="233"/>
      <c r="CL15" s="233"/>
      <c r="CM15" s="233"/>
    </row>
    <row r="16" spans="1:91" s="86" customFormat="1" ht="18.75" thickBot="1" x14ac:dyDescent="0.3">
      <c r="A16" s="297"/>
      <c r="B16" s="97">
        <v>2</v>
      </c>
      <c r="C16" s="87" t="s">
        <v>32</v>
      </c>
      <c r="D16" s="98" t="s">
        <v>31</v>
      </c>
      <c r="E16" s="105">
        <f t="shared" ref="E16:E24" si="1">+G16*12</f>
        <v>0</v>
      </c>
      <c r="F16" s="106">
        <f t="shared" ref="F16:F22" si="2">+S16</f>
        <v>0</v>
      </c>
      <c r="G16" s="107"/>
      <c r="H16" s="107"/>
      <c r="I16" s="107"/>
      <c r="J16" s="108"/>
      <c r="K16" s="107"/>
      <c r="L16" s="107"/>
      <c r="M16" s="107"/>
      <c r="N16" s="107"/>
      <c r="O16" s="107"/>
      <c r="P16" s="107"/>
      <c r="Q16" s="107"/>
      <c r="R16" s="107"/>
      <c r="S16" s="109">
        <f t="shared" si="0"/>
        <v>0</v>
      </c>
      <c r="T16" s="103">
        <f t="shared" ref="T16:T81" si="3">+F16-S16</f>
        <v>0</v>
      </c>
      <c r="U16" s="233"/>
      <c r="V16" s="234"/>
      <c r="W16" s="233"/>
      <c r="X16" s="233"/>
      <c r="Y16" s="233"/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233"/>
      <c r="AV16" s="233"/>
      <c r="AW16" s="233"/>
      <c r="AX16" s="233"/>
      <c r="AY16" s="233"/>
      <c r="AZ16" s="233"/>
      <c r="BA16" s="233"/>
      <c r="BB16" s="233"/>
      <c r="BC16" s="233"/>
      <c r="BD16" s="233"/>
      <c r="BE16" s="233"/>
      <c r="BF16" s="233"/>
      <c r="BG16" s="233"/>
      <c r="BH16" s="233"/>
      <c r="BI16" s="233"/>
      <c r="BJ16" s="233"/>
      <c r="BK16" s="233"/>
      <c r="BL16" s="233"/>
      <c r="BM16" s="233"/>
      <c r="BN16" s="233"/>
      <c r="BO16" s="233"/>
      <c r="BP16" s="233"/>
      <c r="BQ16" s="233"/>
      <c r="BR16" s="233"/>
      <c r="BS16" s="233"/>
      <c r="BT16" s="233"/>
      <c r="BU16" s="233"/>
      <c r="BV16" s="233"/>
      <c r="BW16" s="233"/>
      <c r="BX16" s="233"/>
      <c r="BY16" s="233"/>
      <c r="BZ16" s="233"/>
      <c r="CA16" s="233"/>
      <c r="CB16" s="233"/>
      <c r="CC16" s="233"/>
      <c r="CD16" s="233"/>
      <c r="CE16" s="233"/>
      <c r="CF16" s="233"/>
      <c r="CG16" s="233"/>
      <c r="CH16" s="233"/>
      <c r="CI16" s="233"/>
      <c r="CJ16" s="233"/>
      <c r="CK16" s="233"/>
      <c r="CL16" s="233"/>
      <c r="CM16" s="233"/>
    </row>
    <row r="17" spans="1:91" s="86" customFormat="1" ht="18.75" thickBot="1" x14ac:dyDescent="0.3">
      <c r="A17" s="297"/>
      <c r="B17" s="97">
        <v>3</v>
      </c>
      <c r="C17" s="87" t="s">
        <v>33</v>
      </c>
      <c r="D17" s="98" t="s">
        <v>31</v>
      </c>
      <c r="E17" s="110">
        <f t="shared" si="1"/>
        <v>0</v>
      </c>
      <c r="F17" s="106">
        <f t="shared" si="2"/>
        <v>0</v>
      </c>
      <c r="G17" s="107"/>
      <c r="H17" s="107"/>
      <c r="I17" s="107"/>
      <c r="J17" s="108"/>
      <c r="K17" s="107"/>
      <c r="L17" s="107"/>
      <c r="M17" s="107"/>
      <c r="N17" s="107"/>
      <c r="O17" s="107"/>
      <c r="P17" s="107"/>
      <c r="Q17" s="107"/>
      <c r="R17" s="107"/>
      <c r="S17" s="109">
        <f t="shared" si="0"/>
        <v>0</v>
      </c>
      <c r="T17" s="103">
        <f t="shared" si="3"/>
        <v>0</v>
      </c>
      <c r="U17" s="233"/>
      <c r="V17" s="234"/>
      <c r="W17" s="233"/>
      <c r="X17" s="233"/>
      <c r="Y17" s="233"/>
      <c r="Z17" s="233"/>
      <c r="AA17" s="233"/>
      <c r="AB17" s="233"/>
      <c r="AC17" s="233"/>
      <c r="AD17" s="233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33"/>
      <c r="AX17" s="233"/>
      <c r="AY17" s="233"/>
      <c r="AZ17" s="233"/>
      <c r="BA17" s="233"/>
      <c r="BB17" s="233"/>
      <c r="BC17" s="233"/>
      <c r="BD17" s="233"/>
      <c r="BE17" s="233"/>
      <c r="BF17" s="233"/>
      <c r="BG17" s="233"/>
      <c r="BH17" s="233"/>
      <c r="BI17" s="233"/>
      <c r="BJ17" s="233"/>
      <c r="BK17" s="233"/>
      <c r="BL17" s="233"/>
      <c r="BM17" s="233"/>
      <c r="BN17" s="233"/>
      <c r="BO17" s="233"/>
      <c r="BP17" s="233"/>
      <c r="BQ17" s="233"/>
      <c r="BR17" s="233"/>
      <c r="BS17" s="233"/>
      <c r="BT17" s="233"/>
      <c r="BU17" s="233"/>
      <c r="BV17" s="233"/>
      <c r="BW17" s="233"/>
      <c r="BX17" s="233"/>
      <c r="BY17" s="233"/>
      <c r="BZ17" s="233"/>
      <c r="CA17" s="233"/>
      <c r="CB17" s="233"/>
      <c r="CC17" s="233"/>
      <c r="CD17" s="233"/>
      <c r="CE17" s="233"/>
      <c r="CF17" s="233"/>
      <c r="CG17" s="233"/>
      <c r="CH17" s="233"/>
      <c r="CI17" s="233"/>
      <c r="CJ17" s="233"/>
      <c r="CK17" s="233"/>
      <c r="CL17" s="233"/>
      <c r="CM17" s="233"/>
    </row>
    <row r="18" spans="1:91" s="86" customFormat="1" ht="18.75" thickBot="1" x14ac:dyDescent="0.3">
      <c r="A18" s="297"/>
      <c r="B18" s="97">
        <v>4</v>
      </c>
      <c r="C18" s="87" t="s">
        <v>34</v>
      </c>
      <c r="D18" s="98" t="s">
        <v>31</v>
      </c>
      <c r="E18" s="105">
        <f t="shared" si="1"/>
        <v>27296712</v>
      </c>
      <c r="F18" s="106">
        <f t="shared" si="2"/>
        <v>15923082</v>
      </c>
      <c r="G18" s="107">
        <v>2274726</v>
      </c>
      <c r="H18" s="107">
        <v>2274726</v>
      </c>
      <c r="I18" s="107">
        <v>2274726</v>
      </c>
      <c r="J18" s="108">
        <v>2274726</v>
      </c>
      <c r="K18" s="107">
        <v>2274726</v>
      </c>
      <c r="L18" s="107">
        <v>2274726</v>
      </c>
      <c r="M18" s="107">
        <v>2274726</v>
      </c>
      <c r="N18" s="107"/>
      <c r="O18" s="107"/>
      <c r="P18" s="107"/>
      <c r="Q18" s="107"/>
      <c r="R18" s="107"/>
      <c r="S18" s="109">
        <f t="shared" si="0"/>
        <v>15923082</v>
      </c>
      <c r="T18" s="103">
        <f t="shared" si="3"/>
        <v>0</v>
      </c>
      <c r="U18" s="233"/>
      <c r="V18" s="234"/>
      <c r="W18" s="233"/>
      <c r="X18" s="233"/>
      <c r="Y18" s="233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233"/>
      <c r="AV18" s="233"/>
      <c r="AW18" s="233"/>
      <c r="AX18" s="233"/>
      <c r="AY18" s="233"/>
      <c r="AZ18" s="233"/>
      <c r="BA18" s="233"/>
      <c r="BB18" s="233"/>
      <c r="BC18" s="233"/>
      <c r="BD18" s="233"/>
      <c r="BE18" s="233"/>
      <c r="BF18" s="233"/>
      <c r="BG18" s="233"/>
      <c r="BH18" s="233"/>
      <c r="BI18" s="233"/>
      <c r="BJ18" s="233"/>
      <c r="BK18" s="233"/>
      <c r="BL18" s="233"/>
      <c r="BM18" s="233"/>
      <c r="BN18" s="233"/>
      <c r="BO18" s="233"/>
      <c r="BP18" s="233"/>
      <c r="BQ18" s="233"/>
      <c r="BR18" s="233"/>
      <c r="BS18" s="233"/>
      <c r="BT18" s="233"/>
      <c r="BU18" s="233"/>
      <c r="BV18" s="233"/>
      <c r="BW18" s="233"/>
      <c r="BX18" s="233"/>
      <c r="BY18" s="233"/>
      <c r="BZ18" s="233"/>
      <c r="CA18" s="233"/>
      <c r="CB18" s="233"/>
      <c r="CC18" s="233"/>
      <c r="CD18" s="233"/>
      <c r="CE18" s="233"/>
      <c r="CF18" s="233"/>
      <c r="CG18" s="233"/>
      <c r="CH18" s="233"/>
      <c r="CI18" s="233"/>
      <c r="CJ18" s="233"/>
      <c r="CK18" s="233"/>
      <c r="CL18" s="233"/>
      <c r="CM18" s="233"/>
    </row>
    <row r="19" spans="1:91" s="86" customFormat="1" ht="18.75" thickBot="1" x14ac:dyDescent="0.3">
      <c r="A19" s="297"/>
      <c r="B19" s="97">
        <v>5</v>
      </c>
      <c r="C19" s="87" t="s">
        <v>35</v>
      </c>
      <c r="D19" s="98" t="s">
        <v>31</v>
      </c>
      <c r="E19" s="105">
        <f t="shared" si="1"/>
        <v>0</v>
      </c>
      <c r="F19" s="106">
        <f t="shared" si="2"/>
        <v>0</v>
      </c>
      <c r="G19" s="107"/>
      <c r="H19" s="107"/>
      <c r="I19" s="107"/>
      <c r="J19" s="108"/>
      <c r="K19" s="107"/>
      <c r="L19" s="107"/>
      <c r="M19" s="107"/>
      <c r="N19" s="107"/>
      <c r="O19" s="107"/>
      <c r="P19" s="107"/>
      <c r="Q19" s="107"/>
      <c r="R19" s="107"/>
      <c r="S19" s="109">
        <f t="shared" si="0"/>
        <v>0</v>
      </c>
      <c r="T19" s="103">
        <f t="shared" si="3"/>
        <v>0</v>
      </c>
      <c r="U19" s="233"/>
      <c r="V19" s="234"/>
      <c r="W19" s="233"/>
      <c r="X19" s="233"/>
      <c r="Y19" s="233"/>
      <c r="Z19" s="233"/>
      <c r="AA19" s="233"/>
      <c r="AB19" s="233"/>
      <c r="AC19" s="233"/>
      <c r="AD19" s="233"/>
      <c r="AE19" s="233"/>
      <c r="AF19" s="233"/>
      <c r="AG19" s="233"/>
      <c r="AH19" s="233"/>
      <c r="AI19" s="233"/>
      <c r="AJ19" s="233"/>
      <c r="AK19" s="233"/>
      <c r="AL19" s="233"/>
      <c r="AM19" s="233"/>
      <c r="AN19" s="233"/>
      <c r="AO19" s="233"/>
      <c r="AP19" s="233"/>
      <c r="AQ19" s="233"/>
      <c r="AR19" s="233"/>
      <c r="AS19" s="233"/>
      <c r="AT19" s="233"/>
      <c r="AU19" s="233"/>
      <c r="AV19" s="233"/>
      <c r="AW19" s="233"/>
      <c r="AX19" s="233"/>
      <c r="AY19" s="233"/>
      <c r="AZ19" s="233"/>
      <c r="BA19" s="233"/>
      <c r="BB19" s="233"/>
      <c r="BC19" s="233"/>
      <c r="BD19" s="233"/>
      <c r="BE19" s="233"/>
      <c r="BF19" s="233"/>
      <c r="BG19" s="233"/>
      <c r="BH19" s="233"/>
      <c r="BI19" s="233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3"/>
      <c r="CB19" s="233"/>
      <c r="CC19" s="233"/>
      <c r="CD19" s="233"/>
      <c r="CE19" s="233"/>
      <c r="CF19" s="233"/>
      <c r="CG19" s="233"/>
      <c r="CH19" s="233"/>
      <c r="CI19" s="233"/>
      <c r="CJ19" s="233"/>
      <c r="CK19" s="233"/>
      <c r="CL19" s="233"/>
      <c r="CM19" s="233"/>
    </row>
    <row r="20" spans="1:91" s="86" customFormat="1" ht="18.75" thickBot="1" x14ac:dyDescent="0.3">
      <c r="A20" s="297"/>
      <c r="B20" s="97">
        <v>6</v>
      </c>
      <c r="C20" s="87" t="s">
        <v>204</v>
      </c>
      <c r="D20" s="98"/>
      <c r="E20" s="105"/>
      <c r="F20" s="106"/>
      <c r="G20" s="107"/>
      <c r="H20" s="107"/>
      <c r="I20" s="107"/>
      <c r="J20" s="108"/>
      <c r="K20" s="107"/>
      <c r="L20" s="107"/>
      <c r="M20" s="107"/>
      <c r="N20" s="107"/>
      <c r="O20" s="107"/>
      <c r="P20" s="107"/>
      <c r="Q20" s="107"/>
      <c r="R20" s="107"/>
      <c r="S20" s="109"/>
      <c r="T20" s="103"/>
      <c r="U20" s="233"/>
      <c r="V20" s="234"/>
      <c r="W20" s="233"/>
      <c r="X20" s="233"/>
      <c r="Y20" s="233"/>
      <c r="Z20" s="233"/>
      <c r="AA20" s="233"/>
      <c r="AB20" s="233"/>
      <c r="AC20" s="233"/>
      <c r="AD20" s="233"/>
      <c r="AE20" s="233"/>
      <c r="AF20" s="233"/>
      <c r="AG20" s="233"/>
      <c r="AH20" s="233"/>
      <c r="AI20" s="233"/>
      <c r="AJ20" s="233"/>
      <c r="AK20" s="233"/>
      <c r="AL20" s="233"/>
      <c r="AM20" s="233"/>
      <c r="AN20" s="233"/>
      <c r="AO20" s="233"/>
      <c r="AP20" s="233"/>
      <c r="AQ20" s="233"/>
      <c r="AR20" s="233"/>
      <c r="AS20" s="233"/>
      <c r="AT20" s="233"/>
      <c r="AU20" s="233"/>
      <c r="AV20" s="233"/>
      <c r="AW20" s="233"/>
      <c r="AX20" s="233"/>
      <c r="AY20" s="233"/>
      <c r="AZ20" s="233"/>
      <c r="BA20" s="233"/>
      <c r="BB20" s="233"/>
      <c r="BC20" s="233"/>
      <c r="BD20" s="233"/>
      <c r="BE20" s="233"/>
      <c r="BF20" s="233"/>
      <c r="BG20" s="233"/>
      <c r="BH20" s="233"/>
      <c r="BI20" s="233"/>
      <c r="BJ20" s="233"/>
      <c r="BK20" s="233"/>
      <c r="BL20" s="233"/>
      <c r="BM20" s="233"/>
      <c r="BN20" s="233"/>
      <c r="BO20" s="233"/>
      <c r="BP20" s="233"/>
      <c r="BQ20" s="233"/>
      <c r="BR20" s="233"/>
      <c r="BS20" s="233"/>
      <c r="BT20" s="233"/>
      <c r="BU20" s="233"/>
      <c r="BV20" s="233"/>
      <c r="BW20" s="233"/>
      <c r="BX20" s="233"/>
      <c r="BY20" s="233"/>
      <c r="BZ20" s="233"/>
      <c r="CA20" s="233"/>
      <c r="CB20" s="233"/>
      <c r="CC20" s="233"/>
      <c r="CD20" s="233"/>
      <c r="CE20" s="233"/>
      <c r="CF20" s="233"/>
      <c r="CG20" s="233"/>
      <c r="CH20" s="233"/>
      <c r="CI20" s="233"/>
      <c r="CJ20" s="233"/>
      <c r="CK20" s="233"/>
      <c r="CL20" s="233"/>
      <c r="CM20" s="233"/>
    </row>
    <row r="21" spans="1:91" s="86" customFormat="1" ht="18.75" thickBot="1" x14ac:dyDescent="0.3">
      <c r="A21" s="297"/>
      <c r="B21" s="97">
        <v>7</v>
      </c>
      <c r="C21" s="87" t="s">
        <v>36</v>
      </c>
      <c r="D21" s="98" t="s">
        <v>31</v>
      </c>
      <c r="E21" s="105">
        <f t="shared" si="1"/>
        <v>0</v>
      </c>
      <c r="F21" s="106">
        <f t="shared" si="2"/>
        <v>0</v>
      </c>
      <c r="G21" s="107"/>
      <c r="H21" s="107"/>
      <c r="I21" s="107"/>
      <c r="J21" s="108"/>
      <c r="K21" s="107"/>
      <c r="L21" s="107"/>
      <c r="M21" s="107"/>
      <c r="N21" s="107"/>
      <c r="O21" s="107"/>
      <c r="P21" s="107"/>
      <c r="Q21" s="107"/>
      <c r="R21" s="107"/>
      <c r="S21" s="109">
        <f t="shared" si="0"/>
        <v>0</v>
      </c>
      <c r="T21" s="103">
        <f t="shared" si="3"/>
        <v>0</v>
      </c>
      <c r="U21" s="233"/>
      <c r="V21" s="234"/>
      <c r="W21" s="233"/>
      <c r="X21" s="233"/>
      <c r="Y21" s="233"/>
      <c r="Z21" s="233"/>
      <c r="AA21" s="233"/>
      <c r="AB21" s="233"/>
      <c r="AC21" s="233"/>
      <c r="AD21" s="233"/>
      <c r="AE21" s="233"/>
      <c r="AF21" s="233"/>
      <c r="AG21" s="233"/>
      <c r="AH21" s="233"/>
      <c r="AI21" s="233"/>
      <c r="AJ21" s="233"/>
      <c r="AK21" s="233"/>
      <c r="AL21" s="233"/>
      <c r="AM21" s="233"/>
      <c r="AN21" s="233"/>
      <c r="AO21" s="233"/>
      <c r="AP21" s="233"/>
      <c r="AQ21" s="233"/>
      <c r="AR21" s="233"/>
      <c r="AS21" s="233"/>
      <c r="AT21" s="233"/>
      <c r="AU21" s="233"/>
      <c r="AV21" s="233"/>
      <c r="AW21" s="233"/>
      <c r="AX21" s="233"/>
      <c r="AY21" s="233"/>
      <c r="AZ21" s="233"/>
      <c r="BA21" s="233"/>
      <c r="BB21" s="233"/>
      <c r="BC21" s="233"/>
      <c r="BD21" s="233"/>
      <c r="BE21" s="233"/>
      <c r="BF21" s="233"/>
      <c r="BG21" s="233"/>
      <c r="BH21" s="233"/>
      <c r="BI21" s="233"/>
      <c r="BJ21" s="233"/>
      <c r="BK21" s="233"/>
      <c r="BL21" s="233"/>
      <c r="BM21" s="233"/>
      <c r="BN21" s="233"/>
      <c r="BO21" s="233"/>
      <c r="BP21" s="233"/>
      <c r="BQ21" s="233"/>
      <c r="BR21" s="233"/>
      <c r="BS21" s="233"/>
      <c r="BT21" s="233"/>
      <c r="BU21" s="233"/>
      <c r="BV21" s="233"/>
      <c r="BW21" s="233"/>
      <c r="BX21" s="233"/>
      <c r="BY21" s="233"/>
      <c r="BZ21" s="233"/>
      <c r="CA21" s="233"/>
      <c r="CB21" s="233"/>
      <c r="CC21" s="233"/>
      <c r="CD21" s="233"/>
      <c r="CE21" s="233"/>
      <c r="CF21" s="233"/>
      <c r="CG21" s="233"/>
      <c r="CH21" s="233"/>
      <c r="CI21" s="233"/>
      <c r="CJ21" s="233"/>
      <c r="CK21" s="233"/>
      <c r="CL21" s="233"/>
      <c r="CM21" s="233"/>
    </row>
    <row r="22" spans="1:91" s="86" customFormat="1" ht="18.75" thickBot="1" x14ac:dyDescent="0.3">
      <c r="A22" s="297"/>
      <c r="B22" s="97">
        <v>8</v>
      </c>
      <c r="C22" s="87" t="s">
        <v>37</v>
      </c>
      <c r="D22" s="98" t="s">
        <v>31</v>
      </c>
      <c r="E22" s="105">
        <f t="shared" si="1"/>
        <v>3037596</v>
      </c>
      <c r="F22" s="106">
        <f t="shared" si="2"/>
        <v>1798253</v>
      </c>
      <c r="G22" s="107">
        <v>253133</v>
      </c>
      <c r="H22" s="107">
        <v>253134</v>
      </c>
      <c r="I22" s="107">
        <v>253134</v>
      </c>
      <c r="J22" s="108">
        <v>253134</v>
      </c>
      <c r="K22" s="107">
        <v>253134</v>
      </c>
      <c r="L22" s="107">
        <v>253134</v>
      </c>
      <c r="M22" s="107">
        <v>279450</v>
      </c>
      <c r="N22" s="107"/>
      <c r="O22" s="107"/>
      <c r="P22" s="107"/>
      <c r="Q22" s="107"/>
      <c r="R22" s="107"/>
      <c r="S22" s="109">
        <f t="shared" si="0"/>
        <v>1798253</v>
      </c>
      <c r="T22" s="103">
        <f t="shared" si="3"/>
        <v>0</v>
      </c>
      <c r="U22" s="233"/>
      <c r="V22" s="234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  <c r="BB22" s="233"/>
      <c r="BC22" s="233"/>
      <c r="BD22" s="233"/>
      <c r="BE22" s="233"/>
      <c r="BF22" s="233"/>
      <c r="BG22" s="233"/>
      <c r="BH22" s="233"/>
      <c r="BI22" s="233"/>
      <c r="BJ22" s="233"/>
      <c r="BK22" s="233"/>
      <c r="BL22" s="233"/>
      <c r="BM22" s="233"/>
      <c r="BN22" s="233"/>
      <c r="BO22" s="233"/>
      <c r="BP22" s="233"/>
      <c r="BQ22" s="233"/>
      <c r="BR22" s="233"/>
      <c r="BS22" s="233"/>
      <c r="BT22" s="233"/>
      <c r="BU22" s="233"/>
      <c r="BV22" s="233"/>
      <c r="BW22" s="233"/>
      <c r="BX22" s="233"/>
      <c r="BY22" s="233"/>
      <c r="BZ22" s="233"/>
      <c r="CA22" s="233"/>
      <c r="CB22" s="233"/>
      <c r="CC22" s="233"/>
      <c r="CD22" s="233"/>
      <c r="CE22" s="233"/>
      <c r="CF22" s="233"/>
      <c r="CG22" s="233"/>
      <c r="CH22" s="233"/>
      <c r="CI22" s="233"/>
      <c r="CJ22" s="233"/>
      <c r="CK22" s="233"/>
      <c r="CL22" s="233"/>
      <c r="CM22" s="233"/>
    </row>
    <row r="23" spans="1:91" s="86" customFormat="1" ht="18.75" thickBot="1" x14ac:dyDescent="0.3">
      <c r="A23" s="297"/>
      <c r="B23" s="97">
        <v>9</v>
      </c>
      <c r="C23" s="87" t="s">
        <v>38</v>
      </c>
      <c r="D23" s="98" t="s">
        <v>31</v>
      </c>
      <c r="E23" s="105">
        <f t="shared" si="1"/>
        <v>0</v>
      </c>
      <c r="F23" s="106"/>
      <c r="G23" s="107"/>
      <c r="H23" s="107"/>
      <c r="I23" s="107"/>
      <c r="J23" s="108"/>
      <c r="K23" s="107"/>
      <c r="L23" s="107"/>
      <c r="M23" s="107"/>
      <c r="N23" s="107"/>
      <c r="O23" s="107"/>
      <c r="P23" s="107"/>
      <c r="Q23" s="107"/>
      <c r="R23" s="107"/>
      <c r="S23" s="109">
        <f t="shared" si="0"/>
        <v>0</v>
      </c>
      <c r="T23" s="103">
        <f t="shared" si="3"/>
        <v>0</v>
      </c>
      <c r="U23" s="233"/>
      <c r="V23" s="234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  <c r="BB23" s="233"/>
      <c r="BC23" s="233"/>
      <c r="BD23" s="233"/>
      <c r="BE23" s="233"/>
      <c r="BF23" s="233"/>
      <c r="BG23" s="233"/>
      <c r="BH23" s="233"/>
      <c r="BI23" s="233"/>
      <c r="BJ23" s="233"/>
      <c r="BK23" s="233"/>
      <c r="BL23" s="233"/>
      <c r="BM23" s="233"/>
      <c r="BN23" s="233"/>
      <c r="BO23" s="233"/>
      <c r="BP23" s="233"/>
      <c r="BQ23" s="233"/>
      <c r="BR23" s="233"/>
      <c r="BS23" s="233"/>
      <c r="BT23" s="233"/>
      <c r="BU23" s="233"/>
      <c r="BV23" s="233"/>
      <c r="BW23" s="233"/>
      <c r="BX23" s="233"/>
      <c r="BY23" s="233"/>
      <c r="BZ23" s="233"/>
      <c r="CA23" s="233"/>
      <c r="CB23" s="233"/>
      <c r="CC23" s="233"/>
      <c r="CD23" s="233"/>
      <c r="CE23" s="233"/>
      <c r="CF23" s="233"/>
      <c r="CG23" s="233"/>
      <c r="CH23" s="233"/>
      <c r="CI23" s="233"/>
      <c r="CJ23" s="233"/>
      <c r="CK23" s="233"/>
      <c r="CL23" s="233"/>
      <c r="CM23" s="233"/>
    </row>
    <row r="24" spans="1:91" s="86" customFormat="1" ht="18.75" thickBot="1" x14ac:dyDescent="0.3">
      <c r="A24" s="297"/>
      <c r="B24" s="97">
        <v>10</v>
      </c>
      <c r="C24" s="87" t="s">
        <v>39</v>
      </c>
      <c r="D24" s="98" t="s">
        <v>31</v>
      </c>
      <c r="E24" s="105">
        <f t="shared" si="1"/>
        <v>0</v>
      </c>
      <c r="F24" s="106"/>
      <c r="G24" s="107"/>
      <c r="H24" s="107"/>
      <c r="I24" s="107"/>
      <c r="J24" s="108"/>
      <c r="K24" s="107"/>
      <c r="L24" s="107"/>
      <c r="M24" s="107"/>
      <c r="N24" s="107"/>
      <c r="O24" s="107"/>
      <c r="P24" s="107"/>
      <c r="Q24" s="107"/>
      <c r="R24" s="107"/>
      <c r="S24" s="109">
        <f t="shared" si="0"/>
        <v>0</v>
      </c>
      <c r="T24" s="103">
        <f t="shared" si="3"/>
        <v>0</v>
      </c>
      <c r="U24" s="233"/>
      <c r="V24" s="234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  <c r="BB24" s="233"/>
      <c r="BC24" s="233"/>
      <c r="BD24" s="233"/>
      <c r="BE24" s="233"/>
      <c r="BF24" s="233"/>
      <c r="BG24" s="233"/>
      <c r="BH24" s="233"/>
      <c r="BI24" s="233"/>
      <c r="BJ24" s="233"/>
      <c r="BK24" s="233"/>
      <c r="BL24" s="233"/>
      <c r="BM24" s="233"/>
      <c r="BN24" s="233"/>
      <c r="BO24" s="233"/>
      <c r="BP24" s="233"/>
      <c r="BQ24" s="233"/>
      <c r="BR24" s="233"/>
      <c r="BS24" s="233"/>
      <c r="BT24" s="233"/>
      <c r="BU24" s="233"/>
      <c r="BV24" s="233"/>
      <c r="BW24" s="233"/>
      <c r="BX24" s="233"/>
      <c r="BY24" s="233"/>
      <c r="BZ24" s="233"/>
      <c r="CA24" s="233"/>
      <c r="CB24" s="233"/>
      <c r="CC24" s="233"/>
      <c r="CD24" s="233"/>
      <c r="CE24" s="233"/>
      <c r="CF24" s="233"/>
      <c r="CG24" s="233"/>
      <c r="CH24" s="233"/>
      <c r="CI24" s="233"/>
      <c r="CJ24" s="233"/>
      <c r="CK24" s="233"/>
      <c r="CL24" s="233"/>
      <c r="CM24" s="233"/>
    </row>
    <row r="25" spans="1:91" s="86" customFormat="1" ht="18.75" thickBot="1" x14ac:dyDescent="0.3">
      <c r="A25" s="297"/>
      <c r="B25" s="97">
        <v>11</v>
      </c>
      <c r="C25" s="87" t="s">
        <v>40</v>
      </c>
      <c r="D25" s="98"/>
      <c r="E25" s="105"/>
      <c r="F25" s="106"/>
      <c r="G25" s="107"/>
      <c r="H25" s="107"/>
      <c r="I25" s="107"/>
      <c r="J25" s="108"/>
      <c r="K25" s="107"/>
      <c r="L25" s="107"/>
      <c r="M25" s="107"/>
      <c r="N25" s="107"/>
      <c r="O25" s="107"/>
      <c r="P25" s="107"/>
      <c r="Q25" s="107"/>
      <c r="R25" s="107"/>
      <c r="S25" s="109">
        <f t="shared" si="0"/>
        <v>0</v>
      </c>
      <c r="T25" s="103">
        <f t="shared" si="3"/>
        <v>0</v>
      </c>
      <c r="U25" s="278"/>
      <c r="V25" s="234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  <c r="BB25" s="233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33"/>
      <c r="BN25" s="233"/>
      <c r="BO25" s="233"/>
      <c r="BP25" s="233"/>
      <c r="BQ25" s="233"/>
      <c r="BR25" s="233"/>
      <c r="BS25" s="233"/>
      <c r="BT25" s="233"/>
      <c r="BU25" s="233"/>
      <c r="BV25" s="233"/>
      <c r="BW25" s="233"/>
      <c r="BX25" s="233"/>
      <c r="BY25" s="233"/>
      <c r="BZ25" s="233"/>
      <c r="CA25" s="233"/>
      <c r="CB25" s="233"/>
      <c r="CC25" s="233"/>
      <c r="CD25" s="233"/>
      <c r="CE25" s="233"/>
      <c r="CF25" s="233"/>
      <c r="CG25" s="233"/>
      <c r="CH25" s="233"/>
      <c r="CI25" s="233"/>
      <c r="CJ25" s="233"/>
      <c r="CK25" s="233"/>
      <c r="CL25" s="233"/>
      <c r="CM25" s="233"/>
    </row>
    <row r="26" spans="1:91" s="86" customFormat="1" ht="18.75" thickBot="1" x14ac:dyDescent="0.3">
      <c r="A26" s="297"/>
      <c r="B26" s="97">
        <v>12</v>
      </c>
      <c r="C26" s="87" t="s">
        <v>41</v>
      </c>
      <c r="D26" s="98"/>
      <c r="E26" s="105"/>
      <c r="F26" s="106"/>
      <c r="G26" s="107"/>
      <c r="H26" s="107"/>
      <c r="I26" s="107"/>
      <c r="J26" s="108"/>
      <c r="K26" s="107"/>
      <c r="L26" s="107"/>
      <c r="M26" s="107"/>
      <c r="N26" s="107"/>
      <c r="O26" s="107"/>
      <c r="P26" s="107"/>
      <c r="Q26" s="107"/>
      <c r="R26" s="107"/>
      <c r="S26" s="109">
        <f t="shared" si="0"/>
        <v>0</v>
      </c>
      <c r="T26" s="103">
        <f t="shared" si="3"/>
        <v>0</v>
      </c>
      <c r="U26" s="278"/>
      <c r="V26" s="234"/>
      <c r="W26" s="233"/>
      <c r="X26" s="233"/>
      <c r="Y26" s="233"/>
      <c r="Z26" s="233"/>
      <c r="AA26" s="233"/>
      <c r="AB26" s="233"/>
      <c r="AC26" s="233"/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233"/>
      <c r="AV26" s="233"/>
      <c r="AW26" s="233"/>
      <c r="AX26" s="233"/>
      <c r="AY26" s="233"/>
      <c r="AZ26" s="233"/>
      <c r="BA26" s="233"/>
      <c r="BB26" s="233"/>
      <c r="BC26" s="233"/>
      <c r="BD26" s="233"/>
      <c r="BE26" s="233"/>
      <c r="BF26" s="233"/>
      <c r="BG26" s="233"/>
      <c r="BH26" s="233"/>
      <c r="BI26" s="233"/>
      <c r="BJ26" s="233"/>
      <c r="BK26" s="233"/>
      <c r="BL26" s="233"/>
      <c r="BM26" s="233"/>
      <c r="BN26" s="233"/>
      <c r="BO26" s="233"/>
      <c r="BP26" s="233"/>
      <c r="BQ26" s="233"/>
      <c r="BR26" s="233"/>
      <c r="BS26" s="233"/>
      <c r="BT26" s="233"/>
      <c r="BU26" s="233"/>
      <c r="BV26" s="233"/>
      <c r="BW26" s="233"/>
      <c r="BX26" s="233"/>
      <c r="BY26" s="233"/>
      <c r="BZ26" s="233"/>
      <c r="CA26" s="233"/>
      <c r="CB26" s="233"/>
      <c r="CC26" s="233"/>
      <c r="CD26" s="233"/>
      <c r="CE26" s="233"/>
      <c r="CF26" s="233"/>
      <c r="CG26" s="233"/>
      <c r="CH26" s="233"/>
      <c r="CI26" s="233"/>
      <c r="CJ26" s="233"/>
      <c r="CK26" s="233"/>
      <c r="CL26" s="233"/>
      <c r="CM26" s="233"/>
    </row>
    <row r="27" spans="1:91" s="86" customFormat="1" ht="18.75" thickBot="1" x14ac:dyDescent="0.3">
      <c r="A27" s="297"/>
      <c r="B27" s="97">
        <v>13</v>
      </c>
      <c r="C27" s="87" t="s">
        <v>42</v>
      </c>
      <c r="D27" s="98"/>
      <c r="E27" s="105"/>
      <c r="F27" s="106"/>
      <c r="G27" s="107"/>
      <c r="H27" s="107"/>
      <c r="I27" s="107"/>
      <c r="J27" s="108"/>
      <c r="K27" s="107"/>
      <c r="L27" s="107"/>
      <c r="M27" s="107"/>
      <c r="N27" s="107"/>
      <c r="O27" s="107"/>
      <c r="P27" s="107"/>
      <c r="Q27" s="107"/>
      <c r="R27" s="107"/>
      <c r="S27" s="109">
        <f t="shared" si="0"/>
        <v>0</v>
      </c>
      <c r="T27" s="103">
        <f t="shared" si="3"/>
        <v>0</v>
      </c>
      <c r="U27" s="233"/>
      <c r="V27" s="234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233"/>
      <c r="AV27" s="233"/>
      <c r="AW27" s="233"/>
      <c r="AX27" s="233"/>
      <c r="AY27" s="233"/>
      <c r="AZ27" s="233"/>
      <c r="BA27" s="233"/>
      <c r="BB27" s="233"/>
      <c r="BC27" s="233"/>
      <c r="BD27" s="233"/>
      <c r="BE27" s="233"/>
      <c r="BF27" s="233"/>
      <c r="BG27" s="233"/>
      <c r="BH27" s="233"/>
      <c r="BI27" s="233"/>
      <c r="BJ27" s="233"/>
      <c r="BK27" s="233"/>
      <c r="BL27" s="233"/>
      <c r="BM27" s="233"/>
      <c r="BN27" s="233"/>
      <c r="BO27" s="233"/>
      <c r="BP27" s="233"/>
      <c r="BQ27" s="233"/>
      <c r="BR27" s="233"/>
      <c r="BS27" s="233"/>
      <c r="BT27" s="233"/>
      <c r="BU27" s="233"/>
      <c r="BV27" s="233"/>
      <c r="BW27" s="233"/>
      <c r="BX27" s="233"/>
      <c r="BY27" s="233"/>
      <c r="BZ27" s="233"/>
      <c r="CA27" s="233"/>
      <c r="CB27" s="233"/>
      <c r="CC27" s="233"/>
      <c r="CD27" s="233"/>
      <c r="CE27" s="233"/>
      <c r="CF27" s="233"/>
      <c r="CG27" s="233"/>
      <c r="CH27" s="233"/>
      <c r="CI27" s="233"/>
      <c r="CJ27" s="233"/>
      <c r="CK27" s="233"/>
      <c r="CL27" s="233"/>
      <c r="CM27" s="233"/>
    </row>
    <row r="28" spans="1:91" s="86" customFormat="1" ht="18.75" thickBot="1" x14ac:dyDescent="0.3">
      <c r="A28" s="297"/>
      <c r="B28" s="97">
        <v>14</v>
      </c>
      <c r="C28" s="87" t="s">
        <v>43</v>
      </c>
      <c r="D28" s="98"/>
      <c r="E28" s="105"/>
      <c r="F28" s="106"/>
      <c r="G28" s="107"/>
      <c r="H28" s="107"/>
      <c r="I28" s="107"/>
      <c r="J28" s="108"/>
      <c r="K28" s="107"/>
      <c r="L28" s="107"/>
      <c r="M28" s="107"/>
      <c r="N28" s="107"/>
      <c r="O28" s="107"/>
      <c r="P28" s="107"/>
      <c r="Q28" s="107"/>
      <c r="R28" s="107"/>
      <c r="S28" s="109">
        <f t="shared" si="0"/>
        <v>0</v>
      </c>
      <c r="T28" s="103">
        <f t="shared" si="3"/>
        <v>0</v>
      </c>
      <c r="U28" s="278"/>
      <c r="V28" s="234"/>
      <c r="W28" s="233"/>
      <c r="X28" s="233"/>
      <c r="Y28" s="233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233"/>
      <c r="AV28" s="233"/>
      <c r="AW28" s="233"/>
      <c r="AX28" s="233"/>
      <c r="AY28" s="233"/>
      <c r="AZ28" s="233"/>
      <c r="BA28" s="233"/>
      <c r="BB28" s="233"/>
      <c r="BC28" s="233"/>
      <c r="BD28" s="233"/>
      <c r="BE28" s="233"/>
      <c r="BF28" s="233"/>
      <c r="BG28" s="233"/>
      <c r="BH28" s="233"/>
      <c r="BI28" s="233"/>
      <c r="BJ28" s="233"/>
      <c r="BK28" s="233"/>
      <c r="BL28" s="233"/>
      <c r="BM28" s="233"/>
      <c r="BN28" s="233"/>
      <c r="BO28" s="233"/>
      <c r="BP28" s="233"/>
      <c r="BQ28" s="233"/>
      <c r="BR28" s="233"/>
      <c r="BS28" s="233"/>
      <c r="BT28" s="233"/>
      <c r="BU28" s="233"/>
      <c r="BV28" s="233"/>
      <c r="BW28" s="233"/>
      <c r="BX28" s="233"/>
      <c r="BY28" s="233"/>
      <c r="BZ28" s="233"/>
      <c r="CA28" s="233"/>
      <c r="CB28" s="233"/>
      <c r="CC28" s="233"/>
      <c r="CD28" s="233"/>
      <c r="CE28" s="233"/>
      <c r="CF28" s="233"/>
      <c r="CG28" s="233"/>
      <c r="CH28" s="233"/>
      <c r="CI28" s="233"/>
      <c r="CJ28" s="233"/>
      <c r="CK28" s="233"/>
      <c r="CL28" s="233"/>
      <c r="CM28" s="233"/>
    </row>
    <row r="29" spans="1:91" s="86" customFormat="1" ht="18.75" thickBot="1" x14ac:dyDescent="0.3">
      <c r="A29" s="297"/>
      <c r="B29" s="97">
        <v>15</v>
      </c>
      <c r="C29" s="87" t="s">
        <v>44</v>
      </c>
      <c r="D29" s="98"/>
      <c r="E29" s="105"/>
      <c r="F29" s="106"/>
      <c r="G29" s="107"/>
      <c r="H29" s="107"/>
      <c r="I29" s="107"/>
      <c r="J29" s="108"/>
      <c r="K29" s="107"/>
      <c r="L29" s="107"/>
      <c r="M29" s="107"/>
      <c r="N29" s="107"/>
      <c r="O29" s="107"/>
      <c r="P29" s="107"/>
      <c r="Q29" s="107"/>
      <c r="R29" s="107"/>
      <c r="S29" s="109">
        <f t="shared" si="0"/>
        <v>0</v>
      </c>
      <c r="T29" s="103">
        <f t="shared" si="3"/>
        <v>0</v>
      </c>
      <c r="U29" s="233"/>
      <c r="V29" s="234"/>
      <c r="W29" s="233"/>
      <c r="X29" s="233"/>
      <c r="Y29" s="233"/>
      <c r="Z29" s="233"/>
      <c r="AA29" s="233"/>
      <c r="AB29" s="233"/>
      <c r="AC29" s="233"/>
      <c r="AD29" s="233"/>
      <c r="AE29" s="233"/>
      <c r="AF29" s="233"/>
      <c r="AG29" s="233"/>
      <c r="AH29" s="233"/>
      <c r="AI29" s="233"/>
      <c r="AJ29" s="233"/>
      <c r="AK29" s="233"/>
      <c r="AL29" s="233"/>
      <c r="AM29" s="233"/>
      <c r="AN29" s="233"/>
      <c r="AO29" s="233"/>
      <c r="AP29" s="233"/>
      <c r="AQ29" s="233"/>
      <c r="AR29" s="233"/>
      <c r="AS29" s="233"/>
      <c r="AT29" s="233"/>
      <c r="AU29" s="233"/>
      <c r="AV29" s="233"/>
      <c r="AW29" s="233"/>
      <c r="AX29" s="233"/>
      <c r="AY29" s="233"/>
      <c r="AZ29" s="233"/>
      <c r="BA29" s="233"/>
      <c r="BB29" s="233"/>
      <c r="BC29" s="233"/>
      <c r="BD29" s="233"/>
      <c r="BE29" s="233"/>
      <c r="BF29" s="233"/>
      <c r="BG29" s="233"/>
      <c r="BH29" s="233"/>
      <c r="BI29" s="233"/>
      <c r="BJ29" s="233"/>
      <c r="BK29" s="233"/>
      <c r="BL29" s="233"/>
      <c r="BM29" s="233"/>
      <c r="BN29" s="233"/>
      <c r="BO29" s="233"/>
      <c r="BP29" s="233"/>
      <c r="BQ29" s="233"/>
      <c r="BR29" s="233"/>
      <c r="BS29" s="233"/>
      <c r="BT29" s="233"/>
      <c r="BU29" s="233"/>
      <c r="BV29" s="233"/>
      <c r="BW29" s="233"/>
      <c r="BX29" s="233"/>
      <c r="BY29" s="233"/>
      <c r="BZ29" s="233"/>
      <c r="CA29" s="233"/>
      <c r="CB29" s="233"/>
      <c r="CC29" s="233"/>
      <c r="CD29" s="233"/>
      <c r="CE29" s="233"/>
      <c r="CF29" s="233"/>
      <c r="CG29" s="233"/>
      <c r="CH29" s="233"/>
      <c r="CI29" s="233"/>
      <c r="CJ29" s="233"/>
      <c r="CK29" s="233"/>
      <c r="CL29" s="233"/>
      <c r="CM29" s="233"/>
    </row>
    <row r="30" spans="1:91" s="86" customFormat="1" ht="18.75" thickBot="1" x14ac:dyDescent="0.3">
      <c r="A30" s="297"/>
      <c r="B30" s="97">
        <v>16</v>
      </c>
      <c r="C30" s="87" t="s">
        <v>45</v>
      </c>
      <c r="D30" s="98"/>
      <c r="E30" s="105"/>
      <c r="F30" s="106"/>
      <c r="G30" s="107"/>
      <c r="H30" s="107"/>
      <c r="I30" s="107"/>
      <c r="J30" s="108"/>
      <c r="K30" s="107"/>
      <c r="L30" s="107"/>
      <c r="M30" s="107"/>
      <c r="N30" s="107"/>
      <c r="O30" s="107"/>
      <c r="P30" s="107"/>
      <c r="Q30" s="107"/>
      <c r="R30" s="107"/>
      <c r="S30" s="109">
        <f t="shared" si="0"/>
        <v>0</v>
      </c>
      <c r="T30" s="103">
        <f t="shared" si="3"/>
        <v>0</v>
      </c>
      <c r="U30" s="233"/>
      <c r="V30" s="234"/>
      <c r="W30" s="233"/>
      <c r="X30" s="233"/>
      <c r="Y30" s="233"/>
      <c r="Z30" s="233"/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  <c r="AU30" s="233"/>
      <c r="AV30" s="233"/>
      <c r="AW30" s="233"/>
      <c r="AX30" s="233"/>
      <c r="AY30" s="233"/>
      <c r="AZ30" s="233"/>
      <c r="BA30" s="233"/>
      <c r="BB30" s="233"/>
      <c r="BC30" s="233"/>
      <c r="BD30" s="233"/>
      <c r="BE30" s="233"/>
      <c r="BF30" s="233"/>
      <c r="BG30" s="233"/>
      <c r="BH30" s="233"/>
      <c r="BI30" s="233"/>
      <c r="BJ30" s="233"/>
      <c r="BK30" s="233"/>
      <c r="BL30" s="233"/>
      <c r="BM30" s="233"/>
      <c r="BN30" s="233"/>
      <c r="BO30" s="233"/>
      <c r="BP30" s="233"/>
      <c r="BQ30" s="233"/>
      <c r="BR30" s="233"/>
      <c r="BS30" s="233"/>
      <c r="BT30" s="233"/>
      <c r="BU30" s="233"/>
      <c r="BV30" s="233"/>
      <c r="BW30" s="233"/>
      <c r="BX30" s="233"/>
      <c r="BY30" s="233"/>
      <c r="BZ30" s="233"/>
      <c r="CA30" s="233"/>
      <c r="CB30" s="233"/>
      <c r="CC30" s="233"/>
      <c r="CD30" s="233"/>
      <c r="CE30" s="233"/>
      <c r="CF30" s="233"/>
      <c r="CG30" s="233"/>
      <c r="CH30" s="233"/>
      <c r="CI30" s="233"/>
      <c r="CJ30" s="233"/>
      <c r="CK30" s="233"/>
      <c r="CL30" s="233"/>
      <c r="CM30" s="233"/>
    </row>
    <row r="31" spans="1:91" s="86" customFormat="1" ht="18.75" thickBot="1" x14ac:dyDescent="0.3">
      <c r="A31" s="297"/>
      <c r="B31" s="97">
        <v>17</v>
      </c>
      <c r="C31" s="87" t="s">
        <v>46</v>
      </c>
      <c r="D31" s="98">
        <v>1588</v>
      </c>
      <c r="E31" s="105">
        <v>10268203</v>
      </c>
      <c r="F31" s="106">
        <f>+J31</f>
        <v>5134101</v>
      </c>
      <c r="G31" s="107"/>
      <c r="H31" s="107"/>
      <c r="I31" s="107"/>
      <c r="J31" s="108">
        <v>5134101</v>
      </c>
      <c r="K31" s="107"/>
      <c r="L31" s="107"/>
      <c r="M31" s="107"/>
      <c r="N31" s="107"/>
      <c r="O31" s="107"/>
      <c r="P31" s="107"/>
      <c r="Q31" s="107"/>
      <c r="R31" s="107"/>
      <c r="S31" s="109">
        <f t="shared" si="0"/>
        <v>5134101</v>
      </c>
      <c r="T31" s="103">
        <f t="shared" si="3"/>
        <v>0</v>
      </c>
      <c r="U31" s="278"/>
      <c r="V31" s="234"/>
      <c r="W31" s="233"/>
      <c r="X31" s="233"/>
      <c r="Y31" s="233"/>
      <c r="Z31" s="233"/>
      <c r="AA31" s="233"/>
      <c r="AB31" s="233"/>
      <c r="AC31" s="233"/>
      <c r="AD31" s="233"/>
      <c r="AE31" s="233"/>
      <c r="AF31" s="233"/>
      <c r="AG31" s="233"/>
      <c r="AH31" s="233"/>
      <c r="AI31" s="233"/>
      <c r="AJ31" s="233"/>
      <c r="AK31" s="233"/>
      <c r="AL31" s="233"/>
      <c r="AM31" s="233"/>
      <c r="AN31" s="233"/>
      <c r="AO31" s="233"/>
      <c r="AP31" s="233"/>
      <c r="AQ31" s="233"/>
      <c r="AR31" s="233"/>
      <c r="AS31" s="233"/>
      <c r="AT31" s="233"/>
      <c r="AU31" s="233"/>
      <c r="AV31" s="233"/>
      <c r="AW31" s="233"/>
      <c r="AX31" s="233"/>
      <c r="AY31" s="233"/>
      <c r="AZ31" s="233"/>
      <c r="BA31" s="233"/>
      <c r="BB31" s="233"/>
      <c r="BC31" s="233"/>
      <c r="BD31" s="233"/>
      <c r="BE31" s="233"/>
      <c r="BF31" s="233"/>
      <c r="BG31" s="233"/>
      <c r="BH31" s="233"/>
      <c r="BI31" s="233"/>
      <c r="BJ31" s="233"/>
      <c r="BK31" s="233"/>
      <c r="BL31" s="233"/>
      <c r="BM31" s="233"/>
      <c r="BN31" s="233"/>
      <c r="BO31" s="233"/>
      <c r="BP31" s="233"/>
      <c r="BQ31" s="233"/>
      <c r="BR31" s="233"/>
      <c r="BS31" s="233"/>
      <c r="BT31" s="233"/>
      <c r="BU31" s="233"/>
      <c r="BV31" s="233"/>
      <c r="BW31" s="233"/>
      <c r="BX31" s="233"/>
      <c r="BY31" s="233"/>
      <c r="BZ31" s="233"/>
      <c r="CA31" s="233"/>
      <c r="CB31" s="233"/>
      <c r="CC31" s="233"/>
      <c r="CD31" s="233"/>
      <c r="CE31" s="233"/>
      <c r="CF31" s="233"/>
      <c r="CG31" s="233"/>
      <c r="CH31" s="233"/>
      <c r="CI31" s="233"/>
      <c r="CJ31" s="233"/>
      <c r="CK31" s="233"/>
      <c r="CL31" s="233"/>
      <c r="CM31" s="233"/>
    </row>
    <row r="32" spans="1:91" s="86" customFormat="1" ht="36.75" thickBot="1" x14ac:dyDescent="0.3">
      <c r="A32" s="297"/>
      <c r="B32" s="97">
        <v>18</v>
      </c>
      <c r="C32" s="87" t="s">
        <v>47</v>
      </c>
      <c r="D32" s="98"/>
      <c r="E32" s="105"/>
      <c r="F32" s="106"/>
      <c r="G32" s="107"/>
      <c r="H32" s="107"/>
      <c r="I32" s="107"/>
      <c r="J32" s="108"/>
      <c r="K32" s="107"/>
      <c r="L32" s="107"/>
      <c r="M32" s="107"/>
      <c r="N32" s="107"/>
      <c r="O32" s="107"/>
      <c r="P32" s="107"/>
      <c r="Q32" s="107"/>
      <c r="R32" s="107"/>
      <c r="S32" s="109">
        <f t="shared" si="0"/>
        <v>0</v>
      </c>
      <c r="T32" s="103">
        <f t="shared" si="3"/>
        <v>0</v>
      </c>
      <c r="U32" s="233"/>
      <c r="V32" s="234"/>
      <c r="W32" s="233"/>
      <c r="X32" s="233"/>
      <c r="Y32" s="233"/>
      <c r="Z32" s="233"/>
      <c r="AA32" s="233"/>
      <c r="AB32" s="233"/>
      <c r="AC32" s="233"/>
      <c r="AD32" s="233"/>
      <c r="AE32" s="233"/>
      <c r="AF32" s="233"/>
      <c r="AG32" s="233"/>
      <c r="AH32" s="233"/>
      <c r="AI32" s="233"/>
      <c r="AJ32" s="233"/>
      <c r="AK32" s="233"/>
      <c r="AL32" s="233"/>
      <c r="AM32" s="233"/>
      <c r="AN32" s="233"/>
      <c r="AO32" s="233"/>
      <c r="AP32" s="233"/>
      <c r="AQ32" s="233"/>
      <c r="AR32" s="233"/>
      <c r="AS32" s="233"/>
      <c r="AT32" s="233"/>
      <c r="AU32" s="233"/>
      <c r="AV32" s="233"/>
      <c r="AW32" s="233"/>
      <c r="AX32" s="233"/>
      <c r="AY32" s="233"/>
      <c r="AZ32" s="233"/>
      <c r="BA32" s="233"/>
      <c r="BB32" s="233"/>
      <c r="BC32" s="233"/>
      <c r="BD32" s="233"/>
      <c r="BE32" s="233"/>
      <c r="BF32" s="233"/>
      <c r="BG32" s="233"/>
      <c r="BH32" s="233"/>
      <c r="BI32" s="233"/>
      <c r="BJ32" s="233"/>
      <c r="BK32" s="233"/>
      <c r="BL32" s="233"/>
      <c r="BM32" s="233"/>
      <c r="BN32" s="233"/>
      <c r="BO32" s="233"/>
      <c r="BP32" s="233"/>
      <c r="BQ32" s="233"/>
      <c r="BR32" s="233"/>
      <c r="BS32" s="233"/>
      <c r="BT32" s="233"/>
      <c r="BU32" s="233"/>
      <c r="BV32" s="233"/>
      <c r="BW32" s="233"/>
      <c r="BX32" s="233"/>
      <c r="BY32" s="233"/>
      <c r="BZ32" s="233"/>
      <c r="CA32" s="233"/>
      <c r="CB32" s="233"/>
      <c r="CC32" s="233"/>
      <c r="CD32" s="233"/>
      <c r="CE32" s="233"/>
      <c r="CF32" s="233"/>
      <c r="CG32" s="233"/>
      <c r="CH32" s="233"/>
      <c r="CI32" s="233"/>
      <c r="CJ32" s="233"/>
      <c r="CK32" s="233"/>
      <c r="CL32" s="233"/>
      <c r="CM32" s="233"/>
    </row>
    <row r="33" spans="1:91" s="86" customFormat="1" ht="36.75" thickBot="1" x14ac:dyDescent="0.3">
      <c r="A33" s="297"/>
      <c r="B33" s="97">
        <v>19</v>
      </c>
      <c r="C33" s="87" t="s">
        <v>48</v>
      </c>
      <c r="D33" s="98" t="s">
        <v>31</v>
      </c>
      <c r="E33" s="105"/>
      <c r="F33" s="106"/>
      <c r="G33" s="107"/>
      <c r="H33" s="107"/>
      <c r="I33" s="107"/>
      <c r="J33" s="108"/>
      <c r="K33" s="107"/>
      <c r="L33" s="107"/>
      <c r="M33" s="107"/>
      <c r="N33" s="107"/>
      <c r="O33" s="107"/>
      <c r="P33" s="107"/>
      <c r="Q33" s="107"/>
      <c r="R33" s="107"/>
      <c r="S33" s="109">
        <f t="shared" si="0"/>
        <v>0</v>
      </c>
      <c r="T33" s="103">
        <f t="shared" si="3"/>
        <v>0</v>
      </c>
      <c r="U33" s="233"/>
      <c r="V33" s="234"/>
      <c r="W33" s="233"/>
      <c r="X33" s="233"/>
      <c r="Y33" s="233"/>
      <c r="Z33" s="233"/>
      <c r="AA33" s="233"/>
      <c r="AB33" s="233"/>
      <c r="AC33" s="233"/>
      <c r="AD33" s="233"/>
      <c r="AE33" s="233"/>
      <c r="AF33" s="233"/>
      <c r="AG33" s="233"/>
      <c r="AH33" s="233"/>
      <c r="AI33" s="233"/>
      <c r="AJ33" s="233"/>
      <c r="AK33" s="233"/>
      <c r="AL33" s="233"/>
      <c r="AM33" s="233"/>
      <c r="AN33" s="233"/>
      <c r="AO33" s="233"/>
      <c r="AP33" s="233"/>
      <c r="AQ33" s="233"/>
      <c r="AR33" s="233"/>
      <c r="AS33" s="233"/>
      <c r="AT33" s="233"/>
      <c r="AU33" s="233"/>
      <c r="AV33" s="233"/>
      <c r="AW33" s="233"/>
      <c r="AX33" s="233"/>
      <c r="AY33" s="233"/>
      <c r="AZ33" s="233"/>
      <c r="BA33" s="233"/>
      <c r="BB33" s="233"/>
      <c r="BC33" s="233"/>
      <c r="BD33" s="233"/>
      <c r="BE33" s="233"/>
      <c r="BF33" s="233"/>
      <c r="BG33" s="233"/>
      <c r="BH33" s="233"/>
      <c r="BI33" s="233"/>
      <c r="BJ33" s="233"/>
      <c r="BK33" s="233"/>
      <c r="BL33" s="233"/>
      <c r="BM33" s="233"/>
      <c r="BN33" s="233"/>
      <c r="BO33" s="233"/>
      <c r="BP33" s="233"/>
      <c r="BQ33" s="233"/>
      <c r="BR33" s="233"/>
      <c r="BS33" s="233"/>
      <c r="BT33" s="233"/>
      <c r="BU33" s="233"/>
      <c r="BV33" s="233"/>
      <c r="BW33" s="233"/>
      <c r="BX33" s="233"/>
      <c r="BY33" s="233"/>
      <c r="BZ33" s="233"/>
      <c r="CA33" s="233"/>
      <c r="CB33" s="233"/>
      <c r="CC33" s="233"/>
      <c r="CD33" s="233"/>
      <c r="CE33" s="233"/>
      <c r="CF33" s="233"/>
      <c r="CG33" s="233"/>
      <c r="CH33" s="233"/>
      <c r="CI33" s="233"/>
      <c r="CJ33" s="233"/>
      <c r="CK33" s="233"/>
      <c r="CL33" s="233"/>
      <c r="CM33" s="233"/>
    </row>
    <row r="34" spans="1:91" s="86" customFormat="1" ht="36.75" thickBot="1" x14ac:dyDescent="0.3">
      <c r="A34" s="297"/>
      <c r="B34" s="97">
        <v>20</v>
      </c>
      <c r="C34" s="87" t="s">
        <v>49</v>
      </c>
      <c r="D34" s="98" t="s">
        <v>31</v>
      </c>
      <c r="E34" s="105"/>
      <c r="F34" s="106"/>
      <c r="G34" s="107"/>
      <c r="H34" s="107"/>
      <c r="I34" s="107"/>
      <c r="J34" s="108"/>
      <c r="K34" s="107"/>
      <c r="L34" s="107"/>
      <c r="M34" s="107"/>
      <c r="N34" s="107"/>
      <c r="O34" s="107"/>
      <c r="P34" s="107"/>
      <c r="Q34" s="107"/>
      <c r="R34" s="107"/>
      <c r="S34" s="109">
        <f t="shared" si="0"/>
        <v>0</v>
      </c>
      <c r="T34" s="103">
        <f t="shared" si="3"/>
        <v>0</v>
      </c>
      <c r="U34" s="233"/>
      <c r="V34" s="234"/>
      <c r="W34" s="233"/>
      <c r="X34" s="233"/>
      <c r="Y34" s="233"/>
      <c r="Z34" s="233"/>
      <c r="AA34" s="233"/>
      <c r="AB34" s="233"/>
      <c r="AC34" s="233"/>
      <c r="AD34" s="233"/>
      <c r="AE34" s="233"/>
      <c r="AF34" s="233"/>
      <c r="AG34" s="233"/>
      <c r="AH34" s="233"/>
      <c r="AI34" s="233"/>
      <c r="AJ34" s="233"/>
      <c r="AK34" s="233"/>
      <c r="AL34" s="233"/>
      <c r="AM34" s="233"/>
      <c r="AN34" s="233"/>
      <c r="AO34" s="233"/>
      <c r="AP34" s="233"/>
      <c r="AQ34" s="233"/>
      <c r="AR34" s="233"/>
      <c r="AS34" s="233"/>
      <c r="AT34" s="233"/>
      <c r="AU34" s="233"/>
      <c r="AV34" s="233"/>
      <c r="AW34" s="233"/>
      <c r="AX34" s="233"/>
      <c r="AY34" s="233"/>
      <c r="AZ34" s="233"/>
      <c r="BA34" s="233"/>
      <c r="BB34" s="233"/>
      <c r="BC34" s="233"/>
      <c r="BD34" s="233"/>
      <c r="BE34" s="233"/>
      <c r="BF34" s="233"/>
      <c r="BG34" s="233"/>
      <c r="BH34" s="233"/>
      <c r="BI34" s="233"/>
      <c r="BJ34" s="233"/>
      <c r="BK34" s="233"/>
      <c r="BL34" s="233"/>
      <c r="BM34" s="233"/>
      <c r="BN34" s="233"/>
      <c r="BO34" s="233"/>
      <c r="BP34" s="233"/>
      <c r="BQ34" s="233"/>
      <c r="BR34" s="233"/>
      <c r="BS34" s="233"/>
      <c r="BT34" s="233"/>
      <c r="BU34" s="233"/>
      <c r="BV34" s="233"/>
      <c r="BW34" s="233"/>
      <c r="BX34" s="233"/>
      <c r="BY34" s="233"/>
      <c r="BZ34" s="233"/>
      <c r="CA34" s="233"/>
      <c r="CB34" s="233"/>
      <c r="CC34" s="233"/>
      <c r="CD34" s="233"/>
      <c r="CE34" s="233"/>
      <c r="CF34" s="233"/>
      <c r="CG34" s="233"/>
      <c r="CH34" s="233"/>
      <c r="CI34" s="233"/>
      <c r="CJ34" s="233"/>
      <c r="CK34" s="233"/>
      <c r="CL34" s="233"/>
      <c r="CM34" s="233"/>
    </row>
    <row r="35" spans="1:91" s="86" customFormat="1" ht="18.75" thickBot="1" x14ac:dyDescent="0.3">
      <c r="A35" s="297"/>
      <c r="B35" s="97">
        <v>21</v>
      </c>
      <c r="C35" s="87" t="s">
        <v>50</v>
      </c>
      <c r="D35" s="98" t="s">
        <v>31</v>
      </c>
      <c r="E35" s="105"/>
      <c r="F35" s="106"/>
      <c r="G35" s="107"/>
      <c r="H35" s="107"/>
      <c r="I35" s="107"/>
      <c r="J35" s="108"/>
      <c r="K35" s="107"/>
      <c r="L35" s="107"/>
      <c r="M35" s="107"/>
      <c r="N35" s="107"/>
      <c r="O35" s="107"/>
      <c r="P35" s="107"/>
      <c r="Q35" s="107"/>
      <c r="R35" s="107"/>
      <c r="S35" s="109">
        <f t="shared" si="0"/>
        <v>0</v>
      </c>
      <c r="T35" s="103">
        <f t="shared" si="3"/>
        <v>0</v>
      </c>
      <c r="U35" s="233"/>
      <c r="V35" s="234"/>
      <c r="W35" s="233"/>
      <c r="X35" s="233"/>
      <c r="Y35" s="233"/>
      <c r="Z35" s="233"/>
      <c r="AA35" s="233"/>
      <c r="AB35" s="233"/>
      <c r="AC35" s="233"/>
      <c r="AD35" s="233"/>
      <c r="AE35" s="233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33"/>
      <c r="BI35" s="233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33"/>
      <c r="CE35" s="233"/>
      <c r="CF35" s="233"/>
      <c r="CG35" s="233"/>
      <c r="CH35" s="233"/>
      <c r="CI35" s="233"/>
      <c r="CJ35" s="233"/>
      <c r="CK35" s="233"/>
      <c r="CL35" s="233"/>
      <c r="CM35" s="233"/>
    </row>
    <row r="36" spans="1:91" s="204" customFormat="1" ht="18.75" thickBot="1" x14ac:dyDescent="0.3">
      <c r="A36" s="297"/>
      <c r="B36" s="97">
        <v>22</v>
      </c>
      <c r="C36" s="87" t="s">
        <v>232</v>
      </c>
      <c r="D36" s="98">
        <v>3511</v>
      </c>
      <c r="E36" s="105">
        <v>7014215</v>
      </c>
      <c r="F36" s="106">
        <v>4909951</v>
      </c>
      <c r="G36" s="107"/>
      <c r="H36" s="107"/>
      <c r="I36" s="107"/>
      <c r="J36" s="108"/>
      <c r="K36" s="107"/>
      <c r="L36" s="107"/>
      <c r="M36" s="107"/>
      <c r="N36" s="107"/>
      <c r="O36" s="107"/>
      <c r="P36" s="107"/>
      <c r="Q36" s="107"/>
      <c r="R36" s="107"/>
      <c r="S36" s="109">
        <f t="shared" si="0"/>
        <v>0</v>
      </c>
      <c r="T36" s="103">
        <f t="shared" si="3"/>
        <v>4909951</v>
      </c>
      <c r="U36" s="233"/>
      <c r="V36" s="234"/>
      <c r="W36" s="233"/>
      <c r="X36" s="233"/>
      <c r="Y36" s="233"/>
      <c r="Z36" s="233"/>
      <c r="AA36" s="233"/>
      <c r="AB36" s="233"/>
      <c r="AC36" s="233"/>
      <c r="AD36" s="233"/>
      <c r="AE36" s="233"/>
      <c r="AF36" s="233"/>
      <c r="AG36" s="233"/>
      <c r="AH36" s="233"/>
      <c r="AI36" s="233"/>
      <c r="AJ36" s="233"/>
      <c r="AK36" s="233"/>
      <c r="AL36" s="233"/>
      <c r="AM36" s="233"/>
      <c r="AN36" s="233"/>
      <c r="AO36" s="233"/>
      <c r="AP36" s="233"/>
      <c r="AQ36" s="233"/>
      <c r="AR36" s="233"/>
      <c r="AS36" s="233"/>
      <c r="AT36" s="233"/>
      <c r="AU36" s="233"/>
      <c r="AV36" s="233"/>
      <c r="AW36" s="233"/>
      <c r="AX36" s="233"/>
      <c r="AY36" s="233"/>
      <c r="AZ36" s="233"/>
      <c r="BA36" s="233"/>
      <c r="BB36" s="233"/>
      <c r="BC36" s="233"/>
      <c r="BD36" s="233"/>
      <c r="BE36" s="233"/>
      <c r="BF36" s="233"/>
      <c r="BG36" s="233"/>
      <c r="BH36" s="233"/>
      <c r="BI36" s="233"/>
      <c r="BJ36" s="233"/>
      <c r="BK36" s="233"/>
      <c r="BL36" s="233"/>
      <c r="BM36" s="233"/>
      <c r="BN36" s="233"/>
      <c r="BO36" s="233"/>
      <c r="BP36" s="233"/>
      <c r="BQ36" s="233"/>
      <c r="BR36" s="233"/>
      <c r="BS36" s="233"/>
      <c r="BT36" s="233"/>
      <c r="BU36" s="233"/>
      <c r="BV36" s="233"/>
      <c r="BW36" s="233"/>
      <c r="BX36" s="233"/>
      <c r="BY36" s="233"/>
      <c r="BZ36" s="233"/>
      <c r="CA36" s="233"/>
      <c r="CB36" s="233"/>
      <c r="CC36" s="233"/>
      <c r="CD36" s="233"/>
      <c r="CE36" s="233"/>
      <c r="CF36" s="233"/>
      <c r="CG36" s="233"/>
      <c r="CH36" s="233"/>
      <c r="CI36" s="233"/>
      <c r="CJ36" s="233"/>
      <c r="CK36" s="233"/>
      <c r="CL36" s="233"/>
      <c r="CM36" s="233"/>
    </row>
    <row r="37" spans="1:91" s="207" customFormat="1" ht="18.75" thickBot="1" x14ac:dyDescent="0.3">
      <c r="A37" s="297"/>
      <c r="B37" s="97">
        <v>23</v>
      </c>
      <c r="C37" s="87" t="s">
        <v>51</v>
      </c>
      <c r="D37" s="98"/>
      <c r="E37" s="105"/>
      <c r="F37" s="106"/>
      <c r="G37" s="107"/>
      <c r="H37" s="107"/>
      <c r="I37" s="107"/>
      <c r="J37" s="108"/>
      <c r="K37" s="107"/>
      <c r="L37" s="107"/>
      <c r="M37" s="107"/>
      <c r="N37" s="107"/>
      <c r="O37" s="107"/>
      <c r="P37" s="107"/>
      <c r="Q37" s="107"/>
      <c r="R37" s="107"/>
      <c r="S37" s="109">
        <f t="shared" si="0"/>
        <v>0</v>
      </c>
      <c r="T37" s="103">
        <f t="shared" si="3"/>
        <v>0</v>
      </c>
      <c r="U37" s="233"/>
      <c r="V37" s="234"/>
      <c r="W37" s="233"/>
      <c r="X37" s="233"/>
      <c r="Y37" s="233"/>
      <c r="Z37" s="233"/>
      <c r="AA37" s="233"/>
      <c r="AB37" s="233"/>
      <c r="AC37" s="233"/>
      <c r="AD37" s="233"/>
      <c r="AE37" s="233"/>
      <c r="AF37" s="233"/>
      <c r="AG37" s="233"/>
      <c r="AH37" s="233"/>
      <c r="AI37" s="233"/>
      <c r="AJ37" s="233"/>
      <c r="AK37" s="233"/>
      <c r="AL37" s="233"/>
      <c r="AM37" s="233"/>
      <c r="AN37" s="233"/>
      <c r="AO37" s="233"/>
      <c r="AP37" s="233"/>
      <c r="AQ37" s="233"/>
      <c r="AR37" s="233"/>
      <c r="AS37" s="233"/>
      <c r="AT37" s="233"/>
      <c r="AU37" s="233"/>
      <c r="AV37" s="233"/>
      <c r="AW37" s="233"/>
      <c r="AX37" s="233"/>
      <c r="AY37" s="233"/>
      <c r="AZ37" s="233"/>
      <c r="BA37" s="233"/>
      <c r="BB37" s="233"/>
      <c r="BC37" s="233"/>
      <c r="BD37" s="233"/>
      <c r="BE37" s="233"/>
      <c r="BF37" s="233"/>
      <c r="BG37" s="233"/>
      <c r="BH37" s="233"/>
      <c r="BI37" s="233"/>
      <c r="BJ37" s="233"/>
      <c r="BK37" s="233"/>
      <c r="BL37" s="233"/>
      <c r="BM37" s="233"/>
      <c r="BN37" s="233"/>
      <c r="BO37" s="233"/>
      <c r="BP37" s="233"/>
      <c r="BQ37" s="233"/>
      <c r="BR37" s="233"/>
      <c r="BS37" s="233"/>
      <c r="BT37" s="233"/>
      <c r="BU37" s="233"/>
      <c r="BV37" s="233"/>
      <c r="BW37" s="233"/>
      <c r="BX37" s="233"/>
      <c r="BY37" s="233"/>
      <c r="BZ37" s="233"/>
      <c r="CA37" s="233"/>
      <c r="CB37" s="233"/>
      <c r="CC37" s="233"/>
      <c r="CD37" s="233"/>
      <c r="CE37" s="233"/>
      <c r="CF37" s="233"/>
      <c r="CG37" s="233"/>
      <c r="CH37" s="233"/>
      <c r="CI37" s="233"/>
      <c r="CJ37" s="233"/>
      <c r="CK37" s="233"/>
      <c r="CL37" s="233"/>
      <c r="CM37" s="233"/>
    </row>
    <row r="38" spans="1:91" s="207" customFormat="1" ht="18.75" thickBot="1" x14ac:dyDescent="0.3">
      <c r="A38" s="297"/>
      <c r="B38" s="97">
        <v>24</v>
      </c>
      <c r="C38" s="87" t="s">
        <v>52</v>
      </c>
      <c r="D38" s="98"/>
      <c r="E38" s="105"/>
      <c r="F38" s="106"/>
      <c r="G38" s="107"/>
      <c r="H38" s="107"/>
      <c r="I38" s="107"/>
      <c r="J38" s="108"/>
      <c r="K38" s="107"/>
      <c r="L38" s="107"/>
      <c r="M38" s="107"/>
      <c r="N38" s="107"/>
      <c r="O38" s="107"/>
      <c r="P38" s="107"/>
      <c r="Q38" s="107"/>
      <c r="R38" s="107"/>
      <c r="S38" s="109">
        <f t="shared" si="0"/>
        <v>0</v>
      </c>
      <c r="T38" s="103">
        <f t="shared" si="3"/>
        <v>0</v>
      </c>
      <c r="U38" s="233"/>
      <c r="V38" s="234"/>
      <c r="W38" s="233"/>
      <c r="X38" s="233"/>
      <c r="Y38" s="233"/>
      <c r="Z38" s="233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233"/>
      <c r="AV38" s="233"/>
      <c r="AW38" s="233"/>
      <c r="AX38" s="233"/>
      <c r="AY38" s="233"/>
      <c r="AZ38" s="233"/>
      <c r="BA38" s="233"/>
      <c r="BB38" s="233"/>
      <c r="BC38" s="233"/>
      <c r="BD38" s="233"/>
      <c r="BE38" s="233"/>
      <c r="BF38" s="233"/>
      <c r="BG38" s="233"/>
      <c r="BH38" s="233"/>
      <c r="BI38" s="233"/>
      <c r="BJ38" s="233"/>
      <c r="BK38" s="233"/>
      <c r="BL38" s="233"/>
      <c r="BM38" s="233"/>
      <c r="BN38" s="233"/>
      <c r="BO38" s="233"/>
      <c r="BP38" s="233"/>
      <c r="BQ38" s="233"/>
      <c r="BR38" s="233"/>
      <c r="BS38" s="233"/>
      <c r="BT38" s="233"/>
      <c r="BU38" s="233"/>
      <c r="BV38" s="233"/>
      <c r="BW38" s="233"/>
      <c r="BX38" s="233"/>
      <c r="BY38" s="233"/>
      <c r="BZ38" s="233"/>
      <c r="CA38" s="233"/>
      <c r="CB38" s="233"/>
      <c r="CC38" s="233"/>
      <c r="CD38" s="233"/>
      <c r="CE38" s="233"/>
      <c r="CF38" s="233"/>
      <c r="CG38" s="233"/>
      <c r="CH38" s="233"/>
      <c r="CI38" s="233"/>
      <c r="CJ38" s="233"/>
      <c r="CK38" s="233"/>
      <c r="CL38" s="233"/>
      <c r="CM38" s="233"/>
    </row>
    <row r="39" spans="1:91" s="86" customFormat="1" ht="18.75" thickBot="1" x14ac:dyDescent="0.3">
      <c r="A39" s="297"/>
      <c r="B39" s="97">
        <v>25</v>
      </c>
      <c r="C39" s="87" t="s">
        <v>53</v>
      </c>
      <c r="D39" s="98"/>
      <c r="E39" s="105"/>
      <c r="F39" s="106"/>
      <c r="G39" s="107"/>
      <c r="H39" s="111"/>
      <c r="I39" s="107"/>
      <c r="J39" s="108"/>
      <c r="K39" s="107"/>
      <c r="L39" s="107"/>
      <c r="M39" s="107"/>
      <c r="N39" s="107"/>
      <c r="O39" s="107"/>
      <c r="P39" s="107"/>
      <c r="Q39" s="107"/>
      <c r="R39" s="107"/>
      <c r="S39" s="109">
        <f t="shared" si="0"/>
        <v>0</v>
      </c>
      <c r="T39" s="103">
        <f t="shared" si="3"/>
        <v>0</v>
      </c>
      <c r="U39" s="233"/>
      <c r="V39" s="234"/>
      <c r="W39" s="233"/>
      <c r="X39" s="233"/>
      <c r="Y39" s="233"/>
      <c r="Z39" s="233"/>
      <c r="AA39" s="233"/>
      <c r="AB39" s="233"/>
      <c r="AC39" s="233"/>
      <c r="AD39" s="233"/>
      <c r="AE39" s="233"/>
      <c r="AF39" s="233"/>
      <c r="AG39" s="233"/>
      <c r="AH39" s="233"/>
      <c r="AI39" s="233"/>
      <c r="AJ39" s="233"/>
      <c r="AK39" s="233"/>
      <c r="AL39" s="233"/>
      <c r="AM39" s="233"/>
      <c r="AN39" s="233"/>
      <c r="AO39" s="233"/>
      <c r="AP39" s="233"/>
      <c r="AQ39" s="233"/>
      <c r="AR39" s="233"/>
      <c r="AS39" s="233"/>
      <c r="AT39" s="233"/>
      <c r="AU39" s="233"/>
      <c r="AV39" s="233"/>
      <c r="AW39" s="233"/>
      <c r="AX39" s="233"/>
      <c r="AY39" s="233"/>
      <c r="AZ39" s="233"/>
      <c r="BA39" s="233"/>
      <c r="BB39" s="233"/>
      <c r="BC39" s="233"/>
      <c r="BD39" s="233"/>
      <c r="BE39" s="233"/>
      <c r="BF39" s="233"/>
      <c r="BG39" s="233"/>
      <c r="BH39" s="233"/>
      <c r="BI39" s="233"/>
      <c r="BJ39" s="233"/>
      <c r="BK39" s="233"/>
      <c r="BL39" s="233"/>
      <c r="BM39" s="233"/>
      <c r="BN39" s="233"/>
      <c r="BO39" s="233"/>
      <c r="BP39" s="233"/>
      <c r="BQ39" s="233"/>
      <c r="BR39" s="233"/>
      <c r="BS39" s="233"/>
      <c r="BT39" s="233"/>
      <c r="BU39" s="233"/>
      <c r="BV39" s="233"/>
      <c r="BW39" s="233"/>
      <c r="BX39" s="233"/>
      <c r="BY39" s="233"/>
      <c r="BZ39" s="233"/>
      <c r="CA39" s="233"/>
      <c r="CB39" s="233"/>
      <c r="CC39" s="233"/>
      <c r="CD39" s="233"/>
      <c r="CE39" s="233"/>
      <c r="CF39" s="233"/>
      <c r="CG39" s="233"/>
      <c r="CH39" s="233"/>
      <c r="CI39" s="233"/>
      <c r="CJ39" s="233"/>
      <c r="CK39" s="233"/>
      <c r="CL39" s="233"/>
      <c r="CM39" s="233"/>
    </row>
    <row r="40" spans="1:91" s="86" customFormat="1" ht="18.75" thickBot="1" x14ac:dyDescent="0.3">
      <c r="A40" s="297"/>
      <c r="B40" s="97">
        <v>26</v>
      </c>
      <c r="C40" s="87" t="s">
        <v>54</v>
      </c>
      <c r="D40" s="98" t="s">
        <v>31</v>
      </c>
      <c r="E40" s="105"/>
      <c r="F40" s="106"/>
      <c r="G40" s="107"/>
      <c r="H40" s="111"/>
      <c r="I40" s="107"/>
      <c r="J40" s="108"/>
      <c r="K40" s="107"/>
      <c r="L40" s="107"/>
      <c r="M40" s="107"/>
      <c r="N40" s="107"/>
      <c r="O40" s="107"/>
      <c r="P40" s="107"/>
      <c r="Q40" s="107"/>
      <c r="R40" s="107"/>
      <c r="S40" s="109">
        <f t="shared" si="0"/>
        <v>0</v>
      </c>
      <c r="T40" s="103">
        <f t="shared" si="3"/>
        <v>0</v>
      </c>
      <c r="U40" s="233"/>
      <c r="V40" s="234"/>
      <c r="W40" s="233"/>
      <c r="X40" s="233"/>
      <c r="Y40" s="233"/>
      <c r="Z40" s="233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  <c r="AY40" s="233"/>
      <c r="AZ40" s="233"/>
      <c r="BA40" s="233"/>
      <c r="BB40" s="233"/>
      <c r="BC40" s="233"/>
      <c r="BD40" s="233"/>
      <c r="BE40" s="233"/>
      <c r="BF40" s="233"/>
      <c r="BG40" s="233"/>
      <c r="BH40" s="233"/>
      <c r="BI40" s="233"/>
      <c r="BJ40" s="233"/>
      <c r="BK40" s="233"/>
      <c r="BL40" s="233"/>
      <c r="BM40" s="233"/>
      <c r="BN40" s="233"/>
      <c r="BO40" s="233"/>
      <c r="BP40" s="233"/>
      <c r="BQ40" s="233"/>
      <c r="BR40" s="233"/>
      <c r="BS40" s="233"/>
      <c r="BT40" s="233"/>
      <c r="BU40" s="233"/>
      <c r="BV40" s="233"/>
      <c r="BW40" s="233"/>
      <c r="BX40" s="233"/>
      <c r="BY40" s="233"/>
      <c r="BZ40" s="233"/>
      <c r="CA40" s="233"/>
      <c r="CB40" s="233"/>
      <c r="CC40" s="233"/>
      <c r="CD40" s="233"/>
      <c r="CE40" s="233"/>
      <c r="CF40" s="233"/>
      <c r="CG40" s="233"/>
      <c r="CH40" s="233"/>
      <c r="CI40" s="233"/>
      <c r="CJ40" s="233"/>
      <c r="CK40" s="233"/>
      <c r="CL40" s="233"/>
      <c r="CM40" s="233"/>
    </row>
    <row r="41" spans="1:91" s="117" customFormat="1" ht="18.75" thickBot="1" x14ac:dyDescent="0.3">
      <c r="A41" s="297"/>
      <c r="B41" s="97">
        <v>27</v>
      </c>
      <c r="C41" s="87" t="s">
        <v>55</v>
      </c>
      <c r="D41" s="98" t="s">
        <v>31</v>
      </c>
      <c r="E41" s="105"/>
      <c r="F41" s="106"/>
      <c r="G41" s="107"/>
      <c r="H41" s="107"/>
      <c r="I41" s="107"/>
      <c r="J41" s="108"/>
      <c r="K41" s="107"/>
      <c r="L41" s="107"/>
      <c r="M41" s="107"/>
      <c r="N41" s="107"/>
      <c r="O41" s="107"/>
      <c r="P41" s="107"/>
      <c r="Q41" s="107"/>
      <c r="R41" s="107"/>
      <c r="S41" s="109">
        <f t="shared" si="0"/>
        <v>0</v>
      </c>
      <c r="T41" s="103">
        <f t="shared" si="3"/>
        <v>0</v>
      </c>
      <c r="U41" s="235"/>
      <c r="V41" s="234"/>
      <c r="W41" s="235"/>
      <c r="X41" s="235"/>
      <c r="Y41" s="235"/>
      <c r="Z41" s="235"/>
      <c r="AA41" s="235"/>
      <c r="AB41" s="235"/>
      <c r="AC41" s="235"/>
      <c r="AD41" s="235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</row>
    <row r="42" spans="1:91" s="117" customFormat="1" ht="18.75" thickBot="1" x14ac:dyDescent="0.3">
      <c r="A42" s="297"/>
      <c r="B42" s="97">
        <v>28</v>
      </c>
      <c r="C42" s="87" t="s">
        <v>56</v>
      </c>
      <c r="D42" s="98" t="s">
        <v>31</v>
      </c>
      <c r="E42" s="105"/>
      <c r="F42" s="106"/>
      <c r="G42" s="107"/>
      <c r="H42" s="107"/>
      <c r="I42" s="107"/>
      <c r="J42" s="108"/>
      <c r="K42" s="107"/>
      <c r="L42" s="107"/>
      <c r="M42" s="107"/>
      <c r="N42" s="107"/>
      <c r="O42" s="107"/>
      <c r="P42" s="107"/>
      <c r="Q42" s="107"/>
      <c r="R42" s="107"/>
      <c r="S42" s="109">
        <f t="shared" si="0"/>
        <v>0</v>
      </c>
      <c r="T42" s="103">
        <f t="shared" si="3"/>
        <v>0</v>
      </c>
      <c r="U42" s="235"/>
      <c r="V42" s="234"/>
      <c r="W42" s="235"/>
      <c r="X42" s="235"/>
      <c r="Y42" s="235"/>
      <c r="Z42" s="235"/>
      <c r="AA42" s="235"/>
      <c r="AB42" s="235"/>
      <c r="AC42" s="235"/>
      <c r="AD42" s="235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</row>
    <row r="43" spans="1:91" s="117" customFormat="1" ht="18.75" thickBot="1" x14ac:dyDescent="0.3">
      <c r="A43" s="297"/>
      <c r="B43" s="97">
        <v>29</v>
      </c>
      <c r="C43" s="87" t="s">
        <v>57</v>
      </c>
      <c r="D43" s="98"/>
      <c r="E43" s="105"/>
      <c r="F43" s="106"/>
      <c r="G43" s="107"/>
      <c r="H43" s="107"/>
      <c r="I43" s="107"/>
      <c r="J43" s="108"/>
      <c r="K43" s="107"/>
      <c r="L43" s="107"/>
      <c r="M43" s="107"/>
      <c r="N43" s="107"/>
      <c r="O43" s="107"/>
      <c r="P43" s="107"/>
      <c r="Q43" s="107"/>
      <c r="R43" s="107"/>
      <c r="S43" s="109">
        <f t="shared" si="0"/>
        <v>0</v>
      </c>
      <c r="T43" s="103">
        <f t="shared" si="3"/>
        <v>0</v>
      </c>
      <c r="U43" s="279"/>
      <c r="V43" s="234"/>
      <c r="W43" s="279"/>
      <c r="X43" s="279"/>
      <c r="Y43" s="279"/>
      <c r="Z43" s="279"/>
      <c r="AA43" s="279"/>
      <c r="AB43" s="280"/>
      <c r="AC43" s="281"/>
      <c r="AD43" s="279"/>
      <c r="AE43" s="279"/>
      <c r="AF43" s="279"/>
      <c r="AG43" s="279"/>
      <c r="AH43" s="279"/>
      <c r="AI43" s="279"/>
      <c r="AJ43" s="282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</row>
    <row r="44" spans="1:91" s="117" customFormat="1" ht="18.75" thickBot="1" x14ac:dyDescent="0.3">
      <c r="A44" s="297"/>
      <c r="B44" s="97">
        <v>30</v>
      </c>
      <c r="C44" s="87" t="s">
        <v>58</v>
      </c>
      <c r="D44" s="98"/>
      <c r="E44" s="105"/>
      <c r="F44" s="106"/>
      <c r="G44" s="107"/>
      <c r="H44" s="107"/>
      <c r="I44" s="107"/>
      <c r="J44" s="108"/>
      <c r="K44" s="107"/>
      <c r="L44" s="107"/>
      <c r="M44" s="107"/>
      <c r="N44" s="107"/>
      <c r="O44" s="107"/>
      <c r="P44" s="107"/>
      <c r="Q44" s="107"/>
      <c r="R44" s="107"/>
      <c r="S44" s="109">
        <f t="shared" si="0"/>
        <v>0</v>
      </c>
      <c r="T44" s="103">
        <f t="shared" si="3"/>
        <v>0</v>
      </c>
      <c r="U44" s="279"/>
      <c r="V44" s="234"/>
      <c r="W44" s="279"/>
      <c r="X44" s="279"/>
      <c r="Y44" s="279"/>
      <c r="Z44" s="279"/>
      <c r="AA44" s="279"/>
      <c r="AB44" s="279"/>
      <c r="AC44" s="279"/>
      <c r="AD44" s="279"/>
      <c r="AE44" s="279"/>
      <c r="AF44" s="279"/>
      <c r="AG44" s="279"/>
      <c r="AH44" s="279"/>
      <c r="AI44" s="279"/>
      <c r="AJ44" s="282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</row>
    <row r="45" spans="1:91" s="117" customFormat="1" ht="18.75" thickBot="1" x14ac:dyDescent="0.3">
      <c r="A45" s="297"/>
      <c r="B45" s="97">
        <v>31</v>
      </c>
      <c r="C45" s="87" t="s">
        <v>59</v>
      </c>
      <c r="D45" s="98"/>
      <c r="E45" s="105"/>
      <c r="F45" s="106"/>
      <c r="G45" s="107"/>
      <c r="H45" s="107"/>
      <c r="I45" s="107"/>
      <c r="J45" s="108"/>
      <c r="K45" s="107"/>
      <c r="L45" s="107"/>
      <c r="M45" s="107"/>
      <c r="N45" s="107"/>
      <c r="O45" s="107"/>
      <c r="P45" s="107"/>
      <c r="Q45" s="107"/>
      <c r="R45" s="107"/>
      <c r="S45" s="109">
        <f t="shared" si="0"/>
        <v>0</v>
      </c>
      <c r="T45" s="103">
        <f t="shared" si="3"/>
        <v>0</v>
      </c>
      <c r="U45" s="279"/>
      <c r="V45" s="234"/>
      <c r="W45" s="279"/>
      <c r="X45" s="279"/>
      <c r="Y45" s="279"/>
      <c r="Z45" s="279"/>
      <c r="AA45" s="279"/>
      <c r="AB45" s="279"/>
      <c r="AC45" s="279"/>
      <c r="AD45" s="279"/>
      <c r="AE45" s="279"/>
      <c r="AF45" s="279"/>
      <c r="AG45" s="279"/>
      <c r="AH45" s="279"/>
      <c r="AI45" s="279"/>
      <c r="AJ45" s="282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235"/>
      <c r="CD45" s="235"/>
      <c r="CE45" s="235"/>
      <c r="CF45" s="235"/>
      <c r="CG45" s="235"/>
      <c r="CH45" s="235"/>
      <c r="CI45" s="235"/>
      <c r="CJ45" s="235"/>
      <c r="CK45" s="235"/>
      <c r="CL45" s="235"/>
      <c r="CM45" s="235"/>
    </row>
    <row r="46" spans="1:91" s="117" customFormat="1" ht="18.75" thickBot="1" x14ac:dyDescent="0.3">
      <c r="A46" s="297"/>
      <c r="B46" s="97">
        <v>32</v>
      </c>
      <c r="C46" s="87" t="s">
        <v>60</v>
      </c>
      <c r="D46" s="98">
        <v>1576</v>
      </c>
      <c r="E46" s="112">
        <v>627200</v>
      </c>
      <c r="F46" s="106">
        <f>+J46</f>
        <v>439040</v>
      </c>
      <c r="G46" s="107"/>
      <c r="H46" s="107"/>
      <c r="I46" s="107"/>
      <c r="J46" s="108">
        <v>439040</v>
      </c>
      <c r="K46" s="107"/>
      <c r="L46" s="107"/>
      <c r="M46" s="107"/>
      <c r="N46" s="107"/>
      <c r="O46" s="107"/>
      <c r="P46" s="107"/>
      <c r="Q46" s="107"/>
      <c r="R46" s="107"/>
      <c r="S46" s="109">
        <f t="shared" si="0"/>
        <v>439040</v>
      </c>
      <c r="T46" s="103">
        <f t="shared" si="3"/>
        <v>0</v>
      </c>
      <c r="U46" s="279"/>
      <c r="V46" s="234"/>
      <c r="W46" s="279"/>
      <c r="X46" s="279"/>
      <c r="Y46" s="279"/>
      <c r="Z46" s="279"/>
      <c r="AA46" s="279"/>
      <c r="AB46" s="279"/>
      <c r="AC46" s="279"/>
      <c r="AD46" s="279"/>
      <c r="AE46" s="279"/>
      <c r="AF46" s="279"/>
      <c r="AG46" s="279"/>
      <c r="AH46" s="279"/>
      <c r="AI46" s="279"/>
      <c r="AJ46" s="282"/>
      <c r="AK46" s="235"/>
      <c r="AL46" s="235"/>
      <c r="AM46" s="235"/>
      <c r="AN46" s="235"/>
      <c r="AO46" s="235"/>
      <c r="AP46" s="235"/>
      <c r="AQ46" s="235"/>
      <c r="AR46" s="235"/>
      <c r="AS46" s="235"/>
      <c r="AT46" s="235"/>
      <c r="AU46" s="235"/>
      <c r="AV46" s="235"/>
      <c r="AW46" s="235"/>
      <c r="AX46" s="235"/>
      <c r="AY46" s="235"/>
      <c r="AZ46" s="235"/>
      <c r="BA46" s="235"/>
      <c r="BB46" s="235"/>
      <c r="BC46" s="235"/>
      <c r="BD46" s="235"/>
      <c r="BE46" s="235"/>
      <c r="BF46" s="235"/>
      <c r="BG46" s="235"/>
      <c r="BH46" s="235"/>
      <c r="BI46" s="235"/>
      <c r="BJ46" s="235"/>
      <c r="BK46" s="235"/>
      <c r="BL46" s="235"/>
      <c r="BM46" s="235"/>
      <c r="BN46" s="235"/>
      <c r="BO46" s="235"/>
      <c r="BP46" s="235"/>
      <c r="BQ46" s="235"/>
      <c r="BR46" s="235"/>
      <c r="BS46" s="235"/>
      <c r="BT46" s="235"/>
      <c r="BU46" s="235"/>
      <c r="BV46" s="235"/>
      <c r="BW46" s="235"/>
      <c r="BX46" s="235"/>
      <c r="BY46" s="235"/>
      <c r="BZ46" s="235"/>
      <c r="CA46" s="235"/>
      <c r="CB46" s="235"/>
      <c r="CC46" s="235"/>
      <c r="CD46" s="235"/>
      <c r="CE46" s="235"/>
      <c r="CF46" s="235"/>
      <c r="CG46" s="235"/>
      <c r="CH46" s="235"/>
      <c r="CI46" s="235"/>
      <c r="CJ46" s="235"/>
      <c r="CK46" s="235"/>
      <c r="CL46" s="235"/>
      <c r="CM46" s="235"/>
    </row>
    <row r="47" spans="1:91" s="117" customFormat="1" ht="18.75" thickBot="1" x14ac:dyDescent="0.3">
      <c r="A47" s="297"/>
      <c r="B47" s="97">
        <v>33</v>
      </c>
      <c r="C47" s="87" t="s">
        <v>61</v>
      </c>
      <c r="D47" s="98">
        <v>1576</v>
      </c>
      <c r="E47" s="112">
        <v>16128295</v>
      </c>
      <c r="F47" s="106">
        <f>+J47</f>
        <v>11289807</v>
      </c>
      <c r="G47" s="107"/>
      <c r="H47" s="107"/>
      <c r="I47" s="107"/>
      <c r="J47" s="108">
        <v>11289807</v>
      </c>
      <c r="K47" s="107"/>
      <c r="L47" s="107"/>
      <c r="M47" s="107"/>
      <c r="N47" s="107"/>
      <c r="O47" s="107"/>
      <c r="P47" s="107"/>
      <c r="Q47" s="107"/>
      <c r="R47" s="107"/>
      <c r="S47" s="109">
        <f t="shared" si="0"/>
        <v>11289807</v>
      </c>
      <c r="T47" s="103">
        <f t="shared" si="3"/>
        <v>0</v>
      </c>
      <c r="U47" s="279"/>
      <c r="V47" s="234"/>
      <c r="W47" s="279"/>
      <c r="X47" s="279"/>
      <c r="Y47" s="279"/>
      <c r="Z47" s="279"/>
      <c r="AA47" s="279"/>
      <c r="AB47" s="279"/>
      <c r="AC47" s="279"/>
      <c r="AD47" s="279"/>
      <c r="AE47" s="279"/>
      <c r="AF47" s="279"/>
      <c r="AG47" s="279"/>
      <c r="AH47" s="279"/>
      <c r="AI47" s="279"/>
      <c r="AJ47" s="282"/>
      <c r="AK47" s="235"/>
      <c r="AL47" s="235"/>
      <c r="AM47" s="235"/>
      <c r="AN47" s="235"/>
      <c r="AO47" s="235"/>
      <c r="AP47" s="235"/>
      <c r="AQ47" s="235"/>
      <c r="AR47" s="235"/>
      <c r="AS47" s="235"/>
      <c r="AT47" s="235"/>
      <c r="AU47" s="235"/>
      <c r="AV47" s="235"/>
      <c r="AW47" s="235"/>
      <c r="AX47" s="235"/>
      <c r="AY47" s="235"/>
      <c r="AZ47" s="235"/>
      <c r="BA47" s="235"/>
      <c r="BB47" s="235"/>
      <c r="BC47" s="235"/>
      <c r="BD47" s="235"/>
      <c r="BE47" s="235"/>
      <c r="BF47" s="235"/>
      <c r="BG47" s="235"/>
      <c r="BH47" s="235"/>
      <c r="BI47" s="235"/>
      <c r="BJ47" s="235"/>
      <c r="BK47" s="235"/>
      <c r="BL47" s="235"/>
      <c r="BM47" s="235"/>
      <c r="BN47" s="235"/>
      <c r="BO47" s="235"/>
      <c r="BP47" s="235"/>
      <c r="BQ47" s="235"/>
      <c r="BR47" s="235"/>
      <c r="BS47" s="235"/>
      <c r="BT47" s="235"/>
      <c r="BU47" s="235"/>
      <c r="BV47" s="235"/>
      <c r="BW47" s="235"/>
      <c r="BX47" s="235"/>
      <c r="BY47" s="235"/>
      <c r="BZ47" s="235"/>
      <c r="CA47" s="235"/>
      <c r="CB47" s="235"/>
      <c r="CC47" s="235"/>
      <c r="CD47" s="235"/>
      <c r="CE47" s="235"/>
      <c r="CF47" s="235"/>
      <c r="CG47" s="235"/>
      <c r="CH47" s="235"/>
      <c r="CI47" s="235"/>
      <c r="CJ47" s="235"/>
      <c r="CK47" s="235"/>
      <c r="CL47" s="235"/>
      <c r="CM47" s="235"/>
    </row>
    <row r="48" spans="1:91" s="117" customFormat="1" ht="18.75" thickBot="1" x14ac:dyDescent="0.3">
      <c r="A48" s="297"/>
      <c r="B48" s="97">
        <v>34</v>
      </c>
      <c r="C48" s="87" t="s">
        <v>210</v>
      </c>
      <c r="D48" s="98"/>
      <c r="E48" s="112"/>
      <c r="F48" s="106"/>
      <c r="G48" s="107"/>
      <c r="H48" s="107"/>
      <c r="I48" s="107"/>
      <c r="J48" s="108"/>
      <c r="K48" s="107"/>
      <c r="L48" s="107"/>
      <c r="M48" s="107"/>
      <c r="N48" s="107"/>
      <c r="O48" s="107"/>
      <c r="P48" s="107"/>
      <c r="Q48" s="107"/>
      <c r="R48" s="107"/>
      <c r="S48" s="109"/>
      <c r="T48" s="103"/>
      <c r="U48" s="279"/>
      <c r="V48" s="234"/>
      <c r="W48" s="279"/>
      <c r="X48" s="279"/>
      <c r="Y48" s="279"/>
      <c r="Z48" s="279"/>
      <c r="AA48" s="279"/>
      <c r="AB48" s="279"/>
      <c r="AC48" s="279"/>
      <c r="AD48" s="279"/>
      <c r="AE48" s="279"/>
      <c r="AF48" s="279"/>
      <c r="AG48" s="279"/>
      <c r="AH48" s="279"/>
      <c r="AI48" s="279"/>
      <c r="AJ48" s="282"/>
      <c r="AK48" s="235"/>
      <c r="AL48" s="235"/>
      <c r="AM48" s="235"/>
      <c r="AN48" s="235"/>
      <c r="AO48" s="235"/>
      <c r="AP48" s="235"/>
      <c r="AQ48" s="235"/>
      <c r="AR48" s="235"/>
      <c r="AS48" s="235"/>
      <c r="AT48" s="235"/>
      <c r="AU48" s="235"/>
      <c r="AV48" s="235"/>
      <c r="AW48" s="235"/>
      <c r="AX48" s="235"/>
      <c r="AY48" s="235"/>
      <c r="AZ48" s="235"/>
      <c r="BA48" s="235"/>
      <c r="BB48" s="235"/>
      <c r="BC48" s="235"/>
      <c r="BD48" s="235"/>
      <c r="BE48" s="235"/>
      <c r="BF48" s="235"/>
      <c r="BG48" s="235"/>
      <c r="BH48" s="235"/>
      <c r="BI48" s="235"/>
      <c r="BJ48" s="235"/>
      <c r="BK48" s="235"/>
      <c r="BL48" s="235"/>
      <c r="BM48" s="235"/>
      <c r="BN48" s="235"/>
      <c r="BO48" s="235"/>
      <c r="BP48" s="235"/>
      <c r="BQ48" s="235"/>
      <c r="BR48" s="235"/>
      <c r="BS48" s="235"/>
      <c r="BT48" s="235"/>
      <c r="BU48" s="235"/>
      <c r="BV48" s="235"/>
      <c r="BW48" s="235"/>
      <c r="BX48" s="235"/>
      <c r="BY48" s="235"/>
      <c r="BZ48" s="235"/>
      <c r="CA48" s="235"/>
      <c r="CB48" s="235"/>
      <c r="CC48" s="235"/>
      <c r="CD48" s="235"/>
      <c r="CE48" s="235"/>
      <c r="CF48" s="235"/>
      <c r="CG48" s="235"/>
      <c r="CH48" s="235"/>
      <c r="CI48" s="235"/>
      <c r="CJ48" s="235"/>
      <c r="CK48" s="235"/>
      <c r="CL48" s="235"/>
      <c r="CM48" s="235"/>
    </row>
    <row r="49" spans="1:91" s="117" customFormat="1" ht="18.75" thickBot="1" x14ac:dyDescent="0.3">
      <c r="A49" s="297"/>
      <c r="B49" s="97">
        <v>35</v>
      </c>
      <c r="C49" s="87" t="s">
        <v>62</v>
      </c>
      <c r="D49" s="98"/>
      <c r="E49" s="112"/>
      <c r="F49" s="106"/>
      <c r="G49" s="107"/>
      <c r="H49" s="107"/>
      <c r="I49" s="107"/>
      <c r="J49" s="108"/>
      <c r="K49" s="107"/>
      <c r="L49" s="107"/>
      <c r="M49" s="107"/>
      <c r="N49" s="107"/>
      <c r="O49" s="107"/>
      <c r="P49" s="107"/>
      <c r="Q49" s="107"/>
      <c r="R49" s="107"/>
      <c r="S49" s="109">
        <f t="shared" si="0"/>
        <v>0</v>
      </c>
      <c r="T49" s="103">
        <f t="shared" si="3"/>
        <v>0</v>
      </c>
      <c r="U49" s="279"/>
      <c r="V49" s="234"/>
      <c r="W49" s="279"/>
      <c r="X49" s="279"/>
      <c r="Y49" s="279"/>
      <c r="Z49" s="279"/>
      <c r="AA49" s="279"/>
      <c r="AB49" s="279"/>
      <c r="AC49" s="279"/>
      <c r="AD49" s="279"/>
      <c r="AE49" s="279"/>
      <c r="AF49" s="279"/>
      <c r="AG49" s="279"/>
      <c r="AH49" s="279"/>
      <c r="AI49" s="279"/>
      <c r="AJ49" s="282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235"/>
      <c r="AY49" s="235"/>
      <c r="AZ49" s="235"/>
      <c r="BA49" s="235"/>
      <c r="BB49" s="235"/>
      <c r="BC49" s="235"/>
      <c r="BD49" s="235"/>
      <c r="BE49" s="235"/>
      <c r="BF49" s="235"/>
      <c r="BG49" s="235"/>
      <c r="BH49" s="235"/>
      <c r="BI49" s="235"/>
      <c r="BJ49" s="235"/>
      <c r="BK49" s="235"/>
      <c r="BL49" s="235"/>
      <c r="BM49" s="235"/>
      <c r="BN49" s="235"/>
      <c r="BO49" s="235"/>
      <c r="BP49" s="235"/>
      <c r="BQ49" s="235"/>
      <c r="BR49" s="235"/>
      <c r="BS49" s="235"/>
      <c r="BT49" s="235"/>
      <c r="BU49" s="235"/>
      <c r="BV49" s="235"/>
      <c r="BW49" s="235"/>
      <c r="BX49" s="235"/>
      <c r="BY49" s="235"/>
      <c r="BZ49" s="235"/>
      <c r="CA49" s="235"/>
      <c r="CB49" s="235"/>
      <c r="CC49" s="235"/>
      <c r="CD49" s="235"/>
      <c r="CE49" s="235"/>
      <c r="CF49" s="235"/>
      <c r="CG49" s="235"/>
      <c r="CH49" s="235"/>
      <c r="CI49" s="235"/>
      <c r="CJ49" s="235"/>
      <c r="CK49" s="235"/>
      <c r="CL49" s="235"/>
      <c r="CM49" s="235"/>
    </row>
    <row r="50" spans="1:91" s="117" customFormat="1" ht="18.75" thickBot="1" x14ac:dyDescent="0.3">
      <c r="A50" s="297"/>
      <c r="B50" s="97">
        <v>36</v>
      </c>
      <c r="C50" s="87" t="s">
        <v>63</v>
      </c>
      <c r="D50" s="98"/>
      <c r="E50" s="105"/>
      <c r="F50" s="106"/>
      <c r="G50" s="107"/>
      <c r="H50" s="107"/>
      <c r="I50" s="107"/>
      <c r="J50" s="108"/>
      <c r="K50" s="107"/>
      <c r="L50" s="107"/>
      <c r="M50" s="107"/>
      <c r="N50" s="107"/>
      <c r="O50" s="107"/>
      <c r="P50" s="107"/>
      <c r="Q50" s="107"/>
      <c r="R50" s="107"/>
      <c r="S50" s="109">
        <f t="shared" si="0"/>
        <v>0</v>
      </c>
      <c r="T50" s="103">
        <f t="shared" si="3"/>
        <v>0</v>
      </c>
      <c r="U50" s="279"/>
      <c r="V50" s="234"/>
      <c r="W50" s="279"/>
      <c r="X50" s="279"/>
      <c r="Y50" s="279"/>
      <c r="Z50" s="279"/>
      <c r="AA50" s="279"/>
      <c r="AB50" s="279"/>
      <c r="AC50" s="279"/>
      <c r="AD50" s="279"/>
      <c r="AE50" s="279"/>
      <c r="AF50" s="279"/>
      <c r="AG50" s="279"/>
      <c r="AH50" s="279"/>
      <c r="AI50" s="279"/>
      <c r="AJ50" s="282"/>
      <c r="AK50" s="235"/>
      <c r="AL50" s="235"/>
      <c r="AM50" s="235"/>
      <c r="AN50" s="235"/>
      <c r="AO50" s="235"/>
      <c r="AP50" s="235"/>
      <c r="AQ50" s="235"/>
      <c r="AR50" s="235"/>
      <c r="AS50" s="235"/>
      <c r="AT50" s="235"/>
      <c r="AU50" s="235"/>
      <c r="AV50" s="235"/>
      <c r="AW50" s="235"/>
      <c r="AX50" s="235"/>
      <c r="AY50" s="235"/>
      <c r="AZ50" s="235"/>
      <c r="BA50" s="235"/>
      <c r="BB50" s="235"/>
      <c r="BC50" s="235"/>
      <c r="BD50" s="235"/>
      <c r="BE50" s="235"/>
      <c r="BF50" s="235"/>
      <c r="BG50" s="235"/>
      <c r="BH50" s="235"/>
      <c r="BI50" s="235"/>
      <c r="BJ50" s="235"/>
      <c r="BK50" s="235"/>
      <c r="BL50" s="235"/>
      <c r="BM50" s="235"/>
      <c r="BN50" s="235"/>
      <c r="BO50" s="235"/>
      <c r="BP50" s="235"/>
      <c r="BQ50" s="235"/>
      <c r="BR50" s="235"/>
      <c r="BS50" s="235"/>
      <c r="BT50" s="235"/>
      <c r="BU50" s="235"/>
      <c r="BV50" s="235"/>
      <c r="BW50" s="235"/>
      <c r="BX50" s="235"/>
      <c r="BY50" s="235"/>
      <c r="BZ50" s="235"/>
      <c r="CA50" s="235"/>
      <c r="CB50" s="235"/>
      <c r="CC50" s="235"/>
      <c r="CD50" s="235"/>
      <c r="CE50" s="235"/>
      <c r="CF50" s="235"/>
      <c r="CG50" s="235"/>
      <c r="CH50" s="235"/>
      <c r="CI50" s="235"/>
      <c r="CJ50" s="235"/>
      <c r="CK50" s="235"/>
      <c r="CL50" s="235"/>
      <c r="CM50" s="235"/>
    </row>
    <row r="51" spans="1:91" s="117" customFormat="1" ht="18.75" thickBot="1" x14ac:dyDescent="0.3">
      <c r="A51" s="297"/>
      <c r="B51" s="97">
        <v>37</v>
      </c>
      <c r="C51" s="87" t="s">
        <v>64</v>
      </c>
      <c r="D51" s="98"/>
      <c r="E51" s="105"/>
      <c r="F51" s="106"/>
      <c r="G51" s="107"/>
      <c r="H51" s="107"/>
      <c r="I51" s="107"/>
      <c r="J51" s="108"/>
      <c r="K51" s="107"/>
      <c r="L51" s="107"/>
      <c r="M51" s="107"/>
      <c r="N51" s="107"/>
      <c r="O51" s="107"/>
      <c r="P51" s="107"/>
      <c r="Q51" s="107"/>
      <c r="R51" s="107"/>
      <c r="S51" s="109">
        <f t="shared" si="0"/>
        <v>0</v>
      </c>
      <c r="T51" s="103">
        <f t="shared" si="3"/>
        <v>0</v>
      </c>
      <c r="U51" s="279"/>
      <c r="V51" s="234"/>
      <c r="W51" s="279"/>
      <c r="X51" s="279"/>
      <c r="Y51" s="279"/>
      <c r="Z51" s="279"/>
      <c r="AA51" s="279"/>
      <c r="AB51" s="279"/>
      <c r="AC51" s="279"/>
      <c r="AD51" s="279"/>
      <c r="AE51" s="279"/>
      <c r="AF51" s="279"/>
      <c r="AG51" s="279"/>
      <c r="AH51" s="279"/>
      <c r="AI51" s="279"/>
      <c r="AJ51" s="282"/>
      <c r="AK51" s="235"/>
      <c r="AL51" s="235"/>
      <c r="AM51" s="235"/>
      <c r="AN51" s="235"/>
      <c r="AO51" s="235"/>
      <c r="AP51" s="235"/>
      <c r="AQ51" s="235"/>
      <c r="AR51" s="235"/>
      <c r="AS51" s="235"/>
      <c r="AT51" s="235"/>
      <c r="AU51" s="235"/>
      <c r="AV51" s="235"/>
      <c r="AW51" s="235"/>
      <c r="AX51" s="235"/>
      <c r="AY51" s="235"/>
      <c r="AZ51" s="235"/>
      <c r="BA51" s="235"/>
      <c r="BB51" s="235"/>
      <c r="BC51" s="235"/>
      <c r="BD51" s="235"/>
      <c r="BE51" s="235"/>
      <c r="BF51" s="235"/>
      <c r="BG51" s="235"/>
      <c r="BH51" s="235"/>
      <c r="BI51" s="235"/>
      <c r="BJ51" s="235"/>
      <c r="BK51" s="235"/>
      <c r="BL51" s="235"/>
      <c r="BM51" s="235"/>
      <c r="BN51" s="235"/>
      <c r="BO51" s="235"/>
      <c r="BP51" s="235"/>
      <c r="BQ51" s="235"/>
      <c r="BR51" s="235"/>
      <c r="BS51" s="235"/>
      <c r="BT51" s="235"/>
      <c r="BU51" s="235"/>
      <c r="BV51" s="235"/>
      <c r="BW51" s="235"/>
      <c r="BX51" s="235"/>
      <c r="BY51" s="235"/>
      <c r="BZ51" s="235"/>
      <c r="CA51" s="235"/>
      <c r="CB51" s="235"/>
      <c r="CC51" s="235"/>
      <c r="CD51" s="235"/>
      <c r="CE51" s="235"/>
      <c r="CF51" s="235"/>
      <c r="CG51" s="235"/>
      <c r="CH51" s="235"/>
      <c r="CI51" s="235"/>
      <c r="CJ51" s="235"/>
      <c r="CK51" s="235"/>
      <c r="CL51" s="235"/>
      <c r="CM51" s="235"/>
    </row>
    <row r="52" spans="1:91" s="117" customFormat="1" ht="36.75" thickBot="1" x14ac:dyDescent="0.3">
      <c r="A52" s="297"/>
      <c r="B52" s="97">
        <v>38</v>
      </c>
      <c r="C52" s="87" t="s">
        <v>65</v>
      </c>
      <c r="D52" s="98"/>
      <c r="E52" s="105"/>
      <c r="F52" s="106"/>
      <c r="G52" s="107"/>
      <c r="H52" s="107"/>
      <c r="I52" s="107"/>
      <c r="J52" s="108"/>
      <c r="K52" s="107"/>
      <c r="L52" s="107"/>
      <c r="M52" s="107"/>
      <c r="N52" s="107"/>
      <c r="O52" s="107"/>
      <c r="P52" s="107"/>
      <c r="Q52" s="107"/>
      <c r="R52" s="107"/>
      <c r="S52" s="109">
        <f t="shared" si="0"/>
        <v>0</v>
      </c>
      <c r="T52" s="103">
        <f t="shared" si="3"/>
        <v>0</v>
      </c>
      <c r="U52" s="279"/>
      <c r="V52" s="234"/>
      <c r="W52" s="279"/>
      <c r="X52" s="279"/>
      <c r="Y52" s="279"/>
      <c r="Z52" s="279"/>
      <c r="AA52" s="279"/>
      <c r="AB52" s="279"/>
      <c r="AC52" s="279"/>
      <c r="AD52" s="279"/>
      <c r="AE52" s="279"/>
      <c r="AF52" s="279"/>
      <c r="AG52" s="279"/>
      <c r="AH52" s="279"/>
      <c r="AI52" s="279"/>
      <c r="AJ52" s="282"/>
      <c r="AK52" s="235"/>
      <c r="AL52" s="235"/>
      <c r="AM52" s="235"/>
      <c r="AN52" s="235"/>
      <c r="AO52" s="235"/>
      <c r="AP52" s="235"/>
      <c r="AQ52" s="235"/>
      <c r="AR52" s="235"/>
      <c r="AS52" s="235"/>
      <c r="AT52" s="235"/>
      <c r="AU52" s="235"/>
      <c r="AV52" s="235"/>
      <c r="AW52" s="235"/>
      <c r="AX52" s="235"/>
      <c r="AY52" s="235"/>
      <c r="AZ52" s="235"/>
      <c r="BA52" s="235"/>
      <c r="BB52" s="235"/>
      <c r="BC52" s="235"/>
      <c r="BD52" s="235"/>
      <c r="BE52" s="235"/>
      <c r="BF52" s="235"/>
      <c r="BG52" s="235"/>
      <c r="BH52" s="235"/>
      <c r="BI52" s="235"/>
      <c r="BJ52" s="235"/>
      <c r="BK52" s="235"/>
      <c r="BL52" s="235"/>
      <c r="BM52" s="235"/>
      <c r="BN52" s="235"/>
      <c r="BO52" s="235"/>
      <c r="BP52" s="235"/>
      <c r="BQ52" s="235"/>
      <c r="BR52" s="235"/>
      <c r="BS52" s="235"/>
      <c r="BT52" s="235"/>
      <c r="BU52" s="235"/>
      <c r="BV52" s="235"/>
      <c r="BW52" s="235"/>
      <c r="BX52" s="235"/>
      <c r="BY52" s="235"/>
      <c r="BZ52" s="235"/>
      <c r="CA52" s="235"/>
      <c r="CB52" s="235"/>
      <c r="CC52" s="235"/>
      <c r="CD52" s="235"/>
      <c r="CE52" s="235"/>
      <c r="CF52" s="235"/>
      <c r="CG52" s="235"/>
      <c r="CH52" s="235"/>
      <c r="CI52" s="235"/>
      <c r="CJ52" s="235"/>
      <c r="CK52" s="235"/>
      <c r="CL52" s="235"/>
      <c r="CM52" s="235"/>
    </row>
    <row r="53" spans="1:91" s="117" customFormat="1" ht="18.75" thickBot="1" x14ac:dyDescent="0.3">
      <c r="A53" s="297"/>
      <c r="B53" s="97">
        <v>39</v>
      </c>
      <c r="C53" s="87" t="s">
        <v>66</v>
      </c>
      <c r="D53" s="98"/>
      <c r="E53" s="105"/>
      <c r="F53" s="106"/>
      <c r="G53" s="107"/>
      <c r="H53" s="107"/>
      <c r="I53" s="107"/>
      <c r="J53" s="108"/>
      <c r="K53" s="107"/>
      <c r="L53" s="107"/>
      <c r="M53" s="107"/>
      <c r="N53" s="107"/>
      <c r="O53" s="107"/>
      <c r="P53" s="107"/>
      <c r="Q53" s="107"/>
      <c r="R53" s="107"/>
      <c r="S53" s="109">
        <f t="shared" si="0"/>
        <v>0</v>
      </c>
      <c r="T53" s="103">
        <f t="shared" si="3"/>
        <v>0</v>
      </c>
      <c r="U53" s="279"/>
      <c r="V53" s="234"/>
      <c r="W53" s="279"/>
      <c r="X53" s="279"/>
      <c r="Y53" s="279"/>
      <c r="Z53" s="279"/>
      <c r="AA53" s="279"/>
      <c r="AB53" s="279"/>
      <c r="AC53" s="279"/>
      <c r="AD53" s="279"/>
      <c r="AE53" s="279"/>
      <c r="AF53" s="279"/>
      <c r="AG53" s="279"/>
      <c r="AH53" s="279"/>
      <c r="AI53" s="279"/>
      <c r="AJ53" s="282"/>
      <c r="AK53" s="235"/>
      <c r="AL53" s="235"/>
      <c r="AM53" s="235"/>
      <c r="AN53" s="235"/>
      <c r="AO53" s="235"/>
      <c r="AP53" s="235"/>
      <c r="AQ53" s="235"/>
      <c r="AR53" s="235"/>
      <c r="AS53" s="235"/>
      <c r="AT53" s="235"/>
      <c r="AU53" s="235"/>
      <c r="AV53" s="235"/>
      <c r="AW53" s="235"/>
      <c r="AX53" s="235"/>
      <c r="AY53" s="235"/>
      <c r="AZ53" s="235"/>
      <c r="BA53" s="235"/>
      <c r="BB53" s="235"/>
      <c r="BC53" s="235"/>
      <c r="BD53" s="235"/>
      <c r="BE53" s="235"/>
      <c r="BF53" s="235"/>
      <c r="BG53" s="235"/>
      <c r="BH53" s="235"/>
      <c r="BI53" s="235"/>
      <c r="BJ53" s="235"/>
      <c r="BK53" s="235"/>
      <c r="BL53" s="235"/>
      <c r="BM53" s="235"/>
      <c r="BN53" s="235"/>
      <c r="BO53" s="235"/>
      <c r="BP53" s="235"/>
      <c r="BQ53" s="235"/>
      <c r="BR53" s="235"/>
      <c r="BS53" s="235"/>
      <c r="BT53" s="235"/>
      <c r="BU53" s="235"/>
      <c r="BV53" s="235"/>
      <c r="BW53" s="235"/>
      <c r="BX53" s="235"/>
      <c r="BY53" s="235"/>
      <c r="BZ53" s="235"/>
      <c r="CA53" s="235"/>
      <c r="CB53" s="235"/>
      <c r="CC53" s="235"/>
      <c r="CD53" s="235"/>
      <c r="CE53" s="235"/>
      <c r="CF53" s="235"/>
      <c r="CG53" s="235"/>
      <c r="CH53" s="235"/>
      <c r="CI53" s="235"/>
      <c r="CJ53" s="235"/>
      <c r="CK53" s="235"/>
      <c r="CL53" s="235"/>
      <c r="CM53" s="235"/>
    </row>
    <row r="54" spans="1:91" s="117" customFormat="1" ht="36.75" thickBot="1" x14ac:dyDescent="0.3">
      <c r="A54" s="297"/>
      <c r="B54" s="97">
        <v>40</v>
      </c>
      <c r="C54" s="87" t="s">
        <v>67</v>
      </c>
      <c r="D54" s="98"/>
      <c r="E54" s="105"/>
      <c r="F54" s="106"/>
      <c r="G54" s="107"/>
      <c r="H54" s="107"/>
      <c r="I54" s="107"/>
      <c r="J54" s="108"/>
      <c r="K54" s="107"/>
      <c r="L54" s="107"/>
      <c r="M54" s="107"/>
      <c r="N54" s="107"/>
      <c r="O54" s="107"/>
      <c r="P54" s="107"/>
      <c r="Q54" s="107"/>
      <c r="R54" s="107"/>
      <c r="S54" s="109">
        <f t="shared" si="0"/>
        <v>0</v>
      </c>
      <c r="T54" s="103">
        <f t="shared" si="3"/>
        <v>0</v>
      </c>
      <c r="U54" s="279"/>
      <c r="V54" s="234"/>
      <c r="W54" s="279"/>
      <c r="X54" s="279"/>
      <c r="Y54" s="279"/>
      <c r="Z54" s="279"/>
      <c r="AA54" s="279"/>
      <c r="AB54" s="279"/>
      <c r="AC54" s="279"/>
      <c r="AD54" s="279"/>
      <c r="AE54" s="279"/>
      <c r="AF54" s="279"/>
      <c r="AG54" s="279"/>
      <c r="AH54" s="279"/>
      <c r="AI54" s="279"/>
      <c r="AJ54" s="282"/>
      <c r="AK54" s="235"/>
      <c r="AL54" s="235"/>
      <c r="AM54" s="235"/>
      <c r="AN54" s="235"/>
      <c r="AO54" s="235"/>
      <c r="AP54" s="235"/>
      <c r="AQ54" s="235"/>
      <c r="AR54" s="235"/>
      <c r="AS54" s="235"/>
      <c r="AT54" s="235"/>
      <c r="AU54" s="235"/>
      <c r="AV54" s="235"/>
      <c r="AW54" s="235"/>
      <c r="AX54" s="235"/>
      <c r="AY54" s="235"/>
      <c r="AZ54" s="235"/>
      <c r="BA54" s="235"/>
      <c r="BB54" s="235"/>
      <c r="BC54" s="235"/>
      <c r="BD54" s="235"/>
      <c r="BE54" s="235"/>
      <c r="BF54" s="235"/>
      <c r="BG54" s="235"/>
      <c r="BH54" s="235"/>
      <c r="BI54" s="235"/>
      <c r="BJ54" s="235"/>
      <c r="BK54" s="235"/>
      <c r="BL54" s="235"/>
      <c r="BM54" s="235"/>
      <c r="BN54" s="235"/>
      <c r="BO54" s="235"/>
      <c r="BP54" s="235"/>
      <c r="BQ54" s="235"/>
      <c r="BR54" s="235"/>
      <c r="BS54" s="235"/>
      <c r="BT54" s="235"/>
      <c r="BU54" s="235"/>
      <c r="BV54" s="235"/>
      <c r="BW54" s="235"/>
      <c r="BX54" s="235"/>
      <c r="BY54" s="235"/>
      <c r="BZ54" s="235"/>
      <c r="CA54" s="235"/>
      <c r="CB54" s="235"/>
      <c r="CC54" s="235"/>
      <c r="CD54" s="235"/>
      <c r="CE54" s="235"/>
      <c r="CF54" s="235"/>
      <c r="CG54" s="235"/>
      <c r="CH54" s="235"/>
      <c r="CI54" s="235"/>
      <c r="CJ54" s="235"/>
      <c r="CK54" s="235"/>
      <c r="CL54" s="235"/>
      <c r="CM54" s="235"/>
    </row>
    <row r="55" spans="1:91" s="117" customFormat="1" ht="18.75" thickBot="1" x14ac:dyDescent="0.3">
      <c r="A55" s="297"/>
      <c r="B55" s="97">
        <v>41</v>
      </c>
      <c r="C55" s="87" t="s">
        <v>68</v>
      </c>
      <c r="D55" s="98"/>
      <c r="E55" s="113"/>
      <c r="F55" s="106"/>
      <c r="G55" s="107"/>
      <c r="H55" s="107"/>
      <c r="I55" s="107"/>
      <c r="J55" s="108"/>
      <c r="K55" s="107"/>
      <c r="L55" s="107"/>
      <c r="M55" s="107"/>
      <c r="N55" s="107"/>
      <c r="O55" s="107"/>
      <c r="P55" s="107"/>
      <c r="Q55" s="107"/>
      <c r="R55" s="107"/>
      <c r="S55" s="109">
        <f t="shared" si="0"/>
        <v>0</v>
      </c>
      <c r="T55" s="103">
        <f t="shared" si="3"/>
        <v>0</v>
      </c>
      <c r="U55" s="279"/>
      <c r="V55" s="234"/>
      <c r="W55" s="279"/>
      <c r="X55" s="279"/>
      <c r="Y55" s="279"/>
      <c r="Z55" s="279"/>
      <c r="AA55" s="279"/>
      <c r="AB55" s="279"/>
      <c r="AC55" s="279"/>
      <c r="AD55" s="279"/>
      <c r="AE55" s="279"/>
      <c r="AF55" s="279"/>
      <c r="AG55" s="279"/>
      <c r="AH55" s="279"/>
      <c r="AI55" s="279"/>
      <c r="AJ55" s="282"/>
      <c r="AK55" s="235"/>
      <c r="AL55" s="235"/>
      <c r="AM55" s="235"/>
      <c r="AN55" s="235"/>
      <c r="AO55" s="235"/>
      <c r="AP55" s="235"/>
      <c r="AQ55" s="235"/>
      <c r="AR55" s="235"/>
      <c r="AS55" s="235"/>
      <c r="AT55" s="235"/>
      <c r="AU55" s="235"/>
      <c r="AV55" s="235"/>
      <c r="AW55" s="235"/>
      <c r="AX55" s="235"/>
      <c r="AY55" s="235"/>
      <c r="AZ55" s="235"/>
      <c r="BA55" s="235"/>
      <c r="BB55" s="235"/>
      <c r="BC55" s="235"/>
      <c r="BD55" s="235"/>
      <c r="BE55" s="235"/>
      <c r="BF55" s="235"/>
      <c r="BG55" s="235"/>
      <c r="BH55" s="235"/>
      <c r="BI55" s="235"/>
      <c r="BJ55" s="235"/>
      <c r="BK55" s="235"/>
      <c r="BL55" s="235"/>
      <c r="BM55" s="235"/>
      <c r="BN55" s="235"/>
      <c r="BO55" s="235"/>
      <c r="BP55" s="235"/>
      <c r="BQ55" s="235"/>
      <c r="BR55" s="235"/>
      <c r="BS55" s="235"/>
      <c r="BT55" s="235"/>
      <c r="BU55" s="235"/>
      <c r="BV55" s="235"/>
      <c r="BW55" s="235"/>
      <c r="BX55" s="235"/>
      <c r="BY55" s="235"/>
      <c r="BZ55" s="235"/>
      <c r="CA55" s="235"/>
      <c r="CB55" s="235"/>
      <c r="CC55" s="235"/>
      <c r="CD55" s="235"/>
      <c r="CE55" s="235"/>
      <c r="CF55" s="235"/>
      <c r="CG55" s="235"/>
      <c r="CH55" s="235"/>
      <c r="CI55" s="235"/>
      <c r="CJ55" s="235"/>
      <c r="CK55" s="235"/>
      <c r="CL55" s="235"/>
      <c r="CM55" s="235"/>
    </row>
    <row r="56" spans="1:91" s="117" customFormat="1" ht="18.75" thickBot="1" x14ac:dyDescent="0.3">
      <c r="A56" s="297"/>
      <c r="B56" s="97">
        <v>42</v>
      </c>
      <c r="C56" s="87" t="s">
        <v>69</v>
      </c>
      <c r="D56" s="98">
        <v>1590</v>
      </c>
      <c r="E56" s="114">
        <v>98839</v>
      </c>
      <c r="F56" s="106">
        <f>+J56</f>
        <v>69187</v>
      </c>
      <c r="G56" s="107"/>
      <c r="H56" s="107"/>
      <c r="I56" s="107"/>
      <c r="J56" s="108">
        <v>69187</v>
      </c>
      <c r="K56" s="107"/>
      <c r="L56" s="107"/>
      <c r="M56" s="107"/>
      <c r="N56" s="107"/>
      <c r="O56" s="107"/>
      <c r="P56" s="107"/>
      <c r="Q56" s="107"/>
      <c r="R56" s="107"/>
      <c r="S56" s="109">
        <f t="shared" si="0"/>
        <v>69187</v>
      </c>
      <c r="T56" s="103">
        <f t="shared" si="3"/>
        <v>0</v>
      </c>
      <c r="U56" s="279"/>
      <c r="V56" s="234"/>
      <c r="W56" s="279"/>
      <c r="X56" s="279"/>
      <c r="Y56" s="279"/>
      <c r="Z56" s="279"/>
      <c r="AA56" s="279"/>
      <c r="AB56" s="279"/>
      <c r="AC56" s="279"/>
      <c r="AD56" s="279"/>
      <c r="AE56" s="279"/>
      <c r="AF56" s="279"/>
      <c r="AG56" s="279"/>
      <c r="AH56" s="279"/>
      <c r="AI56" s="279"/>
      <c r="AJ56" s="282"/>
      <c r="AK56" s="235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  <c r="BF56" s="235"/>
      <c r="BG56" s="235"/>
      <c r="BH56" s="235"/>
      <c r="BI56" s="235"/>
      <c r="BJ56" s="235"/>
      <c r="BK56" s="235"/>
      <c r="BL56" s="235"/>
      <c r="BM56" s="235"/>
      <c r="BN56" s="235"/>
      <c r="BO56" s="235"/>
      <c r="BP56" s="235"/>
      <c r="BQ56" s="235"/>
      <c r="BR56" s="235"/>
      <c r="BS56" s="235"/>
      <c r="BT56" s="235"/>
      <c r="BU56" s="235"/>
      <c r="BV56" s="235"/>
      <c r="BW56" s="235"/>
      <c r="BX56" s="235"/>
      <c r="BY56" s="235"/>
      <c r="BZ56" s="235"/>
      <c r="CA56" s="235"/>
      <c r="CB56" s="235"/>
      <c r="CC56" s="235"/>
      <c r="CD56" s="235"/>
      <c r="CE56" s="235"/>
      <c r="CF56" s="235"/>
      <c r="CG56" s="235"/>
      <c r="CH56" s="235"/>
      <c r="CI56" s="235"/>
      <c r="CJ56" s="235"/>
      <c r="CK56" s="235"/>
      <c r="CL56" s="235"/>
      <c r="CM56" s="235"/>
    </row>
    <row r="57" spans="1:91" s="117" customFormat="1" ht="18.75" thickBot="1" x14ac:dyDescent="0.3">
      <c r="A57" s="297"/>
      <c r="B57" s="97">
        <v>43</v>
      </c>
      <c r="C57" s="87" t="s">
        <v>70</v>
      </c>
      <c r="D57" s="98">
        <v>1590</v>
      </c>
      <c r="E57" s="105">
        <v>4167450</v>
      </c>
      <c r="F57" s="106">
        <f>+J57</f>
        <v>2917215</v>
      </c>
      <c r="G57" s="107"/>
      <c r="H57" s="107"/>
      <c r="I57" s="107"/>
      <c r="J57" s="108">
        <v>2917215</v>
      </c>
      <c r="K57" s="107"/>
      <c r="L57" s="107"/>
      <c r="M57" s="107"/>
      <c r="N57" s="107"/>
      <c r="O57" s="107"/>
      <c r="P57" s="107"/>
      <c r="Q57" s="107"/>
      <c r="R57" s="107"/>
      <c r="S57" s="109">
        <f t="shared" si="0"/>
        <v>2917215</v>
      </c>
      <c r="T57" s="103">
        <f t="shared" si="3"/>
        <v>0</v>
      </c>
      <c r="U57" s="279"/>
      <c r="V57" s="234"/>
      <c r="W57" s="279"/>
      <c r="X57" s="279"/>
      <c r="Y57" s="279"/>
      <c r="Z57" s="279"/>
      <c r="AA57" s="279"/>
      <c r="AB57" s="279"/>
      <c r="AC57" s="279"/>
      <c r="AD57" s="279"/>
      <c r="AE57" s="279"/>
      <c r="AF57" s="279"/>
      <c r="AG57" s="279"/>
      <c r="AH57" s="279"/>
      <c r="AI57" s="279"/>
      <c r="AJ57" s="282"/>
      <c r="AK57" s="235"/>
      <c r="AL57" s="235"/>
      <c r="AM57" s="235"/>
      <c r="AN57" s="235"/>
      <c r="AO57" s="235"/>
      <c r="AP57" s="235"/>
      <c r="AQ57" s="235"/>
      <c r="AR57" s="235"/>
      <c r="AS57" s="235"/>
      <c r="AT57" s="235"/>
      <c r="AU57" s="235"/>
      <c r="AV57" s="235"/>
      <c r="AW57" s="235"/>
      <c r="AX57" s="235"/>
      <c r="AY57" s="235"/>
      <c r="AZ57" s="235"/>
      <c r="BA57" s="235"/>
      <c r="BB57" s="235"/>
      <c r="BC57" s="235"/>
      <c r="BD57" s="235"/>
      <c r="BE57" s="235"/>
      <c r="BF57" s="235"/>
      <c r="BG57" s="235"/>
      <c r="BH57" s="235"/>
      <c r="BI57" s="235"/>
      <c r="BJ57" s="235"/>
      <c r="BK57" s="235"/>
      <c r="BL57" s="235"/>
      <c r="BM57" s="235"/>
      <c r="BN57" s="235"/>
      <c r="BO57" s="235"/>
      <c r="BP57" s="235"/>
      <c r="BQ57" s="235"/>
      <c r="BR57" s="235"/>
      <c r="BS57" s="235"/>
      <c r="BT57" s="235"/>
      <c r="BU57" s="235"/>
      <c r="BV57" s="235"/>
      <c r="BW57" s="235"/>
      <c r="BX57" s="235"/>
      <c r="BY57" s="235"/>
      <c r="BZ57" s="235"/>
      <c r="CA57" s="235"/>
      <c r="CB57" s="235"/>
      <c r="CC57" s="235"/>
      <c r="CD57" s="235"/>
      <c r="CE57" s="235"/>
      <c r="CF57" s="235"/>
      <c r="CG57" s="235"/>
      <c r="CH57" s="235"/>
      <c r="CI57" s="235"/>
      <c r="CJ57" s="235"/>
      <c r="CK57" s="235"/>
      <c r="CL57" s="235"/>
      <c r="CM57" s="235"/>
    </row>
    <row r="58" spans="1:91" s="117" customFormat="1" ht="36.75" thickBot="1" x14ac:dyDescent="0.3">
      <c r="A58" s="297"/>
      <c r="B58" s="97">
        <v>44</v>
      </c>
      <c r="C58" s="87" t="s">
        <v>71</v>
      </c>
      <c r="D58" s="98"/>
      <c r="E58" s="112"/>
      <c r="F58" s="106"/>
      <c r="G58" s="107"/>
      <c r="H58" s="107"/>
      <c r="I58" s="107"/>
      <c r="J58" s="108"/>
      <c r="K58" s="107"/>
      <c r="L58" s="107"/>
      <c r="M58" s="107"/>
      <c r="N58" s="107"/>
      <c r="O58" s="107"/>
      <c r="P58" s="107"/>
      <c r="Q58" s="107"/>
      <c r="R58" s="107"/>
      <c r="S58" s="109">
        <f t="shared" si="0"/>
        <v>0</v>
      </c>
      <c r="T58" s="103">
        <f t="shared" si="3"/>
        <v>0</v>
      </c>
      <c r="U58" s="279"/>
      <c r="V58" s="234"/>
      <c r="W58" s="279"/>
      <c r="X58" s="279"/>
      <c r="Y58" s="279"/>
      <c r="Z58" s="279"/>
      <c r="AA58" s="279"/>
      <c r="AB58" s="279"/>
      <c r="AC58" s="279"/>
      <c r="AD58" s="279"/>
      <c r="AE58" s="279"/>
      <c r="AF58" s="279"/>
      <c r="AG58" s="279"/>
      <c r="AH58" s="279"/>
      <c r="AI58" s="279"/>
      <c r="AJ58" s="282"/>
      <c r="AK58" s="235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5"/>
      <c r="BH58" s="235"/>
      <c r="BI58" s="235"/>
      <c r="BJ58" s="235"/>
      <c r="BK58" s="235"/>
      <c r="BL58" s="235"/>
      <c r="BM58" s="235"/>
      <c r="BN58" s="235"/>
      <c r="BO58" s="235"/>
      <c r="BP58" s="235"/>
      <c r="BQ58" s="235"/>
      <c r="BR58" s="235"/>
      <c r="BS58" s="235"/>
      <c r="BT58" s="235"/>
      <c r="BU58" s="235"/>
      <c r="BV58" s="235"/>
      <c r="BW58" s="235"/>
      <c r="BX58" s="235"/>
      <c r="BY58" s="235"/>
      <c r="BZ58" s="235"/>
      <c r="CA58" s="235"/>
      <c r="CB58" s="235"/>
      <c r="CC58" s="235"/>
      <c r="CD58" s="235"/>
      <c r="CE58" s="235"/>
      <c r="CF58" s="235"/>
      <c r="CG58" s="235"/>
      <c r="CH58" s="235"/>
      <c r="CI58" s="235"/>
      <c r="CJ58" s="235"/>
      <c r="CK58" s="235"/>
      <c r="CL58" s="235"/>
      <c r="CM58" s="235"/>
    </row>
    <row r="59" spans="1:91" s="117" customFormat="1" ht="18.75" thickBot="1" x14ac:dyDescent="0.3">
      <c r="A59" s="297"/>
      <c r="B59" s="97">
        <v>45</v>
      </c>
      <c r="C59" s="87" t="s">
        <v>72</v>
      </c>
      <c r="D59" s="98"/>
      <c r="E59" s="113"/>
      <c r="F59" s="106"/>
      <c r="G59" s="107"/>
      <c r="H59" s="107"/>
      <c r="I59" s="107"/>
      <c r="J59" s="108"/>
      <c r="K59" s="107"/>
      <c r="L59" s="107"/>
      <c r="M59" s="107"/>
      <c r="N59" s="107"/>
      <c r="O59" s="107"/>
      <c r="P59" s="107"/>
      <c r="Q59" s="107"/>
      <c r="R59" s="107"/>
      <c r="S59" s="109">
        <f t="shared" si="0"/>
        <v>0</v>
      </c>
      <c r="T59" s="103">
        <f t="shared" si="3"/>
        <v>0</v>
      </c>
      <c r="U59" s="279"/>
      <c r="V59" s="234"/>
      <c r="W59" s="279"/>
      <c r="X59" s="279"/>
      <c r="Y59" s="279"/>
      <c r="Z59" s="279"/>
      <c r="AA59" s="279"/>
      <c r="AB59" s="279"/>
      <c r="AC59" s="279"/>
      <c r="AD59" s="279"/>
      <c r="AE59" s="279"/>
      <c r="AF59" s="279"/>
      <c r="AG59" s="279"/>
      <c r="AH59" s="279"/>
      <c r="AI59" s="279"/>
      <c r="AJ59" s="282"/>
      <c r="AK59" s="235"/>
      <c r="AL59" s="235"/>
      <c r="AM59" s="235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5"/>
      <c r="AY59" s="235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5"/>
      <c r="BK59" s="235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5"/>
      <c r="BW59" s="235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5"/>
      <c r="CI59" s="235"/>
      <c r="CJ59" s="235"/>
      <c r="CK59" s="235"/>
      <c r="CL59" s="235"/>
      <c r="CM59" s="235"/>
    </row>
    <row r="60" spans="1:91" s="117" customFormat="1" ht="18.75" thickBot="1" x14ac:dyDescent="0.3">
      <c r="A60" s="297"/>
      <c r="B60" s="97">
        <v>46</v>
      </c>
      <c r="C60" s="87" t="s">
        <v>73</v>
      </c>
      <c r="D60" s="98"/>
      <c r="E60" s="113"/>
      <c r="F60" s="106"/>
      <c r="G60" s="107"/>
      <c r="H60" s="107"/>
      <c r="I60" s="107"/>
      <c r="J60" s="108"/>
      <c r="K60" s="107"/>
      <c r="L60" s="107"/>
      <c r="M60" s="107"/>
      <c r="N60" s="107"/>
      <c r="O60" s="107"/>
      <c r="P60" s="107"/>
      <c r="Q60" s="107"/>
      <c r="R60" s="107"/>
      <c r="S60" s="109">
        <f t="shared" si="0"/>
        <v>0</v>
      </c>
      <c r="T60" s="103">
        <f t="shared" si="3"/>
        <v>0</v>
      </c>
      <c r="U60" s="279"/>
      <c r="V60" s="234"/>
      <c r="W60" s="279"/>
      <c r="X60" s="279"/>
      <c r="Y60" s="279"/>
      <c r="Z60" s="279"/>
      <c r="AA60" s="279"/>
      <c r="AB60" s="279"/>
      <c r="AC60" s="279"/>
      <c r="AD60" s="279"/>
      <c r="AE60" s="279"/>
      <c r="AF60" s="279"/>
      <c r="AG60" s="279"/>
      <c r="AH60" s="279"/>
      <c r="AI60" s="279"/>
      <c r="AJ60" s="282"/>
      <c r="AK60" s="235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35"/>
      <c r="BA60" s="235"/>
      <c r="BB60" s="235"/>
      <c r="BC60" s="235"/>
      <c r="BD60" s="235"/>
      <c r="BE60" s="235"/>
      <c r="BF60" s="235"/>
      <c r="BG60" s="235"/>
      <c r="BH60" s="235"/>
      <c r="BI60" s="235"/>
      <c r="BJ60" s="235"/>
      <c r="BK60" s="235"/>
      <c r="BL60" s="235"/>
      <c r="BM60" s="235"/>
      <c r="BN60" s="235"/>
      <c r="BO60" s="235"/>
      <c r="BP60" s="235"/>
      <c r="BQ60" s="235"/>
      <c r="BR60" s="235"/>
      <c r="BS60" s="235"/>
      <c r="BT60" s="235"/>
      <c r="BU60" s="235"/>
      <c r="BV60" s="235"/>
      <c r="BW60" s="235"/>
      <c r="BX60" s="235"/>
      <c r="BY60" s="235"/>
      <c r="BZ60" s="235"/>
      <c r="CA60" s="235"/>
      <c r="CB60" s="235"/>
      <c r="CC60" s="235"/>
      <c r="CD60" s="235"/>
      <c r="CE60" s="235"/>
      <c r="CF60" s="235"/>
      <c r="CG60" s="235"/>
      <c r="CH60" s="235"/>
      <c r="CI60" s="235"/>
      <c r="CJ60" s="235"/>
      <c r="CK60" s="235"/>
      <c r="CL60" s="235"/>
      <c r="CM60" s="235"/>
    </row>
    <row r="61" spans="1:91" s="117" customFormat="1" ht="18.75" thickBot="1" x14ac:dyDescent="0.3">
      <c r="A61" s="297"/>
      <c r="B61" s="97">
        <v>47</v>
      </c>
      <c r="C61" s="87" t="s">
        <v>74</v>
      </c>
      <c r="D61" s="98"/>
      <c r="E61" s="115"/>
      <c r="F61" s="106"/>
      <c r="G61" s="107"/>
      <c r="H61" s="107"/>
      <c r="I61" s="107"/>
      <c r="J61" s="108"/>
      <c r="K61" s="107"/>
      <c r="L61" s="107"/>
      <c r="M61" s="107"/>
      <c r="N61" s="107"/>
      <c r="O61" s="107"/>
      <c r="P61" s="107"/>
      <c r="Q61" s="107"/>
      <c r="R61" s="107"/>
      <c r="S61" s="109">
        <f t="shared" si="0"/>
        <v>0</v>
      </c>
      <c r="T61" s="103">
        <f t="shared" si="3"/>
        <v>0</v>
      </c>
      <c r="U61" s="279"/>
      <c r="V61" s="234"/>
      <c r="W61" s="279"/>
      <c r="X61" s="279"/>
      <c r="Y61" s="279"/>
      <c r="Z61" s="279"/>
      <c r="AA61" s="279"/>
      <c r="AB61" s="279"/>
      <c r="AC61" s="279"/>
      <c r="AD61" s="279"/>
      <c r="AE61" s="279"/>
      <c r="AF61" s="279"/>
      <c r="AG61" s="279"/>
      <c r="AH61" s="279"/>
      <c r="AI61" s="279"/>
      <c r="AJ61" s="282"/>
      <c r="AK61" s="235"/>
      <c r="AL61" s="235"/>
      <c r="AM61" s="235"/>
      <c r="AN61" s="235"/>
      <c r="AO61" s="235"/>
      <c r="AP61" s="235"/>
      <c r="AQ61" s="235"/>
      <c r="AR61" s="235"/>
      <c r="AS61" s="235"/>
      <c r="AT61" s="235"/>
      <c r="AU61" s="235"/>
      <c r="AV61" s="235"/>
      <c r="AW61" s="235"/>
      <c r="AX61" s="235"/>
      <c r="AY61" s="235"/>
      <c r="AZ61" s="235"/>
      <c r="BA61" s="235"/>
      <c r="BB61" s="235"/>
      <c r="BC61" s="235"/>
      <c r="BD61" s="235"/>
      <c r="BE61" s="235"/>
      <c r="BF61" s="235"/>
      <c r="BG61" s="235"/>
      <c r="BH61" s="235"/>
      <c r="BI61" s="235"/>
      <c r="BJ61" s="235"/>
      <c r="BK61" s="235"/>
      <c r="BL61" s="235"/>
      <c r="BM61" s="235"/>
      <c r="BN61" s="235"/>
      <c r="BO61" s="235"/>
      <c r="BP61" s="235"/>
      <c r="BQ61" s="235"/>
      <c r="BR61" s="235"/>
      <c r="BS61" s="235"/>
      <c r="BT61" s="235"/>
      <c r="BU61" s="235"/>
      <c r="BV61" s="235"/>
      <c r="BW61" s="235"/>
      <c r="BX61" s="235"/>
      <c r="BY61" s="235"/>
      <c r="BZ61" s="235"/>
      <c r="CA61" s="235"/>
      <c r="CB61" s="235"/>
      <c r="CC61" s="235"/>
      <c r="CD61" s="235"/>
      <c r="CE61" s="235"/>
      <c r="CF61" s="235"/>
      <c r="CG61" s="235"/>
      <c r="CH61" s="235"/>
      <c r="CI61" s="235"/>
      <c r="CJ61" s="235"/>
      <c r="CK61" s="235"/>
      <c r="CL61" s="235"/>
      <c r="CM61" s="235"/>
    </row>
    <row r="62" spans="1:91" s="117" customFormat="1" ht="18.75" thickBot="1" x14ac:dyDescent="0.3">
      <c r="A62" s="297"/>
      <c r="B62" s="97">
        <v>48</v>
      </c>
      <c r="C62" s="87" t="s">
        <v>75</v>
      </c>
      <c r="D62" s="98">
        <v>1591</v>
      </c>
      <c r="E62" s="115">
        <v>2445212</v>
      </c>
      <c r="F62" s="106">
        <f>+J62</f>
        <v>1711648</v>
      </c>
      <c r="G62" s="107"/>
      <c r="H62" s="107"/>
      <c r="I62" s="107"/>
      <c r="J62" s="108">
        <v>1711648</v>
      </c>
      <c r="K62" s="107"/>
      <c r="L62" s="107"/>
      <c r="M62" s="107"/>
      <c r="N62" s="107"/>
      <c r="O62" s="107"/>
      <c r="P62" s="107"/>
      <c r="Q62" s="107"/>
      <c r="R62" s="107"/>
      <c r="S62" s="109">
        <f t="shared" si="0"/>
        <v>1711648</v>
      </c>
      <c r="T62" s="103">
        <f t="shared" si="3"/>
        <v>0</v>
      </c>
      <c r="U62" s="279"/>
      <c r="V62" s="234"/>
      <c r="W62" s="279"/>
      <c r="X62" s="279"/>
      <c r="Y62" s="279"/>
      <c r="Z62" s="279"/>
      <c r="AA62" s="279"/>
      <c r="AB62" s="279"/>
      <c r="AC62" s="279"/>
      <c r="AD62" s="279"/>
      <c r="AE62" s="279"/>
      <c r="AF62" s="279"/>
      <c r="AG62" s="279"/>
      <c r="AH62" s="279"/>
      <c r="AI62" s="279"/>
      <c r="AJ62" s="282"/>
      <c r="AK62" s="235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5"/>
      <c r="BA62" s="235"/>
      <c r="BB62" s="235"/>
      <c r="BC62" s="235"/>
      <c r="BD62" s="235"/>
      <c r="BE62" s="235"/>
      <c r="BF62" s="235"/>
      <c r="BG62" s="235"/>
      <c r="BH62" s="235"/>
      <c r="BI62" s="235"/>
      <c r="BJ62" s="235"/>
      <c r="BK62" s="235"/>
      <c r="BL62" s="235"/>
      <c r="BM62" s="235"/>
      <c r="BN62" s="235"/>
      <c r="BO62" s="235"/>
      <c r="BP62" s="235"/>
      <c r="BQ62" s="235"/>
      <c r="BR62" s="235"/>
      <c r="BS62" s="235"/>
      <c r="BT62" s="235"/>
      <c r="BU62" s="235"/>
      <c r="BV62" s="235"/>
      <c r="BW62" s="235"/>
      <c r="BX62" s="235"/>
      <c r="BY62" s="235"/>
      <c r="BZ62" s="235"/>
      <c r="CA62" s="235"/>
      <c r="CB62" s="235"/>
      <c r="CC62" s="235"/>
      <c r="CD62" s="235"/>
      <c r="CE62" s="235"/>
      <c r="CF62" s="235"/>
      <c r="CG62" s="235"/>
      <c r="CH62" s="235"/>
      <c r="CI62" s="235"/>
      <c r="CJ62" s="235"/>
      <c r="CK62" s="235"/>
      <c r="CL62" s="235"/>
      <c r="CM62" s="235"/>
    </row>
    <row r="63" spans="1:91" s="117" customFormat="1" ht="18.75" thickBot="1" x14ac:dyDescent="0.3">
      <c r="A63" s="297"/>
      <c r="B63" s="97">
        <v>49</v>
      </c>
      <c r="C63" s="87" t="s">
        <v>76</v>
      </c>
      <c r="D63" s="98"/>
      <c r="E63" s="115"/>
      <c r="F63" s="106"/>
      <c r="G63" s="107"/>
      <c r="H63" s="107"/>
      <c r="I63" s="107"/>
      <c r="J63" s="108"/>
      <c r="K63" s="107"/>
      <c r="L63" s="107"/>
      <c r="M63" s="107"/>
      <c r="N63" s="107"/>
      <c r="O63" s="107"/>
      <c r="P63" s="107"/>
      <c r="Q63" s="107"/>
      <c r="R63" s="107"/>
      <c r="S63" s="109">
        <f t="shared" si="0"/>
        <v>0</v>
      </c>
      <c r="T63" s="103">
        <f t="shared" si="3"/>
        <v>0</v>
      </c>
      <c r="U63" s="279"/>
      <c r="V63" s="234"/>
      <c r="W63" s="279"/>
      <c r="X63" s="279"/>
      <c r="Y63" s="279"/>
      <c r="Z63" s="279"/>
      <c r="AA63" s="279"/>
      <c r="AB63" s="279"/>
      <c r="AC63" s="279"/>
      <c r="AD63" s="279"/>
      <c r="AE63" s="279"/>
      <c r="AF63" s="279"/>
      <c r="AG63" s="279"/>
      <c r="AH63" s="279"/>
      <c r="AI63" s="279"/>
      <c r="AJ63" s="282"/>
      <c r="AK63" s="235"/>
      <c r="AL63" s="235"/>
      <c r="AM63" s="235"/>
      <c r="AN63" s="235"/>
      <c r="AO63" s="235"/>
      <c r="AP63" s="235"/>
      <c r="AQ63" s="235"/>
      <c r="AR63" s="235"/>
      <c r="AS63" s="235"/>
      <c r="AT63" s="235"/>
      <c r="AU63" s="235"/>
      <c r="AV63" s="235"/>
      <c r="AW63" s="235"/>
      <c r="AX63" s="235"/>
      <c r="AY63" s="235"/>
      <c r="AZ63" s="235"/>
      <c r="BA63" s="235"/>
      <c r="BB63" s="235"/>
      <c r="BC63" s="235"/>
      <c r="BD63" s="235"/>
      <c r="BE63" s="235"/>
      <c r="BF63" s="235"/>
      <c r="BG63" s="235"/>
      <c r="BH63" s="235"/>
      <c r="BI63" s="235"/>
      <c r="BJ63" s="235"/>
      <c r="BK63" s="235"/>
      <c r="BL63" s="235"/>
      <c r="BM63" s="235"/>
      <c r="BN63" s="235"/>
      <c r="BO63" s="235"/>
      <c r="BP63" s="235"/>
      <c r="BQ63" s="235"/>
      <c r="BR63" s="235"/>
      <c r="BS63" s="235"/>
      <c r="BT63" s="235"/>
      <c r="BU63" s="235"/>
      <c r="BV63" s="235"/>
      <c r="BW63" s="235"/>
      <c r="BX63" s="235"/>
      <c r="BY63" s="235"/>
      <c r="BZ63" s="235"/>
      <c r="CA63" s="235"/>
      <c r="CB63" s="235"/>
      <c r="CC63" s="235"/>
      <c r="CD63" s="235"/>
      <c r="CE63" s="235"/>
      <c r="CF63" s="235"/>
      <c r="CG63" s="235"/>
      <c r="CH63" s="235"/>
      <c r="CI63" s="235"/>
      <c r="CJ63" s="235"/>
      <c r="CK63" s="235"/>
      <c r="CL63" s="235"/>
      <c r="CM63" s="235"/>
    </row>
    <row r="64" spans="1:91" s="117" customFormat="1" ht="18.75" thickBot="1" x14ac:dyDescent="0.3">
      <c r="A64" s="297"/>
      <c r="B64" s="97">
        <v>50</v>
      </c>
      <c r="C64" s="87" t="s">
        <v>191</v>
      </c>
      <c r="D64" s="98">
        <v>1591</v>
      </c>
      <c r="E64" s="115">
        <v>5016613</v>
      </c>
      <c r="F64" s="106">
        <f>+J64</f>
        <v>3511629</v>
      </c>
      <c r="G64" s="107"/>
      <c r="H64" s="107"/>
      <c r="I64" s="107"/>
      <c r="J64" s="108">
        <v>3511629</v>
      </c>
      <c r="K64" s="107"/>
      <c r="L64" s="107"/>
      <c r="M64" s="107"/>
      <c r="N64" s="107"/>
      <c r="O64" s="107"/>
      <c r="P64" s="107"/>
      <c r="Q64" s="107"/>
      <c r="R64" s="107"/>
      <c r="S64" s="109">
        <f>+J64</f>
        <v>3511629</v>
      </c>
      <c r="T64" s="103"/>
      <c r="U64" s="279"/>
      <c r="V64" s="234"/>
      <c r="W64" s="279"/>
      <c r="X64" s="279"/>
      <c r="Y64" s="279"/>
      <c r="Z64" s="279"/>
      <c r="AA64" s="279"/>
      <c r="AB64" s="279"/>
      <c r="AC64" s="279"/>
      <c r="AD64" s="279"/>
      <c r="AE64" s="279"/>
      <c r="AF64" s="279"/>
      <c r="AG64" s="279"/>
      <c r="AH64" s="279"/>
      <c r="AI64" s="279"/>
      <c r="AJ64" s="282"/>
      <c r="AK64" s="235"/>
      <c r="AL64" s="235"/>
      <c r="AM64" s="235"/>
      <c r="AN64" s="235"/>
      <c r="AO64" s="235"/>
      <c r="AP64" s="235"/>
      <c r="AQ64" s="235"/>
      <c r="AR64" s="235"/>
      <c r="AS64" s="235"/>
      <c r="AT64" s="235"/>
      <c r="AU64" s="235"/>
      <c r="AV64" s="235"/>
      <c r="AW64" s="235"/>
      <c r="AX64" s="235"/>
      <c r="AY64" s="235"/>
      <c r="AZ64" s="235"/>
      <c r="BA64" s="235"/>
      <c r="BB64" s="235"/>
      <c r="BC64" s="235"/>
      <c r="BD64" s="235"/>
      <c r="BE64" s="235"/>
      <c r="BF64" s="235"/>
      <c r="BG64" s="235"/>
      <c r="BH64" s="235"/>
      <c r="BI64" s="235"/>
      <c r="BJ64" s="235"/>
      <c r="BK64" s="235"/>
      <c r="BL64" s="235"/>
      <c r="BM64" s="235"/>
      <c r="BN64" s="235"/>
      <c r="BO64" s="235"/>
      <c r="BP64" s="235"/>
      <c r="BQ64" s="235"/>
      <c r="BR64" s="235"/>
      <c r="BS64" s="235"/>
      <c r="BT64" s="235"/>
      <c r="BU64" s="235"/>
      <c r="BV64" s="235"/>
      <c r="BW64" s="235"/>
      <c r="BX64" s="235"/>
      <c r="BY64" s="235"/>
      <c r="BZ64" s="235"/>
      <c r="CA64" s="235"/>
      <c r="CB64" s="235"/>
      <c r="CC64" s="235"/>
      <c r="CD64" s="235"/>
      <c r="CE64" s="235"/>
      <c r="CF64" s="235"/>
      <c r="CG64" s="235"/>
      <c r="CH64" s="235"/>
      <c r="CI64" s="235"/>
      <c r="CJ64" s="235"/>
      <c r="CK64" s="235"/>
      <c r="CL64" s="235"/>
      <c r="CM64" s="235"/>
    </row>
    <row r="65" spans="1:91" s="117" customFormat="1" ht="18.75" thickBot="1" x14ac:dyDescent="0.3">
      <c r="A65" s="297"/>
      <c r="B65" s="97">
        <v>51</v>
      </c>
      <c r="C65" s="87" t="s">
        <v>78</v>
      </c>
      <c r="D65" s="98">
        <v>1591</v>
      </c>
      <c r="E65" s="115">
        <v>21434040</v>
      </c>
      <c r="F65" s="106">
        <f>+J65</f>
        <v>15003827.999999998</v>
      </c>
      <c r="G65" s="107"/>
      <c r="H65" s="107"/>
      <c r="I65" s="107"/>
      <c r="J65" s="108">
        <v>15003827.999999998</v>
      </c>
      <c r="K65" s="107"/>
      <c r="L65" s="107"/>
      <c r="M65" s="107"/>
      <c r="N65" s="107"/>
      <c r="O65" s="107"/>
      <c r="P65" s="107"/>
      <c r="Q65" s="107"/>
      <c r="R65" s="107"/>
      <c r="S65" s="109">
        <f t="shared" si="0"/>
        <v>15003827.999999998</v>
      </c>
      <c r="T65" s="103">
        <f t="shared" si="3"/>
        <v>0</v>
      </c>
      <c r="U65" s="279"/>
      <c r="V65" s="234"/>
      <c r="W65" s="279"/>
      <c r="X65" s="279"/>
      <c r="Y65" s="279"/>
      <c r="Z65" s="279"/>
      <c r="AA65" s="279"/>
      <c r="AB65" s="279"/>
      <c r="AC65" s="279"/>
      <c r="AD65" s="279"/>
      <c r="AE65" s="279"/>
      <c r="AF65" s="279"/>
      <c r="AG65" s="279"/>
      <c r="AH65" s="279"/>
      <c r="AI65" s="279"/>
      <c r="AJ65" s="282"/>
      <c r="AK65" s="235"/>
      <c r="AL65" s="235"/>
      <c r="AM65" s="235"/>
      <c r="AN65" s="235"/>
      <c r="AO65" s="235"/>
      <c r="AP65" s="235"/>
      <c r="AQ65" s="235"/>
      <c r="AR65" s="235"/>
      <c r="AS65" s="235"/>
      <c r="AT65" s="235"/>
      <c r="AU65" s="235"/>
      <c r="AV65" s="235"/>
      <c r="AW65" s="235"/>
      <c r="AX65" s="235"/>
      <c r="AY65" s="235"/>
      <c r="AZ65" s="235"/>
      <c r="BA65" s="235"/>
      <c r="BB65" s="235"/>
      <c r="BC65" s="235"/>
      <c r="BD65" s="235"/>
      <c r="BE65" s="235"/>
      <c r="BF65" s="235"/>
      <c r="BG65" s="235"/>
      <c r="BH65" s="235"/>
      <c r="BI65" s="235"/>
      <c r="BJ65" s="235"/>
      <c r="BK65" s="235"/>
      <c r="BL65" s="235"/>
      <c r="BM65" s="235"/>
      <c r="BN65" s="235"/>
      <c r="BO65" s="235"/>
      <c r="BP65" s="235"/>
      <c r="BQ65" s="235"/>
      <c r="BR65" s="235"/>
      <c r="BS65" s="235"/>
      <c r="BT65" s="235"/>
      <c r="BU65" s="235"/>
      <c r="BV65" s="235"/>
      <c r="BW65" s="235"/>
      <c r="BX65" s="235"/>
      <c r="BY65" s="235"/>
      <c r="BZ65" s="235"/>
      <c r="CA65" s="235"/>
      <c r="CB65" s="235"/>
      <c r="CC65" s="235"/>
      <c r="CD65" s="235"/>
      <c r="CE65" s="235"/>
      <c r="CF65" s="235"/>
      <c r="CG65" s="235"/>
      <c r="CH65" s="235"/>
      <c r="CI65" s="235"/>
      <c r="CJ65" s="235"/>
      <c r="CK65" s="235"/>
      <c r="CL65" s="235"/>
      <c r="CM65" s="235"/>
    </row>
    <row r="66" spans="1:91" s="117" customFormat="1" ht="18.75" thickBot="1" x14ac:dyDescent="0.3">
      <c r="A66" s="297"/>
      <c r="B66" s="97">
        <v>52</v>
      </c>
      <c r="C66" s="87" t="s">
        <v>79</v>
      </c>
      <c r="D66" s="98">
        <v>1592</v>
      </c>
      <c r="E66" s="112">
        <v>4347027</v>
      </c>
      <c r="F66" s="106">
        <f>+J66</f>
        <v>3042919</v>
      </c>
      <c r="G66" s="107"/>
      <c r="H66" s="107"/>
      <c r="I66" s="107"/>
      <c r="J66" s="108">
        <v>3042919</v>
      </c>
      <c r="K66" s="107"/>
      <c r="L66" s="107"/>
      <c r="M66" s="107"/>
      <c r="N66" s="107"/>
      <c r="O66" s="107"/>
      <c r="P66" s="107"/>
      <c r="Q66" s="107"/>
      <c r="R66" s="107"/>
      <c r="S66" s="109">
        <f t="shared" si="0"/>
        <v>3042919</v>
      </c>
      <c r="T66" s="103">
        <f t="shared" si="3"/>
        <v>0</v>
      </c>
      <c r="U66" s="279"/>
      <c r="V66" s="234"/>
      <c r="W66" s="279"/>
      <c r="X66" s="279"/>
      <c r="Y66" s="279"/>
      <c r="Z66" s="279"/>
      <c r="AA66" s="279"/>
      <c r="AB66" s="279"/>
      <c r="AC66" s="279"/>
      <c r="AD66" s="279"/>
      <c r="AE66" s="279"/>
      <c r="AF66" s="279"/>
      <c r="AG66" s="279"/>
      <c r="AH66" s="279"/>
      <c r="AI66" s="279"/>
      <c r="AJ66" s="282"/>
      <c r="AK66" s="235"/>
      <c r="AL66" s="235"/>
      <c r="AM66" s="235"/>
      <c r="AN66" s="235"/>
      <c r="AO66" s="235"/>
      <c r="AP66" s="235"/>
      <c r="AQ66" s="235"/>
      <c r="AR66" s="235"/>
      <c r="AS66" s="235"/>
      <c r="AT66" s="235"/>
      <c r="AU66" s="235"/>
      <c r="AV66" s="235"/>
      <c r="AW66" s="235"/>
      <c r="AX66" s="235"/>
      <c r="AY66" s="235"/>
      <c r="AZ66" s="235"/>
      <c r="BA66" s="235"/>
      <c r="BB66" s="235"/>
      <c r="BC66" s="235"/>
      <c r="BD66" s="235"/>
      <c r="BE66" s="235"/>
      <c r="BF66" s="235"/>
      <c r="BG66" s="235"/>
      <c r="BH66" s="235"/>
      <c r="BI66" s="235"/>
      <c r="BJ66" s="235"/>
      <c r="BK66" s="235"/>
      <c r="BL66" s="235"/>
      <c r="BM66" s="235"/>
      <c r="BN66" s="235"/>
      <c r="BO66" s="235"/>
      <c r="BP66" s="235"/>
      <c r="BQ66" s="235"/>
      <c r="BR66" s="235"/>
      <c r="BS66" s="235"/>
      <c r="BT66" s="235"/>
      <c r="BU66" s="235"/>
      <c r="BV66" s="235"/>
      <c r="BW66" s="235"/>
      <c r="BX66" s="235"/>
      <c r="BY66" s="235"/>
      <c r="BZ66" s="235"/>
      <c r="CA66" s="235"/>
      <c r="CB66" s="235"/>
      <c r="CC66" s="235"/>
      <c r="CD66" s="235"/>
      <c r="CE66" s="235"/>
      <c r="CF66" s="235"/>
      <c r="CG66" s="235"/>
      <c r="CH66" s="235"/>
      <c r="CI66" s="235"/>
      <c r="CJ66" s="235"/>
      <c r="CK66" s="235"/>
      <c r="CL66" s="235"/>
      <c r="CM66" s="235"/>
    </row>
    <row r="67" spans="1:91" s="117" customFormat="1" ht="18.75" thickBot="1" x14ac:dyDescent="0.3">
      <c r="A67" s="297"/>
      <c r="B67" s="97">
        <v>53</v>
      </c>
      <c r="C67" s="87" t="s">
        <v>80</v>
      </c>
      <c r="D67" s="98"/>
      <c r="E67" s="105"/>
      <c r="F67" s="106"/>
      <c r="G67" s="107"/>
      <c r="H67" s="107"/>
      <c r="I67" s="107"/>
      <c r="J67" s="108"/>
      <c r="K67" s="107"/>
      <c r="L67" s="107"/>
      <c r="M67" s="107"/>
      <c r="N67" s="107"/>
      <c r="O67" s="107"/>
      <c r="P67" s="107"/>
      <c r="Q67" s="107"/>
      <c r="R67" s="107"/>
      <c r="S67" s="109">
        <f t="shared" si="0"/>
        <v>0</v>
      </c>
      <c r="T67" s="103">
        <f t="shared" si="3"/>
        <v>0</v>
      </c>
      <c r="U67" s="279"/>
      <c r="V67" s="234"/>
      <c r="W67" s="279"/>
      <c r="X67" s="279"/>
      <c r="Y67" s="279"/>
      <c r="Z67" s="279"/>
      <c r="AA67" s="279"/>
      <c r="AB67" s="279"/>
      <c r="AC67" s="279"/>
      <c r="AD67" s="279"/>
      <c r="AE67" s="279"/>
      <c r="AF67" s="279"/>
      <c r="AG67" s="279"/>
      <c r="AH67" s="279"/>
      <c r="AI67" s="279"/>
      <c r="AJ67" s="282"/>
      <c r="AK67" s="235"/>
      <c r="AL67" s="235"/>
      <c r="AM67" s="235"/>
      <c r="AN67" s="235"/>
      <c r="AO67" s="235"/>
      <c r="AP67" s="235"/>
      <c r="AQ67" s="235"/>
      <c r="AR67" s="235"/>
      <c r="AS67" s="235"/>
      <c r="AT67" s="235"/>
      <c r="AU67" s="235"/>
      <c r="AV67" s="235"/>
      <c r="AW67" s="235"/>
      <c r="AX67" s="235"/>
      <c r="AY67" s="235"/>
      <c r="AZ67" s="235"/>
      <c r="BA67" s="235"/>
      <c r="BB67" s="235"/>
      <c r="BC67" s="235"/>
      <c r="BD67" s="235"/>
      <c r="BE67" s="235"/>
      <c r="BF67" s="235"/>
      <c r="BG67" s="235"/>
      <c r="BH67" s="235"/>
      <c r="BI67" s="235"/>
      <c r="BJ67" s="235"/>
      <c r="BK67" s="235"/>
      <c r="BL67" s="235"/>
      <c r="BM67" s="235"/>
      <c r="BN67" s="235"/>
      <c r="BO67" s="235"/>
      <c r="BP67" s="235"/>
      <c r="BQ67" s="235"/>
      <c r="BR67" s="235"/>
      <c r="BS67" s="235"/>
      <c r="BT67" s="235"/>
      <c r="BU67" s="235"/>
      <c r="BV67" s="235"/>
      <c r="BW67" s="235"/>
      <c r="BX67" s="235"/>
      <c r="BY67" s="235"/>
      <c r="BZ67" s="235"/>
      <c r="CA67" s="235"/>
      <c r="CB67" s="235"/>
      <c r="CC67" s="235"/>
      <c r="CD67" s="235"/>
      <c r="CE67" s="235"/>
      <c r="CF67" s="235"/>
      <c r="CG67" s="235"/>
      <c r="CH67" s="235"/>
      <c r="CI67" s="235"/>
      <c r="CJ67" s="235"/>
      <c r="CK67" s="235"/>
      <c r="CL67" s="235"/>
      <c r="CM67" s="235"/>
    </row>
    <row r="68" spans="1:91" s="117" customFormat="1" ht="18.75" thickBot="1" x14ac:dyDescent="0.3">
      <c r="A68" s="297"/>
      <c r="B68" s="97">
        <v>54</v>
      </c>
      <c r="C68" s="87" t="s">
        <v>81</v>
      </c>
      <c r="D68" s="98"/>
      <c r="E68" s="105"/>
      <c r="F68" s="106"/>
      <c r="G68" s="107"/>
      <c r="H68" s="107"/>
      <c r="I68" s="107"/>
      <c r="J68" s="108"/>
      <c r="K68" s="107"/>
      <c r="L68" s="107"/>
      <c r="M68" s="107"/>
      <c r="N68" s="107"/>
      <c r="O68" s="107"/>
      <c r="P68" s="107"/>
      <c r="Q68" s="107"/>
      <c r="R68" s="107"/>
      <c r="S68" s="109">
        <f t="shared" si="0"/>
        <v>0</v>
      </c>
      <c r="T68" s="103">
        <f t="shared" si="3"/>
        <v>0</v>
      </c>
      <c r="U68" s="279"/>
      <c r="V68" s="234"/>
      <c r="W68" s="279"/>
      <c r="X68" s="279"/>
      <c r="Y68" s="279"/>
      <c r="Z68" s="279"/>
      <c r="AA68" s="279"/>
      <c r="AB68" s="279"/>
      <c r="AC68" s="279"/>
      <c r="AD68" s="279"/>
      <c r="AE68" s="279"/>
      <c r="AF68" s="279"/>
      <c r="AG68" s="279"/>
      <c r="AH68" s="279"/>
      <c r="AI68" s="279"/>
      <c r="AJ68" s="282"/>
      <c r="AK68" s="235"/>
      <c r="AL68" s="235"/>
      <c r="AM68" s="235"/>
      <c r="AN68" s="235"/>
      <c r="AO68" s="235"/>
      <c r="AP68" s="235"/>
      <c r="AQ68" s="235"/>
      <c r="AR68" s="235"/>
      <c r="AS68" s="235"/>
      <c r="AT68" s="235"/>
      <c r="AU68" s="235"/>
      <c r="AV68" s="235"/>
      <c r="AW68" s="235"/>
      <c r="AX68" s="235"/>
      <c r="AY68" s="235"/>
      <c r="AZ68" s="235"/>
      <c r="BA68" s="235"/>
      <c r="BB68" s="235"/>
      <c r="BC68" s="235"/>
      <c r="BD68" s="235"/>
      <c r="BE68" s="235"/>
      <c r="BF68" s="235"/>
      <c r="BG68" s="235"/>
      <c r="BH68" s="235"/>
      <c r="BI68" s="235"/>
      <c r="BJ68" s="235"/>
      <c r="BK68" s="235"/>
      <c r="BL68" s="235"/>
      <c r="BM68" s="235"/>
      <c r="BN68" s="235"/>
      <c r="BO68" s="235"/>
      <c r="BP68" s="235"/>
      <c r="BQ68" s="235"/>
      <c r="BR68" s="235"/>
      <c r="BS68" s="235"/>
      <c r="BT68" s="235"/>
      <c r="BU68" s="235"/>
      <c r="BV68" s="235"/>
      <c r="BW68" s="235"/>
      <c r="BX68" s="235"/>
      <c r="BY68" s="235"/>
      <c r="BZ68" s="235"/>
      <c r="CA68" s="235"/>
      <c r="CB68" s="235"/>
      <c r="CC68" s="235"/>
      <c r="CD68" s="235"/>
      <c r="CE68" s="235"/>
      <c r="CF68" s="235"/>
      <c r="CG68" s="235"/>
      <c r="CH68" s="235"/>
      <c r="CI68" s="235"/>
      <c r="CJ68" s="235"/>
      <c r="CK68" s="235"/>
      <c r="CL68" s="235"/>
      <c r="CM68" s="235"/>
    </row>
    <row r="69" spans="1:91" s="117" customFormat="1" ht="18.75" thickBot="1" x14ac:dyDescent="0.3">
      <c r="A69" s="297"/>
      <c r="B69" s="97">
        <v>55</v>
      </c>
      <c r="C69" s="87" t="s">
        <v>82</v>
      </c>
      <c r="D69" s="98"/>
      <c r="E69" s="105"/>
      <c r="F69" s="106"/>
      <c r="G69" s="107"/>
      <c r="H69" s="107"/>
      <c r="I69" s="107"/>
      <c r="J69" s="108"/>
      <c r="K69" s="107"/>
      <c r="L69" s="107"/>
      <c r="M69" s="107"/>
      <c r="N69" s="116"/>
      <c r="O69" s="107"/>
      <c r="P69" s="107"/>
      <c r="Q69" s="107"/>
      <c r="R69" s="107"/>
      <c r="S69" s="109">
        <f t="shared" si="0"/>
        <v>0</v>
      </c>
      <c r="T69" s="103">
        <f t="shared" si="3"/>
        <v>0</v>
      </c>
      <c r="U69" s="279"/>
      <c r="V69" s="234"/>
      <c r="W69" s="279"/>
      <c r="X69" s="279"/>
      <c r="Y69" s="279"/>
      <c r="Z69" s="279"/>
      <c r="AA69" s="279"/>
      <c r="AB69" s="279"/>
      <c r="AC69" s="279"/>
      <c r="AD69" s="279"/>
      <c r="AE69" s="279"/>
      <c r="AF69" s="279"/>
      <c r="AG69" s="279"/>
      <c r="AH69" s="279"/>
      <c r="AI69" s="279"/>
      <c r="AJ69" s="282"/>
      <c r="AK69" s="235"/>
      <c r="AL69" s="235"/>
      <c r="AM69" s="235"/>
      <c r="AN69" s="235"/>
      <c r="AO69" s="235"/>
      <c r="AP69" s="235"/>
      <c r="AQ69" s="235"/>
      <c r="AR69" s="235"/>
      <c r="AS69" s="235"/>
      <c r="AT69" s="235"/>
      <c r="AU69" s="235"/>
      <c r="AV69" s="235"/>
      <c r="AW69" s="235"/>
      <c r="AX69" s="235"/>
      <c r="AY69" s="235"/>
      <c r="AZ69" s="235"/>
      <c r="BA69" s="235"/>
      <c r="BB69" s="235"/>
      <c r="BC69" s="235"/>
      <c r="BD69" s="235"/>
      <c r="BE69" s="235"/>
      <c r="BF69" s="235"/>
      <c r="BG69" s="235"/>
      <c r="BH69" s="235"/>
      <c r="BI69" s="235"/>
      <c r="BJ69" s="235"/>
      <c r="BK69" s="235"/>
      <c r="BL69" s="235"/>
      <c r="BM69" s="235"/>
      <c r="BN69" s="235"/>
      <c r="BO69" s="235"/>
      <c r="BP69" s="235"/>
      <c r="BQ69" s="235"/>
      <c r="BR69" s="235"/>
      <c r="BS69" s="235"/>
      <c r="BT69" s="235"/>
      <c r="BU69" s="235"/>
      <c r="BV69" s="235"/>
      <c r="BW69" s="235"/>
      <c r="BX69" s="235"/>
      <c r="BY69" s="235"/>
      <c r="BZ69" s="235"/>
      <c r="CA69" s="235"/>
      <c r="CB69" s="235"/>
      <c r="CC69" s="235"/>
      <c r="CD69" s="235"/>
      <c r="CE69" s="235"/>
      <c r="CF69" s="235"/>
      <c r="CG69" s="235"/>
      <c r="CH69" s="235"/>
      <c r="CI69" s="235"/>
      <c r="CJ69" s="235"/>
      <c r="CK69" s="235"/>
      <c r="CL69" s="235"/>
      <c r="CM69" s="235"/>
    </row>
    <row r="70" spans="1:91" s="117" customFormat="1" ht="18.75" thickBot="1" x14ac:dyDescent="0.3">
      <c r="A70" s="297"/>
      <c r="B70" s="97">
        <v>56</v>
      </c>
      <c r="C70" s="87" t="s">
        <v>83</v>
      </c>
      <c r="D70" s="98"/>
      <c r="E70" s="105"/>
      <c r="F70" s="106"/>
      <c r="G70" s="107"/>
      <c r="H70" s="107"/>
      <c r="I70" s="107"/>
      <c r="J70" s="108"/>
      <c r="K70" s="107"/>
      <c r="L70" s="107"/>
      <c r="M70" s="107"/>
      <c r="N70" s="107"/>
      <c r="O70" s="107"/>
      <c r="P70" s="107"/>
      <c r="Q70" s="107"/>
      <c r="R70" s="107"/>
      <c r="S70" s="109">
        <f t="shared" si="0"/>
        <v>0</v>
      </c>
      <c r="T70" s="103">
        <f t="shared" si="3"/>
        <v>0</v>
      </c>
      <c r="U70" s="279"/>
      <c r="V70" s="234"/>
      <c r="W70" s="279"/>
      <c r="X70" s="279"/>
      <c r="Y70" s="279"/>
      <c r="Z70" s="279"/>
      <c r="AA70" s="279"/>
      <c r="AB70" s="279"/>
      <c r="AC70" s="279"/>
      <c r="AD70" s="279"/>
      <c r="AE70" s="279"/>
      <c r="AF70" s="279"/>
      <c r="AG70" s="279"/>
      <c r="AH70" s="279"/>
      <c r="AI70" s="279"/>
      <c r="AJ70" s="282"/>
      <c r="AK70" s="235"/>
      <c r="AL70" s="235"/>
      <c r="AM70" s="235"/>
      <c r="AN70" s="235"/>
      <c r="AO70" s="235"/>
      <c r="AP70" s="235"/>
      <c r="AQ70" s="235"/>
      <c r="AR70" s="235"/>
      <c r="AS70" s="235"/>
      <c r="AT70" s="235"/>
      <c r="AU70" s="235"/>
      <c r="AV70" s="235"/>
      <c r="AW70" s="235"/>
      <c r="AX70" s="235"/>
      <c r="AY70" s="235"/>
      <c r="AZ70" s="235"/>
      <c r="BA70" s="235"/>
      <c r="BB70" s="235"/>
      <c r="BC70" s="235"/>
      <c r="BD70" s="235"/>
      <c r="BE70" s="235"/>
      <c r="BF70" s="235"/>
      <c r="BG70" s="235"/>
      <c r="BH70" s="235"/>
      <c r="BI70" s="235"/>
      <c r="BJ70" s="235"/>
      <c r="BK70" s="235"/>
      <c r="BL70" s="235"/>
      <c r="BM70" s="235"/>
      <c r="BN70" s="235"/>
      <c r="BO70" s="235"/>
      <c r="BP70" s="235"/>
      <c r="BQ70" s="235"/>
      <c r="BR70" s="235"/>
      <c r="BS70" s="235"/>
      <c r="BT70" s="235"/>
      <c r="BU70" s="235"/>
      <c r="BV70" s="235"/>
      <c r="BW70" s="235"/>
      <c r="BX70" s="235"/>
      <c r="BY70" s="235"/>
      <c r="BZ70" s="235"/>
      <c r="CA70" s="235"/>
      <c r="CB70" s="235"/>
      <c r="CC70" s="235"/>
      <c r="CD70" s="235"/>
      <c r="CE70" s="235"/>
      <c r="CF70" s="235"/>
      <c r="CG70" s="235"/>
      <c r="CH70" s="235"/>
      <c r="CI70" s="235"/>
      <c r="CJ70" s="235"/>
      <c r="CK70" s="235"/>
      <c r="CL70" s="235"/>
      <c r="CM70" s="235"/>
    </row>
    <row r="71" spans="1:91" s="117" customFormat="1" ht="18.75" thickBot="1" x14ac:dyDescent="0.3">
      <c r="A71" s="297"/>
      <c r="B71" s="97">
        <v>57</v>
      </c>
      <c r="C71" s="87" t="s">
        <v>84</v>
      </c>
      <c r="D71" s="98"/>
      <c r="E71" s="105"/>
      <c r="F71" s="106"/>
      <c r="G71" s="107"/>
      <c r="H71" s="107"/>
      <c r="I71" s="107"/>
      <c r="J71" s="108"/>
      <c r="K71" s="107"/>
      <c r="L71" s="107"/>
      <c r="M71" s="107"/>
      <c r="N71" s="107"/>
      <c r="O71" s="107"/>
      <c r="P71" s="107"/>
      <c r="Q71" s="107"/>
      <c r="R71" s="107"/>
      <c r="S71" s="109">
        <f t="shared" si="0"/>
        <v>0</v>
      </c>
      <c r="T71" s="103">
        <f t="shared" si="3"/>
        <v>0</v>
      </c>
      <c r="U71" s="279"/>
      <c r="V71" s="234"/>
      <c r="W71" s="279"/>
      <c r="X71" s="279"/>
      <c r="Y71" s="279"/>
      <c r="Z71" s="279"/>
      <c r="AA71" s="279"/>
      <c r="AB71" s="279"/>
      <c r="AC71" s="279"/>
      <c r="AD71" s="279"/>
      <c r="AE71" s="279"/>
      <c r="AF71" s="279"/>
      <c r="AG71" s="279"/>
      <c r="AH71" s="279"/>
      <c r="AI71" s="279"/>
      <c r="AJ71" s="282"/>
      <c r="AK71" s="235"/>
      <c r="AL71" s="235"/>
      <c r="AM71" s="235"/>
      <c r="AN71" s="235"/>
      <c r="AO71" s="235"/>
      <c r="AP71" s="235"/>
      <c r="AQ71" s="235"/>
      <c r="AR71" s="235"/>
      <c r="AS71" s="235"/>
      <c r="AT71" s="235"/>
      <c r="AU71" s="235"/>
      <c r="AV71" s="235"/>
      <c r="AW71" s="235"/>
      <c r="AX71" s="235"/>
      <c r="AY71" s="235"/>
      <c r="AZ71" s="235"/>
      <c r="BA71" s="235"/>
      <c r="BB71" s="235"/>
      <c r="BC71" s="235"/>
      <c r="BD71" s="235"/>
      <c r="BE71" s="235"/>
      <c r="BF71" s="235"/>
      <c r="BG71" s="235"/>
      <c r="BH71" s="235"/>
      <c r="BI71" s="235"/>
      <c r="BJ71" s="235"/>
      <c r="BK71" s="235"/>
      <c r="BL71" s="235"/>
      <c r="BM71" s="235"/>
      <c r="BN71" s="235"/>
      <c r="BO71" s="235"/>
      <c r="BP71" s="235"/>
      <c r="BQ71" s="235"/>
      <c r="BR71" s="235"/>
      <c r="BS71" s="235"/>
      <c r="BT71" s="235"/>
      <c r="BU71" s="235"/>
      <c r="BV71" s="235"/>
      <c r="BW71" s="235"/>
      <c r="BX71" s="235"/>
      <c r="BY71" s="235"/>
      <c r="BZ71" s="235"/>
      <c r="CA71" s="235"/>
      <c r="CB71" s="235"/>
      <c r="CC71" s="235"/>
      <c r="CD71" s="235"/>
      <c r="CE71" s="235"/>
      <c r="CF71" s="235"/>
      <c r="CG71" s="235"/>
      <c r="CH71" s="235"/>
      <c r="CI71" s="235"/>
      <c r="CJ71" s="235"/>
      <c r="CK71" s="235"/>
      <c r="CL71" s="235"/>
      <c r="CM71" s="235"/>
    </row>
    <row r="72" spans="1:91" s="117" customFormat="1" ht="18.75" thickBot="1" x14ac:dyDescent="0.3">
      <c r="A72" s="297"/>
      <c r="B72" s="97">
        <v>58</v>
      </c>
      <c r="C72" s="87" t="s">
        <v>85</v>
      </c>
      <c r="D72" s="98"/>
      <c r="E72" s="105"/>
      <c r="F72" s="106"/>
      <c r="G72" s="107"/>
      <c r="H72" s="107"/>
      <c r="I72" s="107"/>
      <c r="J72" s="108"/>
      <c r="K72" s="107"/>
      <c r="L72" s="107"/>
      <c r="M72" s="107"/>
      <c r="N72" s="107"/>
      <c r="O72" s="107"/>
      <c r="P72" s="107"/>
      <c r="Q72" s="107"/>
      <c r="R72" s="107"/>
      <c r="S72" s="109">
        <f t="shared" si="0"/>
        <v>0</v>
      </c>
      <c r="T72" s="103">
        <f t="shared" si="3"/>
        <v>0</v>
      </c>
      <c r="U72" s="279"/>
      <c r="V72" s="234"/>
      <c r="W72" s="279"/>
      <c r="X72" s="279"/>
      <c r="Y72" s="279"/>
      <c r="Z72" s="279"/>
      <c r="AA72" s="279"/>
      <c r="AB72" s="279"/>
      <c r="AC72" s="279"/>
      <c r="AD72" s="279"/>
      <c r="AE72" s="279"/>
      <c r="AF72" s="279"/>
      <c r="AG72" s="279"/>
      <c r="AH72" s="279"/>
      <c r="AI72" s="279"/>
      <c r="AJ72" s="282"/>
      <c r="AK72" s="235"/>
      <c r="AL72" s="235"/>
      <c r="AM72" s="235"/>
      <c r="AN72" s="235"/>
      <c r="AO72" s="235"/>
      <c r="AP72" s="235"/>
      <c r="AQ72" s="235"/>
      <c r="AR72" s="235"/>
      <c r="AS72" s="235"/>
      <c r="AT72" s="235"/>
      <c r="AU72" s="235"/>
      <c r="AV72" s="235"/>
      <c r="AW72" s="235"/>
      <c r="AX72" s="235"/>
      <c r="AY72" s="235"/>
      <c r="AZ72" s="235"/>
      <c r="BA72" s="235"/>
      <c r="BB72" s="235"/>
      <c r="BC72" s="235"/>
      <c r="BD72" s="235"/>
      <c r="BE72" s="235"/>
      <c r="BF72" s="235"/>
      <c r="BG72" s="235"/>
      <c r="BH72" s="235"/>
      <c r="BI72" s="235"/>
      <c r="BJ72" s="235"/>
      <c r="BK72" s="235"/>
      <c r="BL72" s="235"/>
      <c r="BM72" s="235"/>
      <c r="BN72" s="235"/>
      <c r="BO72" s="235"/>
      <c r="BP72" s="235"/>
      <c r="BQ72" s="235"/>
      <c r="BR72" s="235"/>
      <c r="BS72" s="235"/>
      <c r="BT72" s="235"/>
      <c r="BU72" s="235"/>
      <c r="BV72" s="235"/>
      <c r="BW72" s="235"/>
      <c r="BX72" s="235"/>
      <c r="BY72" s="235"/>
      <c r="BZ72" s="235"/>
      <c r="CA72" s="235"/>
      <c r="CB72" s="235"/>
      <c r="CC72" s="235"/>
      <c r="CD72" s="235"/>
      <c r="CE72" s="235"/>
      <c r="CF72" s="235"/>
      <c r="CG72" s="235"/>
      <c r="CH72" s="235"/>
      <c r="CI72" s="235"/>
      <c r="CJ72" s="235"/>
      <c r="CK72" s="235"/>
      <c r="CL72" s="235"/>
      <c r="CM72" s="235"/>
    </row>
    <row r="73" spans="1:91" s="117" customFormat="1" ht="18.75" thickBot="1" x14ac:dyDescent="0.3">
      <c r="A73" s="297"/>
      <c r="B73" s="97">
        <v>59</v>
      </c>
      <c r="C73" s="87" t="s">
        <v>86</v>
      </c>
      <c r="D73" s="98"/>
      <c r="E73" s="105"/>
      <c r="F73" s="106"/>
      <c r="G73" s="107"/>
      <c r="H73" s="107"/>
      <c r="I73" s="107"/>
      <c r="J73" s="108"/>
      <c r="K73" s="107"/>
      <c r="L73" s="107"/>
      <c r="M73" s="107"/>
      <c r="N73" s="107"/>
      <c r="O73" s="107"/>
      <c r="P73" s="107"/>
      <c r="Q73" s="107"/>
      <c r="R73" s="107"/>
      <c r="S73" s="109">
        <f t="shared" si="0"/>
        <v>0</v>
      </c>
      <c r="T73" s="103">
        <f t="shared" si="3"/>
        <v>0</v>
      </c>
      <c r="U73" s="279"/>
      <c r="V73" s="234"/>
      <c r="W73" s="279"/>
      <c r="X73" s="279"/>
      <c r="Y73" s="279"/>
      <c r="Z73" s="279"/>
      <c r="AA73" s="279"/>
      <c r="AB73" s="279"/>
      <c r="AC73" s="279"/>
      <c r="AD73" s="279"/>
      <c r="AE73" s="279"/>
      <c r="AF73" s="279"/>
      <c r="AG73" s="279"/>
      <c r="AH73" s="279"/>
      <c r="AI73" s="279"/>
      <c r="AJ73" s="282"/>
      <c r="AK73" s="235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35"/>
      <c r="BA73" s="235"/>
      <c r="BB73" s="235"/>
      <c r="BC73" s="235"/>
      <c r="BD73" s="235"/>
      <c r="BE73" s="235"/>
      <c r="BF73" s="235"/>
      <c r="BG73" s="235"/>
      <c r="BH73" s="235"/>
      <c r="BI73" s="235"/>
      <c r="BJ73" s="235"/>
      <c r="BK73" s="235"/>
      <c r="BL73" s="235"/>
      <c r="BM73" s="235"/>
      <c r="BN73" s="235"/>
      <c r="BO73" s="235"/>
      <c r="BP73" s="235"/>
      <c r="BQ73" s="235"/>
      <c r="BR73" s="235"/>
      <c r="BS73" s="235"/>
      <c r="BT73" s="235"/>
      <c r="BU73" s="235"/>
      <c r="BV73" s="235"/>
      <c r="BW73" s="235"/>
      <c r="BX73" s="235"/>
      <c r="BY73" s="235"/>
      <c r="BZ73" s="235"/>
      <c r="CA73" s="235"/>
      <c r="CB73" s="235"/>
      <c r="CC73" s="235"/>
      <c r="CD73" s="235"/>
      <c r="CE73" s="235"/>
      <c r="CF73" s="235"/>
      <c r="CG73" s="235"/>
      <c r="CH73" s="235"/>
      <c r="CI73" s="235"/>
      <c r="CJ73" s="235"/>
      <c r="CK73" s="235"/>
      <c r="CL73" s="235"/>
      <c r="CM73" s="235"/>
    </row>
    <row r="74" spans="1:91" s="117" customFormat="1" ht="18.75" thickBot="1" x14ac:dyDescent="0.3">
      <c r="A74" s="297"/>
      <c r="B74" s="97">
        <v>60</v>
      </c>
      <c r="C74" s="87" t="s">
        <v>87</v>
      </c>
      <c r="D74" s="98"/>
      <c r="E74" s="105"/>
      <c r="F74" s="106"/>
      <c r="G74" s="107"/>
      <c r="H74" s="107"/>
      <c r="I74" s="107"/>
      <c r="J74" s="108"/>
      <c r="K74" s="107"/>
      <c r="L74" s="107"/>
      <c r="M74" s="107"/>
      <c r="N74" s="107"/>
      <c r="O74" s="107"/>
      <c r="P74" s="107"/>
      <c r="Q74" s="107"/>
      <c r="R74" s="107"/>
      <c r="S74" s="109">
        <f t="shared" si="0"/>
        <v>0</v>
      </c>
      <c r="T74" s="103">
        <f t="shared" si="3"/>
        <v>0</v>
      </c>
      <c r="U74" s="279"/>
      <c r="V74" s="234"/>
      <c r="W74" s="279"/>
      <c r="X74" s="279"/>
      <c r="Y74" s="279"/>
      <c r="Z74" s="279"/>
      <c r="AA74" s="279"/>
      <c r="AB74" s="279"/>
      <c r="AC74" s="279"/>
      <c r="AD74" s="279"/>
      <c r="AE74" s="279"/>
      <c r="AF74" s="279"/>
      <c r="AG74" s="279"/>
      <c r="AH74" s="279"/>
      <c r="AI74" s="279"/>
      <c r="AJ74" s="282"/>
      <c r="AK74" s="235"/>
      <c r="AL74" s="235"/>
      <c r="AM74" s="235"/>
      <c r="AN74" s="235"/>
      <c r="AO74" s="235"/>
      <c r="AP74" s="235"/>
      <c r="AQ74" s="235"/>
      <c r="AR74" s="235"/>
      <c r="AS74" s="235"/>
      <c r="AT74" s="235"/>
      <c r="AU74" s="235"/>
      <c r="AV74" s="235"/>
      <c r="AW74" s="235"/>
      <c r="AX74" s="235"/>
      <c r="AY74" s="235"/>
      <c r="AZ74" s="235"/>
      <c r="BA74" s="235"/>
      <c r="BB74" s="235"/>
      <c r="BC74" s="235"/>
      <c r="BD74" s="235"/>
      <c r="BE74" s="235"/>
      <c r="BF74" s="235"/>
      <c r="BG74" s="235"/>
      <c r="BH74" s="235"/>
      <c r="BI74" s="235"/>
      <c r="BJ74" s="235"/>
      <c r="BK74" s="235"/>
      <c r="BL74" s="235"/>
      <c r="BM74" s="235"/>
      <c r="BN74" s="235"/>
      <c r="BO74" s="235"/>
      <c r="BP74" s="235"/>
      <c r="BQ74" s="235"/>
      <c r="BR74" s="235"/>
      <c r="BS74" s="235"/>
      <c r="BT74" s="235"/>
      <c r="BU74" s="235"/>
      <c r="BV74" s="235"/>
      <c r="BW74" s="235"/>
      <c r="BX74" s="235"/>
      <c r="BY74" s="235"/>
      <c r="BZ74" s="235"/>
      <c r="CA74" s="235"/>
      <c r="CB74" s="235"/>
      <c r="CC74" s="235"/>
      <c r="CD74" s="235"/>
      <c r="CE74" s="235"/>
      <c r="CF74" s="235"/>
      <c r="CG74" s="235"/>
      <c r="CH74" s="235"/>
      <c r="CI74" s="235"/>
      <c r="CJ74" s="235"/>
      <c r="CK74" s="235"/>
      <c r="CL74" s="235"/>
      <c r="CM74" s="235"/>
    </row>
    <row r="75" spans="1:91" s="117" customFormat="1" ht="18.75" thickBot="1" x14ac:dyDescent="0.3">
      <c r="A75" s="297"/>
      <c r="B75" s="97">
        <v>61</v>
      </c>
      <c r="C75" s="87" t="s">
        <v>88</v>
      </c>
      <c r="D75" s="98"/>
      <c r="E75" s="105"/>
      <c r="F75" s="106"/>
      <c r="G75" s="107"/>
      <c r="H75" s="107"/>
      <c r="I75" s="107"/>
      <c r="J75" s="108"/>
      <c r="K75" s="107"/>
      <c r="L75" s="107"/>
      <c r="M75" s="107"/>
      <c r="N75" s="107"/>
      <c r="O75" s="107"/>
      <c r="P75" s="107"/>
      <c r="Q75" s="107"/>
      <c r="R75" s="107"/>
      <c r="S75" s="109">
        <f t="shared" si="0"/>
        <v>0</v>
      </c>
      <c r="T75" s="103">
        <f t="shared" si="3"/>
        <v>0</v>
      </c>
      <c r="U75" s="279"/>
      <c r="V75" s="234"/>
      <c r="W75" s="279"/>
      <c r="X75" s="279"/>
      <c r="Y75" s="279"/>
      <c r="Z75" s="279"/>
      <c r="AA75" s="279"/>
      <c r="AB75" s="279"/>
      <c r="AC75" s="279"/>
      <c r="AD75" s="279"/>
      <c r="AE75" s="279"/>
      <c r="AF75" s="279"/>
      <c r="AG75" s="279"/>
      <c r="AH75" s="279"/>
      <c r="AI75" s="279"/>
      <c r="AJ75" s="282"/>
      <c r="AK75" s="235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35"/>
      <c r="BA75" s="235"/>
      <c r="BB75" s="235"/>
      <c r="BC75" s="235"/>
      <c r="BD75" s="235"/>
      <c r="BE75" s="235"/>
      <c r="BF75" s="235"/>
      <c r="BG75" s="235"/>
      <c r="BH75" s="235"/>
      <c r="BI75" s="235"/>
      <c r="BJ75" s="235"/>
      <c r="BK75" s="235"/>
      <c r="BL75" s="235"/>
      <c r="BM75" s="235"/>
      <c r="BN75" s="235"/>
      <c r="BO75" s="235"/>
      <c r="BP75" s="235"/>
      <c r="BQ75" s="235"/>
      <c r="BR75" s="235"/>
      <c r="BS75" s="235"/>
      <c r="BT75" s="235"/>
      <c r="BU75" s="235"/>
      <c r="BV75" s="235"/>
      <c r="BW75" s="235"/>
      <c r="BX75" s="235"/>
      <c r="BY75" s="235"/>
      <c r="BZ75" s="235"/>
      <c r="CA75" s="235"/>
      <c r="CB75" s="235"/>
      <c r="CC75" s="235"/>
      <c r="CD75" s="235"/>
      <c r="CE75" s="235"/>
      <c r="CF75" s="235"/>
      <c r="CG75" s="235"/>
      <c r="CH75" s="235"/>
      <c r="CI75" s="235"/>
      <c r="CJ75" s="235"/>
      <c r="CK75" s="235"/>
      <c r="CL75" s="235"/>
      <c r="CM75" s="235"/>
    </row>
    <row r="76" spans="1:91" s="117" customFormat="1" ht="36.75" thickBot="1" x14ac:dyDescent="0.3">
      <c r="A76" s="297"/>
      <c r="B76" s="97">
        <v>62</v>
      </c>
      <c r="C76" s="87" t="s">
        <v>89</v>
      </c>
      <c r="D76" s="98">
        <v>2064</v>
      </c>
      <c r="E76" s="105">
        <v>1905150</v>
      </c>
      <c r="F76" s="106"/>
      <c r="G76" s="107"/>
      <c r="H76" s="107"/>
      <c r="I76" s="107"/>
      <c r="J76" s="108"/>
      <c r="K76" s="107"/>
      <c r="L76" s="107"/>
      <c r="M76" s="107"/>
      <c r="N76" s="107"/>
      <c r="O76" s="107"/>
      <c r="P76" s="107"/>
      <c r="Q76" s="107"/>
      <c r="R76" s="107"/>
      <c r="S76" s="109">
        <f t="shared" si="0"/>
        <v>0</v>
      </c>
      <c r="T76" s="103">
        <f t="shared" si="3"/>
        <v>0</v>
      </c>
      <c r="U76" s="279"/>
      <c r="V76" s="234"/>
      <c r="W76" s="279"/>
      <c r="X76" s="279"/>
      <c r="Y76" s="279"/>
      <c r="Z76" s="279"/>
      <c r="AA76" s="279"/>
      <c r="AB76" s="279"/>
      <c r="AC76" s="279"/>
      <c r="AD76" s="279"/>
      <c r="AE76" s="279"/>
      <c r="AF76" s="279"/>
      <c r="AG76" s="279"/>
      <c r="AH76" s="279"/>
      <c r="AI76" s="279"/>
      <c r="AJ76" s="282"/>
      <c r="AK76" s="235"/>
      <c r="AL76" s="235"/>
      <c r="AM76" s="235"/>
      <c r="AN76" s="235"/>
      <c r="AO76" s="235"/>
      <c r="AP76" s="235"/>
      <c r="AQ76" s="235"/>
      <c r="AR76" s="235"/>
      <c r="AS76" s="235"/>
      <c r="AT76" s="235"/>
      <c r="AU76" s="235"/>
      <c r="AV76" s="235"/>
      <c r="AW76" s="235"/>
      <c r="AX76" s="235"/>
      <c r="AY76" s="235"/>
      <c r="AZ76" s="235"/>
      <c r="BA76" s="235"/>
      <c r="BB76" s="235"/>
      <c r="BC76" s="235"/>
      <c r="BD76" s="235"/>
      <c r="BE76" s="235"/>
      <c r="BF76" s="235"/>
      <c r="BG76" s="235"/>
      <c r="BH76" s="235"/>
      <c r="BI76" s="235"/>
      <c r="BJ76" s="235"/>
      <c r="BK76" s="235"/>
      <c r="BL76" s="235"/>
      <c r="BM76" s="235"/>
      <c r="BN76" s="235"/>
      <c r="BO76" s="235"/>
      <c r="BP76" s="235"/>
      <c r="BQ76" s="235"/>
      <c r="BR76" s="235"/>
      <c r="BS76" s="235"/>
      <c r="BT76" s="235"/>
      <c r="BU76" s="235"/>
      <c r="BV76" s="235"/>
      <c r="BW76" s="235"/>
      <c r="BX76" s="235"/>
      <c r="BY76" s="235"/>
      <c r="BZ76" s="235"/>
      <c r="CA76" s="235"/>
      <c r="CB76" s="235"/>
      <c r="CC76" s="235"/>
      <c r="CD76" s="235"/>
      <c r="CE76" s="235"/>
      <c r="CF76" s="235"/>
      <c r="CG76" s="235"/>
      <c r="CH76" s="235"/>
      <c r="CI76" s="235"/>
      <c r="CJ76" s="235"/>
      <c r="CK76" s="235"/>
      <c r="CL76" s="235"/>
      <c r="CM76" s="235"/>
    </row>
    <row r="77" spans="1:91" s="117" customFormat="1" ht="36.75" thickBot="1" x14ac:dyDescent="0.3">
      <c r="A77" s="297"/>
      <c r="B77" s="97">
        <v>63</v>
      </c>
      <c r="C77" s="87" t="s">
        <v>90</v>
      </c>
      <c r="D77" s="98"/>
      <c r="E77" s="105"/>
      <c r="F77" s="106"/>
      <c r="G77" s="107"/>
      <c r="H77" s="107"/>
      <c r="I77" s="107"/>
      <c r="J77" s="108"/>
      <c r="K77" s="107"/>
      <c r="L77" s="107"/>
      <c r="M77" s="107"/>
      <c r="N77" s="107"/>
      <c r="O77" s="107"/>
      <c r="P77" s="107"/>
      <c r="Q77" s="107"/>
      <c r="R77" s="107"/>
      <c r="S77" s="109">
        <f t="shared" si="0"/>
        <v>0</v>
      </c>
      <c r="T77" s="103">
        <f t="shared" si="3"/>
        <v>0</v>
      </c>
      <c r="U77" s="279"/>
      <c r="V77" s="234"/>
      <c r="W77" s="279"/>
      <c r="X77" s="279"/>
      <c r="Y77" s="279"/>
      <c r="Z77" s="279"/>
      <c r="AA77" s="279"/>
      <c r="AB77" s="279"/>
      <c r="AC77" s="279"/>
      <c r="AD77" s="279"/>
      <c r="AE77" s="279"/>
      <c r="AF77" s="279"/>
      <c r="AG77" s="279"/>
      <c r="AH77" s="279"/>
      <c r="AI77" s="279"/>
      <c r="AJ77" s="282"/>
      <c r="AK77" s="235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35"/>
      <c r="BA77" s="235"/>
      <c r="BB77" s="235"/>
      <c r="BC77" s="235"/>
      <c r="BD77" s="235"/>
      <c r="BE77" s="235"/>
      <c r="BF77" s="235"/>
      <c r="BG77" s="235"/>
      <c r="BH77" s="235"/>
      <c r="BI77" s="235"/>
      <c r="BJ77" s="235"/>
      <c r="BK77" s="235"/>
      <c r="BL77" s="235"/>
      <c r="BM77" s="235"/>
      <c r="BN77" s="235"/>
      <c r="BO77" s="235"/>
      <c r="BP77" s="235"/>
      <c r="BQ77" s="235"/>
      <c r="BR77" s="235"/>
      <c r="BS77" s="235"/>
      <c r="BT77" s="235"/>
      <c r="BU77" s="235"/>
      <c r="BV77" s="235"/>
      <c r="BW77" s="235"/>
      <c r="BX77" s="235"/>
      <c r="BY77" s="235"/>
      <c r="BZ77" s="235"/>
      <c r="CA77" s="235"/>
      <c r="CB77" s="235"/>
      <c r="CC77" s="235"/>
      <c r="CD77" s="235"/>
      <c r="CE77" s="235"/>
      <c r="CF77" s="235"/>
      <c r="CG77" s="235"/>
      <c r="CH77" s="235"/>
      <c r="CI77" s="235"/>
      <c r="CJ77" s="235"/>
      <c r="CK77" s="235"/>
      <c r="CL77" s="235"/>
      <c r="CM77" s="235"/>
    </row>
    <row r="78" spans="1:91" s="117" customFormat="1" ht="18.75" thickBot="1" x14ac:dyDescent="0.3">
      <c r="A78" s="297"/>
      <c r="B78" s="97">
        <v>64</v>
      </c>
      <c r="C78" s="87" t="s">
        <v>215</v>
      </c>
      <c r="D78" s="98"/>
      <c r="E78" s="105"/>
      <c r="F78" s="106"/>
      <c r="G78" s="107"/>
      <c r="H78" s="107"/>
      <c r="I78" s="107"/>
      <c r="J78" s="108"/>
      <c r="K78" s="107"/>
      <c r="L78" s="107"/>
      <c r="M78" s="107"/>
      <c r="N78" s="107"/>
      <c r="O78" s="107"/>
      <c r="P78" s="107"/>
      <c r="Q78" s="107"/>
      <c r="R78" s="107"/>
      <c r="S78" s="109">
        <f t="shared" si="0"/>
        <v>0</v>
      </c>
      <c r="T78" s="103">
        <f t="shared" si="3"/>
        <v>0</v>
      </c>
      <c r="U78" s="279"/>
      <c r="V78" s="234"/>
      <c r="W78" s="279"/>
      <c r="X78" s="279"/>
      <c r="Y78" s="279"/>
      <c r="Z78" s="279"/>
      <c r="AA78" s="279"/>
      <c r="AB78" s="279"/>
      <c r="AC78" s="279"/>
      <c r="AD78" s="279"/>
      <c r="AE78" s="279"/>
      <c r="AF78" s="279"/>
      <c r="AG78" s="279"/>
      <c r="AH78" s="279"/>
      <c r="AI78" s="279"/>
      <c r="AJ78" s="282"/>
      <c r="AK78" s="235"/>
      <c r="AL78" s="235"/>
      <c r="AM78" s="235"/>
      <c r="AN78" s="235"/>
      <c r="AO78" s="235"/>
      <c r="AP78" s="235"/>
      <c r="AQ78" s="235"/>
      <c r="AR78" s="235"/>
      <c r="AS78" s="235"/>
      <c r="AT78" s="235"/>
      <c r="AU78" s="235"/>
      <c r="AV78" s="235"/>
      <c r="AW78" s="235"/>
      <c r="AX78" s="235"/>
      <c r="AY78" s="235"/>
      <c r="AZ78" s="235"/>
      <c r="BA78" s="235"/>
      <c r="BB78" s="235"/>
      <c r="BC78" s="235"/>
      <c r="BD78" s="235"/>
      <c r="BE78" s="235"/>
      <c r="BF78" s="235"/>
      <c r="BG78" s="235"/>
      <c r="BH78" s="235"/>
      <c r="BI78" s="235"/>
      <c r="BJ78" s="235"/>
      <c r="BK78" s="235"/>
      <c r="BL78" s="235"/>
      <c r="BM78" s="235"/>
      <c r="BN78" s="235"/>
      <c r="BO78" s="235"/>
      <c r="BP78" s="235"/>
      <c r="BQ78" s="235"/>
      <c r="BR78" s="235"/>
      <c r="BS78" s="235"/>
      <c r="BT78" s="235"/>
      <c r="BU78" s="235"/>
      <c r="BV78" s="235"/>
      <c r="BW78" s="235"/>
      <c r="BX78" s="235"/>
      <c r="BY78" s="235"/>
      <c r="BZ78" s="235"/>
      <c r="CA78" s="235"/>
      <c r="CB78" s="235"/>
      <c r="CC78" s="235"/>
      <c r="CD78" s="235"/>
      <c r="CE78" s="235"/>
      <c r="CF78" s="235"/>
      <c r="CG78" s="235"/>
      <c r="CH78" s="235"/>
      <c r="CI78" s="235"/>
      <c r="CJ78" s="235"/>
      <c r="CK78" s="235"/>
      <c r="CL78" s="235"/>
      <c r="CM78" s="235"/>
    </row>
    <row r="79" spans="1:91" s="117" customFormat="1" ht="18.75" thickBot="1" x14ac:dyDescent="0.3">
      <c r="A79" s="297"/>
      <c r="B79" s="97">
        <v>65</v>
      </c>
      <c r="C79" s="87" t="s">
        <v>91</v>
      </c>
      <c r="D79" s="98"/>
      <c r="E79" s="105"/>
      <c r="F79" s="106"/>
      <c r="G79" s="107"/>
      <c r="H79" s="107"/>
      <c r="I79" s="107"/>
      <c r="J79" s="108"/>
      <c r="K79" s="107"/>
      <c r="L79" s="107"/>
      <c r="M79" s="107"/>
      <c r="N79" s="107"/>
      <c r="O79" s="107"/>
      <c r="P79" s="107"/>
      <c r="Q79" s="107"/>
      <c r="R79" s="107"/>
      <c r="S79" s="109">
        <f t="shared" si="0"/>
        <v>0</v>
      </c>
      <c r="T79" s="103">
        <f t="shared" si="3"/>
        <v>0</v>
      </c>
      <c r="U79" s="279"/>
      <c r="V79" s="234"/>
      <c r="W79" s="279"/>
      <c r="X79" s="279"/>
      <c r="Y79" s="279"/>
      <c r="Z79" s="279"/>
      <c r="AA79" s="279"/>
      <c r="AB79" s="279"/>
      <c r="AC79" s="279"/>
      <c r="AD79" s="279"/>
      <c r="AE79" s="279"/>
      <c r="AF79" s="279"/>
      <c r="AG79" s="279"/>
      <c r="AH79" s="279"/>
      <c r="AI79" s="279"/>
      <c r="AJ79" s="282"/>
      <c r="AK79" s="235"/>
      <c r="AL79" s="235"/>
      <c r="AM79" s="235"/>
      <c r="AN79" s="235"/>
      <c r="AO79" s="235"/>
      <c r="AP79" s="235"/>
      <c r="AQ79" s="235"/>
      <c r="AR79" s="235"/>
      <c r="AS79" s="235"/>
      <c r="AT79" s="235"/>
      <c r="AU79" s="235"/>
      <c r="AV79" s="235"/>
      <c r="AW79" s="235"/>
      <c r="AX79" s="235"/>
      <c r="AY79" s="235"/>
      <c r="AZ79" s="235"/>
      <c r="BA79" s="235"/>
      <c r="BB79" s="235"/>
      <c r="BC79" s="235"/>
      <c r="BD79" s="235"/>
      <c r="BE79" s="235"/>
      <c r="BF79" s="235"/>
      <c r="BG79" s="235"/>
      <c r="BH79" s="235"/>
      <c r="BI79" s="235"/>
      <c r="BJ79" s="235"/>
      <c r="BK79" s="235"/>
      <c r="BL79" s="235"/>
      <c r="BM79" s="235"/>
      <c r="BN79" s="235"/>
      <c r="BO79" s="235"/>
      <c r="BP79" s="235"/>
      <c r="BQ79" s="235"/>
      <c r="BR79" s="235"/>
      <c r="BS79" s="235"/>
      <c r="BT79" s="235"/>
      <c r="BU79" s="235"/>
      <c r="BV79" s="235"/>
      <c r="BW79" s="235"/>
      <c r="BX79" s="235"/>
      <c r="BY79" s="235"/>
      <c r="BZ79" s="235"/>
      <c r="CA79" s="235"/>
      <c r="CB79" s="235"/>
      <c r="CC79" s="235"/>
      <c r="CD79" s="235"/>
      <c r="CE79" s="235"/>
      <c r="CF79" s="235"/>
      <c r="CG79" s="235"/>
      <c r="CH79" s="235"/>
      <c r="CI79" s="235"/>
      <c r="CJ79" s="235"/>
      <c r="CK79" s="235"/>
      <c r="CL79" s="235"/>
      <c r="CM79" s="235"/>
    </row>
    <row r="80" spans="1:91" s="117" customFormat="1" ht="18.75" thickBot="1" x14ac:dyDescent="0.3">
      <c r="A80" s="297"/>
      <c r="B80" s="97">
        <v>66</v>
      </c>
      <c r="C80" s="87" t="s">
        <v>92</v>
      </c>
      <c r="D80" s="98">
        <v>1589</v>
      </c>
      <c r="E80" s="105">
        <v>28490287</v>
      </c>
      <c r="F80" s="106">
        <v>19943201</v>
      </c>
      <c r="G80" s="107"/>
      <c r="H80" s="107"/>
      <c r="I80" s="107">
        <v>19943201</v>
      </c>
      <c r="J80" s="108"/>
      <c r="K80" s="107"/>
      <c r="L80" s="107"/>
      <c r="M80" s="107"/>
      <c r="N80" s="107"/>
      <c r="O80" s="107"/>
      <c r="P80" s="107"/>
      <c r="Q80" s="107"/>
      <c r="R80" s="107"/>
      <c r="S80" s="109">
        <f t="shared" si="0"/>
        <v>19943201</v>
      </c>
      <c r="T80" s="103">
        <f t="shared" si="3"/>
        <v>0</v>
      </c>
      <c r="U80" s="279"/>
      <c r="V80" s="234"/>
      <c r="W80" s="279"/>
      <c r="X80" s="279"/>
      <c r="Y80" s="279"/>
      <c r="Z80" s="279"/>
      <c r="AA80" s="279"/>
      <c r="AB80" s="279"/>
      <c r="AC80" s="279"/>
      <c r="AD80" s="279"/>
      <c r="AE80" s="279"/>
      <c r="AF80" s="279"/>
      <c r="AG80" s="279"/>
      <c r="AH80" s="279"/>
      <c r="AI80" s="279"/>
      <c r="AJ80" s="282"/>
      <c r="AK80" s="235"/>
      <c r="AL80" s="235"/>
      <c r="AM80" s="235"/>
      <c r="AN80" s="235"/>
      <c r="AO80" s="235"/>
      <c r="AP80" s="235"/>
      <c r="AQ80" s="235"/>
      <c r="AR80" s="235"/>
      <c r="AS80" s="235"/>
      <c r="AT80" s="235"/>
      <c r="AU80" s="235"/>
      <c r="AV80" s="235"/>
      <c r="AW80" s="235"/>
      <c r="AX80" s="235"/>
      <c r="AY80" s="235"/>
      <c r="AZ80" s="235"/>
      <c r="BA80" s="235"/>
      <c r="BB80" s="235"/>
      <c r="BC80" s="235"/>
      <c r="BD80" s="235"/>
      <c r="BE80" s="235"/>
      <c r="BF80" s="235"/>
      <c r="BG80" s="235"/>
      <c r="BH80" s="235"/>
      <c r="BI80" s="235"/>
      <c r="BJ80" s="235"/>
      <c r="BK80" s="235"/>
      <c r="BL80" s="235"/>
      <c r="BM80" s="235"/>
      <c r="BN80" s="235"/>
      <c r="BO80" s="235"/>
      <c r="BP80" s="235"/>
      <c r="BQ80" s="235"/>
      <c r="BR80" s="235"/>
      <c r="BS80" s="235"/>
      <c r="BT80" s="235"/>
      <c r="BU80" s="235"/>
      <c r="BV80" s="235"/>
      <c r="BW80" s="235"/>
      <c r="BX80" s="235"/>
      <c r="BY80" s="235"/>
      <c r="BZ80" s="235"/>
      <c r="CA80" s="235"/>
      <c r="CB80" s="235"/>
      <c r="CC80" s="235"/>
      <c r="CD80" s="235"/>
      <c r="CE80" s="235"/>
      <c r="CF80" s="235"/>
      <c r="CG80" s="235"/>
      <c r="CH80" s="235"/>
      <c r="CI80" s="235"/>
      <c r="CJ80" s="235"/>
      <c r="CK80" s="235"/>
      <c r="CL80" s="235"/>
      <c r="CM80" s="235"/>
    </row>
    <row r="81" spans="1:91" s="117" customFormat="1" ht="18.75" thickBot="1" x14ac:dyDescent="0.3">
      <c r="A81" s="297"/>
      <c r="B81" s="97">
        <v>67</v>
      </c>
      <c r="C81" s="87" t="s">
        <v>93</v>
      </c>
      <c r="D81" s="98">
        <v>1583</v>
      </c>
      <c r="E81" s="105">
        <v>16239400</v>
      </c>
      <c r="F81" s="106">
        <f>+J81</f>
        <v>11367580</v>
      </c>
      <c r="G81" s="107"/>
      <c r="H81" s="107"/>
      <c r="I81" s="107"/>
      <c r="J81" s="108">
        <v>11367580</v>
      </c>
      <c r="K81" s="107"/>
      <c r="L81" s="107"/>
      <c r="M81" s="107"/>
      <c r="N81" s="107"/>
      <c r="O81" s="107"/>
      <c r="P81" s="107"/>
      <c r="Q81" s="107"/>
      <c r="R81" s="107"/>
      <c r="S81" s="109">
        <f t="shared" ref="S81:S115" si="4">SUM(G81:R81)</f>
        <v>11367580</v>
      </c>
      <c r="T81" s="103">
        <f t="shared" si="3"/>
        <v>0</v>
      </c>
      <c r="U81" s="279"/>
      <c r="V81" s="234"/>
      <c r="W81" s="279"/>
      <c r="X81" s="279"/>
      <c r="Y81" s="279"/>
      <c r="Z81" s="279"/>
      <c r="AA81" s="279"/>
      <c r="AB81" s="279"/>
      <c r="AC81" s="279"/>
      <c r="AD81" s="279"/>
      <c r="AE81" s="279"/>
      <c r="AF81" s="279"/>
      <c r="AG81" s="279"/>
      <c r="AH81" s="279"/>
      <c r="AI81" s="279"/>
      <c r="AJ81" s="282"/>
      <c r="AK81" s="235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35"/>
      <c r="BA81" s="235"/>
      <c r="BB81" s="235"/>
      <c r="BC81" s="235"/>
      <c r="BD81" s="235"/>
      <c r="BE81" s="235"/>
      <c r="BF81" s="235"/>
      <c r="BG81" s="235"/>
      <c r="BH81" s="235"/>
      <c r="BI81" s="235"/>
      <c r="BJ81" s="235"/>
      <c r="BK81" s="235"/>
      <c r="BL81" s="235"/>
      <c r="BM81" s="235"/>
      <c r="BN81" s="235"/>
      <c r="BO81" s="235"/>
      <c r="BP81" s="235"/>
      <c r="BQ81" s="235"/>
      <c r="BR81" s="235"/>
      <c r="BS81" s="235"/>
      <c r="BT81" s="235"/>
      <c r="BU81" s="235"/>
      <c r="BV81" s="235"/>
      <c r="BW81" s="235"/>
      <c r="BX81" s="235"/>
      <c r="BY81" s="235"/>
      <c r="BZ81" s="235"/>
      <c r="CA81" s="235"/>
      <c r="CB81" s="235"/>
      <c r="CC81" s="235"/>
      <c r="CD81" s="235"/>
      <c r="CE81" s="235"/>
      <c r="CF81" s="235"/>
      <c r="CG81" s="235"/>
      <c r="CH81" s="235"/>
      <c r="CI81" s="235"/>
      <c r="CJ81" s="235"/>
      <c r="CK81" s="235"/>
      <c r="CL81" s="235"/>
      <c r="CM81" s="235"/>
    </row>
    <row r="82" spans="1:91" s="117" customFormat="1" ht="18.75" thickBot="1" x14ac:dyDescent="0.3">
      <c r="A82" s="297"/>
      <c r="B82" s="97">
        <v>68</v>
      </c>
      <c r="C82" s="87" t="s">
        <v>209</v>
      </c>
      <c r="D82" s="98"/>
      <c r="E82" s="105"/>
      <c r="F82" s="106"/>
      <c r="G82" s="107"/>
      <c r="H82" s="107"/>
      <c r="I82" s="107"/>
      <c r="J82" s="108"/>
      <c r="K82" s="107"/>
      <c r="L82" s="107"/>
      <c r="M82" s="107"/>
      <c r="N82" s="107"/>
      <c r="O82" s="107"/>
      <c r="P82" s="107"/>
      <c r="Q82" s="107"/>
      <c r="R82" s="107"/>
      <c r="S82" s="109"/>
      <c r="T82" s="103"/>
      <c r="U82" s="279"/>
      <c r="V82" s="234"/>
      <c r="W82" s="279"/>
      <c r="X82" s="279"/>
      <c r="Y82" s="279"/>
      <c r="Z82" s="279"/>
      <c r="AA82" s="279"/>
      <c r="AB82" s="279"/>
      <c r="AC82" s="279"/>
      <c r="AD82" s="279"/>
      <c r="AE82" s="279"/>
      <c r="AF82" s="279"/>
      <c r="AG82" s="279"/>
      <c r="AH82" s="279"/>
      <c r="AI82" s="279"/>
      <c r="AJ82" s="282"/>
      <c r="AK82" s="235"/>
      <c r="AL82" s="235"/>
      <c r="AM82" s="235"/>
      <c r="AN82" s="235"/>
      <c r="AO82" s="235"/>
      <c r="AP82" s="235"/>
      <c r="AQ82" s="235"/>
      <c r="AR82" s="235"/>
      <c r="AS82" s="235"/>
      <c r="AT82" s="235"/>
      <c r="AU82" s="235"/>
      <c r="AV82" s="235"/>
      <c r="AW82" s="235"/>
      <c r="AX82" s="235"/>
      <c r="AY82" s="235"/>
      <c r="AZ82" s="235"/>
      <c r="BA82" s="235"/>
      <c r="BB82" s="235"/>
      <c r="BC82" s="235"/>
      <c r="BD82" s="235"/>
      <c r="BE82" s="235"/>
      <c r="BF82" s="235"/>
      <c r="BG82" s="235"/>
      <c r="BH82" s="235"/>
      <c r="BI82" s="235"/>
      <c r="BJ82" s="235"/>
      <c r="BK82" s="235"/>
      <c r="BL82" s="235"/>
      <c r="BM82" s="235"/>
      <c r="BN82" s="235"/>
      <c r="BO82" s="235"/>
      <c r="BP82" s="235"/>
      <c r="BQ82" s="235"/>
      <c r="BR82" s="235"/>
      <c r="BS82" s="235"/>
      <c r="BT82" s="235"/>
      <c r="BU82" s="235"/>
      <c r="BV82" s="235"/>
      <c r="BW82" s="235"/>
      <c r="BX82" s="235"/>
      <c r="BY82" s="235"/>
      <c r="BZ82" s="235"/>
      <c r="CA82" s="235"/>
      <c r="CB82" s="235"/>
      <c r="CC82" s="235"/>
      <c r="CD82" s="235"/>
      <c r="CE82" s="235"/>
      <c r="CF82" s="235"/>
      <c r="CG82" s="235"/>
      <c r="CH82" s="235"/>
      <c r="CI82" s="235"/>
      <c r="CJ82" s="235"/>
      <c r="CK82" s="235"/>
      <c r="CL82" s="235"/>
      <c r="CM82" s="235"/>
    </row>
    <row r="83" spans="1:91" s="117" customFormat="1" ht="18.75" thickBot="1" x14ac:dyDescent="0.3">
      <c r="A83" s="297"/>
      <c r="B83" s="97">
        <v>69</v>
      </c>
      <c r="C83" s="87" t="s">
        <v>94</v>
      </c>
      <c r="D83" s="98"/>
      <c r="E83" s="105"/>
      <c r="F83" s="106"/>
      <c r="G83" s="107"/>
      <c r="H83" s="107"/>
      <c r="I83" s="107"/>
      <c r="J83" s="108"/>
      <c r="K83" s="107"/>
      <c r="L83" s="107"/>
      <c r="M83" s="107"/>
      <c r="N83" s="107"/>
      <c r="O83" s="107"/>
      <c r="P83" s="107"/>
      <c r="Q83" s="107"/>
      <c r="R83" s="107"/>
      <c r="S83" s="109">
        <f t="shared" si="4"/>
        <v>0</v>
      </c>
      <c r="T83" s="103">
        <f t="shared" ref="T83:T129" si="5">+F83-S83</f>
        <v>0</v>
      </c>
      <c r="U83" s="279"/>
      <c r="V83" s="234"/>
      <c r="W83" s="279"/>
      <c r="X83" s="279"/>
      <c r="Y83" s="279"/>
      <c r="Z83" s="279"/>
      <c r="AA83" s="279"/>
      <c r="AB83" s="279"/>
      <c r="AC83" s="279"/>
      <c r="AD83" s="279"/>
      <c r="AE83" s="279"/>
      <c r="AF83" s="279"/>
      <c r="AG83" s="279"/>
      <c r="AH83" s="279"/>
      <c r="AI83" s="279"/>
      <c r="AJ83" s="282"/>
      <c r="AK83" s="235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235"/>
      <c r="BE83" s="235"/>
      <c r="BF83" s="235"/>
      <c r="BG83" s="235"/>
      <c r="BH83" s="235"/>
      <c r="BI83" s="235"/>
      <c r="BJ83" s="235"/>
      <c r="BK83" s="235"/>
      <c r="BL83" s="235"/>
      <c r="BM83" s="235"/>
      <c r="BN83" s="235"/>
      <c r="BO83" s="235"/>
      <c r="BP83" s="235"/>
      <c r="BQ83" s="235"/>
      <c r="BR83" s="235"/>
      <c r="BS83" s="235"/>
      <c r="BT83" s="235"/>
      <c r="BU83" s="235"/>
      <c r="BV83" s="235"/>
      <c r="BW83" s="235"/>
      <c r="BX83" s="235"/>
      <c r="BY83" s="235"/>
      <c r="BZ83" s="235"/>
      <c r="CA83" s="235"/>
      <c r="CB83" s="235"/>
      <c r="CC83" s="235"/>
      <c r="CD83" s="235"/>
      <c r="CE83" s="235"/>
      <c r="CF83" s="235"/>
      <c r="CG83" s="235"/>
      <c r="CH83" s="235"/>
      <c r="CI83" s="235"/>
      <c r="CJ83" s="235"/>
      <c r="CK83" s="235"/>
      <c r="CL83" s="235"/>
      <c r="CM83" s="235"/>
    </row>
    <row r="84" spans="1:91" s="117" customFormat="1" ht="18.75" thickBot="1" x14ac:dyDescent="0.3">
      <c r="A84" s="297"/>
      <c r="B84" s="97">
        <v>70</v>
      </c>
      <c r="C84" s="87" t="s">
        <v>95</v>
      </c>
      <c r="D84" s="98"/>
      <c r="E84" s="105"/>
      <c r="F84" s="106"/>
      <c r="G84" s="107"/>
      <c r="H84" s="107"/>
      <c r="I84" s="107"/>
      <c r="J84" s="108"/>
      <c r="K84" s="107"/>
      <c r="L84" s="107"/>
      <c r="M84" s="107"/>
      <c r="N84" s="107"/>
      <c r="O84" s="107"/>
      <c r="P84" s="107"/>
      <c r="Q84" s="107"/>
      <c r="R84" s="107"/>
      <c r="S84" s="109">
        <f t="shared" si="4"/>
        <v>0</v>
      </c>
      <c r="T84" s="103">
        <f t="shared" si="5"/>
        <v>0</v>
      </c>
      <c r="U84" s="279"/>
      <c r="V84" s="234"/>
      <c r="W84" s="279"/>
      <c r="X84" s="279"/>
      <c r="Y84" s="279"/>
      <c r="Z84" s="279"/>
      <c r="AA84" s="279"/>
      <c r="AB84" s="279"/>
      <c r="AC84" s="279"/>
      <c r="AD84" s="279"/>
      <c r="AE84" s="279"/>
      <c r="AF84" s="279"/>
      <c r="AG84" s="279"/>
      <c r="AH84" s="279"/>
      <c r="AI84" s="279"/>
      <c r="AJ84" s="282"/>
      <c r="AK84" s="235"/>
      <c r="AL84" s="235"/>
      <c r="AM84" s="235"/>
      <c r="AN84" s="235"/>
      <c r="AO84" s="235"/>
      <c r="AP84" s="235"/>
      <c r="AQ84" s="235"/>
      <c r="AR84" s="235"/>
      <c r="AS84" s="235"/>
      <c r="AT84" s="235"/>
      <c r="AU84" s="235"/>
      <c r="AV84" s="235"/>
      <c r="AW84" s="235"/>
      <c r="AX84" s="235"/>
      <c r="AY84" s="235"/>
      <c r="AZ84" s="235"/>
      <c r="BA84" s="235"/>
      <c r="BB84" s="235"/>
      <c r="BC84" s="235"/>
      <c r="BD84" s="235"/>
      <c r="BE84" s="235"/>
      <c r="BF84" s="235"/>
      <c r="BG84" s="235"/>
      <c r="BH84" s="235"/>
      <c r="BI84" s="235"/>
      <c r="BJ84" s="235"/>
      <c r="BK84" s="235"/>
      <c r="BL84" s="235"/>
      <c r="BM84" s="235"/>
      <c r="BN84" s="235"/>
      <c r="BO84" s="235"/>
      <c r="BP84" s="235"/>
      <c r="BQ84" s="235"/>
      <c r="BR84" s="235"/>
      <c r="BS84" s="235"/>
      <c r="BT84" s="235"/>
      <c r="BU84" s="235"/>
      <c r="BV84" s="235"/>
      <c r="BW84" s="235"/>
      <c r="BX84" s="235"/>
      <c r="BY84" s="235"/>
      <c r="BZ84" s="235"/>
      <c r="CA84" s="235"/>
      <c r="CB84" s="235"/>
      <c r="CC84" s="235"/>
      <c r="CD84" s="235"/>
      <c r="CE84" s="235"/>
      <c r="CF84" s="235"/>
      <c r="CG84" s="235"/>
      <c r="CH84" s="235"/>
      <c r="CI84" s="235"/>
      <c r="CJ84" s="235"/>
      <c r="CK84" s="235"/>
      <c r="CL84" s="235"/>
      <c r="CM84" s="235"/>
    </row>
    <row r="85" spans="1:91" s="117" customFormat="1" ht="36.75" thickBot="1" x14ac:dyDescent="0.3">
      <c r="A85" s="297"/>
      <c r="B85" s="97">
        <v>71</v>
      </c>
      <c r="C85" s="87" t="s">
        <v>96</v>
      </c>
      <c r="D85" s="98">
        <v>1577</v>
      </c>
      <c r="E85" s="105">
        <v>110397</v>
      </c>
      <c r="F85" s="106">
        <f>+J85</f>
        <v>110397</v>
      </c>
      <c r="G85" s="107"/>
      <c r="H85" s="107"/>
      <c r="I85" s="107"/>
      <c r="J85" s="108">
        <v>110397</v>
      </c>
      <c r="K85" s="107"/>
      <c r="L85" s="107"/>
      <c r="M85" s="107"/>
      <c r="N85" s="107"/>
      <c r="O85" s="107"/>
      <c r="P85" s="107"/>
      <c r="Q85" s="107"/>
      <c r="R85" s="107"/>
      <c r="S85" s="109">
        <f t="shared" si="4"/>
        <v>110397</v>
      </c>
      <c r="T85" s="103">
        <f t="shared" si="5"/>
        <v>0</v>
      </c>
      <c r="U85" s="279"/>
      <c r="V85" s="234"/>
      <c r="W85" s="279"/>
      <c r="X85" s="279"/>
      <c r="Y85" s="279"/>
      <c r="Z85" s="279"/>
      <c r="AA85" s="279"/>
      <c r="AB85" s="279"/>
      <c r="AC85" s="279"/>
      <c r="AD85" s="279"/>
      <c r="AE85" s="279"/>
      <c r="AF85" s="279"/>
      <c r="AG85" s="279"/>
      <c r="AH85" s="279"/>
      <c r="AI85" s="279"/>
      <c r="AJ85" s="282"/>
      <c r="AK85" s="235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35"/>
      <c r="BA85" s="235"/>
      <c r="BB85" s="235"/>
      <c r="BC85" s="235"/>
      <c r="BD85" s="235"/>
      <c r="BE85" s="235"/>
      <c r="BF85" s="235"/>
      <c r="BG85" s="235"/>
      <c r="BH85" s="235"/>
      <c r="BI85" s="235"/>
      <c r="BJ85" s="235"/>
      <c r="BK85" s="235"/>
      <c r="BL85" s="235"/>
      <c r="BM85" s="235"/>
      <c r="BN85" s="235"/>
      <c r="BO85" s="235"/>
      <c r="BP85" s="235"/>
      <c r="BQ85" s="235"/>
      <c r="BR85" s="235"/>
      <c r="BS85" s="235"/>
      <c r="BT85" s="235"/>
      <c r="BU85" s="235"/>
      <c r="BV85" s="235"/>
      <c r="BW85" s="235"/>
      <c r="BX85" s="235"/>
      <c r="BY85" s="235"/>
      <c r="BZ85" s="235"/>
      <c r="CA85" s="235"/>
      <c r="CB85" s="235"/>
      <c r="CC85" s="235"/>
      <c r="CD85" s="235"/>
      <c r="CE85" s="235"/>
      <c r="CF85" s="235"/>
      <c r="CG85" s="235"/>
      <c r="CH85" s="235"/>
      <c r="CI85" s="235"/>
      <c r="CJ85" s="235"/>
      <c r="CK85" s="235"/>
      <c r="CL85" s="235"/>
      <c r="CM85" s="235"/>
    </row>
    <row r="86" spans="1:91" s="117" customFormat="1" ht="36.75" thickBot="1" x14ac:dyDescent="0.3">
      <c r="A86" s="297"/>
      <c r="B86" s="97">
        <v>72</v>
      </c>
      <c r="C86" s="87" t="s">
        <v>97</v>
      </c>
      <c r="D86" s="98"/>
      <c r="E86" s="105"/>
      <c r="F86" s="106"/>
      <c r="G86" s="107"/>
      <c r="H86" s="107"/>
      <c r="I86" s="107"/>
      <c r="J86" s="108"/>
      <c r="K86" s="107"/>
      <c r="L86" s="107"/>
      <c r="M86" s="107"/>
      <c r="N86" s="107"/>
      <c r="O86" s="107"/>
      <c r="P86" s="107"/>
      <c r="Q86" s="107"/>
      <c r="R86" s="107"/>
      <c r="S86" s="109">
        <f t="shared" si="4"/>
        <v>0</v>
      </c>
      <c r="T86" s="103">
        <f t="shared" si="5"/>
        <v>0</v>
      </c>
      <c r="U86" s="279"/>
      <c r="V86" s="234"/>
      <c r="W86" s="279"/>
      <c r="X86" s="279"/>
      <c r="Y86" s="279"/>
      <c r="Z86" s="279"/>
      <c r="AA86" s="279"/>
      <c r="AB86" s="279"/>
      <c r="AC86" s="279"/>
      <c r="AD86" s="279"/>
      <c r="AE86" s="279"/>
      <c r="AF86" s="279"/>
      <c r="AG86" s="279"/>
      <c r="AH86" s="279"/>
      <c r="AI86" s="279"/>
      <c r="AJ86" s="282"/>
      <c r="AK86" s="235"/>
      <c r="AL86" s="235"/>
      <c r="AM86" s="235"/>
      <c r="AN86" s="235"/>
      <c r="AO86" s="235"/>
      <c r="AP86" s="235"/>
      <c r="AQ86" s="235"/>
      <c r="AR86" s="235"/>
      <c r="AS86" s="235"/>
      <c r="AT86" s="235"/>
      <c r="AU86" s="235"/>
      <c r="AV86" s="235"/>
      <c r="AW86" s="235"/>
      <c r="AX86" s="235"/>
      <c r="AY86" s="235"/>
      <c r="AZ86" s="235"/>
      <c r="BA86" s="235"/>
      <c r="BB86" s="235"/>
      <c r="BC86" s="235"/>
      <c r="BD86" s="235"/>
      <c r="BE86" s="235"/>
      <c r="BF86" s="235"/>
      <c r="BG86" s="235"/>
      <c r="BH86" s="235"/>
      <c r="BI86" s="235"/>
      <c r="BJ86" s="235"/>
      <c r="BK86" s="235"/>
      <c r="BL86" s="235"/>
      <c r="BM86" s="235"/>
      <c r="BN86" s="235"/>
      <c r="BO86" s="235"/>
      <c r="BP86" s="235"/>
      <c r="BQ86" s="235"/>
      <c r="BR86" s="235"/>
      <c r="BS86" s="235"/>
      <c r="BT86" s="235"/>
      <c r="BU86" s="235"/>
      <c r="BV86" s="235"/>
      <c r="BW86" s="235"/>
      <c r="BX86" s="235"/>
      <c r="BY86" s="235"/>
      <c r="BZ86" s="235"/>
      <c r="CA86" s="235"/>
      <c r="CB86" s="235"/>
      <c r="CC86" s="235"/>
      <c r="CD86" s="235"/>
      <c r="CE86" s="235"/>
      <c r="CF86" s="235"/>
      <c r="CG86" s="235"/>
      <c r="CH86" s="235"/>
      <c r="CI86" s="235"/>
      <c r="CJ86" s="235"/>
      <c r="CK86" s="235"/>
      <c r="CL86" s="235"/>
      <c r="CM86" s="235"/>
    </row>
    <row r="87" spans="1:91" s="117" customFormat="1" ht="18.75" thickBot="1" x14ac:dyDescent="0.3">
      <c r="A87" s="297"/>
      <c r="B87" s="97">
        <v>73</v>
      </c>
      <c r="C87" s="87" t="s">
        <v>98</v>
      </c>
      <c r="D87" s="98"/>
      <c r="E87" s="105"/>
      <c r="F87" s="106"/>
      <c r="G87" s="107"/>
      <c r="H87" s="107"/>
      <c r="I87" s="107"/>
      <c r="J87" s="108"/>
      <c r="K87" s="107"/>
      <c r="L87" s="107"/>
      <c r="M87" s="107"/>
      <c r="N87" s="107"/>
      <c r="O87" s="107"/>
      <c r="P87" s="107"/>
      <c r="Q87" s="107"/>
      <c r="R87" s="107"/>
      <c r="S87" s="109">
        <f t="shared" si="4"/>
        <v>0</v>
      </c>
      <c r="T87" s="103">
        <f t="shared" si="5"/>
        <v>0</v>
      </c>
      <c r="U87" s="279"/>
      <c r="V87" s="234"/>
      <c r="W87" s="279"/>
      <c r="X87" s="279"/>
      <c r="Y87" s="279"/>
      <c r="Z87" s="279"/>
      <c r="AA87" s="279"/>
      <c r="AB87" s="279"/>
      <c r="AC87" s="279"/>
      <c r="AD87" s="279"/>
      <c r="AE87" s="279"/>
      <c r="AF87" s="279"/>
      <c r="AG87" s="279"/>
      <c r="AH87" s="279"/>
      <c r="AI87" s="279"/>
      <c r="AJ87" s="282"/>
      <c r="AK87" s="235"/>
      <c r="AL87" s="235"/>
      <c r="AM87" s="235"/>
      <c r="AN87" s="235"/>
      <c r="AO87" s="235"/>
      <c r="AP87" s="235"/>
      <c r="AQ87" s="235"/>
      <c r="AR87" s="235"/>
      <c r="AS87" s="235"/>
      <c r="AT87" s="235"/>
      <c r="AU87" s="235"/>
      <c r="AV87" s="235"/>
      <c r="AW87" s="235"/>
      <c r="AX87" s="235"/>
      <c r="AY87" s="235"/>
      <c r="AZ87" s="235"/>
      <c r="BA87" s="235"/>
      <c r="BB87" s="235"/>
      <c r="BC87" s="235"/>
      <c r="BD87" s="235"/>
      <c r="BE87" s="235"/>
      <c r="BF87" s="235"/>
      <c r="BG87" s="235"/>
      <c r="BH87" s="235"/>
      <c r="BI87" s="235"/>
      <c r="BJ87" s="235"/>
      <c r="BK87" s="235"/>
      <c r="BL87" s="235"/>
      <c r="BM87" s="235"/>
      <c r="BN87" s="235"/>
      <c r="BO87" s="235"/>
      <c r="BP87" s="235"/>
      <c r="BQ87" s="235"/>
      <c r="BR87" s="235"/>
      <c r="BS87" s="235"/>
      <c r="BT87" s="235"/>
      <c r="BU87" s="235"/>
      <c r="BV87" s="235"/>
      <c r="BW87" s="235"/>
      <c r="BX87" s="235"/>
      <c r="BY87" s="235"/>
      <c r="BZ87" s="235"/>
      <c r="CA87" s="235"/>
      <c r="CB87" s="235"/>
      <c r="CC87" s="235"/>
      <c r="CD87" s="235"/>
      <c r="CE87" s="235"/>
      <c r="CF87" s="235"/>
      <c r="CG87" s="235"/>
      <c r="CH87" s="235"/>
      <c r="CI87" s="235"/>
      <c r="CJ87" s="235"/>
      <c r="CK87" s="235"/>
      <c r="CL87" s="235"/>
      <c r="CM87" s="235"/>
    </row>
    <row r="88" spans="1:91" s="117" customFormat="1" ht="18.75" thickBot="1" x14ac:dyDescent="0.3">
      <c r="A88" s="297"/>
      <c r="B88" s="97">
        <v>74</v>
      </c>
      <c r="C88" s="87" t="s">
        <v>99</v>
      </c>
      <c r="D88" s="98"/>
      <c r="E88" s="105"/>
      <c r="F88" s="106"/>
      <c r="G88" s="107"/>
      <c r="H88" s="107"/>
      <c r="I88" s="107"/>
      <c r="J88" s="108"/>
      <c r="K88" s="107"/>
      <c r="L88" s="107"/>
      <c r="M88" s="107"/>
      <c r="N88" s="107"/>
      <c r="O88" s="107"/>
      <c r="P88" s="107"/>
      <c r="Q88" s="107"/>
      <c r="R88" s="107"/>
      <c r="S88" s="109">
        <f t="shared" si="4"/>
        <v>0</v>
      </c>
      <c r="T88" s="103">
        <f t="shared" si="5"/>
        <v>0</v>
      </c>
      <c r="U88" s="279"/>
      <c r="V88" s="234"/>
      <c r="W88" s="279"/>
      <c r="X88" s="279"/>
      <c r="Y88" s="279"/>
      <c r="Z88" s="279"/>
      <c r="AA88" s="279"/>
      <c r="AB88" s="279"/>
      <c r="AC88" s="279"/>
      <c r="AD88" s="279"/>
      <c r="AE88" s="279"/>
      <c r="AF88" s="279"/>
      <c r="AG88" s="279"/>
      <c r="AH88" s="279"/>
      <c r="AI88" s="279"/>
      <c r="AJ88" s="282"/>
      <c r="AK88" s="235"/>
      <c r="AL88" s="235"/>
      <c r="AM88" s="235"/>
      <c r="AN88" s="235"/>
      <c r="AO88" s="235"/>
      <c r="AP88" s="235"/>
      <c r="AQ88" s="235"/>
      <c r="AR88" s="235"/>
      <c r="AS88" s="235"/>
      <c r="AT88" s="235"/>
      <c r="AU88" s="235"/>
      <c r="AV88" s="235"/>
      <c r="AW88" s="235"/>
      <c r="AX88" s="235"/>
      <c r="AY88" s="235"/>
      <c r="AZ88" s="235"/>
      <c r="BA88" s="235"/>
      <c r="BB88" s="235"/>
      <c r="BC88" s="235"/>
      <c r="BD88" s="235"/>
      <c r="BE88" s="235"/>
      <c r="BF88" s="235"/>
      <c r="BG88" s="235"/>
      <c r="BH88" s="235"/>
      <c r="BI88" s="235"/>
      <c r="BJ88" s="235"/>
      <c r="BK88" s="235"/>
      <c r="BL88" s="235"/>
      <c r="BM88" s="235"/>
      <c r="BN88" s="235"/>
      <c r="BO88" s="235"/>
      <c r="BP88" s="235"/>
      <c r="BQ88" s="235"/>
      <c r="BR88" s="235"/>
      <c r="BS88" s="235"/>
      <c r="BT88" s="235"/>
      <c r="BU88" s="235"/>
      <c r="BV88" s="235"/>
      <c r="BW88" s="235"/>
      <c r="BX88" s="235"/>
      <c r="BY88" s="235"/>
      <c r="BZ88" s="235"/>
      <c r="CA88" s="235"/>
      <c r="CB88" s="235"/>
      <c r="CC88" s="235"/>
      <c r="CD88" s="235"/>
      <c r="CE88" s="235"/>
      <c r="CF88" s="235"/>
      <c r="CG88" s="235"/>
      <c r="CH88" s="235"/>
      <c r="CI88" s="235"/>
      <c r="CJ88" s="235"/>
      <c r="CK88" s="235"/>
      <c r="CL88" s="235"/>
      <c r="CM88" s="235"/>
    </row>
    <row r="89" spans="1:91" s="117" customFormat="1" ht="18.75" thickBot="1" x14ac:dyDescent="0.3">
      <c r="A89" s="297"/>
      <c r="B89" s="97">
        <v>75</v>
      </c>
      <c r="C89" s="87" t="s">
        <v>100</v>
      </c>
      <c r="D89" s="98"/>
      <c r="E89" s="105"/>
      <c r="F89" s="106"/>
      <c r="G89" s="107"/>
      <c r="H89" s="107"/>
      <c r="I89" s="107"/>
      <c r="J89" s="108"/>
      <c r="K89" s="107"/>
      <c r="L89" s="107"/>
      <c r="M89" s="107"/>
      <c r="N89" s="107"/>
      <c r="O89" s="107"/>
      <c r="P89" s="107"/>
      <c r="Q89" s="107"/>
      <c r="R89" s="107"/>
      <c r="S89" s="109">
        <f t="shared" si="4"/>
        <v>0</v>
      </c>
      <c r="T89" s="103">
        <f t="shared" si="5"/>
        <v>0</v>
      </c>
      <c r="U89" s="279"/>
      <c r="V89" s="234"/>
      <c r="W89" s="279"/>
      <c r="X89" s="279"/>
      <c r="Y89" s="279"/>
      <c r="Z89" s="279"/>
      <c r="AA89" s="279"/>
      <c r="AB89" s="279"/>
      <c r="AC89" s="279"/>
      <c r="AD89" s="279"/>
      <c r="AE89" s="279"/>
      <c r="AF89" s="279"/>
      <c r="AG89" s="279"/>
      <c r="AH89" s="279"/>
      <c r="AI89" s="279"/>
      <c r="AJ89" s="282"/>
      <c r="AK89" s="235"/>
      <c r="AL89" s="235"/>
      <c r="AM89" s="235"/>
      <c r="AN89" s="235"/>
      <c r="AO89" s="235"/>
      <c r="AP89" s="235"/>
      <c r="AQ89" s="235"/>
      <c r="AR89" s="235"/>
      <c r="AS89" s="235"/>
      <c r="AT89" s="235"/>
      <c r="AU89" s="235"/>
      <c r="AV89" s="235"/>
      <c r="AW89" s="235"/>
      <c r="AX89" s="235"/>
      <c r="AY89" s="235"/>
      <c r="AZ89" s="235"/>
      <c r="BA89" s="235"/>
      <c r="BB89" s="235"/>
      <c r="BC89" s="235"/>
      <c r="BD89" s="235"/>
      <c r="BE89" s="235"/>
      <c r="BF89" s="235"/>
      <c r="BG89" s="235"/>
      <c r="BH89" s="235"/>
      <c r="BI89" s="235"/>
      <c r="BJ89" s="235"/>
      <c r="BK89" s="235"/>
      <c r="BL89" s="235"/>
      <c r="BM89" s="235"/>
      <c r="BN89" s="235"/>
      <c r="BO89" s="235"/>
      <c r="BP89" s="235"/>
      <c r="BQ89" s="235"/>
      <c r="BR89" s="235"/>
      <c r="BS89" s="235"/>
      <c r="BT89" s="235"/>
      <c r="BU89" s="235"/>
      <c r="BV89" s="235"/>
      <c r="BW89" s="235"/>
      <c r="BX89" s="235"/>
      <c r="BY89" s="235"/>
      <c r="BZ89" s="235"/>
      <c r="CA89" s="235"/>
      <c r="CB89" s="235"/>
      <c r="CC89" s="235"/>
      <c r="CD89" s="235"/>
      <c r="CE89" s="235"/>
      <c r="CF89" s="235"/>
      <c r="CG89" s="235"/>
      <c r="CH89" s="235"/>
      <c r="CI89" s="235"/>
      <c r="CJ89" s="235"/>
      <c r="CK89" s="235"/>
      <c r="CL89" s="235"/>
      <c r="CM89" s="235"/>
    </row>
    <row r="90" spans="1:91" s="117" customFormat="1" ht="18.75" thickBot="1" x14ac:dyDescent="0.3">
      <c r="A90" s="297"/>
      <c r="B90" s="97">
        <v>76</v>
      </c>
      <c r="C90" s="87" t="s">
        <v>101</v>
      </c>
      <c r="D90" s="98">
        <v>2065</v>
      </c>
      <c r="E90" s="105">
        <v>16375412</v>
      </c>
      <c r="F90" s="106">
        <f>+J90</f>
        <v>11462788</v>
      </c>
      <c r="G90" s="107"/>
      <c r="H90" s="107"/>
      <c r="I90" s="107"/>
      <c r="J90" s="108">
        <v>11462788</v>
      </c>
      <c r="K90" s="107"/>
      <c r="L90" s="107"/>
      <c r="M90" s="107"/>
      <c r="N90" s="107"/>
      <c r="O90" s="107"/>
      <c r="P90" s="107"/>
      <c r="Q90" s="107"/>
      <c r="R90" s="107"/>
      <c r="S90" s="109">
        <f t="shared" si="4"/>
        <v>11462788</v>
      </c>
      <c r="T90" s="103">
        <f t="shared" si="5"/>
        <v>0</v>
      </c>
      <c r="U90" s="279"/>
      <c r="V90" s="234"/>
      <c r="W90" s="279"/>
      <c r="X90" s="279"/>
      <c r="Y90" s="279"/>
      <c r="Z90" s="279"/>
      <c r="AA90" s="279"/>
      <c r="AB90" s="279"/>
      <c r="AC90" s="279"/>
      <c r="AD90" s="279"/>
      <c r="AE90" s="279"/>
      <c r="AF90" s="279"/>
      <c r="AG90" s="279"/>
      <c r="AH90" s="279"/>
      <c r="AI90" s="279"/>
      <c r="AJ90" s="282"/>
      <c r="AK90" s="235"/>
      <c r="AL90" s="235"/>
      <c r="AM90" s="235"/>
      <c r="AN90" s="235"/>
      <c r="AO90" s="235"/>
      <c r="AP90" s="235"/>
      <c r="AQ90" s="235"/>
      <c r="AR90" s="235"/>
      <c r="AS90" s="235"/>
      <c r="AT90" s="235"/>
      <c r="AU90" s="235"/>
      <c r="AV90" s="235"/>
      <c r="AW90" s="235"/>
      <c r="AX90" s="235"/>
      <c r="AY90" s="235"/>
      <c r="AZ90" s="235"/>
      <c r="BA90" s="235"/>
      <c r="BB90" s="235"/>
      <c r="BC90" s="235"/>
      <c r="BD90" s="235"/>
      <c r="BE90" s="235"/>
      <c r="BF90" s="235"/>
      <c r="BG90" s="235"/>
      <c r="BH90" s="235"/>
      <c r="BI90" s="235"/>
      <c r="BJ90" s="235"/>
      <c r="BK90" s="235"/>
      <c r="BL90" s="235"/>
      <c r="BM90" s="235"/>
      <c r="BN90" s="235"/>
      <c r="BO90" s="235"/>
      <c r="BP90" s="235"/>
      <c r="BQ90" s="235"/>
      <c r="BR90" s="235"/>
      <c r="BS90" s="235"/>
      <c r="BT90" s="235"/>
      <c r="BU90" s="235"/>
      <c r="BV90" s="235"/>
      <c r="BW90" s="235"/>
      <c r="BX90" s="235"/>
      <c r="BY90" s="235"/>
      <c r="BZ90" s="235"/>
      <c r="CA90" s="235"/>
      <c r="CB90" s="235"/>
      <c r="CC90" s="235"/>
      <c r="CD90" s="235"/>
      <c r="CE90" s="235"/>
      <c r="CF90" s="235"/>
      <c r="CG90" s="235"/>
      <c r="CH90" s="235"/>
      <c r="CI90" s="235"/>
      <c r="CJ90" s="235"/>
      <c r="CK90" s="235"/>
      <c r="CL90" s="235"/>
      <c r="CM90" s="235"/>
    </row>
    <row r="91" spans="1:91" s="117" customFormat="1" ht="36.75" thickBot="1" x14ac:dyDescent="0.3">
      <c r="A91" s="297"/>
      <c r="B91" s="97"/>
      <c r="C91" s="87" t="s">
        <v>217</v>
      </c>
      <c r="D91" s="98"/>
      <c r="E91" s="105"/>
      <c r="F91" s="106"/>
      <c r="G91" s="107"/>
      <c r="H91" s="107"/>
      <c r="I91" s="107"/>
      <c r="J91" s="108"/>
      <c r="K91" s="107"/>
      <c r="L91" s="107"/>
      <c r="M91" s="107"/>
      <c r="N91" s="107"/>
      <c r="O91" s="107"/>
      <c r="P91" s="107"/>
      <c r="Q91" s="107"/>
      <c r="R91" s="107"/>
      <c r="S91" s="109"/>
      <c r="T91" s="103"/>
      <c r="U91" s="279"/>
      <c r="V91" s="234"/>
      <c r="W91" s="279"/>
      <c r="X91" s="279"/>
      <c r="Y91" s="279"/>
      <c r="Z91" s="279"/>
      <c r="AA91" s="279"/>
      <c r="AB91" s="279"/>
      <c r="AC91" s="279"/>
      <c r="AD91" s="279"/>
      <c r="AE91" s="279"/>
      <c r="AF91" s="279"/>
      <c r="AG91" s="279"/>
      <c r="AH91" s="279"/>
      <c r="AI91" s="279"/>
      <c r="AJ91" s="282"/>
      <c r="AK91" s="235"/>
      <c r="AL91" s="235"/>
      <c r="AM91" s="235"/>
      <c r="AN91" s="235"/>
      <c r="AO91" s="235"/>
      <c r="AP91" s="235"/>
      <c r="AQ91" s="235"/>
      <c r="AR91" s="235"/>
      <c r="AS91" s="235"/>
      <c r="AT91" s="235"/>
      <c r="AU91" s="235"/>
      <c r="AV91" s="235"/>
      <c r="AW91" s="235"/>
      <c r="AX91" s="235"/>
      <c r="AY91" s="235"/>
      <c r="AZ91" s="235"/>
      <c r="BA91" s="235"/>
      <c r="BB91" s="235"/>
      <c r="BC91" s="235"/>
      <c r="BD91" s="235"/>
      <c r="BE91" s="235"/>
      <c r="BF91" s="235"/>
      <c r="BG91" s="235"/>
      <c r="BH91" s="235"/>
      <c r="BI91" s="235"/>
      <c r="BJ91" s="235"/>
      <c r="BK91" s="235"/>
      <c r="BL91" s="235"/>
      <c r="BM91" s="235"/>
      <c r="BN91" s="235"/>
      <c r="BO91" s="235"/>
      <c r="BP91" s="235"/>
      <c r="BQ91" s="235"/>
      <c r="BR91" s="235"/>
      <c r="BS91" s="235"/>
      <c r="BT91" s="235"/>
      <c r="BU91" s="235"/>
      <c r="BV91" s="235"/>
      <c r="BW91" s="235"/>
      <c r="BX91" s="235"/>
      <c r="BY91" s="235"/>
      <c r="BZ91" s="235"/>
      <c r="CA91" s="235"/>
      <c r="CB91" s="235"/>
      <c r="CC91" s="235"/>
      <c r="CD91" s="235"/>
      <c r="CE91" s="235"/>
      <c r="CF91" s="235"/>
      <c r="CG91" s="235"/>
      <c r="CH91" s="235"/>
      <c r="CI91" s="235"/>
      <c r="CJ91" s="235"/>
      <c r="CK91" s="235"/>
      <c r="CL91" s="235"/>
      <c r="CM91" s="235"/>
    </row>
    <row r="92" spans="1:91" s="117" customFormat="1" ht="18.75" thickBot="1" x14ac:dyDescent="0.3">
      <c r="A92" s="297"/>
      <c r="B92" s="97"/>
      <c r="C92" s="87" t="s">
        <v>220</v>
      </c>
      <c r="D92" s="98"/>
      <c r="E92" s="105"/>
      <c r="F92" s="106"/>
      <c r="G92" s="107"/>
      <c r="H92" s="107"/>
      <c r="I92" s="107"/>
      <c r="J92" s="108"/>
      <c r="K92" s="107"/>
      <c r="L92" s="107"/>
      <c r="M92" s="107"/>
      <c r="N92" s="107"/>
      <c r="O92" s="107"/>
      <c r="P92" s="107"/>
      <c r="Q92" s="107"/>
      <c r="R92" s="107"/>
      <c r="S92" s="109"/>
      <c r="T92" s="103"/>
      <c r="U92" s="279"/>
      <c r="V92" s="234"/>
      <c r="W92" s="279"/>
      <c r="X92" s="279"/>
      <c r="Y92" s="279"/>
      <c r="Z92" s="279"/>
      <c r="AA92" s="279"/>
      <c r="AB92" s="279"/>
      <c r="AC92" s="279"/>
      <c r="AD92" s="279"/>
      <c r="AE92" s="279"/>
      <c r="AF92" s="279"/>
      <c r="AG92" s="279"/>
      <c r="AH92" s="279"/>
      <c r="AI92" s="279"/>
      <c r="AJ92" s="282"/>
      <c r="AK92" s="235"/>
      <c r="AL92" s="235"/>
      <c r="AM92" s="235"/>
      <c r="AN92" s="235"/>
      <c r="AO92" s="235"/>
      <c r="AP92" s="235"/>
      <c r="AQ92" s="235"/>
      <c r="AR92" s="235"/>
      <c r="AS92" s="235"/>
      <c r="AT92" s="235"/>
      <c r="AU92" s="235"/>
      <c r="AV92" s="235"/>
      <c r="AW92" s="235"/>
      <c r="AX92" s="235"/>
      <c r="AY92" s="235"/>
      <c r="AZ92" s="235"/>
      <c r="BA92" s="235"/>
      <c r="BB92" s="235"/>
      <c r="BC92" s="235"/>
      <c r="BD92" s="235"/>
      <c r="BE92" s="235"/>
      <c r="BF92" s="235"/>
      <c r="BG92" s="235"/>
      <c r="BH92" s="235"/>
      <c r="BI92" s="235"/>
      <c r="BJ92" s="235"/>
      <c r="BK92" s="235"/>
      <c r="BL92" s="235"/>
      <c r="BM92" s="235"/>
      <c r="BN92" s="235"/>
      <c r="BO92" s="235"/>
      <c r="BP92" s="235"/>
      <c r="BQ92" s="235"/>
      <c r="BR92" s="235"/>
      <c r="BS92" s="235"/>
      <c r="BT92" s="235"/>
      <c r="BU92" s="235"/>
      <c r="BV92" s="235"/>
      <c r="BW92" s="235"/>
      <c r="BX92" s="235"/>
      <c r="BY92" s="235"/>
      <c r="BZ92" s="235"/>
      <c r="CA92" s="235"/>
      <c r="CB92" s="235"/>
      <c r="CC92" s="235"/>
      <c r="CD92" s="235"/>
      <c r="CE92" s="235"/>
      <c r="CF92" s="235"/>
      <c r="CG92" s="235"/>
      <c r="CH92" s="235"/>
      <c r="CI92" s="235"/>
      <c r="CJ92" s="235"/>
      <c r="CK92" s="235"/>
      <c r="CL92" s="235"/>
      <c r="CM92" s="235"/>
    </row>
    <row r="93" spans="1:91" s="117" customFormat="1" ht="18.75" thickBot="1" x14ac:dyDescent="0.3">
      <c r="A93" s="297"/>
      <c r="B93" s="97">
        <v>77</v>
      </c>
      <c r="C93" s="87" t="s">
        <v>102</v>
      </c>
      <c r="D93" s="98">
        <v>2940</v>
      </c>
      <c r="E93" s="105">
        <v>4244455</v>
      </c>
      <c r="F93" s="106"/>
      <c r="G93" s="107"/>
      <c r="H93" s="107"/>
      <c r="I93" s="107"/>
      <c r="J93" s="108"/>
      <c r="K93" s="107"/>
      <c r="L93" s="107"/>
      <c r="M93" s="107"/>
      <c r="N93" s="107"/>
      <c r="O93" s="107"/>
      <c r="P93" s="107"/>
      <c r="Q93" s="107"/>
      <c r="R93" s="107"/>
      <c r="S93" s="109">
        <f t="shared" si="4"/>
        <v>0</v>
      </c>
      <c r="T93" s="103">
        <f t="shared" si="5"/>
        <v>0</v>
      </c>
      <c r="U93" s="279"/>
      <c r="V93" s="234"/>
      <c r="W93" s="279"/>
      <c r="X93" s="279"/>
      <c r="Y93" s="279"/>
      <c r="Z93" s="279"/>
      <c r="AA93" s="279"/>
      <c r="AB93" s="279"/>
      <c r="AC93" s="279"/>
      <c r="AD93" s="279"/>
      <c r="AE93" s="279"/>
      <c r="AF93" s="279"/>
      <c r="AG93" s="279"/>
      <c r="AH93" s="279"/>
      <c r="AI93" s="279"/>
      <c r="AJ93" s="282"/>
      <c r="AK93" s="235"/>
      <c r="AL93" s="235"/>
      <c r="AM93" s="235"/>
      <c r="AN93" s="235"/>
      <c r="AO93" s="235"/>
      <c r="AP93" s="235"/>
      <c r="AQ93" s="235"/>
      <c r="AR93" s="235"/>
      <c r="AS93" s="235"/>
      <c r="AT93" s="235"/>
      <c r="AU93" s="235"/>
      <c r="AV93" s="235"/>
      <c r="AW93" s="235"/>
      <c r="AX93" s="235"/>
      <c r="AY93" s="235"/>
      <c r="AZ93" s="235"/>
      <c r="BA93" s="235"/>
      <c r="BB93" s="235"/>
      <c r="BC93" s="235"/>
      <c r="BD93" s="235"/>
      <c r="BE93" s="235"/>
      <c r="BF93" s="235"/>
      <c r="BG93" s="235"/>
      <c r="BH93" s="235"/>
      <c r="BI93" s="235"/>
      <c r="BJ93" s="235"/>
      <c r="BK93" s="235"/>
      <c r="BL93" s="235"/>
      <c r="BM93" s="235"/>
      <c r="BN93" s="235"/>
      <c r="BO93" s="235"/>
      <c r="BP93" s="235"/>
      <c r="BQ93" s="235"/>
      <c r="BR93" s="235"/>
      <c r="BS93" s="235"/>
      <c r="BT93" s="235"/>
      <c r="BU93" s="235"/>
      <c r="BV93" s="235"/>
      <c r="BW93" s="235"/>
      <c r="BX93" s="235"/>
      <c r="BY93" s="235"/>
      <c r="BZ93" s="235"/>
      <c r="CA93" s="235"/>
      <c r="CB93" s="235"/>
      <c r="CC93" s="235"/>
      <c r="CD93" s="235"/>
      <c r="CE93" s="235"/>
      <c r="CF93" s="235"/>
      <c r="CG93" s="235"/>
      <c r="CH93" s="235"/>
      <c r="CI93" s="235"/>
      <c r="CJ93" s="235"/>
      <c r="CK93" s="235"/>
      <c r="CL93" s="235"/>
      <c r="CM93" s="235"/>
    </row>
    <row r="94" spans="1:91" s="117" customFormat="1" ht="36.75" thickBot="1" x14ac:dyDescent="0.3">
      <c r="A94" s="297"/>
      <c r="B94" s="97">
        <v>78</v>
      </c>
      <c r="C94" s="87" t="s">
        <v>103</v>
      </c>
      <c r="D94" s="98"/>
      <c r="E94" s="105"/>
      <c r="F94" s="106"/>
      <c r="G94" s="107"/>
      <c r="H94" s="107"/>
      <c r="I94" s="107"/>
      <c r="J94" s="108"/>
      <c r="K94" s="107"/>
      <c r="L94" s="107"/>
      <c r="M94" s="107"/>
      <c r="N94" s="107"/>
      <c r="O94" s="107"/>
      <c r="P94" s="107"/>
      <c r="Q94" s="107"/>
      <c r="R94" s="107"/>
      <c r="S94" s="109">
        <f t="shared" si="4"/>
        <v>0</v>
      </c>
      <c r="T94" s="103">
        <f t="shared" si="5"/>
        <v>0</v>
      </c>
      <c r="U94" s="279"/>
      <c r="V94" s="234"/>
      <c r="W94" s="279"/>
      <c r="X94" s="279"/>
      <c r="Y94" s="279"/>
      <c r="Z94" s="279"/>
      <c r="AA94" s="279"/>
      <c r="AB94" s="279"/>
      <c r="AC94" s="279"/>
      <c r="AD94" s="279"/>
      <c r="AE94" s="279"/>
      <c r="AF94" s="279"/>
      <c r="AG94" s="279"/>
      <c r="AH94" s="279"/>
      <c r="AI94" s="279"/>
      <c r="AJ94" s="282"/>
      <c r="AK94" s="235"/>
      <c r="AL94" s="235"/>
      <c r="AM94" s="235"/>
      <c r="AN94" s="235"/>
      <c r="AO94" s="235"/>
      <c r="AP94" s="235"/>
      <c r="AQ94" s="235"/>
      <c r="AR94" s="235"/>
      <c r="AS94" s="235"/>
      <c r="AT94" s="235"/>
      <c r="AU94" s="235"/>
      <c r="AV94" s="235"/>
      <c r="AW94" s="235"/>
      <c r="AX94" s="235"/>
      <c r="AY94" s="235"/>
      <c r="AZ94" s="235"/>
      <c r="BA94" s="235"/>
      <c r="BB94" s="235"/>
      <c r="BC94" s="235"/>
      <c r="BD94" s="235"/>
      <c r="BE94" s="235"/>
      <c r="BF94" s="235"/>
      <c r="BG94" s="235"/>
      <c r="BH94" s="235"/>
      <c r="BI94" s="235"/>
      <c r="BJ94" s="235"/>
      <c r="BK94" s="235"/>
      <c r="BL94" s="235"/>
      <c r="BM94" s="235"/>
      <c r="BN94" s="235"/>
      <c r="BO94" s="235"/>
      <c r="BP94" s="235"/>
      <c r="BQ94" s="235"/>
      <c r="BR94" s="235"/>
      <c r="BS94" s="235"/>
      <c r="BT94" s="235"/>
      <c r="BU94" s="235"/>
      <c r="BV94" s="235"/>
      <c r="BW94" s="235"/>
      <c r="BX94" s="235"/>
      <c r="BY94" s="235"/>
      <c r="BZ94" s="235"/>
      <c r="CA94" s="235"/>
      <c r="CB94" s="235"/>
      <c r="CC94" s="235"/>
      <c r="CD94" s="235"/>
      <c r="CE94" s="235"/>
      <c r="CF94" s="235"/>
      <c r="CG94" s="235"/>
      <c r="CH94" s="235"/>
      <c r="CI94" s="235"/>
      <c r="CJ94" s="235"/>
      <c r="CK94" s="235"/>
      <c r="CL94" s="235"/>
      <c r="CM94" s="235"/>
    </row>
    <row r="95" spans="1:91" s="117" customFormat="1" ht="18.75" thickBot="1" x14ac:dyDescent="0.3">
      <c r="A95" s="297"/>
      <c r="B95" s="97">
        <v>79</v>
      </c>
      <c r="C95" s="87" t="s">
        <v>104</v>
      </c>
      <c r="D95" s="98"/>
      <c r="E95" s="105"/>
      <c r="F95" s="106"/>
      <c r="G95" s="107"/>
      <c r="H95" s="107"/>
      <c r="I95" s="107"/>
      <c r="J95" s="108"/>
      <c r="K95" s="107"/>
      <c r="L95" s="107"/>
      <c r="M95" s="107"/>
      <c r="N95" s="107"/>
      <c r="O95" s="107"/>
      <c r="P95" s="107"/>
      <c r="Q95" s="107"/>
      <c r="R95" s="107"/>
      <c r="S95" s="109">
        <f t="shared" si="4"/>
        <v>0</v>
      </c>
      <c r="T95" s="103">
        <f t="shared" si="5"/>
        <v>0</v>
      </c>
      <c r="U95" s="279"/>
      <c r="V95" s="234"/>
      <c r="W95" s="279"/>
      <c r="X95" s="279"/>
      <c r="Y95" s="279"/>
      <c r="Z95" s="279"/>
      <c r="AA95" s="279"/>
      <c r="AB95" s="279"/>
      <c r="AC95" s="279"/>
      <c r="AD95" s="279"/>
      <c r="AE95" s="279"/>
      <c r="AF95" s="279"/>
      <c r="AG95" s="279"/>
      <c r="AH95" s="279"/>
      <c r="AI95" s="279"/>
      <c r="AJ95" s="282"/>
      <c r="AK95" s="235"/>
      <c r="AL95" s="235"/>
      <c r="AM95" s="235"/>
      <c r="AN95" s="235"/>
      <c r="AO95" s="235"/>
      <c r="AP95" s="235"/>
      <c r="AQ95" s="235"/>
      <c r="AR95" s="235"/>
      <c r="AS95" s="235"/>
      <c r="AT95" s="235"/>
      <c r="AU95" s="235"/>
      <c r="AV95" s="235"/>
      <c r="AW95" s="235"/>
      <c r="AX95" s="235"/>
      <c r="AY95" s="235"/>
      <c r="AZ95" s="235"/>
      <c r="BA95" s="235"/>
      <c r="BB95" s="235"/>
      <c r="BC95" s="235"/>
      <c r="BD95" s="235"/>
      <c r="BE95" s="235"/>
      <c r="BF95" s="235"/>
      <c r="BG95" s="235"/>
      <c r="BH95" s="235"/>
      <c r="BI95" s="235"/>
      <c r="BJ95" s="235"/>
      <c r="BK95" s="235"/>
      <c r="BL95" s="235"/>
      <c r="BM95" s="235"/>
      <c r="BN95" s="235"/>
      <c r="BO95" s="235"/>
      <c r="BP95" s="235"/>
      <c r="BQ95" s="235"/>
      <c r="BR95" s="235"/>
      <c r="BS95" s="235"/>
      <c r="BT95" s="235"/>
      <c r="BU95" s="235"/>
      <c r="BV95" s="235"/>
      <c r="BW95" s="235"/>
      <c r="BX95" s="235"/>
      <c r="BY95" s="235"/>
      <c r="BZ95" s="235"/>
      <c r="CA95" s="235"/>
      <c r="CB95" s="235"/>
      <c r="CC95" s="235"/>
      <c r="CD95" s="235"/>
      <c r="CE95" s="235"/>
      <c r="CF95" s="235"/>
      <c r="CG95" s="235"/>
      <c r="CH95" s="235"/>
      <c r="CI95" s="235"/>
      <c r="CJ95" s="235"/>
      <c r="CK95" s="235"/>
      <c r="CL95" s="235"/>
      <c r="CM95" s="235"/>
    </row>
    <row r="96" spans="1:91" s="117" customFormat="1" ht="36.75" thickBot="1" x14ac:dyDescent="0.3">
      <c r="A96" s="297"/>
      <c r="B96" s="97">
        <v>80</v>
      </c>
      <c r="C96" s="87" t="s">
        <v>105</v>
      </c>
      <c r="D96" s="98"/>
      <c r="F96" s="106"/>
      <c r="G96" s="107"/>
      <c r="H96" s="107"/>
      <c r="I96" s="107"/>
      <c r="J96" s="108"/>
      <c r="K96" s="107"/>
      <c r="L96" s="107"/>
      <c r="M96" s="107"/>
      <c r="N96" s="107"/>
      <c r="O96" s="107"/>
      <c r="P96" s="107"/>
      <c r="Q96" s="107"/>
      <c r="R96" s="107"/>
      <c r="S96" s="109">
        <f t="shared" si="4"/>
        <v>0</v>
      </c>
      <c r="T96" s="103">
        <f t="shared" si="5"/>
        <v>0</v>
      </c>
      <c r="U96" s="279"/>
      <c r="V96" s="234"/>
      <c r="W96" s="279"/>
      <c r="X96" s="279"/>
      <c r="Y96" s="279"/>
      <c r="Z96" s="279"/>
      <c r="AA96" s="279"/>
      <c r="AB96" s="279"/>
      <c r="AC96" s="279"/>
      <c r="AD96" s="279"/>
      <c r="AE96" s="279"/>
      <c r="AF96" s="279"/>
      <c r="AG96" s="279"/>
      <c r="AH96" s="279"/>
      <c r="AI96" s="279"/>
      <c r="AJ96" s="282"/>
      <c r="AK96" s="235"/>
      <c r="AL96" s="235"/>
      <c r="AM96" s="235"/>
      <c r="AN96" s="235"/>
      <c r="AO96" s="235"/>
      <c r="AP96" s="235"/>
      <c r="AQ96" s="235"/>
      <c r="AR96" s="235"/>
      <c r="AS96" s="235"/>
      <c r="AT96" s="235"/>
      <c r="AU96" s="235"/>
      <c r="AV96" s="235"/>
      <c r="AW96" s="235"/>
      <c r="AX96" s="235"/>
      <c r="AY96" s="235"/>
      <c r="AZ96" s="235"/>
      <c r="BA96" s="235"/>
      <c r="BB96" s="235"/>
      <c r="BC96" s="235"/>
      <c r="BD96" s="235"/>
      <c r="BE96" s="235"/>
      <c r="BF96" s="235"/>
      <c r="BG96" s="235"/>
      <c r="BH96" s="235"/>
      <c r="BI96" s="235"/>
      <c r="BJ96" s="235"/>
      <c r="BK96" s="235"/>
      <c r="BL96" s="235"/>
      <c r="BM96" s="235"/>
      <c r="BN96" s="235"/>
      <c r="BO96" s="235"/>
      <c r="BP96" s="235"/>
      <c r="BQ96" s="235"/>
      <c r="BR96" s="235"/>
      <c r="BS96" s="235"/>
      <c r="BT96" s="235"/>
      <c r="BU96" s="235"/>
      <c r="BV96" s="235"/>
      <c r="BW96" s="235"/>
      <c r="BX96" s="235"/>
      <c r="BY96" s="235"/>
      <c r="BZ96" s="235"/>
      <c r="CA96" s="235"/>
      <c r="CB96" s="235"/>
      <c r="CC96" s="235"/>
      <c r="CD96" s="235"/>
      <c r="CE96" s="235"/>
      <c r="CF96" s="235"/>
      <c r="CG96" s="235"/>
      <c r="CH96" s="235"/>
      <c r="CI96" s="235"/>
      <c r="CJ96" s="235"/>
      <c r="CK96" s="235"/>
      <c r="CL96" s="235"/>
      <c r="CM96" s="235"/>
    </row>
    <row r="97" spans="1:91" s="117" customFormat="1" ht="18.75" thickBot="1" x14ac:dyDescent="0.3">
      <c r="A97" s="297"/>
      <c r="B97" s="97">
        <v>81</v>
      </c>
      <c r="C97" s="87" t="s">
        <v>106</v>
      </c>
      <c r="D97" s="98"/>
      <c r="E97" s="105"/>
      <c r="F97" s="106"/>
      <c r="G97" s="107"/>
      <c r="H97" s="107"/>
      <c r="I97" s="107"/>
      <c r="J97" s="108"/>
      <c r="K97" s="107"/>
      <c r="L97" s="107"/>
      <c r="M97" s="107"/>
      <c r="N97" s="107"/>
      <c r="O97" s="107"/>
      <c r="P97" s="107"/>
      <c r="Q97" s="107"/>
      <c r="R97" s="107"/>
      <c r="S97" s="109">
        <f t="shared" si="4"/>
        <v>0</v>
      </c>
      <c r="T97" s="103">
        <f t="shared" si="5"/>
        <v>0</v>
      </c>
      <c r="U97" s="279"/>
      <c r="V97" s="234"/>
      <c r="W97" s="279"/>
      <c r="X97" s="279"/>
      <c r="Y97" s="279"/>
      <c r="Z97" s="279"/>
      <c r="AA97" s="279"/>
      <c r="AB97" s="279"/>
      <c r="AC97" s="279"/>
      <c r="AD97" s="279"/>
      <c r="AE97" s="279"/>
      <c r="AF97" s="279"/>
      <c r="AG97" s="279"/>
      <c r="AH97" s="279"/>
      <c r="AI97" s="279"/>
      <c r="AJ97" s="282"/>
      <c r="AK97" s="235"/>
      <c r="AL97" s="235"/>
      <c r="AM97" s="235"/>
      <c r="AN97" s="235"/>
      <c r="AO97" s="235"/>
      <c r="AP97" s="235"/>
      <c r="AQ97" s="235"/>
      <c r="AR97" s="235"/>
      <c r="AS97" s="235"/>
      <c r="AT97" s="235"/>
      <c r="AU97" s="235"/>
      <c r="AV97" s="235"/>
      <c r="AW97" s="235"/>
      <c r="AX97" s="235"/>
      <c r="AY97" s="235"/>
      <c r="AZ97" s="235"/>
      <c r="BA97" s="235"/>
      <c r="BB97" s="235"/>
      <c r="BC97" s="235"/>
      <c r="BD97" s="235"/>
      <c r="BE97" s="235"/>
      <c r="BF97" s="235"/>
      <c r="BG97" s="235"/>
      <c r="BH97" s="235"/>
      <c r="BI97" s="235"/>
      <c r="BJ97" s="235"/>
      <c r="BK97" s="235"/>
      <c r="BL97" s="235"/>
      <c r="BM97" s="235"/>
      <c r="BN97" s="235"/>
      <c r="BO97" s="235"/>
      <c r="BP97" s="235"/>
      <c r="BQ97" s="235"/>
      <c r="BR97" s="235"/>
      <c r="BS97" s="235"/>
      <c r="BT97" s="235"/>
      <c r="BU97" s="235"/>
      <c r="BV97" s="235"/>
      <c r="BW97" s="235"/>
      <c r="BX97" s="235"/>
      <c r="BY97" s="235"/>
      <c r="BZ97" s="235"/>
      <c r="CA97" s="235"/>
      <c r="CB97" s="235"/>
      <c r="CC97" s="235"/>
      <c r="CD97" s="235"/>
      <c r="CE97" s="235"/>
      <c r="CF97" s="235"/>
      <c r="CG97" s="235"/>
      <c r="CH97" s="235"/>
      <c r="CI97" s="235"/>
      <c r="CJ97" s="235"/>
      <c r="CK97" s="235"/>
      <c r="CL97" s="235"/>
      <c r="CM97" s="235"/>
    </row>
    <row r="98" spans="1:91" s="117" customFormat="1" ht="36.75" thickBot="1" x14ac:dyDescent="0.3">
      <c r="A98" s="297"/>
      <c r="B98" s="97">
        <v>82</v>
      </c>
      <c r="C98" s="87" t="s">
        <v>107</v>
      </c>
      <c r="D98" s="98"/>
      <c r="E98" s="105"/>
      <c r="F98" s="106"/>
      <c r="G98" s="107"/>
      <c r="H98" s="107"/>
      <c r="I98" s="107"/>
      <c r="J98" s="108"/>
      <c r="K98" s="107"/>
      <c r="L98" s="107"/>
      <c r="M98" s="107"/>
      <c r="N98" s="107"/>
      <c r="O98" s="107"/>
      <c r="P98" s="107"/>
      <c r="Q98" s="107"/>
      <c r="R98" s="107"/>
      <c r="S98" s="109">
        <f t="shared" si="4"/>
        <v>0</v>
      </c>
      <c r="T98" s="103">
        <f t="shared" si="5"/>
        <v>0</v>
      </c>
      <c r="U98" s="279"/>
      <c r="V98" s="234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82"/>
      <c r="AK98" s="235"/>
      <c r="AL98" s="235"/>
      <c r="AM98" s="235"/>
      <c r="AN98" s="235"/>
      <c r="AO98" s="235"/>
      <c r="AP98" s="235"/>
      <c r="AQ98" s="235"/>
      <c r="AR98" s="235"/>
      <c r="AS98" s="235"/>
      <c r="AT98" s="235"/>
      <c r="AU98" s="235"/>
      <c r="AV98" s="235"/>
      <c r="AW98" s="235"/>
      <c r="AX98" s="235"/>
      <c r="AY98" s="235"/>
      <c r="AZ98" s="235"/>
      <c r="BA98" s="235"/>
      <c r="BB98" s="235"/>
      <c r="BC98" s="235"/>
      <c r="BD98" s="235"/>
      <c r="BE98" s="235"/>
      <c r="BF98" s="235"/>
      <c r="BG98" s="235"/>
      <c r="BH98" s="235"/>
      <c r="BI98" s="235"/>
      <c r="BJ98" s="235"/>
      <c r="BK98" s="235"/>
      <c r="BL98" s="235"/>
      <c r="BM98" s="235"/>
      <c r="BN98" s="235"/>
      <c r="BO98" s="235"/>
      <c r="BP98" s="235"/>
      <c r="BQ98" s="235"/>
      <c r="BR98" s="235"/>
      <c r="BS98" s="235"/>
      <c r="BT98" s="235"/>
      <c r="BU98" s="235"/>
      <c r="BV98" s="235"/>
      <c r="BW98" s="235"/>
      <c r="BX98" s="235"/>
      <c r="BY98" s="235"/>
      <c r="BZ98" s="235"/>
      <c r="CA98" s="235"/>
      <c r="CB98" s="235"/>
      <c r="CC98" s="235"/>
      <c r="CD98" s="235"/>
      <c r="CE98" s="235"/>
      <c r="CF98" s="235"/>
      <c r="CG98" s="235"/>
      <c r="CH98" s="235"/>
      <c r="CI98" s="235"/>
      <c r="CJ98" s="235"/>
      <c r="CK98" s="235"/>
      <c r="CL98" s="235"/>
      <c r="CM98" s="235"/>
    </row>
    <row r="99" spans="1:91" s="117" customFormat="1" ht="36.75" thickBot="1" x14ac:dyDescent="0.3">
      <c r="A99" s="297"/>
      <c r="B99" s="97">
        <v>83</v>
      </c>
      <c r="C99" s="87" t="s">
        <v>108</v>
      </c>
      <c r="D99" s="98">
        <v>1581</v>
      </c>
      <c r="E99" s="105">
        <v>1781923</v>
      </c>
      <c r="F99" s="106">
        <f>+J99</f>
        <v>1247346</v>
      </c>
      <c r="G99" s="107"/>
      <c r="H99" s="107"/>
      <c r="I99" s="107"/>
      <c r="J99" s="108">
        <v>1247346</v>
      </c>
      <c r="K99" s="107"/>
      <c r="L99" s="107"/>
      <c r="M99" s="107"/>
      <c r="N99" s="107"/>
      <c r="O99" s="107"/>
      <c r="P99" s="107"/>
      <c r="Q99" s="107"/>
      <c r="R99" s="107"/>
      <c r="S99" s="109">
        <f t="shared" si="4"/>
        <v>1247346</v>
      </c>
      <c r="T99" s="103">
        <f t="shared" si="5"/>
        <v>0</v>
      </c>
      <c r="U99" s="279"/>
      <c r="V99" s="234"/>
      <c r="W99" s="279"/>
      <c r="X99" s="279"/>
      <c r="Y99" s="279"/>
      <c r="Z99" s="279"/>
      <c r="AA99" s="279"/>
      <c r="AB99" s="279"/>
      <c r="AC99" s="279"/>
      <c r="AD99" s="279"/>
      <c r="AE99" s="279"/>
      <c r="AF99" s="279"/>
      <c r="AG99" s="279"/>
      <c r="AH99" s="279"/>
      <c r="AI99" s="279"/>
      <c r="AJ99" s="282"/>
      <c r="AK99" s="235"/>
      <c r="AL99" s="235"/>
      <c r="AM99" s="235"/>
      <c r="AN99" s="235"/>
      <c r="AO99" s="235"/>
      <c r="AP99" s="235"/>
      <c r="AQ99" s="235"/>
      <c r="AR99" s="235"/>
      <c r="AS99" s="235"/>
      <c r="AT99" s="235"/>
      <c r="AU99" s="235"/>
      <c r="AV99" s="235"/>
      <c r="AW99" s="235"/>
      <c r="AX99" s="235"/>
      <c r="AY99" s="235"/>
      <c r="AZ99" s="235"/>
      <c r="BA99" s="235"/>
      <c r="BB99" s="235"/>
      <c r="BC99" s="235"/>
      <c r="BD99" s="235"/>
      <c r="BE99" s="235"/>
      <c r="BF99" s="235"/>
      <c r="BG99" s="235"/>
      <c r="BH99" s="235"/>
      <c r="BI99" s="235"/>
      <c r="BJ99" s="235"/>
      <c r="BK99" s="235"/>
      <c r="BL99" s="235"/>
      <c r="BM99" s="235"/>
      <c r="BN99" s="235"/>
      <c r="BO99" s="235"/>
      <c r="BP99" s="235"/>
      <c r="BQ99" s="235"/>
      <c r="BR99" s="235"/>
      <c r="BS99" s="235"/>
      <c r="BT99" s="235"/>
      <c r="BU99" s="235"/>
      <c r="BV99" s="235"/>
      <c r="BW99" s="235"/>
      <c r="BX99" s="235"/>
      <c r="BY99" s="235"/>
      <c r="BZ99" s="235"/>
      <c r="CA99" s="235"/>
      <c r="CB99" s="235"/>
      <c r="CC99" s="235"/>
      <c r="CD99" s="235"/>
      <c r="CE99" s="235"/>
      <c r="CF99" s="235"/>
      <c r="CG99" s="235"/>
      <c r="CH99" s="235"/>
      <c r="CI99" s="235"/>
      <c r="CJ99" s="235"/>
      <c r="CK99" s="235"/>
      <c r="CL99" s="235"/>
      <c r="CM99" s="235"/>
    </row>
    <row r="100" spans="1:91" s="117" customFormat="1" ht="18.75" thickBot="1" x14ac:dyDescent="0.3">
      <c r="A100" s="297"/>
      <c r="B100" s="97">
        <v>84</v>
      </c>
      <c r="C100" s="87" t="s">
        <v>109</v>
      </c>
      <c r="D100" s="98"/>
      <c r="E100" s="105"/>
      <c r="F100" s="106"/>
      <c r="G100" s="107"/>
      <c r="H100" s="107"/>
      <c r="I100" s="107"/>
      <c r="J100" s="108"/>
      <c r="K100" s="107"/>
      <c r="L100" s="107"/>
      <c r="M100" s="107"/>
      <c r="N100" s="107"/>
      <c r="O100" s="107"/>
      <c r="P100" s="107"/>
      <c r="Q100" s="107"/>
      <c r="R100" s="107"/>
      <c r="S100" s="109">
        <f t="shared" si="4"/>
        <v>0</v>
      </c>
      <c r="T100" s="103">
        <f t="shared" si="5"/>
        <v>0</v>
      </c>
      <c r="U100" s="279"/>
      <c r="V100" s="234"/>
      <c r="W100" s="279"/>
      <c r="X100" s="279"/>
      <c r="Y100" s="279"/>
      <c r="Z100" s="279"/>
      <c r="AA100" s="279"/>
      <c r="AB100" s="279"/>
      <c r="AC100" s="279"/>
      <c r="AD100" s="279"/>
      <c r="AE100" s="279"/>
      <c r="AF100" s="279"/>
      <c r="AG100" s="279"/>
      <c r="AH100" s="279"/>
      <c r="AI100" s="279"/>
      <c r="AJ100" s="282"/>
      <c r="AK100" s="235"/>
      <c r="AL100" s="235"/>
      <c r="AM100" s="235"/>
      <c r="AN100" s="235"/>
      <c r="AO100" s="235"/>
      <c r="AP100" s="235"/>
      <c r="AQ100" s="235"/>
      <c r="AR100" s="235"/>
      <c r="AS100" s="235"/>
      <c r="AT100" s="235"/>
      <c r="AU100" s="235"/>
      <c r="AV100" s="235"/>
      <c r="AW100" s="235"/>
      <c r="AX100" s="235"/>
      <c r="AY100" s="235"/>
      <c r="AZ100" s="235"/>
      <c r="BA100" s="235"/>
      <c r="BB100" s="235"/>
      <c r="BC100" s="235"/>
      <c r="BD100" s="235"/>
      <c r="BE100" s="235"/>
      <c r="BF100" s="235"/>
      <c r="BG100" s="235"/>
      <c r="BH100" s="235"/>
      <c r="BI100" s="235"/>
      <c r="BJ100" s="235"/>
      <c r="BK100" s="235"/>
      <c r="BL100" s="235"/>
      <c r="BM100" s="235"/>
      <c r="BN100" s="235"/>
      <c r="BO100" s="235"/>
      <c r="BP100" s="235"/>
      <c r="BQ100" s="235"/>
      <c r="BR100" s="235"/>
      <c r="BS100" s="235"/>
      <c r="BT100" s="235"/>
      <c r="BU100" s="235"/>
      <c r="BV100" s="235"/>
      <c r="BW100" s="235"/>
      <c r="BX100" s="235"/>
      <c r="BY100" s="235"/>
      <c r="BZ100" s="235"/>
      <c r="CA100" s="235"/>
      <c r="CB100" s="235"/>
      <c r="CC100" s="235"/>
      <c r="CD100" s="235"/>
      <c r="CE100" s="235"/>
      <c r="CF100" s="235"/>
      <c r="CG100" s="235"/>
      <c r="CH100" s="235"/>
      <c r="CI100" s="235"/>
      <c r="CJ100" s="235"/>
      <c r="CK100" s="235"/>
      <c r="CL100" s="235"/>
      <c r="CM100" s="235"/>
    </row>
    <row r="101" spans="1:91" s="117" customFormat="1" ht="18.75" thickBot="1" x14ac:dyDescent="0.3">
      <c r="A101" s="297"/>
      <c r="B101" s="97">
        <v>85</v>
      </c>
      <c r="C101" s="87" t="s">
        <v>216</v>
      </c>
      <c r="D101" s="98"/>
      <c r="E101" s="105"/>
      <c r="F101" s="106"/>
      <c r="G101" s="107"/>
      <c r="H101" s="107"/>
      <c r="I101" s="107"/>
      <c r="J101" s="108"/>
      <c r="K101" s="107"/>
      <c r="L101" s="107"/>
      <c r="M101" s="107"/>
      <c r="N101" s="107"/>
      <c r="O101" s="107"/>
      <c r="P101" s="107"/>
      <c r="Q101" s="107"/>
      <c r="R101" s="107"/>
      <c r="S101" s="109">
        <f t="shared" si="4"/>
        <v>0</v>
      </c>
      <c r="T101" s="103">
        <f t="shared" si="5"/>
        <v>0</v>
      </c>
      <c r="U101" s="279"/>
      <c r="V101" s="234"/>
      <c r="W101" s="279"/>
      <c r="X101" s="279"/>
      <c r="Y101" s="279"/>
      <c r="Z101" s="279"/>
      <c r="AA101" s="279"/>
      <c r="AB101" s="279"/>
      <c r="AC101" s="279"/>
      <c r="AD101" s="279"/>
      <c r="AE101" s="279"/>
      <c r="AF101" s="279"/>
      <c r="AG101" s="279"/>
      <c r="AH101" s="279"/>
      <c r="AI101" s="279"/>
      <c r="AJ101" s="282"/>
      <c r="AK101" s="235"/>
      <c r="AL101" s="235"/>
      <c r="AM101" s="235"/>
      <c r="AN101" s="235"/>
      <c r="AO101" s="235"/>
      <c r="AP101" s="235"/>
      <c r="AQ101" s="235"/>
      <c r="AR101" s="235"/>
      <c r="AS101" s="235"/>
      <c r="AT101" s="235"/>
      <c r="AU101" s="235"/>
      <c r="AV101" s="235"/>
      <c r="AW101" s="235"/>
      <c r="AX101" s="235"/>
      <c r="AY101" s="235"/>
      <c r="AZ101" s="235"/>
      <c r="BA101" s="235"/>
      <c r="BB101" s="235"/>
      <c r="BC101" s="235"/>
      <c r="BD101" s="235"/>
      <c r="BE101" s="235"/>
      <c r="BF101" s="235"/>
      <c r="BG101" s="235"/>
      <c r="BH101" s="235"/>
      <c r="BI101" s="235"/>
      <c r="BJ101" s="235"/>
      <c r="BK101" s="235"/>
      <c r="BL101" s="235"/>
      <c r="BM101" s="235"/>
      <c r="BN101" s="235"/>
      <c r="BO101" s="235"/>
      <c r="BP101" s="235"/>
      <c r="BQ101" s="235"/>
      <c r="BR101" s="235"/>
      <c r="BS101" s="235"/>
      <c r="BT101" s="235"/>
      <c r="BU101" s="235"/>
      <c r="BV101" s="235"/>
      <c r="BW101" s="235"/>
      <c r="BX101" s="235"/>
      <c r="BY101" s="235"/>
      <c r="BZ101" s="235"/>
      <c r="CA101" s="235"/>
      <c r="CB101" s="235"/>
      <c r="CC101" s="235"/>
      <c r="CD101" s="235"/>
      <c r="CE101" s="235"/>
      <c r="CF101" s="235"/>
      <c r="CG101" s="235"/>
      <c r="CH101" s="235"/>
      <c r="CI101" s="235"/>
      <c r="CJ101" s="235"/>
      <c r="CK101" s="235"/>
      <c r="CL101" s="235"/>
      <c r="CM101" s="235"/>
    </row>
    <row r="102" spans="1:91" s="117" customFormat="1" ht="36.75" thickBot="1" x14ac:dyDescent="0.3">
      <c r="A102" s="297"/>
      <c r="B102" s="97">
        <v>86</v>
      </c>
      <c r="C102" s="87" t="s">
        <v>110</v>
      </c>
      <c r="D102" s="98">
        <v>1582</v>
      </c>
      <c r="E102" s="105">
        <v>5791092</v>
      </c>
      <c r="F102" s="106">
        <v>4053761</v>
      </c>
      <c r="G102" s="107"/>
      <c r="H102" s="107"/>
      <c r="I102" s="107">
        <v>4053764</v>
      </c>
      <c r="J102" s="108"/>
      <c r="K102" s="107"/>
      <c r="L102" s="107"/>
      <c r="M102" s="107"/>
      <c r="N102" s="107"/>
      <c r="O102" s="107"/>
      <c r="P102" s="107"/>
      <c r="Q102" s="107"/>
      <c r="R102" s="107"/>
      <c r="S102" s="109">
        <f t="shared" si="4"/>
        <v>4053764</v>
      </c>
      <c r="T102" s="103">
        <f t="shared" si="5"/>
        <v>-3</v>
      </c>
      <c r="U102" s="279"/>
      <c r="V102" s="234"/>
      <c r="W102" s="279"/>
      <c r="X102" s="279"/>
      <c r="Y102" s="279"/>
      <c r="Z102" s="279"/>
      <c r="AA102" s="279"/>
      <c r="AB102" s="279"/>
      <c r="AC102" s="279"/>
      <c r="AD102" s="279"/>
      <c r="AE102" s="279"/>
      <c r="AF102" s="279"/>
      <c r="AG102" s="279"/>
      <c r="AH102" s="279"/>
      <c r="AI102" s="279"/>
      <c r="AJ102" s="282"/>
      <c r="AK102" s="235"/>
      <c r="AL102" s="235"/>
      <c r="AM102" s="235"/>
      <c r="AN102" s="235"/>
      <c r="AO102" s="235"/>
      <c r="AP102" s="235"/>
      <c r="AQ102" s="235"/>
      <c r="AR102" s="235"/>
      <c r="AS102" s="235"/>
      <c r="AT102" s="235"/>
      <c r="AU102" s="235"/>
      <c r="AV102" s="235"/>
      <c r="AW102" s="235"/>
      <c r="AX102" s="235"/>
      <c r="AY102" s="235"/>
      <c r="AZ102" s="235"/>
      <c r="BA102" s="235"/>
      <c r="BB102" s="235"/>
      <c r="BC102" s="235"/>
      <c r="BD102" s="235"/>
      <c r="BE102" s="235"/>
      <c r="BF102" s="235"/>
      <c r="BG102" s="235"/>
      <c r="BH102" s="235"/>
      <c r="BI102" s="235"/>
      <c r="BJ102" s="235"/>
      <c r="BK102" s="235"/>
      <c r="BL102" s="235"/>
      <c r="BM102" s="235"/>
      <c r="BN102" s="235"/>
      <c r="BO102" s="235"/>
      <c r="BP102" s="235"/>
      <c r="BQ102" s="235"/>
      <c r="BR102" s="235"/>
      <c r="BS102" s="235"/>
      <c r="BT102" s="235"/>
      <c r="BU102" s="235"/>
      <c r="BV102" s="235"/>
      <c r="BW102" s="235"/>
      <c r="BX102" s="235"/>
      <c r="BY102" s="235"/>
      <c r="BZ102" s="235"/>
      <c r="CA102" s="235"/>
      <c r="CB102" s="235"/>
      <c r="CC102" s="235"/>
      <c r="CD102" s="235"/>
      <c r="CE102" s="235"/>
      <c r="CF102" s="235"/>
      <c r="CG102" s="235"/>
      <c r="CH102" s="235"/>
      <c r="CI102" s="235"/>
      <c r="CJ102" s="235"/>
      <c r="CK102" s="235"/>
      <c r="CL102" s="235"/>
      <c r="CM102" s="235"/>
    </row>
    <row r="103" spans="1:91" s="117" customFormat="1" ht="18.75" thickBot="1" x14ac:dyDescent="0.3">
      <c r="A103" s="297"/>
      <c r="B103" s="97">
        <v>87</v>
      </c>
      <c r="C103" s="87" t="s">
        <v>111</v>
      </c>
      <c r="D103" s="98">
        <v>3145</v>
      </c>
      <c r="E103" s="105">
        <v>2728363</v>
      </c>
      <c r="F103" s="106">
        <f>+L103</f>
        <v>1909854</v>
      </c>
      <c r="G103" s="107"/>
      <c r="H103" s="107"/>
      <c r="I103" s="107"/>
      <c r="J103" s="108"/>
      <c r="K103" s="107"/>
      <c r="L103" s="107">
        <v>1909854</v>
      </c>
      <c r="M103" s="107"/>
      <c r="N103" s="107"/>
      <c r="O103" s="107"/>
      <c r="P103" s="107"/>
      <c r="Q103" s="107"/>
      <c r="R103" s="107"/>
      <c r="S103" s="109">
        <f t="shared" si="4"/>
        <v>1909854</v>
      </c>
      <c r="T103" s="103">
        <f t="shared" si="5"/>
        <v>0</v>
      </c>
      <c r="U103" s="279"/>
      <c r="V103" s="234"/>
      <c r="W103" s="279"/>
      <c r="X103" s="279"/>
      <c r="Y103" s="279"/>
      <c r="Z103" s="279"/>
      <c r="AA103" s="279"/>
      <c r="AB103" s="279"/>
      <c r="AC103" s="279"/>
      <c r="AD103" s="279"/>
      <c r="AE103" s="279"/>
      <c r="AF103" s="279"/>
      <c r="AG103" s="279"/>
      <c r="AH103" s="279"/>
      <c r="AI103" s="279"/>
      <c r="AJ103" s="282"/>
      <c r="AK103" s="235"/>
      <c r="AL103" s="235"/>
      <c r="AM103" s="235"/>
      <c r="AN103" s="235"/>
      <c r="AO103" s="235"/>
      <c r="AP103" s="235"/>
      <c r="AQ103" s="235"/>
      <c r="AR103" s="235"/>
      <c r="AS103" s="235"/>
      <c r="AT103" s="235"/>
      <c r="AU103" s="235"/>
      <c r="AV103" s="235"/>
      <c r="AW103" s="235"/>
      <c r="AX103" s="235"/>
      <c r="AY103" s="235"/>
      <c r="AZ103" s="235"/>
      <c r="BA103" s="235"/>
      <c r="BB103" s="235"/>
      <c r="BC103" s="235"/>
      <c r="BD103" s="235"/>
      <c r="BE103" s="235"/>
      <c r="BF103" s="235"/>
      <c r="BG103" s="235"/>
      <c r="BH103" s="235"/>
      <c r="BI103" s="235"/>
      <c r="BJ103" s="235"/>
      <c r="BK103" s="235"/>
      <c r="BL103" s="235"/>
      <c r="BM103" s="235"/>
      <c r="BN103" s="235"/>
      <c r="BO103" s="235"/>
      <c r="BP103" s="235"/>
      <c r="BQ103" s="235"/>
      <c r="BR103" s="235"/>
      <c r="BS103" s="235"/>
      <c r="BT103" s="235"/>
      <c r="BU103" s="235"/>
      <c r="BV103" s="235"/>
      <c r="BW103" s="235"/>
      <c r="BX103" s="235"/>
      <c r="BY103" s="235"/>
      <c r="BZ103" s="235"/>
      <c r="CA103" s="235"/>
      <c r="CB103" s="235"/>
      <c r="CC103" s="235"/>
      <c r="CD103" s="235"/>
      <c r="CE103" s="235"/>
      <c r="CF103" s="235"/>
      <c r="CG103" s="235"/>
      <c r="CH103" s="235"/>
      <c r="CI103" s="235"/>
      <c r="CJ103" s="235"/>
      <c r="CK103" s="235"/>
      <c r="CL103" s="235"/>
      <c r="CM103" s="235"/>
    </row>
    <row r="104" spans="1:91" s="117" customFormat="1" ht="36.75" thickBot="1" x14ac:dyDescent="0.3">
      <c r="A104" s="297"/>
      <c r="B104" s="97">
        <v>88</v>
      </c>
      <c r="C104" s="87" t="s">
        <v>112</v>
      </c>
      <c r="D104" s="98"/>
      <c r="E104" s="105"/>
      <c r="F104" s="106"/>
      <c r="G104" s="107"/>
      <c r="H104" s="107"/>
      <c r="I104" s="107"/>
      <c r="J104" s="108"/>
      <c r="K104" s="107"/>
      <c r="L104" s="107"/>
      <c r="M104" s="107"/>
      <c r="N104" s="107"/>
      <c r="O104" s="107"/>
      <c r="P104" s="107"/>
      <c r="Q104" s="107"/>
      <c r="R104" s="107"/>
      <c r="S104" s="109">
        <f t="shared" si="4"/>
        <v>0</v>
      </c>
      <c r="T104" s="103">
        <f t="shared" si="5"/>
        <v>0</v>
      </c>
      <c r="U104" s="279"/>
      <c r="V104" s="234"/>
      <c r="W104" s="279"/>
      <c r="X104" s="279"/>
      <c r="Y104" s="279"/>
      <c r="Z104" s="279"/>
      <c r="AA104" s="279"/>
      <c r="AB104" s="279"/>
      <c r="AC104" s="279"/>
      <c r="AD104" s="279"/>
      <c r="AE104" s="279"/>
      <c r="AF104" s="279"/>
      <c r="AG104" s="279"/>
      <c r="AH104" s="279"/>
      <c r="AI104" s="279"/>
      <c r="AJ104" s="282"/>
      <c r="AK104" s="235"/>
      <c r="AL104" s="235"/>
      <c r="AM104" s="235"/>
      <c r="AN104" s="235"/>
      <c r="AO104" s="235"/>
      <c r="AP104" s="235"/>
      <c r="AQ104" s="235"/>
      <c r="AR104" s="235"/>
      <c r="AS104" s="235"/>
      <c r="AT104" s="235"/>
      <c r="AU104" s="235"/>
      <c r="AV104" s="235"/>
      <c r="AW104" s="235"/>
      <c r="AX104" s="235"/>
      <c r="AY104" s="235"/>
      <c r="AZ104" s="235"/>
      <c r="BA104" s="235"/>
      <c r="BB104" s="235"/>
      <c r="BC104" s="235"/>
      <c r="BD104" s="235"/>
      <c r="BE104" s="235"/>
      <c r="BF104" s="235"/>
      <c r="BG104" s="235"/>
      <c r="BH104" s="235"/>
      <c r="BI104" s="235"/>
      <c r="BJ104" s="235"/>
      <c r="BK104" s="235"/>
      <c r="BL104" s="235"/>
      <c r="BM104" s="235"/>
      <c r="BN104" s="235"/>
      <c r="BO104" s="235"/>
      <c r="BP104" s="235"/>
      <c r="BQ104" s="235"/>
      <c r="BR104" s="235"/>
      <c r="BS104" s="235"/>
      <c r="BT104" s="235"/>
      <c r="BU104" s="235"/>
      <c r="BV104" s="235"/>
      <c r="BW104" s="235"/>
      <c r="BX104" s="235"/>
      <c r="BY104" s="235"/>
      <c r="BZ104" s="235"/>
      <c r="CA104" s="235"/>
      <c r="CB104" s="235"/>
      <c r="CC104" s="235"/>
      <c r="CD104" s="235"/>
      <c r="CE104" s="235"/>
      <c r="CF104" s="235"/>
      <c r="CG104" s="235"/>
      <c r="CH104" s="235"/>
      <c r="CI104" s="235"/>
      <c r="CJ104" s="235"/>
      <c r="CK104" s="235"/>
      <c r="CL104" s="235"/>
      <c r="CM104" s="235"/>
    </row>
    <row r="105" spans="1:91" s="117" customFormat="1" ht="18.75" thickBot="1" x14ac:dyDescent="0.3">
      <c r="A105" s="297"/>
      <c r="B105" s="97">
        <v>89</v>
      </c>
      <c r="C105" s="87" t="s">
        <v>113</v>
      </c>
      <c r="D105" s="98"/>
      <c r="E105" s="105"/>
      <c r="F105" s="106"/>
      <c r="G105" s="107"/>
      <c r="H105" s="107"/>
      <c r="I105" s="107"/>
      <c r="J105" s="108"/>
      <c r="K105" s="107"/>
      <c r="L105" s="107"/>
      <c r="M105" s="107"/>
      <c r="N105" s="107"/>
      <c r="O105" s="107"/>
      <c r="P105" s="107"/>
      <c r="Q105" s="107"/>
      <c r="R105" s="107"/>
      <c r="S105" s="109">
        <f t="shared" si="4"/>
        <v>0</v>
      </c>
      <c r="T105" s="103">
        <f t="shared" si="5"/>
        <v>0</v>
      </c>
      <c r="U105" s="279"/>
      <c r="V105" s="234"/>
      <c r="W105" s="279"/>
      <c r="X105" s="279"/>
      <c r="Y105" s="279"/>
      <c r="Z105" s="279"/>
      <c r="AA105" s="279"/>
      <c r="AB105" s="279"/>
      <c r="AC105" s="279"/>
      <c r="AD105" s="279"/>
      <c r="AE105" s="279"/>
      <c r="AF105" s="279"/>
      <c r="AG105" s="279"/>
      <c r="AH105" s="279"/>
      <c r="AI105" s="279"/>
      <c r="AJ105" s="282"/>
      <c r="AK105" s="235"/>
      <c r="AL105" s="235"/>
      <c r="AM105" s="235"/>
      <c r="AN105" s="235"/>
      <c r="AO105" s="235"/>
      <c r="AP105" s="235"/>
      <c r="AQ105" s="235"/>
      <c r="AR105" s="235"/>
      <c r="AS105" s="235"/>
      <c r="AT105" s="235"/>
      <c r="AU105" s="235"/>
      <c r="AV105" s="235"/>
      <c r="AW105" s="235"/>
      <c r="AX105" s="235"/>
      <c r="AY105" s="235"/>
      <c r="AZ105" s="235"/>
      <c r="BA105" s="235"/>
      <c r="BB105" s="235"/>
      <c r="BC105" s="235"/>
      <c r="BD105" s="235"/>
      <c r="BE105" s="235"/>
      <c r="BF105" s="235"/>
      <c r="BG105" s="235"/>
      <c r="BH105" s="235"/>
      <c r="BI105" s="235"/>
      <c r="BJ105" s="235"/>
      <c r="BK105" s="235"/>
      <c r="BL105" s="235"/>
      <c r="BM105" s="235"/>
      <c r="BN105" s="235"/>
      <c r="BO105" s="235"/>
      <c r="BP105" s="235"/>
      <c r="BQ105" s="235"/>
      <c r="BR105" s="235"/>
      <c r="BS105" s="235"/>
      <c r="BT105" s="235"/>
      <c r="BU105" s="235"/>
      <c r="BV105" s="235"/>
      <c r="BW105" s="235"/>
      <c r="BX105" s="235"/>
      <c r="BY105" s="235"/>
      <c r="BZ105" s="235"/>
      <c r="CA105" s="235"/>
      <c r="CB105" s="235"/>
      <c r="CC105" s="235"/>
      <c r="CD105" s="235"/>
      <c r="CE105" s="235"/>
      <c r="CF105" s="235"/>
      <c r="CG105" s="235"/>
      <c r="CH105" s="235"/>
      <c r="CI105" s="235"/>
      <c r="CJ105" s="235"/>
      <c r="CK105" s="235"/>
      <c r="CL105" s="235"/>
      <c r="CM105" s="235"/>
    </row>
    <row r="106" spans="1:91" s="117" customFormat="1" ht="18.75" thickBot="1" x14ac:dyDescent="0.3">
      <c r="A106" s="297"/>
      <c r="B106" s="97">
        <v>90</v>
      </c>
      <c r="C106" s="87" t="s">
        <v>114</v>
      </c>
      <c r="D106" s="98"/>
      <c r="E106" s="105"/>
      <c r="F106" s="106"/>
      <c r="G106" s="107"/>
      <c r="H106" s="107"/>
      <c r="I106" s="107"/>
      <c r="J106" s="108"/>
      <c r="K106" s="107"/>
      <c r="L106" s="107"/>
      <c r="M106" s="107"/>
      <c r="N106" s="107"/>
      <c r="O106" s="107"/>
      <c r="P106" s="107"/>
      <c r="Q106" s="107"/>
      <c r="R106" s="107"/>
      <c r="S106" s="109">
        <f t="shared" si="4"/>
        <v>0</v>
      </c>
      <c r="T106" s="103">
        <f t="shared" si="5"/>
        <v>0</v>
      </c>
      <c r="U106" s="279"/>
      <c r="V106" s="234"/>
      <c r="W106" s="279"/>
      <c r="X106" s="279"/>
      <c r="Y106" s="279"/>
      <c r="Z106" s="279"/>
      <c r="AA106" s="279"/>
      <c r="AB106" s="279"/>
      <c r="AC106" s="279"/>
      <c r="AD106" s="279"/>
      <c r="AE106" s="279"/>
      <c r="AF106" s="279"/>
      <c r="AG106" s="279"/>
      <c r="AH106" s="279"/>
      <c r="AI106" s="279"/>
      <c r="AJ106" s="282"/>
      <c r="AK106" s="235"/>
      <c r="AL106" s="235"/>
      <c r="AM106" s="235"/>
      <c r="AN106" s="235"/>
      <c r="AO106" s="235"/>
      <c r="AP106" s="235"/>
      <c r="AQ106" s="235"/>
      <c r="AR106" s="235"/>
      <c r="AS106" s="235"/>
      <c r="AT106" s="235"/>
      <c r="AU106" s="235"/>
      <c r="AV106" s="235"/>
      <c r="AW106" s="235"/>
      <c r="AX106" s="235"/>
      <c r="AY106" s="235"/>
      <c r="AZ106" s="235"/>
      <c r="BA106" s="235"/>
      <c r="BB106" s="235"/>
      <c r="BC106" s="235"/>
      <c r="BD106" s="235"/>
      <c r="BE106" s="235"/>
      <c r="BF106" s="235"/>
      <c r="BG106" s="235"/>
      <c r="BH106" s="235"/>
      <c r="BI106" s="235"/>
      <c r="BJ106" s="235"/>
      <c r="BK106" s="235"/>
      <c r="BL106" s="235"/>
      <c r="BM106" s="235"/>
      <c r="BN106" s="235"/>
      <c r="BO106" s="235"/>
      <c r="BP106" s="235"/>
      <c r="BQ106" s="235"/>
      <c r="BR106" s="235"/>
      <c r="BS106" s="235"/>
      <c r="BT106" s="235"/>
      <c r="BU106" s="235"/>
      <c r="BV106" s="235"/>
      <c r="BW106" s="235"/>
      <c r="BX106" s="235"/>
      <c r="BY106" s="235"/>
      <c r="BZ106" s="235"/>
      <c r="CA106" s="235"/>
      <c r="CB106" s="235"/>
      <c r="CC106" s="235"/>
      <c r="CD106" s="235"/>
      <c r="CE106" s="235"/>
      <c r="CF106" s="235"/>
      <c r="CG106" s="235"/>
      <c r="CH106" s="235"/>
      <c r="CI106" s="235"/>
      <c r="CJ106" s="235"/>
      <c r="CK106" s="235"/>
      <c r="CL106" s="235"/>
      <c r="CM106" s="235"/>
    </row>
    <row r="107" spans="1:91" s="117" customFormat="1" ht="36.75" thickBot="1" x14ac:dyDescent="0.3">
      <c r="A107" s="297"/>
      <c r="B107" s="97">
        <v>91</v>
      </c>
      <c r="C107" s="87" t="s">
        <v>115</v>
      </c>
      <c r="D107" s="98"/>
      <c r="E107" s="105"/>
      <c r="F107" s="106"/>
      <c r="G107" s="107"/>
      <c r="H107" s="107"/>
      <c r="I107" s="107"/>
      <c r="J107" s="108"/>
      <c r="K107" s="107"/>
      <c r="L107" s="107"/>
      <c r="M107" s="107"/>
      <c r="N107" s="107"/>
      <c r="O107" s="107"/>
      <c r="P107" s="107"/>
      <c r="Q107" s="107"/>
      <c r="R107" s="107"/>
      <c r="S107" s="109">
        <f t="shared" si="4"/>
        <v>0</v>
      </c>
      <c r="T107" s="103">
        <f t="shared" si="5"/>
        <v>0</v>
      </c>
      <c r="U107" s="279"/>
      <c r="V107" s="234"/>
      <c r="W107" s="279"/>
      <c r="X107" s="279"/>
      <c r="Y107" s="279"/>
      <c r="Z107" s="279"/>
      <c r="AA107" s="279"/>
      <c r="AB107" s="279"/>
      <c r="AC107" s="279"/>
      <c r="AD107" s="279"/>
      <c r="AE107" s="279"/>
      <c r="AF107" s="279"/>
      <c r="AG107" s="279"/>
      <c r="AH107" s="279"/>
      <c r="AI107" s="279"/>
      <c r="AJ107" s="282"/>
      <c r="AK107" s="235"/>
      <c r="AL107" s="235"/>
      <c r="AM107" s="235"/>
      <c r="AN107" s="235"/>
      <c r="AO107" s="235"/>
      <c r="AP107" s="235"/>
      <c r="AQ107" s="235"/>
      <c r="AR107" s="235"/>
      <c r="AS107" s="235"/>
      <c r="AT107" s="235"/>
      <c r="AU107" s="235"/>
      <c r="AV107" s="235"/>
      <c r="AW107" s="235"/>
      <c r="AX107" s="235"/>
      <c r="AY107" s="235"/>
      <c r="AZ107" s="235"/>
      <c r="BA107" s="235"/>
      <c r="BB107" s="235"/>
      <c r="BC107" s="235"/>
      <c r="BD107" s="235"/>
      <c r="BE107" s="235"/>
      <c r="BF107" s="235"/>
      <c r="BG107" s="235"/>
      <c r="BH107" s="235"/>
      <c r="BI107" s="235"/>
      <c r="BJ107" s="235"/>
      <c r="BK107" s="235"/>
      <c r="BL107" s="235"/>
      <c r="BM107" s="235"/>
      <c r="BN107" s="235"/>
      <c r="BO107" s="235"/>
      <c r="BP107" s="235"/>
      <c r="BQ107" s="235"/>
      <c r="BR107" s="235"/>
      <c r="BS107" s="235"/>
      <c r="BT107" s="235"/>
      <c r="BU107" s="235"/>
      <c r="BV107" s="235"/>
      <c r="BW107" s="235"/>
      <c r="BX107" s="235"/>
      <c r="BY107" s="235"/>
      <c r="BZ107" s="235"/>
      <c r="CA107" s="235"/>
      <c r="CB107" s="235"/>
      <c r="CC107" s="235"/>
      <c r="CD107" s="235"/>
      <c r="CE107" s="235"/>
      <c r="CF107" s="235"/>
      <c r="CG107" s="235"/>
      <c r="CH107" s="235"/>
      <c r="CI107" s="235"/>
      <c r="CJ107" s="235"/>
      <c r="CK107" s="235"/>
      <c r="CL107" s="235"/>
      <c r="CM107" s="235"/>
    </row>
    <row r="108" spans="1:91" s="117" customFormat="1" ht="36.75" thickBot="1" x14ac:dyDescent="0.3">
      <c r="A108" s="297"/>
      <c r="B108" s="97">
        <v>92</v>
      </c>
      <c r="C108" s="87" t="s">
        <v>206</v>
      </c>
      <c r="D108" s="98"/>
      <c r="E108" s="105"/>
      <c r="F108" s="106"/>
      <c r="G108" s="107"/>
      <c r="H108" s="107"/>
      <c r="I108" s="107"/>
      <c r="J108" s="108"/>
      <c r="K108" s="107"/>
      <c r="L108" s="107"/>
      <c r="M108" s="107"/>
      <c r="N108" s="107"/>
      <c r="O108" s="107"/>
      <c r="P108" s="107"/>
      <c r="Q108" s="107"/>
      <c r="R108" s="107"/>
      <c r="S108" s="109"/>
      <c r="T108" s="103"/>
      <c r="U108" s="279"/>
      <c r="V108" s="234"/>
      <c r="W108" s="279"/>
      <c r="X108" s="279"/>
      <c r="Y108" s="279"/>
      <c r="Z108" s="279"/>
      <c r="AA108" s="279"/>
      <c r="AB108" s="279"/>
      <c r="AC108" s="279"/>
      <c r="AD108" s="279"/>
      <c r="AE108" s="279"/>
      <c r="AF108" s="279"/>
      <c r="AG108" s="279"/>
      <c r="AH108" s="279"/>
      <c r="AI108" s="279"/>
      <c r="AJ108" s="282"/>
      <c r="AK108" s="235"/>
      <c r="AL108" s="235"/>
      <c r="AM108" s="235"/>
      <c r="AN108" s="235"/>
      <c r="AO108" s="235"/>
      <c r="AP108" s="235"/>
      <c r="AQ108" s="235"/>
      <c r="AR108" s="235"/>
      <c r="AS108" s="235"/>
      <c r="AT108" s="235"/>
      <c r="AU108" s="235"/>
      <c r="AV108" s="235"/>
      <c r="AW108" s="235"/>
      <c r="AX108" s="235"/>
      <c r="AY108" s="235"/>
      <c r="AZ108" s="235"/>
      <c r="BA108" s="235"/>
      <c r="BB108" s="235"/>
      <c r="BC108" s="235"/>
      <c r="BD108" s="235"/>
      <c r="BE108" s="235"/>
      <c r="BF108" s="235"/>
      <c r="BG108" s="235"/>
      <c r="BH108" s="235"/>
      <c r="BI108" s="235"/>
      <c r="BJ108" s="235"/>
      <c r="BK108" s="235"/>
      <c r="BL108" s="235"/>
      <c r="BM108" s="235"/>
      <c r="BN108" s="235"/>
      <c r="BO108" s="235"/>
      <c r="BP108" s="235"/>
      <c r="BQ108" s="235"/>
      <c r="BR108" s="235"/>
      <c r="BS108" s="235"/>
      <c r="BT108" s="235"/>
      <c r="BU108" s="235"/>
      <c r="BV108" s="235"/>
      <c r="BW108" s="235"/>
      <c r="BX108" s="235"/>
      <c r="BY108" s="235"/>
      <c r="BZ108" s="235"/>
      <c r="CA108" s="235"/>
      <c r="CB108" s="235"/>
      <c r="CC108" s="235"/>
      <c r="CD108" s="235"/>
      <c r="CE108" s="235"/>
      <c r="CF108" s="235"/>
      <c r="CG108" s="235"/>
      <c r="CH108" s="235"/>
      <c r="CI108" s="235"/>
      <c r="CJ108" s="235"/>
      <c r="CK108" s="235"/>
      <c r="CL108" s="235"/>
      <c r="CM108" s="235"/>
    </row>
    <row r="109" spans="1:91" s="117" customFormat="1" ht="36.75" thickBot="1" x14ac:dyDescent="0.3">
      <c r="A109" s="297"/>
      <c r="B109" s="97">
        <v>93</v>
      </c>
      <c r="C109" s="87" t="s">
        <v>211</v>
      </c>
      <c r="D109" s="98">
        <v>2129</v>
      </c>
      <c r="E109" s="105">
        <v>14357713</v>
      </c>
      <c r="F109" s="106">
        <f>+J109</f>
        <v>10050399</v>
      </c>
      <c r="G109" s="107"/>
      <c r="H109" s="107"/>
      <c r="I109" s="107"/>
      <c r="J109" s="108">
        <v>10050399</v>
      </c>
      <c r="K109" s="107"/>
      <c r="L109" s="107"/>
      <c r="M109" s="107"/>
      <c r="N109" s="107"/>
      <c r="O109" s="107"/>
      <c r="P109" s="107"/>
      <c r="Q109" s="107"/>
      <c r="R109" s="107"/>
      <c r="S109" s="109">
        <f t="shared" si="4"/>
        <v>10050399</v>
      </c>
      <c r="T109" s="103">
        <f t="shared" si="5"/>
        <v>0</v>
      </c>
      <c r="U109" s="279"/>
      <c r="V109" s="234"/>
      <c r="W109" s="279"/>
      <c r="X109" s="279"/>
      <c r="Y109" s="279"/>
      <c r="Z109" s="279"/>
      <c r="AA109" s="279"/>
      <c r="AB109" s="279"/>
      <c r="AC109" s="279"/>
      <c r="AD109" s="279"/>
      <c r="AE109" s="279"/>
      <c r="AF109" s="279"/>
      <c r="AG109" s="279"/>
      <c r="AH109" s="279"/>
      <c r="AI109" s="279"/>
      <c r="AJ109" s="282"/>
      <c r="AK109" s="235"/>
      <c r="AL109" s="235"/>
      <c r="AM109" s="235"/>
      <c r="AN109" s="235"/>
      <c r="AO109" s="235"/>
      <c r="AP109" s="235"/>
      <c r="AQ109" s="235"/>
      <c r="AR109" s="235"/>
      <c r="AS109" s="235"/>
      <c r="AT109" s="235"/>
      <c r="AU109" s="235"/>
      <c r="AV109" s="235"/>
      <c r="AW109" s="235"/>
      <c r="AX109" s="235"/>
      <c r="AY109" s="235"/>
      <c r="AZ109" s="235"/>
      <c r="BA109" s="235"/>
      <c r="BB109" s="235"/>
      <c r="BC109" s="235"/>
      <c r="BD109" s="235"/>
      <c r="BE109" s="235"/>
      <c r="BF109" s="235"/>
      <c r="BG109" s="235"/>
      <c r="BH109" s="235"/>
      <c r="BI109" s="235"/>
      <c r="BJ109" s="235"/>
      <c r="BK109" s="235"/>
      <c r="BL109" s="235"/>
      <c r="BM109" s="235"/>
      <c r="BN109" s="235"/>
      <c r="BO109" s="235"/>
      <c r="BP109" s="235"/>
      <c r="BQ109" s="235"/>
      <c r="BR109" s="235"/>
      <c r="BS109" s="235"/>
      <c r="BT109" s="235"/>
      <c r="BU109" s="235"/>
      <c r="BV109" s="235"/>
      <c r="BW109" s="235"/>
      <c r="BX109" s="235"/>
      <c r="BY109" s="235"/>
      <c r="BZ109" s="235"/>
      <c r="CA109" s="235"/>
      <c r="CB109" s="235"/>
      <c r="CC109" s="235"/>
      <c r="CD109" s="235"/>
      <c r="CE109" s="235"/>
      <c r="CF109" s="235"/>
      <c r="CG109" s="235"/>
      <c r="CH109" s="235"/>
      <c r="CI109" s="235"/>
      <c r="CJ109" s="235"/>
      <c r="CK109" s="235"/>
      <c r="CL109" s="235"/>
      <c r="CM109" s="235"/>
    </row>
    <row r="110" spans="1:91" s="117" customFormat="1" ht="36.75" thickBot="1" x14ac:dyDescent="0.3">
      <c r="A110" s="297"/>
      <c r="B110" s="97">
        <v>94</v>
      </c>
      <c r="C110" s="87" t="s">
        <v>203</v>
      </c>
      <c r="D110" s="98"/>
      <c r="E110" s="105"/>
      <c r="F110" s="106"/>
      <c r="G110" s="107"/>
      <c r="H110" s="107"/>
      <c r="I110" s="107"/>
      <c r="J110" s="108"/>
      <c r="K110" s="107"/>
      <c r="L110" s="107"/>
      <c r="M110" s="107"/>
      <c r="N110" s="107"/>
      <c r="O110" s="107"/>
      <c r="P110" s="107"/>
      <c r="Q110" s="107"/>
      <c r="R110" s="107"/>
      <c r="S110" s="109"/>
      <c r="T110" s="103"/>
      <c r="U110" s="279"/>
      <c r="V110" s="234"/>
      <c r="W110" s="279"/>
      <c r="X110" s="279"/>
      <c r="Y110" s="279"/>
      <c r="Z110" s="279"/>
      <c r="AA110" s="279"/>
      <c r="AB110" s="279"/>
      <c r="AC110" s="279"/>
      <c r="AD110" s="279"/>
      <c r="AE110" s="279"/>
      <c r="AF110" s="279"/>
      <c r="AG110" s="279"/>
      <c r="AH110" s="279"/>
      <c r="AI110" s="279"/>
      <c r="AJ110" s="282"/>
      <c r="AK110" s="235"/>
      <c r="AL110" s="235"/>
      <c r="AM110" s="235"/>
      <c r="AN110" s="235"/>
      <c r="AO110" s="235"/>
      <c r="AP110" s="235"/>
      <c r="AQ110" s="235"/>
      <c r="AR110" s="235"/>
      <c r="AS110" s="235"/>
      <c r="AT110" s="235"/>
      <c r="AU110" s="235"/>
      <c r="AV110" s="235"/>
      <c r="AW110" s="235"/>
      <c r="AX110" s="235"/>
      <c r="AY110" s="235"/>
      <c r="AZ110" s="235"/>
      <c r="BA110" s="235"/>
      <c r="BB110" s="235"/>
      <c r="BC110" s="235"/>
      <c r="BD110" s="235"/>
      <c r="BE110" s="235"/>
      <c r="BF110" s="235"/>
      <c r="BG110" s="235"/>
      <c r="BH110" s="235"/>
      <c r="BI110" s="235"/>
      <c r="BJ110" s="235"/>
      <c r="BK110" s="235"/>
      <c r="BL110" s="235"/>
      <c r="BM110" s="235"/>
      <c r="BN110" s="235"/>
      <c r="BO110" s="235"/>
      <c r="BP110" s="235"/>
      <c r="BQ110" s="235"/>
      <c r="BR110" s="235"/>
      <c r="BS110" s="235"/>
      <c r="BT110" s="235"/>
      <c r="BU110" s="235"/>
      <c r="BV110" s="235"/>
      <c r="BW110" s="235"/>
      <c r="BX110" s="235"/>
      <c r="BY110" s="235"/>
      <c r="BZ110" s="235"/>
      <c r="CA110" s="235"/>
      <c r="CB110" s="235"/>
      <c r="CC110" s="235"/>
      <c r="CD110" s="235"/>
      <c r="CE110" s="235"/>
      <c r="CF110" s="235"/>
      <c r="CG110" s="235"/>
      <c r="CH110" s="235"/>
      <c r="CI110" s="235"/>
      <c r="CJ110" s="235"/>
      <c r="CK110" s="235"/>
      <c r="CL110" s="235"/>
      <c r="CM110" s="235"/>
    </row>
    <row r="111" spans="1:91" s="117" customFormat="1" ht="36.75" thickBot="1" x14ac:dyDescent="0.3">
      <c r="A111" s="297"/>
      <c r="B111" s="97"/>
      <c r="C111" s="87" t="s">
        <v>228</v>
      </c>
      <c r="D111" s="98"/>
      <c r="E111" s="105"/>
      <c r="F111" s="106"/>
      <c r="G111" s="107"/>
      <c r="H111" s="107"/>
      <c r="I111" s="107"/>
      <c r="J111" s="108"/>
      <c r="K111" s="107"/>
      <c r="L111" s="107"/>
      <c r="M111" s="107"/>
      <c r="N111" s="107"/>
      <c r="O111" s="107"/>
      <c r="P111" s="107"/>
      <c r="Q111" s="107"/>
      <c r="R111" s="107"/>
      <c r="S111" s="109"/>
      <c r="T111" s="103"/>
      <c r="U111" s="279"/>
      <c r="V111" s="234"/>
      <c r="W111" s="279"/>
      <c r="X111" s="279"/>
      <c r="Y111" s="279"/>
      <c r="Z111" s="279"/>
      <c r="AA111" s="279"/>
      <c r="AB111" s="279"/>
      <c r="AC111" s="279"/>
      <c r="AD111" s="279"/>
      <c r="AE111" s="279"/>
      <c r="AF111" s="279"/>
      <c r="AG111" s="279"/>
      <c r="AH111" s="279"/>
      <c r="AI111" s="279"/>
      <c r="AJ111" s="282"/>
      <c r="AK111" s="235"/>
      <c r="AL111" s="235"/>
      <c r="AM111" s="235"/>
      <c r="AN111" s="235"/>
      <c r="AO111" s="235"/>
      <c r="AP111" s="235"/>
      <c r="AQ111" s="235"/>
      <c r="AR111" s="235"/>
      <c r="AS111" s="235"/>
      <c r="AT111" s="235"/>
      <c r="AU111" s="235"/>
      <c r="AV111" s="235"/>
      <c r="AW111" s="235"/>
      <c r="AX111" s="235"/>
      <c r="AY111" s="235"/>
      <c r="AZ111" s="235"/>
      <c r="BA111" s="235"/>
      <c r="BB111" s="235"/>
      <c r="BC111" s="235"/>
      <c r="BD111" s="235"/>
      <c r="BE111" s="235"/>
      <c r="BF111" s="235"/>
      <c r="BG111" s="235"/>
      <c r="BH111" s="235"/>
      <c r="BI111" s="235"/>
      <c r="BJ111" s="235"/>
      <c r="BK111" s="235"/>
      <c r="BL111" s="235"/>
      <c r="BM111" s="235"/>
      <c r="BN111" s="235"/>
      <c r="BO111" s="235"/>
      <c r="BP111" s="235"/>
      <c r="BQ111" s="235"/>
      <c r="BR111" s="235"/>
      <c r="BS111" s="235"/>
      <c r="BT111" s="235"/>
      <c r="BU111" s="235"/>
      <c r="BV111" s="235"/>
      <c r="BW111" s="235"/>
      <c r="BX111" s="235"/>
      <c r="BY111" s="235"/>
      <c r="BZ111" s="235"/>
      <c r="CA111" s="235"/>
      <c r="CB111" s="235"/>
      <c r="CC111" s="235"/>
      <c r="CD111" s="235"/>
      <c r="CE111" s="235"/>
      <c r="CF111" s="235"/>
      <c r="CG111" s="235"/>
      <c r="CH111" s="235"/>
      <c r="CI111" s="235"/>
      <c r="CJ111" s="235"/>
      <c r="CK111" s="235"/>
      <c r="CL111" s="235"/>
      <c r="CM111" s="235"/>
    </row>
    <row r="112" spans="1:91" s="117" customFormat="1" ht="18.75" thickBot="1" x14ac:dyDescent="0.3">
      <c r="A112" s="297"/>
      <c r="B112" s="97">
        <v>95</v>
      </c>
      <c r="C112" s="87" t="s">
        <v>117</v>
      </c>
      <c r="D112" s="98"/>
      <c r="E112" s="105"/>
      <c r="F112" s="106"/>
      <c r="G112" s="107"/>
      <c r="H112" s="107"/>
      <c r="I112" s="107"/>
      <c r="J112" s="108"/>
      <c r="K112" s="107"/>
      <c r="L112" s="107"/>
      <c r="M112" s="107"/>
      <c r="N112" s="107"/>
      <c r="O112" s="107"/>
      <c r="P112" s="107"/>
      <c r="Q112" s="107"/>
      <c r="R112" s="107"/>
      <c r="S112" s="109">
        <f t="shared" si="4"/>
        <v>0</v>
      </c>
      <c r="T112" s="103">
        <f t="shared" si="5"/>
        <v>0</v>
      </c>
      <c r="U112" s="279"/>
      <c r="V112" s="234"/>
      <c r="W112" s="279"/>
      <c r="X112" s="279"/>
      <c r="Y112" s="279"/>
      <c r="Z112" s="279"/>
      <c r="AA112" s="279"/>
      <c r="AB112" s="279"/>
      <c r="AC112" s="279"/>
      <c r="AD112" s="279"/>
      <c r="AE112" s="279"/>
      <c r="AF112" s="279"/>
      <c r="AG112" s="279"/>
      <c r="AH112" s="279"/>
      <c r="AI112" s="279"/>
      <c r="AJ112" s="282"/>
      <c r="AK112" s="235"/>
      <c r="AL112" s="235"/>
      <c r="AM112" s="235"/>
      <c r="AN112" s="235"/>
      <c r="AO112" s="235"/>
      <c r="AP112" s="235"/>
      <c r="AQ112" s="235"/>
      <c r="AR112" s="235"/>
      <c r="AS112" s="235"/>
      <c r="AT112" s="235"/>
      <c r="AU112" s="235"/>
      <c r="AV112" s="235"/>
      <c r="AW112" s="235"/>
      <c r="AX112" s="235"/>
      <c r="AY112" s="235"/>
      <c r="AZ112" s="235"/>
      <c r="BA112" s="235"/>
      <c r="BB112" s="235"/>
      <c r="BC112" s="235"/>
      <c r="BD112" s="235"/>
      <c r="BE112" s="235"/>
      <c r="BF112" s="235"/>
      <c r="BG112" s="235"/>
      <c r="BH112" s="235"/>
      <c r="BI112" s="235"/>
      <c r="BJ112" s="235"/>
      <c r="BK112" s="235"/>
      <c r="BL112" s="235"/>
      <c r="BM112" s="235"/>
      <c r="BN112" s="235"/>
      <c r="BO112" s="235"/>
      <c r="BP112" s="235"/>
      <c r="BQ112" s="235"/>
      <c r="BR112" s="235"/>
      <c r="BS112" s="235"/>
      <c r="BT112" s="235"/>
      <c r="BU112" s="235"/>
      <c r="BV112" s="235"/>
      <c r="BW112" s="235"/>
      <c r="BX112" s="235"/>
      <c r="BY112" s="235"/>
      <c r="BZ112" s="235"/>
      <c r="CA112" s="235"/>
      <c r="CB112" s="235"/>
      <c r="CC112" s="235"/>
      <c r="CD112" s="235"/>
      <c r="CE112" s="235"/>
      <c r="CF112" s="235"/>
      <c r="CG112" s="235"/>
      <c r="CH112" s="235"/>
      <c r="CI112" s="235"/>
      <c r="CJ112" s="235"/>
      <c r="CK112" s="235"/>
      <c r="CL112" s="235"/>
      <c r="CM112" s="235"/>
    </row>
    <row r="113" spans="1:91" s="117" customFormat="1" ht="36.75" thickBot="1" x14ac:dyDescent="0.3">
      <c r="A113" s="297"/>
      <c r="B113" s="97">
        <v>96</v>
      </c>
      <c r="C113" s="87" t="s">
        <v>118</v>
      </c>
      <c r="D113" s="98" t="s">
        <v>31</v>
      </c>
      <c r="E113" s="105"/>
      <c r="F113" s="106"/>
      <c r="G113" s="107"/>
      <c r="H113" s="107"/>
      <c r="I113" s="107"/>
      <c r="J113" s="108"/>
      <c r="K113" s="107"/>
      <c r="L113" s="107"/>
      <c r="M113" s="107"/>
      <c r="N113" s="107"/>
      <c r="O113" s="107"/>
      <c r="P113" s="107"/>
      <c r="Q113" s="107"/>
      <c r="R113" s="107"/>
      <c r="S113" s="109">
        <f t="shared" si="4"/>
        <v>0</v>
      </c>
      <c r="T113" s="103">
        <f t="shared" si="5"/>
        <v>0</v>
      </c>
      <c r="U113" s="279"/>
      <c r="V113" s="234"/>
      <c r="W113" s="279"/>
      <c r="X113" s="279"/>
      <c r="Y113" s="279"/>
      <c r="Z113" s="279"/>
      <c r="AA113" s="279"/>
      <c r="AB113" s="279"/>
      <c r="AC113" s="279"/>
      <c r="AD113" s="279"/>
      <c r="AE113" s="279"/>
      <c r="AF113" s="279"/>
      <c r="AG113" s="279"/>
      <c r="AH113" s="279"/>
      <c r="AI113" s="279"/>
      <c r="AJ113" s="282"/>
      <c r="AK113" s="235"/>
      <c r="AL113" s="235"/>
      <c r="AM113" s="235"/>
      <c r="AN113" s="235"/>
      <c r="AO113" s="235"/>
      <c r="AP113" s="235"/>
      <c r="AQ113" s="235"/>
      <c r="AR113" s="235"/>
      <c r="AS113" s="235"/>
      <c r="AT113" s="235"/>
      <c r="AU113" s="235"/>
      <c r="AV113" s="235"/>
      <c r="AW113" s="235"/>
      <c r="AX113" s="235"/>
      <c r="AY113" s="235"/>
      <c r="AZ113" s="235"/>
      <c r="BA113" s="235"/>
      <c r="BB113" s="235"/>
      <c r="BC113" s="235"/>
      <c r="BD113" s="235"/>
      <c r="BE113" s="235"/>
      <c r="BF113" s="235"/>
      <c r="BG113" s="235"/>
      <c r="BH113" s="235"/>
      <c r="BI113" s="235"/>
      <c r="BJ113" s="235"/>
      <c r="BK113" s="235"/>
      <c r="BL113" s="235"/>
      <c r="BM113" s="235"/>
      <c r="BN113" s="235"/>
      <c r="BO113" s="235"/>
      <c r="BP113" s="235"/>
      <c r="BQ113" s="235"/>
      <c r="BR113" s="235"/>
      <c r="BS113" s="235"/>
      <c r="BT113" s="235"/>
      <c r="BU113" s="235"/>
      <c r="BV113" s="235"/>
      <c r="BW113" s="235"/>
      <c r="BX113" s="235"/>
      <c r="BY113" s="235"/>
      <c r="BZ113" s="235"/>
      <c r="CA113" s="235"/>
      <c r="CB113" s="235"/>
      <c r="CC113" s="235"/>
      <c r="CD113" s="235"/>
      <c r="CE113" s="235"/>
      <c r="CF113" s="235"/>
      <c r="CG113" s="235"/>
      <c r="CH113" s="235"/>
      <c r="CI113" s="235"/>
      <c r="CJ113" s="235"/>
      <c r="CK113" s="235"/>
      <c r="CL113" s="235"/>
      <c r="CM113" s="235"/>
    </row>
    <row r="114" spans="1:91" s="117" customFormat="1" ht="18.75" thickBot="1" x14ac:dyDescent="0.3">
      <c r="A114" s="297"/>
      <c r="B114" s="97">
        <v>97</v>
      </c>
      <c r="C114" s="87" t="s">
        <v>119</v>
      </c>
      <c r="D114" s="98" t="s">
        <v>31</v>
      </c>
      <c r="E114" s="105"/>
      <c r="F114" s="106"/>
      <c r="G114" s="107"/>
      <c r="H114" s="107"/>
      <c r="I114" s="107"/>
      <c r="J114" s="108"/>
      <c r="K114" s="107"/>
      <c r="L114" s="107"/>
      <c r="M114" s="107"/>
      <c r="N114" s="107"/>
      <c r="O114" s="107"/>
      <c r="P114" s="107"/>
      <c r="Q114" s="107"/>
      <c r="R114" s="107"/>
      <c r="S114" s="109">
        <f t="shared" si="4"/>
        <v>0</v>
      </c>
      <c r="T114" s="103">
        <f t="shared" si="5"/>
        <v>0</v>
      </c>
      <c r="U114" s="279"/>
      <c r="V114" s="234"/>
      <c r="W114" s="279"/>
      <c r="X114" s="279"/>
      <c r="Y114" s="279"/>
      <c r="Z114" s="279"/>
      <c r="AA114" s="279"/>
      <c r="AB114" s="279"/>
      <c r="AC114" s="279"/>
      <c r="AD114" s="279"/>
      <c r="AE114" s="279"/>
      <c r="AF114" s="279"/>
      <c r="AG114" s="279"/>
      <c r="AH114" s="279"/>
      <c r="AI114" s="279"/>
      <c r="AJ114" s="282"/>
      <c r="AK114" s="235"/>
      <c r="AL114" s="235"/>
      <c r="AM114" s="235"/>
      <c r="AN114" s="235"/>
      <c r="AO114" s="235"/>
      <c r="AP114" s="235"/>
      <c r="AQ114" s="235"/>
      <c r="AR114" s="235"/>
      <c r="AS114" s="235"/>
      <c r="AT114" s="235"/>
      <c r="AU114" s="235"/>
      <c r="AV114" s="235"/>
      <c r="AW114" s="235"/>
      <c r="AX114" s="235"/>
      <c r="AY114" s="235"/>
      <c r="AZ114" s="235"/>
      <c r="BA114" s="235"/>
      <c r="BB114" s="235"/>
      <c r="BC114" s="235"/>
      <c r="BD114" s="235"/>
      <c r="BE114" s="235"/>
      <c r="BF114" s="235"/>
      <c r="BG114" s="235"/>
      <c r="BH114" s="235"/>
      <c r="BI114" s="235"/>
      <c r="BJ114" s="235"/>
      <c r="BK114" s="235"/>
      <c r="BL114" s="235"/>
      <c r="BM114" s="235"/>
      <c r="BN114" s="235"/>
      <c r="BO114" s="235"/>
      <c r="BP114" s="235"/>
      <c r="BQ114" s="235"/>
      <c r="BR114" s="235"/>
      <c r="BS114" s="235"/>
      <c r="BT114" s="235"/>
      <c r="BU114" s="235"/>
      <c r="BV114" s="235"/>
      <c r="BW114" s="235"/>
      <c r="BX114" s="235"/>
      <c r="BY114" s="235"/>
      <c r="BZ114" s="235"/>
      <c r="CA114" s="235"/>
      <c r="CB114" s="235"/>
      <c r="CC114" s="235"/>
      <c r="CD114" s="235"/>
      <c r="CE114" s="235"/>
      <c r="CF114" s="235"/>
      <c r="CG114" s="235"/>
      <c r="CH114" s="235"/>
      <c r="CI114" s="235"/>
      <c r="CJ114" s="235"/>
      <c r="CK114" s="235"/>
      <c r="CL114" s="235"/>
      <c r="CM114" s="235"/>
    </row>
    <row r="115" spans="1:91" s="117" customFormat="1" ht="36.75" thickBot="1" x14ac:dyDescent="0.3">
      <c r="A115" s="297"/>
      <c r="B115" s="97">
        <v>98</v>
      </c>
      <c r="C115" s="87" t="s">
        <v>120</v>
      </c>
      <c r="D115" s="98" t="s">
        <v>31</v>
      </c>
      <c r="E115" s="105"/>
      <c r="F115" s="106">
        <f>+J115+L115</f>
        <v>40614579</v>
      </c>
      <c r="G115" s="107"/>
      <c r="H115" s="107"/>
      <c r="I115" s="107"/>
      <c r="J115" s="108">
        <v>20514255</v>
      </c>
      <c r="K115" s="107"/>
      <c r="L115" s="107">
        <f>9325823+10774501</f>
        <v>20100324</v>
      </c>
      <c r="M115" s="107"/>
      <c r="N115" s="107"/>
      <c r="O115" s="107"/>
      <c r="P115" s="107"/>
      <c r="Q115" s="107"/>
      <c r="R115" s="107"/>
      <c r="S115" s="109">
        <f t="shared" si="4"/>
        <v>40614579</v>
      </c>
      <c r="T115" s="103">
        <f t="shared" si="5"/>
        <v>0</v>
      </c>
      <c r="U115" s="279"/>
      <c r="V115" s="234"/>
      <c r="W115" s="279"/>
      <c r="X115" s="279"/>
      <c r="Y115" s="279"/>
      <c r="Z115" s="279"/>
      <c r="AA115" s="279"/>
      <c r="AB115" s="279"/>
      <c r="AC115" s="279"/>
      <c r="AD115" s="279"/>
      <c r="AE115" s="279"/>
      <c r="AF115" s="279"/>
      <c r="AG115" s="279"/>
      <c r="AH115" s="279"/>
      <c r="AI115" s="279"/>
      <c r="AJ115" s="282"/>
      <c r="AK115" s="235"/>
      <c r="AL115" s="235"/>
      <c r="AM115" s="235"/>
      <c r="AN115" s="235"/>
      <c r="AO115" s="235"/>
      <c r="AP115" s="235"/>
      <c r="AQ115" s="235"/>
      <c r="AR115" s="235"/>
      <c r="AS115" s="235"/>
      <c r="AT115" s="235"/>
      <c r="AU115" s="235"/>
      <c r="AV115" s="235"/>
      <c r="AW115" s="235"/>
      <c r="AX115" s="235"/>
      <c r="AY115" s="235"/>
      <c r="AZ115" s="235"/>
      <c r="BA115" s="235"/>
      <c r="BB115" s="235"/>
      <c r="BC115" s="235"/>
      <c r="BD115" s="235"/>
      <c r="BE115" s="235"/>
      <c r="BF115" s="235"/>
      <c r="BG115" s="235"/>
      <c r="BH115" s="235"/>
      <c r="BI115" s="235"/>
      <c r="BJ115" s="235"/>
      <c r="BK115" s="235"/>
      <c r="BL115" s="235"/>
      <c r="BM115" s="235"/>
      <c r="BN115" s="235"/>
      <c r="BO115" s="235"/>
      <c r="BP115" s="235"/>
      <c r="BQ115" s="235"/>
      <c r="BR115" s="235"/>
      <c r="BS115" s="235"/>
      <c r="BT115" s="235"/>
      <c r="BU115" s="235"/>
      <c r="BV115" s="235"/>
      <c r="BW115" s="235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</row>
    <row r="116" spans="1:91" s="117" customFormat="1" ht="18.75" thickBot="1" x14ac:dyDescent="0.3">
      <c r="A116" s="297"/>
      <c r="B116" s="97">
        <v>99</v>
      </c>
      <c r="C116" s="87" t="s">
        <v>121</v>
      </c>
      <c r="D116" s="98"/>
      <c r="E116" s="105"/>
      <c r="F116" s="106"/>
      <c r="G116" s="107"/>
      <c r="H116" s="107"/>
      <c r="I116" s="107"/>
      <c r="J116" s="108"/>
      <c r="K116" s="107"/>
      <c r="L116" s="107"/>
      <c r="M116" s="107"/>
      <c r="N116" s="107"/>
      <c r="O116" s="107"/>
      <c r="P116" s="107"/>
      <c r="Q116" s="107"/>
      <c r="R116" s="107"/>
      <c r="S116" s="109"/>
      <c r="T116" s="109">
        <f t="shared" si="5"/>
        <v>0</v>
      </c>
      <c r="U116" s="279"/>
      <c r="V116" s="234"/>
      <c r="W116" s="279"/>
      <c r="X116" s="279"/>
      <c r="Y116" s="279"/>
      <c r="Z116" s="279"/>
      <c r="AA116" s="279"/>
      <c r="AB116" s="279"/>
      <c r="AC116" s="279"/>
      <c r="AD116" s="279"/>
      <c r="AE116" s="279"/>
      <c r="AF116" s="279"/>
      <c r="AG116" s="279"/>
      <c r="AH116" s="279"/>
      <c r="AI116" s="279"/>
      <c r="AJ116" s="282"/>
      <c r="AK116" s="235"/>
      <c r="AL116" s="235"/>
      <c r="AM116" s="235"/>
      <c r="AN116" s="235"/>
      <c r="AO116" s="235"/>
      <c r="AP116" s="235"/>
      <c r="AQ116" s="235"/>
      <c r="AR116" s="235"/>
      <c r="AS116" s="235"/>
      <c r="AT116" s="235"/>
      <c r="AU116" s="235"/>
      <c r="AV116" s="235"/>
      <c r="AW116" s="235"/>
      <c r="AX116" s="235"/>
      <c r="AY116" s="235"/>
      <c r="AZ116" s="235"/>
      <c r="BA116" s="235"/>
      <c r="BB116" s="235"/>
      <c r="BC116" s="235"/>
      <c r="BD116" s="235"/>
      <c r="BE116" s="235"/>
      <c r="BF116" s="235"/>
      <c r="BG116" s="235"/>
      <c r="BH116" s="235"/>
      <c r="BI116" s="235"/>
      <c r="BJ116" s="235"/>
      <c r="BK116" s="235"/>
      <c r="BL116" s="235"/>
      <c r="BM116" s="235"/>
      <c r="BN116" s="235"/>
      <c r="BO116" s="235"/>
      <c r="BP116" s="235"/>
      <c r="BQ116" s="235"/>
      <c r="BR116" s="235"/>
      <c r="BS116" s="235"/>
      <c r="BT116" s="235"/>
      <c r="BU116" s="235"/>
      <c r="BV116" s="235"/>
      <c r="BW116" s="235"/>
      <c r="BX116" s="235"/>
      <c r="BY116" s="235"/>
      <c r="BZ116" s="235"/>
      <c r="CA116" s="235"/>
      <c r="CB116" s="235"/>
      <c r="CC116" s="235"/>
      <c r="CD116" s="235"/>
      <c r="CE116" s="235"/>
      <c r="CF116" s="235"/>
      <c r="CG116" s="235"/>
      <c r="CH116" s="235"/>
      <c r="CI116" s="235"/>
      <c r="CJ116" s="235"/>
      <c r="CK116" s="235"/>
      <c r="CL116" s="235"/>
      <c r="CM116" s="235"/>
    </row>
    <row r="117" spans="1:91" s="117" customFormat="1" ht="36.75" thickBot="1" x14ac:dyDescent="0.3">
      <c r="A117" s="297"/>
      <c r="B117" s="97">
        <v>100</v>
      </c>
      <c r="C117" s="87" t="s">
        <v>122</v>
      </c>
      <c r="D117" s="98"/>
      <c r="E117" s="105"/>
      <c r="F117" s="106"/>
      <c r="G117" s="107"/>
      <c r="H117" s="107"/>
      <c r="I117" s="107"/>
      <c r="J117" s="108"/>
      <c r="K117" s="107"/>
      <c r="L117" s="107"/>
      <c r="M117" s="107"/>
      <c r="N117" s="107"/>
      <c r="O117" s="107"/>
      <c r="P117" s="107"/>
      <c r="Q117" s="107"/>
      <c r="R117" s="107"/>
      <c r="S117" s="109"/>
      <c r="T117" s="109">
        <f t="shared" si="5"/>
        <v>0</v>
      </c>
      <c r="U117" s="279"/>
      <c r="V117" s="234"/>
      <c r="W117" s="279"/>
      <c r="X117" s="279"/>
      <c r="Y117" s="279"/>
      <c r="Z117" s="279"/>
      <c r="AA117" s="279"/>
      <c r="AB117" s="279"/>
      <c r="AC117" s="279"/>
      <c r="AD117" s="279"/>
      <c r="AE117" s="279"/>
      <c r="AF117" s="279"/>
      <c r="AG117" s="279"/>
      <c r="AH117" s="279"/>
      <c r="AI117" s="279"/>
      <c r="AJ117" s="282"/>
      <c r="AK117" s="235"/>
      <c r="AL117" s="235"/>
      <c r="AM117" s="235"/>
      <c r="AN117" s="235"/>
      <c r="AO117" s="235"/>
      <c r="AP117" s="235"/>
      <c r="AQ117" s="235"/>
      <c r="AR117" s="235"/>
      <c r="AS117" s="235"/>
      <c r="AT117" s="235"/>
      <c r="AU117" s="235"/>
      <c r="AV117" s="235"/>
      <c r="AW117" s="235"/>
      <c r="AX117" s="235"/>
      <c r="AY117" s="235"/>
      <c r="AZ117" s="235"/>
      <c r="BA117" s="235"/>
      <c r="BB117" s="235"/>
      <c r="BC117" s="235"/>
      <c r="BD117" s="235"/>
      <c r="BE117" s="235"/>
      <c r="BF117" s="235"/>
      <c r="BG117" s="235"/>
      <c r="BH117" s="235"/>
      <c r="BI117" s="235"/>
      <c r="BJ117" s="235"/>
      <c r="BK117" s="235"/>
      <c r="BL117" s="235"/>
      <c r="BM117" s="235"/>
      <c r="BN117" s="235"/>
      <c r="BO117" s="235"/>
      <c r="BP117" s="235"/>
      <c r="BQ117" s="235"/>
      <c r="BR117" s="235"/>
      <c r="BS117" s="235"/>
      <c r="BT117" s="235"/>
      <c r="BU117" s="235"/>
      <c r="BV117" s="235"/>
      <c r="BW117" s="235"/>
      <c r="BX117" s="235"/>
      <c r="BY117" s="235"/>
      <c r="BZ117" s="235"/>
      <c r="CA117" s="235"/>
      <c r="CB117" s="235"/>
      <c r="CC117" s="235"/>
      <c r="CD117" s="235"/>
      <c r="CE117" s="235"/>
      <c r="CF117" s="235"/>
      <c r="CG117" s="235"/>
      <c r="CH117" s="235"/>
      <c r="CI117" s="235"/>
      <c r="CJ117" s="235"/>
      <c r="CK117" s="235"/>
      <c r="CL117" s="235"/>
      <c r="CM117" s="235"/>
    </row>
    <row r="118" spans="1:91" s="117" customFormat="1" ht="18.75" thickBot="1" x14ac:dyDescent="0.3">
      <c r="A118" s="297"/>
      <c r="B118" s="97">
        <v>101</v>
      </c>
      <c r="C118" s="87" t="s">
        <v>123</v>
      </c>
      <c r="D118" s="98"/>
      <c r="E118" s="105"/>
      <c r="F118" s="106"/>
      <c r="G118" s="107"/>
      <c r="H118" s="107"/>
      <c r="I118" s="107"/>
      <c r="J118" s="108"/>
      <c r="K118" s="107"/>
      <c r="L118" s="107"/>
      <c r="M118" s="107"/>
      <c r="N118" s="107"/>
      <c r="O118" s="107"/>
      <c r="P118" s="107"/>
      <c r="Q118" s="107"/>
      <c r="R118" s="107"/>
      <c r="S118" s="109"/>
      <c r="T118" s="109">
        <f t="shared" si="5"/>
        <v>0</v>
      </c>
      <c r="U118" s="279"/>
      <c r="V118" s="234"/>
      <c r="W118" s="279"/>
      <c r="X118" s="279"/>
      <c r="Y118" s="279"/>
      <c r="Z118" s="279"/>
      <c r="AA118" s="279"/>
      <c r="AB118" s="279"/>
      <c r="AC118" s="279"/>
      <c r="AD118" s="279"/>
      <c r="AE118" s="279"/>
      <c r="AF118" s="279"/>
      <c r="AG118" s="279"/>
      <c r="AH118" s="279"/>
      <c r="AI118" s="279"/>
      <c r="AJ118" s="282"/>
      <c r="AK118" s="235"/>
      <c r="AL118" s="235"/>
      <c r="AM118" s="235"/>
      <c r="AN118" s="235"/>
      <c r="AO118" s="235"/>
      <c r="AP118" s="235"/>
      <c r="AQ118" s="235"/>
      <c r="AR118" s="235"/>
      <c r="AS118" s="235"/>
      <c r="AT118" s="235"/>
      <c r="AU118" s="235"/>
      <c r="AV118" s="235"/>
      <c r="AW118" s="235"/>
      <c r="AX118" s="235"/>
      <c r="AY118" s="235"/>
      <c r="AZ118" s="235"/>
      <c r="BA118" s="235"/>
      <c r="BB118" s="235"/>
      <c r="BC118" s="235"/>
      <c r="BD118" s="235"/>
      <c r="BE118" s="235"/>
      <c r="BF118" s="235"/>
      <c r="BG118" s="235"/>
      <c r="BH118" s="235"/>
      <c r="BI118" s="235"/>
      <c r="BJ118" s="235"/>
      <c r="BK118" s="235"/>
      <c r="BL118" s="235"/>
      <c r="BM118" s="235"/>
      <c r="BN118" s="235"/>
      <c r="BO118" s="235"/>
      <c r="BP118" s="235"/>
      <c r="BQ118" s="235"/>
      <c r="BR118" s="235"/>
      <c r="BS118" s="235"/>
      <c r="BT118" s="235"/>
      <c r="BU118" s="235"/>
      <c r="BV118" s="235"/>
      <c r="BW118" s="235"/>
      <c r="BX118" s="235"/>
      <c r="BY118" s="235"/>
      <c r="BZ118" s="235"/>
      <c r="CA118" s="235"/>
      <c r="CB118" s="235"/>
      <c r="CC118" s="235"/>
      <c r="CD118" s="235"/>
      <c r="CE118" s="235"/>
      <c r="CF118" s="235"/>
      <c r="CG118" s="235"/>
      <c r="CH118" s="235"/>
      <c r="CI118" s="235"/>
      <c r="CJ118" s="235"/>
      <c r="CK118" s="235"/>
      <c r="CL118" s="235"/>
      <c r="CM118" s="235"/>
    </row>
    <row r="119" spans="1:91" s="117" customFormat="1" ht="36.75" thickBot="1" x14ac:dyDescent="0.3">
      <c r="A119" s="297"/>
      <c r="B119" s="97">
        <v>102</v>
      </c>
      <c r="C119" s="87" t="s">
        <v>124</v>
      </c>
      <c r="D119" s="98"/>
      <c r="E119" s="105"/>
      <c r="F119" s="106"/>
      <c r="G119" s="107"/>
      <c r="H119" s="107"/>
      <c r="I119" s="107"/>
      <c r="J119" s="108"/>
      <c r="K119" s="107"/>
      <c r="L119" s="107"/>
      <c r="M119" s="107"/>
      <c r="N119" s="107"/>
      <c r="O119" s="107"/>
      <c r="P119" s="107"/>
      <c r="Q119" s="107"/>
      <c r="R119" s="107"/>
      <c r="S119" s="109"/>
      <c r="T119" s="109">
        <f t="shared" si="5"/>
        <v>0</v>
      </c>
      <c r="U119" s="279"/>
      <c r="V119" s="234"/>
      <c r="W119" s="279"/>
      <c r="X119" s="279"/>
      <c r="Y119" s="279"/>
      <c r="Z119" s="279"/>
      <c r="AA119" s="279"/>
      <c r="AB119" s="279"/>
      <c r="AC119" s="279"/>
      <c r="AD119" s="279"/>
      <c r="AE119" s="279"/>
      <c r="AF119" s="279"/>
      <c r="AG119" s="279"/>
      <c r="AH119" s="279"/>
      <c r="AI119" s="279"/>
      <c r="AJ119" s="282"/>
      <c r="AK119" s="235"/>
      <c r="AL119" s="235"/>
      <c r="AM119" s="235"/>
      <c r="AN119" s="235"/>
      <c r="AO119" s="235"/>
      <c r="AP119" s="235"/>
      <c r="AQ119" s="235"/>
      <c r="AR119" s="235"/>
      <c r="AS119" s="235"/>
      <c r="AT119" s="235"/>
      <c r="AU119" s="235"/>
      <c r="AV119" s="235"/>
      <c r="AW119" s="235"/>
      <c r="AX119" s="235"/>
      <c r="AY119" s="235"/>
      <c r="AZ119" s="235"/>
      <c r="BA119" s="235"/>
      <c r="BB119" s="235"/>
      <c r="BC119" s="235"/>
      <c r="BD119" s="235"/>
      <c r="BE119" s="235"/>
      <c r="BF119" s="235"/>
      <c r="BG119" s="235"/>
      <c r="BH119" s="235"/>
      <c r="BI119" s="235"/>
      <c r="BJ119" s="235"/>
      <c r="BK119" s="235"/>
      <c r="BL119" s="235"/>
      <c r="BM119" s="235"/>
      <c r="BN119" s="235"/>
      <c r="BO119" s="235"/>
      <c r="BP119" s="235"/>
      <c r="BQ119" s="235"/>
      <c r="BR119" s="235"/>
      <c r="BS119" s="235"/>
      <c r="BT119" s="235"/>
      <c r="BU119" s="235"/>
      <c r="BV119" s="235"/>
      <c r="BW119" s="235"/>
      <c r="BX119" s="235"/>
      <c r="BY119" s="235"/>
      <c r="BZ119" s="235"/>
      <c r="CA119" s="235"/>
      <c r="CB119" s="235"/>
      <c r="CC119" s="235"/>
      <c r="CD119" s="235"/>
      <c r="CE119" s="235"/>
      <c r="CF119" s="235"/>
      <c r="CG119" s="235"/>
      <c r="CH119" s="235"/>
      <c r="CI119" s="235"/>
      <c r="CJ119" s="235"/>
      <c r="CK119" s="235"/>
      <c r="CL119" s="235"/>
      <c r="CM119" s="235"/>
    </row>
    <row r="120" spans="1:91" s="117" customFormat="1" ht="36.75" thickBot="1" x14ac:dyDescent="0.3">
      <c r="A120" s="297"/>
      <c r="B120" s="97">
        <v>103</v>
      </c>
      <c r="C120" s="87" t="s">
        <v>125</v>
      </c>
      <c r="D120" s="98"/>
      <c r="E120" s="105"/>
      <c r="F120" s="106"/>
      <c r="G120" s="107"/>
      <c r="H120" s="107"/>
      <c r="I120" s="107"/>
      <c r="J120" s="108"/>
      <c r="K120" s="107"/>
      <c r="L120" s="107"/>
      <c r="M120" s="107"/>
      <c r="N120" s="107"/>
      <c r="O120" s="107"/>
      <c r="P120" s="107"/>
      <c r="Q120" s="107"/>
      <c r="R120" s="107"/>
      <c r="S120" s="109"/>
      <c r="T120" s="109">
        <f t="shared" si="5"/>
        <v>0</v>
      </c>
      <c r="U120" s="279"/>
      <c r="V120" s="234"/>
      <c r="W120" s="279"/>
      <c r="X120" s="279"/>
      <c r="Y120" s="279"/>
      <c r="Z120" s="279"/>
      <c r="AA120" s="279"/>
      <c r="AB120" s="279"/>
      <c r="AC120" s="279"/>
      <c r="AD120" s="279"/>
      <c r="AE120" s="279"/>
      <c r="AF120" s="279"/>
      <c r="AG120" s="279"/>
      <c r="AH120" s="279"/>
      <c r="AI120" s="279"/>
      <c r="AJ120" s="282"/>
      <c r="AK120" s="235"/>
      <c r="AL120" s="235"/>
      <c r="AM120" s="235"/>
      <c r="AN120" s="235"/>
      <c r="AO120" s="235"/>
      <c r="AP120" s="235"/>
      <c r="AQ120" s="235"/>
      <c r="AR120" s="235"/>
      <c r="AS120" s="235"/>
      <c r="AT120" s="235"/>
      <c r="AU120" s="235"/>
      <c r="AV120" s="235"/>
      <c r="AW120" s="235"/>
      <c r="AX120" s="235"/>
      <c r="AY120" s="235"/>
      <c r="AZ120" s="235"/>
      <c r="BA120" s="235"/>
      <c r="BB120" s="235"/>
      <c r="BC120" s="235"/>
      <c r="BD120" s="235"/>
      <c r="BE120" s="235"/>
      <c r="BF120" s="235"/>
      <c r="BG120" s="235"/>
      <c r="BH120" s="235"/>
      <c r="BI120" s="235"/>
      <c r="BJ120" s="235"/>
      <c r="BK120" s="235"/>
      <c r="BL120" s="235"/>
      <c r="BM120" s="235"/>
      <c r="BN120" s="235"/>
      <c r="BO120" s="235"/>
      <c r="BP120" s="235"/>
      <c r="BQ120" s="235"/>
      <c r="BR120" s="235"/>
      <c r="BS120" s="235"/>
      <c r="BT120" s="235"/>
      <c r="BU120" s="235"/>
      <c r="BV120" s="235"/>
      <c r="BW120" s="235"/>
      <c r="BX120" s="235"/>
      <c r="BY120" s="235"/>
      <c r="BZ120" s="235"/>
      <c r="CA120" s="235"/>
      <c r="CB120" s="235"/>
      <c r="CC120" s="235"/>
      <c r="CD120" s="235"/>
      <c r="CE120" s="235"/>
      <c r="CF120" s="235"/>
      <c r="CG120" s="235"/>
      <c r="CH120" s="235"/>
      <c r="CI120" s="235"/>
      <c r="CJ120" s="235"/>
      <c r="CK120" s="235"/>
      <c r="CL120" s="235"/>
      <c r="CM120" s="235"/>
    </row>
    <row r="121" spans="1:91" s="117" customFormat="1" ht="36.75" thickBot="1" x14ac:dyDescent="0.3">
      <c r="A121" s="297"/>
      <c r="B121" s="97">
        <v>104</v>
      </c>
      <c r="C121" s="87" t="s">
        <v>126</v>
      </c>
      <c r="D121" s="98"/>
      <c r="E121" s="105"/>
      <c r="F121" s="106"/>
      <c r="G121" s="107"/>
      <c r="H121" s="107"/>
      <c r="I121" s="107"/>
      <c r="J121" s="108"/>
      <c r="K121" s="107"/>
      <c r="L121" s="107"/>
      <c r="M121" s="107"/>
      <c r="N121" s="107"/>
      <c r="O121" s="107"/>
      <c r="P121" s="107"/>
      <c r="Q121" s="107"/>
      <c r="R121" s="107"/>
      <c r="S121" s="109"/>
      <c r="T121" s="109">
        <f t="shared" si="5"/>
        <v>0</v>
      </c>
      <c r="U121" s="279"/>
      <c r="V121" s="234"/>
      <c r="W121" s="279"/>
      <c r="X121" s="279"/>
      <c r="Y121" s="279"/>
      <c r="Z121" s="279"/>
      <c r="AA121" s="279"/>
      <c r="AB121" s="279"/>
      <c r="AC121" s="279"/>
      <c r="AD121" s="279"/>
      <c r="AE121" s="279"/>
      <c r="AF121" s="279"/>
      <c r="AG121" s="279"/>
      <c r="AH121" s="279"/>
      <c r="AI121" s="279"/>
      <c r="AJ121" s="282"/>
      <c r="AK121" s="235"/>
      <c r="AL121" s="235"/>
      <c r="AM121" s="235"/>
      <c r="AN121" s="235"/>
      <c r="AO121" s="235"/>
      <c r="AP121" s="235"/>
      <c r="AQ121" s="235"/>
      <c r="AR121" s="235"/>
      <c r="AS121" s="235"/>
      <c r="AT121" s="235"/>
      <c r="AU121" s="235"/>
      <c r="AV121" s="235"/>
      <c r="AW121" s="235"/>
      <c r="AX121" s="235"/>
      <c r="AY121" s="235"/>
      <c r="AZ121" s="235"/>
      <c r="BA121" s="235"/>
      <c r="BB121" s="235"/>
      <c r="BC121" s="235"/>
      <c r="BD121" s="235"/>
      <c r="BE121" s="235"/>
      <c r="BF121" s="235"/>
      <c r="BG121" s="235"/>
      <c r="BH121" s="235"/>
      <c r="BI121" s="235"/>
      <c r="BJ121" s="235"/>
      <c r="BK121" s="235"/>
      <c r="BL121" s="235"/>
      <c r="BM121" s="235"/>
      <c r="BN121" s="235"/>
      <c r="BO121" s="235"/>
      <c r="BP121" s="235"/>
      <c r="BQ121" s="235"/>
      <c r="BR121" s="235"/>
      <c r="BS121" s="235"/>
      <c r="BT121" s="235"/>
      <c r="BU121" s="235"/>
      <c r="BV121" s="235"/>
      <c r="BW121" s="235"/>
      <c r="BX121" s="235"/>
      <c r="BY121" s="235"/>
      <c r="BZ121" s="235"/>
      <c r="CA121" s="235"/>
      <c r="CB121" s="235"/>
      <c r="CC121" s="235"/>
      <c r="CD121" s="235"/>
      <c r="CE121" s="235"/>
      <c r="CF121" s="235"/>
      <c r="CG121" s="235"/>
      <c r="CH121" s="235"/>
      <c r="CI121" s="235"/>
      <c r="CJ121" s="235"/>
      <c r="CK121" s="235"/>
      <c r="CL121" s="235"/>
      <c r="CM121" s="235"/>
    </row>
    <row r="122" spans="1:91" s="117" customFormat="1" ht="18.75" thickBot="1" x14ac:dyDescent="0.3">
      <c r="A122" s="297"/>
      <c r="B122" s="97">
        <v>105</v>
      </c>
      <c r="C122" s="87" t="s">
        <v>127</v>
      </c>
      <c r="D122" s="98"/>
      <c r="E122" s="105"/>
      <c r="F122" s="106"/>
      <c r="G122" s="107"/>
      <c r="H122" s="107"/>
      <c r="I122" s="107"/>
      <c r="J122" s="108"/>
      <c r="K122" s="107"/>
      <c r="L122" s="107"/>
      <c r="M122" s="107"/>
      <c r="N122" s="107"/>
      <c r="O122" s="107"/>
      <c r="P122" s="107"/>
      <c r="Q122" s="107"/>
      <c r="R122" s="107"/>
      <c r="S122" s="109"/>
      <c r="T122" s="109">
        <f t="shared" si="5"/>
        <v>0</v>
      </c>
      <c r="U122" s="279"/>
      <c r="V122" s="234"/>
      <c r="W122" s="279"/>
      <c r="X122" s="279"/>
      <c r="Y122" s="279"/>
      <c r="Z122" s="279"/>
      <c r="AA122" s="279"/>
      <c r="AB122" s="279"/>
      <c r="AC122" s="279"/>
      <c r="AD122" s="279"/>
      <c r="AE122" s="279"/>
      <c r="AF122" s="279"/>
      <c r="AG122" s="279"/>
      <c r="AH122" s="279"/>
      <c r="AI122" s="279"/>
      <c r="AJ122" s="282"/>
      <c r="AK122" s="235"/>
      <c r="AL122" s="235"/>
      <c r="AM122" s="235"/>
      <c r="AN122" s="235"/>
      <c r="AO122" s="235"/>
      <c r="AP122" s="235"/>
      <c r="AQ122" s="235"/>
      <c r="AR122" s="235"/>
      <c r="AS122" s="235"/>
      <c r="AT122" s="235"/>
      <c r="AU122" s="235"/>
      <c r="AV122" s="235"/>
      <c r="AW122" s="235"/>
      <c r="AX122" s="235"/>
      <c r="AY122" s="235"/>
      <c r="AZ122" s="235"/>
      <c r="BA122" s="235"/>
      <c r="BB122" s="235"/>
      <c r="BC122" s="235"/>
      <c r="BD122" s="235"/>
      <c r="BE122" s="235"/>
      <c r="BF122" s="235"/>
      <c r="BG122" s="235"/>
      <c r="BH122" s="235"/>
      <c r="BI122" s="235"/>
      <c r="BJ122" s="235"/>
      <c r="BK122" s="235"/>
      <c r="BL122" s="235"/>
      <c r="BM122" s="235"/>
      <c r="BN122" s="235"/>
      <c r="BO122" s="235"/>
      <c r="BP122" s="235"/>
      <c r="BQ122" s="235"/>
      <c r="BR122" s="235"/>
      <c r="BS122" s="235"/>
      <c r="BT122" s="235"/>
      <c r="BU122" s="235"/>
      <c r="BV122" s="235"/>
      <c r="BW122" s="235"/>
      <c r="BX122" s="235"/>
      <c r="BY122" s="235"/>
      <c r="BZ122" s="235"/>
      <c r="CA122" s="235"/>
      <c r="CB122" s="235"/>
      <c r="CC122" s="235"/>
      <c r="CD122" s="235"/>
      <c r="CE122" s="235"/>
      <c r="CF122" s="235"/>
      <c r="CG122" s="235"/>
      <c r="CH122" s="235"/>
      <c r="CI122" s="235"/>
      <c r="CJ122" s="235"/>
      <c r="CK122" s="235"/>
      <c r="CL122" s="235"/>
      <c r="CM122" s="235"/>
    </row>
    <row r="123" spans="1:91" s="117" customFormat="1" ht="36.75" thickBot="1" x14ac:dyDescent="0.3">
      <c r="A123" s="297"/>
      <c r="B123" s="97">
        <v>106</v>
      </c>
      <c r="C123" s="87" t="s">
        <v>128</v>
      </c>
      <c r="D123" s="98"/>
      <c r="E123" s="105"/>
      <c r="F123" s="106"/>
      <c r="G123" s="107"/>
      <c r="H123" s="107"/>
      <c r="I123" s="107"/>
      <c r="J123" s="108"/>
      <c r="K123" s="107"/>
      <c r="L123" s="107"/>
      <c r="M123" s="107"/>
      <c r="N123" s="107"/>
      <c r="O123" s="107"/>
      <c r="P123" s="107"/>
      <c r="Q123" s="107"/>
      <c r="R123" s="107"/>
      <c r="S123" s="109"/>
      <c r="T123" s="109">
        <f t="shared" si="5"/>
        <v>0</v>
      </c>
      <c r="U123" s="279"/>
      <c r="V123" s="234"/>
      <c r="W123" s="279"/>
      <c r="X123" s="279"/>
      <c r="Y123" s="279"/>
      <c r="Z123" s="279"/>
      <c r="AA123" s="279"/>
      <c r="AB123" s="279"/>
      <c r="AC123" s="279"/>
      <c r="AD123" s="279"/>
      <c r="AE123" s="279"/>
      <c r="AF123" s="279"/>
      <c r="AG123" s="279"/>
      <c r="AH123" s="279"/>
      <c r="AI123" s="279"/>
      <c r="AJ123" s="282"/>
      <c r="AK123" s="235"/>
      <c r="AL123" s="235"/>
      <c r="AM123" s="235"/>
      <c r="AN123" s="235"/>
      <c r="AO123" s="235"/>
      <c r="AP123" s="235"/>
      <c r="AQ123" s="235"/>
      <c r="AR123" s="235"/>
      <c r="AS123" s="235"/>
      <c r="AT123" s="235"/>
      <c r="AU123" s="235"/>
      <c r="AV123" s="235"/>
      <c r="AW123" s="235"/>
      <c r="AX123" s="235"/>
      <c r="AY123" s="235"/>
      <c r="AZ123" s="235"/>
      <c r="BA123" s="235"/>
      <c r="BB123" s="235"/>
      <c r="BC123" s="235"/>
      <c r="BD123" s="235"/>
      <c r="BE123" s="235"/>
      <c r="BF123" s="235"/>
      <c r="BG123" s="235"/>
      <c r="BH123" s="235"/>
      <c r="BI123" s="235"/>
      <c r="BJ123" s="235"/>
      <c r="BK123" s="235"/>
      <c r="BL123" s="235"/>
      <c r="BM123" s="235"/>
      <c r="BN123" s="235"/>
      <c r="BO123" s="235"/>
      <c r="BP123" s="235"/>
      <c r="BQ123" s="235"/>
      <c r="BR123" s="235"/>
      <c r="BS123" s="235"/>
      <c r="BT123" s="235"/>
      <c r="BU123" s="235"/>
      <c r="BV123" s="235"/>
      <c r="BW123" s="235"/>
      <c r="BX123" s="235"/>
      <c r="BY123" s="235"/>
      <c r="BZ123" s="235"/>
      <c r="CA123" s="235"/>
      <c r="CB123" s="235"/>
      <c r="CC123" s="235"/>
      <c r="CD123" s="235"/>
      <c r="CE123" s="235"/>
      <c r="CF123" s="235"/>
      <c r="CG123" s="235"/>
      <c r="CH123" s="235"/>
      <c r="CI123" s="235"/>
      <c r="CJ123" s="235"/>
      <c r="CK123" s="235"/>
      <c r="CL123" s="235"/>
      <c r="CM123" s="235"/>
    </row>
    <row r="124" spans="1:91" s="117" customFormat="1" ht="36.75" thickBot="1" x14ac:dyDescent="0.3">
      <c r="A124" s="297"/>
      <c r="B124" s="97">
        <v>107</v>
      </c>
      <c r="C124" s="87" t="s">
        <v>129</v>
      </c>
      <c r="D124" s="98"/>
      <c r="E124" s="105"/>
      <c r="F124" s="106"/>
      <c r="G124" s="107"/>
      <c r="H124" s="107"/>
      <c r="I124" s="107"/>
      <c r="J124" s="108"/>
      <c r="K124" s="107"/>
      <c r="L124" s="107"/>
      <c r="M124" s="107"/>
      <c r="N124" s="107"/>
      <c r="O124" s="107"/>
      <c r="P124" s="107"/>
      <c r="Q124" s="107"/>
      <c r="R124" s="107"/>
      <c r="S124" s="109"/>
      <c r="T124" s="109">
        <f t="shared" si="5"/>
        <v>0</v>
      </c>
      <c r="U124" s="279"/>
      <c r="V124" s="234"/>
      <c r="W124" s="279"/>
      <c r="X124" s="279"/>
      <c r="Y124" s="279"/>
      <c r="Z124" s="279"/>
      <c r="AA124" s="279"/>
      <c r="AB124" s="279"/>
      <c r="AC124" s="279"/>
      <c r="AD124" s="279"/>
      <c r="AE124" s="279"/>
      <c r="AF124" s="279"/>
      <c r="AG124" s="279"/>
      <c r="AH124" s="279"/>
      <c r="AI124" s="279"/>
      <c r="AJ124" s="282"/>
      <c r="AK124" s="235"/>
      <c r="AL124" s="235"/>
      <c r="AM124" s="235"/>
      <c r="AN124" s="235"/>
      <c r="AO124" s="235"/>
      <c r="AP124" s="235"/>
      <c r="AQ124" s="235"/>
      <c r="AR124" s="235"/>
      <c r="AS124" s="235"/>
      <c r="AT124" s="235"/>
      <c r="AU124" s="235"/>
      <c r="AV124" s="235"/>
      <c r="AW124" s="235"/>
      <c r="AX124" s="235"/>
      <c r="AY124" s="235"/>
      <c r="AZ124" s="235"/>
      <c r="BA124" s="235"/>
      <c r="BB124" s="235"/>
      <c r="BC124" s="235"/>
      <c r="BD124" s="235"/>
      <c r="BE124" s="235"/>
      <c r="BF124" s="235"/>
      <c r="BG124" s="235"/>
      <c r="BH124" s="235"/>
      <c r="BI124" s="235"/>
      <c r="BJ124" s="235"/>
      <c r="BK124" s="235"/>
      <c r="BL124" s="235"/>
      <c r="BM124" s="235"/>
      <c r="BN124" s="235"/>
      <c r="BO124" s="235"/>
      <c r="BP124" s="235"/>
      <c r="BQ124" s="235"/>
      <c r="BR124" s="235"/>
      <c r="BS124" s="235"/>
      <c r="BT124" s="235"/>
      <c r="BU124" s="235"/>
      <c r="BV124" s="235"/>
      <c r="BW124" s="235"/>
      <c r="BX124" s="235"/>
      <c r="BY124" s="235"/>
      <c r="BZ124" s="235"/>
      <c r="CA124" s="235"/>
      <c r="CB124" s="235"/>
      <c r="CC124" s="235"/>
      <c r="CD124" s="235"/>
      <c r="CE124" s="235"/>
      <c r="CF124" s="235"/>
      <c r="CG124" s="235"/>
      <c r="CH124" s="235"/>
      <c r="CI124" s="235"/>
      <c r="CJ124" s="235"/>
      <c r="CK124" s="235"/>
      <c r="CL124" s="235"/>
      <c r="CM124" s="235"/>
    </row>
    <row r="125" spans="1:91" s="216" customFormat="1" ht="18.75" thickBot="1" x14ac:dyDescent="0.3">
      <c r="A125" s="297"/>
      <c r="B125" s="97">
        <v>108</v>
      </c>
      <c r="C125" s="87" t="s">
        <v>130</v>
      </c>
      <c r="D125" s="98"/>
      <c r="E125" s="105"/>
      <c r="F125" s="106"/>
      <c r="G125" s="107"/>
      <c r="H125" s="107"/>
      <c r="I125" s="107"/>
      <c r="J125" s="108"/>
      <c r="K125" s="107"/>
      <c r="L125" s="107"/>
      <c r="M125" s="107"/>
      <c r="N125" s="107"/>
      <c r="O125" s="107"/>
      <c r="P125" s="107"/>
      <c r="Q125" s="107"/>
      <c r="R125" s="107"/>
      <c r="S125" s="109"/>
      <c r="T125" s="109">
        <f t="shared" si="5"/>
        <v>0</v>
      </c>
      <c r="U125" s="279"/>
      <c r="V125" s="234"/>
      <c r="W125" s="279"/>
      <c r="X125" s="279"/>
      <c r="Y125" s="279"/>
      <c r="Z125" s="279"/>
      <c r="AA125" s="279"/>
      <c r="AB125" s="279"/>
      <c r="AC125" s="279"/>
      <c r="AD125" s="279"/>
      <c r="AE125" s="279"/>
      <c r="AF125" s="279"/>
      <c r="AG125" s="279"/>
      <c r="AH125" s="279"/>
      <c r="AI125" s="279"/>
      <c r="AJ125" s="282"/>
      <c r="AK125" s="235"/>
      <c r="AL125" s="235"/>
      <c r="AM125" s="235"/>
      <c r="AN125" s="235"/>
      <c r="AO125" s="235"/>
      <c r="AP125" s="235"/>
      <c r="AQ125" s="235"/>
      <c r="AR125" s="235"/>
      <c r="AS125" s="235"/>
      <c r="AT125" s="235"/>
      <c r="AU125" s="235"/>
      <c r="AV125" s="235"/>
      <c r="AW125" s="235"/>
      <c r="AX125" s="235"/>
      <c r="AY125" s="235"/>
      <c r="AZ125" s="235"/>
      <c r="BA125" s="235"/>
      <c r="BB125" s="235"/>
      <c r="BC125" s="235"/>
      <c r="BD125" s="235"/>
      <c r="BE125" s="235"/>
      <c r="BF125" s="235"/>
      <c r="BG125" s="235"/>
      <c r="BH125" s="235"/>
      <c r="BI125" s="235"/>
      <c r="BJ125" s="235"/>
      <c r="BK125" s="235"/>
      <c r="BL125" s="235"/>
      <c r="BM125" s="235"/>
      <c r="BN125" s="235"/>
      <c r="BO125" s="235"/>
      <c r="BP125" s="235"/>
      <c r="BQ125" s="235"/>
      <c r="BR125" s="235"/>
      <c r="BS125" s="235"/>
      <c r="BT125" s="235"/>
      <c r="BU125" s="235"/>
      <c r="BV125" s="235"/>
      <c r="BW125" s="235"/>
      <c r="BX125" s="235"/>
      <c r="BY125" s="235"/>
      <c r="BZ125" s="235"/>
      <c r="CA125" s="235"/>
      <c r="CB125" s="235"/>
      <c r="CC125" s="235"/>
      <c r="CD125" s="235"/>
      <c r="CE125" s="235"/>
      <c r="CF125" s="235"/>
      <c r="CG125" s="235"/>
      <c r="CH125" s="235"/>
      <c r="CI125" s="235"/>
      <c r="CJ125" s="235"/>
      <c r="CK125" s="235"/>
      <c r="CL125" s="235"/>
      <c r="CM125" s="235"/>
    </row>
    <row r="126" spans="1:91" s="117" customFormat="1" ht="36.75" thickBot="1" x14ac:dyDescent="0.3">
      <c r="A126" s="297"/>
      <c r="B126" s="97">
        <v>109</v>
      </c>
      <c r="C126" s="87" t="s">
        <v>131</v>
      </c>
      <c r="D126" s="98"/>
      <c r="E126" s="105"/>
      <c r="F126" s="106"/>
      <c r="G126" s="107"/>
      <c r="H126" s="107"/>
      <c r="I126" s="107"/>
      <c r="J126" s="108"/>
      <c r="K126" s="107"/>
      <c r="L126" s="107"/>
      <c r="M126" s="107"/>
      <c r="N126" s="107"/>
      <c r="O126" s="107"/>
      <c r="P126" s="107"/>
      <c r="Q126" s="107"/>
      <c r="R126" s="107"/>
      <c r="S126" s="109"/>
      <c r="T126" s="109">
        <f t="shared" si="5"/>
        <v>0</v>
      </c>
      <c r="U126" s="279"/>
      <c r="V126" s="234"/>
      <c r="W126" s="279"/>
      <c r="X126" s="279"/>
      <c r="Y126" s="279"/>
      <c r="Z126" s="279"/>
      <c r="AA126" s="279"/>
      <c r="AB126" s="279"/>
      <c r="AC126" s="279"/>
      <c r="AD126" s="279"/>
      <c r="AE126" s="279"/>
      <c r="AF126" s="279"/>
      <c r="AG126" s="279"/>
      <c r="AH126" s="279"/>
      <c r="AI126" s="279"/>
      <c r="AJ126" s="282"/>
      <c r="AK126" s="235"/>
      <c r="AL126" s="235"/>
      <c r="AM126" s="235"/>
      <c r="AN126" s="235"/>
      <c r="AO126" s="235"/>
      <c r="AP126" s="235"/>
      <c r="AQ126" s="235"/>
      <c r="AR126" s="235"/>
      <c r="AS126" s="235"/>
      <c r="AT126" s="235"/>
      <c r="AU126" s="235"/>
      <c r="AV126" s="235"/>
      <c r="AW126" s="235"/>
      <c r="AX126" s="235"/>
      <c r="AY126" s="235"/>
      <c r="AZ126" s="235"/>
      <c r="BA126" s="235"/>
      <c r="BB126" s="235"/>
      <c r="BC126" s="235"/>
      <c r="BD126" s="235"/>
      <c r="BE126" s="235"/>
      <c r="BF126" s="235"/>
      <c r="BG126" s="235"/>
      <c r="BH126" s="235"/>
      <c r="BI126" s="235"/>
      <c r="BJ126" s="235"/>
      <c r="BK126" s="235"/>
      <c r="BL126" s="235"/>
      <c r="BM126" s="235"/>
      <c r="BN126" s="235"/>
      <c r="BO126" s="235"/>
      <c r="BP126" s="235"/>
      <c r="BQ126" s="235"/>
      <c r="BR126" s="235"/>
      <c r="BS126" s="235"/>
      <c r="BT126" s="235"/>
      <c r="BU126" s="235"/>
      <c r="BV126" s="235"/>
      <c r="BW126" s="235"/>
      <c r="BX126" s="235"/>
      <c r="BY126" s="235"/>
      <c r="BZ126" s="235"/>
      <c r="CA126" s="235"/>
      <c r="CB126" s="235"/>
      <c r="CC126" s="235"/>
      <c r="CD126" s="235"/>
      <c r="CE126" s="235"/>
      <c r="CF126" s="235"/>
      <c r="CG126" s="235"/>
      <c r="CH126" s="235"/>
      <c r="CI126" s="235"/>
      <c r="CJ126" s="235"/>
      <c r="CK126" s="235"/>
      <c r="CL126" s="235"/>
      <c r="CM126" s="235"/>
    </row>
    <row r="127" spans="1:91" s="117" customFormat="1" ht="36.75" thickBot="1" x14ac:dyDescent="0.3">
      <c r="A127" s="297"/>
      <c r="B127" s="97">
        <v>110</v>
      </c>
      <c r="C127" s="87" t="s">
        <v>132</v>
      </c>
      <c r="D127" s="98"/>
      <c r="E127" s="105"/>
      <c r="F127" s="106"/>
      <c r="G127" s="107"/>
      <c r="H127" s="107"/>
      <c r="I127" s="107"/>
      <c r="J127" s="108"/>
      <c r="K127" s="107"/>
      <c r="L127" s="107"/>
      <c r="M127" s="107"/>
      <c r="N127" s="107"/>
      <c r="O127" s="107"/>
      <c r="P127" s="107"/>
      <c r="Q127" s="107"/>
      <c r="R127" s="107"/>
      <c r="S127" s="109"/>
      <c r="T127" s="109">
        <f t="shared" si="5"/>
        <v>0</v>
      </c>
      <c r="U127" s="279"/>
      <c r="V127" s="234"/>
      <c r="W127" s="279"/>
      <c r="X127" s="279"/>
      <c r="Y127" s="279"/>
      <c r="Z127" s="279"/>
      <c r="AA127" s="279"/>
      <c r="AB127" s="279"/>
      <c r="AC127" s="279"/>
      <c r="AD127" s="279"/>
      <c r="AE127" s="279"/>
      <c r="AF127" s="279"/>
      <c r="AG127" s="279"/>
      <c r="AH127" s="279"/>
      <c r="AI127" s="279"/>
      <c r="AJ127" s="282"/>
      <c r="AK127" s="235"/>
      <c r="AL127" s="235"/>
      <c r="AM127" s="235"/>
      <c r="AN127" s="235"/>
      <c r="AO127" s="235"/>
      <c r="AP127" s="235"/>
      <c r="AQ127" s="235"/>
      <c r="AR127" s="235"/>
      <c r="AS127" s="235"/>
      <c r="AT127" s="235"/>
      <c r="AU127" s="235"/>
      <c r="AV127" s="235"/>
      <c r="AW127" s="235"/>
      <c r="AX127" s="235"/>
      <c r="AY127" s="235"/>
      <c r="AZ127" s="235"/>
      <c r="BA127" s="235"/>
      <c r="BB127" s="235"/>
      <c r="BC127" s="235"/>
      <c r="BD127" s="235"/>
      <c r="BE127" s="235"/>
      <c r="BF127" s="235"/>
      <c r="BG127" s="235"/>
      <c r="BH127" s="235"/>
      <c r="BI127" s="235"/>
      <c r="BJ127" s="235"/>
      <c r="BK127" s="235"/>
      <c r="BL127" s="235"/>
      <c r="BM127" s="235"/>
      <c r="BN127" s="235"/>
      <c r="BO127" s="235"/>
      <c r="BP127" s="235"/>
      <c r="BQ127" s="235"/>
      <c r="BR127" s="235"/>
      <c r="BS127" s="235"/>
      <c r="BT127" s="235"/>
      <c r="BU127" s="235"/>
      <c r="BV127" s="235"/>
      <c r="BW127" s="235"/>
      <c r="BX127" s="235"/>
      <c r="BY127" s="235"/>
      <c r="BZ127" s="235"/>
      <c r="CA127" s="235"/>
      <c r="CB127" s="235"/>
      <c r="CC127" s="235"/>
      <c r="CD127" s="235"/>
      <c r="CE127" s="235"/>
      <c r="CF127" s="235"/>
      <c r="CG127" s="235"/>
      <c r="CH127" s="235"/>
      <c r="CI127" s="235"/>
      <c r="CJ127" s="235"/>
      <c r="CK127" s="235"/>
      <c r="CL127" s="235"/>
      <c r="CM127" s="235"/>
    </row>
    <row r="128" spans="1:91" s="117" customFormat="1" ht="18.75" thickBot="1" x14ac:dyDescent="0.3">
      <c r="A128" s="297"/>
      <c r="B128" s="97">
        <v>111</v>
      </c>
      <c r="C128" s="87" t="s">
        <v>133</v>
      </c>
      <c r="D128" s="98"/>
      <c r="E128" s="105"/>
      <c r="F128" s="106"/>
      <c r="G128" s="107"/>
      <c r="H128" s="107"/>
      <c r="I128" s="107"/>
      <c r="J128" s="108"/>
      <c r="K128" s="107"/>
      <c r="L128" s="107"/>
      <c r="M128" s="107"/>
      <c r="N128" s="107"/>
      <c r="O128" s="107"/>
      <c r="P128" s="107"/>
      <c r="Q128" s="107"/>
      <c r="R128" s="107"/>
      <c r="S128" s="109"/>
      <c r="T128" s="109">
        <f t="shared" si="5"/>
        <v>0</v>
      </c>
      <c r="U128" s="279"/>
      <c r="V128" s="234"/>
      <c r="W128" s="279"/>
      <c r="X128" s="279"/>
      <c r="Y128" s="279"/>
      <c r="Z128" s="279"/>
      <c r="AA128" s="279"/>
      <c r="AB128" s="279"/>
      <c r="AC128" s="279"/>
      <c r="AD128" s="279"/>
      <c r="AE128" s="279"/>
      <c r="AF128" s="279"/>
      <c r="AG128" s="279"/>
      <c r="AH128" s="279"/>
      <c r="AI128" s="279"/>
      <c r="AJ128" s="282"/>
      <c r="AK128" s="235"/>
      <c r="AL128" s="235"/>
      <c r="AM128" s="235"/>
      <c r="AN128" s="235"/>
      <c r="AO128" s="235"/>
      <c r="AP128" s="235"/>
      <c r="AQ128" s="235"/>
      <c r="AR128" s="235"/>
      <c r="AS128" s="235"/>
      <c r="AT128" s="235"/>
      <c r="AU128" s="235"/>
      <c r="AV128" s="235"/>
      <c r="AW128" s="235"/>
      <c r="AX128" s="235"/>
      <c r="AY128" s="235"/>
      <c r="AZ128" s="235"/>
      <c r="BA128" s="235"/>
      <c r="BB128" s="235"/>
      <c r="BC128" s="235"/>
      <c r="BD128" s="235"/>
      <c r="BE128" s="235"/>
      <c r="BF128" s="235"/>
      <c r="BG128" s="235"/>
      <c r="BH128" s="235"/>
      <c r="BI128" s="235"/>
      <c r="BJ128" s="235"/>
      <c r="BK128" s="235"/>
      <c r="BL128" s="235"/>
      <c r="BM128" s="235"/>
      <c r="BN128" s="235"/>
      <c r="BO128" s="235"/>
      <c r="BP128" s="235"/>
      <c r="BQ128" s="235"/>
      <c r="BR128" s="235"/>
      <c r="BS128" s="235"/>
      <c r="BT128" s="235"/>
      <c r="BU128" s="235"/>
      <c r="BV128" s="235"/>
      <c r="BW128" s="235"/>
      <c r="BX128" s="235"/>
      <c r="BY128" s="235"/>
      <c r="BZ128" s="235"/>
      <c r="CA128" s="235"/>
      <c r="CB128" s="235"/>
      <c r="CC128" s="235"/>
      <c r="CD128" s="235"/>
      <c r="CE128" s="235"/>
      <c r="CF128" s="235"/>
      <c r="CG128" s="235"/>
      <c r="CH128" s="235"/>
      <c r="CI128" s="235"/>
      <c r="CJ128" s="235"/>
      <c r="CK128" s="235"/>
      <c r="CL128" s="235"/>
      <c r="CM128" s="235"/>
    </row>
    <row r="129" spans="1:91" s="117" customFormat="1" ht="18.75" thickBot="1" x14ac:dyDescent="0.3">
      <c r="A129" s="235"/>
      <c r="B129" s="97">
        <v>112</v>
      </c>
      <c r="C129" s="87" t="s">
        <v>134</v>
      </c>
      <c r="D129" s="98"/>
      <c r="E129" s="105"/>
      <c r="F129" s="106"/>
      <c r="G129" s="107"/>
      <c r="H129" s="107"/>
      <c r="I129" s="107"/>
      <c r="J129" s="108"/>
      <c r="K129" s="107"/>
      <c r="L129" s="107"/>
      <c r="M129" s="107"/>
      <c r="N129" s="107"/>
      <c r="O129" s="107"/>
      <c r="P129" s="107"/>
      <c r="Q129" s="107"/>
      <c r="R129" s="107"/>
      <c r="S129" s="109">
        <f>SUM(G129:R129)</f>
        <v>0</v>
      </c>
      <c r="T129" s="109">
        <f t="shared" si="5"/>
        <v>0</v>
      </c>
      <c r="U129" s="279"/>
      <c r="V129" s="234"/>
      <c r="W129" s="279"/>
      <c r="X129" s="279"/>
      <c r="Y129" s="279"/>
      <c r="Z129" s="279"/>
      <c r="AA129" s="279"/>
      <c r="AB129" s="279"/>
      <c r="AC129" s="279"/>
      <c r="AD129" s="279"/>
      <c r="AE129" s="279"/>
      <c r="AF129" s="279"/>
      <c r="AG129" s="279"/>
      <c r="AH129" s="279"/>
      <c r="AI129" s="279"/>
      <c r="AJ129" s="282"/>
      <c r="AK129" s="235"/>
      <c r="AL129" s="235"/>
      <c r="AM129" s="235"/>
      <c r="AN129" s="235"/>
      <c r="AO129" s="235"/>
      <c r="AP129" s="235"/>
      <c r="AQ129" s="235"/>
      <c r="AR129" s="235"/>
      <c r="AS129" s="235"/>
      <c r="AT129" s="235"/>
      <c r="AU129" s="235"/>
      <c r="AV129" s="235"/>
      <c r="AW129" s="235"/>
      <c r="AX129" s="235"/>
      <c r="AY129" s="235"/>
      <c r="AZ129" s="235"/>
      <c r="BA129" s="235"/>
      <c r="BB129" s="235"/>
      <c r="BC129" s="235"/>
      <c r="BD129" s="235"/>
      <c r="BE129" s="235"/>
      <c r="BF129" s="235"/>
      <c r="BG129" s="235"/>
      <c r="BH129" s="235"/>
      <c r="BI129" s="235"/>
      <c r="BJ129" s="235"/>
      <c r="BK129" s="235"/>
      <c r="BL129" s="235"/>
      <c r="BM129" s="235"/>
      <c r="BN129" s="235"/>
      <c r="BO129" s="235"/>
      <c r="BP129" s="235"/>
      <c r="BQ129" s="235"/>
      <c r="BR129" s="235"/>
      <c r="BS129" s="235"/>
      <c r="BT129" s="235"/>
      <c r="BU129" s="235"/>
      <c r="BV129" s="235"/>
      <c r="BW129" s="235"/>
      <c r="BX129" s="235"/>
      <c r="BY129" s="235"/>
      <c r="BZ129" s="235"/>
      <c r="CA129" s="235"/>
      <c r="CB129" s="235"/>
      <c r="CC129" s="235"/>
      <c r="CD129" s="235"/>
      <c r="CE129" s="235"/>
      <c r="CF129" s="235"/>
      <c r="CG129" s="235"/>
      <c r="CH129" s="235"/>
      <c r="CI129" s="235"/>
      <c r="CJ129" s="235"/>
      <c r="CK129" s="235"/>
      <c r="CL129" s="235"/>
      <c r="CM129" s="235"/>
    </row>
    <row r="130" spans="1:91" s="117" customFormat="1" ht="18.75" thickBot="1" x14ac:dyDescent="0.3">
      <c r="A130" s="235"/>
      <c r="B130" s="128"/>
      <c r="C130" s="123" t="s">
        <v>180</v>
      </c>
      <c r="D130" s="124"/>
      <c r="E130" s="125">
        <f t="shared" ref="E130:T130" si="6">SUM(E15:E129)</f>
        <v>1110561030</v>
      </c>
      <c r="F130" s="126">
        <f t="shared" si="6"/>
        <v>701226236</v>
      </c>
      <c r="G130" s="127">
        <f t="shared" si="6"/>
        <v>78915812</v>
      </c>
      <c r="H130" s="127">
        <f t="shared" si="6"/>
        <v>78915813</v>
      </c>
      <c r="I130" s="127">
        <f t="shared" si="6"/>
        <v>102912778</v>
      </c>
      <c r="J130" s="127">
        <f t="shared" si="6"/>
        <v>176787952</v>
      </c>
      <c r="K130" s="127">
        <f t="shared" si="6"/>
        <v>78915813</v>
      </c>
      <c r="L130" s="127">
        <f t="shared" si="6"/>
        <v>100925991</v>
      </c>
      <c r="M130" s="127">
        <f t="shared" si="6"/>
        <v>78942129</v>
      </c>
      <c r="N130" s="127">
        <f t="shared" si="6"/>
        <v>0</v>
      </c>
      <c r="O130" s="127">
        <f t="shared" si="6"/>
        <v>0</v>
      </c>
      <c r="P130" s="127">
        <f t="shared" si="6"/>
        <v>0</v>
      </c>
      <c r="Q130" s="127">
        <f t="shared" si="6"/>
        <v>0</v>
      </c>
      <c r="R130" s="127">
        <f t="shared" si="6"/>
        <v>0</v>
      </c>
      <c r="S130" s="127">
        <f t="shared" si="6"/>
        <v>696316288</v>
      </c>
      <c r="T130" s="127">
        <f t="shared" si="6"/>
        <v>4909948</v>
      </c>
      <c r="U130" s="235"/>
      <c r="V130" s="234"/>
      <c r="W130" s="235"/>
      <c r="X130" s="235"/>
      <c r="Y130" s="235"/>
      <c r="Z130" s="235"/>
      <c r="AA130" s="235"/>
      <c r="AB130" s="235"/>
      <c r="AC130" s="235"/>
      <c r="AD130" s="235"/>
      <c r="AE130" s="235"/>
      <c r="AF130" s="235"/>
      <c r="AG130" s="235"/>
      <c r="AH130" s="235"/>
      <c r="AI130" s="235"/>
      <c r="AJ130" s="235"/>
      <c r="AK130" s="235"/>
      <c r="AL130" s="235"/>
      <c r="AM130" s="235"/>
      <c r="AN130" s="235"/>
      <c r="AO130" s="235"/>
      <c r="AP130" s="235"/>
      <c r="AQ130" s="235"/>
      <c r="AR130" s="235"/>
      <c r="AS130" s="235"/>
      <c r="AT130" s="235"/>
      <c r="AU130" s="235"/>
      <c r="AV130" s="235"/>
      <c r="AW130" s="235"/>
      <c r="AX130" s="235"/>
      <c r="AY130" s="235"/>
      <c r="AZ130" s="235"/>
      <c r="BA130" s="235"/>
      <c r="BB130" s="235"/>
      <c r="BC130" s="235"/>
      <c r="BD130" s="235"/>
      <c r="BE130" s="235"/>
      <c r="BF130" s="235"/>
      <c r="BG130" s="235"/>
      <c r="BH130" s="235"/>
      <c r="BI130" s="235"/>
      <c r="BJ130" s="235"/>
      <c r="BK130" s="235"/>
      <c r="BL130" s="235"/>
      <c r="BM130" s="235"/>
      <c r="BN130" s="235"/>
      <c r="BO130" s="235"/>
      <c r="BP130" s="235"/>
      <c r="BQ130" s="235"/>
      <c r="BR130" s="235"/>
      <c r="BS130" s="235"/>
      <c r="BT130" s="235"/>
      <c r="BU130" s="235"/>
      <c r="BV130" s="235"/>
      <c r="BW130" s="235"/>
      <c r="BX130" s="235"/>
      <c r="BY130" s="235"/>
      <c r="BZ130" s="235"/>
      <c r="CA130" s="235"/>
      <c r="CB130" s="235"/>
      <c r="CC130" s="235"/>
      <c r="CD130" s="235"/>
      <c r="CE130" s="235"/>
      <c r="CF130" s="235"/>
      <c r="CG130" s="235"/>
      <c r="CH130" s="235"/>
      <c r="CI130" s="235"/>
      <c r="CJ130" s="235"/>
      <c r="CK130" s="235"/>
      <c r="CL130" s="235"/>
      <c r="CM130" s="235"/>
    </row>
    <row r="131" spans="1:91" s="235" customFormat="1" ht="21.75" customHeight="1" x14ac:dyDescent="0.25">
      <c r="B131" s="248"/>
      <c r="S131" s="248"/>
      <c r="T131" s="248"/>
    </row>
    <row r="132" spans="1:91" s="235" customFormat="1" ht="21.75" customHeight="1" x14ac:dyDescent="0.25">
      <c r="B132" s="248"/>
      <c r="F132" s="283"/>
      <c r="G132" s="283"/>
      <c r="I132" s="283"/>
      <c r="S132" s="248"/>
      <c r="T132" s="248"/>
    </row>
    <row r="133" spans="1:91" s="235" customFormat="1" ht="21.75" customHeight="1" thickBot="1" x14ac:dyDescent="0.3">
      <c r="B133" s="248"/>
      <c r="S133" s="248"/>
      <c r="T133" s="248"/>
    </row>
    <row r="134" spans="1:91" s="235" customFormat="1" ht="21.75" customHeight="1" x14ac:dyDescent="0.25">
      <c r="B134" s="248"/>
      <c r="C134" s="284"/>
      <c r="D134" s="285"/>
      <c r="E134" s="285"/>
      <c r="F134" s="285"/>
      <c r="G134" s="285"/>
      <c r="H134" s="285"/>
      <c r="I134" s="285"/>
      <c r="J134" s="285"/>
      <c r="K134" s="285"/>
      <c r="L134" s="285"/>
      <c r="M134" s="285"/>
      <c r="N134" s="285"/>
      <c r="O134" s="285"/>
      <c r="P134" s="285"/>
      <c r="Q134" s="285"/>
      <c r="R134" s="285"/>
      <c r="S134" s="286"/>
      <c r="T134" s="287"/>
    </row>
    <row r="135" spans="1:91" s="233" customFormat="1" x14ac:dyDescent="0.25">
      <c r="C135" s="360" t="s">
        <v>138</v>
      </c>
      <c r="D135" s="361"/>
      <c r="E135" s="361"/>
      <c r="F135" s="361"/>
      <c r="G135" s="361"/>
      <c r="H135" s="361"/>
      <c r="I135" s="361"/>
      <c r="J135" s="361"/>
      <c r="K135" s="361"/>
      <c r="L135" s="361"/>
      <c r="M135" s="361"/>
      <c r="N135" s="361"/>
      <c r="O135" s="361"/>
      <c r="P135" s="361"/>
      <c r="Q135" s="361"/>
      <c r="R135" s="361"/>
      <c r="S135" s="361"/>
      <c r="T135" s="362"/>
    </row>
    <row r="136" spans="1:91" s="233" customFormat="1" x14ac:dyDescent="0.25">
      <c r="C136" s="360" t="s">
        <v>136</v>
      </c>
      <c r="D136" s="361"/>
      <c r="E136" s="361"/>
      <c r="F136" s="361"/>
      <c r="G136" s="361"/>
      <c r="H136" s="361"/>
      <c r="I136" s="361"/>
      <c r="J136" s="361"/>
      <c r="K136" s="361"/>
      <c r="L136" s="361"/>
      <c r="M136" s="361"/>
      <c r="N136" s="361"/>
      <c r="O136" s="361"/>
      <c r="P136" s="361"/>
      <c r="Q136" s="361"/>
      <c r="R136" s="361"/>
      <c r="S136" s="361"/>
      <c r="T136" s="362"/>
    </row>
    <row r="137" spans="1:91" s="233" customFormat="1" x14ac:dyDescent="0.25">
      <c r="C137" s="360" t="s">
        <v>137</v>
      </c>
      <c r="D137" s="361"/>
      <c r="E137" s="361"/>
      <c r="F137" s="361"/>
      <c r="G137" s="361"/>
      <c r="H137" s="361"/>
      <c r="I137" s="361"/>
      <c r="J137" s="361"/>
      <c r="K137" s="361"/>
      <c r="L137" s="361"/>
      <c r="M137" s="361"/>
      <c r="N137" s="361"/>
      <c r="O137" s="361"/>
      <c r="P137" s="361"/>
      <c r="Q137" s="361"/>
      <c r="R137" s="361"/>
      <c r="S137" s="361"/>
      <c r="T137" s="362"/>
    </row>
    <row r="138" spans="1:91" s="232" customFormat="1" ht="18.75" thickBot="1" x14ac:dyDescent="0.3">
      <c r="C138" s="288"/>
      <c r="D138" s="289"/>
      <c r="E138" s="290"/>
      <c r="F138" s="289"/>
      <c r="G138" s="289"/>
      <c r="H138" s="289"/>
      <c r="I138" s="289"/>
      <c r="J138" s="289"/>
      <c r="K138" s="289"/>
      <c r="L138" s="289"/>
      <c r="M138" s="289"/>
      <c r="N138" s="289"/>
      <c r="O138" s="289"/>
      <c r="P138" s="289"/>
      <c r="Q138" s="289"/>
      <c r="R138" s="289"/>
      <c r="S138" s="289"/>
      <c r="T138" s="291"/>
    </row>
    <row r="139" spans="1:91" s="235" customFormat="1" ht="21.75" customHeight="1" x14ac:dyDescent="0.25">
      <c r="B139" s="248"/>
      <c r="S139" s="248"/>
      <c r="T139" s="248"/>
    </row>
    <row r="140" spans="1:91" s="235" customFormat="1" ht="21.75" customHeight="1" x14ac:dyDescent="0.25">
      <c r="B140" s="248"/>
      <c r="S140" s="248"/>
      <c r="T140" s="248"/>
    </row>
    <row r="141" spans="1:91" s="235" customFormat="1" ht="21.75" customHeight="1" x14ac:dyDescent="0.25">
      <c r="B141" s="248"/>
      <c r="S141" s="248"/>
      <c r="T141" s="248"/>
    </row>
    <row r="142" spans="1:91" s="235" customFormat="1" ht="21.75" customHeight="1" x14ac:dyDescent="0.25">
      <c r="B142" s="248"/>
      <c r="S142" s="248"/>
      <c r="T142" s="248"/>
    </row>
    <row r="143" spans="1:91" s="235" customFormat="1" ht="21.75" customHeight="1" x14ac:dyDescent="0.25">
      <c r="B143" s="248"/>
      <c r="S143" s="248"/>
      <c r="T143" s="248"/>
    </row>
    <row r="144" spans="1:91" s="235" customFormat="1" ht="21.75" customHeight="1" x14ac:dyDescent="0.25">
      <c r="B144" s="248"/>
      <c r="S144" s="248"/>
      <c r="T144" s="248"/>
    </row>
    <row r="145" spans="2:20" s="235" customFormat="1" ht="21.75" customHeight="1" x14ac:dyDescent="0.25">
      <c r="B145" s="248"/>
      <c r="S145" s="248"/>
      <c r="T145" s="248"/>
    </row>
    <row r="146" spans="2:20" s="235" customFormat="1" ht="21.75" customHeight="1" x14ac:dyDescent="0.25">
      <c r="B146" s="248"/>
      <c r="S146" s="248"/>
      <c r="T146" s="248"/>
    </row>
    <row r="147" spans="2:20" s="235" customFormat="1" ht="21.75" customHeight="1" x14ac:dyDescent="0.25">
      <c r="B147" s="248"/>
      <c r="S147" s="248"/>
      <c r="T147" s="248"/>
    </row>
    <row r="148" spans="2:20" s="235" customFormat="1" ht="21.75" customHeight="1" x14ac:dyDescent="0.25">
      <c r="B148" s="248"/>
      <c r="S148" s="248"/>
      <c r="T148" s="248"/>
    </row>
    <row r="149" spans="2:20" s="235" customFormat="1" ht="21.75" customHeight="1" x14ac:dyDescent="0.25">
      <c r="B149" s="248"/>
      <c r="S149" s="248"/>
      <c r="T149" s="248"/>
    </row>
    <row r="150" spans="2:20" s="235" customFormat="1" ht="21.75" customHeight="1" x14ac:dyDescent="0.25">
      <c r="B150" s="248"/>
      <c r="S150" s="248"/>
      <c r="T150" s="248"/>
    </row>
    <row r="151" spans="2:20" s="235" customFormat="1" ht="21.75" customHeight="1" x14ac:dyDescent="0.25">
      <c r="B151" s="248"/>
      <c r="S151" s="248"/>
      <c r="T151" s="248"/>
    </row>
    <row r="152" spans="2:20" s="235" customFormat="1" ht="13.5" customHeight="1" x14ac:dyDescent="0.25">
      <c r="B152" s="248"/>
      <c r="C152" s="292"/>
      <c r="D152" s="292"/>
      <c r="E152" s="293"/>
      <c r="F152" s="294"/>
      <c r="G152" s="279"/>
      <c r="H152" s="279"/>
      <c r="I152" s="279"/>
      <c r="J152" s="279"/>
      <c r="K152" s="279"/>
      <c r="L152" s="279"/>
      <c r="M152" s="279"/>
      <c r="N152" s="279"/>
      <c r="O152" s="279"/>
      <c r="P152" s="279"/>
      <c r="Q152" s="279"/>
      <c r="R152" s="279"/>
      <c r="S152" s="282"/>
      <c r="T152" s="282"/>
    </row>
    <row r="153" spans="2:20" s="235" customFormat="1" ht="31.5" hidden="1" customHeight="1" x14ac:dyDescent="0.25">
      <c r="B153" s="248"/>
      <c r="S153" s="282"/>
      <c r="T153" s="282"/>
    </row>
    <row r="154" spans="2:20" s="232" customFormat="1" x14ac:dyDescent="0.25">
      <c r="E154" s="295"/>
    </row>
    <row r="155" spans="2:20" s="232" customFormat="1" x14ac:dyDescent="0.25">
      <c r="E155" s="295"/>
    </row>
    <row r="156" spans="2:20" s="232" customFormat="1" x14ac:dyDescent="0.25">
      <c r="E156" s="295"/>
    </row>
    <row r="157" spans="2:20" s="232" customFormat="1" x14ac:dyDescent="0.25">
      <c r="E157" s="295"/>
    </row>
    <row r="158" spans="2:20" s="232" customFormat="1" x14ac:dyDescent="0.25">
      <c r="E158" s="295"/>
    </row>
    <row r="159" spans="2:20" s="232" customFormat="1" x14ac:dyDescent="0.25">
      <c r="E159" s="295"/>
    </row>
    <row r="160" spans="2:20" s="232" customFormat="1" x14ac:dyDescent="0.25">
      <c r="E160" s="295"/>
    </row>
    <row r="161" spans="5:5" s="232" customFormat="1" x14ac:dyDescent="0.25">
      <c r="E161" s="295"/>
    </row>
    <row r="162" spans="5:5" s="232" customFormat="1" x14ac:dyDescent="0.25">
      <c r="E162" s="295"/>
    </row>
    <row r="163" spans="5:5" s="232" customFormat="1" x14ac:dyDescent="0.25">
      <c r="E163" s="295"/>
    </row>
    <row r="164" spans="5:5" s="232" customFormat="1" x14ac:dyDescent="0.25">
      <c r="E164" s="295"/>
    </row>
    <row r="165" spans="5:5" s="232" customFormat="1" x14ac:dyDescent="0.25">
      <c r="E165" s="295"/>
    </row>
    <row r="166" spans="5:5" s="232" customFormat="1" x14ac:dyDescent="0.25">
      <c r="E166" s="295"/>
    </row>
    <row r="167" spans="5:5" s="232" customFormat="1" x14ac:dyDescent="0.25">
      <c r="E167" s="295"/>
    </row>
    <row r="168" spans="5:5" s="232" customFormat="1" x14ac:dyDescent="0.25">
      <c r="E168" s="295"/>
    </row>
    <row r="169" spans="5:5" s="232" customFormat="1" x14ac:dyDescent="0.25">
      <c r="E169" s="295"/>
    </row>
    <row r="170" spans="5:5" s="232" customFormat="1" x14ac:dyDescent="0.25">
      <c r="E170" s="295"/>
    </row>
    <row r="171" spans="5:5" s="232" customFormat="1" x14ac:dyDescent="0.25">
      <c r="E171" s="295"/>
    </row>
    <row r="172" spans="5:5" s="232" customFormat="1" x14ac:dyDescent="0.25">
      <c r="E172" s="295"/>
    </row>
    <row r="173" spans="5:5" s="232" customFormat="1" x14ac:dyDescent="0.25">
      <c r="E173" s="295"/>
    </row>
    <row r="174" spans="5:5" s="232" customFormat="1" x14ac:dyDescent="0.25">
      <c r="E174" s="295"/>
    </row>
    <row r="175" spans="5:5" s="232" customFormat="1" x14ac:dyDescent="0.25">
      <c r="E175" s="295"/>
    </row>
    <row r="176" spans="5:5" s="232" customFormat="1" x14ac:dyDescent="0.25">
      <c r="E176" s="295"/>
    </row>
    <row r="177" spans="5:5" s="232" customFormat="1" x14ac:dyDescent="0.25">
      <c r="E177" s="295"/>
    </row>
    <row r="178" spans="5:5" s="232" customFormat="1" x14ac:dyDescent="0.25">
      <c r="E178" s="295"/>
    </row>
    <row r="179" spans="5:5" s="232" customFormat="1" x14ac:dyDescent="0.25">
      <c r="E179" s="295"/>
    </row>
    <row r="180" spans="5:5" s="232" customFormat="1" x14ac:dyDescent="0.25">
      <c r="E180" s="295"/>
    </row>
    <row r="181" spans="5:5" s="232" customFormat="1" x14ac:dyDescent="0.25">
      <c r="E181" s="295"/>
    </row>
    <row r="182" spans="5:5" s="232" customFormat="1" x14ac:dyDescent="0.25">
      <c r="E182" s="295"/>
    </row>
    <row r="183" spans="5:5" s="232" customFormat="1" x14ac:dyDescent="0.25">
      <c r="E183" s="295"/>
    </row>
    <row r="184" spans="5:5" s="232" customFormat="1" x14ac:dyDescent="0.25">
      <c r="E184" s="295"/>
    </row>
    <row r="185" spans="5:5" s="232" customFormat="1" x14ac:dyDescent="0.25">
      <c r="E185" s="295"/>
    </row>
    <row r="186" spans="5:5" s="232" customFormat="1" x14ac:dyDescent="0.25">
      <c r="E186" s="295"/>
    </row>
    <row r="187" spans="5:5" s="232" customFormat="1" x14ac:dyDescent="0.25">
      <c r="E187" s="295"/>
    </row>
    <row r="188" spans="5:5" s="232" customFormat="1" x14ac:dyDescent="0.25">
      <c r="E188" s="295"/>
    </row>
    <row r="189" spans="5:5" s="232" customFormat="1" x14ac:dyDescent="0.25">
      <c r="E189" s="295"/>
    </row>
    <row r="190" spans="5:5" s="232" customFormat="1" x14ac:dyDescent="0.25">
      <c r="E190" s="295"/>
    </row>
    <row r="191" spans="5:5" s="232" customFormat="1" x14ac:dyDescent="0.25">
      <c r="E191" s="295"/>
    </row>
    <row r="192" spans="5:5" s="232" customFormat="1" x14ac:dyDescent="0.25">
      <c r="E192" s="295"/>
    </row>
    <row r="193" spans="5:5" s="232" customFormat="1" x14ac:dyDescent="0.25">
      <c r="E193" s="295"/>
    </row>
    <row r="194" spans="5:5" s="232" customFormat="1" x14ac:dyDescent="0.25">
      <c r="E194" s="295"/>
    </row>
    <row r="195" spans="5:5" s="232" customFormat="1" x14ac:dyDescent="0.25">
      <c r="E195" s="295"/>
    </row>
    <row r="196" spans="5:5" s="232" customFormat="1" x14ac:dyDescent="0.25">
      <c r="E196" s="295"/>
    </row>
    <row r="197" spans="5:5" s="232" customFormat="1" x14ac:dyDescent="0.25">
      <c r="E197" s="295"/>
    </row>
    <row r="198" spans="5:5" s="232" customFormat="1" x14ac:dyDescent="0.25">
      <c r="E198" s="295"/>
    </row>
    <row r="199" spans="5:5" s="232" customFormat="1" x14ac:dyDescent="0.25">
      <c r="E199" s="295"/>
    </row>
    <row r="200" spans="5:5" s="232" customFormat="1" x14ac:dyDescent="0.25">
      <c r="E200" s="295"/>
    </row>
    <row r="201" spans="5:5" s="232" customFormat="1" x14ac:dyDescent="0.25">
      <c r="E201" s="295"/>
    </row>
    <row r="202" spans="5:5" s="232" customFormat="1" x14ac:dyDescent="0.25">
      <c r="E202" s="295"/>
    </row>
    <row r="203" spans="5:5" s="232" customFormat="1" x14ac:dyDescent="0.25">
      <c r="E203" s="295"/>
    </row>
    <row r="204" spans="5:5" s="232" customFormat="1" x14ac:dyDescent="0.25">
      <c r="E204" s="295"/>
    </row>
    <row r="205" spans="5:5" s="232" customFormat="1" x14ac:dyDescent="0.25">
      <c r="E205" s="295"/>
    </row>
    <row r="206" spans="5:5" s="232" customFormat="1" x14ac:dyDescent="0.25">
      <c r="E206" s="295"/>
    </row>
    <row r="207" spans="5:5" s="232" customFormat="1" x14ac:dyDescent="0.25">
      <c r="E207" s="295"/>
    </row>
    <row r="208" spans="5:5" s="232" customFormat="1" x14ac:dyDescent="0.25">
      <c r="E208" s="295"/>
    </row>
    <row r="209" spans="5:5" s="232" customFormat="1" x14ac:dyDescent="0.25">
      <c r="E209" s="295"/>
    </row>
    <row r="210" spans="5:5" s="232" customFormat="1" x14ac:dyDescent="0.25">
      <c r="E210" s="295"/>
    </row>
    <row r="211" spans="5:5" s="232" customFormat="1" x14ac:dyDescent="0.25">
      <c r="E211" s="295"/>
    </row>
    <row r="212" spans="5:5" s="232" customFormat="1" x14ac:dyDescent="0.25">
      <c r="E212" s="295"/>
    </row>
    <row r="213" spans="5:5" s="232" customFormat="1" x14ac:dyDescent="0.25">
      <c r="E213" s="295"/>
    </row>
    <row r="214" spans="5:5" s="232" customFormat="1" x14ac:dyDescent="0.25">
      <c r="E214" s="295"/>
    </row>
    <row r="215" spans="5:5" s="232" customFormat="1" x14ac:dyDescent="0.25">
      <c r="E215" s="295"/>
    </row>
    <row r="216" spans="5:5" s="232" customFormat="1" x14ac:dyDescent="0.25">
      <c r="E216" s="295"/>
    </row>
    <row r="217" spans="5:5" s="232" customFormat="1" x14ac:dyDescent="0.25">
      <c r="E217" s="295"/>
    </row>
    <row r="218" spans="5:5" s="232" customFormat="1" x14ac:dyDescent="0.25">
      <c r="E218" s="295"/>
    </row>
    <row r="219" spans="5:5" s="232" customFormat="1" x14ac:dyDescent="0.25">
      <c r="E219" s="295"/>
    </row>
    <row r="220" spans="5:5" s="232" customFormat="1" x14ac:dyDescent="0.25">
      <c r="E220" s="295"/>
    </row>
    <row r="221" spans="5:5" s="232" customFormat="1" x14ac:dyDescent="0.25">
      <c r="E221" s="295"/>
    </row>
    <row r="222" spans="5:5" s="232" customFormat="1" x14ac:dyDescent="0.25">
      <c r="E222" s="295"/>
    </row>
    <row r="223" spans="5:5" s="232" customFormat="1" x14ac:dyDescent="0.25">
      <c r="E223" s="295"/>
    </row>
    <row r="224" spans="5:5" s="232" customFormat="1" x14ac:dyDescent="0.25">
      <c r="E224" s="295"/>
    </row>
    <row r="225" spans="5:5" s="232" customFormat="1" x14ac:dyDescent="0.25">
      <c r="E225" s="295"/>
    </row>
    <row r="226" spans="5:5" s="232" customFormat="1" x14ac:dyDescent="0.25">
      <c r="E226" s="295"/>
    </row>
    <row r="227" spans="5:5" s="232" customFormat="1" x14ac:dyDescent="0.25">
      <c r="E227" s="295"/>
    </row>
    <row r="228" spans="5:5" s="232" customFormat="1" x14ac:dyDescent="0.25">
      <c r="E228" s="295"/>
    </row>
    <row r="229" spans="5:5" s="232" customFormat="1" x14ac:dyDescent="0.25">
      <c r="E229" s="295"/>
    </row>
    <row r="230" spans="5:5" s="232" customFormat="1" x14ac:dyDescent="0.25">
      <c r="E230" s="295"/>
    </row>
    <row r="231" spans="5:5" s="232" customFormat="1" x14ac:dyDescent="0.25">
      <c r="E231" s="295"/>
    </row>
    <row r="232" spans="5:5" s="232" customFormat="1" x14ac:dyDescent="0.25">
      <c r="E232" s="295"/>
    </row>
    <row r="233" spans="5:5" s="232" customFormat="1" x14ac:dyDescent="0.25">
      <c r="E233" s="295"/>
    </row>
    <row r="234" spans="5:5" s="232" customFormat="1" x14ac:dyDescent="0.25">
      <c r="E234" s="295"/>
    </row>
    <row r="235" spans="5:5" s="232" customFormat="1" x14ac:dyDescent="0.25">
      <c r="E235" s="295"/>
    </row>
    <row r="236" spans="5:5" s="232" customFormat="1" x14ac:dyDescent="0.25">
      <c r="E236" s="295"/>
    </row>
    <row r="237" spans="5:5" s="232" customFormat="1" x14ac:dyDescent="0.25">
      <c r="E237" s="295"/>
    </row>
    <row r="238" spans="5:5" s="232" customFormat="1" x14ac:dyDescent="0.25">
      <c r="E238" s="295"/>
    </row>
    <row r="239" spans="5:5" s="232" customFormat="1" x14ac:dyDescent="0.25">
      <c r="E239" s="295"/>
    </row>
    <row r="240" spans="5:5" s="232" customFormat="1" x14ac:dyDescent="0.25">
      <c r="E240" s="295"/>
    </row>
    <row r="241" spans="5:5" s="232" customFormat="1" x14ac:dyDescent="0.25">
      <c r="E241" s="295"/>
    </row>
    <row r="242" spans="5:5" s="232" customFormat="1" x14ac:dyDescent="0.25">
      <c r="E242" s="295"/>
    </row>
    <row r="243" spans="5:5" s="232" customFormat="1" x14ac:dyDescent="0.25">
      <c r="E243" s="295"/>
    </row>
    <row r="244" spans="5:5" s="232" customFormat="1" x14ac:dyDescent="0.25">
      <c r="E244" s="295"/>
    </row>
    <row r="245" spans="5:5" s="232" customFormat="1" x14ac:dyDescent="0.25">
      <c r="E245" s="295"/>
    </row>
    <row r="246" spans="5:5" s="232" customFormat="1" x14ac:dyDescent="0.25">
      <c r="E246" s="295"/>
    </row>
    <row r="247" spans="5:5" s="232" customFormat="1" x14ac:dyDescent="0.25">
      <c r="E247" s="295"/>
    </row>
    <row r="248" spans="5:5" s="232" customFormat="1" x14ac:dyDescent="0.25">
      <c r="E248" s="295"/>
    </row>
    <row r="249" spans="5:5" s="232" customFormat="1" x14ac:dyDescent="0.25">
      <c r="E249" s="295"/>
    </row>
    <row r="250" spans="5:5" s="232" customFormat="1" x14ac:dyDescent="0.25">
      <c r="E250" s="295"/>
    </row>
    <row r="251" spans="5:5" s="232" customFormat="1" x14ac:dyDescent="0.25">
      <c r="E251" s="295"/>
    </row>
    <row r="252" spans="5:5" s="232" customFormat="1" x14ac:dyDescent="0.25">
      <c r="E252" s="295"/>
    </row>
    <row r="253" spans="5:5" s="232" customFormat="1" x14ac:dyDescent="0.25">
      <c r="E253" s="295"/>
    </row>
    <row r="254" spans="5:5" s="232" customFormat="1" x14ac:dyDescent="0.25">
      <c r="E254" s="295"/>
    </row>
    <row r="255" spans="5:5" s="232" customFormat="1" x14ac:dyDescent="0.25">
      <c r="E255" s="295"/>
    </row>
    <row r="256" spans="5:5" s="232" customFormat="1" x14ac:dyDescent="0.25">
      <c r="E256" s="295"/>
    </row>
    <row r="257" spans="5:5" s="232" customFormat="1" x14ac:dyDescent="0.25">
      <c r="E257" s="295"/>
    </row>
    <row r="258" spans="5:5" s="232" customFormat="1" x14ac:dyDescent="0.25">
      <c r="E258" s="295"/>
    </row>
    <row r="259" spans="5:5" s="232" customFormat="1" x14ac:dyDescent="0.25">
      <c r="E259" s="295"/>
    </row>
    <row r="260" spans="5:5" s="232" customFormat="1" x14ac:dyDescent="0.25">
      <c r="E260" s="295"/>
    </row>
    <row r="261" spans="5:5" s="232" customFormat="1" x14ac:dyDescent="0.25">
      <c r="E261" s="295"/>
    </row>
    <row r="262" spans="5:5" s="232" customFormat="1" x14ac:dyDescent="0.25">
      <c r="E262" s="295"/>
    </row>
    <row r="263" spans="5:5" s="232" customFormat="1" x14ac:dyDescent="0.25">
      <c r="E263" s="295"/>
    </row>
    <row r="264" spans="5:5" s="232" customFormat="1" x14ac:dyDescent="0.25">
      <c r="E264" s="295"/>
    </row>
    <row r="265" spans="5:5" s="232" customFormat="1" x14ac:dyDescent="0.25">
      <c r="E265" s="295"/>
    </row>
    <row r="266" spans="5:5" s="232" customFormat="1" x14ac:dyDescent="0.25">
      <c r="E266" s="295"/>
    </row>
    <row r="267" spans="5:5" s="232" customFormat="1" x14ac:dyDescent="0.25">
      <c r="E267" s="295"/>
    </row>
    <row r="268" spans="5:5" s="232" customFormat="1" x14ac:dyDescent="0.25">
      <c r="E268" s="295"/>
    </row>
    <row r="269" spans="5:5" s="232" customFormat="1" x14ac:dyDescent="0.25">
      <c r="E269" s="295"/>
    </row>
    <row r="270" spans="5:5" s="232" customFormat="1" x14ac:dyDescent="0.25">
      <c r="E270" s="295"/>
    </row>
    <row r="271" spans="5:5" s="232" customFormat="1" x14ac:dyDescent="0.25">
      <c r="E271" s="295"/>
    </row>
    <row r="272" spans="5:5" s="232" customFormat="1" x14ac:dyDescent="0.25">
      <c r="E272" s="295"/>
    </row>
    <row r="273" spans="5:5" s="232" customFormat="1" x14ac:dyDescent="0.25">
      <c r="E273" s="295"/>
    </row>
    <row r="274" spans="5:5" s="232" customFormat="1" x14ac:dyDescent="0.25">
      <c r="E274" s="295"/>
    </row>
    <row r="275" spans="5:5" s="232" customFormat="1" x14ac:dyDescent="0.25">
      <c r="E275" s="295"/>
    </row>
    <row r="276" spans="5:5" s="232" customFormat="1" x14ac:dyDescent="0.25">
      <c r="E276" s="295"/>
    </row>
    <row r="277" spans="5:5" s="232" customFormat="1" x14ac:dyDescent="0.25">
      <c r="E277" s="295"/>
    </row>
    <row r="278" spans="5:5" s="232" customFormat="1" x14ac:dyDescent="0.25">
      <c r="E278" s="295"/>
    </row>
    <row r="279" spans="5:5" s="232" customFormat="1" x14ac:dyDescent="0.25">
      <c r="E279" s="295"/>
    </row>
    <row r="280" spans="5:5" s="232" customFormat="1" x14ac:dyDescent="0.25">
      <c r="E280" s="295"/>
    </row>
    <row r="281" spans="5:5" s="232" customFormat="1" x14ac:dyDescent="0.25">
      <c r="E281" s="295"/>
    </row>
    <row r="282" spans="5:5" s="232" customFormat="1" x14ac:dyDescent="0.25">
      <c r="E282" s="295"/>
    </row>
    <row r="283" spans="5:5" s="232" customFormat="1" x14ac:dyDescent="0.25">
      <c r="E283" s="295"/>
    </row>
    <row r="284" spans="5:5" s="232" customFormat="1" x14ac:dyDescent="0.25">
      <c r="E284" s="295"/>
    </row>
    <row r="285" spans="5:5" s="232" customFormat="1" x14ac:dyDescent="0.25">
      <c r="E285" s="295"/>
    </row>
    <row r="286" spans="5:5" s="232" customFormat="1" x14ac:dyDescent="0.25">
      <c r="E286" s="295"/>
    </row>
    <row r="287" spans="5:5" s="232" customFormat="1" x14ac:dyDescent="0.25">
      <c r="E287" s="295"/>
    </row>
    <row r="288" spans="5:5" s="232" customFormat="1" x14ac:dyDescent="0.25">
      <c r="E288" s="295"/>
    </row>
    <row r="289" spans="5:5" s="232" customFormat="1" x14ac:dyDescent="0.25">
      <c r="E289" s="295"/>
    </row>
    <row r="290" spans="5:5" s="232" customFormat="1" x14ac:dyDescent="0.25">
      <c r="E290" s="295"/>
    </row>
    <row r="291" spans="5:5" s="232" customFormat="1" x14ac:dyDescent="0.25">
      <c r="E291" s="295"/>
    </row>
    <row r="292" spans="5:5" s="232" customFormat="1" x14ac:dyDescent="0.25">
      <c r="E292" s="295"/>
    </row>
    <row r="293" spans="5:5" s="232" customFormat="1" x14ac:dyDescent="0.25">
      <c r="E293" s="295"/>
    </row>
    <row r="294" spans="5:5" s="232" customFormat="1" x14ac:dyDescent="0.25">
      <c r="E294" s="295"/>
    </row>
    <row r="295" spans="5:5" s="232" customFormat="1" x14ac:dyDescent="0.25">
      <c r="E295" s="295"/>
    </row>
    <row r="296" spans="5:5" s="232" customFormat="1" x14ac:dyDescent="0.25">
      <c r="E296" s="295"/>
    </row>
    <row r="297" spans="5:5" s="232" customFormat="1" x14ac:dyDescent="0.25">
      <c r="E297" s="295"/>
    </row>
    <row r="298" spans="5:5" s="232" customFormat="1" x14ac:dyDescent="0.25">
      <c r="E298" s="295"/>
    </row>
    <row r="299" spans="5:5" s="232" customFormat="1" x14ac:dyDescent="0.25">
      <c r="E299" s="295"/>
    </row>
    <row r="300" spans="5:5" s="232" customFormat="1" x14ac:dyDescent="0.25">
      <c r="E300" s="295"/>
    </row>
    <row r="301" spans="5:5" s="232" customFormat="1" x14ac:dyDescent="0.25">
      <c r="E301" s="295"/>
    </row>
    <row r="302" spans="5:5" s="232" customFormat="1" x14ac:dyDescent="0.25">
      <c r="E302" s="295"/>
    </row>
    <row r="303" spans="5:5" s="232" customFormat="1" x14ac:dyDescent="0.25">
      <c r="E303" s="295"/>
    </row>
    <row r="304" spans="5:5" s="232" customFormat="1" x14ac:dyDescent="0.25">
      <c r="E304" s="295"/>
    </row>
    <row r="305" spans="5:5" s="232" customFormat="1" x14ac:dyDescent="0.25">
      <c r="E305" s="295"/>
    </row>
    <row r="306" spans="5:5" s="232" customFormat="1" x14ac:dyDescent="0.25">
      <c r="E306" s="295"/>
    </row>
    <row r="307" spans="5:5" s="232" customFormat="1" x14ac:dyDescent="0.25">
      <c r="E307" s="295"/>
    </row>
    <row r="308" spans="5:5" s="232" customFormat="1" x14ac:dyDescent="0.25">
      <c r="E308" s="295"/>
    </row>
    <row r="309" spans="5:5" s="232" customFormat="1" x14ac:dyDescent="0.25">
      <c r="E309" s="295"/>
    </row>
    <row r="310" spans="5:5" s="232" customFormat="1" x14ac:dyDescent="0.25">
      <c r="E310" s="295"/>
    </row>
    <row r="311" spans="5:5" s="232" customFormat="1" x14ac:dyDescent="0.25">
      <c r="E311" s="295"/>
    </row>
    <row r="312" spans="5:5" s="232" customFormat="1" x14ac:dyDescent="0.25">
      <c r="E312" s="295"/>
    </row>
    <row r="313" spans="5:5" s="232" customFormat="1" x14ac:dyDescent="0.25">
      <c r="E313" s="295"/>
    </row>
    <row r="314" spans="5:5" s="232" customFormat="1" x14ac:dyDescent="0.25">
      <c r="E314" s="295"/>
    </row>
    <row r="315" spans="5:5" s="232" customFormat="1" x14ac:dyDescent="0.25">
      <c r="E315" s="295"/>
    </row>
    <row r="316" spans="5:5" s="232" customFormat="1" x14ac:dyDescent="0.25">
      <c r="E316" s="295"/>
    </row>
    <row r="317" spans="5:5" s="232" customFormat="1" x14ac:dyDescent="0.25">
      <c r="E317" s="295"/>
    </row>
    <row r="318" spans="5:5" s="232" customFormat="1" x14ac:dyDescent="0.25">
      <c r="E318" s="295"/>
    </row>
    <row r="319" spans="5:5" s="232" customFormat="1" x14ac:dyDescent="0.25">
      <c r="E319" s="295"/>
    </row>
    <row r="320" spans="5:5" s="232" customFormat="1" x14ac:dyDescent="0.25">
      <c r="E320" s="295"/>
    </row>
    <row r="321" spans="5:5" s="232" customFormat="1" x14ac:dyDescent="0.25">
      <c r="E321" s="295"/>
    </row>
    <row r="322" spans="5:5" s="232" customFormat="1" x14ac:dyDescent="0.25">
      <c r="E322" s="295"/>
    </row>
    <row r="323" spans="5:5" s="232" customFormat="1" x14ac:dyDescent="0.25">
      <c r="E323" s="295"/>
    </row>
    <row r="324" spans="5:5" s="232" customFormat="1" x14ac:dyDescent="0.25">
      <c r="E324" s="295"/>
    </row>
    <row r="325" spans="5:5" s="232" customFormat="1" x14ac:dyDescent="0.25">
      <c r="E325" s="295"/>
    </row>
    <row r="326" spans="5:5" s="232" customFormat="1" x14ac:dyDescent="0.25">
      <c r="E326" s="295"/>
    </row>
    <row r="327" spans="5:5" s="232" customFormat="1" x14ac:dyDescent="0.25">
      <c r="E327" s="295"/>
    </row>
    <row r="328" spans="5:5" s="232" customFormat="1" x14ac:dyDescent="0.25">
      <c r="E328" s="295"/>
    </row>
    <row r="329" spans="5:5" s="232" customFormat="1" x14ac:dyDescent="0.25">
      <c r="E329" s="295"/>
    </row>
    <row r="330" spans="5:5" s="232" customFormat="1" x14ac:dyDescent="0.25">
      <c r="E330" s="295"/>
    </row>
    <row r="331" spans="5:5" s="232" customFormat="1" x14ac:dyDescent="0.25">
      <c r="E331" s="295"/>
    </row>
    <row r="332" spans="5:5" s="232" customFormat="1" x14ac:dyDescent="0.25">
      <c r="E332" s="295"/>
    </row>
    <row r="333" spans="5:5" s="232" customFormat="1" x14ac:dyDescent="0.25">
      <c r="E333" s="295"/>
    </row>
    <row r="334" spans="5:5" s="232" customFormat="1" x14ac:dyDescent="0.25">
      <c r="E334" s="295"/>
    </row>
    <row r="335" spans="5:5" s="232" customFormat="1" x14ac:dyDescent="0.25">
      <c r="E335" s="295"/>
    </row>
    <row r="336" spans="5:5" s="232" customFormat="1" x14ac:dyDescent="0.25">
      <c r="E336" s="295"/>
    </row>
    <row r="337" spans="5:5" s="232" customFormat="1" x14ac:dyDescent="0.25">
      <c r="E337" s="295"/>
    </row>
    <row r="338" spans="5:5" s="232" customFormat="1" x14ac:dyDescent="0.25">
      <c r="E338" s="295"/>
    </row>
    <row r="339" spans="5:5" s="232" customFormat="1" x14ac:dyDescent="0.25">
      <c r="E339" s="295"/>
    </row>
    <row r="340" spans="5:5" s="232" customFormat="1" x14ac:dyDescent="0.25">
      <c r="E340" s="295"/>
    </row>
    <row r="341" spans="5:5" s="232" customFormat="1" x14ac:dyDescent="0.25">
      <c r="E341" s="295"/>
    </row>
    <row r="342" spans="5:5" s="232" customFormat="1" x14ac:dyDescent="0.25">
      <c r="E342" s="295"/>
    </row>
    <row r="343" spans="5:5" s="232" customFormat="1" x14ac:dyDescent="0.25">
      <c r="E343" s="295"/>
    </row>
    <row r="344" spans="5:5" s="232" customFormat="1" x14ac:dyDescent="0.25">
      <c r="E344" s="295"/>
    </row>
    <row r="345" spans="5:5" s="232" customFormat="1" x14ac:dyDescent="0.25">
      <c r="E345" s="295"/>
    </row>
    <row r="346" spans="5:5" s="232" customFormat="1" x14ac:dyDescent="0.25">
      <c r="E346" s="295"/>
    </row>
    <row r="347" spans="5:5" s="232" customFormat="1" x14ac:dyDescent="0.25">
      <c r="E347" s="295"/>
    </row>
    <row r="348" spans="5:5" s="232" customFormat="1" x14ac:dyDescent="0.25">
      <c r="E348" s="295"/>
    </row>
    <row r="349" spans="5:5" s="232" customFormat="1" x14ac:dyDescent="0.25">
      <c r="E349" s="295"/>
    </row>
    <row r="350" spans="5:5" s="232" customFormat="1" x14ac:dyDescent="0.25">
      <c r="E350" s="295"/>
    </row>
    <row r="351" spans="5:5" s="232" customFormat="1" x14ac:dyDescent="0.25">
      <c r="E351" s="295"/>
    </row>
    <row r="352" spans="5:5" s="232" customFormat="1" x14ac:dyDescent="0.25">
      <c r="E352" s="295"/>
    </row>
    <row r="353" spans="5:5" s="232" customFormat="1" x14ac:dyDescent="0.25">
      <c r="E353" s="295"/>
    </row>
    <row r="354" spans="5:5" s="232" customFormat="1" x14ac:dyDescent="0.25">
      <c r="E354" s="295"/>
    </row>
    <row r="355" spans="5:5" s="232" customFormat="1" x14ac:dyDescent="0.25">
      <c r="E355" s="295"/>
    </row>
    <row r="356" spans="5:5" s="232" customFormat="1" x14ac:dyDescent="0.25">
      <c r="E356" s="295"/>
    </row>
    <row r="357" spans="5:5" s="232" customFormat="1" x14ac:dyDescent="0.25">
      <c r="E357" s="295"/>
    </row>
    <row r="358" spans="5:5" s="232" customFormat="1" x14ac:dyDescent="0.25">
      <c r="E358" s="295"/>
    </row>
    <row r="359" spans="5:5" s="232" customFormat="1" x14ac:dyDescent="0.25">
      <c r="E359" s="295"/>
    </row>
    <row r="360" spans="5:5" s="232" customFormat="1" x14ac:dyDescent="0.25">
      <c r="E360" s="295"/>
    </row>
    <row r="361" spans="5:5" s="232" customFormat="1" x14ac:dyDescent="0.25">
      <c r="E361" s="295"/>
    </row>
    <row r="362" spans="5:5" s="232" customFormat="1" x14ac:dyDescent="0.25">
      <c r="E362" s="295"/>
    </row>
    <row r="363" spans="5:5" s="232" customFormat="1" x14ac:dyDescent="0.25">
      <c r="E363" s="295"/>
    </row>
    <row r="364" spans="5:5" s="232" customFormat="1" x14ac:dyDescent="0.25">
      <c r="E364" s="295"/>
    </row>
    <row r="365" spans="5:5" s="232" customFormat="1" x14ac:dyDescent="0.25">
      <c r="E365" s="295"/>
    </row>
    <row r="366" spans="5:5" s="232" customFormat="1" x14ac:dyDescent="0.25">
      <c r="E366" s="295"/>
    </row>
    <row r="367" spans="5:5" s="232" customFormat="1" x14ac:dyDescent="0.25">
      <c r="E367" s="295"/>
    </row>
    <row r="368" spans="5:5" s="232" customFormat="1" x14ac:dyDescent="0.25">
      <c r="E368" s="295"/>
    </row>
    <row r="369" spans="5:5" s="232" customFormat="1" x14ac:dyDescent="0.25">
      <c r="E369" s="295"/>
    </row>
    <row r="370" spans="5:5" s="232" customFormat="1" x14ac:dyDescent="0.25">
      <c r="E370" s="295"/>
    </row>
    <row r="371" spans="5:5" s="232" customFormat="1" x14ac:dyDescent="0.25">
      <c r="E371" s="295"/>
    </row>
    <row r="372" spans="5:5" s="232" customFormat="1" x14ac:dyDescent="0.25">
      <c r="E372" s="295"/>
    </row>
    <row r="373" spans="5:5" s="232" customFormat="1" x14ac:dyDescent="0.25">
      <c r="E373" s="295"/>
    </row>
    <row r="374" spans="5:5" s="232" customFormat="1" x14ac:dyDescent="0.25">
      <c r="E374" s="295"/>
    </row>
    <row r="375" spans="5:5" s="232" customFormat="1" x14ac:dyDescent="0.25">
      <c r="E375" s="295"/>
    </row>
    <row r="376" spans="5:5" s="232" customFormat="1" x14ac:dyDescent="0.25">
      <c r="E376" s="295"/>
    </row>
    <row r="377" spans="5:5" s="232" customFormat="1" x14ac:dyDescent="0.25">
      <c r="E377" s="295"/>
    </row>
    <row r="378" spans="5:5" s="232" customFormat="1" x14ac:dyDescent="0.25">
      <c r="E378" s="295"/>
    </row>
    <row r="379" spans="5:5" s="232" customFormat="1" x14ac:dyDescent="0.25">
      <c r="E379" s="295"/>
    </row>
    <row r="380" spans="5:5" s="232" customFormat="1" x14ac:dyDescent="0.25">
      <c r="E380" s="295"/>
    </row>
    <row r="381" spans="5:5" s="232" customFormat="1" x14ac:dyDescent="0.25">
      <c r="E381" s="295"/>
    </row>
    <row r="382" spans="5:5" s="232" customFormat="1" x14ac:dyDescent="0.25">
      <c r="E382" s="295"/>
    </row>
    <row r="383" spans="5:5" s="232" customFormat="1" x14ac:dyDescent="0.25">
      <c r="E383" s="295"/>
    </row>
    <row r="384" spans="5:5" s="232" customFormat="1" x14ac:dyDescent="0.25">
      <c r="E384" s="295"/>
    </row>
    <row r="385" spans="5:5" s="232" customFormat="1" x14ac:dyDescent="0.25">
      <c r="E385" s="295"/>
    </row>
    <row r="386" spans="5:5" s="232" customFormat="1" x14ac:dyDescent="0.25">
      <c r="E386" s="295"/>
    </row>
    <row r="387" spans="5:5" s="232" customFormat="1" x14ac:dyDescent="0.25">
      <c r="E387" s="295"/>
    </row>
    <row r="388" spans="5:5" s="232" customFormat="1" x14ac:dyDescent="0.25">
      <c r="E388" s="295"/>
    </row>
    <row r="389" spans="5:5" s="232" customFormat="1" x14ac:dyDescent="0.25">
      <c r="E389" s="295"/>
    </row>
    <row r="390" spans="5:5" s="232" customFormat="1" x14ac:dyDescent="0.25">
      <c r="E390" s="295"/>
    </row>
    <row r="391" spans="5:5" s="232" customFormat="1" x14ac:dyDescent="0.25">
      <c r="E391" s="295"/>
    </row>
    <row r="392" spans="5:5" s="232" customFormat="1" x14ac:dyDescent="0.25">
      <c r="E392" s="295"/>
    </row>
    <row r="393" spans="5:5" s="232" customFormat="1" x14ac:dyDescent="0.25">
      <c r="E393" s="295"/>
    </row>
    <row r="394" spans="5:5" s="232" customFormat="1" x14ac:dyDescent="0.25">
      <c r="E394" s="295"/>
    </row>
    <row r="395" spans="5:5" s="232" customFormat="1" x14ac:dyDescent="0.25">
      <c r="E395" s="295"/>
    </row>
    <row r="396" spans="5:5" s="232" customFormat="1" x14ac:dyDescent="0.25">
      <c r="E396" s="295"/>
    </row>
    <row r="397" spans="5:5" s="232" customFormat="1" x14ac:dyDescent="0.25">
      <c r="E397" s="295"/>
    </row>
    <row r="398" spans="5:5" s="232" customFormat="1" x14ac:dyDescent="0.25">
      <c r="E398" s="295"/>
    </row>
    <row r="399" spans="5:5" s="232" customFormat="1" x14ac:dyDescent="0.25">
      <c r="E399" s="295"/>
    </row>
    <row r="400" spans="5:5" s="232" customFormat="1" x14ac:dyDescent="0.25">
      <c r="E400" s="295"/>
    </row>
    <row r="401" spans="5:5" s="232" customFormat="1" x14ac:dyDescent="0.25">
      <c r="E401" s="295"/>
    </row>
    <row r="402" spans="5:5" s="232" customFormat="1" x14ac:dyDescent="0.25">
      <c r="E402" s="295"/>
    </row>
    <row r="403" spans="5:5" s="232" customFormat="1" x14ac:dyDescent="0.25">
      <c r="E403" s="295"/>
    </row>
    <row r="404" spans="5:5" s="232" customFormat="1" x14ac:dyDescent="0.25">
      <c r="E404" s="295"/>
    </row>
    <row r="405" spans="5:5" s="232" customFormat="1" x14ac:dyDescent="0.25">
      <c r="E405" s="295"/>
    </row>
    <row r="406" spans="5:5" s="232" customFormat="1" x14ac:dyDescent="0.25">
      <c r="E406" s="295"/>
    </row>
    <row r="407" spans="5:5" s="232" customFormat="1" x14ac:dyDescent="0.25">
      <c r="E407" s="295"/>
    </row>
    <row r="408" spans="5:5" s="232" customFormat="1" x14ac:dyDescent="0.25">
      <c r="E408" s="295"/>
    </row>
    <row r="409" spans="5:5" s="232" customFormat="1" x14ac:dyDescent="0.25">
      <c r="E409" s="295"/>
    </row>
    <row r="410" spans="5:5" s="232" customFormat="1" x14ac:dyDescent="0.25">
      <c r="E410" s="295"/>
    </row>
    <row r="411" spans="5:5" s="232" customFormat="1" x14ac:dyDescent="0.25">
      <c r="E411" s="295"/>
    </row>
    <row r="412" spans="5:5" s="232" customFormat="1" x14ac:dyDescent="0.25">
      <c r="E412" s="295"/>
    </row>
    <row r="413" spans="5:5" s="232" customFormat="1" x14ac:dyDescent="0.25">
      <c r="E413" s="295"/>
    </row>
    <row r="414" spans="5:5" s="232" customFormat="1" x14ac:dyDescent="0.25">
      <c r="E414" s="295"/>
    </row>
    <row r="415" spans="5:5" s="232" customFormat="1" x14ac:dyDescent="0.25">
      <c r="E415" s="295"/>
    </row>
    <row r="416" spans="5:5" s="232" customFormat="1" x14ac:dyDescent="0.25">
      <c r="E416" s="295"/>
    </row>
    <row r="417" spans="5:5" s="232" customFormat="1" x14ac:dyDescent="0.25">
      <c r="E417" s="295"/>
    </row>
    <row r="418" spans="5:5" s="232" customFormat="1" x14ac:dyDescent="0.25">
      <c r="E418" s="295"/>
    </row>
    <row r="419" spans="5:5" s="232" customFormat="1" x14ac:dyDescent="0.25">
      <c r="E419" s="295"/>
    </row>
    <row r="420" spans="5:5" s="232" customFormat="1" x14ac:dyDescent="0.25">
      <c r="E420" s="295"/>
    </row>
    <row r="421" spans="5:5" s="232" customFormat="1" x14ac:dyDescent="0.25">
      <c r="E421" s="295"/>
    </row>
    <row r="422" spans="5:5" s="232" customFormat="1" x14ac:dyDescent="0.25">
      <c r="E422" s="295"/>
    </row>
    <row r="423" spans="5:5" s="232" customFormat="1" x14ac:dyDescent="0.25">
      <c r="E423" s="295"/>
    </row>
    <row r="424" spans="5:5" s="232" customFormat="1" x14ac:dyDescent="0.25">
      <c r="E424" s="295"/>
    </row>
    <row r="425" spans="5:5" s="232" customFormat="1" x14ac:dyDescent="0.25">
      <c r="E425" s="295"/>
    </row>
    <row r="426" spans="5:5" s="232" customFormat="1" x14ac:dyDescent="0.25">
      <c r="E426" s="295"/>
    </row>
    <row r="427" spans="5:5" s="232" customFormat="1" x14ac:dyDescent="0.25">
      <c r="E427" s="295"/>
    </row>
    <row r="428" spans="5:5" s="232" customFormat="1" x14ac:dyDescent="0.25">
      <c r="E428" s="295"/>
    </row>
    <row r="429" spans="5:5" s="232" customFormat="1" x14ac:dyDescent="0.25">
      <c r="E429" s="295"/>
    </row>
    <row r="430" spans="5:5" s="232" customFormat="1" x14ac:dyDescent="0.25">
      <c r="E430" s="295"/>
    </row>
    <row r="431" spans="5:5" s="232" customFormat="1" x14ac:dyDescent="0.25">
      <c r="E431" s="295"/>
    </row>
    <row r="432" spans="5:5" s="232" customFormat="1" x14ac:dyDescent="0.25">
      <c r="E432" s="295"/>
    </row>
    <row r="433" spans="5:5" s="232" customFormat="1" x14ac:dyDescent="0.25">
      <c r="E433" s="295"/>
    </row>
    <row r="434" spans="5:5" s="232" customFormat="1" x14ac:dyDescent="0.25">
      <c r="E434" s="295"/>
    </row>
    <row r="435" spans="5:5" s="232" customFormat="1" x14ac:dyDescent="0.25">
      <c r="E435" s="295"/>
    </row>
    <row r="436" spans="5:5" s="232" customFormat="1" x14ac:dyDescent="0.25">
      <c r="E436" s="295"/>
    </row>
    <row r="437" spans="5:5" s="232" customFormat="1" x14ac:dyDescent="0.25">
      <c r="E437" s="295"/>
    </row>
    <row r="438" spans="5:5" s="232" customFormat="1" x14ac:dyDescent="0.25">
      <c r="E438" s="295"/>
    </row>
    <row r="439" spans="5:5" s="232" customFormat="1" x14ac:dyDescent="0.25">
      <c r="E439" s="295"/>
    </row>
    <row r="440" spans="5:5" s="232" customFormat="1" x14ac:dyDescent="0.25">
      <c r="E440" s="295"/>
    </row>
    <row r="441" spans="5:5" s="232" customFormat="1" x14ac:dyDescent="0.25">
      <c r="E441" s="295"/>
    </row>
    <row r="442" spans="5:5" s="232" customFormat="1" x14ac:dyDescent="0.25">
      <c r="E442" s="295"/>
    </row>
    <row r="443" spans="5:5" s="232" customFormat="1" x14ac:dyDescent="0.25">
      <c r="E443" s="295"/>
    </row>
    <row r="444" spans="5:5" s="232" customFormat="1" x14ac:dyDescent="0.25">
      <c r="E444" s="295"/>
    </row>
    <row r="445" spans="5:5" s="232" customFormat="1" x14ac:dyDescent="0.25">
      <c r="E445" s="295"/>
    </row>
    <row r="446" spans="5:5" s="232" customFormat="1" x14ac:dyDescent="0.25">
      <c r="E446" s="295"/>
    </row>
    <row r="447" spans="5:5" s="232" customFormat="1" x14ac:dyDescent="0.25">
      <c r="E447" s="295"/>
    </row>
    <row r="448" spans="5:5" s="232" customFormat="1" x14ac:dyDescent="0.25">
      <c r="E448" s="295"/>
    </row>
    <row r="449" spans="5:5" s="232" customFormat="1" x14ac:dyDescent="0.25">
      <c r="E449" s="295"/>
    </row>
    <row r="450" spans="5:5" s="232" customFormat="1" x14ac:dyDescent="0.25">
      <c r="E450" s="295"/>
    </row>
    <row r="451" spans="5:5" s="232" customFormat="1" x14ac:dyDescent="0.25">
      <c r="E451" s="295"/>
    </row>
    <row r="452" spans="5:5" s="232" customFormat="1" x14ac:dyDescent="0.25">
      <c r="E452" s="295"/>
    </row>
    <row r="453" spans="5:5" s="232" customFormat="1" x14ac:dyDescent="0.25">
      <c r="E453" s="295"/>
    </row>
    <row r="454" spans="5:5" s="232" customFormat="1" x14ac:dyDescent="0.25">
      <c r="E454" s="295"/>
    </row>
    <row r="455" spans="5:5" s="232" customFormat="1" x14ac:dyDescent="0.25">
      <c r="E455" s="295"/>
    </row>
    <row r="456" spans="5:5" s="232" customFormat="1" x14ac:dyDescent="0.25">
      <c r="E456" s="295"/>
    </row>
    <row r="457" spans="5:5" s="232" customFormat="1" x14ac:dyDescent="0.25">
      <c r="E457" s="295"/>
    </row>
    <row r="458" spans="5:5" s="232" customFormat="1" x14ac:dyDescent="0.25">
      <c r="E458" s="295"/>
    </row>
    <row r="459" spans="5:5" s="232" customFormat="1" x14ac:dyDescent="0.25">
      <c r="E459" s="295"/>
    </row>
    <row r="460" spans="5:5" s="232" customFormat="1" x14ac:dyDescent="0.25">
      <c r="E460" s="295"/>
    </row>
    <row r="461" spans="5:5" s="232" customFormat="1" x14ac:dyDescent="0.25">
      <c r="E461" s="295"/>
    </row>
    <row r="462" spans="5:5" s="232" customFormat="1" x14ac:dyDescent="0.25">
      <c r="E462" s="295"/>
    </row>
    <row r="463" spans="5:5" s="232" customFormat="1" x14ac:dyDescent="0.25">
      <c r="E463" s="295"/>
    </row>
    <row r="464" spans="5:5" s="232" customFormat="1" x14ac:dyDescent="0.25">
      <c r="E464" s="295"/>
    </row>
    <row r="465" spans="5:5" s="232" customFormat="1" x14ac:dyDescent="0.25">
      <c r="E465" s="295"/>
    </row>
    <row r="466" spans="5:5" s="232" customFormat="1" x14ac:dyDescent="0.25">
      <c r="E466" s="295"/>
    </row>
    <row r="467" spans="5:5" s="232" customFormat="1" x14ac:dyDescent="0.25">
      <c r="E467" s="295"/>
    </row>
    <row r="468" spans="5:5" s="232" customFormat="1" x14ac:dyDescent="0.25">
      <c r="E468" s="295"/>
    </row>
    <row r="469" spans="5:5" s="232" customFormat="1" x14ac:dyDescent="0.25">
      <c r="E469" s="295"/>
    </row>
    <row r="470" spans="5:5" s="232" customFormat="1" x14ac:dyDescent="0.25">
      <c r="E470" s="295"/>
    </row>
    <row r="471" spans="5:5" s="232" customFormat="1" x14ac:dyDescent="0.25">
      <c r="E471" s="295"/>
    </row>
    <row r="472" spans="5:5" s="232" customFormat="1" x14ac:dyDescent="0.25">
      <c r="E472" s="295"/>
    </row>
    <row r="473" spans="5:5" s="232" customFormat="1" x14ac:dyDescent="0.25">
      <c r="E473" s="295"/>
    </row>
    <row r="474" spans="5:5" s="232" customFormat="1" x14ac:dyDescent="0.25">
      <c r="E474" s="295"/>
    </row>
    <row r="475" spans="5:5" s="232" customFormat="1" x14ac:dyDescent="0.25">
      <c r="E475" s="295"/>
    </row>
    <row r="476" spans="5:5" s="232" customFormat="1" x14ac:dyDescent="0.25">
      <c r="E476" s="295"/>
    </row>
    <row r="477" spans="5:5" s="232" customFormat="1" x14ac:dyDescent="0.25">
      <c r="E477" s="295"/>
    </row>
    <row r="478" spans="5:5" s="232" customFormat="1" x14ac:dyDescent="0.25">
      <c r="E478" s="295"/>
    </row>
    <row r="479" spans="5:5" s="232" customFormat="1" x14ac:dyDescent="0.25">
      <c r="E479" s="295"/>
    </row>
    <row r="480" spans="5:5" s="232" customFormat="1" x14ac:dyDescent="0.25">
      <c r="E480" s="295"/>
    </row>
    <row r="481" spans="5:5" s="232" customFormat="1" x14ac:dyDescent="0.25">
      <c r="E481" s="295"/>
    </row>
    <row r="482" spans="5:5" s="232" customFormat="1" x14ac:dyDescent="0.25">
      <c r="E482" s="295"/>
    </row>
    <row r="483" spans="5:5" s="232" customFormat="1" x14ac:dyDescent="0.25">
      <c r="E483" s="295"/>
    </row>
    <row r="484" spans="5:5" s="232" customFormat="1" x14ac:dyDescent="0.25">
      <c r="E484" s="295"/>
    </row>
    <row r="485" spans="5:5" s="232" customFormat="1" x14ac:dyDescent="0.25">
      <c r="E485" s="295"/>
    </row>
    <row r="486" spans="5:5" s="232" customFormat="1" x14ac:dyDescent="0.25">
      <c r="E486" s="295"/>
    </row>
    <row r="487" spans="5:5" s="232" customFormat="1" x14ac:dyDescent="0.25">
      <c r="E487" s="295"/>
    </row>
    <row r="488" spans="5:5" s="232" customFormat="1" x14ac:dyDescent="0.25">
      <c r="E488" s="295"/>
    </row>
    <row r="489" spans="5:5" s="232" customFormat="1" x14ac:dyDescent="0.25">
      <c r="E489" s="295"/>
    </row>
    <row r="490" spans="5:5" s="232" customFormat="1" x14ac:dyDescent="0.25">
      <c r="E490" s="295"/>
    </row>
    <row r="491" spans="5:5" s="232" customFormat="1" x14ac:dyDescent="0.25">
      <c r="E491" s="295"/>
    </row>
    <row r="492" spans="5:5" s="232" customFormat="1" x14ac:dyDescent="0.25">
      <c r="E492" s="295"/>
    </row>
    <row r="493" spans="5:5" s="232" customFormat="1" x14ac:dyDescent="0.25">
      <c r="E493" s="295"/>
    </row>
    <row r="494" spans="5:5" s="232" customFormat="1" x14ac:dyDescent="0.25">
      <c r="E494" s="295"/>
    </row>
    <row r="495" spans="5:5" s="232" customFormat="1" x14ac:dyDescent="0.25">
      <c r="E495" s="295"/>
    </row>
    <row r="496" spans="5:5" s="232" customFormat="1" x14ac:dyDescent="0.25">
      <c r="E496" s="295"/>
    </row>
    <row r="497" spans="5:5" s="232" customFormat="1" x14ac:dyDescent="0.25">
      <c r="E497" s="295"/>
    </row>
    <row r="498" spans="5:5" s="232" customFormat="1" x14ac:dyDescent="0.25">
      <c r="E498" s="295"/>
    </row>
    <row r="499" spans="5:5" s="232" customFormat="1" x14ac:dyDescent="0.25">
      <c r="E499" s="295"/>
    </row>
    <row r="500" spans="5:5" s="232" customFormat="1" x14ac:dyDescent="0.25">
      <c r="E500" s="295"/>
    </row>
    <row r="501" spans="5:5" s="232" customFormat="1" x14ac:dyDescent="0.25">
      <c r="E501" s="295"/>
    </row>
    <row r="502" spans="5:5" s="232" customFormat="1" x14ac:dyDescent="0.25">
      <c r="E502" s="295"/>
    </row>
    <row r="503" spans="5:5" s="232" customFormat="1" x14ac:dyDescent="0.25">
      <c r="E503" s="295"/>
    </row>
    <row r="504" spans="5:5" s="232" customFormat="1" x14ac:dyDescent="0.25">
      <c r="E504" s="295"/>
    </row>
    <row r="505" spans="5:5" s="232" customFormat="1" x14ac:dyDescent="0.25">
      <c r="E505" s="295"/>
    </row>
    <row r="506" spans="5:5" s="232" customFormat="1" x14ac:dyDescent="0.25">
      <c r="E506" s="295"/>
    </row>
    <row r="507" spans="5:5" s="232" customFormat="1" x14ac:dyDescent="0.25">
      <c r="E507" s="295"/>
    </row>
    <row r="508" spans="5:5" s="232" customFormat="1" x14ac:dyDescent="0.25">
      <c r="E508" s="295"/>
    </row>
    <row r="509" spans="5:5" s="232" customFormat="1" x14ac:dyDescent="0.25">
      <c r="E509" s="295"/>
    </row>
    <row r="510" spans="5:5" s="232" customFormat="1" x14ac:dyDescent="0.25">
      <c r="E510" s="295"/>
    </row>
    <row r="511" spans="5:5" s="232" customFormat="1" x14ac:dyDescent="0.25">
      <c r="E511" s="295"/>
    </row>
    <row r="512" spans="5:5" s="232" customFormat="1" x14ac:dyDescent="0.25">
      <c r="E512" s="295"/>
    </row>
    <row r="513" spans="5:5" s="232" customFormat="1" x14ac:dyDescent="0.25">
      <c r="E513" s="295"/>
    </row>
    <row r="514" spans="5:5" s="232" customFormat="1" x14ac:dyDescent="0.25">
      <c r="E514" s="295"/>
    </row>
    <row r="515" spans="5:5" s="232" customFormat="1" x14ac:dyDescent="0.25">
      <c r="E515" s="295"/>
    </row>
    <row r="516" spans="5:5" s="232" customFormat="1" x14ac:dyDescent="0.25">
      <c r="E516" s="295"/>
    </row>
    <row r="517" spans="5:5" s="232" customFormat="1" x14ac:dyDescent="0.25">
      <c r="E517" s="295"/>
    </row>
    <row r="518" spans="5:5" s="232" customFormat="1" x14ac:dyDescent="0.25">
      <c r="E518" s="295"/>
    </row>
    <row r="519" spans="5:5" s="232" customFormat="1" x14ac:dyDescent="0.25">
      <c r="E519" s="295"/>
    </row>
    <row r="520" spans="5:5" s="232" customFormat="1" x14ac:dyDescent="0.25">
      <c r="E520" s="295"/>
    </row>
    <row r="521" spans="5:5" s="232" customFormat="1" x14ac:dyDescent="0.25">
      <c r="E521" s="295"/>
    </row>
    <row r="522" spans="5:5" s="232" customFormat="1" x14ac:dyDescent="0.25">
      <c r="E522" s="295"/>
    </row>
    <row r="523" spans="5:5" s="232" customFormat="1" x14ac:dyDescent="0.25">
      <c r="E523" s="295"/>
    </row>
    <row r="524" spans="5:5" s="232" customFormat="1" x14ac:dyDescent="0.25">
      <c r="E524" s="295"/>
    </row>
    <row r="525" spans="5:5" s="232" customFormat="1" x14ac:dyDescent="0.25">
      <c r="E525" s="295"/>
    </row>
    <row r="526" spans="5:5" s="232" customFormat="1" x14ac:dyDescent="0.25">
      <c r="E526" s="295"/>
    </row>
    <row r="527" spans="5:5" s="232" customFormat="1" x14ac:dyDescent="0.25">
      <c r="E527" s="295"/>
    </row>
    <row r="528" spans="5:5" s="232" customFormat="1" x14ac:dyDescent="0.25">
      <c r="E528" s="295"/>
    </row>
    <row r="529" spans="5:5" s="232" customFormat="1" x14ac:dyDescent="0.25">
      <c r="E529" s="295"/>
    </row>
    <row r="530" spans="5:5" s="232" customFormat="1" x14ac:dyDescent="0.25">
      <c r="E530" s="295"/>
    </row>
    <row r="531" spans="5:5" s="232" customFormat="1" x14ac:dyDescent="0.25">
      <c r="E531" s="295"/>
    </row>
    <row r="532" spans="5:5" s="232" customFormat="1" x14ac:dyDescent="0.25">
      <c r="E532" s="295"/>
    </row>
    <row r="533" spans="5:5" s="232" customFormat="1" x14ac:dyDescent="0.25">
      <c r="E533" s="295"/>
    </row>
    <row r="534" spans="5:5" s="232" customFormat="1" x14ac:dyDescent="0.25">
      <c r="E534" s="295"/>
    </row>
    <row r="535" spans="5:5" s="232" customFormat="1" x14ac:dyDescent="0.25">
      <c r="E535" s="295"/>
    </row>
    <row r="536" spans="5:5" s="232" customFormat="1" x14ac:dyDescent="0.25">
      <c r="E536" s="295"/>
    </row>
    <row r="537" spans="5:5" s="232" customFormat="1" x14ac:dyDescent="0.25">
      <c r="E537" s="295"/>
    </row>
    <row r="538" spans="5:5" s="232" customFormat="1" x14ac:dyDescent="0.25">
      <c r="E538" s="295"/>
    </row>
    <row r="539" spans="5:5" s="232" customFormat="1" x14ac:dyDescent="0.25">
      <c r="E539" s="295"/>
    </row>
    <row r="540" spans="5:5" s="232" customFormat="1" x14ac:dyDescent="0.25">
      <c r="E540" s="295"/>
    </row>
    <row r="541" spans="5:5" s="232" customFormat="1" x14ac:dyDescent="0.25">
      <c r="E541" s="295"/>
    </row>
    <row r="542" spans="5:5" s="232" customFormat="1" x14ac:dyDescent="0.25">
      <c r="E542" s="295"/>
    </row>
    <row r="543" spans="5:5" s="232" customFormat="1" x14ac:dyDescent="0.25">
      <c r="E543" s="295"/>
    </row>
    <row r="544" spans="5:5" s="232" customFormat="1" x14ac:dyDescent="0.25">
      <c r="E544" s="295"/>
    </row>
    <row r="545" spans="5:5" s="232" customFormat="1" x14ac:dyDescent="0.25">
      <c r="E545" s="295"/>
    </row>
    <row r="546" spans="5:5" s="232" customFormat="1" x14ac:dyDescent="0.25">
      <c r="E546" s="295"/>
    </row>
    <row r="547" spans="5:5" s="232" customFormat="1" x14ac:dyDescent="0.25">
      <c r="E547" s="295"/>
    </row>
    <row r="548" spans="5:5" s="232" customFormat="1" x14ac:dyDescent="0.25">
      <c r="E548" s="295"/>
    </row>
    <row r="549" spans="5:5" s="232" customFormat="1" x14ac:dyDescent="0.25">
      <c r="E549" s="295"/>
    </row>
    <row r="550" spans="5:5" s="232" customFormat="1" x14ac:dyDescent="0.25">
      <c r="E550" s="295"/>
    </row>
    <row r="551" spans="5:5" s="232" customFormat="1" x14ac:dyDescent="0.25">
      <c r="E551" s="295"/>
    </row>
    <row r="552" spans="5:5" s="232" customFormat="1" x14ac:dyDescent="0.25">
      <c r="E552" s="295"/>
    </row>
    <row r="553" spans="5:5" s="232" customFormat="1" x14ac:dyDescent="0.25">
      <c r="E553" s="295"/>
    </row>
    <row r="554" spans="5:5" s="232" customFormat="1" x14ac:dyDescent="0.25">
      <c r="E554" s="295"/>
    </row>
    <row r="555" spans="5:5" s="232" customFormat="1" x14ac:dyDescent="0.25">
      <c r="E555" s="295"/>
    </row>
    <row r="556" spans="5:5" s="232" customFormat="1" x14ac:dyDescent="0.25">
      <c r="E556" s="295"/>
    </row>
    <row r="557" spans="5:5" s="232" customFormat="1" x14ac:dyDescent="0.25">
      <c r="E557" s="295"/>
    </row>
    <row r="558" spans="5:5" s="232" customFormat="1" x14ac:dyDescent="0.25">
      <c r="E558" s="295"/>
    </row>
    <row r="559" spans="5:5" s="232" customFormat="1" x14ac:dyDescent="0.25">
      <c r="E559" s="295"/>
    </row>
    <row r="560" spans="5:5" s="232" customFormat="1" x14ac:dyDescent="0.25">
      <c r="E560" s="295"/>
    </row>
    <row r="561" spans="5:5" s="232" customFormat="1" x14ac:dyDescent="0.25">
      <c r="E561" s="295"/>
    </row>
    <row r="562" spans="5:5" s="232" customFormat="1" x14ac:dyDescent="0.25">
      <c r="E562" s="295"/>
    </row>
    <row r="563" spans="5:5" s="232" customFormat="1" x14ac:dyDescent="0.25">
      <c r="E563" s="295"/>
    </row>
    <row r="564" spans="5:5" s="232" customFormat="1" x14ac:dyDescent="0.25">
      <c r="E564" s="295"/>
    </row>
    <row r="565" spans="5:5" s="232" customFormat="1" x14ac:dyDescent="0.25">
      <c r="E565" s="295"/>
    </row>
    <row r="566" spans="5:5" s="232" customFormat="1" x14ac:dyDescent="0.25">
      <c r="E566" s="295"/>
    </row>
    <row r="567" spans="5:5" s="232" customFormat="1" x14ac:dyDescent="0.25">
      <c r="E567" s="295"/>
    </row>
    <row r="568" spans="5:5" s="232" customFormat="1" x14ac:dyDescent="0.25">
      <c r="E568" s="295"/>
    </row>
    <row r="569" spans="5:5" s="232" customFormat="1" x14ac:dyDescent="0.25">
      <c r="E569" s="295"/>
    </row>
    <row r="570" spans="5:5" s="232" customFormat="1" x14ac:dyDescent="0.25">
      <c r="E570" s="295"/>
    </row>
    <row r="571" spans="5:5" s="232" customFormat="1" x14ac:dyDescent="0.25">
      <c r="E571" s="295"/>
    </row>
    <row r="572" spans="5:5" s="232" customFormat="1" x14ac:dyDescent="0.25">
      <c r="E572" s="295"/>
    </row>
    <row r="573" spans="5:5" s="232" customFormat="1" x14ac:dyDescent="0.25">
      <c r="E573" s="295"/>
    </row>
    <row r="574" spans="5:5" s="232" customFormat="1" x14ac:dyDescent="0.25">
      <c r="E574" s="295"/>
    </row>
    <row r="575" spans="5:5" s="232" customFormat="1" x14ac:dyDescent="0.25">
      <c r="E575" s="295"/>
    </row>
    <row r="576" spans="5:5" s="232" customFormat="1" x14ac:dyDescent="0.25">
      <c r="E576" s="295"/>
    </row>
    <row r="577" spans="5:5" s="232" customFormat="1" x14ac:dyDescent="0.25">
      <c r="E577" s="295"/>
    </row>
    <row r="578" spans="5:5" s="232" customFormat="1" x14ac:dyDescent="0.25">
      <c r="E578" s="295"/>
    </row>
    <row r="579" spans="5:5" s="232" customFormat="1" x14ac:dyDescent="0.25">
      <c r="E579" s="295"/>
    </row>
    <row r="580" spans="5:5" s="232" customFormat="1" x14ac:dyDescent="0.25">
      <c r="E580" s="295"/>
    </row>
    <row r="581" spans="5:5" s="232" customFormat="1" x14ac:dyDescent="0.25">
      <c r="E581" s="295"/>
    </row>
    <row r="582" spans="5:5" s="232" customFormat="1" x14ac:dyDescent="0.25">
      <c r="E582" s="295"/>
    </row>
    <row r="583" spans="5:5" s="232" customFormat="1" x14ac:dyDescent="0.25">
      <c r="E583" s="295"/>
    </row>
    <row r="584" spans="5:5" s="232" customFormat="1" x14ac:dyDescent="0.25">
      <c r="E584" s="295"/>
    </row>
    <row r="585" spans="5:5" s="232" customFormat="1" x14ac:dyDescent="0.25">
      <c r="E585" s="295"/>
    </row>
    <row r="586" spans="5:5" s="232" customFormat="1" x14ac:dyDescent="0.25">
      <c r="E586" s="295"/>
    </row>
    <row r="587" spans="5:5" s="232" customFormat="1" x14ac:dyDescent="0.25">
      <c r="E587" s="295"/>
    </row>
    <row r="588" spans="5:5" s="232" customFormat="1" x14ac:dyDescent="0.25">
      <c r="E588" s="295"/>
    </row>
    <row r="589" spans="5:5" s="232" customFormat="1" x14ac:dyDescent="0.25">
      <c r="E589" s="295"/>
    </row>
    <row r="590" spans="5:5" s="232" customFormat="1" x14ac:dyDescent="0.25">
      <c r="E590" s="295"/>
    </row>
    <row r="591" spans="5:5" s="232" customFormat="1" x14ac:dyDescent="0.25">
      <c r="E591" s="295"/>
    </row>
    <row r="592" spans="5:5" s="232" customFormat="1" x14ac:dyDescent="0.25">
      <c r="E592" s="295"/>
    </row>
    <row r="593" spans="5:5" s="232" customFormat="1" x14ac:dyDescent="0.25">
      <c r="E593" s="295"/>
    </row>
    <row r="594" spans="5:5" s="232" customFormat="1" x14ac:dyDescent="0.25">
      <c r="E594" s="295"/>
    </row>
    <row r="595" spans="5:5" s="232" customFormat="1" x14ac:dyDescent="0.25">
      <c r="E595" s="295"/>
    </row>
    <row r="596" spans="5:5" s="232" customFormat="1" x14ac:dyDescent="0.25">
      <c r="E596" s="295"/>
    </row>
    <row r="597" spans="5:5" s="232" customFormat="1" x14ac:dyDescent="0.25">
      <c r="E597" s="295"/>
    </row>
    <row r="598" spans="5:5" s="232" customFormat="1" x14ac:dyDescent="0.25">
      <c r="E598" s="295"/>
    </row>
    <row r="599" spans="5:5" s="232" customFormat="1" x14ac:dyDescent="0.25">
      <c r="E599" s="295"/>
    </row>
    <row r="600" spans="5:5" s="232" customFormat="1" x14ac:dyDescent="0.25">
      <c r="E600" s="295"/>
    </row>
    <row r="601" spans="5:5" s="232" customFormat="1" x14ac:dyDescent="0.25">
      <c r="E601" s="295"/>
    </row>
    <row r="602" spans="5:5" s="232" customFormat="1" x14ac:dyDescent="0.25">
      <c r="E602" s="295"/>
    </row>
    <row r="603" spans="5:5" s="232" customFormat="1" x14ac:dyDescent="0.25">
      <c r="E603" s="295"/>
    </row>
    <row r="604" spans="5:5" s="232" customFormat="1" x14ac:dyDescent="0.25">
      <c r="E604" s="295"/>
    </row>
    <row r="605" spans="5:5" s="232" customFormat="1" x14ac:dyDescent="0.25">
      <c r="E605" s="295"/>
    </row>
    <row r="606" spans="5:5" s="232" customFormat="1" x14ac:dyDescent="0.25">
      <c r="E606" s="295"/>
    </row>
    <row r="607" spans="5:5" s="232" customFormat="1" x14ac:dyDescent="0.25">
      <c r="E607" s="295"/>
    </row>
    <row r="608" spans="5:5" s="232" customFormat="1" x14ac:dyDescent="0.25">
      <c r="E608" s="295"/>
    </row>
    <row r="609" spans="5:5" s="232" customFormat="1" x14ac:dyDescent="0.25">
      <c r="E609" s="295"/>
    </row>
    <row r="610" spans="5:5" s="232" customFormat="1" x14ac:dyDescent="0.25">
      <c r="E610" s="295"/>
    </row>
    <row r="611" spans="5:5" s="232" customFormat="1" x14ac:dyDescent="0.25">
      <c r="E611" s="295"/>
    </row>
    <row r="612" spans="5:5" s="232" customFormat="1" x14ac:dyDescent="0.25">
      <c r="E612" s="295"/>
    </row>
    <row r="613" spans="5:5" s="232" customFormat="1" x14ac:dyDescent="0.25">
      <c r="E613" s="295"/>
    </row>
    <row r="614" spans="5:5" s="232" customFormat="1" x14ac:dyDescent="0.25">
      <c r="E614" s="295"/>
    </row>
    <row r="615" spans="5:5" s="232" customFormat="1" x14ac:dyDescent="0.25">
      <c r="E615" s="295"/>
    </row>
    <row r="616" spans="5:5" s="232" customFormat="1" x14ac:dyDescent="0.25">
      <c r="E616" s="295"/>
    </row>
    <row r="617" spans="5:5" s="232" customFormat="1" x14ac:dyDescent="0.25">
      <c r="E617" s="295"/>
    </row>
    <row r="618" spans="5:5" s="232" customFormat="1" x14ac:dyDescent="0.25">
      <c r="E618" s="295"/>
    </row>
    <row r="619" spans="5:5" s="232" customFormat="1" x14ac:dyDescent="0.25">
      <c r="E619" s="295"/>
    </row>
    <row r="620" spans="5:5" s="232" customFormat="1" x14ac:dyDescent="0.25">
      <c r="E620" s="295"/>
    </row>
    <row r="621" spans="5:5" s="232" customFormat="1" x14ac:dyDescent="0.25">
      <c r="E621" s="295"/>
    </row>
    <row r="622" spans="5:5" s="232" customFormat="1" x14ac:dyDescent="0.25">
      <c r="E622" s="295"/>
    </row>
    <row r="623" spans="5:5" s="232" customFormat="1" x14ac:dyDescent="0.25">
      <c r="E623" s="295"/>
    </row>
    <row r="624" spans="5:5" s="232" customFormat="1" x14ac:dyDescent="0.25">
      <c r="E624" s="295"/>
    </row>
    <row r="625" spans="5:5" s="232" customFormat="1" x14ac:dyDescent="0.25">
      <c r="E625" s="295"/>
    </row>
    <row r="626" spans="5:5" s="232" customFormat="1" x14ac:dyDescent="0.25">
      <c r="E626" s="295"/>
    </row>
    <row r="627" spans="5:5" s="232" customFormat="1" x14ac:dyDescent="0.25">
      <c r="E627" s="295"/>
    </row>
    <row r="628" spans="5:5" s="232" customFormat="1" x14ac:dyDescent="0.25">
      <c r="E628" s="295"/>
    </row>
    <row r="629" spans="5:5" s="232" customFormat="1" x14ac:dyDescent="0.25">
      <c r="E629" s="295"/>
    </row>
    <row r="630" spans="5:5" s="232" customFormat="1" x14ac:dyDescent="0.25">
      <c r="E630" s="295"/>
    </row>
    <row r="631" spans="5:5" s="232" customFormat="1" x14ac:dyDescent="0.25">
      <c r="E631" s="295"/>
    </row>
    <row r="632" spans="5:5" s="232" customFormat="1" x14ac:dyDescent="0.25">
      <c r="E632" s="295"/>
    </row>
    <row r="633" spans="5:5" s="232" customFormat="1" x14ac:dyDescent="0.25">
      <c r="E633" s="295"/>
    </row>
    <row r="634" spans="5:5" s="232" customFormat="1" x14ac:dyDescent="0.25">
      <c r="E634" s="295"/>
    </row>
    <row r="635" spans="5:5" s="232" customFormat="1" x14ac:dyDescent="0.25">
      <c r="E635" s="295"/>
    </row>
    <row r="636" spans="5:5" s="232" customFormat="1" x14ac:dyDescent="0.25">
      <c r="E636" s="295"/>
    </row>
    <row r="637" spans="5:5" s="232" customFormat="1" x14ac:dyDescent="0.25">
      <c r="E637" s="295"/>
    </row>
    <row r="638" spans="5:5" s="232" customFormat="1" x14ac:dyDescent="0.25">
      <c r="E638" s="295"/>
    </row>
    <row r="639" spans="5:5" s="232" customFormat="1" x14ac:dyDescent="0.25">
      <c r="E639" s="295"/>
    </row>
    <row r="640" spans="5:5" s="232" customFormat="1" x14ac:dyDescent="0.25">
      <c r="E640" s="295"/>
    </row>
    <row r="641" spans="5:5" s="232" customFormat="1" x14ac:dyDescent="0.25">
      <c r="E641" s="295"/>
    </row>
    <row r="642" spans="5:5" s="232" customFormat="1" x14ac:dyDescent="0.25">
      <c r="E642" s="295"/>
    </row>
    <row r="643" spans="5:5" s="232" customFormat="1" x14ac:dyDescent="0.25">
      <c r="E643" s="295"/>
    </row>
    <row r="644" spans="5:5" s="232" customFormat="1" x14ac:dyDescent="0.25">
      <c r="E644" s="295"/>
    </row>
    <row r="645" spans="5:5" s="232" customFormat="1" x14ac:dyDescent="0.25">
      <c r="E645" s="295"/>
    </row>
    <row r="646" spans="5:5" s="232" customFormat="1" x14ac:dyDescent="0.25">
      <c r="E646" s="295"/>
    </row>
    <row r="647" spans="5:5" s="232" customFormat="1" x14ac:dyDescent="0.25">
      <c r="E647" s="295"/>
    </row>
    <row r="648" spans="5:5" s="232" customFormat="1" x14ac:dyDescent="0.25">
      <c r="E648" s="295"/>
    </row>
    <row r="649" spans="5:5" s="232" customFormat="1" x14ac:dyDescent="0.25">
      <c r="E649" s="295"/>
    </row>
    <row r="650" spans="5:5" s="232" customFormat="1" x14ac:dyDescent="0.25">
      <c r="E650" s="295"/>
    </row>
    <row r="651" spans="5:5" s="232" customFormat="1" x14ac:dyDescent="0.25">
      <c r="E651" s="295"/>
    </row>
    <row r="652" spans="5:5" s="232" customFormat="1" x14ac:dyDescent="0.25">
      <c r="E652" s="295"/>
    </row>
    <row r="653" spans="5:5" s="232" customFormat="1" x14ac:dyDescent="0.25">
      <c r="E653" s="295"/>
    </row>
    <row r="654" spans="5:5" s="232" customFormat="1" x14ac:dyDescent="0.25">
      <c r="E654" s="295"/>
    </row>
    <row r="655" spans="5:5" s="232" customFormat="1" x14ac:dyDescent="0.25">
      <c r="E655" s="295"/>
    </row>
    <row r="656" spans="5:5" s="232" customFormat="1" x14ac:dyDescent="0.25">
      <c r="E656" s="295"/>
    </row>
    <row r="657" spans="5:5" s="232" customFormat="1" x14ac:dyDescent="0.25">
      <c r="E657" s="295"/>
    </row>
    <row r="658" spans="5:5" s="232" customFormat="1" x14ac:dyDescent="0.25">
      <c r="E658" s="295"/>
    </row>
    <row r="659" spans="5:5" s="232" customFormat="1" x14ac:dyDescent="0.25">
      <c r="E659" s="295"/>
    </row>
    <row r="660" spans="5:5" s="232" customFormat="1" x14ac:dyDescent="0.25">
      <c r="E660" s="295"/>
    </row>
    <row r="661" spans="5:5" s="232" customFormat="1" x14ac:dyDescent="0.25">
      <c r="E661" s="295"/>
    </row>
    <row r="662" spans="5:5" s="232" customFormat="1" x14ac:dyDescent="0.25">
      <c r="E662" s="295"/>
    </row>
    <row r="663" spans="5:5" s="232" customFormat="1" x14ac:dyDescent="0.25">
      <c r="E663" s="295"/>
    </row>
    <row r="664" spans="5:5" s="232" customFormat="1" x14ac:dyDescent="0.25">
      <c r="E664" s="295"/>
    </row>
    <row r="665" spans="5:5" s="232" customFormat="1" x14ac:dyDescent="0.25">
      <c r="E665" s="295"/>
    </row>
    <row r="666" spans="5:5" s="232" customFormat="1" x14ac:dyDescent="0.25">
      <c r="E666" s="295"/>
    </row>
    <row r="667" spans="5:5" s="232" customFormat="1" x14ac:dyDescent="0.25">
      <c r="E667" s="295"/>
    </row>
    <row r="668" spans="5:5" s="232" customFormat="1" x14ac:dyDescent="0.25">
      <c r="E668" s="295"/>
    </row>
    <row r="669" spans="5:5" s="232" customFormat="1" x14ac:dyDescent="0.25">
      <c r="E669" s="295"/>
    </row>
    <row r="670" spans="5:5" s="232" customFormat="1" x14ac:dyDescent="0.25">
      <c r="E670" s="295"/>
    </row>
    <row r="671" spans="5:5" s="232" customFormat="1" x14ac:dyDescent="0.25">
      <c r="E671" s="295"/>
    </row>
    <row r="672" spans="5:5" s="232" customFormat="1" x14ac:dyDescent="0.25">
      <c r="E672" s="295"/>
    </row>
    <row r="673" spans="5:5" s="232" customFormat="1" x14ac:dyDescent="0.25">
      <c r="E673" s="295"/>
    </row>
    <row r="674" spans="5:5" s="232" customFormat="1" x14ac:dyDescent="0.25">
      <c r="E674" s="295"/>
    </row>
    <row r="675" spans="5:5" s="232" customFormat="1" x14ac:dyDescent="0.25">
      <c r="E675" s="295"/>
    </row>
    <row r="676" spans="5:5" s="232" customFormat="1" x14ac:dyDescent="0.25">
      <c r="E676" s="295"/>
    </row>
    <row r="677" spans="5:5" s="232" customFormat="1" x14ac:dyDescent="0.25">
      <c r="E677" s="295"/>
    </row>
    <row r="678" spans="5:5" s="232" customFormat="1" x14ac:dyDescent="0.25">
      <c r="E678" s="295"/>
    </row>
    <row r="679" spans="5:5" s="232" customFormat="1" x14ac:dyDescent="0.25">
      <c r="E679" s="295"/>
    </row>
    <row r="680" spans="5:5" s="232" customFormat="1" x14ac:dyDescent="0.25">
      <c r="E680" s="295"/>
    </row>
    <row r="681" spans="5:5" s="232" customFormat="1" x14ac:dyDescent="0.25">
      <c r="E681" s="295"/>
    </row>
    <row r="682" spans="5:5" s="232" customFormat="1" x14ac:dyDescent="0.25">
      <c r="E682" s="295"/>
    </row>
    <row r="683" spans="5:5" s="232" customFormat="1" x14ac:dyDescent="0.25">
      <c r="E683" s="295"/>
    </row>
    <row r="684" spans="5:5" s="232" customFormat="1" x14ac:dyDescent="0.25">
      <c r="E684" s="295"/>
    </row>
    <row r="685" spans="5:5" s="232" customFormat="1" x14ac:dyDescent="0.25">
      <c r="E685" s="295"/>
    </row>
    <row r="686" spans="5:5" s="232" customFormat="1" x14ac:dyDescent="0.25">
      <c r="E686" s="295"/>
    </row>
    <row r="687" spans="5:5" s="232" customFormat="1" x14ac:dyDescent="0.25">
      <c r="E687" s="295"/>
    </row>
    <row r="688" spans="5:5" s="232" customFormat="1" x14ac:dyDescent="0.25">
      <c r="E688" s="295"/>
    </row>
    <row r="689" spans="5:5" s="232" customFormat="1" x14ac:dyDescent="0.25">
      <c r="E689" s="295"/>
    </row>
    <row r="690" spans="5:5" s="232" customFormat="1" x14ac:dyDescent="0.25">
      <c r="E690" s="295"/>
    </row>
    <row r="691" spans="5:5" s="232" customFormat="1" x14ac:dyDescent="0.25">
      <c r="E691" s="295"/>
    </row>
    <row r="692" spans="5:5" s="232" customFormat="1" x14ac:dyDescent="0.25">
      <c r="E692" s="295"/>
    </row>
    <row r="693" spans="5:5" s="232" customFormat="1" x14ac:dyDescent="0.25">
      <c r="E693" s="295"/>
    </row>
    <row r="694" spans="5:5" s="232" customFormat="1" x14ac:dyDescent="0.25">
      <c r="E694" s="295"/>
    </row>
    <row r="695" spans="5:5" s="232" customFormat="1" x14ac:dyDescent="0.25">
      <c r="E695" s="295"/>
    </row>
    <row r="696" spans="5:5" s="232" customFormat="1" x14ac:dyDescent="0.25">
      <c r="E696" s="295"/>
    </row>
    <row r="697" spans="5:5" s="232" customFormat="1" x14ac:dyDescent="0.25">
      <c r="E697" s="295"/>
    </row>
    <row r="698" spans="5:5" s="232" customFormat="1" x14ac:dyDescent="0.25">
      <c r="E698" s="295"/>
    </row>
    <row r="699" spans="5:5" s="232" customFormat="1" x14ac:dyDescent="0.25">
      <c r="E699" s="295"/>
    </row>
    <row r="700" spans="5:5" s="232" customFormat="1" x14ac:dyDescent="0.25">
      <c r="E700" s="295"/>
    </row>
    <row r="701" spans="5:5" s="232" customFormat="1" x14ac:dyDescent="0.25">
      <c r="E701" s="295"/>
    </row>
    <row r="702" spans="5:5" s="232" customFormat="1" x14ac:dyDescent="0.25">
      <c r="E702" s="295"/>
    </row>
    <row r="703" spans="5:5" s="232" customFormat="1" x14ac:dyDescent="0.25">
      <c r="E703" s="295"/>
    </row>
    <row r="704" spans="5:5" s="232" customFormat="1" x14ac:dyDescent="0.25">
      <c r="E704" s="295"/>
    </row>
    <row r="705" spans="5:5" s="232" customFormat="1" x14ac:dyDescent="0.25">
      <c r="E705" s="295"/>
    </row>
  </sheetData>
  <autoFilter ref="A14:AJ130" xr:uid="{00000000-0009-0000-0000-00000E000000}"/>
  <mergeCells count="4">
    <mergeCell ref="E6:T6"/>
    <mergeCell ref="C135:T135"/>
    <mergeCell ref="C136:T136"/>
    <mergeCell ref="C137:T13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0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J154"/>
  <sheetViews>
    <sheetView zoomScale="50" zoomScaleNormal="50" workbookViewId="0">
      <selection sqref="A1:XFD1048576"/>
    </sheetView>
  </sheetViews>
  <sheetFormatPr baseColWidth="10" defaultColWidth="76.85546875" defaultRowHeight="18" x14ac:dyDescent="0.25"/>
  <cols>
    <col min="1" max="1" width="7.28515625" style="190" customWidth="1"/>
    <col min="2" max="2" width="7.42578125" style="190" bestFit="1" customWidth="1"/>
    <col min="3" max="3" width="61.28515625" style="190" customWidth="1"/>
    <col min="4" max="4" width="20.7109375" style="190" customWidth="1"/>
    <col min="5" max="5" width="30.140625" style="229" customWidth="1"/>
    <col min="6" max="6" width="26.42578125" style="190" customWidth="1"/>
    <col min="7" max="7" width="25.7109375" style="190" customWidth="1"/>
    <col min="8" max="8" width="24.42578125" style="190" customWidth="1"/>
    <col min="9" max="9" width="23.5703125" style="190" customWidth="1"/>
    <col min="10" max="10" width="27.7109375" style="190" bestFit="1" customWidth="1"/>
    <col min="11" max="11" width="25" style="190" customWidth="1"/>
    <col min="12" max="12" width="25.42578125" style="190" bestFit="1" customWidth="1"/>
    <col min="13" max="13" width="22.7109375" style="190" customWidth="1"/>
    <col min="14" max="16" width="22.7109375" style="190" hidden="1" customWidth="1"/>
    <col min="17" max="17" width="0.5703125" style="190" hidden="1" customWidth="1"/>
    <col min="18" max="18" width="1.42578125" style="190" hidden="1" customWidth="1"/>
    <col min="19" max="19" width="31.140625" style="190" customWidth="1"/>
    <col min="20" max="20" width="29.7109375" style="190" bestFit="1" customWidth="1"/>
    <col min="21" max="21" width="8.28515625" style="190" customWidth="1"/>
    <col min="22" max="22" width="21.85546875" style="190" bestFit="1" customWidth="1"/>
    <col min="23" max="23" width="23" style="190" bestFit="1" customWidth="1"/>
    <col min="24" max="24" width="19" style="190" customWidth="1"/>
    <col min="25" max="231" width="11.42578125" style="190" customWidth="1"/>
    <col min="232" max="234" width="7.28515625" style="190" customWidth="1"/>
    <col min="235" max="235" width="0" style="190" hidden="1" customWidth="1"/>
    <col min="236" max="236" width="7.28515625" style="190" customWidth="1"/>
    <col min="237" max="237" width="66.140625" style="190" customWidth="1"/>
    <col min="238" max="238" width="0" style="190" hidden="1" customWidth="1"/>
    <col min="239" max="239" width="28" style="190" customWidth="1"/>
    <col min="240" max="240" width="32.140625" style="190" customWidth="1"/>
    <col min="241" max="241" width="39.85546875" style="190" bestFit="1" customWidth="1"/>
    <col min="242" max="242" width="0" style="190" hidden="1" customWidth="1"/>
    <col min="243" max="243" width="7.28515625" style="190" customWidth="1"/>
    <col min="244" max="244" width="0" style="190" hidden="1" customWidth="1"/>
    <col min="245" max="245" width="7.28515625" style="190" customWidth="1"/>
    <col min="246" max="246" width="59.5703125" style="190" customWidth="1"/>
    <col min="247" max="247" width="0" style="190" hidden="1" customWidth="1"/>
    <col min="248" max="248" width="23.85546875" style="190" customWidth="1"/>
    <col min="249" max="249" width="27.42578125" style="190" customWidth="1"/>
    <col min="250" max="250" width="28" style="190" customWidth="1"/>
    <col min="251" max="253" width="0" style="190" hidden="1" customWidth="1"/>
    <col min="254" max="254" width="7.28515625" style="190" customWidth="1"/>
    <col min="255" max="255" width="6.140625" style="190" bestFit="1" customWidth="1"/>
    <col min="256" max="256" width="76.85546875" style="190"/>
    <col min="257" max="257" width="7.28515625" style="190" customWidth="1"/>
    <col min="258" max="258" width="6.140625" style="190" bestFit="1" customWidth="1"/>
    <col min="259" max="259" width="78" style="190" customWidth="1"/>
    <col min="260" max="260" width="20.7109375" style="190" customWidth="1"/>
    <col min="261" max="261" width="26" style="190" customWidth="1"/>
    <col min="262" max="262" width="37" style="190" bestFit="1" customWidth="1"/>
    <col min="263" max="271" width="0" style="190" hidden="1" customWidth="1"/>
    <col min="272" max="274" width="22.7109375" style="190" bestFit="1" customWidth="1"/>
    <col min="275" max="275" width="25.28515625" style="190" bestFit="1" customWidth="1"/>
    <col min="276" max="276" width="21" style="190" bestFit="1" customWidth="1"/>
    <col min="277" max="277" width="8.28515625" style="190" customWidth="1"/>
    <col min="278" max="278" width="19" style="190" bestFit="1" customWidth="1"/>
    <col min="279" max="279" width="20.5703125" style="190" bestFit="1" customWidth="1"/>
    <col min="280" max="280" width="19" style="190" customWidth="1"/>
    <col min="281" max="487" width="11.42578125" style="190" customWidth="1"/>
    <col min="488" max="490" width="7.28515625" style="190" customWidth="1"/>
    <col min="491" max="491" width="0" style="190" hidden="1" customWidth="1"/>
    <col min="492" max="492" width="7.28515625" style="190" customWidth="1"/>
    <col min="493" max="493" width="66.140625" style="190" customWidth="1"/>
    <col min="494" max="494" width="0" style="190" hidden="1" customWidth="1"/>
    <col min="495" max="495" width="28" style="190" customWidth="1"/>
    <col min="496" max="496" width="32.140625" style="190" customWidth="1"/>
    <col min="497" max="497" width="39.85546875" style="190" bestFit="1" customWidth="1"/>
    <col min="498" max="498" width="0" style="190" hidden="1" customWidth="1"/>
    <col min="499" max="499" width="7.28515625" style="190" customWidth="1"/>
    <col min="500" max="500" width="0" style="190" hidden="1" customWidth="1"/>
    <col min="501" max="501" width="7.28515625" style="190" customWidth="1"/>
    <col min="502" max="502" width="59.5703125" style="190" customWidth="1"/>
    <col min="503" max="503" width="0" style="190" hidden="1" customWidth="1"/>
    <col min="504" max="504" width="23.85546875" style="190" customWidth="1"/>
    <col min="505" max="505" width="27.42578125" style="190" customWidth="1"/>
    <col min="506" max="506" width="28" style="190" customWidth="1"/>
    <col min="507" max="509" width="0" style="190" hidden="1" customWidth="1"/>
    <col min="510" max="510" width="7.28515625" style="190" customWidth="1"/>
    <col min="511" max="511" width="6.140625" style="190" bestFit="1" customWidth="1"/>
    <col min="512" max="512" width="76.85546875" style="190"/>
    <col min="513" max="513" width="7.28515625" style="190" customWidth="1"/>
    <col min="514" max="514" width="6.140625" style="190" bestFit="1" customWidth="1"/>
    <col min="515" max="515" width="78" style="190" customWidth="1"/>
    <col min="516" max="516" width="20.7109375" style="190" customWidth="1"/>
    <col min="517" max="517" width="26" style="190" customWidth="1"/>
    <col min="518" max="518" width="37" style="190" bestFit="1" customWidth="1"/>
    <col min="519" max="527" width="0" style="190" hidden="1" customWidth="1"/>
    <col min="528" max="530" width="22.7109375" style="190" bestFit="1" customWidth="1"/>
    <col min="531" max="531" width="25.28515625" style="190" bestFit="1" customWidth="1"/>
    <col min="532" max="532" width="21" style="190" bestFit="1" customWidth="1"/>
    <col min="533" max="533" width="8.28515625" style="190" customWidth="1"/>
    <col min="534" max="534" width="19" style="190" bestFit="1" customWidth="1"/>
    <col min="535" max="535" width="20.5703125" style="190" bestFit="1" customWidth="1"/>
    <col min="536" max="536" width="19" style="190" customWidth="1"/>
    <col min="537" max="743" width="11.42578125" style="190" customWidth="1"/>
    <col min="744" max="746" width="7.28515625" style="190" customWidth="1"/>
    <col min="747" max="747" width="0" style="190" hidden="1" customWidth="1"/>
    <col min="748" max="748" width="7.28515625" style="190" customWidth="1"/>
    <col min="749" max="749" width="66.140625" style="190" customWidth="1"/>
    <col min="750" max="750" width="0" style="190" hidden="1" customWidth="1"/>
    <col min="751" max="751" width="28" style="190" customWidth="1"/>
    <col min="752" max="752" width="32.140625" style="190" customWidth="1"/>
    <col min="753" max="753" width="39.85546875" style="190" bestFit="1" customWidth="1"/>
    <col min="754" max="754" width="0" style="190" hidden="1" customWidth="1"/>
    <col min="755" max="755" width="7.28515625" style="190" customWidth="1"/>
    <col min="756" max="756" width="0" style="190" hidden="1" customWidth="1"/>
    <col min="757" max="757" width="7.28515625" style="190" customWidth="1"/>
    <col min="758" max="758" width="59.5703125" style="190" customWidth="1"/>
    <col min="759" max="759" width="0" style="190" hidden="1" customWidth="1"/>
    <col min="760" max="760" width="23.85546875" style="190" customWidth="1"/>
    <col min="761" max="761" width="27.42578125" style="190" customWidth="1"/>
    <col min="762" max="762" width="28" style="190" customWidth="1"/>
    <col min="763" max="765" width="0" style="190" hidden="1" customWidth="1"/>
    <col min="766" max="766" width="7.28515625" style="190" customWidth="1"/>
    <col min="767" max="767" width="6.140625" style="190" bestFit="1" customWidth="1"/>
    <col min="768" max="768" width="76.85546875" style="190"/>
    <col min="769" max="769" width="7.28515625" style="190" customWidth="1"/>
    <col min="770" max="770" width="6.140625" style="190" bestFit="1" customWidth="1"/>
    <col min="771" max="771" width="78" style="190" customWidth="1"/>
    <col min="772" max="772" width="20.7109375" style="190" customWidth="1"/>
    <col min="773" max="773" width="26" style="190" customWidth="1"/>
    <col min="774" max="774" width="37" style="190" bestFit="1" customWidth="1"/>
    <col min="775" max="783" width="0" style="190" hidden="1" customWidth="1"/>
    <col min="784" max="786" width="22.7109375" style="190" bestFit="1" customWidth="1"/>
    <col min="787" max="787" width="25.28515625" style="190" bestFit="1" customWidth="1"/>
    <col min="788" max="788" width="21" style="190" bestFit="1" customWidth="1"/>
    <col min="789" max="789" width="8.28515625" style="190" customWidth="1"/>
    <col min="790" max="790" width="19" style="190" bestFit="1" customWidth="1"/>
    <col min="791" max="791" width="20.5703125" style="190" bestFit="1" customWidth="1"/>
    <col min="792" max="792" width="19" style="190" customWidth="1"/>
    <col min="793" max="999" width="11.42578125" style="190" customWidth="1"/>
    <col min="1000" max="1002" width="7.28515625" style="190" customWidth="1"/>
    <col min="1003" max="1003" width="0" style="190" hidden="1" customWidth="1"/>
    <col min="1004" max="1004" width="7.28515625" style="190" customWidth="1"/>
    <col min="1005" max="1005" width="66.140625" style="190" customWidth="1"/>
    <col min="1006" max="1006" width="0" style="190" hidden="1" customWidth="1"/>
    <col min="1007" max="1007" width="28" style="190" customWidth="1"/>
    <col min="1008" max="1008" width="32.140625" style="190" customWidth="1"/>
    <col min="1009" max="1009" width="39.85546875" style="190" bestFit="1" customWidth="1"/>
    <col min="1010" max="1010" width="0" style="190" hidden="1" customWidth="1"/>
    <col min="1011" max="1011" width="7.28515625" style="190" customWidth="1"/>
    <col min="1012" max="1012" width="0" style="190" hidden="1" customWidth="1"/>
    <col min="1013" max="1013" width="7.28515625" style="190" customWidth="1"/>
    <col min="1014" max="1014" width="59.5703125" style="190" customWidth="1"/>
    <col min="1015" max="1015" width="0" style="190" hidden="1" customWidth="1"/>
    <col min="1016" max="1016" width="23.85546875" style="190" customWidth="1"/>
    <col min="1017" max="1017" width="27.42578125" style="190" customWidth="1"/>
    <col min="1018" max="1018" width="28" style="190" customWidth="1"/>
    <col min="1019" max="1021" width="0" style="190" hidden="1" customWidth="1"/>
    <col min="1022" max="1022" width="7.28515625" style="190" customWidth="1"/>
    <col min="1023" max="1023" width="6.140625" style="190" bestFit="1" customWidth="1"/>
    <col min="1024" max="1024" width="76.85546875" style="190"/>
    <col min="1025" max="1025" width="7.28515625" style="190" customWidth="1"/>
    <col min="1026" max="1026" width="6.140625" style="190" bestFit="1" customWidth="1"/>
    <col min="1027" max="1027" width="78" style="190" customWidth="1"/>
    <col min="1028" max="1028" width="20.7109375" style="190" customWidth="1"/>
    <col min="1029" max="1029" width="26" style="190" customWidth="1"/>
    <col min="1030" max="1030" width="37" style="190" bestFit="1" customWidth="1"/>
    <col min="1031" max="1039" width="0" style="190" hidden="1" customWidth="1"/>
    <col min="1040" max="1042" width="22.7109375" style="190" bestFit="1" customWidth="1"/>
    <col min="1043" max="1043" width="25.28515625" style="190" bestFit="1" customWidth="1"/>
    <col min="1044" max="1044" width="21" style="190" bestFit="1" customWidth="1"/>
    <col min="1045" max="1045" width="8.28515625" style="190" customWidth="1"/>
    <col min="1046" max="1046" width="19" style="190" bestFit="1" customWidth="1"/>
    <col min="1047" max="1047" width="20.5703125" style="190" bestFit="1" customWidth="1"/>
    <col min="1048" max="1048" width="19" style="190" customWidth="1"/>
    <col min="1049" max="1255" width="11.42578125" style="190" customWidth="1"/>
    <col min="1256" max="1258" width="7.28515625" style="190" customWidth="1"/>
    <col min="1259" max="1259" width="0" style="190" hidden="1" customWidth="1"/>
    <col min="1260" max="1260" width="7.28515625" style="190" customWidth="1"/>
    <col min="1261" max="1261" width="66.140625" style="190" customWidth="1"/>
    <col min="1262" max="1262" width="0" style="190" hidden="1" customWidth="1"/>
    <col min="1263" max="1263" width="28" style="190" customWidth="1"/>
    <col min="1264" max="1264" width="32.140625" style="190" customWidth="1"/>
    <col min="1265" max="1265" width="39.85546875" style="190" bestFit="1" customWidth="1"/>
    <col min="1266" max="1266" width="0" style="190" hidden="1" customWidth="1"/>
    <col min="1267" max="1267" width="7.28515625" style="190" customWidth="1"/>
    <col min="1268" max="1268" width="0" style="190" hidden="1" customWidth="1"/>
    <col min="1269" max="1269" width="7.28515625" style="190" customWidth="1"/>
    <col min="1270" max="1270" width="59.5703125" style="190" customWidth="1"/>
    <col min="1271" max="1271" width="0" style="190" hidden="1" customWidth="1"/>
    <col min="1272" max="1272" width="23.85546875" style="190" customWidth="1"/>
    <col min="1273" max="1273" width="27.42578125" style="190" customWidth="1"/>
    <col min="1274" max="1274" width="28" style="190" customWidth="1"/>
    <col min="1275" max="1277" width="0" style="190" hidden="1" customWidth="1"/>
    <col min="1278" max="1278" width="7.28515625" style="190" customWidth="1"/>
    <col min="1279" max="1279" width="6.140625" style="190" bestFit="1" customWidth="1"/>
    <col min="1280" max="1280" width="76.85546875" style="190"/>
    <col min="1281" max="1281" width="7.28515625" style="190" customWidth="1"/>
    <col min="1282" max="1282" width="6.140625" style="190" bestFit="1" customWidth="1"/>
    <col min="1283" max="1283" width="78" style="190" customWidth="1"/>
    <col min="1284" max="1284" width="20.7109375" style="190" customWidth="1"/>
    <col min="1285" max="1285" width="26" style="190" customWidth="1"/>
    <col min="1286" max="1286" width="37" style="190" bestFit="1" customWidth="1"/>
    <col min="1287" max="1295" width="0" style="190" hidden="1" customWidth="1"/>
    <col min="1296" max="1298" width="22.7109375" style="190" bestFit="1" customWidth="1"/>
    <col min="1299" max="1299" width="25.28515625" style="190" bestFit="1" customWidth="1"/>
    <col min="1300" max="1300" width="21" style="190" bestFit="1" customWidth="1"/>
    <col min="1301" max="1301" width="8.28515625" style="190" customWidth="1"/>
    <col min="1302" max="1302" width="19" style="190" bestFit="1" customWidth="1"/>
    <col min="1303" max="1303" width="20.5703125" style="190" bestFit="1" customWidth="1"/>
    <col min="1304" max="1304" width="19" style="190" customWidth="1"/>
    <col min="1305" max="1511" width="11.42578125" style="190" customWidth="1"/>
    <col min="1512" max="1514" width="7.28515625" style="190" customWidth="1"/>
    <col min="1515" max="1515" width="0" style="190" hidden="1" customWidth="1"/>
    <col min="1516" max="1516" width="7.28515625" style="190" customWidth="1"/>
    <col min="1517" max="1517" width="66.140625" style="190" customWidth="1"/>
    <col min="1518" max="1518" width="0" style="190" hidden="1" customWidth="1"/>
    <col min="1519" max="1519" width="28" style="190" customWidth="1"/>
    <col min="1520" max="1520" width="32.140625" style="190" customWidth="1"/>
    <col min="1521" max="1521" width="39.85546875" style="190" bestFit="1" customWidth="1"/>
    <col min="1522" max="1522" width="0" style="190" hidden="1" customWidth="1"/>
    <col min="1523" max="1523" width="7.28515625" style="190" customWidth="1"/>
    <col min="1524" max="1524" width="0" style="190" hidden="1" customWidth="1"/>
    <col min="1525" max="1525" width="7.28515625" style="190" customWidth="1"/>
    <col min="1526" max="1526" width="59.5703125" style="190" customWidth="1"/>
    <col min="1527" max="1527" width="0" style="190" hidden="1" customWidth="1"/>
    <col min="1528" max="1528" width="23.85546875" style="190" customWidth="1"/>
    <col min="1529" max="1529" width="27.42578125" style="190" customWidth="1"/>
    <col min="1530" max="1530" width="28" style="190" customWidth="1"/>
    <col min="1531" max="1533" width="0" style="190" hidden="1" customWidth="1"/>
    <col min="1534" max="1534" width="7.28515625" style="190" customWidth="1"/>
    <col min="1535" max="1535" width="6.140625" style="190" bestFit="1" customWidth="1"/>
    <col min="1536" max="1536" width="76.85546875" style="190"/>
    <col min="1537" max="1537" width="7.28515625" style="190" customWidth="1"/>
    <col min="1538" max="1538" width="6.140625" style="190" bestFit="1" customWidth="1"/>
    <col min="1539" max="1539" width="78" style="190" customWidth="1"/>
    <col min="1540" max="1540" width="20.7109375" style="190" customWidth="1"/>
    <col min="1541" max="1541" width="26" style="190" customWidth="1"/>
    <col min="1542" max="1542" width="37" style="190" bestFit="1" customWidth="1"/>
    <col min="1543" max="1551" width="0" style="190" hidden="1" customWidth="1"/>
    <col min="1552" max="1554" width="22.7109375" style="190" bestFit="1" customWidth="1"/>
    <col min="1555" max="1555" width="25.28515625" style="190" bestFit="1" customWidth="1"/>
    <col min="1556" max="1556" width="21" style="190" bestFit="1" customWidth="1"/>
    <col min="1557" max="1557" width="8.28515625" style="190" customWidth="1"/>
    <col min="1558" max="1558" width="19" style="190" bestFit="1" customWidth="1"/>
    <col min="1559" max="1559" width="20.5703125" style="190" bestFit="1" customWidth="1"/>
    <col min="1560" max="1560" width="19" style="190" customWidth="1"/>
    <col min="1561" max="1767" width="11.42578125" style="190" customWidth="1"/>
    <col min="1768" max="1770" width="7.28515625" style="190" customWidth="1"/>
    <col min="1771" max="1771" width="0" style="190" hidden="1" customWidth="1"/>
    <col min="1772" max="1772" width="7.28515625" style="190" customWidth="1"/>
    <col min="1773" max="1773" width="66.140625" style="190" customWidth="1"/>
    <col min="1774" max="1774" width="0" style="190" hidden="1" customWidth="1"/>
    <col min="1775" max="1775" width="28" style="190" customWidth="1"/>
    <col min="1776" max="1776" width="32.140625" style="190" customWidth="1"/>
    <col min="1777" max="1777" width="39.85546875" style="190" bestFit="1" customWidth="1"/>
    <col min="1778" max="1778" width="0" style="190" hidden="1" customWidth="1"/>
    <col min="1779" max="1779" width="7.28515625" style="190" customWidth="1"/>
    <col min="1780" max="1780" width="0" style="190" hidden="1" customWidth="1"/>
    <col min="1781" max="1781" width="7.28515625" style="190" customWidth="1"/>
    <col min="1782" max="1782" width="59.5703125" style="190" customWidth="1"/>
    <col min="1783" max="1783" width="0" style="190" hidden="1" customWidth="1"/>
    <col min="1784" max="1784" width="23.85546875" style="190" customWidth="1"/>
    <col min="1785" max="1785" width="27.42578125" style="190" customWidth="1"/>
    <col min="1786" max="1786" width="28" style="190" customWidth="1"/>
    <col min="1787" max="1789" width="0" style="190" hidden="1" customWidth="1"/>
    <col min="1790" max="1790" width="7.28515625" style="190" customWidth="1"/>
    <col min="1791" max="1791" width="6.140625" style="190" bestFit="1" customWidth="1"/>
    <col min="1792" max="1792" width="76.85546875" style="190"/>
    <col min="1793" max="1793" width="7.28515625" style="190" customWidth="1"/>
    <col min="1794" max="1794" width="6.140625" style="190" bestFit="1" customWidth="1"/>
    <col min="1795" max="1795" width="78" style="190" customWidth="1"/>
    <col min="1796" max="1796" width="20.7109375" style="190" customWidth="1"/>
    <col min="1797" max="1797" width="26" style="190" customWidth="1"/>
    <col min="1798" max="1798" width="37" style="190" bestFit="1" customWidth="1"/>
    <col min="1799" max="1807" width="0" style="190" hidden="1" customWidth="1"/>
    <col min="1808" max="1810" width="22.7109375" style="190" bestFit="1" customWidth="1"/>
    <col min="1811" max="1811" width="25.28515625" style="190" bestFit="1" customWidth="1"/>
    <col min="1812" max="1812" width="21" style="190" bestFit="1" customWidth="1"/>
    <col min="1813" max="1813" width="8.28515625" style="190" customWidth="1"/>
    <col min="1814" max="1814" width="19" style="190" bestFit="1" customWidth="1"/>
    <col min="1815" max="1815" width="20.5703125" style="190" bestFit="1" customWidth="1"/>
    <col min="1816" max="1816" width="19" style="190" customWidth="1"/>
    <col min="1817" max="2023" width="11.42578125" style="190" customWidth="1"/>
    <col min="2024" max="2026" width="7.28515625" style="190" customWidth="1"/>
    <col min="2027" max="2027" width="0" style="190" hidden="1" customWidth="1"/>
    <col min="2028" max="2028" width="7.28515625" style="190" customWidth="1"/>
    <col min="2029" max="2029" width="66.140625" style="190" customWidth="1"/>
    <col min="2030" max="2030" width="0" style="190" hidden="1" customWidth="1"/>
    <col min="2031" max="2031" width="28" style="190" customWidth="1"/>
    <col min="2032" max="2032" width="32.140625" style="190" customWidth="1"/>
    <col min="2033" max="2033" width="39.85546875" style="190" bestFit="1" customWidth="1"/>
    <col min="2034" max="2034" width="0" style="190" hidden="1" customWidth="1"/>
    <col min="2035" max="2035" width="7.28515625" style="190" customWidth="1"/>
    <col min="2036" max="2036" width="0" style="190" hidden="1" customWidth="1"/>
    <col min="2037" max="2037" width="7.28515625" style="190" customWidth="1"/>
    <col min="2038" max="2038" width="59.5703125" style="190" customWidth="1"/>
    <col min="2039" max="2039" width="0" style="190" hidden="1" customWidth="1"/>
    <col min="2040" max="2040" width="23.85546875" style="190" customWidth="1"/>
    <col min="2041" max="2041" width="27.42578125" style="190" customWidth="1"/>
    <col min="2042" max="2042" width="28" style="190" customWidth="1"/>
    <col min="2043" max="2045" width="0" style="190" hidden="1" customWidth="1"/>
    <col min="2046" max="2046" width="7.28515625" style="190" customWidth="1"/>
    <col min="2047" max="2047" width="6.140625" style="190" bestFit="1" customWidth="1"/>
    <col min="2048" max="2048" width="76.85546875" style="190"/>
    <col min="2049" max="2049" width="7.28515625" style="190" customWidth="1"/>
    <col min="2050" max="2050" width="6.140625" style="190" bestFit="1" customWidth="1"/>
    <col min="2051" max="2051" width="78" style="190" customWidth="1"/>
    <col min="2052" max="2052" width="20.7109375" style="190" customWidth="1"/>
    <col min="2053" max="2053" width="26" style="190" customWidth="1"/>
    <col min="2054" max="2054" width="37" style="190" bestFit="1" customWidth="1"/>
    <col min="2055" max="2063" width="0" style="190" hidden="1" customWidth="1"/>
    <col min="2064" max="2066" width="22.7109375" style="190" bestFit="1" customWidth="1"/>
    <col min="2067" max="2067" width="25.28515625" style="190" bestFit="1" customWidth="1"/>
    <col min="2068" max="2068" width="21" style="190" bestFit="1" customWidth="1"/>
    <col min="2069" max="2069" width="8.28515625" style="190" customWidth="1"/>
    <col min="2070" max="2070" width="19" style="190" bestFit="1" customWidth="1"/>
    <col min="2071" max="2071" width="20.5703125" style="190" bestFit="1" customWidth="1"/>
    <col min="2072" max="2072" width="19" style="190" customWidth="1"/>
    <col min="2073" max="2279" width="11.42578125" style="190" customWidth="1"/>
    <col min="2280" max="2282" width="7.28515625" style="190" customWidth="1"/>
    <col min="2283" max="2283" width="0" style="190" hidden="1" customWidth="1"/>
    <col min="2284" max="2284" width="7.28515625" style="190" customWidth="1"/>
    <col min="2285" max="2285" width="66.140625" style="190" customWidth="1"/>
    <col min="2286" max="2286" width="0" style="190" hidden="1" customWidth="1"/>
    <col min="2287" max="2287" width="28" style="190" customWidth="1"/>
    <col min="2288" max="2288" width="32.140625" style="190" customWidth="1"/>
    <col min="2289" max="2289" width="39.85546875" style="190" bestFit="1" customWidth="1"/>
    <col min="2290" max="2290" width="0" style="190" hidden="1" customWidth="1"/>
    <col min="2291" max="2291" width="7.28515625" style="190" customWidth="1"/>
    <col min="2292" max="2292" width="0" style="190" hidden="1" customWidth="1"/>
    <col min="2293" max="2293" width="7.28515625" style="190" customWidth="1"/>
    <col min="2294" max="2294" width="59.5703125" style="190" customWidth="1"/>
    <col min="2295" max="2295" width="0" style="190" hidden="1" customWidth="1"/>
    <col min="2296" max="2296" width="23.85546875" style="190" customWidth="1"/>
    <col min="2297" max="2297" width="27.42578125" style="190" customWidth="1"/>
    <col min="2298" max="2298" width="28" style="190" customWidth="1"/>
    <col min="2299" max="2301" width="0" style="190" hidden="1" customWidth="1"/>
    <col min="2302" max="2302" width="7.28515625" style="190" customWidth="1"/>
    <col min="2303" max="2303" width="6.140625" style="190" bestFit="1" customWidth="1"/>
    <col min="2304" max="2304" width="76.85546875" style="190"/>
    <col min="2305" max="2305" width="7.28515625" style="190" customWidth="1"/>
    <col min="2306" max="2306" width="6.140625" style="190" bestFit="1" customWidth="1"/>
    <col min="2307" max="2307" width="78" style="190" customWidth="1"/>
    <col min="2308" max="2308" width="20.7109375" style="190" customWidth="1"/>
    <col min="2309" max="2309" width="26" style="190" customWidth="1"/>
    <col min="2310" max="2310" width="37" style="190" bestFit="1" customWidth="1"/>
    <col min="2311" max="2319" width="0" style="190" hidden="1" customWidth="1"/>
    <col min="2320" max="2322" width="22.7109375" style="190" bestFit="1" customWidth="1"/>
    <col min="2323" max="2323" width="25.28515625" style="190" bestFit="1" customWidth="1"/>
    <col min="2324" max="2324" width="21" style="190" bestFit="1" customWidth="1"/>
    <col min="2325" max="2325" width="8.28515625" style="190" customWidth="1"/>
    <col min="2326" max="2326" width="19" style="190" bestFit="1" customWidth="1"/>
    <col min="2327" max="2327" width="20.5703125" style="190" bestFit="1" customWidth="1"/>
    <col min="2328" max="2328" width="19" style="190" customWidth="1"/>
    <col min="2329" max="2535" width="11.42578125" style="190" customWidth="1"/>
    <col min="2536" max="2538" width="7.28515625" style="190" customWidth="1"/>
    <col min="2539" max="2539" width="0" style="190" hidden="1" customWidth="1"/>
    <col min="2540" max="2540" width="7.28515625" style="190" customWidth="1"/>
    <col min="2541" max="2541" width="66.140625" style="190" customWidth="1"/>
    <col min="2542" max="2542" width="0" style="190" hidden="1" customWidth="1"/>
    <col min="2543" max="2543" width="28" style="190" customWidth="1"/>
    <col min="2544" max="2544" width="32.140625" style="190" customWidth="1"/>
    <col min="2545" max="2545" width="39.85546875" style="190" bestFit="1" customWidth="1"/>
    <col min="2546" max="2546" width="0" style="190" hidden="1" customWidth="1"/>
    <col min="2547" max="2547" width="7.28515625" style="190" customWidth="1"/>
    <col min="2548" max="2548" width="0" style="190" hidden="1" customWidth="1"/>
    <col min="2549" max="2549" width="7.28515625" style="190" customWidth="1"/>
    <col min="2550" max="2550" width="59.5703125" style="190" customWidth="1"/>
    <col min="2551" max="2551" width="0" style="190" hidden="1" customWidth="1"/>
    <col min="2552" max="2552" width="23.85546875" style="190" customWidth="1"/>
    <col min="2553" max="2553" width="27.42578125" style="190" customWidth="1"/>
    <col min="2554" max="2554" width="28" style="190" customWidth="1"/>
    <col min="2555" max="2557" width="0" style="190" hidden="1" customWidth="1"/>
    <col min="2558" max="2558" width="7.28515625" style="190" customWidth="1"/>
    <col min="2559" max="2559" width="6.140625" style="190" bestFit="1" customWidth="1"/>
    <col min="2560" max="2560" width="76.85546875" style="190"/>
    <col min="2561" max="2561" width="7.28515625" style="190" customWidth="1"/>
    <col min="2562" max="2562" width="6.140625" style="190" bestFit="1" customWidth="1"/>
    <col min="2563" max="2563" width="78" style="190" customWidth="1"/>
    <col min="2564" max="2564" width="20.7109375" style="190" customWidth="1"/>
    <col min="2565" max="2565" width="26" style="190" customWidth="1"/>
    <col min="2566" max="2566" width="37" style="190" bestFit="1" customWidth="1"/>
    <col min="2567" max="2575" width="0" style="190" hidden="1" customWidth="1"/>
    <col min="2576" max="2578" width="22.7109375" style="190" bestFit="1" customWidth="1"/>
    <col min="2579" max="2579" width="25.28515625" style="190" bestFit="1" customWidth="1"/>
    <col min="2580" max="2580" width="21" style="190" bestFit="1" customWidth="1"/>
    <col min="2581" max="2581" width="8.28515625" style="190" customWidth="1"/>
    <col min="2582" max="2582" width="19" style="190" bestFit="1" customWidth="1"/>
    <col min="2583" max="2583" width="20.5703125" style="190" bestFit="1" customWidth="1"/>
    <col min="2584" max="2584" width="19" style="190" customWidth="1"/>
    <col min="2585" max="2791" width="11.42578125" style="190" customWidth="1"/>
    <col min="2792" max="2794" width="7.28515625" style="190" customWidth="1"/>
    <col min="2795" max="2795" width="0" style="190" hidden="1" customWidth="1"/>
    <col min="2796" max="2796" width="7.28515625" style="190" customWidth="1"/>
    <col min="2797" max="2797" width="66.140625" style="190" customWidth="1"/>
    <col min="2798" max="2798" width="0" style="190" hidden="1" customWidth="1"/>
    <col min="2799" max="2799" width="28" style="190" customWidth="1"/>
    <col min="2800" max="2800" width="32.140625" style="190" customWidth="1"/>
    <col min="2801" max="2801" width="39.85546875" style="190" bestFit="1" customWidth="1"/>
    <col min="2802" max="2802" width="0" style="190" hidden="1" customWidth="1"/>
    <col min="2803" max="2803" width="7.28515625" style="190" customWidth="1"/>
    <col min="2804" max="2804" width="0" style="190" hidden="1" customWidth="1"/>
    <col min="2805" max="2805" width="7.28515625" style="190" customWidth="1"/>
    <col min="2806" max="2806" width="59.5703125" style="190" customWidth="1"/>
    <col min="2807" max="2807" width="0" style="190" hidden="1" customWidth="1"/>
    <col min="2808" max="2808" width="23.85546875" style="190" customWidth="1"/>
    <col min="2809" max="2809" width="27.42578125" style="190" customWidth="1"/>
    <col min="2810" max="2810" width="28" style="190" customWidth="1"/>
    <col min="2811" max="2813" width="0" style="190" hidden="1" customWidth="1"/>
    <col min="2814" max="2814" width="7.28515625" style="190" customWidth="1"/>
    <col min="2815" max="2815" width="6.140625" style="190" bestFit="1" customWidth="1"/>
    <col min="2816" max="2816" width="76.85546875" style="190"/>
    <col min="2817" max="2817" width="7.28515625" style="190" customWidth="1"/>
    <col min="2818" max="2818" width="6.140625" style="190" bestFit="1" customWidth="1"/>
    <col min="2819" max="2819" width="78" style="190" customWidth="1"/>
    <col min="2820" max="2820" width="20.7109375" style="190" customWidth="1"/>
    <col min="2821" max="2821" width="26" style="190" customWidth="1"/>
    <col min="2822" max="2822" width="37" style="190" bestFit="1" customWidth="1"/>
    <col min="2823" max="2831" width="0" style="190" hidden="1" customWidth="1"/>
    <col min="2832" max="2834" width="22.7109375" style="190" bestFit="1" customWidth="1"/>
    <col min="2835" max="2835" width="25.28515625" style="190" bestFit="1" customWidth="1"/>
    <col min="2836" max="2836" width="21" style="190" bestFit="1" customWidth="1"/>
    <col min="2837" max="2837" width="8.28515625" style="190" customWidth="1"/>
    <col min="2838" max="2838" width="19" style="190" bestFit="1" customWidth="1"/>
    <col min="2839" max="2839" width="20.5703125" style="190" bestFit="1" customWidth="1"/>
    <col min="2840" max="2840" width="19" style="190" customWidth="1"/>
    <col min="2841" max="3047" width="11.42578125" style="190" customWidth="1"/>
    <col min="3048" max="3050" width="7.28515625" style="190" customWidth="1"/>
    <col min="3051" max="3051" width="0" style="190" hidden="1" customWidth="1"/>
    <col min="3052" max="3052" width="7.28515625" style="190" customWidth="1"/>
    <col min="3053" max="3053" width="66.140625" style="190" customWidth="1"/>
    <col min="3054" max="3054" width="0" style="190" hidden="1" customWidth="1"/>
    <col min="3055" max="3055" width="28" style="190" customWidth="1"/>
    <col min="3056" max="3056" width="32.140625" style="190" customWidth="1"/>
    <col min="3057" max="3057" width="39.85546875" style="190" bestFit="1" customWidth="1"/>
    <col min="3058" max="3058" width="0" style="190" hidden="1" customWidth="1"/>
    <col min="3059" max="3059" width="7.28515625" style="190" customWidth="1"/>
    <col min="3060" max="3060" width="0" style="190" hidden="1" customWidth="1"/>
    <col min="3061" max="3061" width="7.28515625" style="190" customWidth="1"/>
    <col min="3062" max="3062" width="59.5703125" style="190" customWidth="1"/>
    <col min="3063" max="3063" width="0" style="190" hidden="1" customWidth="1"/>
    <col min="3064" max="3064" width="23.85546875" style="190" customWidth="1"/>
    <col min="3065" max="3065" width="27.42578125" style="190" customWidth="1"/>
    <col min="3066" max="3066" width="28" style="190" customWidth="1"/>
    <col min="3067" max="3069" width="0" style="190" hidden="1" customWidth="1"/>
    <col min="3070" max="3070" width="7.28515625" style="190" customWidth="1"/>
    <col min="3071" max="3071" width="6.140625" style="190" bestFit="1" customWidth="1"/>
    <col min="3072" max="3072" width="76.85546875" style="190"/>
    <col min="3073" max="3073" width="7.28515625" style="190" customWidth="1"/>
    <col min="3074" max="3074" width="6.140625" style="190" bestFit="1" customWidth="1"/>
    <col min="3075" max="3075" width="78" style="190" customWidth="1"/>
    <col min="3076" max="3076" width="20.7109375" style="190" customWidth="1"/>
    <col min="3077" max="3077" width="26" style="190" customWidth="1"/>
    <col min="3078" max="3078" width="37" style="190" bestFit="1" customWidth="1"/>
    <col min="3079" max="3087" width="0" style="190" hidden="1" customWidth="1"/>
    <col min="3088" max="3090" width="22.7109375" style="190" bestFit="1" customWidth="1"/>
    <col min="3091" max="3091" width="25.28515625" style="190" bestFit="1" customWidth="1"/>
    <col min="3092" max="3092" width="21" style="190" bestFit="1" customWidth="1"/>
    <col min="3093" max="3093" width="8.28515625" style="190" customWidth="1"/>
    <col min="3094" max="3094" width="19" style="190" bestFit="1" customWidth="1"/>
    <col min="3095" max="3095" width="20.5703125" style="190" bestFit="1" customWidth="1"/>
    <col min="3096" max="3096" width="19" style="190" customWidth="1"/>
    <col min="3097" max="3303" width="11.42578125" style="190" customWidth="1"/>
    <col min="3304" max="3306" width="7.28515625" style="190" customWidth="1"/>
    <col min="3307" max="3307" width="0" style="190" hidden="1" customWidth="1"/>
    <col min="3308" max="3308" width="7.28515625" style="190" customWidth="1"/>
    <col min="3309" max="3309" width="66.140625" style="190" customWidth="1"/>
    <col min="3310" max="3310" width="0" style="190" hidden="1" customWidth="1"/>
    <col min="3311" max="3311" width="28" style="190" customWidth="1"/>
    <col min="3312" max="3312" width="32.140625" style="190" customWidth="1"/>
    <col min="3313" max="3313" width="39.85546875" style="190" bestFit="1" customWidth="1"/>
    <col min="3314" max="3314" width="0" style="190" hidden="1" customWidth="1"/>
    <col min="3315" max="3315" width="7.28515625" style="190" customWidth="1"/>
    <col min="3316" max="3316" width="0" style="190" hidden="1" customWidth="1"/>
    <col min="3317" max="3317" width="7.28515625" style="190" customWidth="1"/>
    <col min="3318" max="3318" width="59.5703125" style="190" customWidth="1"/>
    <col min="3319" max="3319" width="0" style="190" hidden="1" customWidth="1"/>
    <col min="3320" max="3320" width="23.85546875" style="190" customWidth="1"/>
    <col min="3321" max="3321" width="27.42578125" style="190" customWidth="1"/>
    <col min="3322" max="3322" width="28" style="190" customWidth="1"/>
    <col min="3323" max="3325" width="0" style="190" hidden="1" customWidth="1"/>
    <col min="3326" max="3326" width="7.28515625" style="190" customWidth="1"/>
    <col min="3327" max="3327" width="6.140625" style="190" bestFit="1" customWidth="1"/>
    <col min="3328" max="3328" width="76.85546875" style="190"/>
    <col min="3329" max="3329" width="7.28515625" style="190" customWidth="1"/>
    <col min="3330" max="3330" width="6.140625" style="190" bestFit="1" customWidth="1"/>
    <col min="3331" max="3331" width="78" style="190" customWidth="1"/>
    <col min="3332" max="3332" width="20.7109375" style="190" customWidth="1"/>
    <col min="3333" max="3333" width="26" style="190" customWidth="1"/>
    <col min="3334" max="3334" width="37" style="190" bestFit="1" customWidth="1"/>
    <col min="3335" max="3343" width="0" style="190" hidden="1" customWidth="1"/>
    <col min="3344" max="3346" width="22.7109375" style="190" bestFit="1" customWidth="1"/>
    <col min="3347" max="3347" width="25.28515625" style="190" bestFit="1" customWidth="1"/>
    <col min="3348" max="3348" width="21" style="190" bestFit="1" customWidth="1"/>
    <col min="3349" max="3349" width="8.28515625" style="190" customWidth="1"/>
    <col min="3350" max="3350" width="19" style="190" bestFit="1" customWidth="1"/>
    <col min="3351" max="3351" width="20.5703125" style="190" bestFit="1" customWidth="1"/>
    <col min="3352" max="3352" width="19" style="190" customWidth="1"/>
    <col min="3353" max="3559" width="11.42578125" style="190" customWidth="1"/>
    <col min="3560" max="3562" width="7.28515625" style="190" customWidth="1"/>
    <col min="3563" max="3563" width="0" style="190" hidden="1" customWidth="1"/>
    <col min="3564" max="3564" width="7.28515625" style="190" customWidth="1"/>
    <col min="3565" max="3565" width="66.140625" style="190" customWidth="1"/>
    <col min="3566" max="3566" width="0" style="190" hidden="1" customWidth="1"/>
    <col min="3567" max="3567" width="28" style="190" customWidth="1"/>
    <col min="3568" max="3568" width="32.140625" style="190" customWidth="1"/>
    <col min="3569" max="3569" width="39.85546875" style="190" bestFit="1" customWidth="1"/>
    <col min="3570" max="3570" width="0" style="190" hidden="1" customWidth="1"/>
    <col min="3571" max="3571" width="7.28515625" style="190" customWidth="1"/>
    <col min="3572" max="3572" width="0" style="190" hidden="1" customWidth="1"/>
    <col min="3573" max="3573" width="7.28515625" style="190" customWidth="1"/>
    <col min="3574" max="3574" width="59.5703125" style="190" customWidth="1"/>
    <col min="3575" max="3575" width="0" style="190" hidden="1" customWidth="1"/>
    <col min="3576" max="3576" width="23.85546875" style="190" customWidth="1"/>
    <col min="3577" max="3577" width="27.42578125" style="190" customWidth="1"/>
    <col min="3578" max="3578" width="28" style="190" customWidth="1"/>
    <col min="3579" max="3581" width="0" style="190" hidden="1" customWidth="1"/>
    <col min="3582" max="3582" width="7.28515625" style="190" customWidth="1"/>
    <col min="3583" max="3583" width="6.140625" style="190" bestFit="1" customWidth="1"/>
    <col min="3584" max="3584" width="76.85546875" style="190"/>
    <col min="3585" max="3585" width="7.28515625" style="190" customWidth="1"/>
    <col min="3586" max="3586" width="6.140625" style="190" bestFit="1" customWidth="1"/>
    <col min="3587" max="3587" width="78" style="190" customWidth="1"/>
    <col min="3588" max="3588" width="20.7109375" style="190" customWidth="1"/>
    <col min="3589" max="3589" width="26" style="190" customWidth="1"/>
    <col min="3590" max="3590" width="37" style="190" bestFit="1" customWidth="1"/>
    <col min="3591" max="3599" width="0" style="190" hidden="1" customWidth="1"/>
    <col min="3600" max="3602" width="22.7109375" style="190" bestFit="1" customWidth="1"/>
    <col min="3603" max="3603" width="25.28515625" style="190" bestFit="1" customWidth="1"/>
    <col min="3604" max="3604" width="21" style="190" bestFit="1" customWidth="1"/>
    <col min="3605" max="3605" width="8.28515625" style="190" customWidth="1"/>
    <col min="3606" max="3606" width="19" style="190" bestFit="1" customWidth="1"/>
    <col min="3607" max="3607" width="20.5703125" style="190" bestFit="1" customWidth="1"/>
    <col min="3608" max="3608" width="19" style="190" customWidth="1"/>
    <col min="3609" max="3815" width="11.42578125" style="190" customWidth="1"/>
    <col min="3816" max="3818" width="7.28515625" style="190" customWidth="1"/>
    <col min="3819" max="3819" width="0" style="190" hidden="1" customWidth="1"/>
    <col min="3820" max="3820" width="7.28515625" style="190" customWidth="1"/>
    <col min="3821" max="3821" width="66.140625" style="190" customWidth="1"/>
    <col min="3822" max="3822" width="0" style="190" hidden="1" customWidth="1"/>
    <col min="3823" max="3823" width="28" style="190" customWidth="1"/>
    <col min="3824" max="3824" width="32.140625" style="190" customWidth="1"/>
    <col min="3825" max="3825" width="39.85546875" style="190" bestFit="1" customWidth="1"/>
    <col min="3826" max="3826" width="0" style="190" hidden="1" customWidth="1"/>
    <col min="3827" max="3827" width="7.28515625" style="190" customWidth="1"/>
    <col min="3828" max="3828" width="0" style="190" hidden="1" customWidth="1"/>
    <col min="3829" max="3829" width="7.28515625" style="190" customWidth="1"/>
    <col min="3830" max="3830" width="59.5703125" style="190" customWidth="1"/>
    <col min="3831" max="3831" width="0" style="190" hidden="1" customWidth="1"/>
    <col min="3832" max="3832" width="23.85546875" style="190" customWidth="1"/>
    <col min="3833" max="3833" width="27.42578125" style="190" customWidth="1"/>
    <col min="3834" max="3834" width="28" style="190" customWidth="1"/>
    <col min="3835" max="3837" width="0" style="190" hidden="1" customWidth="1"/>
    <col min="3838" max="3838" width="7.28515625" style="190" customWidth="1"/>
    <col min="3839" max="3839" width="6.140625" style="190" bestFit="1" customWidth="1"/>
    <col min="3840" max="3840" width="76.85546875" style="190"/>
    <col min="3841" max="3841" width="7.28515625" style="190" customWidth="1"/>
    <col min="3842" max="3842" width="6.140625" style="190" bestFit="1" customWidth="1"/>
    <col min="3843" max="3843" width="78" style="190" customWidth="1"/>
    <col min="3844" max="3844" width="20.7109375" style="190" customWidth="1"/>
    <col min="3845" max="3845" width="26" style="190" customWidth="1"/>
    <col min="3846" max="3846" width="37" style="190" bestFit="1" customWidth="1"/>
    <col min="3847" max="3855" width="0" style="190" hidden="1" customWidth="1"/>
    <col min="3856" max="3858" width="22.7109375" style="190" bestFit="1" customWidth="1"/>
    <col min="3859" max="3859" width="25.28515625" style="190" bestFit="1" customWidth="1"/>
    <col min="3860" max="3860" width="21" style="190" bestFit="1" customWidth="1"/>
    <col min="3861" max="3861" width="8.28515625" style="190" customWidth="1"/>
    <col min="3862" max="3862" width="19" style="190" bestFit="1" customWidth="1"/>
    <col min="3863" max="3863" width="20.5703125" style="190" bestFit="1" customWidth="1"/>
    <col min="3864" max="3864" width="19" style="190" customWidth="1"/>
    <col min="3865" max="4071" width="11.42578125" style="190" customWidth="1"/>
    <col min="4072" max="4074" width="7.28515625" style="190" customWidth="1"/>
    <col min="4075" max="4075" width="0" style="190" hidden="1" customWidth="1"/>
    <col min="4076" max="4076" width="7.28515625" style="190" customWidth="1"/>
    <col min="4077" max="4077" width="66.140625" style="190" customWidth="1"/>
    <col min="4078" max="4078" width="0" style="190" hidden="1" customWidth="1"/>
    <col min="4079" max="4079" width="28" style="190" customWidth="1"/>
    <col min="4080" max="4080" width="32.140625" style="190" customWidth="1"/>
    <col min="4081" max="4081" width="39.85546875" style="190" bestFit="1" customWidth="1"/>
    <col min="4082" max="4082" width="0" style="190" hidden="1" customWidth="1"/>
    <col min="4083" max="4083" width="7.28515625" style="190" customWidth="1"/>
    <col min="4084" max="4084" width="0" style="190" hidden="1" customWidth="1"/>
    <col min="4085" max="4085" width="7.28515625" style="190" customWidth="1"/>
    <col min="4086" max="4086" width="59.5703125" style="190" customWidth="1"/>
    <col min="4087" max="4087" width="0" style="190" hidden="1" customWidth="1"/>
    <col min="4088" max="4088" width="23.85546875" style="190" customWidth="1"/>
    <col min="4089" max="4089" width="27.42578125" style="190" customWidth="1"/>
    <col min="4090" max="4090" width="28" style="190" customWidth="1"/>
    <col min="4091" max="4093" width="0" style="190" hidden="1" customWidth="1"/>
    <col min="4094" max="4094" width="7.28515625" style="190" customWidth="1"/>
    <col min="4095" max="4095" width="6.140625" style="190" bestFit="1" customWidth="1"/>
    <col min="4096" max="4096" width="76.85546875" style="190"/>
    <col min="4097" max="4097" width="7.28515625" style="190" customWidth="1"/>
    <col min="4098" max="4098" width="6.140625" style="190" bestFit="1" customWidth="1"/>
    <col min="4099" max="4099" width="78" style="190" customWidth="1"/>
    <col min="4100" max="4100" width="20.7109375" style="190" customWidth="1"/>
    <col min="4101" max="4101" width="26" style="190" customWidth="1"/>
    <col min="4102" max="4102" width="37" style="190" bestFit="1" customWidth="1"/>
    <col min="4103" max="4111" width="0" style="190" hidden="1" customWidth="1"/>
    <col min="4112" max="4114" width="22.7109375" style="190" bestFit="1" customWidth="1"/>
    <col min="4115" max="4115" width="25.28515625" style="190" bestFit="1" customWidth="1"/>
    <col min="4116" max="4116" width="21" style="190" bestFit="1" customWidth="1"/>
    <col min="4117" max="4117" width="8.28515625" style="190" customWidth="1"/>
    <col min="4118" max="4118" width="19" style="190" bestFit="1" customWidth="1"/>
    <col min="4119" max="4119" width="20.5703125" style="190" bestFit="1" customWidth="1"/>
    <col min="4120" max="4120" width="19" style="190" customWidth="1"/>
    <col min="4121" max="4327" width="11.42578125" style="190" customWidth="1"/>
    <col min="4328" max="4330" width="7.28515625" style="190" customWidth="1"/>
    <col min="4331" max="4331" width="0" style="190" hidden="1" customWidth="1"/>
    <col min="4332" max="4332" width="7.28515625" style="190" customWidth="1"/>
    <col min="4333" max="4333" width="66.140625" style="190" customWidth="1"/>
    <col min="4334" max="4334" width="0" style="190" hidden="1" customWidth="1"/>
    <col min="4335" max="4335" width="28" style="190" customWidth="1"/>
    <col min="4336" max="4336" width="32.140625" style="190" customWidth="1"/>
    <col min="4337" max="4337" width="39.85546875" style="190" bestFit="1" customWidth="1"/>
    <col min="4338" max="4338" width="0" style="190" hidden="1" customWidth="1"/>
    <col min="4339" max="4339" width="7.28515625" style="190" customWidth="1"/>
    <col min="4340" max="4340" width="0" style="190" hidden="1" customWidth="1"/>
    <col min="4341" max="4341" width="7.28515625" style="190" customWidth="1"/>
    <col min="4342" max="4342" width="59.5703125" style="190" customWidth="1"/>
    <col min="4343" max="4343" width="0" style="190" hidden="1" customWidth="1"/>
    <col min="4344" max="4344" width="23.85546875" style="190" customWidth="1"/>
    <col min="4345" max="4345" width="27.42578125" style="190" customWidth="1"/>
    <col min="4346" max="4346" width="28" style="190" customWidth="1"/>
    <col min="4347" max="4349" width="0" style="190" hidden="1" customWidth="1"/>
    <col min="4350" max="4350" width="7.28515625" style="190" customWidth="1"/>
    <col min="4351" max="4351" width="6.140625" style="190" bestFit="1" customWidth="1"/>
    <col min="4352" max="4352" width="76.85546875" style="190"/>
    <col min="4353" max="4353" width="7.28515625" style="190" customWidth="1"/>
    <col min="4354" max="4354" width="6.140625" style="190" bestFit="1" customWidth="1"/>
    <col min="4355" max="4355" width="78" style="190" customWidth="1"/>
    <col min="4356" max="4356" width="20.7109375" style="190" customWidth="1"/>
    <col min="4357" max="4357" width="26" style="190" customWidth="1"/>
    <col min="4358" max="4358" width="37" style="190" bestFit="1" customWidth="1"/>
    <col min="4359" max="4367" width="0" style="190" hidden="1" customWidth="1"/>
    <col min="4368" max="4370" width="22.7109375" style="190" bestFit="1" customWidth="1"/>
    <col min="4371" max="4371" width="25.28515625" style="190" bestFit="1" customWidth="1"/>
    <col min="4372" max="4372" width="21" style="190" bestFit="1" customWidth="1"/>
    <col min="4373" max="4373" width="8.28515625" style="190" customWidth="1"/>
    <col min="4374" max="4374" width="19" style="190" bestFit="1" customWidth="1"/>
    <col min="4375" max="4375" width="20.5703125" style="190" bestFit="1" customWidth="1"/>
    <col min="4376" max="4376" width="19" style="190" customWidth="1"/>
    <col min="4377" max="4583" width="11.42578125" style="190" customWidth="1"/>
    <col min="4584" max="4586" width="7.28515625" style="190" customWidth="1"/>
    <col min="4587" max="4587" width="0" style="190" hidden="1" customWidth="1"/>
    <col min="4588" max="4588" width="7.28515625" style="190" customWidth="1"/>
    <col min="4589" max="4589" width="66.140625" style="190" customWidth="1"/>
    <col min="4590" max="4590" width="0" style="190" hidden="1" customWidth="1"/>
    <col min="4591" max="4591" width="28" style="190" customWidth="1"/>
    <col min="4592" max="4592" width="32.140625" style="190" customWidth="1"/>
    <col min="4593" max="4593" width="39.85546875" style="190" bestFit="1" customWidth="1"/>
    <col min="4594" max="4594" width="0" style="190" hidden="1" customWidth="1"/>
    <col min="4595" max="4595" width="7.28515625" style="190" customWidth="1"/>
    <col min="4596" max="4596" width="0" style="190" hidden="1" customWidth="1"/>
    <col min="4597" max="4597" width="7.28515625" style="190" customWidth="1"/>
    <col min="4598" max="4598" width="59.5703125" style="190" customWidth="1"/>
    <col min="4599" max="4599" width="0" style="190" hidden="1" customWidth="1"/>
    <col min="4600" max="4600" width="23.85546875" style="190" customWidth="1"/>
    <col min="4601" max="4601" width="27.42578125" style="190" customWidth="1"/>
    <col min="4602" max="4602" width="28" style="190" customWidth="1"/>
    <col min="4603" max="4605" width="0" style="190" hidden="1" customWidth="1"/>
    <col min="4606" max="4606" width="7.28515625" style="190" customWidth="1"/>
    <col min="4607" max="4607" width="6.140625" style="190" bestFit="1" customWidth="1"/>
    <col min="4608" max="4608" width="76.85546875" style="190"/>
    <col min="4609" max="4609" width="7.28515625" style="190" customWidth="1"/>
    <col min="4610" max="4610" width="6.140625" style="190" bestFit="1" customWidth="1"/>
    <col min="4611" max="4611" width="78" style="190" customWidth="1"/>
    <col min="4612" max="4612" width="20.7109375" style="190" customWidth="1"/>
    <col min="4613" max="4613" width="26" style="190" customWidth="1"/>
    <col min="4614" max="4614" width="37" style="190" bestFit="1" customWidth="1"/>
    <col min="4615" max="4623" width="0" style="190" hidden="1" customWidth="1"/>
    <col min="4624" max="4626" width="22.7109375" style="190" bestFit="1" customWidth="1"/>
    <col min="4627" max="4627" width="25.28515625" style="190" bestFit="1" customWidth="1"/>
    <col min="4628" max="4628" width="21" style="190" bestFit="1" customWidth="1"/>
    <col min="4629" max="4629" width="8.28515625" style="190" customWidth="1"/>
    <col min="4630" max="4630" width="19" style="190" bestFit="1" customWidth="1"/>
    <col min="4631" max="4631" width="20.5703125" style="190" bestFit="1" customWidth="1"/>
    <col min="4632" max="4632" width="19" style="190" customWidth="1"/>
    <col min="4633" max="4839" width="11.42578125" style="190" customWidth="1"/>
    <col min="4840" max="4842" width="7.28515625" style="190" customWidth="1"/>
    <col min="4843" max="4843" width="0" style="190" hidden="1" customWidth="1"/>
    <col min="4844" max="4844" width="7.28515625" style="190" customWidth="1"/>
    <col min="4845" max="4845" width="66.140625" style="190" customWidth="1"/>
    <col min="4846" max="4846" width="0" style="190" hidden="1" customWidth="1"/>
    <col min="4847" max="4847" width="28" style="190" customWidth="1"/>
    <col min="4848" max="4848" width="32.140625" style="190" customWidth="1"/>
    <col min="4849" max="4849" width="39.85546875" style="190" bestFit="1" customWidth="1"/>
    <col min="4850" max="4850" width="0" style="190" hidden="1" customWidth="1"/>
    <col min="4851" max="4851" width="7.28515625" style="190" customWidth="1"/>
    <col min="4852" max="4852" width="0" style="190" hidden="1" customWidth="1"/>
    <col min="4853" max="4853" width="7.28515625" style="190" customWidth="1"/>
    <col min="4854" max="4854" width="59.5703125" style="190" customWidth="1"/>
    <col min="4855" max="4855" width="0" style="190" hidden="1" customWidth="1"/>
    <col min="4856" max="4856" width="23.85546875" style="190" customWidth="1"/>
    <col min="4857" max="4857" width="27.42578125" style="190" customWidth="1"/>
    <col min="4858" max="4858" width="28" style="190" customWidth="1"/>
    <col min="4859" max="4861" width="0" style="190" hidden="1" customWidth="1"/>
    <col min="4862" max="4862" width="7.28515625" style="190" customWidth="1"/>
    <col min="4863" max="4863" width="6.140625" style="190" bestFit="1" customWidth="1"/>
    <col min="4864" max="4864" width="76.85546875" style="190"/>
    <col min="4865" max="4865" width="7.28515625" style="190" customWidth="1"/>
    <col min="4866" max="4866" width="6.140625" style="190" bestFit="1" customWidth="1"/>
    <col min="4867" max="4867" width="78" style="190" customWidth="1"/>
    <col min="4868" max="4868" width="20.7109375" style="190" customWidth="1"/>
    <col min="4869" max="4869" width="26" style="190" customWidth="1"/>
    <col min="4870" max="4870" width="37" style="190" bestFit="1" customWidth="1"/>
    <col min="4871" max="4879" width="0" style="190" hidden="1" customWidth="1"/>
    <col min="4880" max="4882" width="22.7109375" style="190" bestFit="1" customWidth="1"/>
    <col min="4883" max="4883" width="25.28515625" style="190" bestFit="1" customWidth="1"/>
    <col min="4884" max="4884" width="21" style="190" bestFit="1" customWidth="1"/>
    <col min="4885" max="4885" width="8.28515625" style="190" customWidth="1"/>
    <col min="4886" max="4886" width="19" style="190" bestFit="1" customWidth="1"/>
    <col min="4887" max="4887" width="20.5703125" style="190" bestFit="1" customWidth="1"/>
    <col min="4888" max="4888" width="19" style="190" customWidth="1"/>
    <col min="4889" max="5095" width="11.42578125" style="190" customWidth="1"/>
    <col min="5096" max="5098" width="7.28515625" style="190" customWidth="1"/>
    <col min="5099" max="5099" width="0" style="190" hidden="1" customWidth="1"/>
    <col min="5100" max="5100" width="7.28515625" style="190" customWidth="1"/>
    <col min="5101" max="5101" width="66.140625" style="190" customWidth="1"/>
    <col min="5102" max="5102" width="0" style="190" hidden="1" customWidth="1"/>
    <col min="5103" max="5103" width="28" style="190" customWidth="1"/>
    <col min="5104" max="5104" width="32.140625" style="190" customWidth="1"/>
    <col min="5105" max="5105" width="39.85546875" style="190" bestFit="1" customWidth="1"/>
    <col min="5106" max="5106" width="0" style="190" hidden="1" customWidth="1"/>
    <col min="5107" max="5107" width="7.28515625" style="190" customWidth="1"/>
    <col min="5108" max="5108" width="0" style="190" hidden="1" customWidth="1"/>
    <col min="5109" max="5109" width="7.28515625" style="190" customWidth="1"/>
    <col min="5110" max="5110" width="59.5703125" style="190" customWidth="1"/>
    <col min="5111" max="5111" width="0" style="190" hidden="1" customWidth="1"/>
    <col min="5112" max="5112" width="23.85546875" style="190" customWidth="1"/>
    <col min="5113" max="5113" width="27.42578125" style="190" customWidth="1"/>
    <col min="5114" max="5114" width="28" style="190" customWidth="1"/>
    <col min="5115" max="5117" width="0" style="190" hidden="1" customWidth="1"/>
    <col min="5118" max="5118" width="7.28515625" style="190" customWidth="1"/>
    <col min="5119" max="5119" width="6.140625" style="190" bestFit="1" customWidth="1"/>
    <col min="5120" max="5120" width="76.85546875" style="190"/>
    <col min="5121" max="5121" width="7.28515625" style="190" customWidth="1"/>
    <col min="5122" max="5122" width="6.140625" style="190" bestFit="1" customWidth="1"/>
    <col min="5123" max="5123" width="78" style="190" customWidth="1"/>
    <col min="5124" max="5124" width="20.7109375" style="190" customWidth="1"/>
    <col min="5125" max="5125" width="26" style="190" customWidth="1"/>
    <col min="5126" max="5126" width="37" style="190" bestFit="1" customWidth="1"/>
    <col min="5127" max="5135" width="0" style="190" hidden="1" customWidth="1"/>
    <col min="5136" max="5138" width="22.7109375" style="190" bestFit="1" customWidth="1"/>
    <col min="5139" max="5139" width="25.28515625" style="190" bestFit="1" customWidth="1"/>
    <col min="5140" max="5140" width="21" style="190" bestFit="1" customWidth="1"/>
    <col min="5141" max="5141" width="8.28515625" style="190" customWidth="1"/>
    <col min="5142" max="5142" width="19" style="190" bestFit="1" customWidth="1"/>
    <col min="5143" max="5143" width="20.5703125" style="190" bestFit="1" customWidth="1"/>
    <col min="5144" max="5144" width="19" style="190" customWidth="1"/>
    <col min="5145" max="5351" width="11.42578125" style="190" customWidth="1"/>
    <col min="5352" max="5354" width="7.28515625" style="190" customWidth="1"/>
    <col min="5355" max="5355" width="0" style="190" hidden="1" customWidth="1"/>
    <col min="5356" max="5356" width="7.28515625" style="190" customWidth="1"/>
    <col min="5357" max="5357" width="66.140625" style="190" customWidth="1"/>
    <col min="5358" max="5358" width="0" style="190" hidden="1" customWidth="1"/>
    <col min="5359" max="5359" width="28" style="190" customWidth="1"/>
    <col min="5360" max="5360" width="32.140625" style="190" customWidth="1"/>
    <col min="5361" max="5361" width="39.85546875" style="190" bestFit="1" customWidth="1"/>
    <col min="5362" max="5362" width="0" style="190" hidden="1" customWidth="1"/>
    <col min="5363" max="5363" width="7.28515625" style="190" customWidth="1"/>
    <col min="5364" max="5364" width="0" style="190" hidden="1" customWidth="1"/>
    <col min="5365" max="5365" width="7.28515625" style="190" customWidth="1"/>
    <col min="5366" max="5366" width="59.5703125" style="190" customWidth="1"/>
    <col min="5367" max="5367" width="0" style="190" hidden="1" customWidth="1"/>
    <col min="5368" max="5368" width="23.85546875" style="190" customWidth="1"/>
    <col min="5369" max="5369" width="27.42578125" style="190" customWidth="1"/>
    <col min="5370" max="5370" width="28" style="190" customWidth="1"/>
    <col min="5371" max="5373" width="0" style="190" hidden="1" customWidth="1"/>
    <col min="5374" max="5374" width="7.28515625" style="190" customWidth="1"/>
    <col min="5375" max="5375" width="6.140625" style="190" bestFit="1" customWidth="1"/>
    <col min="5376" max="5376" width="76.85546875" style="190"/>
    <col min="5377" max="5377" width="7.28515625" style="190" customWidth="1"/>
    <col min="5378" max="5378" width="6.140625" style="190" bestFit="1" customWidth="1"/>
    <col min="5379" max="5379" width="78" style="190" customWidth="1"/>
    <col min="5380" max="5380" width="20.7109375" style="190" customWidth="1"/>
    <col min="5381" max="5381" width="26" style="190" customWidth="1"/>
    <col min="5382" max="5382" width="37" style="190" bestFit="1" customWidth="1"/>
    <col min="5383" max="5391" width="0" style="190" hidden="1" customWidth="1"/>
    <col min="5392" max="5394" width="22.7109375" style="190" bestFit="1" customWidth="1"/>
    <col min="5395" max="5395" width="25.28515625" style="190" bestFit="1" customWidth="1"/>
    <col min="5396" max="5396" width="21" style="190" bestFit="1" customWidth="1"/>
    <col min="5397" max="5397" width="8.28515625" style="190" customWidth="1"/>
    <col min="5398" max="5398" width="19" style="190" bestFit="1" customWidth="1"/>
    <col min="5399" max="5399" width="20.5703125" style="190" bestFit="1" customWidth="1"/>
    <col min="5400" max="5400" width="19" style="190" customWidth="1"/>
    <col min="5401" max="5607" width="11.42578125" style="190" customWidth="1"/>
    <col min="5608" max="5610" width="7.28515625" style="190" customWidth="1"/>
    <col min="5611" max="5611" width="0" style="190" hidden="1" customWidth="1"/>
    <col min="5612" max="5612" width="7.28515625" style="190" customWidth="1"/>
    <col min="5613" max="5613" width="66.140625" style="190" customWidth="1"/>
    <col min="5614" max="5614" width="0" style="190" hidden="1" customWidth="1"/>
    <col min="5615" max="5615" width="28" style="190" customWidth="1"/>
    <col min="5616" max="5616" width="32.140625" style="190" customWidth="1"/>
    <col min="5617" max="5617" width="39.85546875" style="190" bestFit="1" customWidth="1"/>
    <col min="5618" max="5618" width="0" style="190" hidden="1" customWidth="1"/>
    <col min="5619" max="5619" width="7.28515625" style="190" customWidth="1"/>
    <col min="5620" max="5620" width="0" style="190" hidden="1" customWidth="1"/>
    <col min="5621" max="5621" width="7.28515625" style="190" customWidth="1"/>
    <col min="5622" max="5622" width="59.5703125" style="190" customWidth="1"/>
    <col min="5623" max="5623" width="0" style="190" hidden="1" customWidth="1"/>
    <col min="5624" max="5624" width="23.85546875" style="190" customWidth="1"/>
    <col min="5625" max="5625" width="27.42578125" style="190" customWidth="1"/>
    <col min="5626" max="5626" width="28" style="190" customWidth="1"/>
    <col min="5627" max="5629" width="0" style="190" hidden="1" customWidth="1"/>
    <col min="5630" max="5630" width="7.28515625" style="190" customWidth="1"/>
    <col min="5631" max="5631" width="6.140625" style="190" bestFit="1" customWidth="1"/>
    <col min="5632" max="5632" width="76.85546875" style="190"/>
    <col min="5633" max="5633" width="7.28515625" style="190" customWidth="1"/>
    <col min="5634" max="5634" width="6.140625" style="190" bestFit="1" customWidth="1"/>
    <col min="5635" max="5635" width="78" style="190" customWidth="1"/>
    <col min="5636" max="5636" width="20.7109375" style="190" customWidth="1"/>
    <col min="5637" max="5637" width="26" style="190" customWidth="1"/>
    <col min="5638" max="5638" width="37" style="190" bestFit="1" customWidth="1"/>
    <col min="5639" max="5647" width="0" style="190" hidden="1" customWidth="1"/>
    <col min="5648" max="5650" width="22.7109375" style="190" bestFit="1" customWidth="1"/>
    <col min="5651" max="5651" width="25.28515625" style="190" bestFit="1" customWidth="1"/>
    <col min="5652" max="5652" width="21" style="190" bestFit="1" customWidth="1"/>
    <col min="5653" max="5653" width="8.28515625" style="190" customWidth="1"/>
    <col min="5654" max="5654" width="19" style="190" bestFit="1" customWidth="1"/>
    <col min="5655" max="5655" width="20.5703125" style="190" bestFit="1" customWidth="1"/>
    <col min="5656" max="5656" width="19" style="190" customWidth="1"/>
    <col min="5657" max="5863" width="11.42578125" style="190" customWidth="1"/>
    <col min="5864" max="5866" width="7.28515625" style="190" customWidth="1"/>
    <col min="5867" max="5867" width="0" style="190" hidden="1" customWidth="1"/>
    <col min="5868" max="5868" width="7.28515625" style="190" customWidth="1"/>
    <col min="5869" max="5869" width="66.140625" style="190" customWidth="1"/>
    <col min="5870" max="5870" width="0" style="190" hidden="1" customWidth="1"/>
    <col min="5871" max="5871" width="28" style="190" customWidth="1"/>
    <col min="5872" max="5872" width="32.140625" style="190" customWidth="1"/>
    <col min="5873" max="5873" width="39.85546875" style="190" bestFit="1" customWidth="1"/>
    <col min="5874" max="5874" width="0" style="190" hidden="1" customWidth="1"/>
    <col min="5875" max="5875" width="7.28515625" style="190" customWidth="1"/>
    <col min="5876" max="5876" width="0" style="190" hidden="1" customWidth="1"/>
    <col min="5877" max="5877" width="7.28515625" style="190" customWidth="1"/>
    <col min="5878" max="5878" width="59.5703125" style="190" customWidth="1"/>
    <col min="5879" max="5879" width="0" style="190" hidden="1" customWidth="1"/>
    <col min="5880" max="5880" width="23.85546875" style="190" customWidth="1"/>
    <col min="5881" max="5881" width="27.42578125" style="190" customWidth="1"/>
    <col min="5882" max="5882" width="28" style="190" customWidth="1"/>
    <col min="5883" max="5885" width="0" style="190" hidden="1" customWidth="1"/>
    <col min="5886" max="5886" width="7.28515625" style="190" customWidth="1"/>
    <col min="5887" max="5887" width="6.140625" style="190" bestFit="1" customWidth="1"/>
    <col min="5888" max="5888" width="76.85546875" style="190"/>
    <col min="5889" max="5889" width="7.28515625" style="190" customWidth="1"/>
    <col min="5890" max="5890" width="6.140625" style="190" bestFit="1" customWidth="1"/>
    <col min="5891" max="5891" width="78" style="190" customWidth="1"/>
    <col min="5892" max="5892" width="20.7109375" style="190" customWidth="1"/>
    <col min="5893" max="5893" width="26" style="190" customWidth="1"/>
    <col min="5894" max="5894" width="37" style="190" bestFit="1" customWidth="1"/>
    <col min="5895" max="5903" width="0" style="190" hidden="1" customWidth="1"/>
    <col min="5904" max="5906" width="22.7109375" style="190" bestFit="1" customWidth="1"/>
    <col min="5907" max="5907" width="25.28515625" style="190" bestFit="1" customWidth="1"/>
    <col min="5908" max="5908" width="21" style="190" bestFit="1" customWidth="1"/>
    <col min="5909" max="5909" width="8.28515625" style="190" customWidth="1"/>
    <col min="5910" max="5910" width="19" style="190" bestFit="1" customWidth="1"/>
    <col min="5911" max="5911" width="20.5703125" style="190" bestFit="1" customWidth="1"/>
    <col min="5912" max="5912" width="19" style="190" customWidth="1"/>
    <col min="5913" max="6119" width="11.42578125" style="190" customWidth="1"/>
    <col min="6120" max="6122" width="7.28515625" style="190" customWidth="1"/>
    <col min="6123" max="6123" width="0" style="190" hidden="1" customWidth="1"/>
    <col min="6124" max="6124" width="7.28515625" style="190" customWidth="1"/>
    <col min="6125" max="6125" width="66.140625" style="190" customWidth="1"/>
    <col min="6126" max="6126" width="0" style="190" hidden="1" customWidth="1"/>
    <col min="6127" max="6127" width="28" style="190" customWidth="1"/>
    <col min="6128" max="6128" width="32.140625" style="190" customWidth="1"/>
    <col min="6129" max="6129" width="39.85546875" style="190" bestFit="1" customWidth="1"/>
    <col min="6130" max="6130" width="0" style="190" hidden="1" customWidth="1"/>
    <col min="6131" max="6131" width="7.28515625" style="190" customWidth="1"/>
    <col min="6132" max="6132" width="0" style="190" hidden="1" customWidth="1"/>
    <col min="6133" max="6133" width="7.28515625" style="190" customWidth="1"/>
    <col min="6134" max="6134" width="59.5703125" style="190" customWidth="1"/>
    <col min="6135" max="6135" width="0" style="190" hidden="1" customWidth="1"/>
    <col min="6136" max="6136" width="23.85546875" style="190" customWidth="1"/>
    <col min="6137" max="6137" width="27.42578125" style="190" customWidth="1"/>
    <col min="6138" max="6138" width="28" style="190" customWidth="1"/>
    <col min="6139" max="6141" width="0" style="190" hidden="1" customWidth="1"/>
    <col min="6142" max="6142" width="7.28515625" style="190" customWidth="1"/>
    <col min="6143" max="6143" width="6.140625" style="190" bestFit="1" customWidth="1"/>
    <col min="6144" max="6144" width="76.85546875" style="190"/>
    <col min="6145" max="6145" width="7.28515625" style="190" customWidth="1"/>
    <col min="6146" max="6146" width="6.140625" style="190" bestFit="1" customWidth="1"/>
    <col min="6147" max="6147" width="78" style="190" customWidth="1"/>
    <col min="6148" max="6148" width="20.7109375" style="190" customWidth="1"/>
    <col min="6149" max="6149" width="26" style="190" customWidth="1"/>
    <col min="6150" max="6150" width="37" style="190" bestFit="1" customWidth="1"/>
    <col min="6151" max="6159" width="0" style="190" hidden="1" customWidth="1"/>
    <col min="6160" max="6162" width="22.7109375" style="190" bestFit="1" customWidth="1"/>
    <col min="6163" max="6163" width="25.28515625" style="190" bestFit="1" customWidth="1"/>
    <col min="6164" max="6164" width="21" style="190" bestFit="1" customWidth="1"/>
    <col min="6165" max="6165" width="8.28515625" style="190" customWidth="1"/>
    <col min="6166" max="6166" width="19" style="190" bestFit="1" customWidth="1"/>
    <col min="6167" max="6167" width="20.5703125" style="190" bestFit="1" customWidth="1"/>
    <col min="6168" max="6168" width="19" style="190" customWidth="1"/>
    <col min="6169" max="6375" width="11.42578125" style="190" customWidth="1"/>
    <col min="6376" max="6378" width="7.28515625" style="190" customWidth="1"/>
    <col min="6379" max="6379" width="0" style="190" hidden="1" customWidth="1"/>
    <col min="6380" max="6380" width="7.28515625" style="190" customWidth="1"/>
    <col min="6381" max="6381" width="66.140625" style="190" customWidth="1"/>
    <col min="6382" max="6382" width="0" style="190" hidden="1" customWidth="1"/>
    <col min="6383" max="6383" width="28" style="190" customWidth="1"/>
    <col min="6384" max="6384" width="32.140625" style="190" customWidth="1"/>
    <col min="6385" max="6385" width="39.85546875" style="190" bestFit="1" customWidth="1"/>
    <col min="6386" max="6386" width="0" style="190" hidden="1" customWidth="1"/>
    <col min="6387" max="6387" width="7.28515625" style="190" customWidth="1"/>
    <col min="6388" max="6388" width="0" style="190" hidden="1" customWidth="1"/>
    <col min="6389" max="6389" width="7.28515625" style="190" customWidth="1"/>
    <col min="6390" max="6390" width="59.5703125" style="190" customWidth="1"/>
    <col min="6391" max="6391" width="0" style="190" hidden="1" customWidth="1"/>
    <col min="6392" max="6392" width="23.85546875" style="190" customWidth="1"/>
    <col min="6393" max="6393" width="27.42578125" style="190" customWidth="1"/>
    <col min="6394" max="6394" width="28" style="190" customWidth="1"/>
    <col min="6395" max="6397" width="0" style="190" hidden="1" customWidth="1"/>
    <col min="6398" max="6398" width="7.28515625" style="190" customWidth="1"/>
    <col min="6399" max="6399" width="6.140625" style="190" bestFit="1" customWidth="1"/>
    <col min="6400" max="6400" width="76.85546875" style="190"/>
    <col min="6401" max="6401" width="7.28515625" style="190" customWidth="1"/>
    <col min="6402" max="6402" width="6.140625" style="190" bestFit="1" customWidth="1"/>
    <col min="6403" max="6403" width="78" style="190" customWidth="1"/>
    <col min="6404" max="6404" width="20.7109375" style="190" customWidth="1"/>
    <col min="6405" max="6405" width="26" style="190" customWidth="1"/>
    <col min="6406" max="6406" width="37" style="190" bestFit="1" customWidth="1"/>
    <col min="6407" max="6415" width="0" style="190" hidden="1" customWidth="1"/>
    <col min="6416" max="6418" width="22.7109375" style="190" bestFit="1" customWidth="1"/>
    <col min="6419" max="6419" width="25.28515625" style="190" bestFit="1" customWidth="1"/>
    <col min="6420" max="6420" width="21" style="190" bestFit="1" customWidth="1"/>
    <col min="6421" max="6421" width="8.28515625" style="190" customWidth="1"/>
    <col min="6422" max="6422" width="19" style="190" bestFit="1" customWidth="1"/>
    <col min="6423" max="6423" width="20.5703125" style="190" bestFit="1" customWidth="1"/>
    <col min="6424" max="6424" width="19" style="190" customWidth="1"/>
    <col min="6425" max="6631" width="11.42578125" style="190" customWidth="1"/>
    <col min="6632" max="6634" width="7.28515625" style="190" customWidth="1"/>
    <col min="6635" max="6635" width="0" style="190" hidden="1" customWidth="1"/>
    <col min="6636" max="6636" width="7.28515625" style="190" customWidth="1"/>
    <col min="6637" max="6637" width="66.140625" style="190" customWidth="1"/>
    <col min="6638" max="6638" width="0" style="190" hidden="1" customWidth="1"/>
    <col min="6639" max="6639" width="28" style="190" customWidth="1"/>
    <col min="6640" max="6640" width="32.140625" style="190" customWidth="1"/>
    <col min="6641" max="6641" width="39.85546875" style="190" bestFit="1" customWidth="1"/>
    <col min="6642" max="6642" width="0" style="190" hidden="1" customWidth="1"/>
    <col min="6643" max="6643" width="7.28515625" style="190" customWidth="1"/>
    <col min="6644" max="6644" width="0" style="190" hidden="1" customWidth="1"/>
    <col min="6645" max="6645" width="7.28515625" style="190" customWidth="1"/>
    <col min="6646" max="6646" width="59.5703125" style="190" customWidth="1"/>
    <col min="6647" max="6647" width="0" style="190" hidden="1" customWidth="1"/>
    <col min="6648" max="6648" width="23.85546875" style="190" customWidth="1"/>
    <col min="6649" max="6649" width="27.42578125" style="190" customWidth="1"/>
    <col min="6650" max="6650" width="28" style="190" customWidth="1"/>
    <col min="6651" max="6653" width="0" style="190" hidden="1" customWidth="1"/>
    <col min="6654" max="6654" width="7.28515625" style="190" customWidth="1"/>
    <col min="6655" max="6655" width="6.140625" style="190" bestFit="1" customWidth="1"/>
    <col min="6656" max="6656" width="76.85546875" style="190"/>
    <col min="6657" max="6657" width="7.28515625" style="190" customWidth="1"/>
    <col min="6658" max="6658" width="6.140625" style="190" bestFit="1" customWidth="1"/>
    <col min="6659" max="6659" width="78" style="190" customWidth="1"/>
    <col min="6660" max="6660" width="20.7109375" style="190" customWidth="1"/>
    <col min="6661" max="6661" width="26" style="190" customWidth="1"/>
    <col min="6662" max="6662" width="37" style="190" bestFit="1" customWidth="1"/>
    <col min="6663" max="6671" width="0" style="190" hidden="1" customWidth="1"/>
    <col min="6672" max="6674" width="22.7109375" style="190" bestFit="1" customWidth="1"/>
    <col min="6675" max="6675" width="25.28515625" style="190" bestFit="1" customWidth="1"/>
    <col min="6676" max="6676" width="21" style="190" bestFit="1" customWidth="1"/>
    <col min="6677" max="6677" width="8.28515625" style="190" customWidth="1"/>
    <col min="6678" max="6678" width="19" style="190" bestFit="1" customWidth="1"/>
    <col min="6679" max="6679" width="20.5703125" style="190" bestFit="1" customWidth="1"/>
    <col min="6680" max="6680" width="19" style="190" customWidth="1"/>
    <col min="6681" max="6887" width="11.42578125" style="190" customWidth="1"/>
    <col min="6888" max="6890" width="7.28515625" style="190" customWidth="1"/>
    <col min="6891" max="6891" width="0" style="190" hidden="1" customWidth="1"/>
    <col min="6892" max="6892" width="7.28515625" style="190" customWidth="1"/>
    <col min="6893" max="6893" width="66.140625" style="190" customWidth="1"/>
    <col min="6894" max="6894" width="0" style="190" hidden="1" customWidth="1"/>
    <col min="6895" max="6895" width="28" style="190" customWidth="1"/>
    <col min="6896" max="6896" width="32.140625" style="190" customWidth="1"/>
    <col min="6897" max="6897" width="39.85546875" style="190" bestFit="1" customWidth="1"/>
    <col min="6898" max="6898" width="0" style="190" hidden="1" customWidth="1"/>
    <col min="6899" max="6899" width="7.28515625" style="190" customWidth="1"/>
    <col min="6900" max="6900" width="0" style="190" hidden="1" customWidth="1"/>
    <col min="6901" max="6901" width="7.28515625" style="190" customWidth="1"/>
    <col min="6902" max="6902" width="59.5703125" style="190" customWidth="1"/>
    <col min="6903" max="6903" width="0" style="190" hidden="1" customWidth="1"/>
    <col min="6904" max="6904" width="23.85546875" style="190" customWidth="1"/>
    <col min="6905" max="6905" width="27.42578125" style="190" customWidth="1"/>
    <col min="6906" max="6906" width="28" style="190" customWidth="1"/>
    <col min="6907" max="6909" width="0" style="190" hidden="1" customWidth="1"/>
    <col min="6910" max="6910" width="7.28515625" style="190" customWidth="1"/>
    <col min="6911" max="6911" width="6.140625" style="190" bestFit="1" customWidth="1"/>
    <col min="6912" max="6912" width="76.85546875" style="190"/>
    <col min="6913" max="6913" width="7.28515625" style="190" customWidth="1"/>
    <col min="6914" max="6914" width="6.140625" style="190" bestFit="1" customWidth="1"/>
    <col min="6915" max="6915" width="78" style="190" customWidth="1"/>
    <col min="6916" max="6916" width="20.7109375" style="190" customWidth="1"/>
    <col min="6917" max="6917" width="26" style="190" customWidth="1"/>
    <col min="6918" max="6918" width="37" style="190" bestFit="1" customWidth="1"/>
    <col min="6919" max="6927" width="0" style="190" hidden="1" customWidth="1"/>
    <col min="6928" max="6930" width="22.7109375" style="190" bestFit="1" customWidth="1"/>
    <col min="6931" max="6931" width="25.28515625" style="190" bestFit="1" customWidth="1"/>
    <col min="6932" max="6932" width="21" style="190" bestFit="1" customWidth="1"/>
    <col min="6933" max="6933" width="8.28515625" style="190" customWidth="1"/>
    <col min="6934" max="6934" width="19" style="190" bestFit="1" customWidth="1"/>
    <col min="6935" max="6935" width="20.5703125" style="190" bestFit="1" customWidth="1"/>
    <col min="6936" max="6936" width="19" style="190" customWidth="1"/>
    <col min="6937" max="7143" width="11.42578125" style="190" customWidth="1"/>
    <col min="7144" max="7146" width="7.28515625" style="190" customWidth="1"/>
    <col min="7147" max="7147" width="0" style="190" hidden="1" customWidth="1"/>
    <col min="7148" max="7148" width="7.28515625" style="190" customWidth="1"/>
    <col min="7149" max="7149" width="66.140625" style="190" customWidth="1"/>
    <col min="7150" max="7150" width="0" style="190" hidden="1" customWidth="1"/>
    <col min="7151" max="7151" width="28" style="190" customWidth="1"/>
    <col min="7152" max="7152" width="32.140625" style="190" customWidth="1"/>
    <col min="7153" max="7153" width="39.85546875" style="190" bestFit="1" customWidth="1"/>
    <col min="7154" max="7154" width="0" style="190" hidden="1" customWidth="1"/>
    <col min="7155" max="7155" width="7.28515625" style="190" customWidth="1"/>
    <col min="7156" max="7156" width="0" style="190" hidden="1" customWidth="1"/>
    <col min="7157" max="7157" width="7.28515625" style="190" customWidth="1"/>
    <col min="7158" max="7158" width="59.5703125" style="190" customWidth="1"/>
    <col min="7159" max="7159" width="0" style="190" hidden="1" customWidth="1"/>
    <col min="7160" max="7160" width="23.85546875" style="190" customWidth="1"/>
    <col min="7161" max="7161" width="27.42578125" style="190" customWidth="1"/>
    <col min="7162" max="7162" width="28" style="190" customWidth="1"/>
    <col min="7163" max="7165" width="0" style="190" hidden="1" customWidth="1"/>
    <col min="7166" max="7166" width="7.28515625" style="190" customWidth="1"/>
    <col min="7167" max="7167" width="6.140625" style="190" bestFit="1" customWidth="1"/>
    <col min="7168" max="7168" width="76.85546875" style="190"/>
    <col min="7169" max="7169" width="7.28515625" style="190" customWidth="1"/>
    <col min="7170" max="7170" width="6.140625" style="190" bestFit="1" customWidth="1"/>
    <col min="7171" max="7171" width="78" style="190" customWidth="1"/>
    <col min="7172" max="7172" width="20.7109375" style="190" customWidth="1"/>
    <col min="7173" max="7173" width="26" style="190" customWidth="1"/>
    <col min="7174" max="7174" width="37" style="190" bestFit="1" customWidth="1"/>
    <col min="7175" max="7183" width="0" style="190" hidden="1" customWidth="1"/>
    <col min="7184" max="7186" width="22.7109375" style="190" bestFit="1" customWidth="1"/>
    <col min="7187" max="7187" width="25.28515625" style="190" bestFit="1" customWidth="1"/>
    <col min="7188" max="7188" width="21" style="190" bestFit="1" customWidth="1"/>
    <col min="7189" max="7189" width="8.28515625" style="190" customWidth="1"/>
    <col min="7190" max="7190" width="19" style="190" bestFit="1" customWidth="1"/>
    <col min="7191" max="7191" width="20.5703125" style="190" bestFit="1" customWidth="1"/>
    <col min="7192" max="7192" width="19" style="190" customWidth="1"/>
    <col min="7193" max="7399" width="11.42578125" style="190" customWidth="1"/>
    <col min="7400" max="7402" width="7.28515625" style="190" customWidth="1"/>
    <col min="7403" max="7403" width="0" style="190" hidden="1" customWidth="1"/>
    <col min="7404" max="7404" width="7.28515625" style="190" customWidth="1"/>
    <col min="7405" max="7405" width="66.140625" style="190" customWidth="1"/>
    <col min="7406" max="7406" width="0" style="190" hidden="1" customWidth="1"/>
    <col min="7407" max="7407" width="28" style="190" customWidth="1"/>
    <col min="7408" max="7408" width="32.140625" style="190" customWidth="1"/>
    <col min="7409" max="7409" width="39.85546875" style="190" bestFit="1" customWidth="1"/>
    <col min="7410" max="7410" width="0" style="190" hidden="1" customWidth="1"/>
    <col min="7411" max="7411" width="7.28515625" style="190" customWidth="1"/>
    <col min="7412" max="7412" width="0" style="190" hidden="1" customWidth="1"/>
    <col min="7413" max="7413" width="7.28515625" style="190" customWidth="1"/>
    <col min="7414" max="7414" width="59.5703125" style="190" customWidth="1"/>
    <col min="7415" max="7415" width="0" style="190" hidden="1" customWidth="1"/>
    <col min="7416" max="7416" width="23.85546875" style="190" customWidth="1"/>
    <col min="7417" max="7417" width="27.42578125" style="190" customWidth="1"/>
    <col min="7418" max="7418" width="28" style="190" customWidth="1"/>
    <col min="7419" max="7421" width="0" style="190" hidden="1" customWidth="1"/>
    <col min="7422" max="7422" width="7.28515625" style="190" customWidth="1"/>
    <col min="7423" max="7423" width="6.140625" style="190" bestFit="1" customWidth="1"/>
    <col min="7424" max="7424" width="76.85546875" style="190"/>
    <col min="7425" max="7425" width="7.28515625" style="190" customWidth="1"/>
    <col min="7426" max="7426" width="6.140625" style="190" bestFit="1" customWidth="1"/>
    <col min="7427" max="7427" width="78" style="190" customWidth="1"/>
    <col min="7428" max="7428" width="20.7109375" style="190" customWidth="1"/>
    <col min="7429" max="7429" width="26" style="190" customWidth="1"/>
    <col min="7430" max="7430" width="37" style="190" bestFit="1" customWidth="1"/>
    <col min="7431" max="7439" width="0" style="190" hidden="1" customWidth="1"/>
    <col min="7440" max="7442" width="22.7109375" style="190" bestFit="1" customWidth="1"/>
    <col min="7443" max="7443" width="25.28515625" style="190" bestFit="1" customWidth="1"/>
    <col min="7444" max="7444" width="21" style="190" bestFit="1" customWidth="1"/>
    <col min="7445" max="7445" width="8.28515625" style="190" customWidth="1"/>
    <col min="7446" max="7446" width="19" style="190" bestFit="1" customWidth="1"/>
    <col min="7447" max="7447" width="20.5703125" style="190" bestFit="1" customWidth="1"/>
    <col min="7448" max="7448" width="19" style="190" customWidth="1"/>
    <col min="7449" max="7655" width="11.42578125" style="190" customWidth="1"/>
    <col min="7656" max="7658" width="7.28515625" style="190" customWidth="1"/>
    <col min="7659" max="7659" width="0" style="190" hidden="1" customWidth="1"/>
    <col min="7660" max="7660" width="7.28515625" style="190" customWidth="1"/>
    <col min="7661" max="7661" width="66.140625" style="190" customWidth="1"/>
    <col min="7662" max="7662" width="0" style="190" hidden="1" customWidth="1"/>
    <col min="7663" max="7663" width="28" style="190" customWidth="1"/>
    <col min="7664" max="7664" width="32.140625" style="190" customWidth="1"/>
    <col min="7665" max="7665" width="39.85546875" style="190" bestFit="1" customWidth="1"/>
    <col min="7666" max="7666" width="0" style="190" hidden="1" customWidth="1"/>
    <col min="7667" max="7667" width="7.28515625" style="190" customWidth="1"/>
    <col min="7668" max="7668" width="0" style="190" hidden="1" customWidth="1"/>
    <col min="7669" max="7669" width="7.28515625" style="190" customWidth="1"/>
    <col min="7670" max="7670" width="59.5703125" style="190" customWidth="1"/>
    <col min="7671" max="7671" width="0" style="190" hidden="1" customWidth="1"/>
    <col min="7672" max="7672" width="23.85546875" style="190" customWidth="1"/>
    <col min="7673" max="7673" width="27.42578125" style="190" customWidth="1"/>
    <col min="7674" max="7674" width="28" style="190" customWidth="1"/>
    <col min="7675" max="7677" width="0" style="190" hidden="1" customWidth="1"/>
    <col min="7678" max="7678" width="7.28515625" style="190" customWidth="1"/>
    <col min="7679" max="7679" width="6.140625" style="190" bestFit="1" customWidth="1"/>
    <col min="7680" max="7680" width="76.85546875" style="190"/>
    <col min="7681" max="7681" width="7.28515625" style="190" customWidth="1"/>
    <col min="7682" max="7682" width="6.140625" style="190" bestFit="1" customWidth="1"/>
    <col min="7683" max="7683" width="78" style="190" customWidth="1"/>
    <col min="7684" max="7684" width="20.7109375" style="190" customWidth="1"/>
    <col min="7685" max="7685" width="26" style="190" customWidth="1"/>
    <col min="7686" max="7686" width="37" style="190" bestFit="1" customWidth="1"/>
    <col min="7687" max="7695" width="0" style="190" hidden="1" customWidth="1"/>
    <col min="7696" max="7698" width="22.7109375" style="190" bestFit="1" customWidth="1"/>
    <col min="7699" max="7699" width="25.28515625" style="190" bestFit="1" customWidth="1"/>
    <col min="7700" max="7700" width="21" style="190" bestFit="1" customWidth="1"/>
    <col min="7701" max="7701" width="8.28515625" style="190" customWidth="1"/>
    <col min="7702" max="7702" width="19" style="190" bestFit="1" customWidth="1"/>
    <col min="7703" max="7703" width="20.5703125" style="190" bestFit="1" customWidth="1"/>
    <col min="7704" max="7704" width="19" style="190" customWidth="1"/>
    <col min="7705" max="7911" width="11.42578125" style="190" customWidth="1"/>
    <col min="7912" max="7914" width="7.28515625" style="190" customWidth="1"/>
    <col min="7915" max="7915" width="0" style="190" hidden="1" customWidth="1"/>
    <col min="7916" max="7916" width="7.28515625" style="190" customWidth="1"/>
    <col min="7917" max="7917" width="66.140625" style="190" customWidth="1"/>
    <col min="7918" max="7918" width="0" style="190" hidden="1" customWidth="1"/>
    <col min="7919" max="7919" width="28" style="190" customWidth="1"/>
    <col min="7920" max="7920" width="32.140625" style="190" customWidth="1"/>
    <col min="7921" max="7921" width="39.85546875" style="190" bestFit="1" customWidth="1"/>
    <col min="7922" max="7922" width="0" style="190" hidden="1" customWidth="1"/>
    <col min="7923" max="7923" width="7.28515625" style="190" customWidth="1"/>
    <col min="7924" max="7924" width="0" style="190" hidden="1" customWidth="1"/>
    <col min="7925" max="7925" width="7.28515625" style="190" customWidth="1"/>
    <col min="7926" max="7926" width="59.5703125" style="190" customWidth="1"/>
    <col min="7927" max="7927" width="0" style="190" hidden="1" customWidth="1"/>
    <col min="7928" max="7928" width="23.85546875" style="190" customWidth="1"/>
    <col min="7929" max="7929" width="27.42578125" style="190" customWidth="1"/>
    <col min="7930" max="7930" width="28" style="190" customWidth="1"/>
    <col min="7931" max="7933" width="0" style="190" hidden="1" customWidth="1"/>
    <col min="7934" max="7934" width="7.28515625" style="190" customWidth="1"/>
    <col min="7935" max="7935" width="6.140625" style="190" bestFit="1" customWidth="1"/>
    <col min="7936" max="7936" width="76.85546875" style="190"/>
    <col min="7937" max="7937" width="7.28515625" style="190" customWidth="1"/>
    <col min="7938" max="7938" width="6.140625" style="190" bestFit="1" customWidth="1"/>
    <col min="7939" max="7939" width="78" style="190" customWidth="1"/>
    <col min="7940" max="7940" width="20.7109375" style="190" customWidth="1"/>
    <col min="7941" max="7941" width="26" style="190" customWidth="1"/>
    <col min="7942" max="7942" width="37" style="190" bestFit="1" customWidth="1"/>
    <col min="7943" max="7951" width="0" style="190" hidden="1" customWidth="1"/>
    <col min="7952" max="7954" width="22.7109375" style="190" bestFit="1" customWidth="1"/>
    <col min="7955" max="7955" width="25.28515625" style="190" bestFit="1" customWidth="1"/>
    <col min="7956" max="7956" width="21" style="190" bestFit="1" customWidth="1"/>
    <col min="7957" max="7957" width="8.28515625" style="190" customWidth="1"/>
    <col min="7958" max="7958" width="19" style="190" bestFit="1" customWidth="1"/>
    <col min="7959" max="7959" width="20.5703125" style="190" bestFit="1" customWidth="1"/>
    <col min="7960" max="7960" width="19" style="190" customWidth="1"/>
    <col min="7961" max="8167" width="11.42578125" style="190" customWidth="1"/>
    <col min="8168" max="8170" width="7.28515625" style="190" customWidth="1"/>
    <col min="8171" max="8171" width="0" style="190" hidden="1" customWidth="1"/>
    <col min="8172" max="8172" width="7.28515625" style="190" customWidth="1"/>
    <col min="8173" max="8173" width="66.140625" style="190" customWidth="1"/>
    <col min="8174" max="8174" width="0" style="190" hidden="1" customWidth="1"/>
    <col min="8175" max="8175" width="28" style="190" customWidth="1"/>
    <col min="8176" max="8176" width="32.140625" style="190" customWidth="1"/>
    <col min="8177" max="8177" width="39.85546875" style="190" bestFit="1" customWidth="1"/>
    <col min="8178" max="8178" width="0" style="190" hidden="1" customWidth="1"/>
    <col min="8179" max="8179" width="7.28515625" style="190" customWidth="1"/>
    <col min="8180" max="8180" width="0" style="190" hidden="1" customWidth="1"/>
    <col min="8181" max="8181" width="7.28515625" style="190" customWidth="1"/>
    <col min="8182" max="8182" width="59.5703125" style="190" customWidth="1"/>
    <col min="8183" max="8183" width="0" style="190" hidden="1" customWidth="1"/>
    <col min="8184" max="8184" width="23.85546875" style="190" customWidth="1"/>
    <col min="8185" max="8185" width="27.42578125" style="190" customWidth="1"/>
    <col min="8186" max="8186" width="28" style="190" customWidth="1"/>
    <col min="8187" max="8189" width="0" style="190" hidden="1" customWidth="1"/>
    <col min="8190" max="8190" width="7.28515625" style="190" customWidth="1"/>
    <col min="8191" max="8191" width="6.140625" style="190" bestFit="1" customWidth="1"/>
    <col min="8192" max="8192" width="76.85546875" style="190"/>
    <col min="8193" max="8193" width="7.28515625" style="190" customWidth="1"/>
    <col min="8194" max="8194" width="6.140625" style="190" bestFit="1" customWidth="1"/>
    <col min="8195" max="8195" width="78" style="190" customWidth="1"/>
    <col min="8196" max="8196" width="20.7109375" style="190" customWidth="1"/>
    <col min="8197" max="8197" width="26" style="190" customWidth="1"/>
    <col min="8198" max="8198" width="37" style="190" bestFit="1" customWidth="1"/>
    <col min="8199" max="8207" width="0" style="190" hidden="1" customWidth="1"/>
    <col min="8208" max="8210" width="22.7109375" style="190" bestFit="1" customWidth="1"/>
    <col min="8211" max="8211" width="25.28515625" style="190" bestFit="1" customWidth="1"/>
    <col min="8212" max="8212" width="21" style="190" bestFit="1" customWidth="1"/>
    <col min="8213" max="8213" width="8.28515625" style="190" customWidth="1"/>
    <col min="8214" max="8214" width="19" style="190" bestFit="1" customWidth="1"/>
    <col min="8215" max="8215" width="20.5703125" style="190" bestFit="1" customWidth="1"/>
    <col min="8216" max="8216" width="19" style="190" customWidth="1"/>
    <col min="8217" max="8423" width="11.42578125" style="190" customWidth="1"/>
    <col min="8424" max="8426" width="7.28515625" style="190" customWidth="1"/>
    <col min="8427" max="8427" width="0" style="190" hidden="1" customWidth="1"/>
    <col min="8428" max="8428" width="7.28515625" style="190" customWidth="1"/>
    <col min="8429" max="8429" width="66.140625" style="190" customWidth="1"/>
    <col min="8430" max="8430" width="0" style="190" hidden="1" customWidth="1"/>
    <col min="8431" max="8431" width="28" style="190" customWidth="1"/>
    <col min="8432" max="8432" width="32.140625" style="190" customWidth="1"/>
    <col min="8433" max="8433" width="39.85546875" style="190" bestFit="1" customWidth="1"/>
    <col min="8434" max="8434" width="0" style="190" hidden="1" customWidth="1"/>
    <col min="8435" max="8435" width="7.28515625" style="190" customWidth="1"/>
    <col min="8436" max="8436" width="0" style="190" hidden="1" customWidth="1"/>
    <col min="8437" max="8437" width="7.28515625" style="190" customWidth="1"/>
    <col min="8438" max="8438" width="59.5703125" style="190" customWidth="1"/>
    <col min="8439" max="8439" width="0" style="190" hidden="1" customWidth="1"/>
    <col min="8440" max="8440" width="23.85546875" style="190" customWidth="1"/>
    <col min="8441" max="8441" width="27.42578125" style="190" customWidth="1"/>
    <col min="8442" max="8442" width="28" style="190" customWidth="1"/>
    <col min="8443" max="8445" width="0" style="190" hidden="1" customWidth="1"/>
    <col min="8446" max="8446" width="7.28515625" style="190" customWidth="1"/>
    <col min="8447" max="8447" width="6.140625" style="190" bestFit="1" customWidth="1"/>
    <col min="8448" max="8448" width="76.85546875" style="190"/>
    <col min="8449" max="8449" width="7.28515625" style="190" customWidth="1"/>
    <col min="8450" max="8450" width="6.140625" style="190" bestFit="1" customWidth="1"/>
    <col min="8451" max="8451" width="78" style="190" customWidth="1"/>
    <col min="8452" max="8452" width="20.7109375" style="190" customWidth="1"/>
    <col min="8453" max="8453" width="26" style="190" customWidth="1"/>
    <col min="8454" max="8454" width="37" style="190" bestFit="1" customWidth="1"/>
    <col min="8455" max="8463" width="0" style="190" hidden="1" customWidth="1"/>
    <col min="8464" max="8466" width="22.7109375" style="190" bestFit="1" customWidth="1"/>
    <col min="8467" max="8467" width="25.28515625" style="190" bestFit="1" customWidth="1"/>
    <col min="8468" max="8468" width="21" style="190" bestFit="1" customWidth="1"/>
    <col min="8469" max="8469" width="8.28515625" style="190" customWidth="1"/>
    <col min="8470" max="8470" width="19" style="190" bestFit="1" customWidth="1"/>
    <col min="8471" max="8471" width="20.5703125" style="190" bestFit="1" customWidth="1"/>
    <col min="8472" max="8472" width="19" style="190" customWidth="1"/>
    <col min="8473" max="8679" width="11.42578125" style="190" customWidth="1"/>
    <col min="8680" max="8682" width="7.28515625" style="190" customWidth="1"/>
    <col min="8683" max="8683" width="0" style="190" hidden="1" customWidth="1"/>
    <col min="8684" max="8684" width="7.28515625" style="190" customWidth="1"/>
    <col min="8685" max="8685" width="66.140625" style="190" customWidth="1"/>
    <col min="8686" max="8686" width="0" style="190" hidden="1" customWidth="1"/>
    <col min="8687" max="8687" width="28" style="190" customWidth="1"/>
    <col min="8688" max="8688" width="32.140625" style="190" customWidth="1"/>
    <col min="8689" max="8689" width="39.85546875" style="190" bestFit="1" customWidth="1"/>
    <col min="8690" max="8690" width="0" style="190" hidden="1" customWidth="1"/>
    <col min="8691" max="8691" width="7.28515625" style="190" customWidth="1"/>
    <col min="8692" max="8692" width="0" style="190" hidden="1" customWidth="1"/>
    <col min="8693" max="8693" width="7.28515625" style="190" customWidth="1"/>
    <col min="8694" max="8694" width="59.5703125" style="190" customWidth="1"/>
    <col min="8695" max="8695" width="0" style="190" hidden="1" customWidth="1"/>
    <col min="8696" max="8696" width="23.85546875" style="190" customWidth="1"/>
    <col min="8697" max="8697" width="27.42578125" style="190" customWidth="1"/>
    <col min="8698" max="8698" width="28" style="190" customWidth="1"/>
    <col min="8699" max="8701" width="0" style="190" hidden="1" customWidth="1"/>
    <col min="8702" max="8702" width="7.28515625" style="190" customWidth="1"/>
    <col min="8703" max="8703" width="6.140625" style="190" bestFit="1" customWidth="1"/>
    <col min="8704" max="8704" width="76.85546875" style="190"/>
    <col min="8705" max="8705" width="7.28515625" style="190" customWidth="1"/>
    <col min="8706" max="8706" width="6.140625" style="190" bestFit="1" customWidth="1"/>
    <col min="8707" max="8707" width="78" style="190" customWidth="1"/>
    <col min="8708" max="8708" width="20.7109375" style="190" customWidth="1"/>
    <col min="8709" max="8709" width="26" style="190" customWidth="1"/>
    <col min="8710" max="8710" width="37" style="190" bestFit="1" customWidth="1"/>
    <col min="8711" max="8719" width="0" style="190" hidden="1" customWidth="1"/>
    <col min="8720" max="8722" width="22.7109375" style="190" bestFit="1" customWidth="1"/>
    <col min="8723" max="8723" width="25.28515625" style="190" bestFit="1" customWidth="1"/>
    <col min="8724" max="8724" width="21" style="190" bestFit="1" customWidth="1"/>
    <col min="8725" max="8725" width="8.28515625" style="190" customWidth="1"/>
    <col min="8726" max="8726" width="19" style="190" bestFit="1" customWidth="1"/>
    <col min="8727" max="8727" width="20.5703125" style="190" bestFit="1" customWidth="1"/>
    <col min="8728" max="8728" width="19" style="190" customWidth="1"/>
    <col min="8729" max="8935" width="11.42578125" style="190" customWidth="1"/>
    <col min="8936" max="8938" width="7.28515625" style="190" customWidth="1"/>
    <col min="8939" max="8939" width="0" style="190" hidden="1" customWidth="1"/>
    <col min="8940" max="8940" width="7.28515625" style="190" customWidth="1"/>
    <col min="8941" max="8941" width="66.140625" style="190" customWidth="1"/>
    <col min="8942" max="8942" width="0" style="190" hidden="1" customWidth="1"/>
    <col min="8943" max="8943" width="28" style="190" customWidth="1"/>
    <col min="8944" max="8944" width="32.140625" style="190" customWidth="1"/>
    <col min="8945" max="8945" width="39.85546875" style="190" bestFit="1" customWidth="1"/>
    <col min="8946" max="8946" width="0" style="190" hidden="1" customWidth="1"/>
    <col min="8947" max="8947" width="7.28515625" style="190" customWidth="1"/>
    <col min="8948" max="8948" width="0" style="190" hidden="1" customWidth="1"/>
    <col min="8949" max="8949" width="7.28515625" style="190" customWidth="1"/>
    <col min="8950" max="8950" width="59.5703125" style="190" customWidth="1"/>
    <col min="8951" max="8951" width="0" style="190" hidden="1" customWidth="1"/>
    <col min="8952" max="8952" width="23.85546875" style="190" customWidth="1"/>
    <col min="8953" max="8953" width="27.42578125" style="190" customWidth="1"/>
    <col min="8954" max="8954" width="28" style="190" customWidth="1"/>
    <col min="8955" max="8957" width="0" style="190" hidden="1" customWidth="1"/>
    <col min="8958" max="8958" width="7.28515625" style="190" customWidth="1"/>
    <col min="8959" max="8959" width="6.140625" style="190" bestFit="1" customWidth="1"/>
    <col min="8960" max="8960" width="76.85546875" style="190"/>
    <col min="8961" max="8961" width="7.28515625" style="190" customWidth="1"/>
    <col min="8962" max="8962" width="6.140625" style="190" bestFit="1" customWidth="1"/>
    <col min="8963" max="8963" width="78" style="190" customWidth="1"/>
    <col min="8964" max="8964" width="20.7109375" style="190" customWidth="1"/>
    <col min="8965" max="8965" width="26" style="190" customWidth="1"/>
    <col min="8966" max="8966" width="37" style="190" bestFit="1" customWidth="1"/>
    <col min="8967" max="8975" width="0" style="190" hidden="1" customWidth="1"/>
    <col min="8976" max="8978" width="22.7109375" style="190" bestFit="1" customWidth="1"/>
    <col min="8979" max="8979" width="25.28515625" style="190" bestFit="1" customWidth="1"/>
    <col min="8980" max="8980" width="21" style="190" bestFit="1" customWidth="1"/>
    <col min="8981" max="8981" width="8.28515625" style="190" customWidth="1"/>
    <col min="8982" max="8982" width="19" style="190" bestFit="1" customWidth="1"/>
    <col min="8983" max="8983" width="20.5703125" style="190" bestFit="1" customWidth="1"/>
    <col min="8984" max="8984" width="19" style="190" customWidth="1"/>
    <col min="8985" max="9191" width="11.42578125" style="190" customWidth="1"/>
    <col min="9192" max="9194" width="7.28515625" style="190" customWidth="1"/>
    <col min="9195" max="9195" width="0" style="190" hidden="1" customWidth="1"/>
    <col min="9196" max="9196" width="7.28515625" style="190" customWidth="1"/>
    <col min="9197" max="9197" width="66.140625" style="190" customWidth="1"/>
    <col min="9198" max="9198" width="0" style="190" hidden="1" customWidth="1"/>
    <col min="9199" max="9199" width="28" style="190" customWidth="1"/>
    <col min="9200" max="9200" width="32.140625" style="190" customWidth="1"/>
    <col min="9201" max="9201" width="39.85546875" style="190" bestFit="1" customWidth="1"/>
    <col min="9202" max="9202" width="0" style="190" hidden="1" customWidth="1"/>
    <col min="9203" max="9203" width="7.28515625" style="190" customWidth="1"/>
    <col min="9204" max="9204" width="0" style="190" hidden="1" customWidth="1"/>
    <col min="9205" max="9205" width="7.28515625" style="190" customWidth="1"/>
    <col min="9206" max="9206" width="59.5703125" style="190" customWidth="1"/>
    <col min="9207" max="9207" width="0" style="190" hidden="1" customWidth="1"/>
    <col min="9208" max="9208" width="23.85546875" style="190" customWidth="1"/>
    <col min="9209" max="9209" width="27.42578125" style="190" customWidth="1"/>
    <col min="9210" max="9210" width="28" style="190" customWidth="1"/>
    <col min="9211" max="9213" width="0" style="190" hidden="1" customWidth="1"/>
    <col min="9214" max="9214" width="7.28515625" style="190" customWidth="1"/>
    <col min="9215" max="9215" width="6.140625" style="190" bestFit="1" customWidth="1"/>
    <col min="9216" max="9216" width="76.85546875" style="190"/>
    <col min="9217" max="9217" width="7.28515625" style="190" customWidth="1"/>
    <col min="9218" max="9218" width="6.140625" style="190" bestFit="1" customWidth="1"/>
    <col min="9219" max="9219" width="78" style="190" customWidth="1"/>
    <col min="9220" max="9220" width="20.7109375" style="190" customWidth="1"/>
    <col min="9221" max="9221" width="26" style="190" customWidth="1"/>
    <col min="9222" max="9222" width="37" style="190" bestFit="1" customWidth="1"/>
    <col min="9223" max="9231" width="0" style="190" hidden="1" customWidth="1"/>
    <col min="9232" max="9234" width="22.7109375" style="190" bestFit="1" customWidth="1"/>
    <col min="9235" max="9235" width="25.28515625" style="190" bestFit="1" customWidth="1"/>
    <col min="9236" max="9236" width="21" style="190" bestFit="1" customWidth="1"/>
    <col min="9237" max="9237" width="8.28515625" style="190" customWidth="1"/>
    <col min="9238" max="9238" width="19" style="190" bestFit="1" customWidth="1"/>
    <col min="9239" max="9239" width="20.5703125" style="190" bestFit="1" customWidth="1"/>
    <col min="9240" max="9240" width="19" style="190" customWidth="1"/>
    <col min="9241" max="9447" width="11.42578125" style="190" customWidth="1"/>
    <col min="9448" max="9450" width="7.28515625" style="190" customWidth="1"/>
    <col min="9451" max="9451" width="0" style="190" hidden="1" customWidth="1"/>
    <col min="9452" max="9452" width="7.28515625" style="190" customWidth="1"/>
    <col min="9453" max="9453" width="66.140625" style="190" customWidth="1"/>
    <col min="9454" max="9454" width="0" style="190" hidden="1" customWidth="1"/>
    <col min="9455" max="9455" width="28" style="190" customWidth="1"/>
    <col min="9456" max="9456" width="32.140625" style="190" customWidth="1"/>
    <col min="9457" max="9457" width="39.85546875" style="190" bestFit="1" customWidth="1"/>
    <col min="9458" max="9458" width="0" style="190" hidden="1" customWidth="1"/>
    <col min="9459" max="9459" width="7.28515625" style="190" customWidth="1"/>
    <col min="9460" max="9460" width="0" style="190" hidden="1" customWidth="1"/>
    <col min="9461" max="9461" width="7.28515625" style="190" customWidth="1"/>
    <col min="9462" max="9462" width="59.5703125" style="190" customWidth="1"/>
    <col min="9463" max="9463" width="0" style="190" hidden="1" customWidth="1"/>
    <col min="9464" max="9464" width="23.85546875" style="190" customWidth="1"/>
    <col min="9465" max="9465" width="27.42578125" style="190" customWidth="1"/>
    <col min="9466" max="9466" width="28" style="190" customWidth="1"/>
    <col min="9467" max="9469" width="0" style="190" hidden="1" customWidth="1"/>
    <col min="9470" max="9470" width="7.28515625" style="190" customWidth="1"/>
    <col min="9471" max="9471" width="6.140625" style="190" bestFit="1" customWidth="1"/>
    <col min="9472" max="9472" width="76.85546875" style="190"/>
    <col min="9473" max="9473" width="7.28515625" style="190" customWidth="1"/>
    <col min="9474" max="9474" width="6.140625" style="190" bestFit="1" customWidth="1"/>
    <col min="9475" max="9475" width="78" style="190" customWidth="1"/>
    <col min="9476" max="9476" width="20.7109375" style="190" customWidth="1"/>
    <col min="9477" max="9477" width="26" style="190" customWidth="1"/>
    <col min="9478" max="9478" width="37" style="190" bestFit="1" customWidth="1"/>
    <col min="9479" max="9487" width="0" style="190" hidden="1" customWidth="1"/>
    <col min="9488" max="9490" width="22.7109375" style="190" bestFit="1" customWidth="1"/>
    <col min="9491" max="9491" width="25.28515625" style="190" bestFit="1" customWidth="1"/>
    <col min="9492" max="9492" width="21" style="190" bestFit="1" customWidth="1"/>
    <col min="9493" max="9493" width="8.28515625" style="190" customWidth="1"/>
    <col min="9494" max="9494" width="19" style="190" bestFit="1" customWidth="1"/>
    <col min="9495" max="9495" width="20.5703125" style="190" bestFit="1" customWidth="1"/>
    <col min="9496" max="9496" width="19" style="190" customWidth="1"/>
    <col min="9497" max="9703" width="11.42578125" style="190" customWidth="1"/>
    <col min="9704" max="9706" width="7.28515625" style="190" customWidth="1"/>
    <col min="9707" max="9707" width="0" style="190" hidden="1" customWidth="1"/>
    <col min="9708" max="9708" width="7.28515625" style="190" customWidth="1"/>
    <col min="9709" max="9709" width="66.140625" style="190" customWidth="1"/>
    <col min="9710" max="9710" width="0" style="190" hidden="1" customWidth="1"/>
    <col min="9711" max="9711" width="28" style="190" customWidth="1"/>
    <col min="9712" max="9712" width="32.140625" style="190" customWidth="1"/>
    <col min="9713" max="9713" width="39.85546875" style="190" bestFit="1" customWidth="1"/>
    <col min="9714" max="9714" width="0" style="190" hidden="1" customWidth="1"/>
    <col min="9715" max="9715" width="7.28515625" style="190" customWidth="1"/>
    <col min="9716" max="9716" width="0" style="190" hidden="1" customWidth="1"/>
    <col min="9717" max="9717" width="7.28515625" style="190" customWidth="1"/>
    <col min="9718" max="9718" width="59.5703125" style="190" customWidth="1"/>
    <col min="9719" max="9719" width="0" style="190" hidden="1" customWidth="1"/>
    <col min="9720" max="9720" width="23.85546875" style="190" customWidth="1"/>
    <col min="9721" max="9721" width="27.42578125" style="190" customWidth="1"/>
    <col min="9722" max="9722" width="28" style="190" customWidth="1"/>
    <col min="9723" max="9725" width="0" style="190" hidden="1" customWidth="1"/>
    <col min="9726" max="9726" width="7.28515625" style="190" customWidth="1"/>
    <col min="9727" max="9727" width="6.140625" style="190" bestFit="1" customWidth="1"/>
    <col min="9728" max="9728" width="76.85546875" style="190"/>
    <col min="9729" max="9729" width="7.28515625" style="190" customWidth="1"/>
    <col min="9730" max="9730" width="6.140625" style="190" bestFit="1" customWidth="1"/>
    <col min="9731" max="9731" width="78" style="190" customWidth="1"/>
    <col min="9732" max="9732" width="20.7109375" style="190" customWidth="1"/>
    <col min="9733" max="9733" width="26" style="190" customWidth="1"/>
    <col min="9734" max="9734" width="37" style="190" bestFit="1" customWidth="1"/>
    <col min="9735" max="9743" width="0" style="190" hidden="1" customWidth="1"/>
    <col min="9744" max="9746" width="22.7109375" style="190" bestFit="1" customWidth="1"/>
    <col min="9747" max="9747" width="25.28515625" style="190" bestFit="1" customWidth="1"/>
    <col min="9748" max="9748" width="21" style="190" bestFit="1" customWidth="1"/>
    <col min="9749" max="9749" width="8.28515625" style="190" customWidth="1"/>
    <col min="9750" max="9750" width="19" style="190" bestFit="1" customWidth="1"/>
    <col min="9751" max="9751" width="20.5703125" style="190" bestFit="1" customWidth="1"/>
    <col min="9752" max="9752" width="19" style="190" customWidth="1"/>
    <col min="9753" max="9959" width="11.42578125" style="190" customWidth="1"/>
    <col min="9960" max="9962" width="7.28515625" style="190" customWidth="1"/>
    <col min="9963" max="9963" width="0" style="190" hidden="1" customWidth="1"/>
    <col min="9964" max="9964" width="7.28515625" style="190" customWidth="1"/>
    <col min="9965" max="9965" width="66.140625" style="190" customWidth="1"/>
    <col min="9966" max="9966" width="0" style="190" hidden="1" customWidth="1"/>
    <col min="9967" max="9967" width="28" style="190" customWidth="1"/>
    <col min="9968" max="9968" width="32.140625" style="190" customWidth="1"/>
    <col min="9969" max="9969" width="39.85546875" style="190" bestFit="1" customWidth="1"/>
    <col min="9970" max="9970" width="0" style="190" hidden="1" customWidth="1"/>
    <col min="9971" max="9971" width="7.28515625" style="190" customWidth="1"/>
    <col min="9972" max="9972" width="0" style="190" hidden="1" customWidth="1"/>
    <col min="9973" max="9973" width="7.28515625" style="190" customWidth="1"/>
    <col min="9974" max="9974" width="59.5703125" style="190" customWidth="1"/>
    <col min="9975" max="9975" width="0" style="190" hidden="1" customWidth="1"/>
    <col min="9976" max="9976" width="23.85546875" style="190" customWidth="1"/>
    <col min="9977" max="9977" width="27.42578125" style="190" customWidth="1"/>
    <col min="9978" max="9978" width="28" style="190" customWidth="1"/>
    <col min="9979" max="9981" width="0" style="190" hidden="1" customWidth="1"/>
    <col min="9982" max="9982" width="7.28515625" style="190" customWidth="1"/>
    <col min="9983" max="9983" width="6.140625" style="190" bestFit="1" customWidth="1"/>
    <col min="9984" max="9984" width="76.85546875" style="190"/>
    <col min="9985" max="9985" width="7.28515625" style="190" customWidth="1"/>
    <col min="9986" max="9986" width="6.140625" style="190" bestFit="1" customWidth="1"/>
    <col min="9987" max="9987" width="78" style="190" customWidth="1"/>
    <col min="9988" max="9988" width="20.7109375" style="190" customWidth="1"/>
    <col min="9989" max="9989" width="26" style="190" customWidth="1"/>
    <col min="9990" max="9990" width="37" style="190" bestFit="1" customWidth="1"/>
    <col min="9991" max="9999" width="0" style="190" hidden="1" customWidth="1"/>
    <col min="10000" max="10002" width="22.7109375" style="190" bestFit="1" customWidth="1"/>
    <col min="10003" max="10003" width="25.28515625" style="190" bestFit="1" customWidth="1"/>
    <col min="10004" max="10004" width="21" style="190" bestFit="1" customWidth="1"/>
    <col min="10005" max="10005" width="8.28515625" style="190" customWidth="1"/>
    <col min="10006" max="10006" width="19" style="190" bestFit="1" customWidth="1"/>
    <col min="10007" max="10007" width="20.5703125" style="190" bestFit="1" customWidth="1"/>
    <col min="10008" max="10008" width="19" style="190" customWidth="1"/>
    <col min="10009" max="10215" width="11.42578125" style="190" customWidth="1"/>
    <col min="10216" max="10218" width="7.28515625" style="190" customWidth="1"/>
    <col min="10219" max="10219" width="0" style="190" hidden="1" customWidth="1"/>
    <col min="10220" max="10220" width="7.28515625" style="190" customWidth="1"/>
    <col min="10221" max="10221" width="66.140625" style="190" customWidth="1"/>
    <col min="10222" max="10222" width="0" style="190" hidden="1" customWidth="1"/>
    <col min="10223" max="10223" width="28" style="190" customWidth="1"/>
    <col min="10224" max="10224" width="32.140625" style="190" customWidth="1"/>
    <col min="10225" max="10225" width="39.85546875" style="190" bestFit="1" customWidth="1"/>
    <col min="10226" max="10226" width="0" style="190" hidden="1" customWidth="1"/>
    <col min="10227" max="10227" width="7.28515625" style="190" customWidth="1"/>
    <col min="10228" max="10228" width="0" style="190" hidden="1" customWidth="1"/>
    <col min="10229" max="10229" width="7.28515625" style="190" customWidth="1"/>
    <col min="10230" max="10230" width="59.5703125" style="190" customWidth="1"/>
    <col min="10231" max="10231" width="0" style="190" hidden="1" customWidth="1"/>
    <col min="10232" max="10232" width="23.85546875" style="190" customWidth="1"/>
    <col min="10233" max="10233" width="27.42578125" style="190" customWidth="1"/>
    <col min="10234" max="10234" width="28" style="190" customWidth="1"/>
    <col min="10235" max="10237" width="0" style="190" hidden="1" customWidth="1"/>
    <col min="10238" max="10238" width="7.28515625" style="190" customWidth="1"/>
    <col min="10239" max="10239" width="6.140625" style="190" bestFit="1" customWidth="1"/>
    <col min="10240" max="10240" width="76.85546875" style="190"/>
    <col min="10241" max="10241" width="7.28515625" style="190" customWidth="1"/>
    <col min="10242" max="10242" width="6.140625" style="190" bestFit="1" customWidth="1"/>
    <col min="10243" max="10243" width="78" style="190" customWidth="1"/>
    <col min="10244" max="10244" width="20.7109375" style="190" customWidth="1"/>
    <col min="10245" max="10245" width="26" style="190" customWidth="1"/>
    <col min="10246" max="10246" width="37" style="190" bestFit="1" customWidth="1"/>
    <col min="10247" max="10255" width="0" style="190" hidden="1" customWidth="1"/>
    <col min="10256" max="10258" width="22.7109375" style="190" bestFit="1" customWidth="1"/>
    <col min="10259" max="10259" width="25.28515625" style="190" bestFit="1" customWidth="1"/>
    <col min="10260" max="10260" width="21" style="190" bestFit="1" customWidth="1"/>
    <col min="10261" max="10261" width="8.28515625" style="190" customWidth="1"/>
    <col min="10262" max="10262" width="19" style="190" bestFit="1" customWidth="1"/>
    <col min="10263" max="10263" width="20.5703125" style="190" bestFit="1" customWidth="1"/>
    <col min="10264" max="10264" width="19" style="190" customWidth="1"/>
    <col min="10265" max="10471" width="11.42578125" style="190" customWidth="1"/>
    <col min="10472" max="10474" width="7.28515625" style="190" customWidth="1"/>
    <col min="10475" max="10475" width="0" style="190" hidden="1" customWidth="1"/>
    <col min="10476" max="10476" width="7.28515625" style="190" customWidth="1"/>
    <col min="10477" max="10477" width="66.140625" style="190" customWidth="1"/>
    <col min="10478" max="10478" width="0" style="190" hidden="1" customWidth="1"/>
    <col min="10479" max="10479" width="28" style="190" customWidth="1"/>
    <col min="10480" max="10480" width="32.140625" style="190" customWidth="1"/>
    <col min="10481" max="10481" width="39.85546875" style="190" bestFit="1" customWidth="1"/>
    <col min="10482" max="10482" width="0" style="190" hidden="1" customWidth="1"/>
    <col min="10483" max="10483" width="7.28515625" style="190" customWidth="1"/>
    <col min="10484" max="10484" width="0" style="190" hidden="1" customWidth="1"/>
    <col min="10485" max="10485" width="7.28515625" style="190" customWidth="1"/>
    <col min="10486" max="10486" width="59.5703125" style="190" customWidth="1"/>
    <col min="10487" max="10487" width="0" style="190" hidden="1" customWidth="1"/>
    <col min="10488" max="10488" width="23.85546875" style="190" customWidth="1"/>
    <col min="10489" max="10489" width="27.42578125" style="190" customWidth="1"/>
    <col min="10490" max="10490" width="28" style="190" customWidth="1"/>
    <col min="10491" max="10493" width="0" style="190" hidden="1" customWidth="1"/>
    <col min="10494" max="10494" width="7.28515625" style="190" customWidth="1"/>
    <col min="10495" max="10495" width="6.140625" style="190" bestFit="1" customWidth="1"/>
    <col min="10496" max="10496" width="76.85546875" style="190"/>
    <col min="10497" max="10497" width="7.28515625" style="190" customWidth="1"/>
    <col min="10498" max="10498" width="6.140625" style="190" bestFit="1" customWidth="1"/>
    <col min="10499" max="10499" width="78" style="190" customWidth="1"/>
    <col min="10500" max="10500" width="20.7109375" style="190" customWidth="1"/>
    <col min="10501" max="10501" width="26" style="190" customWidth="1"/>
    <col min="10502" max="10502" width="37" style="190" bestFit="1" customWidth="1"/>
    <col min="10503" max="10511" width="0" style="190" hidden="1" customWidth="1"/>
    <col min="10512" max="10514" width="22.7109375" style="190" bestFit="1" customWidth="1"/>
    <col min="10515" max="10515" width="25.28515625" style="190" bestFit="1" customWidth="1"/>
    <col min="10516" max="10516" width="21" style="190" bestFit="1" customWidth="1"/>
    <col min="10517" max="10517" width="8.28515625" style="190" customWidth="1"/>
    <col min="10518" max="10518" width="19" style="190" bestFit="1" customWidth="1"/>
    <col min="10519" max="10519" width="20.5703125" style="190" bestFit="1" customWidth="1"/>
    <col min="10520" max="10520" width="19" style="190" customWidth="1"/>
    <col min="10521" max="10727" width="11.42578125" style="190" customWidth="1"/>
    <col min="10728" max="10730" width="7.28515625" style="190" customWidth="1"/>
    <col min="10731" max="10731" width="0" style="190" hidden="1" customWidth="1"/>
    <col min="10732" max="10732" width="7.28515625" style="190" customWidth="1"/>
    <col min="10733" max="10733" width="66.140625" style="190" customWidth="1"/>
    <col min="10734" max="10734" width="0" style="190" hidden="1" customWidth="1"/>
    <col min="10735" max="10735" width="28" style="190" customWidth="1"/>
    <col min="10736" max="10736" width="32.140625" style="190" customWidth="1"/>
    <col min="10737" max="10737" width="39.85546875" style="190" bestFit="1" customWidth="1"/>
    <col min="10738" max="10738" width="0" style="190" hidden="1" customWidth="1"/>
    <col min="10739" max="10739" width="7.28515625" style="190" customWidth="1"/>
    <col min="10740" max="10740" width="0" style="190" hidden="1" customWidth="1"/>
    <col min="10741" max="10741" width="7.28515625" style="190" customWidth="1"/>
    <col min="10742" max="10742" width="59.5703125" style="190" customWidth="1"/>
    <col min="10743" max="10743" width="0" style="190" hidden="1" customWidth="1"/>
    <col min="10744" max="10744" width="23.85546875" style="190" customWidth="1"/>
    <col min="10745" max="10745" width="27.42578125" style="190" customWidth="1"/>
    <col min="10746" max="10746" width="28" style="190" customWidth="1"/>
    <col min="10747" max="10749" width="0" style="190" hidden="1" customWidth="1"/>
    <col min="10750" max="10750" width="7.28515625" style="190" customWidth="1"/>
    <col min="10751" max="10751" width="6.140625" style="190" bestFit="1" customWidth="1"/>
    <col min="10752" max="10752" width="76.85546875" style="190"/>
    <col min="10753" max="10753" width="7.28515625" style="190" customWidth="1"/>
    <col min="10754" max="10754" width="6.140625" style="190" bestFit="1" customWidth="1"/>
    <col min="10755" max="10755" width="78" style="190" customWidth="1"/>
    <col min="10756" max="10756" width="20.7109375" style="190" customWidth="1"/>
    <col min="10757" max="10757" width="26" style="190" customWidth="1"/>
    <col min="10758" max="10758" width="37" style="190" bestFit="1" customWidth="1"/>
    <col min="10759" max="10767" width="0" style="190" hidden="1" customWidth="1"/>
    <col min="10768" max="10770" width="22.7109375" style="190" bestFit="1" customWidth="1"/>
    <col min="10771" max="10771" width="25.28515625" style="190" bestFit="1" customWidth="1"/>
    <col min="10772" max="10772" width="21" style="190" bestFit="1" customWidth="1"/>
    <col min="10773" max="10773" width="8.28515625" style="190" customWidth="1"/>
    <col min="10774" max="10774" width="19" style="190" bestFit="1" customWidth="1"/>
    <col min="10775" max="10775" width="20.5703125" style="190" bestFit="1" customWidth="1"/>
    <col min="10776" max="10776" width="19" style="190" customWidth="1"/>
    <col min="10777" max="10983" width="11.42578125" style="190" customWidth="1"/>
    <col min="10984" max="10986" width="7.28515625" style="190" customWidth="1"/>
    <col min="10987" max="10987" width="0" style="190" hidden="1" customWidth="1"/>
    <col min="10988" max="10988" width="7.28515625" style="190" customWidth="1"/>
    <col min="10989" max="10989" width="66.140625" style="190" customWidth="1"/>
    <col min="10990" max="10990" width="0" style="190" hidden="1" customWidth="1"/>
    <col min="10991" max="10991" width="28" style="190" customWidth="1"/>
    <col min="10992" max="10992" width="32.140625" style="190" customWidth="1"/>
    <col min="10993" max="10993" width="39.85546875" style="190" bestFit="1" customWidth="1"/>
    <col min="10994" max="10994" width="0" style="190" hidden="1" customWidth="1"/>
    <col min="10995" max="10995" width="7.28515625" style="190" customWidth="1"/>
    <col min="10996" max="10996" width="0" style="190" hidden="1" customWidth="1"/>
    <col min="10997" max="10997" width="7.28515625" style="190" customWidth="1"/>
    <col min="10998" max="10998" width="59.5703125" style="190" customWidth="1"/>
    <col min="10999" max="10999" width="0" style="190" hidden="1" customWidth="1"/>
    <col min="11000" max="11000" width="23.85546875" style="190" customWidth="1"/>
    <col min="11001" max="11001" width="27.42578125" style="190" customWidth="1"/>
    <col min="11002" max="11002" width="28" style="190" customWidth="1"/>
    <col min="11003" max="11005" width="0" style="190" hidden="1" customWidth="1"/>
    <col min="11006" max="11006" width="7.28515625" style="190" customWidth="1"/>
    <col min="11007" max="11007" width="6.140625" style="190" bestFit="1" customWidth="1"/>
    <col min="11008" max="11008" width="76.85546875" style="190"/>
    <col min="11009" max="11009" width="7.28515625" style="190" customWidth="1"/>
    <col min="11010" max="11010" width="6.140625" style="190" bestFit="1" customWidth="1"/>
    <col min="11011" max="11011" width="78" style="190" customWidth="1"/>
    <col min="11012" max="11012" width="20.7109375" style="190" customWidth="1"/>
    <col min="11013" max="11013" width="26" style="190" customWidth="1"/>
    <col min="11014" max="11014" width="37" style="190" bestFit="1" customWidth="1"/>
    <col min="11015" max="11023" width="0" style="190" hidden="1" customWidth="1"/>
    <col min="11024" max="11026" width="22.7109375" style="190" bestFit="1" customWidth="1"/>
    <col min="11027" max="11027" width="25.28515625" style="190" bestFit="1" customWidth="1"/>
    <col min="11028" max="11028" width="21" style="190" bestFit="1" customWidth="1"/>
    <col min="11029" max="11029" width="8.28515625" style="190" customWidth="1"/>
    <col min="11030" max="11030" width="19" style="190" bestFit="1" customWidth="1"/>
    <col min="11031" max="11031" width="20.5703125" style="190" bestFit="1" customWidth="1"/>
    <col min="11032" max="11032" width="19" style="190" customWidth="1"/>
    <col min="11033" max="11239" width="11.42578125" style="190" customWidth="1"/>
    <col min="11240" max="11242" width="7.28515625" style="190" customWidth="1"/>
    <col min="11243" max="11243" width="0" style="190" hidden="1" customWidth="1"/>
    <col min="11244" max="11244" width="7.28515625" style="190" customWidth="1"/>
    <col min="11245" max="11245" width="66.140625" style="190" customWidth="1"/>
    <col min="11246" max="11246" width="0" style="190" hidden="1" customWidth="1"/>
    <col min="11247" max="11247" width="28" style="190" customWidth="1"/>
    <col min="11248" max="11248" width="32.140625" style="190" customWidth="1"/>
    <col min="11249" max="11249" width="39.85546875" style="190" bestFit="1" customWidth="1"/>
    <col min="11250" max="11250" width="0" style="190" hidden="1" customWidth="1"/>
    <col min="11251" max="11251" width="7.28515625" style="190" customWidth="1"/>
    <col min="11252" max="11252" width="0" style="190" hidden="1" customWidth="1"/>
    <col min="11253" max="11253" width="7.28515625" style="190" customWidth="1"/>
    <col min="11254" max="11254" width="59.5703125" style="190" customWidth="1"/>
    <col min="11255" max="11255" width="0" style="190" hidden="1" customWidth="1"/>
    <col min="11256" max="11256" width="23.85546875" style="190" customWidth="1"/>
    <col min="11257" max="11257" width="27.42578125" style="190" customWidth="1"/>
    <col min="11258" max="11258" width="28" style="190" customWidth="1"/>
    <col min="11259" max="11261" width="0" style="190" hidden="1" customWidth="1"/>
    <col min="11262" max="11262" width="7.28515625" style="190" customWidth="1"/>
    <col min="11263" max="11263" width="6.140625" style="190" bestFit="1" customWidth="1"/>
    <col min="11264" max="11264" width="76.85546875" style="190"/>
    <col min="11265" max="11265" width="7.28515625" style="190" customWidth="1"/>
    <col min="11266" max="11266" width="6.140625" style="190" bestFit="1" customWidth="1"/>
    <col min="11267" max="11267" width="78" style="190" customWidth="1"/>
    <col min="11268" max="11268" width="20.7109375" style="190" customWidth="1"/>
    <col min="11269" max="11269" width="26" style="190" customWidth="1"/>
    <col min="11270" max="11270" width="37" style="190" bestFit="1" customWidth="1"/>
    <col min="11271" max="11279" width="0" style="190" hidden="1" customWidth="1"/>
    <col min="11280" max="11282" width="22.7109375" style="190" bestFit="1" customWidth="1"/>
    <col min="11283" max="11283" width="25.28515625" style="190" bestFit="1" customWidth="1"/>
    <col min="11284" max="11284" width="21" style="190" bestFit="1" customWidth="1"/>
    <col min="11285" max="11285" width="8.28515625" style="190" customWidth="1"/>
    <col min="11286" max="11286" width="19" style="190" bestFit="1" customWidth="1"/>
    <col min="11287" max="11287" width="20.5703125" style="190" bestFit="1" customWidth="1"/>
    <col min="11288" max="11288" width="19" style="190" customWidth="1"/>
    <col min="11289" max="11495" width="11.42578125" style="190" customWidth="1"/>
    <col min="11496" max="11498" width="7.28515625" style="190" customWidth="1"/>
    <col min="11499" max="11499" width="0" style="190" hidden="1" customWidth="1"/>
    <col min="11500" max="11500" width="7.28515625" style="190" customWidth="1"/>
    <col min="11501" max="11501" width="66.140625" style="190" customWidth="1"/>
    <col min="11502" max="11502" width="0" style="190" hidden="1" customWidth="1"/>
    <col min="11503" max="11503" width="28" style="190" customWidth="1"/>
    <col min="11504" max="11504" width="32.140625" style="190" customWidth="1"/>
    <col min="11505" max="11505" width="39.85546875" style="190" bestFit="1" customWidth="1"/>
    <col min="11506" max="11506" width="0" style="190" hidden="1" customWidth="1"/>
    <col min="11507" max="11507" width="7.28515625" style="190" customWidth="1"/>
    <col min="11508" max="11508" width="0" style="190" hidden="1" customWidth="1"/>
    <col min="11509" max="11509" width="7.28515625" style="190" customWidth="1"/>
    <col min="11510" max="11510" width="59.5703125" style="190" customWidth="1"/>
    <col min="11511" max="11511" width="0" style="190" hidden="1" customWidth="1"/>
    <col min="11512" max="11512" width="23.85546875" style="190" customWidth="1"/>
    <col min="11513" max="11513" width="27.42578125" style="190" customWidth="1"/>
    <col min="11514" max="11514" width="28" style="190" customWidth="1"/>
    <col min="11515" max="11517" width="0" style="190" hidden="1" customWidth="1"/>
    <col min="11518" max="11518" width="7.28515625" style="190" customWidth="1"/>
    <col min="11519" max="11519" width="6.140625" style="190" bestFit="1" customWidth="1"/>
    <col min="11520" max="11520" width="76.85546875" style="190"/>
    <col min="11521" max="11521" width="7.28515625" style="190" customWidth="1"/>
    <col min="11522" max="11522" width="6.140625" style="190" bestFit="1" customWidth="1"/>
    <col min="11523" max="11523" width="78" style="190" customWidth="1"/>
    <col min="11524" max="11524" width="20.7109375" style="190" customWidth="1"/>
    <col min="11525" max="11525" width="26" style="190" customWidth="1"/>
    <col min="11526" max="11526" width="37" style="190" bestFit="1" customWidth="1"/>
    <col min="11527" max="11535" width="0" style="190" hidden="1" customWidth="1"/>
    <col min="11536" max="11538" width="22.7109375" style="190" bestFit="1" customWidth="1"/>
    <col min="11539" max="11539" width="25.28515625" style="190" bestFit="1" customWidth="1"/>
    <col min="11540" max="11540" width="21" style="190" bestFit="1" customWidth="1"/>
    <col min="11541" max="11541" width="8.28515625" style="190" customWidth="1"/>
    <col min="11542" max="11542" width="19" style="190" bestFit="1" customWidth="1"/>
    <col min="11543" max="11543" width="20.5703125" style="190" bestFit="1" customWidth="1"/>
    <col min="11544" max="11544" width="19" style="190" customWidth="1"/>
    <col min="11545" max="11751" width="11.42578125" style="190" customWidth="1"/>
    <col min="11752" max="11754" width="7.28515625" style="190" customWidth="1"/>
    <col min="11755" max="11755" width="0" style="190" hidden="1" customWidth="1"/>
    <col min="11756" max="11756" width="7.28515625" style="190" customWidth="1"/>
    <col min="11757" max="11757" width="66.140625" style="190" customWidth="1"/>
    <col min="11758" max="11758" width="0" style="190" hidden="1" customWidth="1"/>
    <col min="11759" max="11759" width="28" style="190" customWidth="1"/>
    <col min="11760" max="11760" width="32.140625" style="190" customWidth="1"/>
    <col min="11761" max="11761" width="39.85546875" style="190" bestFit="1" customWidth="1"/>
    <col min="11762" max="11762" width="0" style="190" hidden="1" customWidth="1"/>
    <col min="11763" max="11763" width="7.28515625" style="190" customWidth="1"/>
    <col min="11764" max="11764" width="0" style="190" hidden="1" customWidth="1"/>
    <col min="11765" max="11765" width="7.28515625" style="190" customWidth="1"/>
    <col min="11766" max="11766" width="59.5703125" style="190" customWidth="1"/>
    <col min="11767" max="11767" width="0" style="190" hidden="1" customWidth="1"/>
    <col min="11768" max="11768" width="23.85546875" style="190" customWidth="1"/>
    <col min="11769" max="11769" width="27.42578125" style="190" customWidth="1"/>
    <col min="11770" max="11770" width="28" style="190" customWidth="1"/>
    <col min="11771" max="11773" width="0" style="190" hidden="1" customWidth="1"/>
    <col min="11774" max="11774" width="7.28515625" style="190" customWidth="1"/>
    <col min="11775" max="11775" width="6.140625" style="190" bestFit="1" customWidth="1"/>
    <col min="11776" max="11776" width="76.85546875" style="190"/>
    <col min="11777" max="11777" width="7.28515625" style="190" customWidth="1"/>
    <col min="11778" max="11778" width="6.140625" style="190" bestFit="1" customWidth="1"/>
    <col min="11779" max="11779" width="78" style="190" customWidth="1"/>
    <col min="11780" max="11780" width="20.7109375" style="190" customWidth="1"/>
    <col min="11781" max="11781" width="26" style="190" customWidth="1"/>
    <col min="11782" max="11782" width="37" style="190" bestFit="1" customWidth="1"/>
    <col min="11783" max="11791" width="0" style="190" hidden="1" customWidth="1"/>
    <col min="11792" max="11794" width="22.7109375" style="190" bestFit="1" customWidth="1"/>
    <col min="11795" max="11795" width="25.28515625" style="190" bestFit="1" customWidth="1"/>
    <col min="11796" max="11796" width="21" style="190" bestFit="1" customWidth="1"/>
    <col min="11797" max="11797" width="8.28515625" style="190" customWidth="1"/>
    <col min="11798" max="11798" width="19" style="190" bestFit="1" customWidth="1"/>
    <col min="11799" max="11799" width="20.5703125" style="190" bestFit="1" customWidth="1"/>
    <col min="11800" max="11800" width="19" style="190" customWidth="1"/>
    <col min="11801" max="12007" width="11.42578125" style="190" customWidth="1"/>
    <col min="12008" max="12010" width="7.28515625" style="190" customWidth="1"/>
    <col min="12011" max="12011" width="0" style="190" hidden="1" customWidth="1"/>
    <col min="12012" max="12012" width="7.28515625" style="190" customWidth="1"/>
    <col min="12013" max="12013" width="66.140625" style="190" customWidth="1"/>
    <col min="12014" max="12014" width="0" style="190" hidden="1" customWidth="1"/>
    <col min="12015" max="12015" width="28" style="190" customWidth="1"/>
    <col min="12016" max="12016" width="32.140625" style="190" customWidth="1"/>
    <col min="12017" max="12017" width="39.85546875" style="190" bestFit="1" customWidth="1"/>
    <col min="12018" max="12018" width="0" style="190" hidden="1" customWidth="1"/>
    <col min="12019" max="12019" width="7.28515625" style="190" customWidth="1"/>
    <col min="12020" max="12020" width="0" style="190" hidden="1" customWidth="1"/>
    <col min="12021" max="12021" width="7.28515625" style="190" customWidth="1"/>
    <col min="12022" max="12022" width="59.5703125" style="190" customWidth="1"/>
    <col min="12023" max="12023" width="0" style="190" hidden="1" customWidth="1"/>
    <col min="12024" max="12024" width="23.85546875" style="190" customWidth="1"/>
    <col min="12025" max="12025" width="27.42578125" style="190" customWidth="1"/>
    <col min="12026" max="12026" width="28" style="190" customWidth="1"/>
    <col min="12027" max="12029" width="0" style="190" hidden="1" customWidth="1"/>
    <col min="12030" max="12030" width="7.28515625" style="190" customWidth="1"/>
    <col min="12031" max="12031" width="6.140625" style="190" bestFit="1" customWidth="1"/>
    <col min="12032" max="12032" width="76.85546875" style="190"/>
    <col min="12033" max="12033" width="7.28515625" style="190" customWidth="1"/>
    <col min="12034" max="12034" width="6.140625" style="190" bestFit="1" customWidth="1"/>
    <col min="12035" max="12035" width="78" style="190" customWidth="1"/>
    <col min="12036" max="12036" width="20.7109375" style="190" customWidth="1"/>
    <col min="12037" max="12037" width="26" style="190" customWidth="1"/>
    <col min="12038" max="12038" width="37" style="190" bestFit="1" customWidth="1"/>
    <col min="12039" max="12047" width="0" style="190" hidden="1" customWidth="1"/>
    <col min="12048" max="12050" width="22.7109375" style="190" bestFit="1" customWidth="1"/>
    <col min="12051" max="12051" width="25.28515625" style="190" bestFit="1" customWidth="1"/>
    <col min="12052" max="12052" width="21" style="190" bestFit="1" customWidth="1"/>
    <col min="12053" max="12053" width="8.28515625" style="190" customWidth="1"/>
    <col min="12054" max="12054" width="19" style="190" bestFit="1" customWidth="1"/>
    <col min="12055" max="12055" width="20.5703125" style="190" bestFit="1" customWidth="1"/>
    <col min="12056" max="12056" width="19" style="190" customWidth="1"/>
    <col min="12057" max="12263" width="11.42578125" style="190" customWidth="1"/>
    <col min="12264" max="12266" width="7.28515625" style="190" customWidth="1"/>
    <col min="12267" max="12267" width="0" style="190" hidden="1" customWidth="1"/>
    <col min="12268" max="12268" width="7.28515625" style="190" customWidth="1"/>
    <col min="12269" max="12269" width="66.140625" style="190" customWidth="1"/>
    <col min="12270" max="12270" width="0" style="190" hidden="1" customWidth="1"/>
    <col min="12271" max="12271" width="28" style="190" customWidth="1"/>
    <col min="12272" max="12272" width="32.140625" style="190" customWidth="1"/>
    <col min="12273" max="12273" width="39.85546875" style="190" bestFit="1" customWidth="1"/>
    <col min="12274" max="12274" width="0" style="190" hidden="1" customWidth="1"/>
    <col min="12275" max="12275" width="7.28515625" style="190" customWidth="1"/>
    <col min="12276" max="12276" width="0" style="190" hidden="1" customWidth="1"/>
    <col min="12277" max="12277" width="7.28515625" style="190" customWidth="1"/>
    <col min="12278" max="12278" width="59.5703125" style="190" customWidth="1"/>
    <col min="12279" max="12279" width="0" style="190" hidden="1" customWidth="1"/>
    <col min="12280" max="12280" width="23.85546875" style="190" customWidth="1"/>
    <col min="12281" max="12281" width="27.42578125" style="190" customWidth="1"/>
    <col min="12282" max="12282" width="28" style="190" customWidth="1"/>
    <col min="12283" max="12285" width="0" style="190" hidden="1" customWidth="1"/>
    <col min="12286" max="12286" width="7.28515625" style="190" customWidth="1"/>
    <col min="12287" max="12287" width="6.140625" style="190" bestFit="1" customWidth="1"/>
    <col min="12288" max="12288" width="76.85546875" style="190"/>
    <col min="12289" max="12289" width="7.28515625" style="190" customWidth="1"/>
    <col min="12290" max="12290" width="6.140625" style="190" bestFit="1" customWidth="1"/>
    <col min="12291" max="12291" width="78" style="190" customWidth="1"/>
    <col min="12292" max="12292" width="20.7109375" style="190" customWidth="1"/>
    <col min="12293" max="12293" width="26" style="190" customWidth="1"/>
    <col min="12294" max="12294" width="37" style="190" bestFit="1" customWidth="1"/>
    <col min="12295" max="12303" width="0" style="190" hidden="1" customWidth="1"/>
    <col min="12304" max="12306" width="22.7109375" style="190" bestFit="1" customWidth="1"/>
    <col min="12307" max="12307" width="25.28515625" style="190" bestFit="1" customWidth="1"/>
    <col min="12308" max="12308" width="21" style="190" bestFit="1" customWidth="1"/>
    <col min="12309" max="12309" width="8.28515625" style="190" customWidth="1"/>
    <col min="12310" max="12310" width="19" style="190" bestFit="1" customWidth="1"/>
    <col min="12311" max="12311" width="20.5703125" style="190" bestFit="1" customWidth="1"/>
    <col min="12312" max="12312" width="19" style="190" customWidth="1"/>
    <col min="12313" max="12519" width="11.42578125" style="190" customWidth="1"/>
    <col min="12520" max="12522" width="7.28515625" style="190" customWidth="1"/>
    <col min="12523" max="12523" width="0" style="190" hidden="1" customWidth="1"/>
    <col min="12524" max="12524" width="7.28515625" style="190" customWidth="1"/>
    <col min="12525" max="12525" width="66.140625" style="190" customWidth="1"/>
    <col min="12526" max="12526" width="0" style="190" hidden="1" customWidth="1"/>
    <col min="12527" max="12527" width="28" style="190" customWidth="1"/>
    <col min="12528" max="12528" width="32.140625" style="190" customWidth="1"/>
    <col min="12529" max="12529" width="39.85546875" style="190" bestFit="1" customWidth="1"/>
    <col min="12530" max="12530" width="0" style="190" hidden="1" customWidth="1"/>
    <col min="12531" max="12531" width="7.28515625" style="190" customWidth="1"/>
    <col min="12532" max="12532" width="0" style="190" hidden="1" customWidth="1"/>
    <col min="12533" max="12533" width="7.28515625" style="190" customWidth="1"/>
    <col min="12534" max="12534" width="59.5703125" style="190" customWidth="1"/>
    <col min="12535" max="12535" width="0" style="190" hidden="1" customWidth="1"/>
    <col min="12536" max="12536" width="23.85546875" style="190" customWidth="1"/>
    <col min="12537" max="12537" width="27.42578125" style="190" customWidth="1"/>
    <col min="12538" max="12538" width="28" style="190" customWidth="1"/>
    <col min="12539" max="12541" width="0" style="190" hidden="1" customWidth="1"/>
    <col min="12542" max="12542" width="7.28515625" style="190" customWidth="1"/>
    <col min="12543" max="12543" width="6.140625" style="190" bestFit="1" customWidth="1"/>
    <col min="12544" max="12544" width="76.85546875" style="190"/>
    <col min="12545" max="12545" width="7.28515625" style="190" customWidth="1"/>
    <col min="12546" max="12546" width="6.140625" style="190" bestFit="1" customWidth="1"/>
    <col min="12547" max="12547" width="78" style="190" customWidth="1"/>
    <col min="12548" max="12548" width="20.7109375" style="190" customWidth="1"/>
    <col min="12549" max="12549" width="26" style="190" customWidth="1"/>
    <col min="12550" max="12550" width="37" style="190" bestFit="1" customWidth="1"/>
    <col min="12551" max="12559" width="0" style="190" hidden="1" customWidth="1"/>
    <col min="12560" max="12562" width="22.7109375" style="190" bestFit="1" customWidth="1"/>
    <col min="12563" max="12563" width="25.28515625" style="190" bestFit="1" customWidth="1"/>
    <col min="12564" max="12564" width="21" style="190" bestFit="1" customWidth="1"/>
    <col min="12565" max="12565" width="8.28515625" style="190" customWidth="1"/>
    <col min="12566" max="12566" width="19" style="190" bestFit="1" customWidth="1"/>
    <col min="12567" max="12567" width="20.5703125" style="190" bestFit="1" customWidth="1"/>
    <col min="12568" max="12568" width="19" style="190" customWidth="1"/>
    <col min="12569" max="12775" width="11.42578125" style="190" customWidth="1"/>
    <col min="12776" max="12778" width="7.28515625" style="190" customWidth="1"/>
    <col min="12779" max="12779" width="0" style="190" hidden="1" customWidth="1"/>
    <col min="12780" max="12780" width="7.28515625" style="190" customWidth="1"/>
    <col min="12781" max="12781" width="66.140625" style="190" customWidth="1"/>
    <col min="12782" max="12782" width="0" style="190" hidden="1" customWidth="1"/>
    <col min="12783" max="12783" width="28" style="190" customWidth="1"/>
    <col min="12784" max="12784" width="32.140625" style="190" customWidth="1"/>
    <col min="12785" max="12785" width="39.85546875" style="190" bestFit="1" customWidth="1"/>
    <col min="12786" max="12786" width="0" style="190" hidden="1" customWidth="1"/>
    <col min="12787" max="12787" width="7.28515625" style="190" customWidth="1"/>
    <col min="12788" max="12788" width="0" style="190" hidden="1" customWidth="1"/>
    <col min="12789" max="12789" width="7.28515625" style="190" customWidth="1"/>
    <col min="12790" max="12790" width="59.5703125" style="190" customWidth="1"/>
    <col min="12791" max="12791" width="0" style="190" hidden="1" customWidth="1"/>
    <col min="12792" max="12792" width="23.85546875" style="190" customWidth="1"/>
    <col min="12793" max="12793" width="27.42578125" style="190" customWidth="1"/>
    <col min="12794" max="12794" width="28" style="190" customWidth="1"/>
    <col min="12795" max="12797" width="0" style="190" hidden="1" customWidth="1"/>
    <col min="12798" max="12798" width="7.28515625" style="190" customWidth="1"/>
    <col min="12799" max="12799" width="6.140625" style="190" bestFit="1" customWidth="1"/>
    <col min="12800" max="12800" width="76.85546875" style="190"/>
    <col min="12801" max="12801" width="7.28515625" style="190" customWidth="1"/>
    <col min="12802" max="12802" width="6.140625" style="190" bestFit="1" customWidth="1"/>
    <col min="12803" max="12803" width="78" style="190" customWidth="1"/>
    <col min="12804" max="12804" width="20.7109375" style="190" customWidth="1"/>
    <col min="12805" max="12805" width="26" style="190" customWidth="1"/>
    <col min="12806" max="12806" width="37" style="190" bestFit="1" customWidth="1"/>
    <col min="12807" max="12815" width="0" style="190" hidden="1" customWidth="1"/>
    <col min="12816" max="12818" width="22.7109375" style="190" bestFit="1" customWidth="1"/>
    <col min="12819" max="12819" width="25.28515625" style="190" bestFit="1" customWidth="1"/>
    <col min="12820" max="12820" width="21" style="190" bestFit="1" customWidth="1"/>
    <col min="12821" max="12821" width="8.28515625" style="190" customWidth="1"/>
    <col min="12822" max="12822" width="19" style="190" bestFit="1" customWidth="1"/>
    <col min="12823" max="12823" width="20.5703125" style="190" bestFit="1" customWidth="1"/>
    <col min="12824" max="12824" width="19" style="190" customWidth="1"/>
    <col min="12825" max="13031" width="11.42578125" style="190" customWidth="1"/>
    <col min="13032" max="13034" width="7.28515625" style="190" customWidth="1"/>
    <col min="13035" max="13035" width="0" style="190" hidden="1" customWidth="1"/>
    <col min="13036" max="13036" width="7.28515625" style="190" customWidth="1"/>
    <col min="13037" max="13037" width="66.140625" style="190" customWidth="1"/>
    <col min="13038" max="13038" width="0" style="190" hidden="1" customWidth="1"/>
    <col min="13039" max="13039" width="28" style="190" customWidth="1"/>
    <col min="13040" max="13040" width="32.140625" style="190" customWidth="1"/>
    <col min="13041" max="13041" width="39.85546875" style="190" bestFit="1" customWidth="1"/>
    <col min="13042" max="13042" width="0" style="190" hidden="1" customWidth="1"/>
    <col min="13043" max="13043" width="7.28515625" style="190" customWidth="1"/>
    <col min="13044" max="13044" width="0" style="190" hidden="1" customWidth="1"/>
    <col min="13045" max="13045" width="7.28515625" style="190" customWidth="1"/>
    <col min="13046" max="13046" width="59.5703125" style="190" customWidth="1"/>
    <col min="13047" max="13047" width="0" style="190" hidden="1" customWidth="1"/>
    <col min="13048" max="13048" width="23.85546875" style="190" customWidth="1"/>
    <col min="13049" max="13049" width="27.42578125" style="190" customWidth="1"/>
    <col min="13050" max="13050" width="28" style="190" customWidth="1"/>
    <col min="13051" max="13053" width="0" style="190" hidden="1" customWidth="1"/>
    <col min="13054" max="13054" width="7.28515625" style="190" customWidth="1"/>
    <col min="13055" max="13055" width="6.140625" style="190" bestFit="1" customWidth="1"/>
    <col min="13056" max="13056" width="76.85546875" style="190"/>
    <col min="13057" max="13057" width="7.28515625" style="190" customWidth="1"/>
    <col min="13058" max="13058" width="6.140625" style="190" bestFit="1" customWidth="1"/>
    <col min="13059" max="13059" width="78" style="190" customWidth="1"/>
    <col min="13060" max="13060" width="20.7109375" style="190" customWidth="1"/>
    <col min="13061" max="13061" width="26" style="190" customWidth="1"/>
    <col min="13062" max="13062" width="37" style="190" bestFit="1" customWidth="1"/>
    <col min="13063" max="13071" width="0" style="190" hidden="1" customWidth="1"/>
    <col min="13072" max="13074" width="22.7109375" style="190" bestFit="1" customWidth="1"/>
    <col min="13075" max="13075" width="25.28515625" style="190" bestFit="1" customWidth="1"/>
    <col min="13076" max="13076" width="21" style="190" bestFit="1" customWidth="1"/>
    <col min="13077" max="13077" width="8.28515625" style="190" customWidth="1"/>
    <col min="13078" max="13078" width="19" style="190" bestFit="1" customWidth="1"/>
    <col min="13079" max="13079" width="20.5703125" style="190" bestFit="1" customWidth="1"/>
    <col min="13080" max="13080" width="19" style="190" customWidth="1"/>
    <col min="13081" max="13287" width="11.42578125" style="190" customWidth="1"/>
    <col min="13288" max="13290" width="7.28515625" style="190" customWidth="1"/>
    <col min="13291" max="13291" width="0" style="190" hidden="1" customWidth="1"/>
    <col min="13292" max="13292" width="7.28515625" style="190" customWidth="1"/>
    <col min="13293" max="13293" width="66.140625" style="190" customWidth="1"/>
    <col min="13294" max="13294" width="0" style="190" hidden="1" customWidth="1"/>
    <col min="13295" max="13295" width="28" style="190" customWidth="1"/>
    <col min="13296" max="13296" width="32.140625" style="190" customWidth="1"/>
    <col min="13297" max="13297" width="39.85546875" style="190" bestFit="1" customWidth="1"/>
    <col min="13298" max="13298" width="0" style="190" hidden="1" customWidth="1"/>
    <col min="13299" max="13299" width="7.28515625" style="190" customWidth="1"/>
    <col min="13300" max="13300" width="0" style="190" hidden="1" customWidth="1"/>
    <col min="13301" max="13301" width="7.28515625" style="190" customWidth="1"/>
    <col min="13302" max="13302" width="59.5703125" style="190" customWidth="1"/>
    <col min="13303" max="13303" width="0" style="190" hidden="1" customWidth="1"/>
    <col min="13304" max="13304" width="23.85546875" style="190" customWidth="1"/>
    <col min="13305" max="13305" width="27.42578125" style="190" customWidth="1"/>
    <col min="13306" max="13306" width="28" style="190" customWidth="1"/>
    <col min="13307" max="13309" width="0" style="190" hidden="1" customWidth="1"/>
    <col min="13310" max="13310" width="7.28515625" style="190" customWidth="1"/>
    <col min="13311" max="13311" width="6.140625" style="190" bestFit="1" customWidth="1"/>
    <col min="13312" max="13312" width="76.85546875" style="190"/>
    <col min="13313" max="13313" width="7.28515625" style="190" customWidth="1"/>
    <col min="13314" max="13314" width="6.140625" style="190" bestFit="1" customWidth="1"/>
    <col min="13315" max="13315" width="78" style="190" customWidth="1"/>
    <col min="13316" max="13316" width="20.7109375" style="190" customWidth="1"/>
    <col min="13317" max="13317" width="26" style="190" customWidth="1"/>
    <col min="13318" max="13318" width="37" style="190" bestFit="1" customWidth="1"/>
    <col min="13319" max="13327" width="0" style="190" hidden="1" customWidth="1"/>
    <col min="13328" max="13330" width="22.7109375" style="190" bestFit="1" customWidth="1"/>
    <col min="13331" max="13331" width="25.28515625" style="190" bestFit="1" customWidth="1"/>
    <col min="13332" max="13332" width="21" style="190" bestFit="1" customWidth="1"/>
    <col min="13333" max="13333" width="8.28515625" style="190" customWidth="1"/>
    <col min="13334" max="13334" width="19" style="190" bestFit="1" customWidth="1"/>
    <col min="13335" max="13335" width="20.5703125" style="190" bestFit="1" customWidth="1"/>
    <col min="13336" max="13336" width="19" style="190" customWidth="1"/>
    <col min="13337" max="13543" width="11.42578125" style="190" customWidth="1"/>
    <col min="13544" max="13546" width="7.28515625" style="190" customWidth="1"/>
    <col min="13547" max="13547" width="0" style="190" hidden="1" customWidth="1"/>
    <col min="13548" max="13548" width="7.28515625" style="190" customWidth="1"/>
    <col min="13549" max="13549" width="66.140625" style="190" customWidth="1"/>
    <col min="13550" max="13550" width="0" style="190" hidden="1" customWidth="1"/>
    <col min="13551" max="13551" width="28" style="190" customWidth="1"/>
    <col min="13552" max="13552" width="32.140625" style="190" customWidth="1"/>
    <col min="13553" max="13553" width="39.85546875" style="190" bestFit="1" customWidth="1"/>
    <col min="13554" max="13554" width="0" style="190" hidden="1" customWidth="1"/>
    <col min="13555" max="13555" width="7.28515625" style="190" customWidth="1"/>
    <col min="13556" max="13556" width="0" style="190" hidden="1" customWidth="1"/>
    <col min="13557" max="13557" width="7.28515625" style="190" customWidth="1"/>
    <col min="13558" max="13558" width="59.5703125" style="190" customWidth="1"/>
    <col min="13559" max="13559" width="0" style="190" hidden="1" customWidth="1"/>
    <col min="13560" max="13560" width="23.85546875" style="190" customWidth="1"/>
    <col min="13561" max="13561" width="27.42578125" style="190" customWidth="1"/>
    <col min="13562" max="13562" width="28" style="190" customWidth="1"/>
    <col min="13563" max="13565" width="0" style="190" hidden="1" customWidth="1"/>
    <col min="13566" max="13566" width="7.28515625" style="190" customWidth="1"/>
    <col min="13567" max="13567" width="6.140625" style="190" bestFit="1" customWidth="1"/>
    <col min="13568" max="13568" width="76.85546875" style="190"/>
    <col min="13569" max="13569" width="7.28515625" style="190" customWidth="1"/>
    <col min="13570" max="13570" width="6.140625" style="190" bestFit="1" customWidth="1"/>
    <col min="13571" max="13571" width="78" style="190" customWidth="1"/>
    <col min="13572" max="13572" width="20.7109375" style="190" customWidth="1"/>
    <col min="13573" max="13573" width="26" style="190" customWidth="1"/>
    <col min="13574" max="13574" width="37" style="190" bestFit="1" customWidth="1"/>
    <col min="13575" max="13583" width="0" style="190" hidden="1" customWidth="1"/>
    <col min="13584" max="13586" width="22.7109375" style="190" bestFit="1" customWidth="1"/>
    <col min="13587" max="13587" width="25.28515625" style="190" bestFit="1" customWidth="1"/>
    <col min="13588" max="13588" width="21" style="190" bestFit="1" customWidth="1"/>
    <col min="13589" max="13589" width="8.28515625" style="190" customWidth="1"/>
    <col min="13590" max="13590" width="19" style="190" bestFit="1" customWidth="1"/>
    <col min="13591" max="13591" width="20.5703125" style="190" bestFit="1" customWidth="1"/>
    <col min="13592" max="13592" width="19" style="190" customWidth="1"/>
    <col min="13593" max="13799" width="11.42578125" style="190" customWidth="1"/>
    <col min="13800" max="13802" width="7.28515625" style="190" customWidth="1"/>
    <col min="13803" max="13803" width="0" style="190" hidden="1" customWidth="1"/>
    <col min="13804" max="13804" width="7.28515625" style="190" customWidth="1"/>
    <col min="13805" max="13805" width="66.140625" style="190" customWidth="1"/>
    <col min="13806" max="13806" width="0" style="190" hidden="1" customWidth="1"/>
    <col min="13807" max="13807" width="28" style="190" customWidth="1"/>
    <col min="13808" max="13808" width="32.140625" style="190" customWidth="1"/>
    <col min="13809" max="13809" width="39.85546875" style="190" bestFit="1" customWidth="1"/>
    <col min="13810" max="13810" width="0" style="190" hidden="1" customWidth="1"/>
    <col min="13811" max="13811" width="7.28515625" style="190" customWidth="1"/>
    <col min="13812" max="13812" width="0" style="190" hidden="1" customWidth="1"/>
    <col min="13813" max="13813" width="7.28515625" style="190" customWidth="1"/>
    <col min="13814" max="13814" width="59.5703125" style="190" customWidth="1"/>
    <col min="13815" max="13815" width="0" style="190" hidden="1" customWidth="1"/>
    <col min="13816" max="13816" width="23.85546875" style="190" customWidth="1"/>
    <col min="13817" max="13817" width="27.42578125" style="190" customWidth="1"/>
    <col min="13818" max="13818" width="28" style="190" customWidth="1"/>
    <col min="13819" max="13821" width="0" style="190" hidden="1" customWidth="1"/>
    <col min="13822" max="13822" width="7.28515625" style="190" customWidth="1"/>
    <col min="13823" max="13823" width="6.140625" style="190" bestFit="1" customWidth="1"/>
    <col min="13824" max="13824" width="76.85546875" style="190"/>
    <col min="13825" max="13825" width="7.28515625" style="190" customWidth="1"/>
    <col min="13826" max="13826" width="6.140625" style="190" bestFit="1" customWidth="1"/>
    <col min="13827" max="13827" width="78" style="190" customWidth="1"/>
    <col min="13828" max="13828" width="20.7109375" style="190" customWidth="1"/>
    <col min="13829" max="13829" width="26" style="190" customWidth="1"/>
    <col min="13830" max="13830" width="37" style="190" bestFit="1" customWidth="1"/>
    <col min="13831" max="13839" width="0" style="190" hidden="1" customWidth="1"/>
    <col min="13840" max="13842" width="22.7109375" style="190" bestFit="1" customWidth="1"/>
    <col min="13843" max="13843" width="25.28515625" style="190" bestFit="1" customWidth="1"/>
    <col min="13844" max="13844" width="21" style="190" bestFit="1" customWidth="1"/>
    <col min="13845" max="13845" width="8.28515625" style="190" customWidth="1"/>
    <col min="13846" max="13846" width="19" style="190" bestFit="1" customWidth="1"/>
    <col min="13847" max="13847" width="20.5703125" style="190" bestFit="1" customWidth="1"/>
    <col min="13848" max="13848" width="19" style="190" customWidth="1"/>
    <col min="13849" max="14055" width="11.42578125" style="190" customWidth="1"/>
    <col min="14056" max="14058" width="7.28515625" style="190" customWidth="1"/>
    <col min="14059" max="14059" width="0" style="190" hidden="1" customWidth="1"/>
    <col min="14060" max="14060" width="7.28515625" style="190" customWidth="1"/>
    <col min="14061" max="14061" width="66.140625" style="190" customWidth="1"/>
    <col min="14062" max="14062" width="0" style="190" hidden="1" customWidth="1"/>
    <col min="14063" max="14063" width="28" style="190" customWidth="1"/>
    <col min="14064" max="14064" width="32.140625" style="190" customWidth="1"/>
    <col min="14065" max="14065" width="39.85546875" style="190" bestFit="1" customWidth="1"/>
    <col min="14066" max="14066" width="0" style="190" hidden="1" customWidth="1"/>
    <col min="14067" max="14067" width="7.28515625" style="190" customWidth="1"/>
    <col min="14068" max="14068" width="0" style="190" hidden="1" customWidth="1"/>
    <col min="14069" max="14069" width="7.28515625" style="190" customWidth="1"/>
    <col min="14070" max="14070" width="59.5703125" style="190" customWidth="1"/>
    <col min="14071" max="14071" width="0" style="190" hidden="1" customWidth="1"/>
    <col min="14072" max="14072" width="23.85546875" style="190" customWidth="1"/>
    <col min="14073" max="14073" width="27.42578125" style="190" customWidth="1"/>
    <col min="14074" max="14074" width="28" style="190" customWidth="1"/>
    <col min="14075" max="14077" width="0" style="190" hidden="1" customWidth="1"/>
    <col min="14078" max="14078" width="7.28515625" style="190" customWidth="1"/>
    <col min="14079" max="14079" width="6.140625" style="190" bestFit="1" customWidth="1"/>
    <col min="14080" max="14080" width="76.85546875" style="190"/>
    <col min="14081" max="14081" width="7.28515625" style="190" customWidth="1"/>
    <col min="14082" max="14082" width="6.140625" style="190" bestFit="1" customWidth="1"/>
    <col min="14083" max="14083" width="78" style="190" customWidth="1"/>
    <col min="14084" max="14084" width="20.7109375" style="190" customWidth="1"/>
    <col min="14085" max="14085" width="26" style="190" customWidth="1"/>
    <col min="14086" max="14086" width="37" style="190" bestFit="1" customWidth="1"/>
    <col min="14087" max="14095" width="0" style="190" hidden="1" customWidth="1"/>
    <col min="14096" max="14098" width="22.7109375" style="190" bestFit="1" customWidth="1"/>
    <col min="14099" max="14099" width="25.28515625" style="190" bestFit="1" customWidth="1"/>
    <col min="14100" max="14100" width="21" style="190" bestFit="1" customWidth="1"/>
    <col min="14101" max="14101" width="8.28515625" style="190" customWidth="1"/>
    <col min="14102" max="14102" width="19" style="190" bestFit="1" customWidth="1"/>
    <col min="14103" max="14103" width="20.5703125" style="190" bestFit="1" customWidth="1"/>
    <col min="14104" max="14104" width="19" style="190" customWidth="1"/>
    <col min="14105" max="14311" width="11.42578125" style="190" customWidth="1"/>
    <col min="14312" max="14314" width="7.28515625" style="190" customWidth="1"/>
    <col min="14315" max="14315" width="0" style="190" hidden="1" customWidth="1"/>
    <col min="14316" max="14316" width="7.28515625" style="190" customWidth="1"/>
    <col min="14317" max="14317" width="66.140625" style="190" customWidth="1"/>
    <col min="14318" max="14318" width="0" style="190" hidden="1" customWidth="1"/>
    <col min="14319" max="14319" width="28" style="190" customWidth="1"/>
    <col min="14320" max="14320" width="32.140625" style="190" customWidth="1"/>
    <col min="14321" max="14321" width="39.85546875" style="190" bestFit="1" customWidth="1"/>
    <col min="14322" max="14322" width="0" style="190" hidden="1" customWidth="1"/>
    <col min="14323" max="14323" width="7.28515625" style="190" customWidth="1"/>
    <col min="14324" max="14324" width="0" style="190" hidden="1" customWidth="1"/>
    <col min="14325" max="14325" width="7.28515625" style="190" customWidth="1"/>
    <col min="14326" max="14326" width="59.5703125" style="190" customWidth="1"/>
    <col min="14327" max="14327" width="0" style="190" hidden="1" customWidth="1"/>
    <col min="14328" max="14328" width="23.85546875" style="190" customWidth="1"/>
    <col min="14329" max="14329" width="27.42578125" style="190" customWidth="1"/>
    <col min="14330" max="14330" width="28" style="190" customWidth="1"/>
    <col min="14331" max="14333" width="0" style="190" hidden="1" customWidth="1"/>
    <col min="14334" max="14334" width="7.28515625" style="190" customWidth="1"/>
    <col min="14335" max="14335" width="6.140625" style="190" bestFit="1" customWidth="1"/>
    <col min="14336" max="14336" width="76.85546875" style="190"/>
    <col min="14337" max="14337" width="7.28515625" style="190" customWidth="1"/>
    <col min="14338" max="14338" width="6.140625" style="190" bestFit="1" customWidth="1"/>
    <col min="14339" max="14339" width="78" style="190" customWidth="1"/>
    <col min="14340" max="14340" width="20.7109375" style="190" customWidth="1"/>
    <col min="14341" max="14341" width="26" style="190" customWidth="1"/>
    <col min="14342" max="14342" width="37" style="190" bestFit="1" customWidth="1"/>
    <col min="14343" max="14351" width="0" style="190" hidden="1" customWidth="1"/>
    <col min="14352" max="14354" width="22.7109375" style="190" bestFit="1" customWidth="1"/>
    <col min="14355" max="14355" width="25.28515625" style="190" bestFit="1" customWidth="1"/>
    <col min="14356" max="14356" width="21" style="190" bestFit="1" customWidth="1"/>
    <col min="14357" max="14357" width="8.28515625" style="190" customWidth="1"/>
    <col min="14358" max="14358" width="19" style="190" bestFit="1" customWidth="1"/>
    <col min="14359" max="14359" width="20.5703125" style="190" bestFit="1" customWidth="1"/>
    <col min="14360" max="14360" width="19" style="190" customWidth="1"/>
    <col min="14361" max="14567" width="11.42578125" style="190" customWidth="1"/>
    <col min="14568" max="14570" width="7.28515625" style="190" customWidth="1"/>
    <col min="14571" max="14571" width="0" style="190" hidden="1" customWidth="1"/>
    <col min="14572" max="14572" width="7.28515625" style="190" customWidth="1"/>
    <col min="14573" max="14573" width="66.140625" style="190" customWidth="1"/>
    <col min="14574" max="14574" width="0" style="190" hidden="1" customWidth="1"/>
    <col min="14575" max="14575" width="28" style="190" customWidth="1"/>
    <col min="14576" max="14576" width="32.140625" style="190" customWidth="1"/>
    <col min="14577" max="14577" width="39.85546875" style="190" bestFit="1" customWidth="1"/>
    <col min="14578" max="14578" width="0" style="190" hidden="1" customWidth="1"/>
    <col min="14579" max="14579" width="7.28515625" style="190" customWidth="1"/>
    <col min="14580" max="14580" width="0" style="190" hidden="1" customWidth="1"/>
    <col min="14581" max="14581" width="7.28515625" style="190" customWidth="1"/>
    <col min="14582" max="14582" width="59.5703125" style="190" customWidth="1"/>
    <col min="14583" max="14583" width="0" style="190" hidden="1" customWidth="1"/>
    <col min="14584" max="14584" width="23.85546875" style="190" customWidth="1"/>
    <col min="14585" max="14585" width="27.42578125" style="190" customWidth="1"/>
    <col min="14586" max="14586" width="28" style="190" customWidth="1"/>
    <col min="14587" max="14589" width="0" style="190" hidden="1" customWidth="1"/>
    <col min="14590" max="14590" width="7.28515625" style="190" customWidth="1"/>
    <col min="14591" max="14591" width="6.140625" style="190" bestFit="1" customWidth="1"/>
    <col min="14592" max="14592" width="76.85546875" style="190"/>
    <col min="14593" max="14593" width="7.28515625" style="190" customWidth="1"/>
    <col min="14594" max="14594" width="6.140625" style="190" bestFit="1" customWidth="1"/>
    <col min="14595" max="14595" width="78" style="190" customWidth="1"/>
    <col min="14596" max="14596" width="20.7109375" style="190" customWidth="1"/>
    <col min="14597" max="14597" width="26" style="190" customWidth="1"/>
    <col min="14598" max="14598" width="37" style="190" bestFit="1" customWidth="1"/>
    <col min="14599" max="14607" width="0" style="190" hidden="1" customWidth="1"/>
    <col min="14608" max="14610" width="22.7109375" style="190" bestFit="1" customWidth="1"/>
    <col min="14611" max="14611" width="25.28515625" style="190" bestFit="1" customWidth="1"/>
    <col min="14612" max="14612" width="21" style="190" bestFit="1" customWidth="1"/>
    <col min="14613" max="14613" width="8.28515625" style="190" customWidth="1"/>
    <col min="14614" max="14614" width="19" style="190" bestFit="1" customWidth="1"/>
    <col min="14615" max="14615" width="20.5703125" style="190" bestFit="1" customWidth="1"/>
    <col min="14616" max="14616" width="19" style="190" customWidth="1"/>
    <col min="14617" max="14823" width="11.42578125" style="190" customWidth="1"/>
    <col min="14824" max="14826" width="7.28515625" style="190" customWidth="1"/>
    <col min="14827" max="14827" width="0" style="190" hidden="1" customWidth="1"/>
    <col min="14828" max="14828" width="7.28515625" style="190" customWidth="1"/>
    <col min="14829" max="14829" width="66.140625" style="190" customWidth="1"/>
    <col min="14830" max="14830" width="0" style="190" hidden="1" customWidth="1"/>
    <col min="14831" max="14831" width="28" style="190" customWidth="1"/>
    <col min="14832" max="14832" width="32.140625" style="190" customWidth="1"/>
    <col min="14833" max="14833" width="39.85546875" style="190" bestFit="1" customWidth="1"/>
    <col min="14834" max="14834" width="0" style="190" hidden="1" customWidth="1"/>
    <col min="14835" max="14835" width="7.28515625" style="190" customWidth="1"/>
    <col min="14836" max="14836" width="0" style="190" hidden="1" customWidth="1"/>
    <col min="14837" max="14837" width="7.28515625" style="190" customWidth="1"/>
    <col min="14838" max="14838" width="59.5703125" style="190" customWidth="1"/>
    <col min="14839" max="14839" width="0" style="190" hidden="1" customWidth="1"/>
    <col min="14840" max="14840" width="23.85546875" style="190" customWidth="1"/>
    <col min="14841" max="14841" width="27.42578125" style="190" customWidth="1"/>
    <col min="14842" max="14842" width="28" style="190" customWidth="1"/>
    <col min="14843" max="14845" width="0" style="190" hidden="1" customWidth="1"/>
    <col min="14846" max="14846" width="7.28515625" style="190" customWidth="1"/>
    <col min="14847" max="14847" width="6.140625" style="190" bestFit="1" customWidth="1"/>
    <col min="14848" max="14848" width="76.85546875" style="190"/>
    <col min="14849" max="14849" width="7.28515625" style="190" customWidth="1"/>
    <col min="14850" max="14850" width="6.140625" style="190" bestFit="1" customWidth="1"/>
    <col min="14851" max="14851" width="78" style="190" customWidth="1"/>
    <col min="14852" max="14852" width="20.7109375" style="190" customWidth="1"/>
    <col min="14853" max="14853" width="26" style="190" customWidth="1"/>
    <col min="14854" max="14854" width="37" style="190" bestFit="1" customWidth="1"/>
    <col min="14855" max="14863" width="0" style="190" hidden="1" customWidth="1"/>
    <col min="14864" max="14866" width="22.7109375" style="190" bestFit="1" customWidth="1"/>
    <col min="14867" max="14867" width="25.28515625" style="190" bestFit="1" customWidth="1"/>
    <col min="14868" max="14868" width="21" style="190" bestFit="1" customWidth="1"/>
    <col min="14869" max="14869" width="8.28515625" style="190" customWidth="1"/>
    <col min="14870" max="14870" width="19" style="190" bestFit="1" customWidth="1"/>
    <col min="14871" max="14871" width="20.5703125" style="190" bestFit="1" customWidth="1"/>
    <col min="14872" max="14872" width="19" style="190" customWidth="1"/>
    <col min="14873" max="15079" width="11.42578125" style="190" customWidth="1"/>
    <col min="15080" max="15082" width="7.28515625" style="190" customWidth="1"/>
    <col min="15083" max="15083" width="0" style="190" hidden="1" customWidth="1"/>
    <col min="15084" max="15084" width="7.28515625" style="190" customWidth="1"/>
    <col min="15085" max="15085" width="66.140625" style="190" customWidth="1"/>
    <col min="15086" max="15086" width="0" style="190" hidden="1" customWidth="1"/>
    <col min="15087" max="15087" width="28" style="190" customWidth="1"/>
    <col min="15088" max="15088" width="32.140625" style="190" customWidth="1"/>
    <col min="15089" max="15089" width="39.85546875" style="190" bestFit="1" customWidth="1"/>
    <col min="15090" max="15090" width="0" style="190" hidden="1" customWidth="1"/>
    <col min="15091" max="15091" width="7.28515625" style="190" customWidth="1"/>
    <col min="15092" max="15092" width="0" style="190" hidden="1" customWidth="1"/>
    <col min="15093" max="15093" width="7.28515625" style="190" customWidth="1"/>
    <col min="15094" max="15094" width="59.5703125" style="190" customWidth="1"/>
    <col min="15095" max="15095" width="0" style="190" hidden="1" customWidth="1"/>
    <col min="15096" max="15096" width="23.85546875" style="190" customWidth="1"/>
    <col min="15097" max="15097" width="27.42578125" style="190" customWidth="1"/>
    <col min="15098" max="15098" width="28" style="190" customWidth="1"/>
    <col min="15099" max="15101" width="0" style="190" hidden="1" customWidth="1"/>
    <col min="15102" max="15102" width="7.28515625" style="190" customWidth="1"/>
    <col min="15103" max="15103" width="6.140625" style="190" bestFit="1" customWidth="1"/>
    <col min="15104" max="15104" width="76.85546875" style="190"/>
    <col min="15105" max="15105" width="7.28515625" style="190" customWidth="1"/>
    <col min="15106" max="15106" width="6.140625" style="190" bestFit="1" customWidth="1"/>
    <col min="15107" max="15107" width="78" style="190" customWidth="1"/>
    <col min="15108" max="15108" width="20.7109375" style="190" customWidth="1"/>
    <col min="15109" max="15109" width="26" style="190" customWidth="1"/>
    <col min="15110" max="15110" width="37" style="190" bestFit="1" customWidth="1"/>
    <col min="15111" max="15119" width="0" style="190" hidden="1" customWidth="1"/>
    <col min="15120" max="15122" width="22.7109375" style="190" bestFit="1" customWidth="1"/>
    <col min="15123" max="15123" width="25.28515625" style="190" bestFit="1" customWidth="1"/>
    <col min="15124" max="15124" width="21" style="190" bestFit="1" customWidth="1"/>
    <col min="15125" max="15125" width="8.28515625" style="190" customWidth="1"/>
    <col min="15126" max="15126" width="19" style="190" bestFit="1" customWidth="1"/>
    <col min="15127" max="15127" width="20.5703125" style="190" bestFit="1" customWidth="1"/>
    <col min="15128" max="15128" width="19" style="190" customWidth="1"/>
    <col min="15129" max="15335" width="11.42578125" style="190" customWidth="1"/>
    <col min="15336" max="15338" width="7.28515625" style="190" customWidth="1"/>
    <col min="15339" max="15339" width="0" style="190" hidden="1" customWidth="1"/>
    <col min="15340" max="15340" width="7.28515625" style="190" customWidth="1"/>
    <col min="15341" max="15341" width="66.140625" style="190" customWidth="1"/>
    <col min="15342" max="15342" width="0" style="190" hidden="1" customWidth="1"/>
    <col min="15343" max="15343" width="28" style="190" customWidth="1"/>
    <col min="15344" max="15344" width="32.140625" style="190" customWidth="1"/>
    <col min="15345" max="15345" width="39.85546875" style="190" bestFit="1" customWidth="1"/>
    <col min="15346" max="15346" width="0" style="190" hidden="1" customWidth="1"/>
    <col min="15347" max="15347" width="7.28515625" style="190" customWidth="1"/>
    <col min="15348" max="15348" width="0" style="190" hidden="1" customWidth="1"/>
    <col min="15349" max="15349" width="7.28515625" style="190" customWidth="1"/>
    <col min="15350" max="15350" width="59.5703125" style="190" customWidth="1"/>
    <col min="15351" max="15351" width="0" style="190" hidden="1" customWidth="1"/>
    <col min="15352" max="15352" width="23.85546875" style="190" customWidth="1"/>
    <col min="15353" max="15353" width="27.42578125" style="190" customWidth="1"/>
    <col min="15354" max="15354" width="28" style="190" customWidth="1"/>
    <col min="15355" max="15357" width="0" style="190" hidden="1" customWidth="1"/>
    <col min="15358" max="15358" width="7.28515625" style="190" customWidth="1"/>
    <col min="15359" max="15359" width="6.140625" style="190" bestFit="1" customWidth="1"/>
    <col min="15360" max="15360" width="76.85546875" style="190"/>
    <col min="15361" max="15361" width="7.28515625" style="190" customWidth="1"/>
    <col min="15362" max="15362" width="6.140625" style="190" bestFit="1" customWidth="1"/>
    <col min="15363" max="15363" width="78" style="190" customWidth="1"/>
    <col min="15364" max="15364" width="20.7109375" style="190" customWidth="1"/>
    <col min="15365" max="15365" width="26" style="190" customWidth="1"/>
    <col min="15366" max="15366" width="37" style="190" bestFit="1" customWidth="1"/>
    <col min="15367" max="15375" width="0" style="190" hidden="1" customWidth="1"/>
    <col min="15376" max="15378" width="22.7109375" style="190" bestFit="1" customWidth="1"/>
    <col min="15379" max="15379" width="25.28515625" style="190" bestFit="1" customWidth="1"/>
    <col min="15380" max="15380" width="21" style="190" bestFit="1" customWidth="1"/>
    <col min="15381" max="15381" width="8.28515625" style="190" customWidth="1"/>
    <col min="15382" max="15382" width="19" style="190" bestFit="1" customWidth="1"/>
    <col min="15383" max="15383" width="20.5703125" style="190" bestFit="1" customWidth="1"/>
    <col min="15384" max="15384" width="19" style="190" customWidth="1"/>
    <col min="15385" max="15591" width="11.42578125" style="190" customWidth="1"/>
    <col min="15592" max="15594" width="7.28515625" style="190" customWidth="1"/>
    <col min="15595" max="15595" width="0" style="190" hidden="1" customWidth="1"/>
    <col min="15596" max="15596" width="7.28515625" style="190" customWidth="1"/>
    <col min="15597" max="15597" width="66.140625" style="190" customWidth="1"/>
    <col min="15598" max="15598" width="0" style="190" hidden="1" customWidth="1"/>
    <col min="15599" max="15599" width="28" style="190" customWidth="1"/>
    <col min="15600" max="15600" width="32.140625" style="190" customWidth="1"/>
    <col min="15601" max="15601" width="39.85546875" style="190" bestFit="1" customWidth="1"/>
    <col min="15602" max="15602" width="0" style="190" hidden="1" customWidth="1"/>
    <col min="15603" max="15603" width="7.28515625" style="190" customWidth="1"/>
    <col min="15604" max="15604" width="0" style="190" hidden="1" customWidth="1"/>
    <col min="15605" max="15605" width="7.28515625" style="190" customWidth="1"/>
    <col min="15606" max="15606" width="59.5703125" style="190" customWidth="1"/>
    <col min="15607" max="15607" width="0" style="190" hidden="1" customWidth="1"/>
    <col min="15608" max="15608" width="23.85546875" style="190" customWidth="1"/>
    <col min="15609" max="15609" width="27.42578125" style="190" customWidth="1"/>
    <col min="15610" max="15610" width="28" style="190" customWidth="1"/>
    <col min="15611" max="15613" width="0" style="190" hidden="1" customWidth="1"/>
    <col min="15614" max="15614" width="7.28515625" style="190" customWidth="1"/>
    <col min="15615" max="15615" width="6.140625" style="190" bestFit="1" customWidth="1"/>
    <col min="15616" max="15616" width="76.85546875" style="190"/>
    <col min="15617" max="15617" width="7.28515625" style="190" customWidth="1"/>
    <col min="15618" max="15618" width="6.140625" style="190" bestFit="1" customWidth="1"/>
    <col min="15619" max="15619" width="78" style="190" customWidth="1"/>
    <col min="15620" max="15620" width="20.7109375" style="190" customWidth="1"/>
    <col min="15621" max="15621" width="26" style="190" customWidth="1"/>
    <col min="15622" max="15622" width="37" style="190" bestFit="1" customWidth="1"/>
    <col min="15623" max="15631" width="0" style="190" hidden="1" customWidth="1"/>
    <col min="15632" max="15634" width="22.7109375" style="190" bestFit="1" customWidth="1"/>
    <col min="15635" max="15635" width="25.28515625" style="190" bestFit="1" customWidth="1"/>
    <col min="15636" max="15636" width="21" style="190" bestFit="1" customWidth="1"/>
    <col min="15637" max="15637" width="8.28515625" style="190" customWidth="1"/>
    <col min="15638" max="15638" width="19" style="190" bestFit="1" customWidth="1"/>
    <col min="15639" max="15639" width="20.5703125" style="190" bestFit="1" customWidth="1"/>
    <col min="15640" max="15640" width="19" style="190" customWidth="1"/>
    <col min="15641" max="15847" width="11.42578125" style="190" customWidth="1"/>
    <col min="15848" max="15850" width="7.28515625" style="190" customWidth="1"/>
    <col min="15851" max="15851" width="0" style="190" hidden="1" customWidth="1"/>
    <col min="15852" max="15852" width="7.28515625" style="190" customWidth="1"/>
    <col min="15853" max="15853" width="66.140625" style="190" customWidth="1"/>
    <col min="15854" max="15854" width="0" style="190" hidden="1" customWidth="1"/>
    <col min="15855" max="15855" width="28" style="190" customWidth="1"/>
    <col min="15856" max="15856" width="32.140625" style="190" customWidth="1"/>
    <col min="15857" max="15857" width="39.85546875" style="190" bestFit="1" customWidth="1"/>
    <col min="15858" max="15858" width="0" style="190" hidden="1" customWidth="1"/>
    <col min="15859" max="15859" width="7.28515625" style="190" customWidth="1"/>
    <col min="15860" max="15860" width="0" style="190" hidden="1" customWidth="1"/>
    <col min="15861" max="15861" width="7.28515625" style="190" customWidth="1"/>
    <col min="15862" max="15862" width="59.5703125" style="190" customWidth="1"/>
    <col min="15863" max="15863" width="0" style="190" hidden="1" customWidth="1"/>
    <col min="15864" max="15864" width="23.85546875" style="190" customWidth="1"/>
    <col min="15865" max="15865" width="27.42578125" style="190" customWidth="1"/>
    <col min="15866" max="15866" width="28" style="190" customWidth="1"/>
    <col min="15867" max="15869" width="0" style="190" hidden="1" customWidth="1"/>
    <col min="15870" max="15870" width="7.28515625" style="190" customWidth="1"/>
    <col min="15871" max="15871" width="6.140625" style="190" bestFit="1" customWidth="1"/>
    <col min="15872" max="15872" width="76.85546875" style="190"/>
    <col min="15873" max="15873" width="7.28515625" style="190" customWidth="1"/>
    <col min="15874" max="15874" width="6.140625" style="190" bestFit="1" customWidth="1"/>
    <col min="15875" max="15875" width="78" style="190" customWidth="1"/>
    <col min="15876" max="15876" width="20.7109375" style="190" customWidth="1"/>
    <col min="15877" max="15877" width="26" style="190" customWidth="1"/>
    <col min="15878" max="15878" width="37" style="190" bestFit="1" customWidth="1"/>
    <col min="15879" max="15887" width="0" style="190" hidden="1" customWidth="1"/>
    <col min="15888" max="15890" width="22.7109375" style="190" bestFit="1" customWidth="1"/>
    <col min="15891" max="15891" width="25.28515625" style="190" bestFit="1" customWidth="1"/>
    <col min="15892" max="15892" width="21" style="190" bestFit="1" customWidth="1"/>
    <col min="15893" max="15893" width="8.28515625" style="190" customWidth="1"/>
    <col min="15894" max="15894" width="19" style="190" bestFit="1" customWidth="1"/>
    <col min="15895" max="15895" width="20.5703125" style="190" bestFit="1" customWidth="1"/>
    <col min="15896" max="15896" width="19" style="190" customWidth="1"/>
    <col min="15897" max="16103" width="11.42578125" style="190" customWidth="1"/>
    <col min="16104" max="16106" width="7.28515625" style="190" customWidth="1"/>
    <col min="16107" max="16107" width="0" style="190" hidden="1" customWidth="1"/>
    <col min="16108" max="16108" width="7.28515625" style="190" customWidth="1"/>
    <col min="16109" max="16109" width="66.140625" style="190" customWidth="1"/>
    <col min="16110" max="16110" width="0" style="190" hidden="1" customWidth="1"/>
    <col min="16111" max="16111" width="28" style="190" customWidth="1"/>
    <col min="16112" max="16112" width="32.140625" style="190" customWidth="1"/>
    <col min="16113" max="16113" width="39.85546875" style="190" bestFit="1" customWidth="1"/>
    <col min="16114" max="16114" width="0" style="190" hidden="1" customWidth="1"/>
    <col min="16115" max="16115" width="7.28515625" style="190" customWidth="1"/>
    <col min="16116" max="16116" width="0" style="190" hidden="1" customWidth="1"/>
    <col min="16117" max="16117" width="7.28515625" style="190" customWidth="1"/>
    <col min="16118" max="16118" width="59.5703125" style="190" customWidth="1"/>
    <col min="16119" max="16119" width="0" style="190" hidden="1" customWidth="1"/>
    <col min="16120" max="16120" width="23.85546875" style="190" customWidth="1"/>
    <col min="16121" max="16121" width="27.42578125" style="190" customWidth="1"/>
    <col min="16122" max="16122" width="28" style="190" customWidth="1"/>
    <col min="16123" max="16125" width="0" style="190" hidden="1" customWidth="1"/>
    <col min="16126" max="16126" width="7.28515625" style="190" customWidth="1"/>
    <col min="16127" max="16127" width="6.140625" style="190" bestFit="1" customWidth="1"/>
    <col min="16128" max="16128" width="76.85546875" style="190"/>
    <col min="16129" max="16129" width="7.28515625" style="190" customWidth="1"/>
    <col min="16130" max="16130" width="6.140625" style="190" bestFit="1" customWidth="1"/>
    <col min="16131" max="16131" width="78" style="190" customWidth="1"/>
    <col min="16132" max="16132" width="20.7109375" style="190" customWidth="1"/>
    <col min="16133" max="16133" width="26" style="190" customWidth="1"/>
    <col min="16134" max="16134" width="37" style="190" bestFit="1" customWidth="1"/>
    <col min="16135" max="16143" width="0" style="190" hidden="1" customWidth="1"/>
    <col min="16144" max="16146" width="22.7109375" style="190" bestFit="1" customWidth="1"/>
    <col min="16147" max="16147" width="25.28515625" style="190" bestFit="1" customWidth="1"/>
    <col min="16148" max="16148" width="21" style="190" bestFit="1" customWidth="1"/>
    <col min="16149" max="16149" width="8.28515625" style="190" customWidth="1"/>
    <col min="16150" max="16150" width="19" style="190" bestFit="1" customWidth="1"/>
    <col min="16151" max="16151" width="20.5703125" style="190" bestFit="1" customWidth="1"/>
    <col min="16152" max="16152" width="19" style="190" customWidth="1"/>
    <col min="16153" max="16359" width="11.42578125" style="190" customWidth="1"/>
    <col min="16360" max="16362" width="7.28515625" style="190" customWidth="1"/>
    <col min="16363" max="16363" width="0" style="190" hidden="1" customWidth="1"/>
    <col min="16364" max="16364" width="7.28515625" style="190" customWidth="1"/>
    <col min="16365" max="16365" width="66.140625" style="190" customWidth="1"/>
    <col min="16366" max="16366" width="0" style="190" hidden="1" customWidth="1"/>
    <col min="16367" max="16367" width="28" style="190" customWidth="1"/>
    <col min="16368" max="16368" width="32.140625" style="190" customWidth="1"/>
    <col min="16369" max="16369" width="39.85546875" style="190" bestFit="1" customWidth="1"/>
    <col min="16370" max="16370" width="0" style="190" hidden="1" customWidth="1"/>
    <col min="16371" max="16371" width="7.28515625" style="190" customWidth="1"/>
    <col min="16372" max="16372" width="0" style="190" hidden="1" customWidth="1"/>
    <col min="16373" max="16373" width="7.28515625" style="190" customWidth="1"/>
    <col min="16374" max="16374" width="59.5703125" style="190" customWidth="1"/>
    <col min="16375" max="16375" width="0" style="190" hidden="1" customWidth="1"/>
    <col min="16376" max="16376" width="23.85546875" style="190" customWidth="1"/>
    <col min="16377" max="16377" width="27.42578125" style="190" customWidth="1"/>
    <col min="16378" max="16378" width="28" style="190" customWidth="1"/>
    <col min="16379" max="16381" width="0" style="190" hidden="1" customWidth="1"/>
    <col min="16382" max="16382" width="7.28515625" style="190" customWidth="1"/>
    <col min="16383" max="16383" width="6.140625" style="190" bestFit="1" customWidth="1"/>
    <col min="16384" max="16384" width="76.85546875" style="190"/>
  </cols>
  <sheetData>
    <row r="1" spans="1:22" ht="27.75" customHeight="1" x14ac:dyDescent="0.25">
      <c r="A1" s="86"/>
      <c r="B1" s="86"/>
      <c r="C1" s="188" t="s">
        <v>0</v>
      </c>
      <c r="D1" s="188"/>
      <c r="E1" s="189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</row>
    <row r="2" spans="1:22" ht="27.75" customHeight="1" x14ac:dyDescent="0.25">
      <c r="A2" s="86"/>
      <c r="B2" s="86"/>
      <c r="C2" s="188" t="s">
        <v>1</v>
      </c>
      <c r="D2" s="188"/>
      <c r="E2" s="189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</row>
    <row r="3" spans="1:22" ht="27.75" customHeight="1" x14ac:dyDescent="0.25">
      <c r="A3" s="86"/>
      <c r="B3" s="86"/>
      <c r="C3" s="188" t="s">
        <v>2</v>
      </c>
      <c r="D3" s="188"/>
      <c r="E3" s="189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</row>
    <row r="4" spans="1:22" ht="27.75" customHeight="1" x14ac:dyDescent="0.25">
      <c r="A4" s="86"/>
      <c r="B4" s="86"/>
      <c r="C4" s="191" t="s">
        <v>3</v>
      </c>
      <c r="D4" s="191"/>
      <c r="E4" s="192"/>
      <c r="F4" s="192"/>
      <c r="G4" s="192"/>
      <c r="H4" s="192"/>
      <c r="I4" s="192"/>
      <c r="J4" s="192"/>
      <c r="K4" s="192"/>
      <c r="L4" s="192"/>
      <c r="R4" s="86"/>
      <c r="S4" s="86"/>
      <c r="T4" s="86"/>
    </row>
    <row r="5" spans="1:22" ht="27.75" customHeight="1" x14ac:dyDescent="0.25">
      <c r="A5" s="86"/>
      <c r="B5" s="86"/>
      <c r="C5" s="193" t="s">
        <v>142</v>
      </c>
      <c r="D5" s="193"/>
      <c r="E5" s="194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</row>
    <row r="6" spans="1:22" ht="51" customHeight="1" x14ac:dyDescent="0.4">
      <c r="A6" s="86"/>
      <c r="B6" s="86"/>
      <c r="C6" s="193"/>
      <c r="D6" s="193"/>
      <c r="E6" s="372" t="s">
        <v>141</v>
      </c>
      <c r="F6" s="372"/>
      <c r="G6" s="372"/>
      <c r="H6" s="372"/>
      <c r="I6" s="372"/>
      <c r="J6" s="372"/>
      <c r="K6" s="372"/>
      <c r="L6" s="372"/>
      <c r="M6" s="372"/>
      <c r="N6" s="372"/>
      <c r="O6" s="372"/>
      <c r="P6" s="372"/>
      <c r="Q6" s="372"/>
      <c r="R6" s="372"/>
      <c r="S6" s="372"/>
      <c r="T6" s="372"/>
    </row>
    <row r="7" spans="1:22" ht="27.75" hidden="1" customHeight="1" x14ac:dyDescent="0.25">
      <c r="A7" s="86"/>
      <c r="B7" s="86"/>
      <c r="C7" s="193"/>
      <c r="D7" s="195" t="s">
        <v>4</v>
      </c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</row>
    <row r="8" spans="1:22" ht="27.75" customHeight="1" x14ac:dyDescent="0.25">
      <c r="A8" s="86"/>
      <c r="B8" s="86"/>
      <c r="C8" s="196" t="s">
        <v>173</v>
      </c>
      <c r="D8" s="196"/>
      <c r="E8" s="309"/>
      <c r="F8" s="310"/>
      <c r="G8" s="191"/>
      <c r="H8" s="86"/>
      <c r="I8" s="86"/>
      <c r="L8" s="86"/>
      <c r="M8" s="86"/>
      <c r="N8" s="86"/>
      <c r="O8" s="86"/>
      <c r="P8" s="86"/>
      <c r="Q8" s="86"/>
      <c r="R8" s="86"/>
      <c r="S8" s="86"/>
      <c r="T8" s="86"/>
    </row>
    <row r="9" spans="1:22" ht="27.75" customHeight="1" x14ac:dyDescent="0.25">
      <c r="A9" s="86"/>
      <c r="B9" s="86"/>
      <c r="C9" s="196" t="s">
        <v>174</v>
      </c>
      <c r="D9" s="196"/>
      <c r="E9" s="309"/>
      <c r="F9" s="310"/>
      <c r="G9" s="311"/>
      <c r="H9" s="327"/>
      <c r="I9" s="327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</row>
    <row r="10" spans="1:22" ht="21.75" hidden="1" customHeight="1" x14ac:dyDescent="0.25">
      <c r="A10" s="86"/>
      <c r="B10" s="86"/>
      <c r="C10" s="196" t="s">
        <v>5</v>
      </c>
      <c r="D10" s="196"/>
      <c r="E10" s="197"/>
      <c r="F10" s="188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</row>
    <row r="11" spans="1:22" ht="21.75" hidden="1" customHeight="1" x14ac:dyDescent="0.25">
      <c r="A11" s="86"/>
      <c r="B11" s="86"/>
      <c r="C11" s="198"/>
      <c r="D11" s="198"/>
      <c r="E11" s="86"/>
      <c r="F11" s="188" t="s">
        <v>6</v>
      </c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</row>
    <row r="12" spans="1:22" ht="48.75" customHeight="1" thickBot="1" x14ac:dyDescent="0.3">
      <c r="A12" s="199"/>
      <c r="B12" s="86"/>
      <c r="C12" s="86"/>
      <c r="D12" s="86"/>
      <c r="E12" s="189"/>
      <c r="F12" s="327"/>
      <c r="G12" s="327"/>
      <c r="H12" s="327"/>
      <c r="I12" s="86"/>
      <c r="J12" s="311"/>
      <c r="K12" s="311"/>
      <c r="L12" s="86"/>
      <c r="M12" s="86"/>
      <c r="N12" s="86"/>
      <c r="O12" s="86"/>
      <c r="P12" s="86"/>
      <c r="Q12" s="86"/>
      <c r="R12" s="86"/>
      <c r="S12" s="86"/>
      <c r="T12" s="86"/>
    </row>
    <row r="13" spans="1:22" ht="57" customHeight="1" thickBot="1" x14ac:dyDescent="0.3">
      <c r="A13" s="199"/>
      <c r="B13" s="86"/>
      <c r="C13" s="86"/>
      <c r="D13" s="87" t="s">
        <v>7</v>
      </c>
      <c r="E13" s="88" t="s">
        <v>8</v>
      </c>
      <c r="F13" s="89" t="s">
        <v>9</v>
      </c>
      <c r="G13" s="87" t="s">
        <v>10</v>
      </c>
      <c r="H13" s="87" t="s">
        <v>181</v>
      </c>
      <c r="I13" s="87" t="s">
        <v>182</v>
      </c>
      <c r="J13" s="87" t="s">
        <v>183</v>
      </c>
      <c r="K13" s="87" t="s">
        <v>14</v>
      </c>
      <c r="L13" s="87" t="s">
        <v>15</v>
      </c>
      <c r="M13" s="87" t="s">
        <v>16</v>
      </c>
      <c r="N13" s="87" t="s">
        <v>17</v>
      </c>
      <c r="O13" s="87" t="s">
        <v>18</v>
      </c>
      <c r="P13" s="87" t="s">
        <v>19</v>
      </c>
      <c r="Q13" s="87" t="s">
        <v>20</v>
      </c>
      <c r="R13" s="87" t="s">
        <v>21</v>
      </c>
      <c r="S13" s="87" t="s">
        <v>22</v>
      </c>
      <c r="T13" s="87" t="s">
        <v>23</v>
      </c>
    </row>
    <row r="14" spans="1:22" s="86" customFormat="1" ht="20.100000000000001" customHeight="1" thickBot="1" x14ac:dyDescent="0.3">
      <c r="A14" s="199"/>
      <c r="B14" s="129"/>
      <c r="C14" s="92" t="s">
        <v>24</v>
      </c>
      <c r="D14" s="93"/>
      <c r="E14" s="94" t="s">
        <v>25</v>
      </c>
      <c r="F14" s="95" t="s">
        <v>25</v>
      </c>
      <c r="G14" s="130" t="s">
        <v>26</v>
      </c>
      <c r="H14" s="93" t="s">
        <v>26</v>
      </c>
      <c r="I14" s="93" t="s">
        <v>26</v>
      </c>
      <c r="J14" s="93" t="s">
        <v>26</v>
      </c>
      <c r="K14" s="93" t="s">
        <v>26</v>
      </c>
      <c r="L14" s="93" t="s">
        <v>26</v>
      </c>
      <c r="M14" s="93" t="s">
        <v>26</v>
      </c>
      <c r="N14" s="93" t="s">
        <v>26</v>
      </c>
      <c r="O14" s="93" t="s">
        <v>26</v>
      </c>
      <c r="P14" s="93" t="s">
        <v>26</v>
      </c>
      <c r="Q14" s="93" t="s">
        <v>26</v>
      </c>
      <c r="R14" s="93" t="s">
        <v>26</v>
      </c>
      <c r="S14" s="130" t="s">
        <v>29</v>
      </c>
      <c r="T14" s="130"/>
    </row>
    <row r="15" spans="1:22" s="86" customFormat="1" ht="20.100000000000001" customHeight="1" thickBot="1" x14ac:dyDescent="0.3">
      <c r="A15" s="200"/>
      <c r="B15" s="131">
        <v>1</v>
      </c>
      <c r="C15" s="87" t="s">
        <v>30</v>
      </c>
      <c r="D15" s="98" t="s">
        <v>31</v>
      </c>
      <c r="E15" s="99">
        <f>+G15*12</f>
        <v>7170711972</v>
      </c>
      <c r="F15" s="100">
        <f>+S15</f>
        <v>4182915317</v>
      </c>
      <c r="G15" s="132">
        <v>597559331</v>
      </c>
      <c r="H15" s="132">
        <v>597559331</v>
      </c>
      <c r="I15" s="132">
        <v>597559331</v>
      </c>
      <c r="J15" s="133">
        <v>597559331</v>
      </c>
      <c r="K15" s="330">
        <v>597559331</v>
      </c>
      <c r="L15" s="330">
        <v>597559331</v>
      </c>
      <c r="M15" s="330">
        <v>597559331</v>
      </c>
      <c r="N15" s="132"/>
      <c r="O15" s="132"/>
      <c r="P15" s="132"/>
      <c r="Q15" s="132"/>
      <c r="R15" s="132"/>
      <c r="S15" s="134">
        <f t="shared" ref="S15:S80" si="0">SUM(G15:R15)</f>
        <v>4182915317</v>
      </c>
      <c r="T15" s="134">
        <f t="shared" ref="T15:T80" si="1">+F15-S15</f>
        <v>0</v>
      </c>
      <c r="V15" s="201"/>
    </row>
    <row r="16" spans="1:22" s="86" customFormat="1" ht="19.5" customHeight="1" thickBot="1" x14ac:dyDescent="0.3">
      <c r="A16" s="200"/>
      <c r="B16" s="131">
        <v>2</v>
      </c>
      <c r="C16" s="87" t="s">
        <v>32</v>
      </c>
      <c r="D16" s="98" t="s">
        <v>31</v>
      </c>
      <c r="E16" s="105">
        <f t="shared" ref="E16:E23" si="2">+G16*12</f>
        <v>0</v>
      </c>
      <c r="F16" s="106"/>
      <c r="G16" s="136"/>
      <c r="H16" s="136"/>
      <c r="I16" s="136"/>
      <c r="J16" s="137"/>
      <c r="K16" s="331"/>
      <c r="L16" s="136"/>
      <c r="M16" s="136"/>
      <c r="N16" s="136"/>
      <c r="O16" s="136"/>
      <c r="P16" s="136"/>
      <c r="Q16" s="136"/>
      <c r="R16" s="136"/>
      <c r="S16" s="138">
        <f t="shared" si="0"/>
        <v>0</v>
      </c>
      <c r="T16" s="134">
        <f t="shared" si="1"/>
        <v>0</v>
      </c>
      <c r="V16" s="201"/>
    </row>
    <row r="17" spans="1:22" s="86" customFormat="1" ht="20.100000000000001" customHeight="1" thickBot="1" x14ac:dyDescent="0.3">
      <c r="A17" s="200"/>
      <c r="B17" s="131">
        <v>3</v>
      </c>
      <c r="C17" s="87" t="s">
        <v>33</v>
      </c>
      <c r="D17" s="98" t="s">
        <v>31</v>
      </c>
      <c r="E17" s="110">
        <f t="shared" si="2"/>
        <v>0</v>
      </c>
      <c r="F17" s="106"/>
      <c r="G17" s="136"/>
      <c r="H17" s="136"/>
      <c r="I17" s="136"/>
      <c r="J17" s="137"/>
      <c r="K17" s="331"/>
      <c r="L17" s="136"/>
      <c r="M17" s="136"/>
      <c r="N17" s="136"/>
      <c r="O17" s="136"/>
      <c r="P17" s="136"/>
      <c r="Q17" s="136"/>
      <c r="R17" s="136"/>
      <c r="S17" s="138">
        <f t="shared" si="0"/>
        <v>0</v>
      </c>
      <c r="T17" s="134">
        <f t="shared" si="1"/>
        <v>0</v>
      </c>
      <c r="V17" s="201"/>
    </row>
    <row r="18" spans="1:22" s="86" customFormat="1" ht="20.100000000000001" customHeight="1" thickBot="1" x14ac:dyDescent="0.3">
      <c r="A18" s="200"/>
      <c r="B18" s="131">
        <v>4</v>
      </c>
      <c r="C18" s="87" t="s">
        <v>34</v>
      </c>
      <c r="D18" s="98" t="s">
        <v>31</v>
      </c>
      <c r="E18" s="105">
        <f t="shared" si="2"/>
        <v>0</v>
      </c>
      <c r="F18" s="106"/>
      <c r="G18" s="136"/>
      <c r="H18" s="136"/>
      <c r="I18" s="136"/>
      <c r="J18" s="137"/>
      <c r="K18" s="331"/>
      <c r="L18" s="136"/>
      <c r="M18" s="136"/>
      <c r="N18" s="136"/>
      <c r="O18" s="136"/>
      <c r="P18" s="136"/>
      <c r="Q18" s="136"/>
      <c r="R18" s="136"/>
      <c r="S18" s="138">
        <f t="shared" si="0"/>
        <v>0</v>
      </c>
      <c r="T18" s="134">
        <f t="shared" si="1"/>
        <v>0</v>
      </c>
      <c r="V18" s="201"/>
    </row>
    <row r="19" spans="1:22" s="86" customFormat="1" ht="20.100000000000001" customHeight="1" thickBot="1" x14ac:dyDescent="0.3">
      <c r="A19" s="200"/>
      <c r="B19" s="131">
        <v>5</v>
      </c>
      <c r="C19" s="87" t="s">
        <v>179</v>
      </c>
      <c r="D19" s="98" t="s">
        <v>31</v>
      </c>
      <c r="E19" s="105">
        <f>+G19*12</f>
        <v>26058072</v>
      </c>
      <c r="F19" s="106">
        <f>SUM(G19:R19)</f>
        <v>15200548</v>
      </c>
      <c r="G19" s="136">
        <f>2171506</f>
        <v>2171506</v>
      </c>
      <c r="H19" s="136">
        <v>2171507</v>
      </c>
      <c r="I19" s="136">
        <v>2171507</v>
      </c>
      <c r="J19" s="137">
        <v>2171507</v>
      </c>
      <c r="K19" s="331">
        <v>2171507</v>
      </c>
      <c r="L19" s="331">
        <v>2171507</v>
      </c>
      <c r="M19" s="331">
        <v>2171507</v>
      </c>
      <c r="N19" s="136"/>
      <c r="O19" s="136"/>
      <c r="P19" s="136"/>
      <c r="Q19" s="136"/>
      <c r="R19" s="136"/>
      <c r="S19" s="138">
        <f t="shared" si="0"/>
        <v>15200548</v>
      </c>
      <c r="T19" s="134">
        <f t="shared" si="1"/>
        <v>0</v>
      </c>
      <c r="V19" s="201"/>
    </row>
    <row r="20" spans="1:22" s="86" customFormat="1" ht="20.100000000000001" customHeight="1" thickBot="1" x14ac:dyDescent="0.3">
      <c r="A20" s="200"/>
      <c r="B20" s="131">
        <v>6</v>
      </c>
      <c r="C20" s="87" t="s">
        <v>204</v>
      </c>
      <c r="D20" s="98" t="s">
        <v>31</v>
      </c>
      <c r="E20" s="105"/>
      <c r="F20" s="106">
        <f>+G20</f>
        <v>4196148</v>
      </c>
      <c r="G20" s="136">
        <v>4196148</v>
      </c>
      <c r="H20" s="136"/>
      <c r="I20" s="136"/>
      <c r="J20" s="137"/>
      <c r="K20" s="331"/>
      <c r="L20" s="136"/>
      <c r="M20" s="136"/>
      <c r="N20" s="136"/>
      <c r="O20" s="136"/>
      <c r="P20" s="136"/>
      <c r="Q20" s="136"/>
      <c r="R20" s="136"/>
      <c r="S20" s="138">
        <f t="shared" si="0"/>
        <v>4196148</v>
      </c>
      <c r="T20" s="134"/>
      <c r="V20" s="201"/>
    </row>
    <row r="21" spans="1:22" s="86" customFormat="1" ht="19.5" customHeight="1" thickBot="1" x14ac:dyDescent="0.3">
      <c r="A21" s="200"/>
      <c r="B21" s="131">
        <v>7</v>
      </c>
      <c r="C21" s="87" t="s">
        <v>36</v>
      </c>
      <c r="D21" s="98" t="s">
        <v>31</v>
      </c>
      <c r="E21" s="105">
        <f t="shared" si="2"/>
        <v>0</v>
      </c>
      <c r="F21" s="106">
        <f>SUM(G21:R21)</f>
        <v>0</v>
      </c>
      <c r="G21" s="136"/>
      <c r="H21" s="136"/>
      <c r="I21" s="136"/>
      <c r="J21" s="137"/>
      <c r="K21" s="331"/>
      <c r="L21" s="136"/>
      <c r="M21" s="136"/>
      <c r="N21" s="136"/>
      <c r="O21" s="136"/>
      <c r="P21" s="136"/>
      <c r="Q21" s="136"/>
      <c r="R21" s="136"/>
      <c r="S21" s="138">
        <f t="shared" si="0"/>
        <v>0</v>
      </c>
      <c r="T21" s="134">
        <f t="shared" si="1"/>
        <v>0</v>
      </c>
      <c r="V21" s="201"/>
    </row>
    <row r="22" spans="1:22" s="86" customFormat="1" ht="20.100000000000001" customHeight="1" thickBot="1" x14ac:dyDescent="0.3">
      <c r="A22" s="200"/>
      <c r="B22" s="131">
        <v>8</v>
      </c>
      <c r="C22" s="87" t="s">
        <v>37</v>
      </c>
      <c r="D22" s="98" t="s">
        <v>31</v>
      </c>
      <c r="E22" s="105">
        <f t="shared" si="2"/>
        <v>6874092</v>
      </c>
      <c r="F22" s="106">
        <f>SUM(G22:R22)</f>
        <v>4091778</v>
      </c>
      <c r="G22" s="136">
        <v>572841</v>
      </c>
      <c r="H22" s="136">
        <v>572841</v>
      </c>
      <c r="I22" s="136">
        <v>572841</v>
      </c>
      <c r="J22" s="137">
        <v>572841</v>
      </c>
      <c r="K22" s="331">
        <v>572841</v>
      </c>
      <c r="L22" s="331">
        <v>572841</v>
      </c>
      <c r="M22" s="136">
        <v>654732</v>
      </c>
      <c r="N22" s="136"/>
      <c r="O22" s="136"/>
      <c r="P22" s="136"/>
      <c r="Q22" s="136"/>
      <c r="R22" s="136"/>
      <c r="S22" s="138">
        <f t="shared" si="0"/>
        <v>4091778</v>
      </c>
      <c r="T22" s="134">
        <f t="shared" si="1"/>
        <v>0</v>
      </c>
      <c r="V22" s="201"/>
    </row>
    <row r="23" spans="1:22" s="86" customFormat="1" ht="20.100000000000001" customHeight="1" thickBot="1" x14ac:dyDescent="0.3">
      <c r="A23" s="200"/>
      <c r="B23" s="131">
        <v>9</v>
      </c>
      <c r="C23" s="87" t="s">
        <v>38</v>
      </c>
      <c r="D23" s="98" t="s">
        <v>31</v>
      </c>
      <c r="E23" s="105">
        <f t="shared" si="2"/>
        <v>0</v>
      </c>
      <c r="F23" s="106">
        <f>SUM(G23:R23)</f>
        <v>0</v>
      </c>
      <c r="G23" s="136"/>
      <c r="H23" s="136"/>
      <c r="I23" s="136"/>
      <c r="J23" s="137"/>
      <c r="K23" s="331"/>
      <c r="L23" s="136"/>
      <c r="M23" s="136"/>
      <c r="N23" s="136"/>
      <c r="O23" s="136"/>
      <c r="P23" s="136"/>
      <c r="Q23" s="136"/>
      <c r="R23" s="136"/>
      <c r="S23" s="138">
        <f t="shared" si="0"/>
        <v>0</v>
      </c>
      <c r="T23" s="134">
        <f t="shared" si="1"/>
        <v>0</v>
      </c>
      <c r="V23" s="201"/>
    </row>
    <row r="24" spans="1:22" s="86" customFormat="1" ht="20.100000000000001" customHeight="1" thickBot="1" x14ac:dyDescent="0.3">
      <c r="A24" s="200"/>
      <c r="B24" s="131">
        <v>10</v>
      </c>
      <c r="C24" s="87" t="s">
        <v>39</v>
      </c>
      <c r="D24" s="98" t="s">
        <v>31</v>
      </c>
      <c r="E24" s="105">
        <f>+G24*12</f>
        <v>19061928</v>
      </c>
      <c r="F24" s="106">
        <f>SUM(G24:R24)</f>
        <v>11119464</v>
      </c>
      <c r="G24" s="136">
        <v>1588494</v>
      </c>
      <c r="H24" s="136">
        <v>1588495</v>
      </c>
      <c r="I24" s="136">
        <v>1588495</v>
      </c>
      <c r="J24" s="137">
        <v>1588495</v>
      </c>
      <c r="K24" s="331">
        <v>1588495</v>
      </c>
      <c r="L24" s="331">
        <v>1588495</v>
      </c>
      <c r="M24" s="331">
        <v>1588495</v>
      </c>
      <c r="N24" s="136"/>
      <c r="O24" s="136"/>
      <c r="P24" s="136"/>
      <c r="Q24" s="136"/>
      <c r="R24" s="136"/>
      <c r="S24" s="138">
        <f t="shared" si="0"/>
        <v>11119464</v>
      </c>
      <c r="T24" s="134">
        <f t="shared" si="1"/>
        <v>0</v>
      </c>
      <c r="V24" s="201"/>
    </row>
    <row r="25" spans="1:22" s="86" customFormat="1" ht="20.100000000000001" customHeight="1" thickBot="1" x14ac:dyDescent="0.3">
      <c r="A25" s="200"/>
      <c r="B25" s="131">
        <v>11</v>
      </c>
      <c r="C25" s="87" t="s">
        <v>40</v>
      </c>
      <c r="D25" s="98"/>
      <c r="E25" s="105"/>
      <c r="F25" s="106"/>
      <c r="G25" s="136"/>
      <c r="H25" s="136"/>
      <c r="I25" s="136"/>
      <c r="J25" s="137"/>
      <c r="K25" s="331"/>
      <c r="L25" s="136"/>
      <c r="M25" s="136"/>
      <c r="N25" s="136"/>
      <c r="O25" s="136"/>
      <c r="P25" s="136"/>
      <c r="Q25" s="136"/>
      <c r="R25" s="136"/>
      <c r="S25" s="138">
        <f t="shared" si="0"/>
        <v>0</v>
      </c>
      <c r="T25" s="134">
        <f t="shared" si="1"/>
        <v>0</v>
      </c>
      <c r="U25" s="202"/>
      <c r="V25" s="201"/>
    </row>
    <row r="26" spans="1:22" s="86" customFormat="1" ht="20.100000000000001" customHeight="1" thickBot="1" x14ac:dyDescent="0.3">
      <c r="A26" s="200"/>
      <c r="B26" s="131">
        <v>12</v>
      </c>
      <c r="C26" s="87" t="s">
        <v>41</v>
      </c>
      <c r="D26" s="98"/>
      <c r="E26" s="105"/>
      <c r="F26" s="106"/>
      <c r="G26" s="136"/>
      <c r="H26" s="136"/>
      <c r="I26" s="136"/>
      <c r="J26" s="137"/>
      <c r="K26" s="331"/>
      <c r="L26" s="136"/>
      <c r="M26" s="136"/>
      <c r="N26" s="136"/>
      <c r="O26" s="136"/>
      <c r="P26" s="136"/>
      <c r="Q26" s="136"/>
      <c r="R26" s="136"/>
      <c r="S26" s="138">
        <f t="shared" si="0"/>
        <v>0</v>
      </c>
      <c r="T26" s="134">
        <f t="shared" si="1"/>
        <v>0</v>
      </c>
      <c r="U26" s="202"/>
      <c r="V26" s="201"/>
    </row>
    <row r="27" spans="1:22" s="86" customFormat="1" ht="20.100000000000001" customHeight="1" thickBot="1" x14ac:dyDescent="0.3">
      <c r="A27" s="200"/>
      <c r="B27" s="131">
        <v>13</v>
      </c>
      <c r="C27" s="87" t="s">
        <v>42</v>
      </c>
      <c r="D27" s="98"/>
      <c r="E27" s="105"/>
      <c r="F27" s="106"/>
      <c r="G27" s="136"/>
      <c r="H27" s="136"/>
      <c r="I27" s="136"/>
      <c r="J27" s="137"/>
      <c r="K27" s="331"/>
      <c r="L27" s="136"/>
      <c r="M27" s="136"/>
      <c r="N27" s="136"/>
      <c r="O27" s="136"/>
      <c r="P27" s="136"/>
      <c r="Q27" s="136"/>
      <c r="R27" s="136"/>
      <c r="S27" s="138">
        <f t="shared" si="0"/>
        <v>0</v>
      </c>
      <c r="T27" s="134">
        <f t="shared" si="1"/>
        <v>0</v>
      </c>
      <c r="V27" s="201"/>
    </row>
    <row r="28" spans="1:22" s="86" customFormat="1" ht="20.100000000000001" customHeight="1" thickBot="1" x14ac:dyDescent="0.3">
      <c r="A28" s="200"/>
      <c r="B28" s="131">
        <v>14</v>
      </c>
      <c r="C28" s="87" t="s">
        <v>43</v>
      </c>
      <c r="D28" s="98"/>
      <c r="E28" s="105"/>
      <c r="F28" s="106"/>
      <c r="G28" s="136"/>
      <c r="H28" s="136"/>
      <c r="I28" s="136"/>
      <c r="J28" s="137"/>
      <c r="K28" s="331"/>
      <c r="L28" s="136"/>
      <c r="M28" s="136"/>
      <c r="N28" s="136"/>
      <c r="O28" s="136"/>
      <c r="P28" s="136"/>
      <c r="Q28" s="136"/>
      <c r="R28" s="136"/>
      <c r="S28" s="138">
        <f t="shared" si="0"/>
        <v>0</v>
      </c>
      <c r="T28" s="134">
        <f t="shared" si="1"/>
        <v>0</v>
      </c>
      <c r="U28" s="202"/>
      <c r="V28" s="201"/>
    </row>
    <row r="29" spans="1:22" s="86" customFormat="1" ht="20.100000000000001" customHeight="1" thickBot="1" x14ac:dyDescent="0.3">
      <c r="A29" s="200"/>
      <c r="B29" s="131">
        <v>15</v>
      </c>
      <c r="C29" s="87" t="s">
        <v>44</v>
      </c>
      <c r="D29" s="98"/>
      <c r="E29" s="105"/>
      <c r="F29" s="106"/>
      <c r="G29" s="136"/>
      <c r="H29" s="136"/>
      <c r="I29" s="136"/>
      <c r="J29" s="137"/>
      <c r="K29" s="331"/>
      <c r="L29" s="136"/>
      <c r="M29" s="136"/>
      <c r="N29" s="136"/>
      <c r="O29" s="136"/>
      <c r="P29" s="136"/>
      <c r="Q29" s="136"/>
      <c r="R29" s="136"/>
      <c r="S29" s="138">
        <f t="shared" si="0"/>
        <v>0</v>
      </c>
      <c r="T29" s="134">
        <f t="shared" si="1"/>
        <v>0</v>
      </c>
      <c r="V29" s="201"/>
    </row>
    <row r="30" spans="1:22" s="86" customFormat="1" ht="20.100000000000001" customHeight="1" thickBot="1" x14ac:dyDescent="0.3">
      <c r="A30" s="200"/>
      <c r="B30" s="131">
        <v>16</v>
      </c>
      <c r="C30" s="87" t="s">
        <v>45</v>
      </c>
      <c r="D30" s="98"/>
      <c r="E30" s="105"/>
      <c r="F30" s="106"/>
      <c r="G30" s="136"/>
      <c r="H30" s="136"/>
      <c r="I30" s="136"/>
      <c r="J30" s="137"/>
      <c r="K30" s="331"/>
      <c r="L30" s="136"/>
      <c r="M30" s="136"/>
      <c r="N30" s="136"/>
      <c r="O30" s="136"/>
      <c r="P30" s="136"/>
      <c r="Q30" s="136"/>
      <c r="R30" s="136"/>
      <c r="S30" s="138">
        <f t="shared" si="0"/>
        <v>0</v>
      </c>
      <c r="T30" s="134">
        <f t="shared" si="1"/>
        <v>0</v>
      </c>
      <c r="V30" s="201"/>
    </row>
    <row r="31" spans="1:22" s="86" customFormat="1" ht="20.100000000000001" customHeight="1" thickBot="1" x14ac:dyDescent="0.3">
      <c r="A31" s="200"/>
      <c r="B31" s="131">
        <v>17</v>
      </c>
      <c r="C31" s="87" t="s">
        <v>46</v>
      </c>
      <c r="D31" s="98">
        <v>1893</v>
      </c>
      <c r="E31" s="105">
        <v>67867225</v>
      </c>
      <c r="F31" s="106">
        <f>+J31</f>
        <v>33933612</v>
      </c>
      <c r="G31" s="136"/>
      <c r="H31" s="136"/>
      <c r="I31" s="136"/>
      <c r="J31" s="137">
        <v>33933612</v>
      </c>
      <c r="K31" s="331"/>
      <c r="L31" s="136"/>
      <c r="M31" s="136"/>
      <c r="N31" s="136"/>
      <c r="O31" s="136"/>
      <c r="P31" s="136"/>
      <c r="Q31" s="136"/>
      <c r="R31" s="136"/>
      <c r="S31" s="138">
        <f t="shared" si="0"/>
        <v>33933612</v>
      </c>
      <c r="T31" s="134">
        <f t="shared" si="1"/>
        <v>0</v>
      </c>
      <c r="U31" s="202"/>
      <c r="V31" s="201"/>
    </row>
    <row r="32" spans="1:22" s="86" customFormat="1" ht="20.100000000000001" customHeight="1" thickBot="1" x14ac:dyDescent="0.3">
      <c r="A32" s="200"/>
      <c r="B32" s="131">
        <v>18</v>
      </c>
      <c r="C32" s="87" t="s">
        <v>47</v>
      </c>
      <c r="D32" s="98"/>
      <c r="E32" s="105"/>
      <c r="F32" s="106"/>
      <c r="G32" s="136"/>
      <c r="H32" s="136"/>
      <c r="I32" s="136"/>
      <c r="J32" s="137"/>
      <c r="K32" s="331"/>
      <c r="L32" s="136"/>
      <c r="M32" s="136"/>
      <c r="N32" s="136"/>
      <c r="O32" s="136"/>
      <c r="P32" s="136"/>
      <c r="Q32" s="136"/>
      <c r="R32" s="136"/>
      <c r="S32" s="138">
        <f t="shared" si="0"/>
        <v>0</v>
      </c>
      <c r="T32" s="134">
        <f t="shared" si="1"/>
        <v>0</v>
      </c>
      <c r="V32" s="201"/>
    </row>
    <row r="33" spans="1:36" s="86" customFormat="1" ht="20.100000000000001" customHeight="1" thickBot="1" x14ac:dyDescent="0.3">
      <c r="A33" s="200"/>
      <c r="B33" s="131">
        <v>19</v>
      </c>
      <c r="C33" s="87" t="s">
        <v>48</v>
      </c>
      <c r="D33" s="98" t="s">
        <v>31</v>
      </c>
      <c r="E33" s="105">
        <f>+G33*12</f>
        <v>0</v>
      </c>
      <c r="F33" s="106"/>
      <c r="G33" s="136"/>
      <c r="H33" s="136"/>
      <c r="I33" s="136"/>
      <c r="J33" s="137"/>
      <c r="K33" s="331"/>
      <c r="L33" s="136"/>
      <c r="M33" s="136"/>
      <c r="N33" s="136"/>
      <c r="O33" s="136"/>
      <c r="P33" s="136"/>
      <c r="Q33" s="136"/>
      <c r="R33" s="136"/>
      <c r="S33" s="138">
        <f t="shared" si="0"/>
        <v>0</v>
      </c>
      <c r="T33" s="134">
        <f t="shared" si="1"/>
        <v>0</v>
      </c>
      <c r="V33" s="201"/>
    </row>
    <row r="34" spans="1:36" s="86" customFormat="1" ht="20.100000000000001" customHeight="1" thickBot="1" x14ac:dyDescent="0.3">
      <c r="A34" s="200"/>
      <c r="B34" s="131">
        <v>20</v>
      </c>
      <c r="C34" s="87" t="s">
        <v>49</v>
      </c>
      <c r="D34" s="98" t="s">
        <v>31</v>
      </c>
      <c r="E34" s="105">
        <f>+H34*12</f>
        <v>-18774024</v>
      </c>
      <c r="F34" s="106">
        <f>SUM(G34:R34)</f>
        <v>-10951514</v>
      </c>
      <c r="G34" s="136">
        <v>-1564502</v>
      </c>
      <c r="H34" s="136">
        <v>-1564502</v>
      </c>
      <c r="I34" s="136">
        <v>-1564502</v>
      </c>
      <c r="J34" s="137">
        <v>-1564502</v>
      </c>
      <c r="K34" s="331">
        <v>-1564502</v>
      </c>
      <c r="L34" s="331">
        <v>-1564502</v>
      </c>
      <c r="M34" s="331">
        <v>-1564502</v>
      </c>
      <c r="N34" s="136"/>
      <c r="O34" s="136"/>
      <c r="P34" s="136"/>
      <c r="Q34" s="136"/>
      <c r="R34" s="136"/>
      <c r="S34" s="138">
        <f t="shared" si="0"/>
        <v>-10951514</v>
      </c>
      <c r="T34" s="134">
        <f t="shared" si="1"/>
        <v>0</v>
      </c>
      <c r="V34" s="201"/>
    </row>
    <row r="35" spans="1:36" s="86" customFormat="1" ht="20.100000000000001" customHeight="1" thickBot="1" x14ac:dyDescent="0.3">
      <c r="A35" s="200"/>
      <c r="B35" s="131">
        <v>21</v>
      </c>
      <c r="C35" s="87" t="s">
        <v>50</v>
      </c>
      <c r="D35" s="98" t="s">
        <v>31</v>
      </c>
      <c r="E35" s="105"/>
      <c r="F35" s="106"/>
      <c r="G35" s="136"/>
      <c r="H35" s="136"/>
      <c r="I35" s="136"/>
      <c r="J35" s="137"/>
      <c r="K35" s="331"/>
      <c r="L35" s="136"/>
      <c r="M35" s="136"/>
      <c r="N35" s="136"/>
      <c r="O35" s="136"/>
      <c r="P35" s="136"/>
      <c r="Q35" s="136"/>
      <c r="R35" s="136"/>
      <c r="S35" s="138">
        <f t="shared" si="0"/>
        <v>0</v>
      </c>
      <c r="T35" s="134">
        <f t="shared" si="1"/>
        <v>0</v>
      </c>
      <c r="V35" s="201"/>
    </row>
    <row r="36" spans="1:36" s="204" customFormat="1" ht="20.100000000000001" customHeight="1" thickBot="1" x14ac:dyDescent="0.3">
      <c r="A36" s="203"/>
      <c r="B36" s="131">
        <v>22</v>
      </c>
      <c r="C36" s="87" t="s">
        <v>232</v>
      </c>
      <c r="D36" s="98">
        <v>3446</v>
      </c>
      <c r="E36" s="105">
        <v>7547559</v>
      </c>
      <c r="F36" s="106">
        <v>5283291</v>
      </c>
      <c r="G36" s="136"/>
      <c r="H36" s="136"/>
      <c r="I36" s="136"/>
      <c r="J36" s="137"/>
      <c r="K36" s="331"/>
      <c r="L36" s="136"/>
      <c r="M36" s="136"/>
      <c r="N36" s="136"/>
      <c r="O36" s="136"/>
      <c r="P36" s="136"/>
      <c r="Q36" s="136"/>
      <c r="R36" s="136"/>
      <c r="S36" s="138">
        <f t="shared" si="0"/>
        <v>0</v>
      </c>
      <c r="T36" s="134">
        <f t="shared" si="1"/>
        <v>5283291</v>
      </c>
      <c r="V36" s="205"/>
    </row>
    <row r="37" spans="1:36" s="207" customFormat="1" ht="20.100000000000001" customHeight="1" thickBot="1" x14ac:dyDescent="0.3">
      <c r="A37" s="206"/>
      <c r="B37" s="131">
        <v>23</v>
      </c>
      <c r="C37" s="87" t="s">
        <v>51</v>
      </c>
      <c r="D37" s="98"/>
      <c r="E37" s="105"/>
      <c r="F37" s="106"/>
      <c r="G37" s="136"/>
      <c r="H37" s="136"/>
      <c r="I37" s="136"/>
      <c r="J37" s="137"/>
      <c r="K37" s="331"/>
      <c r="L37" s="136"/>
      <c r="M37" s="136"/>
      <c r="N37" s="136"/>
      <c r="O37" s="136"/>
      <c r="P37" s="136"/>
      <c r="Q37" s="136"/>
      <c r="R37" s="136"/>
      <c r="S37" s="138">
        <f t="shared" si="0"/>
        <v>0</v>
      </c>
      <c r="T37" s="134">
        <f t="shared" si="1"/>
        <v>0</v>
      </c>
      <c r="V37" s="208"/>
    </row>
    <row r="38" spans="1:36" s="207" customFormat="1" ht="20.100000000000001" customHeight="1" thickBot="1" x14ac:dyDescent="0.3">
      <c r="A38" s="206"/>
      <c r="B38" s="131">
        <v>24</v>
      </c>
      <c r="C38" s="87" t="s">
        <v>52</v>
      </c>
      <c r="D38" s="98"/>
      <c r="E38" s="105"/>
      <c r="F38" s="106"/>
      <c r="G38" s="136"/>
      <c r="H38" s="136"/>
      <c r="I38" s="136"/>
      <c r="J38" s="137"/>
      <c r="K38" s="331"/>
      <c r="L38" s="136"/>
      <c r="M38" s="136"/>
      <c r="N38" s="136"/>
      <c r="O38" s="136"/>
      <c r="P38" s="136"/>
      <c r="Q38" s="136"/>
      <c r="R38" s="136"/>
      <c r="S38" s="138">
        <f t="shared" si="0"/>
        <v>0</v>
      </c>
      <c r="T38" s="134">
        <f t="shared" si="1"/>
        <v>0</v>
      </c>
      <c r="V38" s="208"/>
    </row>
    <row r="39" spans="1:36" s="86" customFormat="1" ht="20.100000000000001" customHeight="1" thickBot="1" x14ac:dyDescent="0.3">
      <c r="A39" s="200"/>
      <c r="B39" s="131">
        <v>25</v>
      </c>
      <c r="C39" s="87" t="s">
        <v>53</v>
      </c>
      <c r="D39" s="98">
        <v>1531</v>
      </c>
      <c r="E39" s="105">
        <v>134754963</v>
      </c>
      <c r="F39" s="106">
        <f>33688741+11229580+11229580+11229581+11229580</f>
        <v>78607062</v>
      </c>
      <c r="G39" s="136"/>
      <c r="H39" s="139"/>
      <c r="I39" s="136"/>
      <c r="J39" s="317">
        <f>27216555+11229580</f>
        <v>38446135</v>
      </c>
      <c r="K39" s="331">
        <v>11229580</v>
      </c>
      <c r="L39" s="136">
        <v>6472186</v>
      </c>
      <c r="M39" s="136">
        <v>11229580</v>
      </c>
      <c r="N39" s="136"/>
      <c r="O39" s="136"/>
      <c r="P39" s="136"/>
      <c r="Q39" s="136"/>
      <c r="R39" s="136"/>
      <c r="S39" s="138">
        <f>SUM(G39:R39)</f>
        <v>67377481</v>
      </c>
      <c r="T39" s="134">
        <f t="shared" si="1"/>
        <v>11229581</v>
      </c>
      <c r="V39" s="201"/>
    </row>
    <row r="40" spans="1:36" s="86" customFormat="1" ht="19.5" customHeight="1" thickBot="1" x14ac:dyDescent="0.3">
      <c r="A40" s="200"/>
      <c r="B40" s="131">
        <v>26</v>
      </c>
      <c r="C40" s="87" t="s">
        <v>54</v>
      </c>
      <c r="D40" s="98" t="s">
        <v>31</v>
      </c>
      <c r="E40" s="105"/>
      <c r="F40" s="106"/>
      <c r="G40" s="136"/>
      <c r="H40" s="139"/>
      <c r="I40" s="136"/>
      <c r="J40" s="137"/>
      <c r="K40" s="331"/>
      <c r="L40" s="136"/>
      <c r="M40" s="136"/>
      <c r="N40" s="136"/>
      <c r="O40" s="136"/>
      <c r="P40" s="136"/>
      <c r="Q40" s="136"/>
      <c r="R40" s="136"/>
      <c r="S40" s="138">
        <f t="shared" si="0"/>
        <v>0</v>
      </c>
      <c r="T40" s="134">
        <f t="shared" si="1"/>
        <v>0</v>
      </c>
      <c r="V40" s="201"/>
    </row>
    <row r="41" spans="1:36" s="117" customFormat="1" ht="20.100000000000001" customHeight="1" thickBot="1" x14ac:dyDescent="0.3">
      <c r="A41" s="200"/>
      <c r="B41" s="131">
        <v>27</v>
      </c>
      <c r="C41" s="87" t="s">
        <v>55</v>
      </c>
      <c r="D41" s="98" t="s">
        <v>31</v>
      </c>
      <c r="E41" s="105"/>
      <c r="F41" s="106">
        <f>SUM(G41:R41)</f>
        <v>11320641</v>
      </c>
      <c r="G41" s="136">
        <v>901649</v>
      </c>
      <c r="H41" s="136">
        <v>1440429</v>
      </c>
      <c r="I41" s="136">
        <f>3123368+1171039</f>
        <v>4294407</v>
      </c>
      <c r="J41" s="137">
        <v>1171039</v>
      </c>
      <c r="K41" s="331">
        <v>1171039</v>
      </c>
      <c r="L41" s="331">
        <v>1171039</v>
      </c>
      <c r="M41" s="331">
        <v>1171039</v>
      </c>
      <c r="N41" s="136"/>
      <c r="O41" s="136"/>
      <c r="P41" s="136"/>
      <c r="Q41" s="136"/>
      <c r="R41" s="136"/>
      <c r="S41" s="138">
        <f t="shared" si="0"/>
        <v>11320641</v>
      </c>
      <c r="T41" s="134">
        <f t="shared" si="1"/>
        <v>0</v>
      </c>
      <c r="V41" s="201"/>
    </row>
    <row r="42" spans="1:36" s="117" customFormat="1" ht="20.100000000000001" customHeight="1" thickBot="1" x14ac:dyDescent="0.3">
      <c r="A42" s="200"/>
      <c r="B42" s="131">
        <v>28</v>
      </c>
      <c r="C42" s="87" t="s">
        <v>56</v>
      </c>
      <c r="D42" s="98" t="s">
        <v>31</v>
      </c>
      <c r="E42" s="105"/>
      <c r="F42" s="106"/>
      <c r="G42" s="136"/>
      <c r="H42" s="136"/>
      <c r="I42" s="136"/>
      <c r="J42" s="137"/>
      <c r="K42" s="331"/>
      <c r="L42" s="136"/>
      <c r="M42" s="136"/>
      <c r="N42" s="136"/>
      <c r="O42" s="136"/>
      <c r="P42" s="136"/>
      <c r="Q42" s="136"/>
      <c r="R42" s="136"/>
      <c r="S42" s="138">
        <f t="shared" si="0"/>
        <v>0</v>
      </c>
      <c r="T42" s="134">
        <f t="shared" si="1"/>
        <v>0</v>
      </c>
      <c r="V42" s="201"/>
    </row>
    <row r="43" spans="1:36" s="117" customFormat="1" ht="20.100000000000001" customHeight="1" thickBot="1" x14ac:dyDescent="0.3">
      <c r="A43" s="200"/>
      <c r="B43" s="131">
        <v>29</v>
      </c>
      <c r="C43" s="87" t="s">
        <v>57</v>
      </c>
      <c r="D43" s="98">
        <v>1531</v>
      </c>
      <c r="E43" s="105">
        <v>28544364</v>
      </c>
      <c r="F43" s="106">
        <f>9514788+2378697+2378697+2378697</f>
        <v>16650879</v>
      </c>
      <c r="G43" s="136"/>
      <c r="H43" s="136"/>
      <c r="I43" s="136"/>
      <c r="J43" s="137">
        <v>9514788</v>
      </c>
      <c r="K43" s="331">
        <v>2378697</v>
      </c>
      <c r="L43" s="136"/>
      <c r="M43" s="136">
        <v>2378697</v>
      </c>
      <c r="N43" s="136"/>
      <c r="O43" s="136"/>
      <c r="P43" s="136"/>
      <c r="Q43" s="136"/>
      <c r="R43" s="136"/>
      <c r="S43" s="138">
        <f t="shared" si="0"/>
        <v>14272182</v>
      </c>
      <c r="T43" s="134">
        <f t="shared" si="1"/>
        <v>2378697</v>
      </c>
      <c r="U43" s="209"/>
      <c r="V43" s="201"/>
      <c r="W43" s="209"/>
      <c r="X43" s="209"/>
      <c r="Y43" s="209"/>
      <c r="Z43" s="209"/>
      <c r="AA43" s="209"/>
      <c r="AB43" s="210"/>
      <c r="AC43" s="121"/>
      <c r="AD43" s="209"/>
      <c r="AE43" s="209"/>
      <c r="AF43" s="209"/>
      <c r="AG43" s="209"/>
      <c r="AH43" s="209"/>
      <c r="AI43" s="209"/>
      <c r="AJ43" s="211"/>
    </row>
    <row r="44" spans="1:36" s="117" customFormat="1" ht="20.100000000000001" customHeight="1" thickBot="1" x14ac:dyDescent="0.3">
      <c r="A44" s="200"/>
      <c r="B44" s="131">
        <v>30</v>
      </c>
      <c r="C44" s="87" t="s">
        <v>58</v>
      </c>
      <c r="D44" s="98"/>
      <c r="E44" s="105"/>
      <c r="F44" s="106"/>
      <c r="G44" s="136"/>
      <c r="H44" s="136"/>
      <c r="I44" s="136"/>
      <c r="J44" s="137"/>
      <c r="K44" s="331"/>
      <c r="L44" s="136"/>
      <c r="M44" s="136"/>
      <c r="N44" s="136"/>
      <c r="O44" s="136"/>
      <c r="P44" s="136"/>
      <c r="Q44" s="136"/>
      <c r="R44" s="136"/>
      <c r="S44" s="138">
        <f t="shared" si="0"/>
        <v>0</v>
      </c>
      <c r="T44" s="134">
        <f t="shared" si="1"/>
        <v>0</v>
      </c>
      <c r="U44" s="209"/>
      <c r="V44" s="201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11"/>
    </row>
    <row r="45" spans="1:36" s="117" customFormat="1" ht="20.100000000000001" customHeight="1" thickBot="1" x14ac:dyDescent="0.3">
      <c r="A45" s="200"/>
      <c r="B45" s="131">
        <v>31</v>
      </c>
      <c r="C45" s="87" t="s">
        <v>59</v>
      </c>
      <c r="D45" s="98"/>
      <c r="E45" s="105"/>
      <c r="F45" s="106"/>
      <c r="G45" s="136"/>
      <c r="H45" s="136"/>
      <c r="I45" s="136"/>
      <c r="J45" s="137"/>
      <c r="K45" s="331"/>
      <c r="L45" s="136"/>
      <c r="M45" s="136"/>
      <c r="N45" s="136"/>
      <c r="O45" s="136"/>
      <c r="P45" s="136"/>
      <c r="Q45" s="136"/>
      <c r="R45" s="136"/>
      <c r="S45" s="138">
        <f t="shared" si="0"/>
        <v>0</v>
      </c>
      <c r="T45" s="134">
        <f t="shared" si="1"/>
        <v>0</v>
      </c>
      <c r="U45" s="209"/>
      <c r="V45" s="201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11"/>
    </row>
    <row r="46" spans="1:36" s="117" customFormat="1" ht="20.100000000000001" customHeight="1" thickBot="1" x14ac:dyDescent="0.3">
      <c r="A46" s="200"/>
      <c r="B46" s="131">
        <v>32</v>
      </c>
      <c r="C46" s="87" t="s">
        <v>60</v>
      </c>
      <c r="D46" s="98">
        <v>2103</v>
      </c>
      <c r="E46" s="112">
        <v>16307200</v>
      </c>
      <c r="F46" s="106">
        <f>+J46</f>
        <v>11415040</v>
      </c>
      <c r="G46" s="136"/>
      <c r="H46" s="136"/>
      <c r="I46" s="136"/>
      <c r="J46" s="137">
        <f>+E46*0.7</f>
        <v>11415040</v>
      </c>
      <c r="K46" s="331"/>
      <c r="L46" s="136"/>
      <c r="M46" s="136"/>
      <c r="N46" s="136"/>
      <c r="O46" s="136"/>
      <c r="P46" s="136"/>
      <c r="Q46" s="136"/>
      <c r="R46" s="136"/>
      <c r="S46" s="138">
        <f t="shared" si="0"/>
        <v>11415040</v>
      </c>
      <c r="T46" s="134">
        <f t="shared" si="1"/>
        <v>0</v>
      </c>
      <c r="U46" s="209"/>
      <c r="V46" s="201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11"/>
    </row>
    <row r="47" spans="1:36" s="117" customFormat="1" ht="20.100000000000001" customHeight="1" thickBot="1" x14ac:dyDescent="0.3">
      <c r="A47" s="200"/>
      <c r="B47" s="131">
        <v>33</v>
      </c>
      <c r="C47" s="87" t="s">
        <v>61</v>
      </c>
      <c r="D47" s="98">
        <v>2103</v>
      </c>
      <c r="E47" s="112">
        <v>152308300</v>
      </c>
      <c r="F47" s="106">
        <f>+J47</f>
        <v>106615810</v>
      </c>
      <c r="G47" s="136"/>
      <c r="H47" s="136"/>
      <c r="I47" s="136"/>
      <c r="J47" s="137">
        <f>+E47*0.7</f>
        <v>106615810</v>
      </c>
      <c r="K47" s="331"/>
      <c r="L47" s="136"/>
      <c r="M47" s="136"/>
      <c r="N47" s="136"/>
      <c r="O47" s="136"/>
      <c r="P47" s="136"/>
      <c r="Q47" s="136"/>
      <c r="R47" s="136"/>
      <c r="S47" s="138">
        <f t="shared" si="0"/>
        <v>106615810</v>
      </c>
      <c r="T47" s="134">
        <f t="shared" si="1"/>
        <v>0</v>
      </c>
      <c r="U47" s="209"/>
      <c r="V47" s="201"/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  <c r="AJ47" s="211"/>
    </row>
    <row r="48" spans="1:36" s="117" customFormat="1" ht="20.100000000000001" customHeight="1" thickBot="1" x14ac:dyDescent="0.3">
      <c r="A48" s="200"/>
      <c r="B48" s="131">
        <v>34</v>
      </c>
      <c r="C48" s="87" t="s">
        <v>210</v>
      </c>
      <c r="D48" s="98"/>
      <c r="E48" s="112"/>
      <c r="F48" s="106"/>
      <c r="G48" s="136"/>
      <c r="H48" s="136"/>
      <c r="I48" s="136"/>
      <c r="J48" s="137"/>
      <c r="K48" s="331"/>
      <c r="L48" s="136"/>
      <c r="M48" s="136"/>
      <c r="N48" s="136"/>
      <c r="O48" s="136"/>
      <c r="P48" s="136"/>
      <c r="Q48" s="136"/>
      <c r="R48" s="136"/>
      <c r="S48" s="138"/>
      <c r="T48" s="134"/>
      <c r="U48" s="209"/>
      <c r="V48" s="201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11"/>
    </row>
    <row r="49" spans="1:36" s="117" customFormat="1" ht="20.100000000000001" customHeight="1" thickBot="1" x14ac:dyDescent="0.3">
      <c r="A49" s="200"/>
      <c r="B49" s="131">
        <v>35</v>
      </c>
      <c r="C49" s="87" t="s">
        <v>62</v>
      </c>
      <c r="D49" s="98"/>
      <c r="E49" s="112"/>
      <c r="F49" s="106"/>
      <c r="G49" s="136"/>
      <c r="H49" s="136"/>
      <c r="I49" s="136"/>
      <c r="J49" s="137"/>
      <c r="K49" s="331"/>
      <c r="L49" s="136"/>
      <c r="M49" s="136"/>
      <c r="N49" s="136"/>
      <c r="O49" s="136"/>
      <c r="P49" s="136"/>
      <c r="Q49" s="136"/>
      <c r="R49" s="136"/>
      <c r="S49" s="138">
        <f t="shared" si="0"/>
        <v>0</v>
      </c>
      <c r="T49" s="134">
        <f t="shared" si="1"/>
        <v>0</v>
      </c>
      <c r="U49" s="209"/>
      <c r="V49" s="201"/>
      <c r="W49" s="209"/>
      <c r="X49" s="209"/>
      <c r="Y49" s="209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11"/>
    </row>
    <row r="50" spans="1:36" s="117" customFormat="1" ht="20.100000000000001" customHeight="1" thickBot="1" x14ac:dyDescent="0.3">
      <c r="A50" s="200"/>
      <c r="B50" s="131">
        <v>36</v>
      </c>
      <c r="C50" s="87" t="s">
        <v>63</v>
      </c>
      <c r="D50" s="98"/>
      <c r="E50" s="105"/>
      <c r="F50" s="106"/>
      <c r="G50" s="136"/>
      <c r="H50" s="136"/>
      <c r="I50" s="136"/>
      <c r="J50" s="137"/>
      <c r="K50" s="331"/>
      <c r="L50" s="136"/>
      <c r="M50" s="136"/>
      <c r="N50" s="136"/>
      <c r="O50" s="136"/>
      <c r="P50" s="136"/>
      <c r="Q50" s="136"/>
      <c r="R50" s="136"/>
      <c r="S50" s="138">
        <f t="shared" si="0"/>
        <v>0</v>
      </c>
      <c r="T50" s="134">
        <f t="shared" si="1"/>
        <v>0</v>
      </c>
      <c r="U50" s="209"/>
      <c r="V50" s="201"/>
      <c r="W50" s="209"/>
      <c r="X50" s="209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  <c r="AJ50" s="211"/>
    </row>
    <row r="51" spans="1:36" s="117" customFormat="1" ht="20.100000000000001" customHeight="1" thickBot="1" x14ac:dyDescent="0.3">
      <c r="A51" s="200"/>
      <c r="B51" s="131">
        <v>37</v>
      </c>
      <c r="C51" s="87" t="s">
        <v>64</v>
      </c>
      <c r="D51" s="98"/>
      <c r="E51" s="105"/>
      <c r="F51" s="106"/>
      <c r="G51" s="136"/>
      <c r="H51" s="136"/>
      <c r="I51" s="136"/>
      <c r="J51" s="137"/>
      <c r="K51" s="331"/>
      <c r="L51" s="136"/>
      <c r="M51" s="136"/>
      <c r="N51" s="136"/>
      <c r="O51" s="136"/>
      <c r="P51" s="136"/>
      <c r="Q51" s="136"/>
      <c r="R51" s="136"/>
      <c r="S51" s="138">
        <f t="shared" si="0"/>
        <v>0</v>
      </c>
      <c r="T51" s="134">
        <f t="shared" si="1"/>
        <v>0</v>
      </c>
      <c r="U51" s="209"/>
      <c r="V51" s="201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11"/>
    </row>
    <row r="52" spans="1:36" s="117" customFormat="1" ht="34.5" customHeight="1" thickBot="1" x14ac:dyDescent="0.3">
      <c r="A52" s="200"/>
      <c r="B52" s="131">
        <v>38</v>
      </c>
      <c r="C52" s="87" t="s">
        <v>65</v>
      </c>
      <c r="D52" s="98">
        <v>3975</v>
      </c>
      <c r="E52" s="105">
        <v>2162040</v>
      </c>
      <c r="F52" s="106"/>
      <c r="G52" s="136"/>
      <c r="H52" s="136"/>
      <c r="I52" s="136"/>
      <c r="J52" s="137"/>
      <c r="K52" s="331"/>
      <c r="L52" s="136"/>
      <c r="M52" s="136"/>
      <c r="N52" s="136"/>
      <c r="O52" s="136"/>
      <c r="P52" s="136"/>
      <c r="Q52" s="136"/>
      <c r="R52" s="136"/>
      <c r="S52" s="138">
        <f t="shared" si="0"/>
        <v>0</v>
      </c>
      <c r="T52" s="134">
        <f t="shared" si="1"/>
        <v>0</v>
      </c>
      <c r="U52" s="209"/>
      <c r="V52" s="201"/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  <c r="AJ52" s="211"/>
    </row>
    <row r="53" spans="1:36" s="117" customFormat="1" ht="20.100000000000001" customHeight="1" thickBot="1" x14ac:dyDescent="0.3">
      <c r="A53" s="200"/>
      <c r="B53" s="131">
        <v>39</v>
      </c>
      <c r="C53" s="87" t="s">
        <v>66</v>
      </c>
      <c r="D53" s="98"/>
      <c r="E53" s="105"/>
      <c r="F53" s="106"/>
      <c r="G53" s="136"/>
      <c r="H53" s="136"/>
      <c r="I53" s="136"/>
      <c r="J53" s="137"/>
      <c r="K53" s="331"/>
      <c r="L53" s="136"/>
      <c r="M53" s="136"/>
      <c r="N53" s="136"/>
      <c r="O53" s="136"/>
      <c r="P53" s="136"/>
      <c r="Q53" s="136"/>
      <c r="R53" s="136"/>
      <c r="S53" s="138">
        <f t="shared" si="0"/>
        <v>0</v>
      </c>
      <c r="T53" s="134">
        <f t="shared" si="1"/>
        <v>0</v>
      </c>
      <c r="U53" s="209"/>
      <c r="V53" s="201"/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11"/>
    </row>
    <row r="54" spans="1:36" s="117" customFormat="1" ht="20.100000000000001" customHeight="1" thickBot="1" x14ac:dyDescent="0.3">
      <c r="A54" s="200"/>
      <c r="B54" s="131">
        <v>40</v>
      </c>
      <c r="C54" s="87" t="s">
        <v>67</v>
      </c>
      <c r="D54" s="98"/>
      <c r="E54" s="105"/>
      <c r="F54" s="106"/>
      <c r="G54" s="136"/>
      <c r="H54" s="136"/>
      <c r="I54" s="136"/>
      <c r="J54" s="137"/>
      <c r="K54" s="331"/>
      <c r="L54" s="136"/>
      <c r="M54" s="136"/>
      <c r="N54" s="136"/>
      <c r="O54" s="136"/>
      <c r="P54" s="136"/>
      <c r="Q54" s="136"/>
      <c r="R54" s="136"/>
      <c r="S54" s="138">
        <f t="shared" si="0"/>
        <v>0</v>
      </c>
      <c r="T54" s="134">
        <f t="shared" si="1"/>
        <v>0</v>
      </c>
      <c r="U54" s="209"/>
      <c r="V54" s="201"/>
      <c r="W54" s="209"/>
      <c r="X54" s="209"/>
      <c r="Y54" s="209"/>
      <c r="Z54" s="209"/>
      <c r="AA54" s="209"/>
      <c r="AB54" s="209"/>
      <c r="AC54" s="209"/>
      <c r="AD54" s="209"/>
      <c r="AE54" s="209"/>
      <c r="AF54" s="209"/>
      <c r="AG54" s="209"/>
      <c r="AH54" s="209"/>
      <c r="AI54" s="209"/>
      <c r="AJ54" s="211"/>
    </row>
    <row r="55" spans="1:36" s="117" customFormat="1" ht="20.100000000000001" customHeight="1" thickBot="1" x14ac:dyDescent="0.3">
      <c r="A55" s="200"/>
      <c r="B55" s="131">
        <v>41</v>
      </c>
      <c r="C55" s="87" t="s">
        <v>68</v>
      </c>
      <c r="D55" s="98"/>
      <c r="E55" s="113"/>
      <c r="F55" s="106"/>
      <c r="G55" s="136"/>
      <c r="H55" s="136"/>
      <c r="I55" s="136"/>
      <c r="J55" s="137"/>
      <c r="K55" s="331"/>
      <c r="L55" s="136"/>
      <c r="M55" s="136"/>
      <c r="N55" s="136"/>
      <c r="O55" s="136"/>
      <c r="P55" s="136"/>
      <c r="Q55" s="136"/>
      <c r="R55" s="136"/>
      <c r="S55" s="138">
        <f t="shared" si="0"/>
        <v>0</v>
      </c>
      <c r="T55" s="134">
        <f t="shared" si="1"/>
        <v>0</v>
      </c>
      <c r="U55" s="209"/>
      <c r="V55" s="201"/>
      <c r="W55" s="209"/>
      <c r="X55" s="209"/>
      <c r="Y55" s="209"/>
      <c r="Z55" s="209"/>
      <c r="AA55" s="209"/>
      <c r="AB55" s="209"/>
      <c r="AC55" s="209"/>
      <c r="AD55" s="209"/>
      <c r="AE55" s="209"/>
      <c r="AF55" s="209"/>
      <c r="AG55" s="209"/>
      <c r="AH55" s="209"/>
      <c r="AI55" s="209"/>
      <c r="AJ55" s="211"/>
    </row>
    <row r="56" spans="1:36" s="117" customFormat="1" ht="20.100000000000001" customHeight="1" thickBot="1" x14ac:dyDescent="0.3">
      <c r="A56" s="200"/>
      <c r="B56" s="131">
        <v>42</v>
      </c>
      <c r="C56" s="87" t="s">
        <v>69</v>
      </c>
      <c r="D56" s="98">
        <v>1556</v>
      </c>
      <c r="E56" s="114">
        <v>1770685</v>
      </c>
      <c r="F56" s="106">
        <f>+J56</f>
        <v>1239479.5</v>
      </c>
      <c r="G56" s="136"/>
      <c r="H56" s="136"/>
      <c r="I56" s="136"/>
      <c r="J56" s="137">
        <f>+E56*0.7</f>
        <v>1239479.5</v>
      </c>
      <c r="K56" s="331"/>
      <c r="L56" s="136"/>
      <c r="M56" s="136"/>
      <c r="N56" s="136"/>
      <c r="O56" s="136"/>
      <c r="P56" s="136"/>
      <c r="Q56" s="136"/>
      <c r="R56" s="136"/>
      <c r="S56" s="138">
        <f t="shared" si="0"/>
        <v>1239479.5</v>
      </c>
      <c r="T56" s="134">
        <f t="shared" si="1"/>
        <v>0</v>
      </c>
      <c r="U56" s="209"/>
      <c r="V56" s="201"/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  <c r="AJ56" s="211"/>
    </row>
    <row r="57" spans="1:36" s="117" customFormat="1" ht="20.100000000000001" customHeight="1" thickBot="1" x14ac:dyDescent="0.3">
      <c r="A57" s="200"/>
      <c r="B57" s="131">
        <v>43</v>
      </c>
      <c r="C57" s="87" t="s">
        <v>70</v>
      </c>
      <c r="D57" s="98">
        <v>1556</v>
      </c>
      <c r="E57" s="105">
        <v>78903720</v>
      </c>
      <c r="F57" s="106">
        <f>+J57</f>
        <v>55232604</v>
      </c>
      <c r="G57" s="136"/>
      <c r="H57" s="136"/>
      <c r="I57" s="136"/>
      <c r="J57" s="137">
        <f>+E57*0.7</f>
        <v>55232604</v>
      </c>
      <c r="K57" s="331"/>
      <c r="L57" s="136"/>
      <c r="M57" s="136"/>
      <c r="N57" s="136"/>
      <c r="O57" s="136"/>
      <c r="P57" s="136"/>
      <c r="Q57" s="136"/>
      <c r="R57" s="136"/>
      <c r="S57" s="138">
        <f t="shared" si="0"/>
        <v>55232604</v>
      </c>
      <c r="T57" s="134">
        <f t="shared" si="1"/>
        <v>0</v>
      </c>
      <c r="U57" s="209"/>
      <c r="V57" s="201"/>
      <c r="W57" s="209"/>
      <c r="X57" s="209"/>
      <c r="Y57" s="209"/>
      <c r="Z57" s="209"/>
      <c r="AA57" s="209"/>
      <c r="AB57" s="209"/>
      <c r="AC57" s="209"/>
      <c r="AD57" s="209"/>
      <c r="AE57" s="209"/>
      <c r="AF57" s="209"/>
      <c r="AG57" s="209"/>
      <c r="AH57" s="209"/>
      <c r="AI57" s="209"/>
      <c r="AJ57" s="211"/>
    </row>
    <row r="58" spans="1:36" s="117" customFormat="1" ht="19.5" customHeight="1" thickBot="1" x14ac:dyDescent="0.3">
      <c r="A58" s="200"/>
      <c r="B58" s="131">
        <v>44</v>
      </c>
      <c r="C58" s="87" t="s">
        <v>71</v>
      </c>
      <c r="D58" s="98"/>
      <c r="E58" s="112"/>
      <c r="F58" s="106"/>
      <c r="G58" s="136"/>
      <c r="H58" s="136"/>
      <c r="I58" s="136"/>
      <c r="J58" s="137"/>
      <c r="K58" s="331"/>
      <c r="L58" s="136"/>
      <c r="M58" s="136"/>
      <c r="N58" s="136"/>
      <c r="O58" s="136"/>
      <c r="P58" s="136"/>
      <c r="Q58" s="136"/>
      <c r="R58" s="136"/>
      <c r="S58" s="138">
        <f t="shared" si="0"/>
        <v>0</v>
      </c>
      <c r="T58" s="134">
        <f t="shared" si="1"/>
        <v>0</v>
      </c>
      <c r="U58" s="209"/>
      <c r="V58" s="201"/>
      <c r="W58" s="209"/>
      <c r="X58" s="209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  <c r="AJ58" s="211"/>
    </row>
    <row r="59" spans="1:36" s="117" customFormat="1" ht="20.100000000000001" customHeight="1" thickBot="1" x14ac:dyDescent="0.3">
      <c r="A59" s="200"/>
      <c r="B59" s="131">
        <v>45</v>
      </c>
      <c r="C59" s="87" t="s">
        <v>72</v>
      </c>
      <c r="D59" s="98"/>
      <c r="E59" s="113"/>
      <c r="F59" s="106"/>
      <c r="G59" s="136"/>
      <c r="H59" s="136"/>
      <c r="I59" s="136"/>
      <c r="J59" s="137"/>
      <c r="K59" s="331"/>
      <c r="L59" s="136"/>
      <c r="M59" s="136"/>
      <c r="N59" s="136"/>
      <c r="O59" s="136"/>
      <c r="P59" s="136"/>
      <c r="Q59" s="136"/>
      <c r="R59" s="136"/>
      <c r="S59" s="138">
        <f t="shared" si="0"/>
        <v>0</v>
      </c>
      <c r="T59" s="134">
        <f t="shared" si="1"/>
        <v>0</v>
      </c>
      <c r="U59" s="209"/>
      <c r="V59" s="201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11"/>
    </row>
    <row r="60" spans="1:36" s="117" customFormat="1" ht="20.100000000000001" customHeight="1" thickBot="1" x14ac:dyDescent="0.3">
      <c r="A60" s="200"/>
      <c r="B60" s="131">
        <v>46</v>
      </c>
      <c r="C60" s="87" t="s">
        <v>73</v>
      </c>
      <c r="D60" s="98"/>
      <c r="E60" s="113"/>
      <c r="F60" s="106"/>
      <c r="G60" s="136"/>
      <c r="H60" s="136"/>
      <c r="I60" s="136"/>
      <c r="J60" s="137"/>
      <c r="K60" s="331"/>
      <c r="L60" s="136"/>
      <c r="M60" s="136"/>
      <c r="N60" s="136"/>
      <c r="O60" s="136"/>
      <c r="P60" s="136"/>
      <c r="Q60" s="136"/>
      <c r="R60" s="136"/>
      <c r="S60" s="138">
        <f t="shared" si="0"/>
        <v>0</v>
      </c>
      <c r="T60" s="134">
        <f t="shared" si="1"/>
        <v>0</v>
      </c>
      <c r="U60" s="209"/>
      <c r="V60" s="201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11"/>
    </row>
    <row r="61" spans="1:36" s="117" customFormat="1" ht="20.100000000000001" customHeight="1" thickBot="1" x14ac:dyDescent="0.3">
      <c r="A61" s="200"/>
      <c r="B61" s="131">
        <v>47</v>
      </c>
      <c r="C61" s="87" t="s">
        <v>74</v>
      </c>
      <c r="D61" s="98"/>
      <c r="E61" s="115"/>
      <c r="F61" s="106"/>
      <c r="G61" s="136"/>
      <c r="H61" s="136"/>
      <c r="I61" s="136"/>
      <c r="J61" s="137"/>
      <c r="K61" s="331"/>
      <c r="L61" s="136"/>
      <c r="M61" s="136"/>
      <c r="N61" s="136"/>
      <c r="O61" s="136"/>
      <c r="P61" s="136"/>
      <c r="Q61" s="136"/>
      <c r="R61" s="136"/>
      <c r="S61" s="138">
        <f t="shared" si="0"/>
        <v>0</v>
      </c>
      <c r="T61" s="134">
        <f t="shared" si="1"/>
        <v>0</v>
      </c>
      <c r="U61" s="209"/>
      <c r="V61" s="201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11"/>
    </row>
    <row r="62" spans="1:36" s="117" customFormat="1" ht="20.100000000000001" customHeight="1" thickBot="1" x14ac:dyDescent="0.3">
      <c r="A62" s="200"/>
      <c r="B62" s="131">
        <v>48</v>
      </c>
      <c r="C62" s="87" t="s">
        <v>75</v>
      </c>
      <c r="D62" s="98">
        <v>1555</v>
      </c>
      <c r="E62" s="115">
        <v>36122450</v>
      </c>
      <c r="F62" s="106">
        <f>+J62</f>
        <v>25285715</v>
      </c>
      <c r="G62" s="136"/>
      <c r="H62" s="136"/>
      <c r="I62" s="136"/>
      <c r="J62" s="137">
        <f>+E62*0.7</f>
        <v>25285715</v>
      </c>
      <c r="K62" s="331"/>
      <c r="L62" s="136"/>
      <c r="M62" s="136"/>
      <c r="N62" s="136"/>
      <c r="O62" s="136"/>
      <c r="P62" s="136"/>
      <c r="Q62" s="136"/>
      <c r="R62" s="136"/>
      <c r="S62" s="138">
        <f t="shared" si="0"/>
        <v>25285715</v>
      </c>
      <c r="T62" s="134">
        <f t="shared" si="1"/>
        <v>0</v>
      </c>
      <c r="U62" s="209"/>
      <c r="V62" s="201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11"/>
    </row>
    <row r="63" spans="1:36" s="117" customFormat="1" ht="20.100000000000001" customHeight="1" thickBot="1" x14ac:dyDescent="0.3">
      <c r="A63" s="200"/>
      <c r="B63" s="131">
        <v>49</v>
      </c>
      <c r="C63" s="87" t="s">
        <v>76</v>
      </c>
      <c r="D63" s="98">
        <v>1555</v>
      </c>
      <c r="E63" s="115">
        <v>5358510</v>
      </c>
      <c r="F63" s="106">
        <f>+J63</f>
        <v>3750956.9999999995</v>
      </c>
      <c r="G63" s="136"/>
      <c r="H63" s="136"/>
      <c r="I63" s="136"/>
      <c r="J63" s="137">
        <f>+E63*0.7</f>
        <v>3750956.9999999995</v>
      </c>
      <c r="K63" s="331"/>
      <c r="L63" s="136"/>
      <c r="M63" s="136"/>
      <c r="N63" s="136"/>
      <c r="O63" s="136"/>
      <c r="P63" s="136"/>
      <c r="Q63" s="136"/>
      <c r="R63" s="136"/>
      <c r="S63" s="138">
        <f t="shared" si="0"/>
        <v>3750956.9999999995</v>
      </c>
      <c r="T63" s="134">
        <f t="shared" si="1"/>
        <v>0</v>
      </c>
      <c r="U63" s="209"/>
      <c r="V63" s="201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11"/>
    </row>
    <row r="64" spans="1:36" s="117" customFormat="1" ht="20.100000000000001" customHeight="1" thickBot="1" x14ac:dyDescent="0.3">
      <c r="A64" s="200"/>
      <c r="B64" s="131">
        <v>50</v>
      </c>
      <c r="C64" s="87" t="s">
        <v>190</v>
      </c>
      <c r="D64" s="98">
        <v>1555</v>
      </c>
      <c r="E64" s="114">
        <v>8154969</v>
      </c>
      <c r="F64" s="106">
        <f>+J64</f>
        <v>5708478.2999999998</v>
      </c>
      <c r="G64" s="136"/>
      <c r="H64" s="136"/>
      <c r="I64" s="136"/>
      <c r="J64" s="137">
        <f>+E64*0.7</f>
        <v>5708478.2999999998</v>
      </c>
      <c r="K64" s="331"/>
      <c r="L64" s="136"/>
      <c r="M64" s="136"/>
      <c r="N64" s="136"/>
      <c r="O64" s="136"/>
      <c r="P64" s="136"/>
      <c r="Q64" s="136"/>
      <c r="R64" s="136"/>
      <c r="S64" s="138">
        <f>SUM(G64:R64)</f>
        <v>5708478.2999999998</v>
      </c>
      <c r="T64" s="134">
        <f>+F64-S64</f>
        <v>0</v>
      </c>
      <c r="U64" s="209"/>
      <c r="V64" s="201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11"/>
    </row>
    <row r="65" spans="1:36" s="117" customFormat="1" ht="20.100000000000001" customHeight="1" thickBot="1" x14ac:dyDescent="0.3">
      <c r="A65" s="200"/>
      <c r="B65" s="131">
        <v>51</v>
      </c>
      <c r="C65" s="87" t="s">
        <v>78</v>
      </c>
      <c r="D65" s="98">
        <v>1555</v>
      </c>
      <c r="E65" s="115">
        <v>53585100</v>
      </c>
      <c r="F65" s="106">
        <f>+J65</f>
        <v>37509570</v>
      </c>
      <c r="G65" s="136"/>
      <c r="H65" s="136"/>
      <c r="I65" s="136"/>
      <c r="J65" s="137">
        <f>+E65*0.7</f>
        <v>37509570</v>
      </c>
      <c r="K65" s="331"/>
      <c r="L65" s="136"/>
      <c r="M65" s="136"/>
      <c r="N65" s="136"/>
      <c r="O65" s="136"/>
      <c r="P65" s="136"/>
      <c r="Q65" s="136"/>
      <c r="R65" s="136"/>
      <c r="S65" s="138">
        <f t="shared" si="0"/>
        <v>37509570</v>
      </c>
      <c r="T65" s="134">
        <f t="shared" si="1"/>
        <v>0</v>
      </c>
      <c r="U65" s="209"/>
      <c r="V65" s="201"/>
      <c r="W65" s="209">
        <v>32255190</v>
      </c>
      <c r="X65" s="209">
        <v>-1040490</v>
      </c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11"/>
    </row>
    <row r="66" spans="1:36" s="117" customFormat="1" ht="20.100000000000001" customHeight="1" thickBot="1" x14ac:dyDescent="0.3">
      <c r="A66" s="200"/>
      <c r="B66" s="131">
        <v>52</v>
      </c>
      <c r="C66" s="87" t="s">
        <v>79</v>
      </c>
      <c r="D66" s="98">
        <v>1554</v>
      </c>
      <c r="E66" s="112">
        <v>6714338</v>
      </c>
      <c r="F66" s="106">
        <f>+J66</f>
        <v>4700037</v>
      </c>
      <c r="G66" s="136"/>
      <c r="H66" s="136"/>
      <c r="I66" s="136"/>
      <c r="J66" s="137">
        <v>4700037</v>
      </c>
      <c r="K66" s="331"/>
      <c r="L66" s="136"/>
      <c r="M66" s="136"/>
      <c r="N66" s="136"/>
      <c r="O66" s="136"/>
      <c r="P66" s="136"/>
      <c r="Q66" s="136"/>
      <c r="R66" s="136"/>
      <c r="S66" s="138">
        <f t="shared" si="0"/>
        <v>4700037</v>
      </c>
      <c r="T66" s="134">
        <f t="shared" si="1"/>
        <v>0</v>
      </c>
      <c r="U66" s="209"/>
      <c r="V66" s="201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11"/>
    </row>
    <row r="67" spans="1:36" s="117" customFormat="1" ht="20.100000000000001" customHeight="1" thickBot="1" x14ac:dyDescent="0.3">
      <c r="A67" s="200"/>
      <c r="B67" s="131">
        <v>53</v>
      </c>
      <c r="C67" s="87" t="s">
        <v>80</v>
      </c>
      <c r="D67" s="98"/>
      <c r="E67" s="105"/>
      <c r="F67" s="106"/>
      <c r="G67" s="136"/>
      <c r="H67" s="136"/>
      <c r="I67" s="136"/>
      <c r="J67" s="137"/>
      <c r="K67" s="331"/>
      <c r="L67" s="136"/>
      <c r="M67" s="136"/>
      <c r="N67" s="136"/>
      <c r="O67" s="136"/>
      <c r="P67" s="136"/>
      <c r="Q67" s="136"/>
      <c r="R67" s="136"/>
      <c r="S67" s="138">
        <f t="shared" si="0"/>
        <v>0</v>
      </c>
      <c r="T67" s="134">
        <f t="shared" si="1"/>
        <v>0</v>
      </c>
      <c r="U67" s="209"/>
      <c r="V67" s="201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11"/>
    </row>
    <row r="68" spans="1:36" s="117" customFormat="1" ht="20.100000000000001" customHeight="1" thickBot="1" x14ac:dyDescent="0.3">
      <c r="A68" s="200"/>
      <c r="B68" s="131">
        <v>54</v>
      </c>
      <c r="C68" s="87" t="s">
        <v>81</v>
      </c>
      <c r="D68" s="98"/>
      <c r="E68" s="105"/>
      <c r="F68" s="106"/>
      <c r="G68" s="136"/>
      <c r="H68" s="136"/>
      <c r="I68" s="136"/>
      <c r="J68" s="137"/>
      <c r="K68" s="331"/>
      <c r="L68" s="136"/>
      <c r="M68" s="136"/>
      <c r="N68" s="136"/>
      <c r="O68" s="136"/>
      <c r="P68" s="136"/>
      <c r="Q68" s="136"/>
      <c r="R68" s="136"/>
      <c r="S68" s="138">
        <f t="shared" si="0"/>
        <v>0</v>
      </c>
      <c r="T68" s="134">
        <f t="shared" si="1"/>
        <v>0</v>
      </c>
      <c r="U68" s="209"/>
      <c r="V68" s="201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11"/>
    </row>
    <row r="69" spans="1:36" s="117" customFormat="1" ht="20.100000000000001" customHeight="1" thickBot="1" x14ac:dyDescent="0.3">
      <c r="A69" s="200"/>
      <c r="B69" s="131">
        <v>55</v>
      </c>
      <c r="C69" s="87" t="s">
        <v>82</v>
      </c>
      <c r="D69" s="98"/>
      <c r="E69" s="105"/>
      <c r="F69" s="106"/>
      <c r="G69" s="136"/>
      <c r="H69" s="136"/>
      <c r="I69" s="136"/>
      <c r="J69" s="137"/>
      <c r="K69" s="331"/>
      <c r="L69" s="136"/>
      <c r="M69" s="136"/>
      <c r="N69" s="116"/>
      <c r="O69" s="136"/>
      <c r="P69" s="136"/>
      <c r="Q69" s="136"/>
      <c r="R69" s="136"/>
      <c r="S69" s="138">
        <f t="shared" si="0"/>
        <v>0</v>
      </c>
      <c r="T69" s="134">
        <f t="shared" si="1"/>
        <v>0</v>
      </c>
      <c r="U69" s="209"/>
      <c r="V69" s="201"/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11"/>
    </row>
    <row r="70" spans="1:36" s="117" customFormat="1" ht="20.100000000000001" customHeight="1" thickBot="1" x14ac:dyDescent="0.3">
      <c r="A70" s="200"/>
      <c r="B70" s="131">
        <v>56</v>
      </c>
      <c r="C70" s="87" t="s">
        <v>83</v>
      </c>
      <c r="D70" s="98"/>
      <c r="E70" s="105"/>
      <c r="F70" s="106"/>
      <c r="G70" s="136"/>
      <c r="H70" s="136"/>
      <c r="I70" s="136"/>
      <c r="J70" s="137"/>
      <c r="K70" s="331"/>
      <c r="L70" s="136"/>
      <c r="M70" s="136"/>
      <c r="N70" s="136"/>
      <c r="O70" s="136"/>
      <c r="P70" s="136"/>
      <c r="Q70" s="136"/>
      <c r="R70" s="136"/>
      <c r="S70" s="138">
        <f t="shared" si="0"/>
        <v>0</v>
      </c>
      <c r="T70" s="134">
        <f t="shared" si="1"/>
        <v>0</v>
      </c>
      <c r="U70" s="209"/>
      <c r="V70" s="201"/>
      <c r="W70" s="209"/>
      <c r="X70" s="209"/>
      <c r="Y70" s="209"/>
      <c r="Z70" s="209"/>
      <c r="AA70" s="209"/>
      <c r="AB70" s="209"/>
      <c r="AC70" s="209"/>
      <c r="AD70" s="209"/>
      <c r="AE70" s="209"/>
      <c r="AF70" s="209"/>
      <c r="AG70" s="209"/>
      <c r="AH70" s="209"/>
      <c r="AI70" s="209"/>
      <c r="AJ70" s="211"/>
    </row>
    <row r="71" spans="1:36" s="117" customFormat="1" ht="20.100000000000001" customHeight="1" thickBot="1" x14ac:dyDescent="0.3">
      <c r="A71" s="200"/>
      <c r="B71" s="131">
        <v>57</v>
      </c>
      <c r="C71" s="87" t="s">
        <v>84</v>
      </c>
      <c r="D71" s="98">
        <v>1532</v>
      </c>
      <c r="E71" s="105">
        <v>6448533</v>
      </c>
      <c r="F71" s="106">
        <f>+I71</f>
        <v>4513973</v>
      </c>
      <c r="G71" s="136"/>
      <c r="H71" s="136"/>
      <c r="I71" s="136">
        <v>4513973</v>
      </c>
      <c r="J71" s="137"/>
      <c r="K71" s="331"/>
      <c r="L71" s="136"/>
      <c r="M71" s="136"/>
      <c r="N71" s="136"/>
      <c r="O71" s="136"/>
      <c r="P71" s="136"/>
      <c r="Q71" s="136"/>
      <c r="R71" s="136"/>
      <c r="S71" s="138">
        <f t="shared" si="0"/>
        <v>4513973</v>
      </c>
      <c r="T71" s="134">
        <f t="shared" si="1"/>
        <v>0</v>
      </c>
      <c r="U71" s="209"/>
      <c r="V71" s="201"/>
      <c r="W71" s="209"/>
      <c r="X71" s="209"/>
      <c r="Y71" s="209"/>
      <c r="Z71" s="209"/>
      <c r="AA71" s="209"/>
      <c r="AB71" s="209"/>
      <c r="AC71" s="209"/>
      <c r="AD71" s="209"/>
      <c r="AE71" s="209"/>
      <c r="AF71" s="209"/>
      <c r="AG71" s="209"/>
      <c r="AH71" s="209"/>
      <c r="AI71" s="209"/>
      <c r="AJ71" s="211"/>
    </row>
    <row r="72" spans="1:36" s="117" customFormat="1" ht="20.100000000000001" customHeight="1" thickBot="1" x14ac:dyDescent="0.3">
      <c r="A72" s="200"/>
      <c r="B72" s="131">
        <v>58</v>
      </c>
      <c r="C72" s="87" t="s">
        <v>85</v>
      </c>
      <c r="D72" s="98"/>
      <c r="E72" s="105"/>
      <c r="F72" s="106"/>
      <c r="G72" s="136"/>
      <c r="H72" s="136"/>
      <c r="I72" s="136"/>
      <c r="J72" s="137"/>
      <c r="K72" s="331"/>
      <c r="L72" s="136"/>
      <c r="M72" s="136"/>
      <c r="N72" s="136"/>
      <c r="O72" s="136"/>
      <c r="P72" s="136"/>
      <c r="Q72" s="136"/>
      <c r="R72" s="136"/>
      <c r="S72" s="138">
        <f t="shared" si="0"/>
        <v>0</v>
      </c>
      <c r="T72" s="134">
        <f t="shared" si="1"/>
        <v>0</v>
      </c>
      <c r="U72" s="209"/>
      <c r="V72" s="201"/>
      <c r="W72" s="209"/>
      <c r="X72" s="209"/>
      <c r="Y72" s="209"/>
      <c r="Z72" s="209"/>
      <c r="AA72" s="209"/>
      <c r="AB72" s="209"/>
      <c r="AC72" s="209"/>
      <c r="AD72" s="209"/>
      <c r="AE72" s="209"/>
      <c r="AF72" s="209"/>
      <c r="AG72" s="209"/>
      <c r="AH72" s="209"/>
      <c r="AI72" s="209"/>
      <c r="AJ72" s="211"/>
    </row>
    <row r="73" spans="1:36" s="117" customFormat="1" ht="20.100000000000001" customHeight="1" thickBot="1" x14ac:dyDescent="0.3">
      <c r="A73" s="200"/>
      <c r="B73" s="131">
        <v>59</v>
      </c>
      <c r="C73" s="87" t="s">
        <v>86</v>
      </c>
      <c r="D73" s="98">
        <v>1534</v>
      </c>
      <c r="E73" s="105">
        <v>29672159</v>
      </c>
      <c r="F73" s="106"/>
      <c r="G73" s="136"/>
      <c r="H73" s="136"/>
      <c r="I73" s="136"/>
      <c r="J73" s="137"/>
      <c r="K73" s="331"/>
      <c r="L73" s="136"/>
      <c r="M73" s="136"/>
      <c r="N73" s="136"/>
      <c r="O73" s="136"/>
      <c r="P73" s="136"/>
      <c r="Q73" s="136"/>
      <c r="R73" s="136"/>
      <c r="S73" s="138">
        <f t="shared" si="0"/>
        <v>0</v>
      </c>
      <c r="T73" s="134">
        <f t="shared" si="1"/>
        <v>0</v>
      </c>
      <c r="U73" s="209"/>
      <c r="V73" s="201"/>
      <c r="W73" s="209"/>
      <c r="X73" s="209"/>
      <c r="Y73" s="209"/>
      <c r="Z73" s="209"/>
      <c r="AA73" s="209"/>
      <c r="AB73" s="209"/>
      <c r="AC73" s="209"/>
      <c r="AD73" s="209"/>
      <c r="AE73" s="209"/>
      <c r="AF73" s="209"/>
      <c r="AG73" s="209"/>
      <c r="AH73" s="209"/>
      <c r="AI73" s="209"/>
      <c r="AJ73" s="211"/>
    </row>
    <row r="74" spans="1:36" s="117" customFormat="1" ht="20.100000000000001" customHeight="1" thickBot="1" x14ac:dyDescent="0.3">
      <c r="A74" s="200"/>
      <c r="B74" s="131">
        <v>60</v>
      </c>
      <c r="C74" s="87" t="s">
        <v>87</v>
      </c>
      <c r="D74" s="98"/>
      <c r="E74" s="105"/>
      <c r="F74" s="106"/>
      <c r="G74" s="136"/>
      <c r="H74" s="136"/>
      <c r="I74" s="136"/>
      <c r="J74" s="137"/>
      <c r="K74" s="331"/>
      <c r="L74" s="136"/>
      <c r="M74" s="136"/>
      <c r="N74" s="136"/>
      <c r="O74" s="136"/>
      <c r="P74" s="136"/>
      <c r="Q74" s="136"/>
      <c r="R74" s="136"/>
      <c r="S74" s="138">
        <f t="shared" si="0"/>
        <v>0</v>
      </c>
      <c r="T74" s="134">
        <f t="shared" si="1"/>
        <v>0</v>
      </c>
      <c r="U74" s="209"/>
      <c r="V74" s="201"/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209"/>
      <c r="AH74" s="209"/>
      <c r="AI74" s="209"/>
      <c r="AJ74" s="211"/>
    </row>
    <row r="75" spans="1:36" s="117" customFormat="1" ht="20.100000000000001" customHeight="1" thickBot="1" x14ac:dyDescent="0.3">
      <c r="A75" s="200"/>
      <c r="B75" s="131">
        <v>61</v>
      </c>
      <c r="C75" s="87" t="s">
        <v>88</v>
      </c>
      <c r="D75" s="98">
        <v>1894</v>
      </c>
      <c r="E75" s="105">
        <v>17118770</v>
      </c>
      <c r="F75" s="106"/>
      <c r="G75" s="136"/>
      <c r="H75" s="136"/>
      <c r="I75" s="136"/>
      <c r="J75" s="137"/>
      <c r="K75" s="331"/>
      <c r="L75" s="136"/>
      <c r="M75" s="136"/>
      <c r="N75" s="136"/>
      <c r="O75" s="136"/>
      <c r="P75" s="136"/>
      <c r="Q75" s="136"/>
      <c r="R75" s="136"/>
      <c r="S75" s="138">
        <f t="shared" si="0"/>
        <v>0</v>
      </c>
      <c r="T75" s="134">
        <f t="shared" si="1"/>
        <v>0</v>
      </c>
      <c r="U75" s="209"/>
      <c r="V75" s="201"/>
      <c r="W75" s="209"/>
      <c r="X75" s="209"/>
      <c r="Y75" s="209"/>
      <c r="Z75" s="209"/>
      <c r="AA75" s="209"/>
      <c r="AB75" s="209"/>
      <c r="AC75" s="209"/>
      <c r="AD75" s="209"/>
      <c r="AE75" s="209"/>
      <c r="AF75" s="209"/>
      <c r="AG75" s="209"/>
      <c r="AH75" s="209"/>
      <c r="AI75" s="209"/>
      <c r="AJ75" s="211"/>
    </row>
    <row r="76" spans="1:36" s="117" customFormat="1" ht="20.100000000000001" customHeight="1" thickBot="1" x14ac:dyDescent="0.3">
      <c r="A76" s="200"/>
      <c r="B76" s="131">
        <v>62</v>
      </c>
      <c r="C76" s="87" t="s">
        <v>89</v>
      </c>
      <c r="D76" s="98">
        <v>3445</v>
      </c>
      <c r="E76" s="105">
        <v>4528363</v>
      </c>
      <c r="F76" s="106"/>
      <c r="G76" s="136"/>
      <c r="H76" s="136"/>
      <c r="I76" s="136"/>
      <c r="J76" s="137"/>
      <c r="K76" s="331"/>
      <c r="L76" s="136"/>
      <c r="M76" s="136"/>
      <c r="N76" s="136"/>
      <c r="O76" s="136"/>
      <c r="P76" s="136"/>
      <c r="Q76" s="136"/>
      <c r="R76" s="136"/>
      <c r="S76" s="138">
        <f t="shared" si="0"/>
        <v>0</v>
      </c>
      <c r="T76" s="134">
        <f t="shared" si="1"/>
        <v>0</v>
      </c>
      <c r="U76" s="209"/>
      <c r="V76" s="201"/>
      <c r="W76" s="209"/>
      <c r="X76" s="209"/>
      <c r="Y76" s="209"/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11"/>
    </row>
    <row r="77" spans="1:36" s="117" customFormat="1" ht="19.5" customHeight="1" thickBot="1" x14ac:dyDescent="0.3">
      <c r="A77" s="200"/>
      <c r="B77" s="131">
        <v>63</v>
      </c>
      <c r="C77" s="87" t="s">
        <v>90</v>
      </c>
      <c r="D77" s="98">
        <v>1896</v>
      </c>
      <c r="E77" s="105">
        <v>52980678</v>
      </c>
      <c r="F77" s="106">
        <f>+J77</f>
        <v>37086474</v>
      </c>
      <c r="G77" s="136"/>
      <c r="H77" s="136"/>
      <c r="I77" s="136"/>
      <c r="J77" s="137">
        <v>37086474</v>
      </c>
      <c r="K77" s="331"/>
      <c r="L77" s="136"/>
      <c r="M77" s="136"/>
      <c r="N77" s="136"/>
      <c r="O77" s="136"/>
      <c r="P77" s="136"/>
      <c r="Q77" s="136"/>
      <c r="R77" s="136"/>
      <c r="S77" s="138">
        <f t="shared" si="0"/>
        <v>37086474</v>
      </c>
      <c r="T77" s="134">
        <f t="shared" si="1"/>
        <v>0</v>
      </c>
      <c r="U77" s="209"/>
      <c r="V77" s="201"/>
      <c r="W77" s="209"/>
      <c r="X77" s="209"/>
      <c r="Y77" s="209"/>
      <c r="Z77" s="209"/>
      <c r="AA77" s="209"/>
      <c r="AB77" s="209"/>
      <c r="AC77" s="209"/>
      <c r="AD77" s="209"/>
      <c r="AE77" s="209"/>
      <c r="AF77" s="209"/>
      <c r="AG77" s="209"/>
      <c r="AH77" s="209"/>
      <c r="AI77" s="209"/>
      <c r="AJ77" s="211"/>
    </row>
    <row r="78" spans="1:36" s="117" customFormat="1" ht="18.75" thickBot="1" x14ac:dyDescent="0.3">
      <c r="A78" s="200"/>
      <c r="B78" s="131">
        <v>64</v>
      </c>
      <c r="C78" s="87" t="s">
        <v>215</v>
      </c>
      <c r="D78" s="98">
        <v>3577</v>
      </c>
      <c r="E78" s="105">
        <v>12000000</v>
      </c>
      <c r="F78" s="106"/>
      <c r="G78" s="136"/>
      <c r="H78" s="136"/>
      <c r="I78" s="136"/>
      <c r="J78" s="137"/>
      <c r="K78" s="331"/>
      <c r="L78" s="136"/>
      <c r="M78" s="136"/>
      <c r="N78" s="136"/>
      <c r="O78" s="136"/>
      <c r="P78" s="136"/>
      <c r="Q78" s="136"/>
      <c r="R78" s="136"/>
      <c r="S78" s="138">
        <f t="shared" si="0"/>
        <v>0</v>
      </c>
      <c r="T78" s="134">
        <f t="shared" si="1"/>
        <v>0</v>
      </c>
      <c r="U78" s="209"/>
      <c r="V78" s="201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11"/>
    </row>
    <row r="79" spans="1:36" s="117" customFormat="1" ht="20.100000000000001" customHeight="1" thickBot="1" x14ac:dyDescent="0.3">
      <c r="A79" s="200"/>
      <c r="B79" s="131">
        <v>65</v>
      </c>
      <c r="C79" s="87" t="s">
        <v>91</v>
      </c>
      <c r="D79" s="98"/>
      <c r="E79" s="105"/>
      <c r="F79" s="106"/>
      <c r="G79" s="136"/>
      <c r="H79" s="136"/>
      <c r="I79" s="136"/>
      <c r="J79" s="137"/>
      <c r="K79" s="331"/>
      <c r="L79" s="136"/>
      <c r="M79" s="136"/>
      <c r="N79" s="136"/>
      <c r="O79" s="136"/>
      <c r="P79" s="136"/>
      <c r="Q79" s="136"/>
      <c r="R79" s="136"/>
      <c r="S79" s="138">
        <f t="shared" si="0"/>
        <v>0</v>
      </c>
      <c r="T79" s="134">
        <f t="shared" si="1"/>
        <v>0</v>
      </c>
      <c r="U79" s="209"/>
      <c r="V79" s="201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11"/>
    </row>
    <row r="80" spans="1:36" s="117" customFormat="1" ht="20.100000000000001" customHeight="1" thickBot="1" x14ac:dyDescent="0.3">
      <c r="A80" s="200"/>
      <c r="B80" s="131">
        <v>66</v>
      </c>
      <c r="C80" s="87" t="s">
        <v>92</v>
      </c>
      <c r="D80" s="98"/>
      <c r="E80" s="105"/>
      <c r="F80" s="106"/>
      <c r="G80" s="136"/>
      <c r="H80" s="136"/>
      <c r="I80" s="136"/>
      <c r="J80" s="137"/>
      <c r="K80" s="331"/>
      <c r="L80" s="136"/>
      <c r="M80" s="136"/>
      <c r="N80" s="136"/>
      <c r="O80" s="136"/>
      <c r="P80" s="136"/>
      <c r="Q80" s="136"/>
      <c r="R80" s="136"/>
      <c r="S80" s="138">
        <f t="shared" si="0"/>
        <v>0</v>
      </c>
      <c r="T80" s="134">
        <f t="shared" si="1"/>
        <v>0</v>
      </c>
      <c r="U80" s="209"/>
      <c r="V80" s="201"/>
      <c r="W80" s="209"/>
      <c r="X80" s="209"/>
      <c r="Y80" s="209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  <c r="AJ80" s="211"/>
    </row>
    <row r="81" spans="1:36" s="117" customFormat="1" ht="20.100000000000001" customHeight="1" thickBot="1" x14ac:dyDescent="0.3">
      <c r="A81" s="200"/>
      <c r="B81" s="131">
        <v>67</v>
      </c>
      <c r="C81" s="87" t="s">
        <v>93</v>
      </c>
      <c r="D81" s="98">
        <v>1557</v>
      </c>
      <c r="E81" s="105">
        <v>122877000</v>
      </c>
      <c r="F81" s="106">
        <f>+J81</f>
        <v>86013900</v>
      </c>
      <c r="G81" s="136"/>
      <c r="H81" s="136"/>
      <c r="I81" s="136"/>
      <c r="J81" s="137">
        <v>86013900</v>
      </c>
      <c r="K81" s="331"/>
      <c r="L81" s="136"/>
      <c r="M81" s="136"/>
      <c r="N81" s="136"/>
      <c r="O81" s="136"/>
      <c r="P81" s="136"/>
      <c r="Q81" s="136"/>
      <c r="R81" s="136"/>
      <c r="S81" s="138">
        <f t="shared" ref="S81:S115" si="3">SUM(G81:R81)</f>
        <v>86013900</v>
      </c>
      <c r="T81" s="134">
        <f t="shared" ref="T81:T115" si="4">+F81-S81</f>
        <v>0</v>
      </c>
      <c r="U81" s="209"/>
      <c r="V81" s="201"/>
      <c r="W81" s="209"/>
      <c r="X81" s="209"/>
      <c r="Y81" s="209"/>
      <c r="Z81" s="209"/>
      <c r="AA81" s="209"/>
      <c r="AB81" s="209"/>
      <c r="AC81" s="209"/>
      <c r="AD81" s="209"/>
      <c r="AE81" s="209"/>
      <c r="AF81" s="209"/>
      <c r="AG81" s="209"/>
      <c r="AH81" s="209"/>
      <c r="AI81" s="209"/>
      <c r="AJ81" s="211"/>
    </row>
    <row r="82" spans="1:36" s="117" customFormat="1" ht="20.100000000000001" customHeight="1" thickBot="1" x14ac:dyDescent="0.3">
      <c r="A82" s="200"/>
      <c r="B82" s="131">
        <v>68</v>
      </c>
      <c r="C82" s="87" t="s">
        <v>209</v>
      </c>
      <c r="D82" s="98"/>
      <c r="E82" s="105"/>
      <c r="F82" s="106"/>
      <c r="G82" s="136"/>
      <c r="H82" s="136"/>
      <c r="I82" s="136"/>
      <c r="J82" s="137"/>
      <c r="K82" s="331"/>
      <c r="L82" s="136"/>
      <c r="M82" s="136"/>
      <c r="N82" s="136"/>
      <c r="O82" s="136"/>
      <c r="P82" s="136"/>
      <c r="Q82" s="136"/>
      <c r="R82" s="136"/>
      <c r="S82" s="138"/>
      <c r="T82" s="134"/>
      <c r="U82" s="209"/>
      <c r="V82" s="201"/>
      <c r="W82" s="209"/>
      <c r="X82" s="209"/>
      <c r="Y82" s="209"/>
      <c r="Z82" s="209"/>
      <c r="AA82" s="209"/>
      <c r="AB82" s="209"/>
      <c r="AC82" s="209"/>
      <c r="AD82" s="209"/>
      <c r="AE82" s="209"/>
      <c r="AF82" s="209"/>
      <c r="AG82" s="209"/>
      <c r="AH82" s="209"/>
      <c r="AI82" s="209"/>
      <c r="AJ82" s="211"/>
    </row>
    <row r="83" spans="1:36" s="117" customFormat="1" ht="19.5" customHeight="1" thickBot="1" x14ac:dyDescent="0.3">
      <c r="A83" s="200"/>
      <c r="B83" s="131">
        <v>69</v>
      </c>
      <c r="C83" s="87" t="s">
        <v>94</v>
      </c>
      <c r="D83" s="98"/>
      <c r="E83" s="105"/>
      <c r="F83" s="106"/>
      <c r="G83" s="136"/>
      <c r="H83" s="136"/>
      <c r="I83" s="136"/>
      <c r="J83" s="137"/>
      <c r="K83" s="331"/>
      <c r="L83" s="136"/>
      <c r="M83" s="136"/>
      <c r="N83" s="136"/>
      <c r="O83" s="136"/>
      <c r="P83" s="136"/>
      <c r="Q83" s="136"/>
      <c r="R83" s="136"/>
      <c r="S83" s="138">
        <f t="shared" si="3"/>
        <v>0</v>
      </c>
      <c r="T83" s="134">
        <f t="shared" si="4"/>
        <v>0</v>
      </c>
      <c r="U83" s="209"/>
      <c r="V83" s="201"/>
      <c r="W83" s="209"/>
      <c r="X83" s="209"/>
      <c r="Y83" s="209"/>
      <c r="Z83" s="209"/>
      <c r="AA83" s="209"/>
      <c r="AB83" s="209"/>
      <c r="AC83" s="209"/>
      <c r="AD83" s="209"/>
      <c r="AE83" s="209"/>
      <c r="AF83" s="209"/>
      <c r="AG83" s="209"/>
      <c r="AH83" s="209"/>
      <c r="AI83" s="209"/>
      <c r="AJ83" s="211"/>
    </row>
    <row r="84" spans="1:36" s="117" customFormat="1" ht="20.100000000000001" customHeight="1" thickBot="1" x14ac:dyDescent="0.3">
      <c r="A84" s="200"/>
      <c r="B84" s="131">
        <v>70</v>
      </c>
      <c r="C84" s="87" t="s">
        <v>95</v>
      </c>
      <c r="D84" s="98"/>
      <c r="E84" s="105"/>
      <c r="F84" s="106"/>
      <c r="G84" s="136"/>
      <c r="H84" s="136"/>
      <c r="I84" s="136"/>
      <c r="J84" s="137"/>
      <c r="K84" s="331"/>
      <c r="L84" s="136"/>
      <c r="M84" s="136"/>
      <c r="N84" s="136"/>
      <c r="O84" s="136"/>
      <c r="P84" s="136"/>
      <c r="Q84" s="136"/>
      <c r="R84" s="136"/>
      <c r="S84" s="138">
        <f t="shared" si="3"/>
        <v>0</v>
      </c>
      <c r="T84" s="134">
        <f t="shared" si="4"/>
        <v>0</v>
      </c>
      <c r="U84" s="209"/>
      <c r="V84" s="201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11"/>
    </row>
    <row r="85" spans="1:36" s="117" customFormat="1" ht="36.75" thickBot="1" x14ac:dyDescent="0.3">
      <c r="A85" s="212"/>
      <c r="B85" s="131">
        <v>71</v>
      </c>
      <c r="C85" s="87" t="s">
        <v>96</v>
      </c>
      <c r="D85" s="98">
        <v>1552</v>
      </c>
      <c r="E85" s="105">
        <v>793165</v>
      </c>
      <c r="F85" s="106">
        <f>+J85</f>
        <v>793165</v>
      </c>
      <c r="G85" s="136"/>
      <c r="H85" s="136"/>
      <c r="I85" s="136"/>
      <c r="J85" s="137">
        <v>793165</v>
      </c>
      <c r="K85" s="331"/>
      <c r="L85" s="136"/>
      <c r="M85" s="136"/>
      <c r="N85" s="136"/>
      <c r="O85" s="136"/>
      <c r="P85" s="136"/>
      <c r="Q85" s="136"/>
      <c r="R85" s="136"/>
      <c r="S85" s="138">
        <f t="shared" si="3"/>
        <v>793165</v>
      </c>
      <c r="T85" s="134">
        <f t="shared" si="4"/>
        <v>0</v>
      </c>
      <c r="U85" s="209"/>
      <c r="V85" s="201"/>
      <c r="W85" s="209"/>
      <c r="X85" s="209"/>
      <c r="Y85" s="209"/>
      <c r="Z85" s="209"/>
      <c r="AA85" s="209"/>
      <c r="AB85" s="209"/>
      <c r="AC85" s="209"/>
      <c r="AD85" s="209"/>
      <c r="AE85" s="209"/>
      <c r="AF85" s="209"/>
      <c r="AG85" s="209"/>
      <c r="AH85" s="209"/>
      <c r="AI85" s="209"/>
      <c r="AJ85" s="211"/>
    </row>
    <row r="86" spans="1:36" s="117" customFormat="1" ht="36.75" thickBot="1" x14ac:dyDescent="0.3">
      <c r="A86" s="200"/>
      <c r="B86" s="131">
        <v>72</v>
      </c>
      <c r="C86" s="87" t="s">
        <v>97</v>
      </c>
      <c r="D86" s="98"/>
      <c r="E86" s="105"/>
      <c r="F86" s="106"/>
      <c r="G86" s="136"/>
      <c r="H86" s="136"/>
      <c r="I86" s="136"/>
      <c r="J86" s="137"/>
      <c r="K86" s="331"/>
      <c r="L86" s="136"/>
      <c r="M86" s="136"/>
      <c r="N86" s="136"/>
      <c r="O86" s="136"/>
      <c r="P86" s="136"/>
      <c r="Q86" s="136"/>
      <c r="R86" s="136"/>
      <c r="S86" s="138">
        <f t="shared" si="3"/>
        <v>0</v>
      </c>
      <c r="T86" s="134">
        <f t="shared" si="4"/>
        <v>0</v>
      </c>
      <c r="U86" s="209"/>
      <c r="V86" s="201"/>
      <c r="W86" s="209"/>
      <c r="X86" s="209"/>
      <c r="Y86" s="209"/>
      <c r="Z86" s="209"/>
      <c r="AA86" s="209"/>
      <c r="AB86" s="209"/>
      <c r="AC86" s="209"/>
      <c r="AD86" s="209"/>
      <c r="AE86" s="209"/>
      <c r="AF86" s="209"/>
      <c r="AG86" s="209"/>
      <c r="AH86" s="209"/>
      <c r="AI86" s="209"/>
      <c r="AJ86" s="211"/>
    </row>
    <row r="87" spans="1:36" s="117" customFormat="1" ht="20.100000000000001" customHeight="1" thickBot="1" x14ac:dyDescent="0.3">
      <c r="A87" s="200"/>
      <c r="B87" s="131">
        <v>73</v>
      </c>
      <c r="C87" s="87" t="s">
        <v>98</v>
      </c>
      <c r="D87" s="98"/>
      <c r="E87" s="105"/>
      <c r="F87" s="106"/>
      <c r="G87" s="136"/>
      <c r="H87" s="136"/>
      <c r="I87" s="136"/>
      <c r="J87" s="137"/>
      <c r="K87" s="331"/>
      <c r="L87" s="136"/>
      <c r="M87" s="136"/>
      <c r="N87" s="136"/>
      <c r="O87" s="136"/>
      <c r="P87" s="136"/>
      <c r="Q87" s="136"/>
      <c r="R87" s="136"/>
      <c r="S87" s="138">
        <f t="shared" si="3"/>
        <v>0</v>
      </c>
      <c r="T87" s="134">
        <f t="shared" si="4"/>
        <v>0</v>
      </c>
      <c r="U87" s="209"/>
      <c r="V87" s="201"/>
      <c r="W87" s="209"/>
      <c r="X87" s="209"/>
      <c r="Y87" s="209"/>
      <c r="Z87" s="209"/>
      <c r="AA87" s="209"/>
      <c r="AB87" s="209"/>
      <c r="AC87" s="209"/>
      <c r="AD87" s="209"/>
      <c r="AE87" s="209"/>
      <c r="AF87" s="209"/>
      <c r="AG87" s="209"/>
      <c r="AH87" s="209"/>
      <c r="AI87" s="209"/>
      <c r="AJ87" s="211"/>
    </row>
    <row r="88" spans="1:36" s="117" customFormat="1" ht="20.100000000000001" customHeight="1" thickBot="1" x14ac:dyDescent="0.3">
      <c r="A88" s="200"/>
      <c r="B88" s="131">
        <v>74</v>
      </c>
      <c r="C88" s="87" t="s">
        <v>99</v>
      </c>
      <c r="D88" s="98"/>
      <c r="E88" s="105"/>
      <c r="F88" s="106"/>
      <c r="G88" s="136"/>
      <c r="H88" s="136"/>
      <c r="I88" s="136"/>
      <c r="J88" s="137"/>
      <c r="K88" s="331"/>
      <c r="L88" s="136"/>
      <c r="M88" s="136"/>
      <c r="N88" s="136"/>
      <c r="O88" s="136"/>
      <c r="P88" s="136"/>
      <c r="Q88" s="136"/>
      <c r="R88" s="136"/>
      <c r="S88" s="138">
        <f t="shared" si="3"/>
        <v>0</v>
      </c>
      <c r="T88" s="134">
        <f t="shared" si="4"/>
        <v>0</v>
      </c>
      <c r="U88" s="209"/>
      <c r="V88" s="201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11"/>
    </row>
    <row r="89" spans="1:36" s="117" customFormat="1" ht="20.100000000000001" customHeight="1" thickBot="1" x14ac:dyDescent="0.3">
      <c r="A89" s="200"/>
      <c r="B89" s="131">
        <v>75</v>
      </c>
      <c r="C89" s="87" t="s">
        <v>100</v>
      </c>
      <c r="D89" s="98"/>
      <c r="E89" s="105"/>
      <c r="F89" s="106"/>
      <c r="G89" s="136"/>
      <c r="H89" s="136"/>
      <c r="I89" s="136"/>
      <c r="J89" s="137"/>
      <c r="K89" s="331"/>
      <c r="L89" s="136"/>
      <c r="M89" s="136"/>
      <c r="N89" s="136"/>
      <c r="O89" s="136"/>
      <c r="P89" s="136"/>
      <c r="Q89" s="136"/>
      <c r="R89" s="136"/>
      <c r="S89" s="138">
        <f t="shared" si="3"/>
        <v>0</v>
      </c>
      <c r="T89" s="134">
        <f t="shared" si="4"/>
        <v>0</v>
      </c>
      <c r="U89" s="209"/>
      <c r="V89" s="201"/>
      <c r="W89" s="209"/>
      <c r="X89" s="209"/>
      <c r="Y89" s="209"/>
      <c r="Z89" s="209"/>
      <c r="AA89" s="209"/>
      <c r="AB89" s="209"/>
      <c r="AC89" s="209"/>
      <c r="AD89" s="209"/>
      <c r="AE89" s="209"/>
      <c r="AF89" s="209"/>
      <c r="AG89" s="209"/>
      <c r="AH89" s="209"/>
      <c r="AI89" s="209"/>
      <c r="AJ89" s="211"/>
    </row>
    <row r="90" spans="1:36" s="117" customFormat="1" ht="49.5" customHeight="1" thickBot="1" x14ac:dyDescent="0.3">
      <c r="A90" s="200"/>
      <c r="B90" s="131">
        <v>76</v>
      </c>
      <c r="C90" s="87" t="s">
        <v>101</v>
      </c>
      <c r="D90" s="98" t="s">
        <v>219</v>
      </c>
      <c r="E90" s="105">
        <f>29448674+140432</f>
        <v>29589106</v>
      </c>
      <c r="F90" s="106">
        <v>20614072</v>
      </c>
      <c r="G90" s="136"/>
      <c r="H90" s="136"/>
      <c r="I90" s="136">
        <v>20614072</v>
      </c>
      <c r="J90" s="137"/>
      <c r="K90" s="331"/>
      <c r="L90" s="136"/>
      <c r="M90" s="136"/>
      <c r="N90" s="136"/>
      <c r="O90" s="136"/>
      <c r="P90" s="136"/>
      <c r="Q90" s="136"/>
      <c r="R90" s="136"/>
      <c r="S90" s="138">
        <f t="shared" si="3"/>
        <v>20614072</v>
      </c>
      <c r="T90" s="134">
        <f t="shared" si="4"/>
        <v>0</v>
      </c>
      <c r="U90" s="209"/>
      <c r="V90" s="201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11"/>
    </row>
    <row r="91" spans="1:36" s="117" customFormat="1" ht="46.5" customHeight="1" thickBot="1" x14ac:dyDescent="0.3">
      <c r="A91" s="200"/>
      <c r="B91" s="131"/>
      <c r="C91" s="87" t="s">
        <v>217</v>
      </c>
      <c r="D91" s="98"/>
      <c r="E91" s="105"/>
      <c r="F91" s="106"/>
      <c r="G91" s="136"/>
      <c r="H91" s="136"/>
      <c r="I91" s="136"/>
      <c r="J91" s="137"/>
      <c r="K91" s="331"/>
      <c r="L91" s="136"/>
      <c r="M91" s="136"/>
      <c r="N91" s="136"/>
      <c r="O91" s="136"/>
      <c r="P91" s="136"/>
      <c r="Q91" s="136"/>
      <c r="R91" s="136"/>
      <c r="S91" s="138"/>
      <c r="T91" s="134"/>
      <c r="U91" s="209"/>
      <c r="V91" s="201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11"/>
    </row>
    <row r="92" spans="1:36" s="117" customFormat="1" ht="46.5" customHeight="1" thickBot="1" x14ac:dyDescent="0.3">
      <c r="A92" s="200"/>
      <c r="B92" s="131"/>
      <c r="C92" s="87" t="s">
        <v>221</v>
      </c>
      <c r="D92" s="98">
        <v>3578</v>
      </c>
      <c r="E92" s="105">
        <v>17657950</v>
      </c>
      <c r="F92" s="106"/>
      <c r="G92" s="136"/>
      <c r="H92" s="136"/>
      <c r="I92" s="136"/>
      <c r="J92" s="137"/>
      <c r="K92" s="331"/>
      <c r="L92" s="136"/>
      <c r="M92" s="136"/>
      <c r="N92" s="136"/>
      <c r="O92" s="136"/>
      <c r="P92" s="136"/>
      <c r="Q92" s="136"/>
      <c r="R92" s="136"/>
      <c r="S92" s="138"/>
      <c r="T92" s="134"/>
      <c r="U92" s="209"/>
      <c r="V92" s="201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11"/>
    </row>
    <row r="93" spans="1:36" s="117" customFormat="1" ht="20.100000000000001" customHeight="1" thickBot="1" x14ac:dyDescent="0.3">
      <c r="A93" s="212"/>
      <c r="B93" s="131">
        <v>77</v>
      </c>
      <c r="C93" s="87" t="s">
        <v>102</v>
      </c>
      <c r="D93" s="98">
        <v>2102</v>
      </c>
      <c r="E93" s="105">
        <v>12733364</v>
      </c>
      <c r="F93" s="106">
        <f>+J93+3517907</f>
        <v>7762363</v>
      </c>
      <c r="G93" s="136"/>
      <c r="H93" s="136"/>
      <c r="I93" s="136"/>
      <c r="J93" s="137">
        <v>4244456</v>
      </c>
      <c r="K93" s="331"/>
      <c r="L93" s="136">
        <v>2122227</v>
      </c>
      <c r="M93" s="136"/>
      <c r="N93" s="136"/>
      <c r="O93" s="136"/>
      <c r="P93" s="136"/>
      <c r="Q93" s="136"/>
      <c r="R93" s="136"/>
      <c r="S93" s="138">
        <f t="shared" si="3"/>
        <v>6366683</v>
      </c>
      <c r="T93" s="134">
        <f t="shared" si="4"/>
        <v>1395680</v>
      </c>
      <c r="U93" s="209"/>
      <c r="V93" s="201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11"/>
    </row>
    <row r="94" spans="1:36" s="117" customFormat="1" ht="45.75" customHeight="1" thickBot="1" x14ac:dyDescent="0.3">
      <c r="A94" s="200"/>
      <c r="B94" s="131">
        <v>78</v>
      </c>
      <c r="C94" s="87" t="s">
        <v>103</v>
      </c>
      <c r="D94" s="98"/>
      <c r="E94" s="105"/>
      <c r="F94" s="106"/>
      <c r="G94" s="136"/>
      <c r="H94" s="136"/>
      <c r="I94" s="136"/>
      <c r="J94" s="137"/>
      <c r="K94" s="136"/>
      <c r="L94" s="136"/>
      <c r="M94" s="136"/>
      <c r="N94" s="136"/>
      <c r="O94" s="136"/>
      <c r="P94" s="136"/>
      <c r="Q94" s="136"/>
      <c r="R94" s="136"/>
      <c r="S94" s="138">
        <f t="shared" si="3"/>
        <v>0</v>
      </c>
      <c r="T94" s="134">
        <f t="shared" si="4"/>
        <v>0</v>
      </c>
      <c r="U94" s="209"/>
      <c r="V94" s="201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11"/>
    </row>
    <row r="95" spans="1:36" s="117" customFormat="1" ht="20.100000000000001" customHeight="1" thickBot="1" x14ac:dyDescent="0.3">
      <c r="A95" s="200"/>
      <c r="B95" s="131">
        <v>79</v>
      </c>
      <c r="C95" s="87" t="s">
        <v>104</v>
      </c>
      <c r="D95" s="98"/>
      <c r="E95" s="105"/>
      <c r="F95" s="106"/>
      <c r="G95" s="136"/>
      <c r="H95" s="136"/>
      <c r="I95" s="136"/>
      <c r="J95" s="137"/>
      <c r="K95" s="136"/>
      <c r="L95" s="136"/>
      <c r="M95" s="136"/>
      <c r="N95" s="136"/>
      <c r="O95" s="136"/>
      <c r="P95" s="136"/>
      <c r="Q95" s="136"/>
      <c r="R95" s="136"/>
      <c r="S95" s="138">
        <f t="shared" si="3"/>
        <v>0</v>
      </c>
      <c r="T95" s="134">
        <f t="shared" si="4"/>
        <v>0</v>
      </c>
      <c r="U95" s="209"/>
      <c r="V95" s="201"/>
      <c r="W95" s="209"/>
      <c r="X95" s="209"/>
      <c r="Y95" s="209"/>
      <c r="Z95" s="209"/>
      <c r="AA95" s="209"/>
      <c r="AB95" s="209"/>
      <c r="AC95" s="209"/>
      <c r="AD95" s="209"/>
      <c r="AE95" s="209"/>
      <c r="AF95" s="209"/>
      <c r="AG95" s="209"/>
      <c r="AH95" s="209"/>
      <c r="AI95" s="209"/>
      <c r="AJ95" s="211"/>
    </row>
    <row r="96" spans="1:36" s="117" customFormat="1" ht="36.75" thickBot="1" x14ac:dyDescent="0.3">
      <c r="A96" s="200"/>
      <c r="B96" s="131">
        <v>80</v>
      </c>
      <c r="C96" s="87" t="s">
        <v>105</v>
      </c>
      <c r="D96" s="98"/>
      <c r="E96" s="140"/>
      <c r="F96" s="106"/>
      <c r="G96" s="136"/>
      <c r="H96" s="136"/>
      <c r="I96" s="136"/>
      <c r="J96" s="137"/>
      <c r="K96" s="136"/>
      <c r="L96" s="136"/>
      <c r="M96" s="136"/>
      <c r="N96" s="136"/>
      <c r="O96" s="136"/>
      <c r="P96" s="136"/>
      <c r="Q96" s="136"/>
      <c r="R96" s="136"/>
      <c r="S96" s="138">
        <f t="shared" si="3"/>
        <v>0</v>
      </c>
      <c r="T96" s="134">
        <f t="shared" si="4"/>
        <v>0</v>
      </c>
      <c r="U96" s="209"/>
      <c r="V96" s="201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11"/>
    </row>
    <row r="97" spans="1:36" s="117" customFormat="1" ht="20.100000000000001" customHeight="1" thickBot="1" x14ac:dyDescent="0.3">
      <c r="A97" s="212"/>
      <c r="B97" s="131">
        <v>81</v>
      </c>
      <c r="C97" s="87" t="s">
        <v>106</v>
      </c>
      <c r="D97" s="98"/>
      <c r="E97" s="105"/>
      <c r="F97" s="106"/>
      <c r="G97" s="136"/>
      <c r="H97" s="136"/>
      <c r="I97" s="136"/>
      <c r="J97" s="137"/>
      <c r="K97" s="136"/>
      <c r="L97" s="136"/>
      <c r="M97" s="136"/>
      <c r="N97" s="136"/>
      <c r="O97" s="136"/>
      <c r="P97" s="136"/>
      <c r="Q97" s="136"/>
      <c r="R97" s="136"/>
      <c r="S97" s="138">
        <f t="shared" si="3"/>
        <v>0</v>
      </c>
      <c r="T97" s="134">
        <f t="shared" si="4"/>
        <v>0</v>
      </c>
      <c r="U97" s="209"/>
      <c r="V97" s="201"/>
      <c r="W97" s="209"/>
      <c r="X97" s="209"/>
      <c r="Y97" s="209"/>
      <c r="Z97" s="209"/>
      <c r="AA97" s="209"/>
      <c r="AB97" s="209"/>
      <c r="AC97" s="209"/>
      <c r="AD97" s="209"/>
      <c r="AE97" s="209"/>
      <c r="AF97" s="209"/>
      <c r="AG97" s="209"/>
      <c r="AH97" s="209"/>
      <c r="AI97" s="209"/>
      <c r="AJ97" s="211"/>
    </row>
    <row r="98" spans="1:36" s="117" customFormat="1" ht="36" customHeight="1" thickBot="1" x14ac:dyDescent="0.3">
      <c r="A98" s="200"/>
      <c r="B98" s="131">
        <v>82</v>
      </c>
      <c r="C98" s="87" t="s">
        <v>107</v>
      </c>
      <c r="D98" s="98">
        <v>3974</v>
      </c>
      <c r="E98" s="105">
        <v>2159389</v>
      </c>
      <c r="F98" s="106">
        <f>+L98</f>
        <v>2378697</v>
      </c>
      <c r="G98" s="136"/>
      <c r="H98" s="136"/>
      <c r="I98" s="136"/>
      <c r="J98" s="137"/>
      <c r="K98" s="136"/>
      <c r="L98" s="136">
        <v>2378697</v>
      </c>
      <c r="M98" s="136"/>
      <c r="N98" s="136"/>
      <c r="O98" s="136"/>
      <c r="P98" s="136"/>
      <c r="Q98" s="136"/>
      <c r="R98" s="136"/>
      <c r="S98" s="138">
        <f t="shared" si="3"/>
        <v>2378697</v>
      </c>
      <c r="T98" s="134">
        <f t="shared" si="4"/>
        <v>0</v>
      </c>
      <c r="U98" s="209"/>
      <c r="V98" s="201"/>
      <c r="W98" s="209"/>
      <c r="X98" s="209"/>
      <c r="Y98" s="209"/>
      <c r="Z98" s="209"/>
      <c r="AA98" s="209"/>
      <c r="AB98" s="209"/>
      <c r="AC98" s="209"/>
      <c r="AD98" s="209"/>
      <c r="AE98" s="209"/>
      <c r="AF98" s="209"/>
      <c r="AG98" s="209"/>
      <c r="AH98" s="209"/>
      <c r="AI98" s="209"/>
      <c r="AJ98" s="211"/>
    </row>
    <row r="99" spans="1:36" s="117" customFormat="1" ht="18.75" thickBot="1" x14ac:dyDescent="0.3">
      <c r="A99" s="200"/>
      <c r="B99" s="131">
        <v>83</v>
      </c>
      <c r="C99" s="87" t="s">
        <v>108</v>
      </c>
      <c r="D99" s="98">
        <v>1559</v>
      </c>
      <c r="E99" s="105">
        <v>64721855</v>
      </c>
      <c r="F99" s="106">
        <f>+J99</f>
        <v>45305299</v>
      </c>
      <c r="G99" s="136"/>
      <c r="H99" s="136"/>
      <c r="I99" s="136"/>
      <c r="J99" s="137">
        <v>45305299</v>
      </c>
      <c r="K99" s="136"/>
      <c r="L99" s="136"/>
      <c r="M99" s="136"/>
      <c r="N99" s="136"/>
      <c r="O99" s="136"/>
      <c r="P99" s="136"/>
      <c r="Q99" s="136"/>
      <c r="R99" s="136"/>
      <c r="S99" s="138">
        <f t="shared" si="3"/>
        <v>45305299</v>
      </c>
      <c r="T99" s="134">
        <f t="shared" si="4"/>
        <v>0</v>
      </c>
      <c r="U99" s="209"/>
      <c r="V99" s="201"/>
      <c r="W99" s="209"/>
      <c r="X99" s="209"/>
      <c r="Y99" s="209"/>
      <c r="Z99" s="209"/>
      <c r="AA99" s="209"/>
      <c r="AB99" s="209"/>
      <c r="AC99" s="209"/>
      <c r="AD99" s="209"/>
      <c r="AE99" s="209"/>
      <c r="AF99" s="209"/>
      <c r="AG99" s="209"/>
      <c r="AH99" s="209"/>
      <c r="AI99" s="209"/>
      <c r="AJ99" s="211"/>
    </row>
    <row r="100" spans="1:36" s="117" customFormat="1" ht="23.25" customHeight="1" thickBot="1" x14ac:dyDescent="0.3">
      <c r="A100" s="200"/>
      <c r="B100" s="131">
        <v>84</v>
      </c>
      <c r="C100" s="87" t="s">
        <v>109</v>
      </c>
      <c r="D100" s="98"/>
      <c r="E100" s="105"/>
      <c r="F100" s="106"/>
      <c r="G100" s="136"/>
      <c r="H100" s="136"/>
      <c r="I100" s="136"/>
      <c r="J100" s="137"/>
      <c r="K100" s="136"/>
      <c r="L100" s="136"/>
      <c r="M100" s="136"/>
      <c r="N100" s="136"/>
      <c r="O100" s="136"/>
      <c r="P100" s="136"/>
      <c r="Q100" s="136"/>
      <c r="R100" s="136"/>
      <c r="S100" s="138">
        <f t="shared" si="3"/>
        <v>0</v>
      </c>
      <c r="T100" s="134">
        <f t="shared" si="4"/>
        <v>0</v>
      </c>
      <c r="U100" s="209"/>
      <c r="V100" s="201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11"/>
    </row>
    <row r="101" spans="1:36" s="117" customFormat="1" ht="20.100000000000001" customHeight="1" thickBot="1" x14ac:dyDescent="0.3">
      <c r="A101" s="200"/>
      <c r="B101" s="131">
        <v>85</v>
      </c>
      <c r="C101" s="87" t="s">
        <v>216</v>
      </c>
      <c r="D101" s="98"/>
      <c r="E101" s="105"/>
      <c r="F101" s="106"/>
      <c r="G101" s="136"/>
      <c r="H101" s="136"/>
      <c r="I101" s="136"/>
      <c r="J101" s="137"/>
      <c r="K101" s="136"/>
      <c r="L101" s="136"/>
      <c r="M101" s="136"/>
      <c r="N101" s="136"/>
      <c r="O101" s="136"/>
      <c r="P101" s="136"/>
      <c r="Q101" s="136"/>
      <c r="R101" s="136"/>
      <c r="S101" s="138">
        <f t="shared" si="3"/>
        <v>0</v>
      </c>
      <c r="T101" s="134">
        <f t="shared" si="4"/>
        <v>0</v>
      </c>
      <c r="U101" s="209"/>
      <c r="V101" s="201"/>
      <c r="W101" s="209"/>
      <c r="X101" s="209"/>
      <c r="Y101" s="209"/>
      <c r="Z101" s="209"/>
      <c r="AA101" s="209"/>
      <c r="AB101" s="209"/>
      <c r="AC101" s="209"/>
      <c r="AD101" s="209"/>
      <c r="AE101" s="209"/>
      <c r="AF101" s="209"/>
      <c r="AG101" s="209"/>
      <c r="AH101" s="209"/>
      <c r="AI101" s="209"/>
      <c r="AJ101" s="211"/>
    </row>
    <row r="102" spans="1:36" s="117" customFormat="1" ht="36.75" thickBot="1" x14ac:dyDescent="0.3">
      <c r="A102" s="200"/>
      <c r="B102" s="131">
        <v>86</v>
      </c>
      <c r="C102" s="87" t="s">
        <v>110</v>
      </c>
      <c r="D102" s="98"/>
      <c r="E102" s="105"/>
      <c r="F102" s="106"/>
      <c r="G102" s="136"/>
      <c r="H102" s="136"/>
      <c r="I102" s="136"/>
      <c r="J102" s="137"/>
      <c r="K102" s="136"/>
      <c r="L102" s="136"/>
      <c r="M102" s="136"/>
      <c r="N102" s="136"/>
      <c r="O102" s="136"/>
      <c r="P102" s="136"/>
      <c r="Q102" s="136"/>
      <c r="R102" s="136"/>
      <c r="S102" s="138">
        <f t="shared" si="3"/>
        <v>0</v>
      </c>
      <c r="T102" s="134">
        <f t="shared" si="4"/>
        <v>0</v>
      </c>
      <c r="U102" s="209"/>
      <c r="V102" s="201"/>
      <c r="W102" s="209"/>
      <c r="X102" s="209"/>
      <c r="Y102" s="209"/>
      <c r="Z102" s="209"/>
      <c r="AA102" s="209"/>
      <c r="AB102" s="209"/>
      <c r="AC102" s="209"/>
      <c r="AD102" s="209"/>
      <c r="AE102" s="209"/>
      <c r="AF102" s="209"/>
      <c r="AG102" s="209"/>
      <c r="AH102" s="209"/>
      <c r="AI102" s="209"/>
      <c r="AJ102" s="211"/>
    </row>
    <row r="103" spans="1:36" s="117" customFormat="1" ht="20.100000000000001" customHeight="1" thickBot="1" x14ac:dyDescent="0.3">
      <c r="A103" s="200"/>
      <c r="B103" s="131">
        <v>87</v>
      </c>
      <c r="C103" s="87" t="s">
        <v>111</v>
      </c>
      <c r="D103" s="98">
        <v>3445</v>
      </c>
      <c r="E103" s="105">
        <v>4528363</v>
      </c>
      <c r="F103" s="106">
        <f>+L103</f>
        <v>3169854</v>
      </c>
      <c r="G103" s="136"/>
      <c r="H103" s="136"/>
      <c r="I103" s="136"/>
      <c r="J103" s="137"/>
      <c r="K103" s="136"/>
      <c r="L103" s="136">
        <v>3169854</v>
      </c>
      <c r="M103" s="136"/>
      <c r="N103" s="136"/>
      <c r="O103" s="136"/>
      <c r="P103" s="136"/>
      <c r="Q103" s="136"/>
      <c r="R103" s="136"/>
      <c r="S103" s="138">
        <f t="shared" si="3"/>
        <v>3169854</v>
      </c>
      <c r="T103" s="134">
        <f t="shared" si="4"/>
        <v>0</v>
      </c>
      <c r="U103" s="209"/>
      <c r="V103" s="201"/>
      <c r="W103" s="209"/>
      <c r="X103" s="209"/>
      <c r="Y103" s="209"/>
      <c r="Z103" s="209"/>
      <c r="AA103" s="209"/>
      <c r="AB103" s="209"/>
      <c r="AC103" s="209"/>
      <c r="AD103" s="209"/>
      <c r="AE103" s="209"/>
      <c r="AF103" s="209"/>
      <c r="AG103" s="209"/>
      <c r="AH103" s="209"/>
      <c r="AI103" s="209"/>
      <c r="AJ103" s="211"/>
    </row>
    <row r="104" spans="1:36" s="117" customFormat="1" ht="20.100000000000001" customHeight="1" thickBot="1" x14ac:dyDescent="0.3">
      <c r="A104" s="200"/>
      <c r="B104" s="131">
        <v>88</v>
      </c>
      <c r="C104" s="87" t="s">
        <v>112</v>
      </c>
      <c r="D104" s="98"/>
      <c r="E104" s="105"/>
      <c r="F104" s="106"/>
      <c r="G104" s="136"/>
      <c r="H104" s="136"/>
      <c r="I104" s="136"/>
      <c r="J104" s="137"/>
      <c r="K104" s="136"/>
      <c r="L104" s="136"/>
      <c r="M104" s="136"/>
      <c r="N104" s="136"/>
      <c r="O104" s="136"/>
      <c r="P104" s="136"/>
      <c r="Q104" s="136"/>
      <c r="R104" s="136"/>
      <c r="S104" s="138">
        <f t="shared" si="3"/>
        <v>0</v>
      </c>
      <c r="T104" s="134">
        <f t="shared" si="4"/>
        <v>0</v>
      </c>
      <c r="U104" s="209"/>
      <c r="V104" s="201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11"/>
    </row>
    <row r="105" spans="1:36" s="117" customFormat="1" ht="20.100000000000001" customHeight="1" thickBot="1" x14ac:dyDescent="0.3">
      <c r="A105" s="200"/>
      <c r="B105" s="131">
        <v>89</v>
      </c>
      <c r="C105" s="87" t="s">
        <v>113</v>
      </c>
      <c r="D105" s="98"/>
      <c r="E105" s="105"/>
      <c r="F105" s="106"/>
      <c r="G105" s="136"/>
      <c r="H105" s="136"/>
      <c r="I105" s="136"/>
      <c r="J105" s="137"/>
      <c r="K105" s="136"/>
      <c r="L105" s="136"/>
      <c r="M105" s="136"/>
      <c r="N105" s="136"/>
      <c r="O105" s="136"/>
      <c r="P105" s="136"/>
      <c r="Q105" s="136"/>
      <c r="R105" s="136"/>
      <c r="S105" s="138">
        <f t="shared" si="3"/>
        <v>0</v>
      </c>
      <c r="T105" s="134">
        <f t="shared" si="4"/>
        <v>0</v>
      </c>
      <c r="U105" s="209"/>
      <c r="V105" s="201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11"/>
    </row>
    <row r="106" spans="1:36" s="117" customFormat="1" ht="20.100000000000001" customHeight="1" thickBot="1" x14ac:dyDescent="0.3">
      <c r="A106" s="200"/>
      <c r="B106" s="131">
        <v>90</v>
      </c>
      <c r="C106" s="87" t="s">
        <v>114</v>
      </c>
      <c r="D106" s="98"/>
      <c r="E106" s="105"/>
      <c r="F106" s="106"/>
      <c r="G106" s="136"/>
      <c r="H106" s="136"/>
      <c r="I106" s="136"/>
      <c r="J106" s="137"/>
      <c r="K106" s="136"/>
      <c r="L106" s="136"/>
      <c r="M106" s="136"/>
      <c r="N106" s="136"/>
      <c r="O106" s="136"/>
      <c r="P106" s="136"/>
      <c r="Q106" s="136"/>
      <c r="R106" s="136"/>
      <c r="S106" s="138">
        <f t="shared" si="3"/>
        <v>0</v>
      </c>
      <c r="T106" s="134">
        <f t="shared" si="4"/>
        <v>0</v>
      </c>
      <c r="U106" s="209"/>
      <c r="V106" s="201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11"/>
    </row>
    <row r="107" spans="1:36" s="117" customFormat="1" ht="20.100000000000001" customHeight="1" thickBot="1" x14ac:dyDescent="0.3">
      <c r="A107" s="200"/>
      <c r="B107" s="131">
        <v>91</v>
      </c>
      <c r="C107" s="87" t="s">
        <v>115</v>
      </c>
      <c r="D107" s="98"/>
      <c r="E107" s="105"/>
      <c r="F107" s="106"/>
      <c r="G107" s="136"/>
      <c r="H107" s="136"/>
      <c r="I107" s="136"/>
      <c r="J107" s="137"/>
      <c r="K107" s="136"/>
      <c r="L107" s="136"/>
      <c r="M107" s="136"/>
      <c r="N107" s="136"/>
      <c r="O107" s="136"/>
      <c r="P107" s="136"/>
      <c r="Q107" s="136"/>
      <c r="R107" s="136"/>
      <c r="S107" s="138">
        <f t="shared" si="3"/>
        <v>0</v>
      </c>
      <c r="T107" s="134">
        <f t="shared" si="4"/>
        <v>0</v>
      </c>
      <c r="U107" s="209"/>
      <c r="V107" s="201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11"/>
    </row>
    <row r="108" spans="1:36" s="117" customFormat="1" ht="18.75" thickBot="1" x14ac:dyDescent="0.3">
      <c r="A108" s="200"/>
      <c r="B108" s="131">
        <v>92</v>
      </c>
      <c r="C108" s="87" t="s">
        <v>206</v>
      </c>
      <c r="D108" s="98"/>
      <c r="E108" s="105"/>
      <c r="F108" s="106"/>
      <c r="G108" s="136"/>
      <c r="H108" s="136"/>
      <c r="I108" s="136"/>
      <c r="J108" s="137"/>
      <c r="K108" s="136"/>
      <c r="L108" s="136"/>
      <c r="M108" s="136"/>
      <c r="N108" s="136"/>
      <c r="O108" s="136"/>
      <c r="P108" s="136"/>
      <c r="Q108" s="136"/>
      <c r="R108" s="136"/>
      <c r="S108" s="138"/>
      <c r="T108" s="134"/>
      <c r="U108" s="209"/>
      <c r="V108" s="201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11"/>
    </row>
    <row r="109" spans="1:36" s="117" customFormat="1" ht="27.75" customHeight="1" thickBot="1" x14ac:dyDescent="0.3">
      <c r="A109" s="200"/>
      <c r="B109" s="131">
        <v>93</v>
      </c>
      <c r="C109" s="87" t="s">
        <v>211</v>
      </c>
      <c r="D109" s="98">
        <v>1783</v>
      </c>
      <c r="E109" s="105">
        <v>211133938</v>
      </c>
      <c r="F109" s="106">
        <f>+J109</f>
        <v>147793757</v>
      </c>
      <c r="G109" s="136"/>
      <c r="H109" s="136"/>
      <c r="I109" s="136"/>
      <c r="J109" s="137">
        <v>147793757</v>
      </c>
      <c r="K109" s="136"/>
      <c r="L109" s="136"/>
      <c r="M109" s="136"/>
      <c r="N109" s="136"/>
      <c r="O109" s="136"/>
      <c r="P109" s="136"/>
      <c r="Q109" s="136"/>
      <c r="R109" s="136"/>
      <c r="S109" s="138">
        <f t="shared" si="3"/>
        <v>147793757</v>
      </c>
      <c r="T109" s="134">
        <f t="shared" si="4"/>
        <v>0</v>
      </c>
      <c r="U109" s="209"/>
      <c r="V109" s="201"/>
      <c r="W109" s="209"/>
      <c r="X109" s="209"/>
      <c r="Y109" s="209"/>
      <c r="Z109" s="209"/>
      <c r="AA109" s="209"/>
      <c r="AB109" s="209"/>
      <c r="AC109" s="209"/>
      <c r="AD109" s="209"/>
      <c r="AE109" s="209"/>
      <c r="AF109" s="209"/>
      <c r="AG109" s="209"/>
      <c r="AH109" s="209"/>
      <c r="AI109" s="209"/>
      <c r="AJ109" s="211"/>
    </row>
    <row r="110" spans="1:36" s="117" customFormat="1" ht="35.25" customHeight="1" thickBot="1" x14ac:dyDescent="0.3">
      <c r="A110" s="200"/>
      <c r="B110" s="131">
        <v>94</v>
      </c>
      <c r="C110" s="87" t="s">
        <v>203</v>
      </c>
      <c r="D110" s="98"/>
      <c r="E110" s="105"/>
      <c r="F110" s="106"/>
      <c r="G110" s="136"/>
      <c r="H110" s="136"/>
      <c r="I110" s="136">
        <v>13474399</v>
      </c>
      <c r="J110" s="137"/>
      <c r="K110" s="136"/>
      <c r="L110" s="136"/>
      <c r="M110" s="136"/>
      <c r="N110" s="136"/>
      <c r="O110" s="136"/>
      <c r="P110" s="136"/>
      <c r="Q110" s="136"/>
      <c r="R110" s="136"/>
      <c r="S110" s="138"/>
      <c r="T110" s="134"/>
      <c r="U110" s="209"/>
      <c r="V110" s="201"/>
      <c r="W110" s="209"/>
      <c r="X110" s="209"/>
      <c r="Y110" s="209"/>
      <c r="Z110" s="209"/>
      <c r="AA110" s="209"/>
      <c r="AB110" s="209"/>
      <c r="AC110" s="209"/>
      <c r="AD110" s="209"/>
      <c r="AE110" s="209"/>
      <c r="AF110" s="209"/>
      <c r="AG110" s="209"/>
      <c r="AH110" s="209"/>
      <c r="AI110" s="209"/>
      <c r="AJ110" s="211"/>
    </row>
    <row r="111" spans="1:36" s="117" customFormat="1" ht="35.25" customHeight="1" thickBot="1" x14ac:dyDescent="0.3">
      <c r="A111" s="200"/>
      <c r="B111" s="131"/>
      <c r="C111" s="87" t="s">
        <v>228</v>
      </c>
      <c r="D111" s="98"/>
      <c r="E111" s="105"/>
      <c r="F111" s="106"/>
      <c r="G111" s="136"/>
      <c r="H111" s="136"/>
      <c r="I111" s="136"/>
      <c r="J111" s="137"/>
      <c r="K111" s="136"/>
      <c r="L111" s="136"/>
      <c r="M111" s="136"/>
      <c r="N111" s="136"/>
      <c r="O111" s="136"/>
      <c r="P111" s="136"/>
      <c r="Q111" s="136"/>
      <c r="R111" s="136"/>
      <c r="S111" s="138"/>
      <c r="T111" s="134"/>
      <c r="U111" s="209"/>
      <c r="V111" s="201"/>
      <c r="W111" s="209"/>
      <c r="X111" s="209"/>
      <c r="Y111" s="209"/>
      <c r="Z111" s="209"/>
      <c r="AA111" s="209"/>
      <c r="AB111" s="209"/>
      <c r="AC111" s="209"/>
      <c r="AD111" s="209"/>
      <c r="AE111" s="209"/>
      <c r="AF111" s="209"/>
      <c r="AG111" s="209"/>
      <c r="AH111" s="209"/>
      <c r="AI111" s="209"/>
      <c r="AJ111" s="211"/>
    </row>
    <row r="112" spans="1:36" s="117" customFormat="1" ht="20.100000000000001" customHeight="1" thickBot="1" x14ac:dyDescent="0.3">
      <c r="A112" s="200"/>
      <c r="B112" s="131">
        <v>95</v>
      </c>
      <c r="C112" s="87" t="s">
        <v>117</v>
      </c>
      <c r="D112" s="98">
        <v>1553</v>
      </c>
      <c r="E112" s="105">
        <v>28750575</v>
      </c>
      <c r="F112" s="106">
        <v>20125402</v>
      </c>
      <c r="G112" s="136"/>
      <c r="H112" s="136"/>
      <c r="I112" s="136">
        <v>20125402</v>
      </c>
      <c r="J112" s="137"/>
      <c r="K112" s="136"/>
      <c r="L112" s="136"/>
      <c r="M112" s="136"/>
      <c r="N112" s="136"/>
      <c r="O112" s="136"/>
      <c r="P112" s="136"/>
      <c r="Q112" s="136"/>
      <c r="R112" s="136"/>
      <c r="S112" s="138">
        <f t="shared" si="3"/>
        <v>20125402</v>
      </c>
      <c r="T112" s="134">
        <f t="shared" si="4"/>
        <v>0</v>
      </c>
      <c r="U112" s="209"/>
      <c r="V112" s="201"/>
      <c r="W112" s="209"/>
      <c r="X112" s="209"/>
      <c r="Y112" s="209"/>
      <c r="Z112" s="209"/>
      <c r="AA112" s="209"/>
      <c r="AB112" s="209"/>
      <c r="AC112" s="209"/>
      <c r="AD112" s="209"/>
      <c r="AE112" s="209"/>
      <c r="AF112" s="209"/>
      <c r="AG112" s="209"/>
      <c r="AH112" s="209"/>
      <c r="AI112" s="209"/>
      <c r="AJ112" s="211"/>
    </row>
    <row r="113" spans="1:36" s="117" customFormat="1" ht="20.100000000000001" customHeight="1" thickBot="1" x14ac:dyDescent="0.3">
      <c r="A113" s="200"/>
      <c r="B113" s="131">
        <v>96</v>
      </c>
      <c r="C113" s="87" t="s">
        <v>118</v>
      </c>
      <c r="D113" s="98" t="s">
        <v>31</v>
      </c>
      <c r="E113" s="105"/>
      <c r="F113" s="106"/>
      <c r="G113" s="136"/>
      <c r="H113" s="136"/>
      <c r="I113" s="136"/>
      <c r="J113" s="137"/>
      <c r="K113" s="136"/>
      <c r="L113" s="136"/>
      <c r="M113" s="136"/>
      <c r="N113" s="136"/>
      <c r="O113" s="136"/>
      <c r="P113" s="136"/>
      <c r="Q113" s="136"/>
      <c r="R113" s="136"/>
      <c r="S113" s="138">
        <f t="shared" si="3"/>
        <v>0</v>
      </c>
      <c r="T113" s="134">
        <f t="shared" si="4"/>
        <v>0</v>
      </c>
      <c r="U113" s="209"/>
      <c r="V113" s="201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11"/>
    </row>
    <row r="114" spans="1:36" s="117" customFormat="1" ht="20.100000000000001" customHeight="1" thickBot="1" x14ac:dyDescent="0.3">
      <c r="A114" s="200"/>
      <c r="B114" s="131">
        <v>97</v>
      </c>
      <c r="C114" s="87" t="s">
        <v>119</v>
      </c>
      <c r="D114" s="98" t="s">
        <v>31</v>
      </c>
      <c r="E114" s="105"/>
      <c r="F114" s="106"/>
      <c r="G114" s="136"/>
      <c r="H114" s="136"/>
      <c r="I114" s="136"/>
      <c r="J114" s="137"/>
      <c r="K114" s="136"/>
      <c r="L114" s="136"/>
      <c r="M114" s="136"/>
      <c r="N114" s="136"/>
      <c r="O114" s="136"/>
      <c r="P114" s="136"/>
      <c r="Q114" s="136"/>
      <c r="R114" s="136"/>
      <c r="S114" s="138">
        <f t="shared" si="3"/>
        <v>0</v>
      </c>
      <c r="T114" s="134">
        <f t="shared" si="4"/>
        <v>0</v>
      </c>
      <c r="U114" s="209"/>
      <c r="V114" s="201"/>
      <c r="W114" s="209"/>
      <c r="X114" s="209"/>
      <c r="Y114" s="209"/>
      <c r="Z114" s="209"/>
      <c r="AA114" s="209"/>
      <c r="AB114" s="209"/>
      <c r="AC114" s="209"/>
      <c r="AD114" s="209"/>
      <c r="AE114" s="209"/>
      <c r="AF114" s="209"/>
      <c r="AG114" s="209"/>
      <c r="AH114" s="209"/>
      <c r="AI114" s="209"/>
      <c r="AJ114" s="211"/>
    </row>
    <row r="115" spans="1:36" s="117" customFormat="1" ht="20.100000000000001" customHeight="1" thickBot="1" x14ac:dyDescent="0.3">
      <c r="A115" s="200"/>
      <c r="B115" s="131">
        <v>98</v>
      </c>
      <c r="C115" s="87" t="s">
        <v>120</v>
      </c>
      <c r="D115" s="98" t="s">
        <v>31</v>
      </c>
      <c r="E115" s="105"/>
      <c r="F115" s="106">
        <f>+J115+L115</f>
        <v>295501370</v>
      </c>
      <c r="G115" s="136"/>
      <c r="H115" s="136"/>
      <c r="I115" s="136"/>
      <c r="J115" s="137">
        <f>67909719+78499191</f>
        <v>146408910</v>
      </c>
      <c r="K115" s="136"/>
      <c r="L115" s="136">
        <f>69173521+79918939</f>
        <v>149092460</v>
      </c>
      <c r="M115" s="136"/>
      <c r="N115" s="136"/>
      <c r="O115" s="136"/>
      <c r="P115" s="136"/>
      <c r="Q115" s="136"/>
      <c r="R115" s="136"/>
      <c r="S115" s="138">
        <f t="shared" si="3"/>
        <v>295501370</v>
      </c>
      <c r="T115" s="134">
        <f t="shared" si="4"/>
        <v>0</v>
      </c>
      <c r="U115" s="209"/>
      <c r="V115" s="201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11"/>
    </row>
    <row r="116" spans="1:36" s="117" customFormat="1" ht="24.75" customHeight="1" thickBot="1" x14ac:dyDescent="0.3">
      <c r="A116" s="200"/>
      <c r="B116" s="131">
        <v>99</v>
      </c>
      <c r="C116" s="87" t="s">
        <v>121</v>
      </c>
      <c r="D116" s="98"/>
      <c r="E116" s="105"/>
      <c r="F116" s="343"/>
      <c r="G116" s="136"/>
      <c r="H116" s="136"/>
      <c r="I116" s="136"/>
      <c r="J116" s="137"/>
      <c r="K116" s="136"/>
      <c r="L116" s="136"/>
      <c r="M116" s="136"/>
      <c r="N116" s="136"/>
      <c r="O116" s="136"/>
      <c r="P116" s="136"/>
      <c r="Q116" s="136"/>
      <c r="R116" s="136"/>
      <c r="S116" s="138"/>
      <c r="T116" s="138"/>
      <c r="U116" s="209"/>
      <c r="V116" s="201"/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9"/>
      <c r="AG116" s="209"/>
      <c r="AH116" s="209"/>
      <c r="AI116" s="209"/>
      <c r="AJ116" s="211"/>
    </row>
    <row r="117" spans="1:36" s="117" customFormat="1" ht="20.100000000000001" customHeight="1" thickBot="1" x14ac:dyDescent="0.3">
      <c r="A117" s="200"/>
      <c r="B117" s="131">
        <v>100</v>
      </c>
      <c r="C117" s="87" t="s">
        <v>122</v>
      </c>
      <c r="D117" s="98"/>
      <c r="E117" s="105"/>
      <c r="F117" s="106"/>
      <c r="G117" s="136"/>
      <c r="H117" s="136"/>
      <c r="I117" s="136"/>
      <c r="J117" s="137"/>
      <c r="K117" s="136"/>
      <c r="L117" s="136"/>
      <c r="M117" s="136"/>
      <c r="N117" s="136"/>
      <c r="O117" s="136"/>
      <c r="P117" s="136"/>
      <c r="Q117" s="136"/>
      <c r="R117" s="136"/>
      <c r="S117" s="138"/>
      <c r="T117" s="138"/>
      <c r="U117" s="209"/>
      <c r="V117" s="201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11"/>
    </row>
    <row r="118" spans="1:36" s="117" customFormat="1" ht="20.100000000000001" customHeight="1" thickBot="1" x14ac:dyDescent="0.3">
      <c r="A118" s="200"/>
      <c r="B118" s="131">
        <v>101</v>
      </c>
      <c r="C118" s="87" t="s">
        <v>123</v>
      </c>
      <c r="D118" s="98"/>
      <c r="E118" s="105"/>
      <c r="F118" s="106"/>
      <c r="G118" s="136"/>
      <c r="H118" s="136"/>
      <c r="I118" s="136"/>
      <c r="J118" s="137"/>
      <c r="K118" s="136"/>
      <c r="L118" s="136"/>
      <c r="M118" s="136"/>
      <c r="N118" s="136"/>
      <c r="O118" s="136"/>
      <c r="P118" s="136"/>
      <c r="Q118" s="136"/>
      <c r="R118" s="136"/>
      <c r="S118" s="138"/>
      <c r="T118" s="138"/>
      <c r="U118" s="209"/>
      <c r="V118" s="201"/>
      <c r="W118" s="209"/>
      <c r="X118" s="209"/>
      <c r="Y118" s="209"/>
      <c r="Z118" s="209"/>
      <c r="AA118" s="209"/>
      <c r="AB118" s="209"/>
      <c r="AC118" s="209"/>
      <c r="AD118" s="209"/>
      <c r="AE118" s="209"/>
      <c r="AF118" s="209"/>
      <c r="AG118" s="209"/>
      <c r="AH118" s="209"/>
      <c r="AI118" s="209"/>
      <c r="AJ118" s="211"/>
    </row>
    <row r="119" spans="1:36" s="117" customFormat="1" ht="20.100000000000001" customHeight="1" thickBot="1" x14ac:dyDescent="0.3">
      <c r="A119" s="200"/>
      <c r="B119" s="131">
        <v>102</v>
      </c>
      <c r="C119" s="87" t="s">
        <v>124</v>
      </c>
      <c r="D119" s="98"/>
      <c r="E119" s="105"/>
      <c r="F119" s="106"/>
      <c r="G119" s="136"/>
      <c r="H119" s="136"/>
      <c r="I119" s="136"/>
      <c r="J119" s="137"/>
      <c r="K119" s="136"/>
      <c r="L119" s="136"/>
      <c r="M119" s="136"/>
      <c r="N119" s="136"/>
      <c r="O119" s="136"/>
      <c r="P119" s="136"/>
      <c r="Q119" s="136"/>
      <c r="R119" s="136"/>
      <c r="S119" s="138"/>
      <c r="T119" s="138"/>
      <c r="U119" s="209"/>
      <c r="V119" s="201"/>
      <c r="W119" s="209"/>
      <c r="X119" s="209"/>
      <c r="Y119" s="209"/>
      <c r="Z119" s="209"/>
      <c r="AA119" s="209"/>
      <c r="AB119" s="209"/>
      <c r="AC119" s="209"/>
      <c r="AD119" s="209"/>
      <c r="AE119" s="209"/>
      <c r="AF119" s="209"/>
      <c r="AG119" s="209"/>
      <c r="AH119" s="209"/>
      <c r="AI119" s="209"/>
      <c r="AJ119" s="211"/>
    </row>
    <row r="120" spans="1:36" s="117" customFormat="1" ht="39" customHeight="1" thickBot="1" x14ac:dyDescent="0.3">
      <c r="A120" s="200"/>
      <c r="B120" s="131">
        <v>103</v>
      </c>
      <c r="C120" s="87" t="s">
        <v>125</v>
      </c>
      <c r="D120" s="98"/>
      <c r="E120" s="105"/>
      <c r="F120" s="106"/>
      <c r="G120" s="136"/>
      <c r="H120" s="136"/>
      <c r="I120" s="136"/>
      <c r="J120" s="137"/>
      <c r="K120" s="136"/>
      <c r="L120" s="136"/>
      <c r="M120" s="136"/>
      <c r="N120" s="136"/>
      <c r="O120" s="136"/>
      <c r="P120" s="136"/>
      <c r="Q120" s="136"/>
      <c r="R120" s="136"/>
      <c r="S120" s="138"/>
      <c r="T120" s="138"/>
      <c r="U120" s="209"/>
      <c r="V120" s="201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11"/>
    </row>
    <row r="121" spans="1:36" s="117" customFormat="1" ht="20.100000000000001" customHeight="1" thickBot="1" x14ac:dyDescent="0.3">
      <c r="A121" s="200"/>
      <c r="B121" s="131">
        <v>104</v>
      </c>
      <c r="C121" s="87" t="s">
        <v>126</v>
      </c>
      <c r="D121" s="98"/>
      <c r="E121" s="105"/>
      <c r="F121" s="106"/>
      <c r="G121" s="136"/>
      <c r="H121" s="136"/>
      <c r="I121" s="136"/>
      <c r="J121" s="137"/>
      <c r="K121" s="136"/>
      <c r="L121" s="136"/>
      <c r="M121" s="136"/>
      <c r="N121" s="136"/>
      <c r="O121" s="136"/>
      <c r="P121" s="136"/>
      <c r="Q121" s="136"/>
      <c r="R121" s="136"/>
      <c r="S121" s="138"/>
      <c r="T121" s="138"/>
      <c r="U121" s="209"/>
      <c r="V121" s="201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11"/>
    </row>
    <row r="122" spans="1:36" s="117" customFormat="1" ht="20.100000000000001" customHeight="1" thickBot="1" x14ac:dyDescent="0.3">
      <c r="A122" s="200"/>
      <c r="B122" s="131">
        <v>105</v>
      </c>
      <c r="C122" s="87" t="s">
        <v>127</v>
      </c>
      <c r="D122" s="98"/>
      <c r="E122" s="105"/>
      <c r="F122" s="106"/>
      <c r="G122" s="136"/>
      <c r="H122" s="136"/>
      <c r="I122" s="136"/>
      <c r="J122" s="137"/>
      <c r="K122" s="136"/>
      <c r="L122" s="136"/>
      <c r="M122" s="136"/>
      <c r="N122" s="136"/>
      <c r="O122" s="136"/>
      <c r="P122" s="136"/>
      <c r="Q122" s="136"/>
      <c r="R122" s="136"/>
      <c r="S122" s="138"/>
      <c r="T122" s="138"/>
      <c r="U122" s="209"/>
      <c r="V122" s="201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11"/>
    </row>
    <row r="123" spans="1:36" s="117" customFormat="1" ht="20.100000000000001" customHeight="1" thickBot="1" x14ac:dyDescent="0.3">
      <c r="A123" s="200"/>
      <c r="B123" s="131">
        <v>106</v>
      </c>
      <c r="C123" s="87" t="s">
        <v>128</v>
      </c>
      <c r="D123" s="98"/>
      <c r="E123" s="105"/>
      <c r="F123" s="106"/>
      <c r="G123" s="136"/>
      <c r="H123" s="136"/>
      <c r="I123" s="136"/>
      <c r="J123" s="137"/>
      <c r="K123" s="136"/>
      <c r="L123" s="136"/>
      <c r="M123" s="136"/>
      <c r="N123" s="136"/>
      <c r="O123" s="136"/>
      <c r="P123" s="136"/>
      <c r="Q123" s="136"/>
      <c r="R123" s="136"/>
      <c r="S123" s="138"/>
      <c r="T123" s="138"/>
      <c r="U123" s="209"/>
      <c r="V123" s="201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11"/>
    </row>
    <row r="124" spans="1:36" s="117" customFormat="1" ht="20.100000000000001" customHeight="1" thickBot="1" x14ac:dyDescent="0.3">
      <c r="A124" s="200"/>
      <c r="B124" s="131">
        <v>107</v>
      </c>
      <c r="C124" s="87" t="s">
        <v>129</v>
      </c>
      <c r="D124" s="98"/>
      <c r="E124" s="105"/>
      <c r="F124" s="106"/>
      <c r="G124" s="136"/>
      <c r="H124" s="136"/>
      <c r="I124" s="136"/>
      <c r="J124" s="137"/>
      <c r="K124" s="136"/>
      <c r="L124" s="136"/>
      <c r="M124" s="136"/>
      <c r="N124" s="136"/>
      <c r="O124" s="136"/>
      <c r="P124" s="136"/>
      <c r="Q124" s="136"/>
      <c r="R124" s="136"/>
      <c r="S124" s="138"/>
      <c r="T124" s="138"/>
      <c r="U124" s="209"/>
      <c r="V124" s="201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11"/>
    </row>
    <row r="125" spans="1:36" s="216" customFormat="1" ht="20.100000000000001" customHeight="1" thickBot="1" x14ac:dyDescent="0.3">
      <c r="A125" s="213"/>
      <c r="B125" s="131">
        <v>108</v>
      </c>
      <c r="C125" s="87" t="s">
        <v>130</v>
      </c>
      <c r="D125" s="98"/>
      <c r="E125" s="105"/>
      <c r="F125" s="106"/>
      <c r="G125" s="136"/>
      <c r="H125" s="136"/>
      <c r="I125" s="136"/>
      <c r="J125" s="137"/>
      <c r="K125" s="136"/>
      <c r="L125" s="136"/>
      <c r="M125" s="136"/>
      <c r="N125" s="136"/>
      <c r="O125" s="136"/>
      <c r="P125" s="136"/>
      <c r="Q125" s="136"/>
      <c r="R125" s="136"/>
      <c r="S125" s="138"/>
      <c r="T125" s="138"/>
      <c r="U125" s="214"/>
      <c r="V125" s="201"/>
      <c r="W125" s="214"/>
      <c r="X125" s="214"/>
      <c r="Y125" s="214"/>
      <c r="Z125" s="214"/>
      <c r="AA125" s="214"/>
      <c r="AB125" s="214"/>
      <c r="AC125" s="214"/>
      <c r="AD125" s="214"/>
      <c r="AE125" s="214"/>
      <c r="AF125" s="214"/>
      <c r="AG125" s="214"/>
      <c r="AH125" s="214"/>
      <c r="AI125" s="214"/>
      <c r="AJ125" s="215"/>
    </row>
    <row r="126" spans="1:36" s="117" customFormat="1" ht="20.100000000000001" customHeight="1" thickBot="1" x14ac:dyDescent="0.3">
      <c r="A126" s="200"/>
      <c r="B126" s="131">
        <v>109</v>
      </c>
      <c r="C126" s="87" t="s">
        <v>131</v>
      </c>
      <c r="D126" s="98"/>
      <c r="E126" s="105"/>
      <c r="F126" s="106"/>
      <c r="G126" s="136"/>
      <c r="H126" s="136"/>
      <c r="I126" s="136"/>
      <c r="J126" s="137"/>
      <c r="K126" s="136"/>
      <c r="L126" s="136"/>
      <c r="M126" s="136"/>
      <c r="N126" s="136"/>
      <c r="O126" s="136"/>
      <c r="P126" s="136"/>
      <c r="Q126" s="136"/>
      <c r="R126" s="136"/>
      <c r="S126" s="138"/>
      <c r="T126" s="138"/>
      <c r="U126" s="209"/>
      <c r="V126" s="201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11"/>
    </row>
    <row r="127" spans="1:36" s="117" customFormat="1" ht="20.100000000000001" customHeight="1" thickBot="1" x14ac:dyDescent="0.3">
      <c r="A127" s="200"/>
      <c r="B127" s="131">
        <v>110</v>
      </c>
      <c r="C127" s="87" t="s">
        <v>132</v>
      </c>
      <c r="D127" s="98"/>
      <c r="E127" s="105"/>
      <c r="F127" s="106"/>
      <c r="G127" s="136"/>
      <c r="H127" s="136"/>
      <c r="I127" s="136"/>
      <c r="J127" s="137"/>
      <c r="K127" s="136"/>
      <c r="L127" s="136"/>
      <c r="M127" s="136"/>
      <c r="N127" s="136"/>
      <c r="O127" s="136"/>
      <c r="P127" s="136"/>
      <c r="Q127" s="136"/>
      <c r="R127" s="136"/>
      <c r="S127" s="138"/>
      <c r="T127" s="138"/>
      <c r="U127" s="209"/>
      <c r="V127" s="201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11"/>
    </row>
    <row r="128" spans="1:36" s="117" customFormat="1" ht="20.100000000000001" customHeight="1" thickBot="1" x14ac:dyDescent="0.3">
      <c r="A128" s="200"/>
      <c r="B128" s="131">
        <v>111</v>
      </c>
      <c r="C128" s="87" t="s">
        <v>133</v>
      </c>
      <c r="D128" s="98"/>
      <c r="E128" s="105"/>
      <c r="F128" s="106"/>
      <c r="G128" s="136"/>
      <c r="H128" s="136"/>
      <c r="I128" s="136"/>
      <c r="J128" s="137"/>
      <c r="K128" s="136"/>
      <c r="L128" s="136"/>
      <c r="M128" s="136"/>
      <c r="N128" s="136"/>
      <c r="O128" s="136"/>
      <c r="P128" s="136"/>
      <c r="Q128" s="136"/>
      <c r="R128" s="136"/>
      <c r="S128" s="138"/>
      <c r="T128" s="138"/>
      <c r="U128" s="209"/>
      <c r="V128" s="201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11"/>
    </row>
    <row r="129" spans="2:36" s="117" customFormat="1" ht="20.100000000000001" customHeight="1" thickBot="1" x14ac:dyDescent="0.3">
      <c r="B129" s="131">
        <v>112</v>
      </c>
      <c r="C129" s="87" t="s">
        <v>134</v>
      </c>
      <c r="D129" s="98"/>
      <c r="E129" s="105"/>
      <c r="F129" s="106"/>
      <c r="G129" s="136"/>
      <c r="H129" s="136"/>
      <c r="I129" s="136"/>
      <c r="J129" s="137"/>
      <c r="K129" s="136"/>
      <c r="L129" s="136"/>
      <c r="M129" s="136"/>
      <c r="N129" s="136"/>
      <c r="O129" s="136"/>
      <c r="P129" s="136"/>
      <c r="Q129" s="136"/>
      <c r="R129" s="136"/>
      <c r="S129" s="138">
        <f>SUM(G129:R129)</f>
        <v>0</v>
      </c>
      <c r="T129" s="138">
        <f>+F129-S129</f>
        <v>0</v>
      </c>
      <c r="U129" s="209"/>
      <c r="V129" s="201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11"/>
    </row>
    <row r="130" spans="2:36" s="117" customFormat="1" ht="20.100000000000001" customHeight="1" thickBot="1" x14ac:dyDescent="0.3">
      <c r="B130" s="129"/>
      <c r="C130" s="87"/>
      <c r="D130" s="98"/>
      <c r="E130" s="118"/>
      <c r="F130" s="119"/>
      <c r="G130" s="142"/>
      <c r="H130" s="142"/>
      <c r="I130" s="142"/>
      <c r="J130" s="143"/>
      <c r="K130" s="142"/>
      <c r="L130" s="142"/>
      <c r="M130" s="142"/>
      <c r="N130" s="142"/>
      <c r="O130" s="142"/>
      <c r="P130" s="142"/>
      <c r="Q130" s="142"/>
      <c r="R130" s="142"/>
      <c r="S130" s="138">
        <f>SUM(G130:R130)</f>
        <v>0</v>
      </c>
      <c r="T130" s="144">
        <f>+F130-S130</f>
        <v>0</v>
      </c>
      <c r="U130" s="209"/>
      <c r="V130" s="201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11"/>
    </row>
    <row r="131" spans="2:36" s="117" customFormat="1" ht="20.100000000000001" customHeight="1" thickBot="1" x14ac:dyDescent="0.3">
      <c r="B131" s="129"/>
      <c r="C131" s="123" t="s">
        <v>180</v>
      </c>
      <c r="D131" s="124"/>
      <c r="E131" s="125">
        <f t="shared" ref="E131:T131" si="5">SUM(E15:E130)</f>
        <v>8421726671</v>
      </c>
      <c r="F131" s="126">
        <f t="shared" si="5"/>
        <v>5274883242.8000002</v>
      </c>
      <c r="G131" s="127">
        <f t="shared" si="5"/>
        <v>605425467</v>
      </c>
      <c r="H131" s="127">
        <f t="shared" si="5"/>
        <v>601768101</v>
      </c>
      <c r="I131" s="127">
        <f t="shared" si="5"/>
        <v>663349925</v>
      </c>
      <c r="J131" s="127">
        <f t="shared" si="5"/>
        <v>1402496897.8</v>
      </c>
      <c r="K131" s="127">
        <f t="shared" si="5"/>
        <v>615106988</v>
      </c>
      <c r="L131" s="127">
        <f t="shared" si="5"/>
        <v>764734135</v>
      </c>
      <c r="M131" s="127">
        <f t="shared" si="5"/>
        <v>615188879</v>
      </c>
      <c r="N131" s="127">
        <f t="shared" si="5"/>
        <v>0</v>
      </c>
      <c r="O131" s="127">
        <f t="shared" si="5"/>
        <v>0</v>
      </c>
      <c r="P131" s="127">
        <f t="shared" si="5"/>
        <v>0</v>
      </c>
      <c r="Q131" s="127">
        <f t="shared" si="5"/>
        <v>0</v>
      </c>
      <c r="R131" s="127">
        <f t="shared" si="5"/>
        <v>0</v>
      </c>
      <c r="S131" s="127">
        <f t="shared" si="5"/>
        <v>5254595993.8000002</v>
      </c>
      <c r="T131" s="127">
        <f t="shared" si="5"/>
        <v>20287249</v>
      </c>
      <c r="V131" s="201"/>
    </row>
    <row r="132" spans="2:36" s="117" customFormat="1" ht="21.75" customHeight="1" x14ac:dyDescent="0.25">
      <c r="B132" s="128"/>
      <c r="S132" s="128"/>
      <c r="T132" s="128"/>
    </row>
    <row r="133" spans="2:36" s="117" customFormat="1" ht="21.75" customHeight="1" x14ac:dyDescent="0.25">
      <c r="B133" s="128"/>
      <c r="F133" s="217"/>
      <c r="G133" s="217"/>
      <c r="H133" s="217"/>
      <c r="I133" s="217"/>
      <c r="S133" s="128"/>
      <c r="T133" s="128"/>
    </row>
    <row r="134" spans="2:36" s="117" customFormat="1" ht="21.75" customHeight="1" thickBot="1" x14ac:dyDescent="0.3">
      <c r="B134" s="128"/>
      <c r="F134" s="328"/>
      <c r="G134" s="328"/>
      <c r="H134" s="328"/>
      <c r="S134" s="128"/>
      <c r="T134" s="128"/>
    </row>
    <row r="135" spans="2:36" s="117" customFormat="1" ht="21.75" customHeight="1" x14ac:dyDescent="0.25">
      <c r="B135" s="128"/>
      <c r="C135" s="218"/>
      <c r="D135" s="219"/>
      <c r="E135" s="219"/>
      <c r="F135" s="219"/>
      <c r="G135" s="219"/>
      <c r="H135" s="219"/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20"/>
      <c r="T135" s="221"/>
    </row>
    <row r="136" spans="2:36" s="86" customFormat="1" x14ac:dyDescent="0.25">
      <c r="C136" s="373" t="s">
        <v>138</v>
      </c>
      <c r="D136" s="374"/>
      <c r="E136" s="374"/>
      <c r="F136" s="374"/>
      <c r="G136" s="374"/>
      <c r="H136" s="374"/>
      <c r="I136" s="374"/>
      <c r="J136" s="374"/>
      <c r="K136" s="374"/>
      <c r="L136" s="374"/>
      <c r="M136" s="374"/>
      <c r="N136" s="374"/>
      <c r="O136" s="374"/>
      <c r="P136" s="374"/>
      <c r="Q136" s="374"/>
      <c r="R136" s="374"/>
      <c r="S136" s="374"/>
      <c r="T136" s="375"/>
    </row>
    <row r="137" spans="2:36" s="86" customFormat="1" x14ac:dyDescent="0.25">
      <c r="C137" s="373" t="s">
        <v>136</v>
      </c>
      <c r="D137" s="374"/>
      <c r="E137" s="374"/>
      <c r="F137" s="374"/>
      <c r="G137" s="374"/>
      <c r="H137" s="374"/>
      <c r="I137" s="374"/>
      <c r="J137" s="374"/>
      <c r="K137" s="374"/>
      <c r="L137" s="374"/>
      <c r="M137" s="374"/>
      <c r="N137" s="374"/>
      <c r="O137" s="374"/>
      <c r="P137" s="374"/>
      <c r="Q137" s="374"/>
      <c r="R137" s="374"/>
      <c r="S137" s="374"/>
      <c r="T137" s="375"/>
    </row>
    <row r="138" spans="2:36" s="86" customFormat="1" x14ac:dyDescent="0.25">
      <c r="C138" s="373" t="s">
        <v>137</v>
      </c>
      <c r="D138" s="374"/>
      <c r="E138" s="374"/>
      <c r="F138" s="374"/>
      <c r="G138" s="374"/>
      <c r="H138" s="374"/>
      <c r="I138" s="374"/>
      <c r="J138" s="374"/>
      <c r="K138" s="374"/>
      <c r="L138" s="374"/>
      <c r="M138" s="374"/>
      <c r="N138" s="374"/>
      <c r="O138" s="374"/>
      <c r="P138" s="374"/>
      <c r="Q138" s="374"/>
      <c r="R138" s="374"/>
      <c r="S138" s="374"/>
      <c r="T138" s="375"/>
    </row>
    <row r="139" spans="2:36" ht="18.75" thickBot="1" x14ac:dyDescent="0.3">
      <c r="C139" s="222"/>
      <c r="D139" s="223"/>
      <c r="E139" s="224"/>
      <c r="F139" s="223"/>
      <c r="G139" s="223"/>
      <c r="H139" s="223"/>
      <c r="I139" s="223"/>
      <c r="J139" s="223"/>
      <c r="K139" s="223"/>
      <c r="L139" s="223"/>
      <c r="M139" s="223"/>
      <c r="N139" s="223"/>
      <c r="O139" s="223"/>
      <c r="P139" s="223"/>
      <c r="Q139" s="223"/>
      <c r="R139" s="223"/>
      <c r="S139" s="223"/>
      <c r="T139" s="225"/>
    </row>
    <row r="140" spans="2:36" s="117" customFormat="1" ht="21.75" customHeight="1" x14ac:dyDescent="0.25">
      <c r="B140" s="128"/>
      <c r="S140" s="128"/>
      <c r="T140" s="128"/>
    </row>
    <row r="141" spans="2:36" s="117" customFormat="1" ht="21.75" customHeight="1" x14ac:dyDescent="0.25">
      <c r="B141" s="128"/>
      <c r="S141" s="128"/>
      <c r="T141" s="128"/>
    </row>
    <row r="142" spans="2:36" s="117" customFormat="1" ht="21.75" customHeight="1" x14ac:dyDescent="0.25">
      <c r="B142" s="128"/>
      <c r="S142" s="128"/>
      <c r="T142" s="128"/>
    </row>
    <row r="143" spans="2:36" s="117" customFormat="1" ht="21.75" customHeight="1" x14ac:dyDescent="0.25">
      <c r="B143" s="128"/>
      <c r="S143" s="128"/>
      <c r="T143" s="128"/>
    </row>
    <row r="144" spans="2:36" s="117" customFormat="1" ht="21.75" customHeight="1" x14ac:dyDescent="0.25">
      <c r="B144" s="128"/>
      <c r="S144" s="128"/>
      <c r="T144" s="128"/>
    </row>
    <row r="145" spans="2:20" s="117" customFormat="1" ht="21.75" customHeight="1" x14ac:dyDescent="0.25">
      <c r="B145" s="128"/>
      <c r="S145" s="128"/>
      <c r="T145" s="128"/>
    </row>
    <row r="146" spans="2:20" s="117" customFormat="1" ht="21.75" customHeight="1" x14ac:dyDescent="0.25">
      <c r="B146" s="128"/>
      <c r="S146" s="128"/>
      <c r="T146" s="128"/>
    </row>
    <row r="147" spans="2:20" s="117" customFormat="1" ht="21.75" customHeight="1" x14ac:dyDescent="0.25">
      <c r="B147" s="128"/>
      <c r="S147" s="128"/>
      <c r="T147" s="128"/>
    </row>
    <row r="148" spans="2:20" s="117" customFormat="1" ht="21.75" customHeight="1" x14ac:dyDescent="0.25">
      <c r="B148" s="128"/>
      <c r="S148" s="128"/>
      <c r="T148" s="128"/>
    </row>
    <row r="149" spans="2:20" s="117" customFormat="1" ht="21.75" customHeight="1" x14ac:dyDescent="0.25">
      <c r="B149" s="128"/>
      <c r="S149" s="128"/>
      <c r="T149" s="128"/>
    </row>
    <row r="150" spans="2:20" s="117" customFormat="1" ht="21.75" customHeight="1" x14ac:dyDescent="0.25">
      <c r="B150" s="128"/>
      <c r="S150" s="128"/>
      <c r="T150" s="128"/>
    </row>
    <row r="151" spans="2:20" s="117" customFormat="1" ht="21.75" customHeight="1" x14ac:dyDescent="0.25">
      <c r="B151" s="128"/>
      <c r="S151" s="128"/>
      <c r="T151" s="128"/>
    </row>
    <row r="152" spans="2:20" s="117" customFormat="1" ht="21.75" customHeight="1" x14ac:dyDescent="0.25">
      <c r="B152" s="128"/>
      <c r="S152" s="128"/>
      <c r="T152" s="128"/>
    </row>
    <row r="153" spans="2:20" s="117" customFormat="1" ht="13.5" customHeight="1" x14ac:dyDescent="0.25">
      <c r="B153" s="128"/>
      <c r="C153" s="226"/>
      <c r="D153" s="226"/>
      <c r="E153" s="227"/>
      <c r="F153" s="228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209"/>
      <c r="R153" s="209"/>
      <c r="S153" s="211"/>
      <c r="T153" s="211"/>
    </row>
    <row r="154" spans="2:20" s="117" customFormat="1" ht="31.5" hidden="1" customHeight="1" x14ac:dyDescent="0.25">
      <c r="B154" s="128"/>
      <c r="S154" s="211"/>
      <c r="T154" s="211"/>
    </row>
  </sheetData>
  <autoFilter ref="A14:AJ131" xr:uid="{00000000-0009-0000-0000-00000F000000}"/>
  <mergeCells count="4">
    <mergeCell ref="E6:T6"/>
    <mergeCell ref="C136:T136"/>
    <mergeCell ref="C137:T137"/>
    <mergeCell ref="C138:T138"/>
  </mergeCells>
  <pageMargins left="0.7" right="0.7" top="0.75" bottom="0.75" header="0.3" footer="0.3"/>
  <pageSetup scale="24" fitToHeight="0" orientation="landscape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DQ417"/>
  <sheetViews>
    <sheetView zoomScale="50" zoomScaleNormal="50" workbookViewId="0">
      <selection sqref="A1:XFD1048576"/>
    </sheetView>
  </sheetViews>
  <sheetFormatPr baseColWidth="10" defaultColWidth="76.85546875" defaultRowHeight="18" x14ac:dyDescent="0.25"/>
  <cols>
    <col min="1" max="1" width="7.28515625" style="232" customWidth="1"/>
    <col min="2" max="2" width="7.7109375" style="190" bestFit="1" customWidth="1"/>
    <col min="3" max="3" width="51" style="190" customWidth="1"/>
    <col min="4" max="4" width="20.7109375" style="190" customWidth="1"/>
    <col min="5" max="5" width="31" style="229" customWidth="1"/>
    <col min="6" max="6" width="41.5703125" style="190" bestFit="1" customWidth="1"/>
    <col min="7" max="7" width="29" style="190" customWidth="1"/>
    <col min="8" max="8" width="31.5703125" style="190" customWidth="1"/>
    <col min="9" max="9" width="27.7109375" style="190" bestFit="1" customWidth="1"/>
    <col min="10" max="10" width="27.28515625" style="190" customWidth="1"/>
    <col min="11" max="11" width="27.7109375" style="190" bestFit="1" customWidth="1"/>
    <col min="12" max="12" width="25.85546875" style="190" customWidth="1"/>
    <col min="13" max="13" width="28.42578125" style="190" customWidth="1"/>
    <col min="14" max="18" width="23" style="190" hidden="1" customWidth="1"/>
    <col min="19" max="19" width="39" style="190" bestFit="1" customWidth="1"/>
    <col min="20" max="20" width="28.7109375" style="190" bestFit="1" customWidth="1"/>
    <col min="21" max="21" width="31.140625" style="232" customWidth="1"/>
    <col min="22" max="22" width="28" style="232" bestFit="1" customWidth="1"/>
    <col min="23" max="23" width="23" style="232" bestFit="1" customWidth="1"/>
    <col min="24" max="24" width="19" style="232" customWidth="1"/>
    <col min="25" max="121" width="11.42578125" style="232" customWidth="1"/>
    <col min="122" max="231" width="11.42578125" style="190" customWidth="1"/>
    <col min="232" max="234" width="7.28515625" style="190" customWidth="1"/>
    <col min="235" max="235" width="0" style="190" hidden="1" customWidth="1"/>
    <col min="236" max="236" width="7.28515625" style="190" customWidth="1"/>
    <col min="237" max="237" width="66.140625" style="190" customWidth="1"/>
    <col min="238" max="238" width="0" style="190" hidden="1" customWidth="1"/>
    <col min="239" max="239" width="28" style="190" customWidth="1"/>
    <col min="240" max="240" width="32.140625" style="190" customWidth="1"/>
    <col min="241" max="241" width="39.85546875" style="190" bestFit="1" customWidth="1"/>
    <col min="242" max="242" width="0" style="190" hidden="1" customWidth="1"/>
    <col min="243" max="243" width="7.28515625" style="190" customWidth="1"/>
    <col min="244" max="244" width="0" style="190" hidden="1" customWidth="1"/>
    <col min="245" max="245" width="7.28515625" style="190" customWidth="1"/>
    <col min="246" max="246" width="59.5703125" style="190" customWidth="1"/>
    <col min="247" max="247" width="0" style="190" hidden="1" customWidth="1"/>
    <col min="248" max="248" width="23.85546875" style="190" customWidth="1"/>
    <col min="249" max="249" width="27.42578125" style="190" customWidth="1"/>
    <col min="250" max="250" width="28" style="190" customWidth="1"/>
    <col min="251" max="253" width="0" style="190" hidden="1" customWidth="1"/>
    <col min="254" max="254" width="7.28515625" style="190" customWidth="1"/>
    <col min="255" max="255" width="6.140625" style="190" bestFit="1" customWidth="1"/>
    <col min="256" max="256" width="76.85546875" style="190"/>
    <col min="257" max="257" width="7.28515625" style="190" customWidth="1"/>
    <col min="258" max="258" width="6.140625" style="190" bestFit="1" customWidth="1"/>
    <col min="259" max="259" width="78" style="190" customWidth="1"/>
    <col min="260" max="260" width="20.7109375" style="190" customWidth="1"/>
    <col min="261" max="261" width="26" style="190" customWidth="1"/>
    <col min="262" max="262" width="37" style="190" bestFit="1" customWidth="1"/>
    <col min="263" max="271" width="0" style="190" hidden="1" customWidth="1"/>
    <col min="272" max="274" width="22.7109375" style="190" bestFit="1" customWidth="1"/>
    <col min="275" max="275" width="25.28515625" style="190" bestFit="1" customWidth="1"/>
    <col min="276" max="276" width="21" style="190" bestFit="1" customWidth="1"/>
    <col min="277" max="277" width="8.28515625" style="190" customWidth="1"/>
    <col min="278" max="278" width="19" style="190" bestFit="1" customWidth="1"/>
    <col min="279" max="279" width="20.5703125" style="190" bestFit="1" customWidth="1"/>
    <col min="280" max="280" width="19" style="190" customWidth="1"/>
    <col min="281" max="487" width="11.42578125" style="190" customWidth="1"/>
    <col min="488" max="490" width="7.28515625" style="190" customWidth="1"/>
    <col min="491" max="491" width="0" style="190" hidden="1" customWidth="1"/>
    <col min="492" max="492" width="7.28515625" style="190" customWidth="1"/>
    <col min="493" max="493" width="66.140625" style="190" customWidth="1"/>
    <col min="494" max="494" width="0" style="190" hidden="1" customWidth="1"/>
    <col min="495" max="495" width="28" style="190" customWidth="1"/>
    <col min="496" max="496" width="32.140625" style="190" customWidth="1"/>
    <col min="497" max="497" width="39.85546875" style="190" bestFit="1" customWidth="1"/>
    <col min="498" max="498" width="0" style="190" hidden="1" customWidth="1"/>
    <col min="499" max="499" width="7.28515625" style="190" customWidth="1"/>
    <col min="500" max="500" width="0" style="190" hidden="1" customWidth="1"/>
    <col min="501" max="501" width="7.28515625" style="190" customWidth="1"/>
    <col min="502" max="502" width="59.5703125" style="190" customWidth="1"/>
    <col min="503" max="503" width="0" style="190" hidden="1" customWidth="1"/>
    <col min="504" max="504" width="23.85546875" style="190" customWidth="1"/>
    <col min="505" max="505" width="27.42578125" style="190" customWidth="1"/>
    <col min="506" max="506" width="28" style="190" customWidth="1"/>
    <col min="507" max="509" width="0" style="190" hidden="1" customWidth="1"/>
    <col min="510" max="510" width="7.28515625" style="190" customWidth="1"/>
    <col min="511" max="511" width="6.140625" style="190" bestFit="1" customWidth="1"/>
    <col min="512" max="512" width="76.85546875" style="190"/>
    <col min="513" max="513" width="7.28515625" style="190" customWidth="1"/>
    <col min="514" max="514" width="6.140625" style="190" bestFit="1" customWidth="1"/>
    <col min="515" max="515" width="78" style="190" customWidth="1"/>
    <col min="516" max="516" width="20.7109375" style="190" customWidth="1"/>
    <col min="517" max="517" width="26" style="190" customWidth="1"/>
    <col min="518" max="518" width="37" style="190" bestFit="1" customWidth="1"/>
    <col min="519" max="527" width="0" style="190" hidden="1" customWidth="1"/>
    <col min="528" max="530" width="22.7109375" style="190" bestFit="1" customWidth="1"/>
    <col min="531" max="531" width="25.28515625" style="190" bestFit="1" customWidth="1"/>
    <col min="532" max="532" width="21" style="190" bestFit="1" customWidth="1"/>
    <col min="533" max="533" width="8.28515625" style="190" customWidth="1"/>
    <col min="534" max="534" width="19" style="190" bestFit="1" customWidth="1"/>
    <col min="535" max="535" width="20.5703125" style="190" bestFit="1" customWidth="1"/>
    <col min="536" max="536" width="19" style="190" customWidth="1"/>
    <col min="537" max="743" width="11.42578125" style="190" customWidth="1"/>
    <col min="744" max="746" width="7.28515625" style="190" customWidth="1"/>
    <col min="747" max="747" width="0" style="190" hidden="1" customWidth="1"/>
    <col min="748" max="748" width="7.28515625" style="190" customWidth="1"/>
    <col min="749" max="749" width="66.140625" style="190" customWidth="1"/>
    <col min="750" max="750" width="0" style="190" hidden="1" customWidth="1"/>
    <col min="751" max="751" width="28" style="190" customWidth="1"/>
    <col min="752" max="752" width="32.140625" style="190" customWidth="1"/>
    <col min="753" max="753" width="39.85546875" style="190" bestFit="1" customWidth="1"/>
    <col min="754" max="754" width="0" style="190" hidden="1" customWidth="1"/>
    <col min="755" max="755" width="7.28515625" style="190" customWidth="1"/>
    <col min="756" max="756" width="0" style="190" hidden="1" customWidth="1"/>
    <col min="757" max="757" width="7.28515625" style="190" customWidth="1"/>
    <col min="758" max="758" width="59.5703125" style="190" customWidth="1"/>
    <col min="759" max="759" width="0" style="190" hidden="1" customWidth="1"/>
    <col min="760" max="760" width="23.85546875" style="190" customWidth="1"/>
    <col min="761" max="761" width="27.42578125" style="190" customWidth="1"/>
    <col min="762" max="762" width="28" style="190" customWidth="1"/>
    <col min="763" max="765" width="0" style="190" hidden="1" customWidth="1"/>
    <col min="766" max="766" width="7.28515625" style="190" customWidth="1"/>
    <col min="767" max="767" width="6.140625" style="190" bestFit="1" customWidth="1"/>
    <col min="768" max="768" width="76.85546875" style="190"/>
    <col min="769" max="769" width="7.28515625" style="190" customWidth="1"/>
    <col min="770" max="770" width="6.140625" style="190" bestFit="1" customWidth="1"/>
    <col min="771" max="771" width="78" style="190" customWidth="1"/>
    <col min="772" max="772" width="20.7109375" style="190" customWidth="1"/>
    <col min="773" max="773" width="26" style="190" customWidth="1"/>
    <col min="774" max="774" width="37" style="190" bestFit="1" customWidth="1"/>
    <col min="775" max="783" width="0" style="190" hidden="1" customWidth="1"/>
    <col min="784" max="786" width="22.7109375" style="190" bestFit="1" customWidth="1"/>
    <col min="787" max="787" width="25.28515625" style="190" bestFit="1" customWidth="1"/>
    <col min="788" max="788" width="21" style="190" bestFit="1" customWidth="1"/>
    <col min="789" max="789" width="8.28515625" style="190" customWidth="1"/>
    <col min="790" max="790" width="19" style="190" bestFit="1" customWidth="1"/>
    <col min="791" max="791" width="20.5703125" style="190" bestFit="1" customWidth="1"/>
    <col min="792" max="792" width="19" style="190" customWidth="1"/>
    <col min="793" max="999" width="11.42578125" style="190" customWidth="1"/>
    <col min="1000" max="1002" width="7.28515625" style="190" customWidth="1"/>
    <col min="1003" max="1003" width="0" style="190" hidden="1" customWidth="1"/>
    <col min="1004" max="1004" width="7.28515625" style="190" customWidth="1"/>
    <col min="1005" max="1005" width="66.140625" style="190" customWidth="1"/>
    <col min="1006" max="1006" width="0" style="190" hidden="1" customWidth="1"/>
    <col min="1007" max="1007" width="28" style="190" customWidth="1"/>
    <col min="1008" max="1008" width="32.140625" style="190" customWidth="1"/>
    <col min="1009" max="1009" width="39.85546875" style="190" bestFit="1" customWidth="1"/>
    <col min="1010" max="1010" width="0" style="190" hidden="1" customWidth="1"/>
    <col min="1011" max="1011" width="7.28515625" style="190" customWidth="1"/>
    <col min="1012" max="1012" width="0" style="190" hidden="1" customWidth="1"/>
    <col min="1013" max="1013" width="7.28515625" style="190" customWidth="1"/>
    <col min="1014" max="1014" width="59.5703125" style="190" customWidth="1"/>
    <col min="1015" max="1015" width="0" style="190" hidden="1" customWidth="1"/>
    <col min="1016" max="1016" width="23.85546875" style="190" customWidth="1"/>
    <col min="1017" max="1017" width="27.42578125" style="190" customWidth="1"/>
    <col min="1018" max="1018" width="28" style="190" customWidth="1"/>
    <col min="1019" max="1021" width="0" style="190" hidden="1" customWidth="1"/>
    <col min="1022" max="1022" width="7.28515625" style="190" customWidth="1"/>
    <col min="1023" max="1023" width="6.140625" style="190" bestFit="1" customWidth="1"/>
    <col min="1024" max="1024" width="76.85546875" style="190"/>
    <col min="1025" max="1025" width="7.28515625" style="190" customWidth="1"/>
    <col min="1026" max="1026" width="6.140625" style="190" bestFit="1" customWidth="1"/>
    <col min="1027" max="1027" width="78" style="190" customWidth="1"/>
    <col min="1028" max="1028" width="20.7109375" style="190" customWidth="1"/>
    <col min="1029" max="1029" width="26" style="190" customWidth="1"/>
    <col min="1030" max="1030" width="37" style="190" bestFit="1" customWidth="1"/>
    <col min="1031" max="1039" width="0" style="190" hidden="1" customWidth="1"/>
    <col min="1040" max="1042" width="22.7109375" style="190" bestFit="1" customWidth="1"/>
    <col min="1043" max="1043" width="25.28515625" style="190" bestFit="1" customWidth="1"/>
    <col min="1044" max="1044" width="21" style="190" bestFit="1" customWidth="1"/>
    <col min="1045" max="1045" width="8.28515625" style="190" customWidth="1"/>
    <col min="1046" max="1046" width="19" style="190" bestFit="1" customWidth="1"/>
    <col min="1047" max="1047" width="20.5703125" style="190" bestFit="1" customWidth="1"/>
    <col min="1048" max="1048" width="19" style="190" customWidth="1"/>
    <col min="1049" max="1255" width="11.42578125" style="190" customWidth="1"/>
    <col min="1256" max="1258" width="7.28515625" style="190" customWidth="1"/>
    <col min="1259" max="1259" width="0" style="190" hidden="1" customWidth="1"/>
    <col min="1260" max="1260" width="7.28515625" style="190" customWidth="1"/>
    <col min="1261" max="1261" width="66.140625" style="190" customWidth="1"/>
    <col min="1262" max="1262" width="0" style="190" hidden="1" customWidth="1"/>
    <col min="1263" max="1263" width="28" style="190" customWidth="1"/>
    <col min="1264" max="1264" width="32.140625" style="190" customWidth="1"/>
    <col min="1265" max="1265" width="39.85546875" style="190" bestFit="1" customWidth="1"/>
    <col min="1266" max="1266" width="0" style="190" hidden="1" customWidth="1"/>
    <col min="1267" max="1267" width="7.28515625" style="190" customWidth="1"/>
    <col min="1268" max="1268" width="0" style="190" hidden="1" customWidth="1"/>
    <col min="1269" max="1269" width="7.28515625" style="190" customWidth="1"/>
    <col min="1270" max="1270" width="59.5703125" style="190" customWidth="1"/>
    <col min="1271" max="1271" width="0" style="190" hidden="1" customWidth="1"/>
    <col min="1272" max="1272" width="23.85546875" style="190" customWidth="1"/>
    <col min="1273" max="1273" width="27.42578125" style="190" customWidth="1"/>
    <col min="1274" max="1274" width="28" style="190" customWidth="1"/>
    <col min="1275" max="1277" width="0" style="190" hidden="1" customWidth="1"/>
    <col min="1278" max="1278" width="7.28515625" style="190" customWidth="1"/>
    <col min="1279" max="1279" width="6.140625" style="190" bestFit="1" customWidth="1"/>
    <col min="1280" max="1280" width="76.85546875" style="190"/>
    <col min="1281" max="1281" width="7.28515625" style="190" customWidth="1"/>
    <col min="1282" max="1282" width="6.140625" style="190" bestFit="1" customWidth="1"/>
    <col min="1283" max="1283" width="78" style="190" customWidth="1"/>
    <col min="1284" max="1284" width="20.7109375" style="190" customWidth="1"/>
    <col min="1285" max="1285" width="26" style="190" customWidth="1"/>
    <col min="1286" max="1286" width="37" style="190" bestFit="1" customWidth="1"/>
    <col min="1287" max="1295" width="0" style="190" hidden="1" customWidth="1"/>
    <col min="1296" max="1298" width="22.7109375" style="190" bestFit="1" customWidth="1"/>
    <col min="1299" max="1299" width="25.28515625" style="190" bestFit="1" customWidth="1"/>
    <col min="1300" max="1300" width="21" style="190" bestFit="1" customWidth="1"/>
    <col min="1301" max="1301" width="8.28515625" style="190" customWidth="1"/>
    <col min="1302" max="1302" width="19" style="190" bestFit="1" customWidth="1"/>
    <col min="1303" max="1303" width="20.5703125" style="190" bestFit="1" customWidth="1"/>
    <col min="1304" max="1304" width="19" style="190" customWidth="1"/>
    <col min="1305" max="1511" width="11.42578125" style="190" customWidth="1"/>
    <col min="1512" max="1514" width="7.28515625" style="190" customWidth="1"/>
    <col min="1515" max="1515" width="0" style="190" hidden="1" customWidth="1"/>
    <col min="1516" max="1516" width="7.28515625" style="190" customWidth="1"/>
    <col min="1517" max="1517" width="66.140625" style="190" customWidth="1"/>
    <col min="1518" max="1518" width="0" style="190" hidden="1" customWidth="1"/>
    <col min="1519" max="1519" width="28" style="190" customWidth="1"/>
    <col min="1520" max="1520" width="32.140625" style="190" customWidth="1"/>
    <col min="1521" max="1521" width="39.85546875" style="190" bestFit="1" customWidth="1"/>
    <col min="1522" max="1522" width="0" style="190" hidden="1" customWidth="1"/>
    <col min="1523" max="1523" width="7.28515625" style="190" customWidth="1"/>
    <col min="1524" max="1524" width="0" style="190" hidden="1" customWidth="1"/>
    <col min="1525" max="1525" width="7.28515625" style="190" customWidth="1"/>
    <col min="1526" max="1526" width="59.5703125" style="190" customWidth="1"/>
    <col min="1527" max="1527" width="0" style="190" hidden="1" customWidth="1"/>
    <col min="1528" max="1528" width="23.85546875" style="190" customWidth="1"/>
    <col min="1529" max="1529" width="27.42578125" style="190" customWidth="1"/>
    <col min="1530" max="1530" width="28" style="190" customWidth="1"/>
    <col min="1531" max="1533" width="0" style="190" hidden="1" customWidth="1"/>
    <col min="1534" max="1534" width="7.28515625" style="190" customWidth="1"/>
    <col min="1535" max="1535" width="6.140625" style="190" bestFit="1" customWidth="1"/>
    <col min="1536" max="1536" width="76.85546875" style="190"/>
    <col min="1537" max="1537" width="7.28515625" style="190" customWidth="1"/>
    <col min="1538" max="1538" width="6.140625" style="190" bestFit="1" customWidth="1"/>
    <col min="1539" max="1539" width="78" style="190" customWidth="1"/>
    <col min="1540" max="1540" width="20.7109375" style="190" customWidth="1"/>
    <col min="1541" max="1541" width="26" style="190" customWidth="1"/>
    <col min="1542" max="1542" width="37" style="190" bestFit="1" customWidth="1"/>
    <col min="1543" max="1551" width="0" style="190" hidden="1" customWidth="1"/>
    <col min="1552" max="1554" width="22.7109375" style="190" bestFit="1" customWidth="1"/>
    <col min="1555" max="1555" width="25.28515625" style="190" bestFit="1" customWidth="1"/>
    <col min="1556" max="1556" width="21" style="190" bestFit="1" customWidth="1"/>
    <col min="1557" max="1557" width="8.28515625" style="190" customWidth="1"/>
    <col min="1558" max="1558" width="19" style="190" bestFit="1" customWidth="1"/>
    <col min="1559" max="1559" width="20.5703125" style="190" bestFit="1" customWidth="1"/>
    <col min="1560" max="1560" width="19" style="190" customWidth="1"/>
    <col min="1561" max="1767" width="11.42578125" style="190" customWidth="1"/>
    <col min="1768" max="1770" width="7.28515625" style="190" customWidth="1"/>
    <col min="1771" max="1771" width="0" style="190" hidden="1" customWidth="1"/>
    <col min="1772" max="1772" width="7.28515625" style="190" customWidth="1"/>
    <col min="1773" max="1773" width="66.140625" style="190" customWidth="1"/>
    <col min="1774" max="1774" width="0" style="190" hidden="1" customWidth="1"/>
    <col min="1775" max="1775" width="28" style="190" customWidth="1"/>
    <col min="1776" max="1776" width="32.140625" style="190" customWidth="1"/>
    <col min="1777" max="1777" width="39.85546875" style="190" bestFit="1" customWidth="1"/>
    <col min="1778" max="1778" width="0" style="190" hidden="1" customWidth="1"/>
    <col min="1779" max="1779" width="7.28515625" style="190" customWidth="1"/>
    <col min="1780" max="1780" width="0" style="190" hidden="1" customWidth="1"/>
    <col min="1781" max="1781" width="7.28515625" style="190" customWidth="1"/>
    <col min="1782" max="1782" width="59.5703125" style="190" customWidth="1"/>
    <col min="1783" max="1783" width="0" style="190" hidden="1" customWidth="1"/>
    <col min="1784" max="1784" width="23.85546875" style="190" customWidth="1"/>
    <col min="1785" max="1785" width="27.42578125" style="190" customWidth="1"/>
    <col min="1786" max="1786" width="28" style="190" customWidth="1"/>
    <col min="1787" max="1789" width="0" style="190" hidden="1" customWidth="1"/>
    <col min="1790" max="1790" width="7.28515625" style="190" customWidth="1"/>
    <col min="1791" max="1791" width="6.140625" style="190" bestFit="1" customWidth="1"/>
    <col min="1792" max="1792" width="76.85546875" style="190"/>
    <col min="1793" max="1793" width="7.28515625" style="190" customWidth="1"/>
    <col min="1794" max="1794" width="6.140625" style="190" bestFit="1" customWidth="1"/>
    <col min="1795" max="1795" width="78" style="190" customWidth="1"/>
    <col min="1796" max="1796" width="20.7109375" style="190" customWidth="1"/>
    <col min="1797" max="1797" width="26" style="190" customWidth="1"/>
    <col min="1798" max="1798" width="37" style="190" bestFit="1" customWidth="1"/>
    <col min="1799" max="1807" width="0" style="190" hidden="1" customWidth="1"/>
    <col min="1808" max="1810" width="22.7109375" style="190" bestFit="1" customWidth="1"/>
    <col min="1811" max="1811" width="25.28515625" style="190" bestFit="1" customWidth="1"/>
    <col min="1812" max="1812" width="21" style="190" bestFit="1" customWidth="1"/>
    <col min="1813" max="1813" width="8.28515625" style="190" customWidth="1"/>
    <col min="1814" max="1814" width="19" style="190" bestFit="1" customWidth="1"/>
    <col min="1815" max="1815" width="20.5703125" style="190" bestFit="1" customWidth="1"/>
    <col min="1816" max="1816" width="19" style="190" customWidth="1"/>
    <col min="1817" max="2023" width="11.42578125" style="190" customWidth="1"/>
    <col min="2024" max="2026" width="7.28515625" style="190" customWidth="1"/>
    <col min="2027" max="2027" width="0" style="190" hidden="1" customWidth="1"/>
    <col min="2028" max="2028" width="7.28515625" style="190" customWidth="1"/>
    <col min="2029" max="2029" width="66.140625" style="190" customWidth="1"/>
    <col min="2030" max="2030" width="0" style="190" hidden="1" customWidth="1"/>
    <col min="2031" max="2031" width="28" style="190" customWidth="1"/>
    <col min="2032" max="2032" width="32.140625" style="190" customWidth="1"/>
    <col min="2033" max="2033" width="39.85546875" style="190" bestFit="1" customWidth="1"/>
    <col min="2034" max="2034" width="0" style="190" hidden="1" customWidth="1"/>
    <col min="2035" max="2035" width="7.28515625" style="190" customWidth="1"/>
    <col min="2036" max="2036" width="0" style="190" hidden="1" customWidth="1"/>
    <col min="2037" max="2037" width="7.28515625" style="190" customWidth="1"/>
    <col min="2038" max="2038" width="59.5703125" style="190" customWidth="1"/>
    <col min="2039" max="2039" width="0" style="190" hidden="1" customWidth="1"/>
    <col min="2040" max="2040" width="23.85546875" style="190" customWidth="1"/>
    <col min="2041" max="2041" width="27.42578125" style="190" customWidth="1"/>
    <col min="2042" max="2042" width="28" style="190" customWidth="1"/>
    <col min="2043" max="2045" width="0" style="190" hidden="1" customWidth="1"/>
    <col min="2046" max="2046" width="7.28515625" style="190" customWidth="1"/>
    <col min="2047" max="2047" width="6.140625" style="190" bestFit="1" customWidth="1"/>
    <col min="2048" max="2048" width="76.85546875" style="190"/>
    <col min="2049" max="2049" width="7.28515625" style="190" customWidth="1"/>
    <col min="2050" max="2050" width="6.140625" style="190" bestFit="1" customWidth="1"/>
    <col min="2051" max="2051" width="78" style="190" customWidth="1"/>
    <col min="2052" max="2052" width="20.7109375" style="190" customWidth="1"/>
    <col min="2053" max="2053" width="26" style="190" customWidth="1"/>
    <col min="2054" max="2054" width="37" style="190" bestFit="1" customWidth="1"/>
    <col min="2055" max="2063" width="0" style="190" hidden="1" customWidth="1"/>
    <col min="2064" max="2066" width="22.7109375" style="190" bestFit="1" customWidth="1"/>
    <col min="2067" max="2067" width="25.28515625" style="190" bestFit="1" customWidth="1"/>
    <col min="2068" max="2068" width="21" style="190" bestFit="1" customWidth="1"/>
    <col min="2069" max="2069" width="8.28515625" style="190" customWidth="1"/>
    <col min="2070" max="2070" width="19" style="190" bestFit="1" customWidth="1"/>
    <col min="2071" max="2071" width="20.5703125" style="190" bestFit="1" customWidth="1"/>
    <col min="2072" max="2072" width="19" style="190" customWidth="1"/>
    <col min="2073" max="2279" width="11.42578125" style="190" customWidth="1"/>
    <col min="2280" max="2282" width="7.28515625" style="190" customWidth="1"/>
    <col min="2283" max="2283" width="0" style="190" hidden="1" customWidth="1"/>
    <col min="2284" max="2284" width="7.28515625" style="190" customWidth="1"/>
    <col min="2285" max="2285" width="66.140625" style="190" customWidth="1"/>
    <col min="2286" max="2286" width="0" style="190" hidden="1" customWidth="1"/>
    <col min="2287" max="2287" width="28" style="190" customWidth="1"/>
    <col min="2288" max="2288" width="32.140625" style="190" customWidth="1"/>
    <col min="2289" max="2289" width="39.85546875" style="190" bestFit="1" customWidth="1"/>
    <col min="2290" max="2290" width="0" style="190" hidden="1" customWidth="1"/>
    <col min="2291" max="2291" width="7.28515625" style="190" customWidth="1"/>
    <col min="2292" max="2292" width="0" style="190" hidden="1" customWidth="1"/>
    <col min="2293" max="2293" width="7.28515625" style="190" customWidth="1"/>
    <col min="2294" max="2294" width="59.5703125" style="190" customWidth="1"/>
    <col min="2295" max="2295" width="0" style="190" hidden="1" customWidth="1"/>
    <col min="2296" max="2296" width="23.85546875" style="190" customWidth="1"/>
    <col min="2297" max="2297" width="27.42578125" style="190" customWidth="1"/>
    <col min="2298" max="2298" width="28" style="190" customWidth="1"/>
    <col min="2299" max="2301" width="0" style="190" hidden="1" customWidth="1"/>
    <col min="2302" max="2302" width="7.28515625" style="190" customWidth="1"/>
    <col min="2303" max="2303" width="6.140625" style="190" bestFit="1" customWidth="1"/>
    <col min="2304" max="2304" width="76.85546875" style="190"/>
    <col min="2305" max="2305" width="7.28515625" style="190" customWidth="1"/>
    <col min="2306" max="2306" width="6.140625" style="190" bestFit="1" customWidth="1"/>
    <col min="2307" max="2307" width="78" style="190" customWidth="1"/>
    <col min="2308" max="2308" width="20.7109375" style="190" customWidth="1"/>
    <col min="2309" max="2309" width="26" style="190" customWidth="1"/>
    <col min="2310" max="2310" width="37" style="190" bestFit="1" customWidth="1"/>
    <col min="2311" max="2319" width="0" style="190" hidden="1" customWidth="1"/>
    <col min="2320" max="2322" width="22.7109375" style="190" bestFit="1" customWidth="1"/>
    <col min="2323" max="2323" width="25.28515625" style="190" bestFit="1" customWidth="1"/>
    <col min="2324" max="2324" width="21" style="190" bestFit="1" customWidth="1"/>
    <col min="2325" max="2325" width="8.28515625" style="190" customWidth="1"/>
    <col min="2326" max="2326" width="19" style="190" bestFit="1" customWidth="1"/>
    <col min="2327" max="2327" width="20.5703125" style="190" bestFit="1" customWidth="1"/>
    <col min="2328" max="2328" width="19" style="190" customWidth="1"/>
    <col min="2329" max="2535" width="11.42578125" style="190" customWidth="1"/>
    <col min="2536" max="2538" width="7.28515625" style="190" customWidth="1"/>
    <col min="2539" max="2539" width="0" style="190" hidden="1" customWidth="1"/>
    <col min="2540" max="2540" width="7.28515625" style="190" customWidth="1"/>
    <col min="2541" max="2541" width="66.140625" style="190" customWidth="1"/>
    <col min="2542" max="2542" width="0" style="190" hidden="1" customWidth="1"/>
    <col min="2543" max="2543" width="28" style="190" customWidth="1"/>
    <col min="2544" max="2544" width="32.140625" style="190" customWidth="1"/>
    <col min="2545" max="2545" width="39.85546875" style="190" bestFit="1" customWidth="1"/>
    <col min="2546" max="2546" width="0" style="190" hidden="1" customWidth="1"/>
    <col min="2547" max="2547" width="7.28515625" style="190" customWidth="1"/>
    <col min="2548" max="2548" width="0" style="190" hidden="1" customWidth="1"/>
    <col min="2549" max="2549" width="7.28515625" style="190" customWidth="1"/>
    <col min="2550" max="2550" width="59.5703125" style="190" customWidth="1"/>
    <col min="2551" max="2551" width="0" style="190" hidden="1" customWidth="1"/>
    <col min="2552" max="2552" width="23.85546875" style="190" customWidth="1"/>
    <col min="2553" max="2553" width="27.42578125" style="190" customWidth="1"/>
    <col min="2554" max="2554" width="28" style="190" customWidth="1"/>
    <col min="2555" max="2557" width="0" style="190" hidden="1" customWidth="1"/>
    <col min="2558" max="2558" width="7.28515625" style="190" customWidth="1"/>
    <col min="2559" max="2559" width="6.140625" style="190" bestFit="1" customWidth="1"/>
    <col min="2560" max="2560" width="76.85546875" style="190"/>
    <col min="2561" max="2561" width="7.28515625" style="190" customWidth="1"/>
    <col min="2562" max="2562" width="6.140625" style="190" bestFit="1" customWidth="1"/>
    <col min="2563" max="2563" width="78" style="190" customWidth="1"/>
    <col min="2564" max="2564" width="20.7109375" style="190" customWidth="1"/>
    <col min="2565" max="2565" width="26" style="190" customWidth="1"/>
    <col min="2566" max="2566" width="37" style="190" bestFit="1" customWidth="1"/>
    <col min="2567" max="2575" width="0" style="190" hidden="1" customWidth="1"/>
    <col min="2576" max="2578" width="22.7109375" style="190" bestFit="1" customWidth="1"/>
    <col min="2579" max="2579" width="25.28515625" style="190" bestFit="1" customWidth="1"/>
    <col min="2580" max="2580" width="21" style="190" bestFit="1" customWidth="1"/>
    <col min="2581" max="2581" width="8.28515625" style="190" customWidth="1"/>
    <col min="2582" max="2582" width="19" style="190" bestFit="1" customWidth="1"/>
    <col min="2583" max="2583" width="20.5703125" style="190" bestFit="1" customWidth="1"/>
    <col min="2584" max="2584" width="19" style="190" customWidth="1"/>
    <col min="2585" max="2791" width="11.42578125" style="190" customWidth="1"/>
    <col min="2792" max="2794" width="7.28515625" style="190" customWidth="1"/>
    <col min="2795" max="2795" width="0" style="190" hidden="1" customWidth="1"/>
    <col min="2796" max="2796" width="7.28515625" style="190" customWidth="1"/>
    <col min="2797" max="2797" width="66.140625" style="190" customWidth="1"/>
    <col min="2798" max="2798" width="0" style="190" hidden="1" customWidth="1"/>
    <col min="2799" max="2799" width="28" style="190" customWidth="1"/>
    <col min="2800" max="2800" width="32.140625" style="190" customWidth="1"/>
    <col min="2801" max="2801" width="39.85546875" style="190" bestFit="1" customWidth="1"/>
    <col min="2802" max="2802" width="0" style="190" hidden="1" customWidth="1"/>
    <col min="2803" max="2803" width="7.28515625" style="190" customWidth="1"/>
    <col min="2804" max="2804" width="0" style="190" hidden="1" customWidth="1"/>
    <col min="2805" max="2805" width="7.28515625" style="190" customWidth="1"/>
    <col min="2806" max="2806" width="59.5703125" style="190" customWidth="1"/>
    <col min="2807" max="2807" width="0" style="190" hidden="1" customWidth="1"/>
    <col min="2808" max="2808" width="23.85546875" style="190" customWidth="1"/>
    <col min="2809" max="2809" width="27.42578125" style="190" customWidth="1"/>
    <col min="2810" max="2810" width="28" style="190" customWidth="1"/>
    <col min="2811" max="2813" width="0" style="190" hidden="1" customWidth="1"/>
    <col min="2814" max="2814" width="7.28515625" style="190" customWidth="1"/>
    <col min="2815" max="2815" width="6.140625" style="190" bestFit="1" customWidth="1"/>
    <col min="2816" max="2816" width="76.85546875" style="190"/>
    <col min="2817" max="2817" width="7.28515625" style="190" customWidth="1"/>
    <col min="2818" max="2818" width="6.140625" style="190" bestFit="1" customWidth="1"/>
    <col min="2819" max="2819" width="78" style="190" customWidth="1"/>
    <col min="2820" max="2820" width="20.7109375" style="190" customWidth="1"/>
    <col min="2821" max="2821" width="26" style="190" customWidth="1"/>
    <col min="2822" max="2822" width="37" style="190" bestFit="1" customWidth="1"/>
    <col min="2823" max="2831" width="0" style="190" hidden="1" customWidth="1"/>
    <col min="2832" max="2834" width="22.7109375" style="190" bestFit="1" customWidth="1"/>
    <col min="2835" max="2835" width="25.28515625" style="190" bestFit="1" customWidth="1"/>
    <col min="2836" max="2836" width="21" style="190" bestFit="1" customWidth="1"/>
    <col min="2837" max="2837" width="8.28515625" style="190" customWidth="1"/>
    <col min="2838" max="2838" width="19" style="190" bestFit="1" customWidth="1"/>
    <col min="2839" max="2839" width="20.5703125" style="190" bestFit="1" customWidth="1"/>
    <col min="2840" max="2840" width="19" style="190" customWidth="1"/>
    <col min="2841" max="3047" width="11.42578125" style="190" customWidth="1"/>
    <col min="3048" max="3050" width="7.28515625" style="190" customWidth="1"/>
    <col min="3051" max="3051" width="0" style="190" hidden="1" customWidth="1"/>
    <col min="3052" max="3052" width="7.28515625" style="190" customWidth="1"/>
    <col min="3053" max="3053" width="66.140625" style="190" customWidth="1"/>
    <col min="3054" max="3054" width="0" style="190" hidden="1" customWidth="1"/>
    <col min="3055" max="3055" width="28" style="190" customWidth="1"/>
    <col min="3056" max="3056" width="32.140625" style="190" customWidth="1"/>
    <col min="3057" max="3057" width="39.85546875" style="190" bestFit="1" customWidth="1"/>
    <col min="3058" max="3058" width="0" style="190" hidden="1" customWidth="1"/>
    <col min="3059" max="3059" width="7.28515625" style="190" customWidth="1"/>
    <col min="3060" max="3060" width="0" style="190" hidden="1" customWidth="1"/>
    <col min="3061" max="3061" width="7.28515625" style="190" customWidth="1"/>
    <col min="3062" max="3062" width="59.5703125" style="190" customWidth="1"/>
    <col min="3063" max="3063" width="0" style="190" hidden="1" customWidth="1"/>
    <col min="3064" max="3064" width="23.85546875" style="190" customWidth="1"/>
    <col min="3065" max="3065" width="27.42578125" style="190" customWidth="1"/>
    <col min="3066" max="3066" width="28" style="190" customWidth="1"/>
    <col min="3067" max="3069" width="0" style="190" hidden="1" customWidth="1"/>
    <col min="3070" max="3070" width="7.28515625" style="190" customWidth="1"/>
    <col min="3071" max="3071" width="6.140625" style="190" bestFit="1" customWidth="1"/>
    <col min="3072" max="3072" width="76.85546875" style="190"/>
    <col min="3073" max="3073" width="7.28515625" style="190" customWidth="1"/>
    <col min="3074" max="3074" width="6.140625" style="190" bestFit="1" customWidth="1"/>
    <col min="3075" max="3075" width="78" style="190" customWidth="1"/>
    <col min="3076" max="3076" width="20.7109375" style="190" customWidth="1"/>
    <col min="3077" max="3077" width="26" style="190" customWidth="1"/>
    <col min="3078" max="3078" width="37" style="190" bestFit="1" customWidth="1"/>
    <col min="3079" max="3087" width="0" style="190" hidden="1" customWidth="1"/>
    <col min="3088" max="3090" width="22.7109375" style="190" bestFit="1" customWidth="1"/>
    <col min="3091" max="3091" width="25.28515625" style="190" bestFit="1" customWidth="1"/>
    <col min="3092" max="3092" width="21" style="190" bestFit="1" customWidth="1"/>
    <col min="3093" max="3093" width="8.28515625" style="190" customWidth="1"/>
    <col min="3094" max="3094" width="19" style="190" bestFit="1" customWidth="1"/>
    <col min="3095" max="3095" width="20.5703125" style="190" bestFit="1" customWidth="1"/>
    <col min="3096" max="3096" width="19" style="190" customWidth="1"/>
    <col min="3097" max="3303" width="11.42578125" style="190" customWidth="1"/>
    <col min="3304" max="3306" width="7.28515625" style="190" customWidth="1"/>
    <col min="3307" max="3307" width="0" style="190" hidden="1" customWidth="1"/>
    <col min="3308" max="3308" width="7.28515625" style="190" customWidth="1"/>
    <col min="3309" max="3309" width="66.140625" style="190" customWidth="1"/>
    <col min="3310" max="3310" width="0" style="190" hidden="1" customWidth="1"/>
    <col min="3311" max="3311" width="28" style="190" customWidth="1"/>
    <col min="3312" max="3312" width="32.140625" style="190" customWidth="1"/>
    <col min="3313" max="3313" width="39.85546875" style="190" bestFit="1" customWidth="1"/>
    <col min="3314" max="3314" width="0" style="190" hidden="1" customWidth="1"/>
    <col min="3315" max="3315" width="7.28515625" style="190" customWidth="1"/>
    <col min="3316" max="3316" width="0" style="190" hidden="1" customWidth="1"/>
    <col min="3317" max="3317" width="7.28515625" style="190" customWidth="1"/>
    <col min="3318" max="3318" width="59.5703125" style="190" customWidth="1"/>
    <col min="3319" max="3319" width="0" style="190" hidden="1" customWidth="1"/>
    <col min="3320" max="3320" width="23.85546875" style="190" customWidth="1"/>
    <col min="3321" max="3321" width="27.42578125" style="190" customWidth="1"/>
    <col min="3322" max="3322" width="28" style="190" customWidth="1"/>
    <col min="3323" max="3325" width="0" style="190" hidden="1" customWidth="1"/>
    <col min="3326" max="3326" width="7.28515625" style="190" customWidth="1"/>
    <col min="3327" max="3327" width="6.140625" style="190" bestFit="1" customWidth="1"/>
    <col min="3328" max="3328" width="76.85546875" style="190"/>
    <col min="3329" max="3329" width="7.28515625" style="190" customWidth="1"/>
    <col min="3330" max="3330" width="6.140625" style="190" bestFit="1" customWidth="1"/>
    <col min="3331" max="3331" width="78" style="190" customWidth="1"/>
    <col min="3332" max="3332" width="20.7109375" style="190" customWidth="1"/>
    <col min="3333" max="3333" width="26" style="190" customWidth="1"/>
    <col min="3334" max="3334" width="37" style="190" bestFit="1" customWidth="1"/>
    <col min="3335" max="3343" width="0" style="190" hidden="1" customWidth="1"/>
    <col min="3344" max="3346" width="22.7109375" style="190" bestFit="1" customWidth="1"/>
    <col min="3347" max="3347" width="25.28515625" style="190" bestFit="1" customWidth="1"/>
    <col min="3348" max="3348" width="21" style="190" bestFit="1" customWidth="1"/>
    <col min="3349" max="3349" width="8.28515625" style="190" customWidth="1"/>
    <col min="3350" max="3350" width="19" style="190" bestFit="1" customWidth="1"/>
    <col min="3351" max="3351" width="20.5703125" style="190" bestFit="1" customWidth="1"/>
    <col min="3352" max="3352" width="19" style="190" customWidth="1"/>
    <col min="3353" max="3559" width="11.42578125" style="190" customWidth="1"/>
    <col min="3560" max="3562" width="7.28515625" style="190" customWidth="1"/>
    <col min="3563" max="3563" width="0" style="190" hidden="1" customWidth="1"/>
    <col min="3564" max="3564" width="7.28515625" style="190" customWidth="1"/>
    <col min="3565" max="3565" width="66.140625" style="190" customWidth="1"/>
    <col min="3566" max="3566" width="0" style="190" hidden="1" customWidth="1"/>
    <col min="3567" max="3567" width="28" style="190" customWidth="1"/>
    <col min="3568" max="3568" width="32.140625" style="190" customWidth="1"/>
    <col min="3569" max="3569" width="39.85546875" style="190" bestFit="1" customWidth="1"/>
    <col min="3570" max="3570" width="0" style="190" hidden="1" customWidth="1"/>
    <col min="3571" max="3571" width="7.28515625" style="190" customWidth="1"/>
    <col min="3572" max="3572" width="0" style="190" hidden="1" customWidth="1"/>
    <col min="3573" max="3573" width="7.28515625" style="190" customWidth="1"/>
    <col min="3574" max="3574" width="59.5703125" style="190" customWidth="1"/>
    <col min="3575" max="3575" width="0" style="190" hidden="1" customWidth="1"/>
    <col min="3576" max="3576" width="23.85546875" style="190" customWidth="1"/>
    <col min="3577" max="3577" width="27.42578125" style="190" customWidth="1"/>
    <col min="3578" max="3578" width="28" style="190" customWidth="1"/>
    <col min="3579" max="3581" width="0" style="190" hidden="1" customWidth="1"/>
    <col min="3582" max="3582" width="7.28515625" style="190" customWidth="1"/>
    <col min="3583" max="3583" width="6.140625" style="190" bestFit="1" customWidth="1"/>
    <col min="3584" max="3584" width="76.85546875" style="190"/>
    <col min="3585" max="3585" width="7.28515625" style="190" customWidth="1"/>
    <col min="3586" max="3586" width="6.140625" style="190" bestFit="1" customWidth="1"/>
    <col min="3587" max="3587" width="78" style="190" customWidth="1"/>
    <col min="3588" max="3588" width="20.7109375" style="190" customWidth="1"/>
    <col min="3589" max="3589" width="26" style="190" customWidth="1"/>
    <col min="3590" max="3590" width="37" style="190" bestFit="1" customWidth="1"/>
    <col min="3591" max="3599" width="0" style="190" hidden="1" customWidth="1"/>
    <col min="3600" max="3602" width="22.7109375" style="190" bestFit="1" customWidth="1"/>
    <col min="3603" max="3603" width="25.28515625" style="190" bestFit="1" customWidth="1"/>
    <col min="3604" max="3604" width="21" style="190" bestFit="1" customWidth="1"/>
    <col min="3605" max="3605" width="8.28515625" style="190" customWidth="1"/>
    <col min="3606" max="3606" width="19" style="190" bestFit="1" customWidth="1"/>
    <col min="3607" max="3607" width="20.5703125" style="190" bestFit="1" customWidth="1"/>
    <col min="3608" max="3608" width="19" style="190" customWidth="1"/>
    <col min="3609" max="3815" width="11.42578125" style="190" customWidth="1"/>
    <col min="3816" max="3818" width="7.28515625" style="190" customWidth="1"/>
    <col min="3819" max="3819" width="0" style="190" hidden="1" customWidth="1"/>
    <col min="3820" max="3820" width="7.28515625" style="190" customWidth="1"/>
    <col min="3821" max="3821" width="66.140625" style="190" customWidth="1"/>
    <col min="3822" max="3822" width="0" style="190" hidden="1" customWidth="1"/>
    <col min="3823" max="3823" width="28" style="190" customWidth="1"/>
    <col min="3824" max="3824" width="32.140625" style="190" customWidth="1"/>
    <col min="3825" max="3825" width="39.85546875" style="190" bestFit="1" customWidth="1"/>
    <col min="3826" max="3826" width="0" style="190" hidden="1" customWidth="1"/>
    <col min="3827" max="3827" width="7.28515625" style="190" customWidth="1"/>
    <col min="3828" max="3828" width="0" style="190" hidden="1" customWidth="1"/>
    <col min="3829" max="3829" width="7.28515625" style="190" customWidth="1"/>
    <col min="3830" max="3830" width="59.5703125" style="190" customWidth="1"/>
    <col min="3831" max="3831" width="0" style="190" hidden="1" customWidth="1"/>
    <col min="3832" max="3832" width="23.85546875" style="190" customWidth="1"/>
    <col min="3833" max="3833" width="27.42578125" style="190" customWidth="1"/>
    <col min="3834" max="3834" width="28" style="190" customWidth="1"/>
    <col min="3835" max="3837" width="0" style="190" hidden="1" customWidth="1"/>
    <col min="3838" max="3838" width="7.28515625" style="190" customWidth="1"/>
    <col min="3839" max="3839" width="6.140625" style="190" bestFit="1" customWidth="1"/>
    <col min="3840" max="3840" width="76.85546875" style="190"/>
    <col min="3841" max="3841" width="7.28515625" style="190" customWidth="1"/>
    <col min="3842" max="3842" width="6.140625" style="190" bestFit="1" customWidth="1"/>
    <col min="3843" max="3843" width="78" style="190" customWidth="1"/>
    <col min="3844" max="3844" width="20.7109375" style="190" customWidth="1"/>
    <col min="3845" max="3845" width="26" style="190" customWidth="1"/>
    <col min="3846" max="3846" width="37" style="190" bestFit="1" customWidth="1"/>
    <col min="3847" max="3855" width="0" style="190" hidden="1" customWidth="1"/>
    <col min="3856" max="3858" width="22.7109375" style="190" bestFit="1" customWidth="1"/>
    <col min="3859" max="3859" width="25.28515625" style="190" bestFit="1" customWidth="1"/>
    <col min="3860" max="3860" width="21" style="190" bestFit="1" customWidth="1"/>
    <col min="3861" max="3861" width="8.28515625" style="190" customWidth="1"/>
    <col min="3862" max="3862" width="19" style="190" bestFit="1" customWidth="1"/>
    <col min="3863" max="3863" width="20.5703125" style="190" bestFit="1" customWidth="1"/>
    <col min="3864" max="3864" width="19" style="190" customWidth="1"/>
    <col min="3865" max="4071" width="11.42578125" style="190" customWidth="1"/>
    <col min="4072" max="4074" width="7.28515625" style="190" customWidth="1"/>
    <col min="4075" max="4075" width="0" style="190" hidden="1" customWidth="1"/>
    <col min="4076" max="4076" width="7.28515625" style="190" customWidth="1"/>
    <col min="4077" max="4077" width="66.140625" style="190" customWidth="1"/>
    <col min="4078" max="4078" width="0" style="190" hidden="1" customWidth="1"/>
    <col min="4079" max="4079" width="28" style="190" customWidth="1"/>
    <col min="4080" max="4080" width="32.140625" style="190" customWidth="1"/>
    <col min="4081" max="4081" width="39.85546875" style="190" bestFit="1" customWidth="1"/>
    <col min="4082" max="4082" width="0" style="190" hidden="1" customWidth="1"/>
    <col min="4083" max="4083" width="7.28515625" style="190" customWidth="1"/>
    <col min="4084" max="4084" width="0" style="190" hidden="1" customWidth="1"/>
    <col min="4085" max="4085" width="7.28515625" style="190" customWidth="1"/>
    <col min="4086" max="4086" width="59.5703125" style="190" customWidth="1"/>
    <col min="4087" max="4087" width="0" style="190" hidden="1" customWidth="1"/>
    <col min="4088" max="4088" width="23.85546875" style="190" customWidth="1"/>
    <col min="4089" max="4089" width="27.42578125" style="190" customWidth="1"/>
    <col min="4090" max="4090" width="28" style="190" customWidth="1"/>
    <col min="4091" max="4093" width="0" style="190" hidden="1" customWidth="1"/>
    <col min="4094" max="4094" width="7.28515625" style="190" customWidth="1"/>
    <col min="4095" max="4095" width="6.140625" style="190" bestFit="1" customWidth="1"/>
    <col min="4096" max="4096" width="76.85546875" style="190"/>
    <col min="4097" max="4097" width="7.28515625" style="190" customWidth="1"/>
    <col min="4098" max="4098" width="6.140625" style="190" bestFit="1" customWidth="1"/>
    <col min="4099" max="4099" width="78" style="190" customWidth="1"/>
    <col min="4100" max="4100" width="20.7109375" style="190" customWidth="1"/>
    <col min="4101" max="4101" width="26" style="190" customWidth="1"/>
    <col min="4102" max="4102" width="37" style="190" bestFit="1" customWidth="1"/>
    <col min="4103" max="4111" width="0" style="190" hidden="1" customWidth="1"/>
    <col min="4112" max="4114" width="22.7109375" style="190" bestFit="1" customWidth="1"/>
    <col min="4115" max="4115" width="25.28515625" style="190" bestFit="1" customWidth="1"/>
    <col min="4116" max="4116" width="21" style="190" bestFit="1" customWidth="1"/>
    <col min="4117" max="4117" width="8.28515625" style="190" customWidth="1"/>
    <col min="4118" max="4118" width="19" style="190" bestFit="1" customWidth="1"/>
    <col min="4119" max="4119" width="20.5703125" style="190" bestFit="1" customWidth="1"/>
    <col min="4120" max="4120" width="19" style="190" customWidth="1"/>
    <col min="4121" max="4327" width="11.42578125" style="190" customWidth="1"/>
    <col min="4328" max="4330" width="7.28515625" style="190" customWidth="1"/>
    <col min="4331" max="4331" width="0" style="190" hidden="1" customWidth="1"/>
    <col min="4332" max="4332" width="7.28515625" style="190" customWidth="1"/>
    <col min="4333" max="4333" width="66.140625" style="190" customWidth="1"/>
    <col min="4334" max="4334" width="0" style="190" hidden="1" customWidth="1"/>
    <col min="4335" max="4335" width="28" style="190" customWidth="1"/>
    <col min="4336" max="4336" width="32.140625" style="190" customWidth="1"/>
    <col min="4337" max="4337" width="39.85546875" style="190" bestFit="1" customWidth="1"/>
    <col min="4338" max="4338" width="0" style="190" hidden="1" customWidth="1"/>
    <col min="4339" max="4339" width="7.28515625" style="190" customWidth="1"/>
    <col min="4340" max="4340" width="0" style="190" hidden="1" customWidth="1"/>
    <col min="4341" max="4341" width="7.28515625" style="190" customWidth="1"/>
    <col min="4342" max="4342" width="59.5703125" style="190" customWidth="1"/>
    <col min="4343" max="4343" width="0" style="190" hidden="1" customWidth="1"/>
    <col min="4344" max="4344" width="23.85546875" style="190" customWidth="1"/>
    <col min="4345" max="4345" width="27.42578125" style="190" customWidth="1"/>
    <col min="4346" max="4346" width="28" style="190" customWidth="1"/>
    <col min="4347" max="4349" width="0" style="190" hidden="1" customWidth="1"/>
    <col min="4350" max="4350" width="7.28515625" style="190" customWidth="1"/>
    <col min="4351" max="4351" width="6.140625" style="190" bestFit="1" customWidth="1"/>
    <col min="4352" max="4352" width="76.85546875" style="190"/>
    <col min="4353" max="4353" width="7.28515625" style="190" customWidth="1"/>
    <col min="4354" max="4354" width="6.140625" style="190" bestFit="1" customWidth="1"/>
    <col min="4355" max="4355" width="78" style="190" customWidth="1"/>
    <col min="4356" max="4356" width="20.7109375" style="190" customWidth="1"/>
    <col min="4357" max="4357" width="26" style="190" customWidth="1"/>
    <col min="4358" max="4358" width="37" style="190" bestFit="1" customWidth="1"/>
    <col min="4359" max="4367" width="0" style="190" hidden="1" customWidth="1"/>
    <col min="4368" max="4370" width="22.7109375" style="190" bestFit="1" customWidth="1"/>
    <col min="4371" max="4371" width="25.28515625" style="190" bestFit="1" customWidth="1"/>
    <col min="4372" max="4372" width="21" style="190" bestFit="1" customWidth="1"/>
    <col min="4373" max="4373" width="8.28515625" style="190" customWidth="1"/>
    <col min="4374" max="4374" width="19" style="190" bestFit="1" customWidth="1"/>
    <col min="4375" max="4375" width="20.5703125" style="190" bestFit="1" customWidth="1"/>
    <col min="4376" max="4376" width="19" style="190" customWidth="1"/>
    <col min="4377" max="4583" width="11.42578125" style="190" customWidth="1"/>
    <col min="4584" max="4586" width="7.28515625" style="190" customWidth="1"/>
    <col min="4587" max="4587" width="0" style="190" hidden="1" customWidth="1"/>
    <col min="4588" max="4588" width="7.28515625" style="190" customWidth="1"/>
    <col min="4589" max="4589" width="66.140625" style="190" customWidth="1"/>
    <col min="4590" max="4590" width="0" style="190" hidden="1" customWidth="1"/>
    <col min="4591" max="4591" width="28" style="190" customWidth="1"/>
    <col min="4592" max="4592" width="32.140625" style="190" customWidth="1"/>
    <col min="4593" max="4593" width="39.85546875" style="190" bestFit="1" customWidth="1"/>
    <col min="4594" max="4594" width="0" style="190" hidden="1" customWidth="1"/>
    <col min="4595" max="4595" width="7.28515625" style="190" customWidth="1"/>
    <col min="4596" max="4596" width="0" style="190" hidden="1" customWidth="1"/>
    <col min="4597" max="4597" width="7.28515625" style="190" customWidth="1"/>
    <col min="4598" max="4598" width="59.5703125" style="190" customWidth="1"/>
    <col min="4599" max="4599" width="0" style="190" hidden="1" customWidth="1"/>
    <col min="4600" max="4600" width="23.85546875" style="190" customWidth="1"/>
    <col min="4601" max="4601" width="27.42578125" style="190" customWidth="1"/>
    <col min="4602" max="4602" width="28" style="190" customWidth="1"/>
    <col min="4603" max="4605" width="0" style="190" hidden="1" customWidth="1"/>
    <col min="4606" max="4606" width="7.28515625" style="190" customWidth="1"/>
    <col min="4607" max="4607" width="6.140625" style="190" bestFit="1" customWidth="1"/>
    <col min="4608" max="4608" width="76.85546875" style="190"/>
    <col min="4609" max="4609" width="7.28515625" style="190" customWidth="1"/>
    <col min="4610" max="4610" width="6.140625" style="190" bestFit="1" customWidth="1"/>
    <col min="4611" max="4611" width="78" style="190" customWidth="1"/>
    <col min="4612" max="4612" width="20.7109375" style="190" customWidth="1"/>
    <col min="4613" max="4613" width="26" style="190" customWidth="1"/>
    <col min="4614" max="4614" width="37" style="190" bestFit="1" customWidth="1"/>
    <col min="4615" max="4623" width="0" style="190" hidden="1" customWidth="1"/>
    <col min="4624" max="4626" width="22.7109375" style="190" bestFit="1" customWidth="1"/>
    <col min="4627" max="4627" width="25.28515625" style="190" bestFit="1" customWidth="1"/>
    <col min="4628" max="4628" width="21" style="190" bestFit="1" customWidth="1"/>
    <col min="4629" max="4629" width="8.28515625" style="190" customWidth="1"/>
    <col min="4630" max="4630" width="19" style="190" bestFit="1" customWidth="1"/>
    <col min="4631" max="4631" width="20.5703125" style="190" bestFit="1" customWidth="1"/>
    <col min="4632" max="4632" width="19" style="190" customWidth="1"/>
    <col min="4633" max="4839" width="11.42578125" style="190" customWidth="1"/>
    <col min="4840" max="4842" width="7.28515625" style="190" customWidth="1"/>
    <col min="4843" max="4843" width="0" style="190" hidden="1" customWidth="1"/>
    <col min="4844" max="4844" width="7.28515625" style="190" customWidth="1"/>
    <col min="4845" max="4845" width="66.140625" style="190" customWidth="1"/>
    <col min="4846" max="4846" width="0" style="190" hidden="1" customWidth="1"/>
    <col min="4847" max="4847" width="28" style="190" customWidth="1"/>
    <col min="4848" max="4848" width="32.140625" style="190" customWidth="1"/>
    <col min="4849" max="4849" width="39.85546875" style="190" bestFit="1" customWidth="1"/>
    <col min="4850" max="4850" width="0" style="190" hidden="1" customWidth="1"/>
    <col min="4851" max="4851" width="7.28515625" style="190" customWidth="1"/>
    <col min="4852" max="4852" width="0" style="190" hidden="1" customWidth="1"/>
    <col min="4853" max="4853" width="7.28515625" style="190" customWidth="1"/>
    <col min="4854" max="4854" width="59.5703125" style="190" customWidth="1"/>
    <col min="4855" max="4855" width="0" style="190" hidden="1" customWidth="1"/>
    <col min="4856" max="4856" width="23.85546875" style="190" customWidth="1"/>
    <col min="4857" max="4857" width="27.42578125" style="190" customWidth="1"/>
    <col min="4858" max="4858" width="28" style="190" customWidth="1"/>
    <col min="4859" max="4861" width="0" style="190" hidden="1" customWidth="1"/>
    <col min="4862" max="4862" width="7.28515625" style="190" customWidth="1"/>
    <col min="4863" max="4863" width="6.140625" style="190" bestFit="1" customWidth="1"/>
    <col min="4864" max="4864" width="76.85546875" style="190"/>
    <col min="4865" max="4865" width="7.28515625" style="190" customWidth="1"/>
    <col min="4866" max="4866" width="6.140625" style="190" bestFit="1" customWidth="1"/>
    <col min="4867" max="4867" width="78" style="190" customWidth="1"/>
    <col min="4868" max="4868" width="20.7109375" style="190" customWidth="1"/>
    <col min="4869" max="4869" width="26" style="190" customWidth="1"/>
    <col min="4870" max="4870" width="37" style="190" bestFit="1" customWidth="1"/>
    <col min="4871" max="4879" width="0" style="190" hidden="1" customWidth="1"/>
    <col min="4880" max="4882" width="22.7109375" style="190" bestFit="1" customWidth="1"/>
    <col min="4883" max="4883" width="25.28515625" style="190" bestFit="1" customWidth="1"/>
    <col min="4884" max="4884" width="21" style="190" bestFit="1" customWidth="1"/>
    <col min="4885" max="4885" width="8.28515625" style="190" customWidth="1"/>
    <col min="4886" max="4886" width="19" style="190" bestFit="1" customWidth="1"/>
    <col min="4887" max="4887" width="20.5703125" style="190" bestFit="1" customWidth="1"/>
    <col min="4888" max="4888" width="19" style="190" customWidth="1"/>
    <col min="4889" max="5095" width="11.42578125" style="190" customWidth="1"/>
    <col min="5096" max="5098" width="7.28515625" style="190" customWidth="1"/>
    <col min="5099" max="5099" width="0" style="190" hidden="1" customWidth="1"/>
    <col min="5100" max="5100" width="7.28515625" style="190" customWidth="1"/>
    <col min="5101" max="5101" width="66.140625" style="190" customWidth="1"/>
    <col min="5102" max="5102" width="0" style="190" hidden="1" customWidth="1"/>
    <col min="5103" max="5103" width="28" style="190" customWidth="1"/>
    <col min="5104" max="5104" width="32.140625" style="190" customWidth="1"/>
    <col min="5105" max="5105" width="39.85546875" style="190" bestFit="1" customWidth="1"/>
    <col min="5106" max="5106" width="0" style="190" hidden="1" customWidth="1"/>
    <col min="5107" max="5107" width="7.28515625" style="190" customWidth="1"/>
    <col min="5108" max="5108" width="0" style="190" hidden="1" customWidth="1"/>
    <col min="5109" max="5109" width="7.28515625" style="190" customWidth="1"/>
    <col min="5110" max="5110" width="59.5703125" style="190" customWidth="1"/>
    <col min="5111" max="5111" width="0" style="190" hidden="1" customWidth="1"/>
    <col min="5112" max="5112" width="23.85546875" style="190" customWidth="1"/>
    <col min="5113" max="5113" width="27.42578125" style="190" customWidth="1"/>
    <col min="5114" max="5114" width="28" style="190" customWidth="1"/>
    <col min="5115" max="5117" width="0" style="190" hidden="1" customWidth="1"/>
    <col min="5118" max="5118" width="7.28515625" style="190" customWidth="1"/>
    <col min="5119" max="5119" width="6.140625" style="190" bestFit="1" customWidth="1"/>
    <col min="5120" max="5120" width="76.85546875" style="190"/>
    <col min="5121" max="5121" width="7.28515625" style="190" customWidth="1"/>
    <col min="5122" max="5122" width="6.140625" style="190" bestFit="1" customWidth="1"/>
    <col min="5123" max="5123" width="78" style="190" customWidth="1"/>
    <col min="5124" max="5124" width="20.7109375" style="190" customWidth="1"/>
    <col min="5125" max="5125" width="26" style="190" customWidth="1"/>
    <col min="5126" max="5126" width="37" style="190" bestFit="1" customWidth="1"/>
    <col min="5127" max="5135" width="0" style="190" hidden="1" customWidth="1"/>
    <col min="5136" max="5138" width="22.7109375" style="190" bestFit="1" customWidth="1"/>
    <col min="5139" max="5139" width="25.28515625" style="190" bestFit="1" customWidth="1"/>
    <col min="5140" max="5140" width="21" style="190" bestFit="1" customWidth="1"/>
    <col min="5141" max="5141" width="8.28515625" style="190" customWidth="1"/>
    <col min="5142" max="5142" width="19" style="190" bestFit="1" customWidth="1"/>
    <col min="5143" max="5143" width="20.5703125" style="190" bestFit="1" customWidth="1"/>
    <col min="5144" max="5144" width="19" style="190" customWidth="1"/>
    <col min="5145" max="5351" width="11.42578125" style="190" customWidth="1"/>
    <col min="5352" max="5354" width="7.28515625" style="190" customWidth="1"/>
    <col min="5355" max="5355" width="0" style="190" hidden="1" customWidth="1"/>
    <col min="5356" max="5356" width="7.28515625" style="190" customWidth="1"/>
    <col min="5357" max="5357" width="66.140625" style="190" customWidth="1"/>
    <col min="5358" max="5358" width="0" style="190" hidden="1" customWidth="1"/>
    <col min="5359" max="5359" width="28" style="190" customWidth="1"/>
    <col min="5360" max="5360" width="32.140625" style="190" customWidth="1"/>
    <col min="5361" max="5361" width="39.85546875" style="190" bestFit="1" customWidth="1"/>
    <col min="5362" max="5362" width="0" style="190" hidden="1" customWidth="1"/>
    <col min="5363" max="5363" width="7.28515625" style="190" customWidth="1"/>
    <col min="5364" max="5364" width="0" style="190" hidden="1" customWidth="1"/>
    <col min="5365" max="5365" width="7.28515625" style="190" customWidth="1"/>
    <col min="5366" max="5366" width="59.5703125" style="190" customWidth="1"/>
    <col min="5367" max="5367" width="0" style="190" hidden="1" customWidth="1"/>
    <col min="5368" max="5368" width="23.85546875" style="190" customWidth="1"/>
    <col min="5369" max="5369" width="27.42578125" style="190" customWidth="1"/>
    <col min="5370" max="5370" width="28" style="190" customWidth="1"/>
    <col min="5371" max="5373" width="0" style="190" hidden="1" customWidth="1"/>
    <col min="5374" max="5374" width="7.28515625" style="190" customWidth="1"/>
    <col min="5375" max="5375" width="6.140625" style="190" bestFit="1" customWidth="1"/>
    <col min="5376" max="5376" width="76.85546875" style="190"/>
    <col min="5377" max="5377" width="7.28515625" style="190" customWidth="1"/>
    <col min="5378" max="5378" width="6.140625" style="190" bestFit="1" customWidth="1"/>
    <col min="5379" max="5379" width="78" style="190" customWidth="1"/>
    <col min="5380" max="5380" width="20.7109375" style="190" customWidth="1"/>
    <col min="5381" max="5381" width="26" style="190" customWidth="1"/>
    <col min="5382" max="5382" width="37" style="190" bestFit="1" customWidth="1"/>
    <col min="5383" max="5391" width="0" style="190" hidden="1" customWidth="1"/>
    <col min="5392" max="5394" width="22.7109375" style="190" bestFit="1" customWidth="1"/>
    <col min="5395" max="5395" width="25.28515625" style="190" bestFit="1" customWidth="1"/>
    <col min="5396" max="5396" width="21" style="190" bestFit="1" customWidth="1"/>
    <col min="5397" max="5397" width="8.28515625" style="190" customWidth="1"/>
    <col min="5398" max="5398" width="19" style="190" bestFit="1" customWidth="1"/>
    <col min="5399" max="5399" width="20.5703125" style="190" bestFit="1" customWidth="1"/>
    <col min="5400" max="5400" width="19" style="190" customWidth="1"/>
    <col min="5401" max="5607" width="11.42578125" style="190" customWidth="1"/>
    <col min="5608" max="5610" width="7.28515625" style="190" customWidth="1"/>
    <col min="5611" max="5611" width="0" style="190" hidden="1" customWidth="1"/>
    <col min="5612" max="5612" width="7.28515625" style="190" customWidth="1"/>
    <col min="5613" max="5613" width="66.140625" style="190" customWidth="1"/>
    <col min="5614" max="5614" width="0" style="190" hidden="1" customWidth="1"/>
    <col min="5615" max="5615" width="28" style="190" customWidth="1"/>
    <col min="5616" max="5616" width="32.140625" style="190" customWidth="1"/>
    <col min="5617" max="5617" width="39.85546875" style="190" bestFit="1" customWidth="1"/>
    <col min="5618" max="5618" width="0" style="190" hidden="1" customWidth="1"/>
    <col min="5619" max="5619" width="7.28515625" style="190" customWidth="1"/>
    <col min="5620" max="5620" width="0" style="190" hidden="1" customWidth="1"/>
    <col min="5621" max="5621" width="7.28515625" style="190" customWidth="1"/>
    <col min="5622" max="5622" width="59.5703125" style="190" customWidth="1"/>
    <col min="5623" max="5623" width="0" style="190" hidden="1" customWidth="1"/>
    <col min="5624" max="5624" width="23.85546875" style="190" customWidth="1"/>
    <col min="5625" max="5625" width="27.42578125" style="190" customWidth="1"/>
    <col min="5626" max="5626" width="28" style="190" customWidth="1"/>
    <col min="5627" max="5629" width="0" style="190" hidden="1" customWidth="1"/>
    <col min="5630" max="5630" width="7.28515625" style="190" customWidth="1"/>
    <col min="5631" max="5631" width="6.140625" style="190" bestFit="1" customWidth="1"/>
    <col min="5632" max="5632" width="76.85546875" style="190"/>
    <col min="5633" max="5633" width="7.28515625" style="190" customWidth="1"/>
    <col min="5634" max="5634" width="6.140625" style="190" bestFit="1" customWidth="1"/>
    <col min="5635" max="5635" width="78" style="190" customWidth="1"/>
    <col min="5636" max="5636" width="20.7109375" style="190" customWidth="1"/>
    <col min="5637" max="5637" width="26" style="190" customWidth="1"/>
    <col min="5638" max="5638" width="37" style="190" bestFit="1" customWidth="1"/>
    <col min="5639" max="5647" width="0" style="190" hidden="1" customWidth="1"/>
    <col min="5648" max="5650" width="22.7109375" style="190" bestFit="1" customWidth="1"/>
    <col min="5651" max="5651" width="25.28515625" style="190" bestFit="1" customWidth="1"/>
    <col min="5652" max="5652" width="21" style="190" bestFit="1" customWidth="1"/>
    <col min="5653" max="5653" width="8.28515625" style="190" customWidth="1"/>
    <col min="5654" max="5654" width="19" style="190" bestFit="1" customWidth="1"/>
    <col min="5655" max="5655" width="20.5703125" style="190" bestFit="1" customWidth="1"/>
    <col min="5656" max="5656" width="19" style="190" customWidth="1"/>
    <col min="5657" max="5863" width="11.42578125" style="190" customWidth="1"/>
    <col min="5864" max="5866" width="7.28515625" style="190" customWidth="1"/>
    <col min="5867" max="5867" width="0" style="190" hidden="1" customWidth="1"/>
    <col min="5868" max="5868" width="7.28515625" style="190" customWidth="1"/>
    <col min="5869" max="5869" width="66.140625" style="190" customWidth="1"/>
    <col min="5870" max="5870" width="0" style="190" hidden="1" customWidth="1"/>
    <col min="5871" max="5871" width="28" style="190" customWidth="1"/>
    <col min="5872" max="5872" width="32.140625" style="190" customWidth="1"/>
    <col min="5873" max="5873" width="39.85546875" style="190" bestFit="1" customWidth="1"/>
    <col min="5874" max="5874" width="0" style="190" hidden="1" customWidth="1"/>
    <col min="5875" max="5875" width="7.28515625" style="190" customWidth="1"/>
    <col min="5876" max="5876" width="0" style="190" hidden="1" customWidth="1"/>
    <col min="5877" max="5877" width="7.28515625" style="190" customWidth="1"/>
    <col min="5878" max="5878" width="59.5703125" style="190" customWidth="1"/>
    <col min="5879" max="5879" width="0" style="190" hidden="1" customWidth="1"/>
    <col min="5880" max="5880" width="23.85546875" style="190" customWidth="1"/>
    <col min="5881" max="5881" width="27.42578125" style="190" customWidth="1"/>
    <col min="5882" max="5882" width="28" style="190" customWidth="1"/>
    <col min="5883" max="5885" width="0" style="190" hidden="1" customWidth="1"/>
    <col min="5886" max="5886" width="7.28515625" style="190" customWidth="1"/>
    <col min="5887" max="5887" width="6.140625" style="190" bestFit="1" customWidth="1"/>
    <col min="5888" max="5888" width="76.85546875" style="190"/>
    <col min="5889" max="5889" width="7.28515625" style="190" customWidth="1"/>
    <col min="5890" max="5890" width="6.140625" style="190" bestFit="1" customWidth="1"/>
    <col min="5891" max="5891" width="78" style="190" customWidth="1"/>
    <col min="5892" max="5892" width="20.7109375" style="190" customWidth="1"/>
    <col min="5893" max="5893" width="26" style="190" customWidth="1"/>
    <col min="5894" max="5894" width="37" style="190" bestFit="1" customWidth="1"/>
    <col min="5895" max="5903" width="0" style="190" hidden="1" customWidth="1"/>
    <col min="5904" max="5906" width="22.7109375" style="190" bestFit="1" customWidth="1"/>
    <col min="5907" max="5907" width="25.28515625" style="190" bestFit="1" customWidth="1"/>
    <col min="5908" max="5908" width="21" style="190" bestFit="1" customWidth="1"/>
    <col min="5909" max="5909" width="8.28515625" style="190" customWidth="1"/>
    <col min="5910" max="5910" width="19" style="190" bestFit="1" customWidth="1"/>
    <col min="5911" max="5911" width="20.5703125" style="190" bestFit="1" customWidth="1"/>
    <col min="5912" max="5912" width="19" style="190" customWidth="1"/>
    <col min="5913" max="6119" width="11.42578125" style="190" customWidth="1"/>
    <col min="6120" max="6122" width="7.28515625" style="190" customWidth="1"/>
    <col min="6123" max="6123" width="0" style="190" hidden="1" customWidth="1"/>
    <col min="6124" max="6124" width="7.28515625" style="190" customWidth="1"/>
    <col min="6125" max="6125" width="66.140625" style="190" customWidth="1"/>
    <col min="6126" max="6126" width="0" style="190" hidden="1" customWidth="1"/>
    <col min="6127" max="6127" width="28" style="190" customWidth="1"/>
    <col min="6128" max="6128" width="32.140625" style="190" customWidth="1"/>
    <col min="6129" max="6129" width="39.85546875" style="190" bestFit="1" customWidth="1"/>
    <col min="6130" max="6130" width="0" style="190" hidden="1" customWidth="1"/>
    <col min="6131" max="6131" width="7.28515625" style="190" customWidth="1"/>
    <col min="6132" max="6132" width="0" style="190" hidden="1" customWidth="1"/>
    <col min="6133" max="6133" width="7.28515625" style="190" customWidth="1"/>
    <col min="6134" max="6134" width="59.5703125" style="190" customWidth="1"/>
    <col min="6135" max="6135" width="0" style="190" hidden="1" customWidth="1"/>
    <col min="6136" max="6136" width="23.85546875" style="190" customWidth="1"/>
    <col min="6137" max="6137" width="27.42578125" style="190" customWidth="1"/>
    <col min="6138" max="6138" width="28" style="190" customWidth="1"/>
    <col min="6139" max="6141" width="0" style="190" hidden="1" customWidth="1"/>
    <col min="6142" max="6142" width="7.28515625" style="190" customWidth="1"/>
    <col min="6143" max="6143" width="6.140625" style="190" bestFit="1" customWidth="1"/>
    <col min="6144" max="6144" width="76.85546875" style="190"/>
    <col min="6145" max="6145" width="7.28515625" style="190" customWidth="1"/>
    <col min="6146" max="6146" width="6.140625" style="190" bestFit="1" customWidth="1"/>
    <col min="6147" max="6147" width="78" style="190" customWidth="1"/>
    <col min="6148" max="6148" width="20.7109375" style="190" customWidth="1"/>
    <col min="6149" max="6149" width="26" style="190" customWidth="1"/>
    <col min="6150" max="6150" width="37" style="190" bestFit="1" customWidth="1"/>
    <col min="6151" max="6159" width="0" style="190" hidden="1" customWidth="1"/>
    <col min="6160" max="6162" width="22.7109375" style="190" bestFit="1" customWidth="1"/>
    <col min="6163" max="6163" width="25.28515625" style="190" bestFit="1" customWidth="1"/>
    <col min="6164" max="6164" width="21" style="190" bestFit="1" customWidth="1"/>
    <col min="6165" max="6165" width="8.28515625" style="190" customWidth="1"/>
    <col min="6166" max="6166" width="19" style="190" bestFit="1" customWidth="1"/>
    <col min="6167" max="6167" width="20.5703125" style="190" bestFit="1" customWidth="1"/>
    <col min="6168" max="6168" width="19" style="190" customWidth="1"/>
    <col min="6169" max="6375" width="11.42578125" style="190" customWidth="1"/>
    <col min="6376" max="6378" width="7.28515625" style="190" customWidth="1"/>
    <col min="6379" max="6379" width="0" style="190" hidden="1" customWidth="1"/>
    <col min="6380" max="6380" width="7.28515625" style="190" customWidth="1"/>
    <col min="6381" max="6381" width="66.140625" style="190" customWidth="1"/>
    <col min="6382" max="6382" width="0" style="190" hidden="1" customWidth="1"/>
    <col min="6383" max="6383" width="28" style="190" customWidth="1"/>
    <col min="6384" max="6384" width="32.140625" style="190" customWidth="1"/>
    <col min="6385" max="6385" width="39.85546875" style="190" bestFit="1" customWidth="1"/>
    <col min="6386" max="6386" width="0" style="190" hidden="1" customWidth="1"/>
    <col min="6387" max="6387" width="7.28515625" style="190" customWidth="1"/>
    <col min="6388" max="6388" width="0" style="190" hidden="1" customWidth="1"/>
    <col min="6389" max="6389" width="7.28515625" style="190" customWidth="1"/>
    <col min="6390" max="6390" width="59.5703125" style="190" customWidth="1"/>
    <col min="6391" max="6391" width="0" style="190" hidden="1" customWidth="1"/>
    <col min="6392" max="6392" width="23.85546875" style="190" customWidth="1"/>
    <col min="6393" max="6393" width="27.42578125" style="190" customWidth="1"/>
    <col min="6394" max="6394" width="28" style="190" customWidth="1"/>
    <col min="6395" max="6397" width="0" style="190" hidden="1" customWidth="1"/>
    <col min="6398" max="6398" width="7.28515625" style="190" customWidth="1"/>
    <col min="6399" max="6399" width="6.140625" style="190" bestFit="1" customWidth="1"/>
    <col min="6400" max="6400" width="76.85546875" style="190"/>
    <col min="6401" max="6401" width="7.28515625" style="190" customWidth="1"/>
    <col min="6402" max="6402" width="6.140625" style="190" bestFit="1" customWidth="1"/>
    <col min="6403" max="6403" width="78" style="190" customWidth="1"/>
    <col min="6404" max="6404" width="20.7109375" style="190" customWidth="1"/>
    <col min="6405" max="6405" width="26" style="190" customWidth="1"/>
    <col min="6406" max="6406" width="37" style="190" bestFit="1" customWidth="1"/>
    <col min="6407" max="6415" width="0" style="190" hidden="1" customWidth="1"/>
    <col min="6416" max="6418" width="22.7109375" style="190" bestFit="1" customWidth="1"/>
    <col min="6419" max="6419" width="25.28515625" style="190" bestFit="1" customWidth="1"/>
    <col min="6420" max="6420" width="21" style="190" bestFit="1" customWidth="1"/>
    <col min="6421" max="6421" width="8.28515625" style="190" customWidth="1"/>
    <col min="6422" max="6422" width="19" style="190" bestFit="1" customWidth="1"/>
    <col min="6423" max="6423" width="20.5703125" style="190" bestFit="1" customWidth="1"/>
    <col min="6424" max="6424" width="19" style="190" customWidth="1"/>
    <col min="6425" max="6631" width="11.42578125" style="190" customWidth="1"/>
    <col min="6632" max="6634" width="7.28515625" style="190" customWidth="1"/>
    <col min="6635" max="6635" width="0" style="190" hidden="1" customWidth="1"/>
    <col min="6636" max="6636" width="7.28515625" style="190" customWidth="1"/>
    <col min="6637" max="6637" width="66.140625" style="190" customWidth="1"/>
    <col min="6638" max="6638" width="0" style="190" hidden="1" customWidth="1"/>
    <col min="6639" max="6639" width="28" style="190" customWidth="1"/>
    <col min="6640" max="6640" width="32.140625" style="190" customWidth="1"/>
    <col min="6641" max="6641" width="39.85546875" style="190" bestFit="1" customWidth="1"/>
    <col min="6642" max="6642" width="0" style="190" hidden="1" customWidth="1"/>
    <col min="6643" max="6643" width="7.28515625" style="190" customWidth="1"/>
    <col min="6644" max="6644" width="0" style="190" hidden="1" customWidth="1"/>
    <col min="6645" max="6645" width="7.28515625" style="190" customWidth="1"/>
    <col min="6646" max="6646" width="59.5703125" style="190" customWidth="1"/>
    <col min="6647" max="6647" width="0" style="190" hidden="1" customWidth="1"/>
    <col min="6648" max="6648" width="23.85546875" style="190" customWidth="1"/>
    <col min="6649" max="6649" width="27.42578125" style="190" customWidth="1"/>
    <col min="6650" max="6650" width="28" style="190" customWidth="1"/>
    <col min="6651" max="6653" width="0" style="190" hidden="1" customWidth="1"/>
    <col min="6654" max="6654" width="7.28515625" style="190" customWidth="1"/>
    <col min="6655" max="6655" width="6.140625" style="190" bestFit="1" customWidth="1"/>
    <col min="6656" max="6656" width="76.85546875" style="190"/>
    <col min="6657" max="6657" width="7.28515625" style="190" customWidth="1"/>
    <col min="6658" max="6658" width="6.140625" style="190" bestFit="1" customWidth="1"/>
    <col min="6659" max="6659" width="78" style="190" customWidth="1"/>
    <col min="6660" max="6660" width="20.7109375" style="190" customWidth="1"/>
    <col min="6661" max="6661" width="26" style="190" customWidth="1"/>
    <col min="6662" max="6662" width="37" style="190" bestFit="1" customWidth="1"/>
    <col min="6663" max="6671" width="0" style="190" hidden="1" customWidth="1"/>
    <col min="6672" max="6674" width="22.7109375" style="190" bestFit="1" customWidth="1"/>
    <col min="6675" max="6675" width="25.28515625" style="190" bestFit="1" customWidth="1"/>
    <col min="6676" max="6676" width="21" style="190" bestFit="1" customWidth="1"/>
    <col min="6677" max="6677" width="8.28515625" style="190" customWidth="1"/>
    <col min="6678" max="6678" width="19" style="190" bestFit="1" customWidth="1"/>
    <col min="6679" max="6679" width="20.5703125" style="190" bestFit="1" customWidth="1"/>
    <col min="6680" max="6680" width="19" style="190" customWidth="1"/>
    <col min="6681" max="6887" width="11.42578125" style="190" customWidth="1"/>
    <col min="6888" max="6890" width="7.28515625" style="190" customWidth="1"/>
    <col min="6891" max="6891" width="0" style="190" hidden="1" customWidth="1"/>
    <col min="6892" max="6892" width="7.28515625" style="190" customWidth="1"/>
    <col min="6893" max="6893" width="66.140625" style="190" customWidth="1"/>
    <col min="6894" max="6894" width="0" style="190" hidden="1" customWidth="1"/>
    <col min="6895" max="6895" width="28" style="190" customWidth="1"/>
    <col min="6896" max="6896" width="32.140625" style="190" customWidth="1"/>
    <col min="6897" max="6897" width="39.85546875" style="190" bestFit="1" customWidth="1"/>
    <col min="6898" max="6898" width="0" style="190" hidden="1" customWidth="1"/>
    <col min="6899" max="6899" width="7.28515625" style="190" customWidth="1"/>
    <col min="6900" max="6900" width="0" style="190" hidden="1" customWidth="1"/>
    <col min="6901" max="6901" width="7.28515625" style="190" customWidth="1"/>
    <col min="6902" max="6902" width="59.5703125" style="190" customWidth="1"/>
    <col min="6903" max="6903" width="0" style="190" hidden="1" customWidth="1"/>
    <col min="6904" max="6904" width="23.85546875" style="190" customWidth="1"/>
    <col min="6905" max="6905" width="27.42578125" style="190" customWidth="1"/>
    <col min="6906" max="6906" width="28" style="190" customWidth="1"/>
    <col min="6907" max="6909" width="0" style="190" hidden="1" customWidth="1"/>
    <col min="6910" max="6910" width="7.28515625" style="190" customWidth="1"/>
    <col min="6911" max="6911" width="6.140625" style="190" bestFit="1" customWidth="1"/>
    <col min="6912" max="6912" width="76.85546875" style="190"/>
    <col min="6913" max="6913" width="7.28515625" style="190" customWidth="1"/>
    <col min="6914" max="6914" width="6.140625" style="190" bestFit="1" customWidth="1"/>
    <col min="6915" max="6915" width="78" style="190" customWidth="1"/>
    <col min="6916" max="6916" width="20.7109375" style="190" customWidth="1"/>
    <col min="6917" max="6917" width="26" style="190" customWidth="1"/>
    <col min="6918" max="6918" width="37" style="190" bestFit="1" customWidth="1"/>
    <col min="6919" max="6927" width="0" style="190" hidden="1" customWidth="1"/>
    <col min="6928" max="6930" width="22.7109375" style="190" bestFit="1" customWidth="1"/>
    <col min="6931" max="6931" width="25.28515625" style="190" bestFit="1" customWidth="1"/>
    <col min="6932" max="6932" width="21" style="190" bestFit="1" customWidth="1"/>
    <col min="6933" max="6933" width="8.28515625" style="190" customWidth="1"/>
    <col min="6934" max="6934" width="19" style="190" bestFit="1" customWidth="1"/>
    <col min="6935" max="6935" width="20.5703125" style="190" bestFit="1" customWidth="1"/>
    <col min="6936" max="6936" width="19" style="190" customWidth="1"/>
    <col min="6937" max="7143" width="11.42578125" style="190" customWidth="1"/>
    <col min="7144" max="7146" width="7.28515625" style="190" customWidth="1"/>
    <col min="7147" max="7147" width="0" style="190" hidden="1" customWidth="1"/>
    <col min="7148" max="7148" width="7.28515625" style="190" customWidth="1"/>
    <col min="7149" max="7149" width="66.140625" style="190" customWidth="1"/>
    <col min="7150" max="7150" width="0" style="190" hidden="1" customWidth="1"/>
    <col min="7151" max="7151" width="28" style="190" customWidth="1"/>
    <col min="7152" max="7152" width="32.140625" style="190" customWidth="1"/>
    <col min="7153" max="7153" width="39.85546875" style="190" bestFit="1" customWidth="1"/>
    <col min="7154" max="7154" width="0" style="190" hidden="1" customWidth="1"/>
    <col min="7155" max="7155" width="7.28515625" style="190" customWidth="1"/>
    <col min="7156" max="7156" width="0" style="190" hidden="1" customWidth="1"/>
    <col min="7157" max="7157" width="7.28515625" style="190" customWidth="1"/>
    <col min="7158" max="7158" width="59.5703125" style="190" customWidth="1"/>
    <col min="7159" max="7159" width="0" style="190" hidden="1" customWidth="1"/>
    <col min="7160" max="7160" width="23.85546875" style="190" customWidth="1"/>
    <col min="7161" max="7161" width="27.42578125" style="190" customWidth="1"/>
    <col min="7162" max="7162" width="28" style="190" customWidth="1"/>
    <col min="7163" max="7165" width="0" style="190" hidden="1" customWidth="1"/>
    <col min="7166" max="7166" width="7.28515625" style="190" customWidth="1"/>
    <col min="7167" max="7167" width="6.140625" style="190" bestFit="1" customWidth="1"/>
    <col min="7168" max="7168" width="76.85546875" style="190"/>
    <col min="7169" max="7169" width="7.28515625" style="190" customWidth="1"/>
    <col min="7170" max="7170" width="6.140625" style="190" bestFit="1" customWidth="1"/>
    <col min="7171" max="7171" width="78" style="190" customWidth="1"/>
    <col min="7172" max="7172" width="20.7109375" style="190" customWidth="1"/>
    <col min="7173" max="7173" width="26" style="190" customWidth="1"/>
    <col min="7174" max="7174" width="37" style="190" bestFit="1" customWidth="1"/>
    <col min="7175" max="7183" width="0" style="190" hidden="1" customWidth="1"/>
    <col min="7184" max="7186" width="22.7109375" style="190" bestFit="1" customWidth="1"/>
    <col min="7187" max="7187" width="25.28515625" style="190" bestFit="1" customWidth="1"/>
    <col min="7188" max="7188" width="21" style="190" bestFit="1" customWidth="1"/>
    <col min="7189" max="7189" width="8.28515625" style="190" customWidth="1"/>
    <col min="7190" max="7190" width="19" style="190" bestFit="1" customWidth="1"/>
    <col min="7191" max="7191" width="20.5703125" style="190" bestFit="1" customWidth="1"/>
    <col min="7192" max="7192" width="19" style="190" customWidth="1"/>
    <col min="7193" max="7399" width="11.42578125" style="190" customWidth="1"/>
    <col min="7400" max="7402" width="7.28515625" style="190" customWidth="1"/>
    <col min="7403" max="7403" width="0" style="190" hidden="1" customWidth="1"/>
    <col min="7404" max="7404" width="7.28515625" style="190" customWidth="1"/>
    <col min="7405" max="7405" width="66.140625" style="190" customWidth="1"/>
    <col min="7406" max="7406" width="0" style="190" hidden="1" customWidth="1"/>
    <col min="7407" max="7407" width="28" style="190" customWidth="1"/>
    <col min="7408" max="7408" width="32.140625" style="190" customWidth="1"/>
    <col min="7409" max="7409" width="39.85546875" style="190" bestFit="1" customWidth="1"/>
    <col min="7410" max="7410" width="0" style="190" hidden="1" customWidth="1"/>
    <col min="7411" max="7411" width="7.28515625" style="190" customWidth="1"/>
    <col min="7412" max="7412" width="0" style="190" hidden="1" customWidth="1"/>
    <col min="7413" max="7413" width="7.28515625" style="190" customWidth="1"/>
    <col min="7414" max="7414" width="59.5703125" style="190" customWidth="1"/>
    <col min="7415" max="7415" width="0" style="190" hidden="1" customWidth="1"/>
    <col min="7416" max="7416" width="23.85546875" style="190" customWidth="1"/>
    <col min="7417" max="7417" width="27.42578125" style="190" customWidth="1"/>
    <col min="7418" max="7418" width="28" style="190" customWidth="1"/>
    <col min="7419" max="7421" width="0" style="190" hidden="1" customWidth="1"/>
    <col min="7422" max="7422" width="7.28515625" style="190" customWidth="1"/>
    <col min="7423" max="7423" width="6.140625" style="190" bestFit="1" customWidth="1"/>
    <col min="7424" max="7424" width="76.85546875" style="190"/>
    <col min="7425" max="7425" width="7.28515625" style="190" customWidth="1"/>
    <col min="7426" max="7426" width="6.140625" style="190" bestFit="1" customWidth="1"/>
    <col min="7427" max="7427" width="78" style="190" customWidth="1"/>
    <col min="7428" max="7428" width="20.7109375" style="190" customWidth="1"/>
    <col min="7429" max="7429" width="26" style="190" customWidth="1"/>
    <col min="7430" max="7430" width="37" style="190" bestFit="1" customWidth="1"/>
    <col min="7431" max="7439" width="0" style="190" hidden="1" customWidth="1"/>
    <col min="7440" max="7442" width="22.7109375" style="190" bestFit="1" customWidth="1"/>
    <col min="7443" max="7443" width="25.28515625" style="190" bestFit="1" customWidth="1"/>
    <col min="7444" max="7444" width="21" style="190" bestFit="1" customWidth="1"/>
    <col min="7445" max="7445" width="8.28515625" style="190" customWidth="1"/>
    <col min="7446" max="7446" width="19" style="190" bestFit="1" customWidth="1"/>
    <col min="7447" max="7447" width="20.5703125" style="190" bestFit="1" customWidth="1"/>
    <col min="7448" max="7448" width="19" style="190" customWidth="1"/>
    <col min="7449" max="7655" width="11.42578125" style="190" customWidth="1"/>
    <col min="7656" max="7658" width="7.28515625" style="190" customWidth="1"/>
    <col min="7659" max="7659" width="0" style="190" hidden="1" customWidth="1"/>
    <col min="7660" max="7660" width="7.28515625" style="190" customWidth="1"/>
    <col min="7661" max="7661" width="66.140625" style="190" customWidth="1"/>
    <col min="7662" max="7662" width="0" style="190" hidden="1" customWidth="1"/>
    <col min="7663" max="7663" width="28" style="190" customWidth="1"/>
    <col min="7664" max="7664" width="32.140625" style="190" customWidth="1"/>
    <col min="7665" max="7665" width="39.85546875" style="190" bestFit="1" customWidth="1"/>
    <col min="7666" max="7666" width="0" style="190" hidden="1" customWidth="1"/>
    <col min="7667" max="7667" width="7.28515625" style="190" customWidth="1"/>
    <col min="7668" max="7668" width="0" style="190" hidden="1" customWidth="1"/>
    <col min="7669" max="7669" width="7.28515625" style="190" customWidth="1"/>
    <col min="7670" max="7670" width="59.5703125" style="190" customWidth="1"/>
    <col min="7671" max="7671" width="0" style="190" hidden="1" customWidth="1"/>
    <col min="7672" max="7672" width="23.85546875" style="190" customWidth="1"/>
    <col min="7673" max="7673" width="27.42578125" style="190" customWidth="1"/>
    <col min="7674" max="7674" width="28" style="190" customWidth="1"/>
    <col min="7675" max="7677" width="0" style="190" hidden="1" customWidth="1"/>
    <col min="7678" max="7678" width="7.28515625" style="190" customWidth="1"/>
    <col min="7679" max="7679" width="6.140625" style="190" bestFit="1" customWidth="1"/>
    <col min="7680" max="7680" width="76.85546875" style="190"/>
    <col min="7681" max="7681" width="7.28515625" style="190" customWidth="1"/>
    <col min="7682" max="7682" width="6.140625" style="190" bestFit="1" customWidth="1"/>
    <col min="7683" max="7683" width="78" style="190" customWidth="1"/>
    <col min="7684" max="7684" width="20.7109375" style="190" customWidth="1"/>
    <col min="7685" max="7685" width="26" style="190" customWidth="1"/>
    <col min="7686" max="7686" width="37" style="190" bestFit="1" customWidth="1"/>
    <col min="7687" max="7695" width="0" style="190" hidden="1" customWidth="1"/>
    <col min="7696" max="7698" width="22.7109375" style="190" bestFit="1" customWidth="1"/>
    <col min="7699" max="7699" width="25.28515625" style="190" bestFit="1" customWidth="1"/>
    <col min="7700" max="7700" width="21" style="190" bestFit="1" customWidth="1"/>
    <col min="7701" max="7701" width="8.28515625" style="190" customWidth="1"/>
    <col min="7702" max="7702" width="19" style="190" bestFit="1" customWidth="1"/>
    <col min="7703" max="7703" width="20.5703125" style="190" bestFit="1" customWidth="1"/>
    <col min="7704" max="7704" width="19" style="190" customWidth="1"/>
    <col min="7705" max="7911" width="11.42578125" style="190" customWidth="1"/>
    <col min="7912" max="7914" width="7.28515625" style="190" customWidth="1"/>
    <col min="7915" max="7915" width="0" style="190" hidden="1" customWidth="1"/>
    <col min="7916" max="7916" width="7.28515625" style="190" customWidth="1"/>
    <col min="7917" max="7917" width="66.140625" style="190" customWidth="1"/>
    <col min="7918" max="7918" width="0" style="190" hidden="1" customWidth="1"/>
    <col min="7919" max="7919" width="28" style="190" customWidth="1"/>
    <col min="7920" max="7920" width="32.140625" style="190" customWidth="1"/>
    <col min="7921" max="7921" width="39.85546875" style="190" bestFit="1" customWidth="1"/>
    <col min="7922" max="7922" width="0" style="190" hidden="1" customWidth="1"/>
    <col min="7923" max="7923" width="7.28515625" style="190" customWidth="1"/>
    <col min="7924" max="7924" width="0" style="190" hidden="1" customWidth="1"/>
    <col min="7925" max="7925" width="7.28515625" style="190" customWidth="1"/>
    <col min="7926" max="7926" width="59.5703125" style="190" customWidth="1"/>
    <col min="7927" max="7927" width="0" style="190" hidden="1" customWidth="1"/>
    <col min="7928" max="7928" width="23.85546875" style="190" customWidth="1"/>
    <col min="7929" max="7929" width="27.42578125" style="190" customWidth="1"/>
    <col min="7930" max="7930" width="28" style="190" customWidth="1"/>
    <col min="7931" max="7933" width="0" style="190" hidden="1" customWidth="1"/>
    <col min="7934" max="7934" width="7.28515625" style="190" customWidth="1"/>
    <col min="7935" max="7935" width="6.140625" style="190" bestFit="1" customWidth="1"/>
    <col min="7936" max="7936" width="76.85546875" style="190"/>
    <col min="7937" max="7937" width="7.28515625" style="190" customWidth="1"/>
    <col min="7938" max="7938" width="6.140625" style="190" bestFit="1" customWidth="1"/>
    <col min="7939" max="7939" width="78" style="190" customWidth="1"/>
    <col min="7940" max="7940" width="20.7109375" style="190" customWidth="1"/>
    <col min="7941" max="7941" width="26" style="190" customWidth="1"/>
    <col min="7942" max="7942" width="37" style="190" bestFit="1" customWidth="1"/>
    <col min="7943" max="7951" width="0" style="190" hidden="1" customWidth="1"/>
    <col min="7952" max="7954" width="22.7109375" style="190" bestFit="1" customWidth="1"/>
    <col min="7955" max="7955" width="25.28515625" style="190" bestFit="1" customWidth="1"/>
    <col min="7956" max="7956" width="21" style="190" bestFit="1" customWidth="1"/>
    <col min="7957" max="7957" width="8.28515625" style="190" customWidth="1"/>
    <col min="7958" max="7958" width="19" style="190" bestFit="1" customWidth="1"/>
    <col min="7959" max="7959" width="20.5703125" style="190" bestFit="1" customWidth="1"/>
    <col min="7960" max="7960" width="19" style="190" customWidth="1"/>
    <col min="7961" max="8167" width="11.42578125" style="190" customWidth="1"/>
    <col min="8168" max="8170" width="7.28515625" style="190" customWidth="1"/>
    <col min="8171" max="8171" width="0" style="190" hidden="1" customWidth="1"/>
    <col min="8172" max="8172" width="7.28515625" style="190" customWidth="1"/>
    <col min="8173" max="8173" width="66.140625" style="190" customWidth="1"/>
    <col min="8174" max="8174" width="0" style="190" hidden="1" customWidth="1"/>
    <col min="8175" max="8175" width="28" style="190" customWidth="1"/>
    <col min="8176" max="8176" width="32.140625" style="190" customWidth="1"/>
    <col min="8177" max="8177" width="39.85546875" style="190" bestFit="1" customWidth="1"/>
    <col min="8178" max="8178" width="0" style="190" hidden="1" customWidth="1"/>
    <col min="8179" max="8179" width="7.28515625" style="190" customWidth="1"/>
    <col min="8180" max="8180" width="0" style="190" hidden="1" customWidth="1"/>
    <col min="8181" max="8181" width="7.28515625" style="190" customWidth="1"/>
    <col min="8182" max="8182" width="59.5703125" style="190" customWidth="1"/>
    <col min="8183" max="8183" width="0" style="190" hidden="1" customWidth="1"/>
    <col min="8184" max="8184" width="23.85546875" style="190" customWidth="1"/>
    <col min="8185" max="8185" width="27.42578125" style="190" customWidth="1"/>
    <col min="8186" max="8186" width="28" style="190" customWidth="1"/>
    <col min="8187" max="8189" width="0" style="190" hidden="1" customWidth="1"/>
    <col min="8190" max="8190" width="7.28515625" style="190" customWidth="1"/>
    <col min="8191" max="8191" width="6.140625" style="190" bestFit="1" customWidth="1"/>
    <col min="8192" max="8192" width="76.85546875" style="190"/>
    <col min="8193" max="8193" width="7.28515625" style="190" customWidth="1"/>
    <col min="8194" max="8194" width="6.140625" style="190" bestFit="1" customWidth="1"/>
    <col min="8195" max="8195" width="78" style="190" customWidth="1"/>
    <col min="8196" max="8196" width="20.7109375" style="190" customWidth="1"/>
    <col min="8197" max="8197" width="26" style="190" customWidth="1"/>
    <col min="8198" max="8198" width="37" style="190" bestFit="1" customWidth="1"/>
    <col min="8199" max="8207" width="0" style="190" hidden="1" customWidth="1"/>
    <col min="8208" max="8210" width="22.7109375" style="190" bestFit="1" customWidth="1"/>
    <col min="8211" max="8211" width="25.28515625" style="190" bestFit="1" customWidth="1"/>
    <col min="8212" max="8212" width="21" style="190" bestFit="1" customWidth="1"/>
    <col min="8213" max="8213" width="8.28515625" style="190" customWidth="1"/>
    <col min="8214" max="8214" width="19" style="190" bestFit="1" customWidth="1"/>
    <col min="8215" max="8215" width="20.5703125" style="190" bestFit="1" customWidth="1"/>
    <col min="8216" max="8216" width="19" style="190" customWidth="1"/>
    <col min="8217" max="8423" width="11.42578125" style="190" customWidth="1"/>
    <col min="8424" max="8426" width="7.28515625" style="190" customWidth="1"/>
    <col min="8427" max="8427" width="0" style="190" hidden="1" customWidth="1"/>
    <col min="8428" max="8428" width="7.28515625" style="190" customWidth="1"/>
    <col min="8429" max="8429" width="66.140625" style="190" customWidth="1"/>
    <col min="8430" max="8430" width="0" style="190" hidden="1" customWidth="1"/>
    <col min="8431" max="8431" width="28" style="190" customWidth="1"/>
    <col min="8432" max="8432" width="32.140625" style="190" customWidth="1"/>
    <col min="8433" max="8433" width="39.85546875" style="190" bestFit="1" customWidth="1"/>
    <col min="8434" max="8434" width="0" style="190" hidden="1" customWidth="1"/>
    <col min="8435" max="8435" width="7.28515625" style="190" customWidth="1"/>
    <col min="8436" max="8436" width="0" style="190" hidden="1" customWidth="1"/>
    <col min="8437" max="8437" width="7.28515625" style="190" customWidth="1"/>
    <col min="8438" max="8438" width="59.5703125" style="190" customWidth="1"/>
    <col min="8439" max="8439" width="0" style="190" hidden="1" customWidth="1"/>
    <col min="8440" max="8440" width="23.85546875" style="190" customWidth="1"/>
    <col min="8441" max="8441" width="27.42578125" style="190" customWidth="1"/>
    <col min="8442" max="8442" width="28" style="190" customWidth="1"/>
    <col min="8443" max="8445" width="0" style="190" hidden="1" customWidth="1"/>
    <col min="8446" max="8446" width="7.28515625" style="190" customWidth="1"/>
    <col min="8447" max="8447" width="6.140625" style="190" bestFit="1" customWidth="1"/>
    <col min="8448" max="8448" width="76.85546875" style="190"/>
    <col min="8449" max="8449" width="7.28515625" style="190" customWidth="1"/>
    <col min="8450" max="8450" width="6.140625" style="190" bestFit="1" customWidth="1"/>
    <col min="8451" max="8451" width="78" style="190" customWidth="1"/>
    <col min="8452" max="8452" width="20.7109375" style="190" customWidth="1"/>
    <col min="8453" max="8453" width="26" style="190" customWidth="1"/>
    <col min="8454" max="8454" width="37" style="190" bestFit="1" customWidth="1"/>
    <col min="8455" max="8463" width="0" style="190" hidden="1" customWidth="1"/>
    <col min="8464" max="8466" width="22.7109375" style="190" bestFit="1" customWidth="1"/>
    <col min="8467" max="8467" width="25.28515625" style="190" bestFit="1" customWidth="1"/>
    <col min="8468" max="8468" width="21" style="190" bestFit="1" customWidth="1"/>
    <col min="8469" max="8469" width="8.28515625" style="190" customWidth="1"/>
    <col min="8470" max="8470" width="19" style="190" bestFit="1" customWidth="1"/>
    <col min="8471" max="8471" width="20.5703125" style="190" bestFit="1" customWidth="1"/>
    <col min="8472" max="8472" width="19" style="190" customWidth="1"/>
    <col min="8473" max="8679" width="11.42578125" style="190" customWidth="1"/>
    <col min="8680" max="8682" width="7.28515625" style="190" customWidth="1"/>
    <col min="8683" max="8683" width="0" style="190" hidden="1" customWidth="1"/>
    <col min="8684" max="8684" width="7.28515625" style="190" customWidth="1"/>
    <col min="8685" max="8685" width="66.140625" style="190" customWidth="1"/>
    <col min="8686" max="8686" width="0" style="190" hidden="1" customWidth="1"/>
    <col min="8687" max="8687" width="28" style="190" customWidth="1"/>
    <col min="8688" max="8688" width="32.140625" style="190" customWidth="1"/>
    <col min="8689" max="8689" width="39.85546875" style="190" bestFit="1" customWidth="1"/>
    <col min="8690" max="8690" width="0" style="190" hidden="1" customWidth="1"/>
    <col min="8691" max="8691" width="7.28515625" style="190" customWidth="1"/>
    <col min="8692" max="8692" width="0" style="190" hidden="1" customWidth="1"/>
    <col min="8693" max="8693" width="7.28515625" style="190" customWidth="1"/>
    <col min="8694" max="8694" width="59.5703125" style="190" customWidth="1"/>
    <col min="8695" max="8695" width="0" style="190" hidden="1" customWidth="1"/>
    <col min="8696" max="8696" width="23.85546875" style="190" customWidth="1"/>
    <col min="8697" max="8697" width="27.42578125" style="190" customWidth="1"/>
    <col min="8698" max="8698" width="28" style="190" customWidth="1"/>
    <col min="8699" max="8701" width="0" style="190" hidden="1" customWidth="1"/>
    <col min="8702" max="8702" width="7.28515625" style="190" customWidth="1"/>
    <col min="8703" max="8703" width="6.140625" style="190" bestFit="1" customWidth="1"/>
    <col min="8704" max="8704" width="76.85546875" style="190"/>
    <col min="8705" max="8705" width="7.28515625" style="190" customWidth="1"/>
    <col min="8706" max="8706" width="6.140625" style="190" bestFit="1" customWidth="1"/>
    <col min="8707" max="8707" width="78" style="190" customWidth="1"/>
    <col min="8708" max="8708" width="20.7109375" style="190" customWidth="1"/>
    <col min="8709" max="8709" width="26" style="190" customWidth="1"/>
    <col min="8710" max="8710" width="37" style="190" bestFit="1" customWidth="1"/>
    <col min="8711" max="8719" width="0" style="190" hidden="1" customWidth="1"/>
    <col min="8720" max="8722" width="22.7109375" style="190" bestFit="1" customWidth="1"/>
    <col min="8723" max="8723" width="25.28515625" style="190" bestFit="1" customWidth="1"/>
    <col min="8724" max="8724" width="21" style="190" bestFit="1" customWidth="1"/>
    <col min="8725" max="8725" width="8.28515625" style="190" customWidth="1"/>
    <col min="8726" max="8726" width="19" style="190" bestFit="1" customWidth="1"/>
    <col min="8727" max="8727" width="20.5703125" style="190" bestFit="1" customWidth="1"/>
    <col min="8728" max="8728" width="19" style="190" customWidth="1"/>
    <col min="8729" max="8935" width="11.42578125" style="190" customWidth="1"/>
    <col min="8936" max="8938" width="7.28515625" style="190" customWidth="1"/>
    <col min="8939" max="8939" width="0" style="190" hidden="1" customWidth="1"/>
    <col min="8940" max="8940" width="7.28515625" style="190" customWidth="1"/>
    <col min="8941" max="8941" width="66.140625" style="190" customWidth="1"/>
    <col min="8942" max="8942" width="0" style="190" hidden="1" customWidth="1"/>
    <col min="8943" max="8943" width="28" style="190" customWidth="1"/>
    <col min="8944" max="8944" width="32.140625" style="190" customWidth="1"/>
    <col min="8945" max="8945" width="39.85546875" style="190" bestFit="1" customWidth="1"/>
    <col min="8946" max="8946" width="0" style="190" hidden="1" customWidth="1"/>
    <col min="8947" max="8947" width="7.28515625" style="190" customWidth="1"/>
    <col min="8948" max="8948" width="0" style="190" hidden="1" customWidth="1"/>
    <col min="8949" max="8949" width="7.28515625" style="190" customWidth="1"/>
    <col min="8950" max="8950" width="59.5703125" style="190" customWidth="1"/>
    <col min="8951" max="8951" width="0" style="190" hidden="1" customWidth="1"/>
    <col min="8952" max="8952" width="23.85546875" style="190" customWidth="1"/>
    <col min="8953" max="8953" width="27.42578125" style="190" customWidth="1"/>
    <col min="8954" max="8954" width="28" style="190" customWidth="1"/>
    <col min="8955" max="8957" width="0" style="190" hidden="1" customWidth="1"/>
    <col min="8958" max="8958" width="7.28515625" style="190" customWidth="1"/>
    <col min="8959" max="8959" width="6.140625" style="190" bestFit="1" customWidth="1"/>
    <col min="8960" max="8960" width="76.85546875" style="190"/>
    <col min="8961" max="8961" width="7.28515625" style="190" customWidth="1"/>
    <col min="8962" max="8962" width="6.140625" style="190" bestFit="1" customWidth="1"/>
    <col min="8963" max="8963" width="78" style="190" customWidth="1"/>
    <col min="8964" max="8964" width="20.7109375" style="190" customWidth="1"/>
    <col min="8965" max="8965" width="26" style="190" customWidth="1"/>
    <col min="8966" max="8966" width="37" style="190" bestFit="1" customWidth="1"/>
    <col min="8967" max="8975" width="0" style="190" hidden="1" customWidth="1"/>
    <col min="8976" max="8978" width="22.7109375" style="190" bestFit="1" customWidth="1"/>
    <col min="8979" max="8979" width="25.28515625" style="190" bestFit="1" customWidth="1"/>
    <col min="8980" max="8980" width="21" style="190" bestFit="1" customWidth="1"/>
    <col min="8981" max="8981" width="8.28515625" style="190" customWidth="1"/>
    <col min="8982" max="8982" width="19" style="190" bestFit="1" customWidth="1"/>
    <col min="8983" max="8983" width="20.5703125" style="190" bestFit="1" customWidth="1"/>
    <col min="8984" max="8984" width="19" style="190" customWidth="1"/>
    <col min="8985" max="9191" width="11.42578125" style="190" customWidth="1"/>
    <col min="9192" max="9194" width="7.28515625" style="190" customWidth="1"/>
    <col min="9195" max="9195" width="0" style="190" hidden="1" customWidth="1"/>
    <col min="9196" max="9196" width="7.28515625" style="190" customWidth="1"/>
    <col min="9197" max="9197" width="66.140625" style="190" customWidth="1"/>
    <col min="9198" max="9198" width="0" style="190" hidden="1" customWidth="1"/>
    <col min="9199" max="9199" width="28" style="190" customWidth="1"/>
    <col min="9200" max="9200" width="32.140625" style="190" customWidth="1"/>
    <col min="9201" max="9201" width="39.85546875" style="190" bestFit="1" customWidth="1"/>
    <col min="9202" max="9202" width="0" style="190" hidden="1" customWidth="1"/>
    <col min="9203" max="9203" width="7.28515625" style="190" customWidth="1"/>
    <col min="9204" max="9204" width="0" style="190" hidden="1" customWidth="1"/>
    <col min="9205" max="9205" width="7.28515625" style="190" customWidth="1"/>
    <col min="9206" max="9206" width="59.5703125" style="190" customWidth="1"/>
    <col min="9207" max="9207" width="0" style="190" hidden="1" customWidth="1"/>
    <col min="9208" max="9208" width="23.85546875" style="190" customWidth="1"/>
    <col min="9209" max="9209" width="27.42578125" style="190" customWidth="1"/>
    <col min="9210" max="9210" width="28" style="190" customWidth="1"/>
    <col min="9211" max="9213" width="0" style="190" hidden="1" customWidth="1"/>
    <col min="9214" max="9214" width="7.28515625" style="190" customWidth="1"/>
    <col min="9215" max="9215" width="6.140625" style="190" bestFit="1" customWidth="1"/>
    <col min="9216" max="9216" width="76.85546875" style="190"/>
    <col min="9217" max="9217" width="7.28515625" style="190" customWidth="1"/>
    <col min="9218" max="9218" width="6.140625" style="190" bestFit="1" customWidth="1"/>
    <col min="9219" max="9219" width="78" style="190" customWidth="1"/>
    <col min="9220" max="9220" width="20.7109375" style="190" customWidth="1"/>
    <col min="9221" max="9221" width="26" style="190" customWidth="1"/>
    <col min="9222" max="9222" width="37" style="190" bestFit="1" customWidth="1"/>
    <col min="9223" max="9231" width="0" style="190" hidden="1" customWidth="1"/>
    <col min="9232" max="9234" width="22.7109375" style="190" bestFit="1" customWidth="1"/>
    <col min="9235" max="9235" width="25.28515625" style="190" bestFit="1" customWidth="1"/>
    <col min="9236" max="9236" width="21" style="190" bestFit="1" customWidth="1"/>
    <col min="9237" max="9237" width="8.28515625" style="190" customWidth="1"/>
    <col min="9238" max="9238" width="19" style="190" bestFit="1" customWidth="1"/>
    <col min="9239" max="9239" width="20.5703125" style="190" bestFit="1" customWidth="1"/>
    <col min="9240" max="9240" width="19" style="190" customWidth="1"/>
    <col min="9241" max="9447" width="11.42578125" style="190" customWidth="1"/>
    <col min="9448" max="9450" width="7.28515625" style="190" customWidth="1"/>
    <col min="9451" max="9451" width="0" style="190" hidden="1" customWidth="1"/>
    <col min="9452" max="9452" width="7.28515625" style="190" customWidth="1"/>
    <col min="9453" max="9453" width="66.140625" style="190" customWidth="1"/>
    <col min="9454" max="9454" width="0" style="190" hidden="1" customWidth="1"/>
    <col min="9455" max="9455" width="28" style="190" customWidth="1"/>
    <col min="9456" max="9456" width="32.140625" style="190" customWidth="1"/>
    <col min="9457" max="9457" width="39.85546875" style="190" bestFit="1" customWidth="1"/>
    <col min="9458" max="9458" width="0" style="190" hidden="1" customWidth="1"/>
    <col min="9459" max="9459" width="7.28515625" style="190" customWidth="1"/>
    <col min="9460" max="9460" width="0" style="190" hidden="1" customWidth="1"/>
    <col min="9461" max="9461" width="7.28515625" style="190" customWidth="1"/>
    <col min="9462" max="9462" width="59.5703125" style="190" customWidth="1"/>
    <col min="9463" max="9463" width="0" style="190" hidden="1" customWidth="1"/>
    <col min="9464" max="9464" width="23.85546875" style="190" customWidth="1"/>
    <col min="9465" max="9465" width="27.42578125" style="190" customWidth="1"/>
    <col min="9466" max="9466" width="28" style="190" customWidth="1"/>
    <col min="9467" max="9469" width="0" style="190" hidden="1" customWidth="1"/>
    <col min="9470" max="9470" width="7.28515625" style="190" customWidth="1"/>
    <col min="9471" max="9471" width="6.140625" style="190" bestFit="1" customWidth="1"/>
    <col min="9472" max="9472" width="76.85546875" style="190"/>
    <col min="9473" max="9473" width="7.28515625" style="190" customWidth="1"/>
    <col min="9474" max="9474" width="6.140625" style="190" bestFit="1" customWidth="1"/>
    <col min="9475" max="9475" width="78" style="190" customWidth="1"/>
    <col min="9476" max="9476" width="20.7109375" style="190" customWidth="1"/>
    <col min="9477" max="9477" width="26" style="190" customWidth="1"/>
    <col min="9478" max="9478" width="37" style="190" bestFit="1" customWidth="1"/>
    <col min="9479" max="9487" width="0" style="190" hidden="1" customWidth="1"/>
    <col min="9488" max="9490" width="22.7109375" style="190" bestFit="1" customWidth="1"/>
    <col min="9491" max="9491" width="25.28515625" style="190" bestFit="1" customWidth="1"/>
    <col min="9492" max="9492" width="21" style="190" bestFit="1" customWidth="1"/>
    <col min="9493" max="9493" width="8.28515625" style="190" customWidth="1"/>
    <col min="9494" max="9494" width="19" style="190" bestFit="1" customWidth="1"/>
    <col min="9495" max="9495" width="20.5703125" style="190" bestFit="1" customWidth="1"/>
    <col min="9496" max="9496" width="19" style="190" customWidth="1"/>
    <col min="9497" max="9703" width="11.42578125" style="190" customWidth="1"/>
    <col min="9704" max="9706" width="7.28515625" style="190" customWidth="1"/>
    <col min="9707" max="9707" width="0" style="190" hidden="1" customWidth="1"/>
    <col min="9708" max="9708" width="7.28515625" style="190" customWidth="1"/>
    <col min="9709" max="9709" width="66.140625" style="190" customWidth="1"/>
    <col min="9710" max="9710" width="0" style="190" hidden="1" customWidth="1"/>
    <col min="9711" max="9711" width="28" style="190" customWidth="1"/>
    <col min="9712" max="9712" width="32.140625" style="190" customWidth="1"/>
    <col min="9713" max="9713" width="39.85546875" style="190" bestFit="1" customWidth="1"/>
    <col min="9714" max="9714" width="0" style="190" hidden="1" customWidth="1"/>
    <col min="9715" max="9715" width="7.28515625" style="190" customWidth="1"/>
    <col min="9716" max="9716" width="0" style="190" hidden="1" customWidth="1"/>
    <col min="9717" max="9717" width="7.28515625" style="190" customWidth="1"/>
    <col min="9718" max="9718" width="59.5703125" style="190" customWidth="1"/>
    <col min="9719" max="9719" width="0" style="190" hidden="1" customWidth="1"/>
    <col min="9720" max="9720" width="23.85546875" style="190" customWidth="1"/>
    <col min="9721" max="9721" width="27.42578125" style="190" customWidth="1"/>
    <col min="9722" max="9722" width="28" style="190" customWidth="1"/>
    <col min="9723" max="9725" width="0" style="190" hidden="1" customWidth="1"/>
    <col min="9726" max="9726" width="7.28515625" style="190" customWidth="1"/>
    <col min="9727" max="9727" width="6.140625" style="190" bestFit="1" customWidth="1"/>
    <col min="9728" max="9728" width="76.85546875" style="190"/>
    <col min="9729" max="9729" width="7.28515625" style="190" customWidth="1"/>
    <col min="9730" max="9730" width="6.140625" style="190" bestFit="1" customWidth="1"/>
    <col min="9731" max="9731" width="78" style="190" customWidth="1"/>
    <col min="9732" max="9732" width="20.7109375" style="190" customWidth="1"/>
    <col min="9733" max="9733" width="26" style="190" customWidth="1"/>
    <col min="9734" max="9734" width="37" style="190" bestFit="1" customWidth="1"/>
    <col min="9735" max="9743" width="0" style="190" hidden="1" customWidth="1"/>
    <col min="9744" max="9746" width="22.7109375" style="190" bestFit="1" customWidth="1"/>
    <col min="9747" max="9747" width="25.28515625" style="190" bestFit="1" customWidth="1"/>
    <col min="9748" max="9748" width="21" style="190" bestFit="1" customWidth="1"/>
    <col min="9749" max="9749" width="8.28515625" style="190" customWidth="1"/>
    <col min="9750" max="9750" width="19" style="190" bestFit="1" customWidth="1"/>
    <col min="9751" max="9751" width="20.5703125" style="190" bestFit="1" customWidth="1"/>
    <col min="9752" max="9752" width="19" style="190" customWidth="1"/>
    <col min="9753" max="9959" width="11.42578125" style="190" customWidth="1"/>
    <col min="9960" max="9962" width="7.28515625" style="190" customWidth="1"/>
    <col min="9963" max="9963" width="0" style="190" hidden="1" customWidth="1"/>
    <col min="9964" max="9964" width="7.28515625" style="190" customWidth="1"/>
    <col min="9965" max="9965" width="66.140625" style="190" customWidth="1"/>
    <col min="9966" max="9966" width="0" style="190" hidden="1" customWidth="1"/>
    <col min="9967" max="9967" width="28" style="190" customWidth="1"/>
    <col min="9968" max="9968" width="32.140625" style="190" customWidth="1"/>
    <col min="9969" max="9969" width="39.85546875" style="190" bestFit="1" customWidth="1"/>
    <col min="9970" max="9970" width="0" style="190" hidden="1" customWidth="1"/>
    <col min="9971" max="9971" width="7.28515625" style="190" customWidth="1"/>
    <col min="9972" max="9972" width="0" style="190" hidden="1" customWidth="1"/>
    <col min="9973" max="9973" width="7.28515625" style="190" customWidth="1"/>
    <col min="9974" max="9974" width="59.5703125" style="190" customWidth="1"/>
    <col min="9975" max="9975" width="0" style="190" hidden="1" customWidth="1"/>
    <col min="9976" max="9976" width="23.85546875" style="190" customWidth="1"/>
    <col min="9977" max="9977" width="27.42578125" style="190" customWidth="1"/>
    <col min="9978" max="9978" width="28" style="190" customWidth="1"/>
    <col min="9979" max="9981" width="0" style="190" hidden="1" customWidth="1"/>
    <col min="9982" max="9982" width="7.28515625" style="190" customWidth="1"/>
    <col min="9983" max="9983" width="6.140625" style="190" bestFit="1" customWidth="1"/>
    <col min="9984" max="9984" width="76.85546875" style="190"/>
    <col min="9985" max="9985" width="7.28515625" style="190" customWidth="1"/>
    <col min="9986" max="9986" width="6.140625" style="190" bestFit="1" customWidth="1"/>
    <col min="9987" max="9987" width="78" style="190" customWidth="1"/>
    <col min="9988" max="9988" width="20.7109375" style="190" customWidth="1"/>
    <col min="9989" max="9989" width="26" style="190" customWidth="1"/>
    <col min="9990" max="9990" width="37" style="190" bestFit="1" customWidth="1"/>
    <col min="9991" max="9999" width="0" style="190" hidden="1" customWidth="1"/>
    <col min="10000" max="10002" width="22.7109375" style="190" bestFit="1" customWidth="1"/>
    <col min="10003" max="10003" width="25.28515625" style="190" bestFit="1" customWidth="1"/>
    <col min="10004" max="10004" width="21" style="190" bestFit="1" customWidth="1"/>
    <col min="10005" max="10005" width="8.28515625" style="190" customWidth="1"/>
    <col min="10006" max="10006" width="19" style="190" bestFit="1" customWidth="1"/>
    <col min="10007" max="10007" width="20.5703125" style="190" bestFit="1" customWidth="1"/>
    <col min="10008" max="10008" width="19" style="190" customWidth="1"/>
    <col min="10009" max="10215" width="11.42578125" style="190" customWidth="1"/>
    <col min="10216" max="10218" width="7.28515625" style="190" customWidth="1"/>
    <col min="10219" max="10219" width="0" style="190" hidden="1" customWidth="1"/>
    <col min="10220" max="10220" width="7.28515625" style="190" customWidth="1"/>
    <col min="10221" max="10221" width="66.140625" style="190" customWidth="1"/>
    <col min="10222" max="10222" width="0" style="190" hidden="1" customWidth="1"/>
    <col min="10223" max="10223" width="28" style="190" customWidth="1"/>
    <col min="10224" max="10224" width="32.140625" style="190" customWidth="1"/>
    <col min="10225" max="10225" width="39.85546875" style="190" bestFit="1" customWidth="1"/>
    <col min="10226" max="10226" width="0" style="190" hidden="1" customWidth="1"/>
    <col min="10227" max="10227" width="7.28515625" style="190" customWidth="1"/>
    <col min="10228" max="10228" width="0" style="190" hidden="1" customWidth="1"/>
    <col min="10229" max="10229" width="7.28515625" style="190" customWidth="1"/>
    <col min="10230" max="10230" width="59.5703125" style="190" customWidth="1"/>
    <col min="10231" max="10231" width="0" style="190" hidden="1" customWidth="1"/>
    <col min="10232" max="10232" width="23.85546875" style="190" customWidth="1"/>
    <col min="10233" max="10233" width="27.42578125" style="190" customWidth="1"/>
    <col min="10234" max="10234" width="28" style="190" customWidth="1"/>
    <col min="10235" max="10237" width="0" style="190" hidden="1" customWidth="1"/>
    <col min="10238" max="10238" width="7.28515625" style="190" customWidth="1"/>
    <col min="10239" max="10239" width="6.140625" style="190" bestFit="1" customWidth="1"/>
    <col min="10240" max="10240" width="76.85546875" style="190"/>
    <col min="10241" max="10241" width="7.28515625" style="190" customWidth="1"/>
    <col min="10242" max="10242" width="6.140625" style="190" bestFit="1" customWidth="1"/>
    <col min="10243" max="10243" width="78" style="190" customWidth="1"/>
    <col min="10244" max="10244" width="20.7109375" style="190" customWidth="1"/>
    <col min="10245" max="10245" width="26" style="190" customWidth="1"/>
    <col min="10246" max="10246" width="37" style="190" bestFit="1" customWidth="1"/>
    <col min="10247" max="10255" width="0" style="190" hidden="1" customWidth="1"/>
    <col min="10256" max="10258" width="22.7109375" style="190" bestFit="1" customWidth="1"/>
    <col min="10259" max="10259" width="25.28515625" style="190" bestFit="1" customWidth="1"/>
    <col min="10260" max="10260" width="21" style="190" bestFit="1" customWidth="1"/>
    <col min="10261" max="10261" width="8.28515625" style="190" customWidth="1"/>
    <col min="10262" max="10262" width="19" style="190" bestFit="1" customWidth="1"/>
    <col min="10263" max="10263" width="20.5703125" style="190" bestFit="1" customWidth="1"/>
    <col min="10264" max="10264" width="19" style="190" customWidth="1"/>
    <col min="10265" max="10471" width="11.42578125" style="190" customWidth="1"/>
    <col min="10472" max="10474" width="7.28515625" style="190" customWidth="1"/>
    <col min="10475" max="10475" width="0" style="190" hidden="1" customWidth="1"/>
    <col min="10476" max="10476" width="7.28515625" style="190" customWidth="1"/>
    <col min="10477" max="10477" width="66.140625" style="190" customWidth="1"/>
    <col min="10478" max="10478" width="0" style="190" hidden="1" customWidth="1"/>
    <col min="10479" max="10479" width="28" style="190" customWidth="1"/>
    <col min="10480" max="10480" width="32.140625" style="190" customWidth="1"/>
    <col min="10481" max="10481" width="39.85546875" style="190" bestFit="1" customWidth="1"/>
    <col min="10482" max="10482" width="0" style="190" hidden="1" customWidth="1"/>
    <col min="10483" max="10483" width="7.28515625" style="190" customWidth="1"/>
    <col min="10484" max="10484" width="0" style="190" hidden="1" customWidth="1"/>
    <col min="10485" max="10485" width="7.28515625" style="190" customWidth="1"/>
    <col min="10486" max="10486" width="59.5703125" style="190" customWidth="1"/>
    <col min="10487" max="10487" width="0" style="190" hidden="1" customWidth="1"/>
    <col min="10488" max="10488" width="23.85546875" style="190" customWidth="1"/>
    <col min="10489" max="10489" width="27.42578125" style="190" customWidth="1"/>
    <col min="10490" max="10490" width="28" style="190" customWidth="1"/>
    <col min="10491" max="10493" width="0" style="190" hidden="1" customWidth="1"/>
    <col min="10494" max="10494" width="7.28515625" style="190" customWidth="1"/>
    <col min="10495" max="10495" width="6.140625" style="190" bestFit="1" customWidth="1"/>
    <col min="10496" max="10496" width="76.85546875" style="190"/>
    <col min="10497" max="10497" width="7.28515625" style="190" customWidth="1"/>
    <col min="10498" max="10498" width="6.140625" style="190" bestFit="1" customWidth="1"/>
    <col min="10499" max="10499" width="78" style="190" customWidth="1"/>
    <col min="10500" max="10500" width="20.7109375" style="190" customWidth="1"/>
    <col min="10501" max="10501" width="26" style="190" customWidth="1"/>
    <col min="10502" max="10502" width="37" style="190" bestFit="1" customWidth="1"/>
    <col min="10503" max="10511" width="0" style="190" hidden="1" customWidth="1"/>
    <col min="10512" max="10514" width="22.7109375" style="190" bestFit="1" customWidth="1"/>
    <col min="10515" max="10515" width="25.28515625" style="190" bestFit="1" customWidth="1"/>
    <col min="10516" max="10516" width="21" style="190" bestFit="1" customWidth="1"/>
    <col min="10517" max="10517" width="8.28515625" style="190" customWidth="1"/>
    <col min="10518" max="10518" width="19" style="190" bestFit="1" customWidth="1"/>
    <col min="10519" max="10519" width="20.5703125" style="190" bestFit="1" customWidth="1"/>
    <col min="10520" max="10520" width="19" style="190" customWidth="1"/>
    <col min="10521" max="10727" width="11.42578125" style="190" customWidth="1"/>
    <col min="10728" max="10730" width="7.28515625" style="190" customWidth="1"/>
    <col min="10731" max="10731" width="0" style="190" hidden="1" customWidth="1"/>
    <col min="10732" max="10732" width="7.28515625" style="190" customWidth="1"/>
    <col min="10733" max="10733" width="66.140625" style="190" customWidth="1"/>
    <col min="10734" max="10734" width="0" style="190" hidden="1" customWidth="1"/>
    <col min="10735" max="10735" width="28" style="190" customWidth="1"/>
    <col min="10736" max="10736" width="32.140625" style="190" customWidth="1"/>
    <col min="10737" max="10737" width="39.85546875" style="190" bestFit="1" customWidth="1"/>
    <col min="10738" max="10738" width="0" style="190" hidden="1" customWidth="1"/>
    <col min="10739" max="10739" width="7.28515625" style="190" customWidth="1"/>
    <col min="10740" max="10740" width="0" style="190" hidden="1" customWidth="1"/>
    <col min="10741" max="10741" width="7.28515625" style="190" customWidth="1"/>
    <col min="10742" max="10742" width="59.5703125" style="190" customWidth="1"/>
    <col min="10743" max="10743" width="0" style="190" hidden="1" customWidth="1"/>
    <col min="10744" max="10744" width="23.85546875" style="190" customWidth="1"/>
    <col min="10745" max="10745" width="27.42578125" style="190" customWidth="1"/>
    <col min="10746" max="10746" width="28" style="190" customWidth="1"/>
    <col min="10747" max="10749" width="0" style="190" hidden="1" customWidth="1"/>
    <col min="10750" max="10750" width="7.28515625" style="190" customWidth="1"/>
    <col min="10751" max="10751" width="6.140625" style="190" bestFit="1" customWidth="1"/>
    <col min="10752" max="10752" width="76.85546875" style="190"/>
    <col min="10753" max="10753" width="7.28515625" style="190" customWidth="1"/>
    <col min="10754" max="10754" width="6.140625" style="190" bestFit="1" customWidth="1"/>
    <col min="10755" max="10755" width="78" style="190" customWidth="1"/>
    <col min="10756" max="10756" width="20.7109375" style="190" customWidth="1"/>
    <col min="10757" max="10757" width="26" style="190" customWidth="1"/>
    <col min="10758" max="10758" width="37" style="190" bestFit="1" customWidth="1"/>
    <col min="10759" max="10767" width="0" style="190" hidden="1" customWidth="1"/>
    <col min="10768" max="10770" width="22.7109375" style="190" bestFit="1" customWidth="1"/>
    <col min="10771" max="10771" width="25.28515625" style="190" bestFit="1" customWidth="1"/>
    <col min="10772" max="10772" width="21" style="190" bestFit="1" customWidth="1"/>
    <col min="10773" max="10773" width="8.28515625" style="190" customWidth="1"/>
    <col min="10774" max="10774" width="19" style="190" bestFit="1" customWidth="1"/>
    <col min="10775" max="10775" width="20.5703125" style="190" bestFit="1" customWidth="1"/>
    <col min="10776" max="10776" width="19" style="190" customWidth="1"/>
    <col min="10777" max="10983" width="11.42578125" style="190" customWidth="1"/>
    <col min="10984" max="10986" width="7.28515625" style="190" customWidth="1"/>
    <col min="10987" max="10987" width="0" style="190" hidden="1" customWidth="1"/>
    <col min="10988" max="10988" width="7.28515625" style="190" customWidth="1"/>
    <col min="10989" max="10989" width="66.140625" style="190" customWidth="1"/>
    <col min="10990" max="10990" width="0" style="190" hidden="1" customWidth="1"/>
    <col min="10991" max="10991" width="28" style="190" customWidth="1"/>
    <col min="10992" max="10992" width="32.140625" style="190" customWidth="1"/>
    <col min="10993" max="10993" width="39.85546875" style="190" bestFit="1" customWidth="1"/>
    <col min="10994" max="10994" width="0" style="190" hidden="1" customWidth="1"/>
    <col min="10995" max="10995" width="7.28515625" style="190" customWidth="1"/>
    <col min="10996" max="10996" width="0" style="190" hidden="1" customWidth="1"/>
    <col min="10997" max="10997" width="7.28515625" style="190" customWidth="1"/>
    <col min="10998" max="10998" width="59.5703125" style="190" customWidth="1"/>
    <col min="10999" max="10999" width="0" style="190" hidden="1" customWidth="1"/>
    <col min="11000" max="11000" width="23.85546875" style="190" customWidth="1"/>
    <col min="11001" max="11001" width="27.42578125" style="190" customWidth="1"/>
    <col min="11002" max="11002" width="28" style="190" customWidth="1"/>
    <col min="11003" max="11005" width="0" style="190" hidden="1" customWidth="1"/>
    <col min="11006" max="11006" width="7.28515625" style="190" customWidth="1"/>
    <col min="11007" max="11007" width="6.140625" style="190" bestFit="1" customWidth="1"/>
    <col min="11008" max="11008" width="76.85546875" style="190"/>
    <col min="11009" max="11009" width="7.28515625" style="190" customWidth="1"/>
    <col min="11010" max="11010" width="6.140625" style="190" bestFit="1" customWidth="1"/>
    <col min="11011" max="11011" width="78" style="190" customWidth="1"/>
    <col min="11012" max="11012" width="20.7109375" style="190" customWidth="1"/>
    <col min="11013" max="11013" width="26" style="190" customWidth="1"/>
    <col min="11014" max="11014" width="37" style="190" bestFit="1" customWidth="1"/>
    <col min="11015" max="11023" width="0" style="190" hidden="1" customWidth="1"/>
    <col min="11024" max="11026" width="22.7109375" style="190" bestFit="1" customWidth="1"/>
    <col min="11027" max="11027" width="25.28515625" style="190" bestFit="1" customWidth="1"/>
    <col min="11028" max="11028" width="21" style="190" bestFit="1" customWidth="1"/>
    <col min="11029" max="11029" width="8.28515625" style="190" customWidth="1"/>
    <col min="11030" max="11030" width="19" style="190" bestFit="1" customWidth="1"/>
    <col min="11031" max="11031" width="20.5703125" style="190" bestFit="1" customWidth="1"/>
    <col min="11032" max="11032" width="19" style="190" customWidth="1"/>
    <col min="11033" max="11239" width="11.42578125" style="190" customWidth="1"/>
    <col min="11240" max="11242" width="7.28515625" style="190" customWidth="1"/>
    <col min="11243" max="11243" width="0" style="190" hidden="1" customWidth="1"/>
    <col min="11244" max="11244" width="7.28515625" style="190" customWidth="1"/>
    <col min="11245" max="11245" width="66.140625" style="190" customWidth="1"/>
    <col min="11246" max="11246" width="0" style="190" hidden="1" customWidth="1"/>
    <col min="11247" max="11247" width="28" style="190" customWidth="1"/>
    <col min="11248" max="11248" width="32.140625" style="190" customWidth="1"/>
    <col min="11249" max="11249" width="39.85546875" style="190" bestFit="1" customWidth="1"/>
    <col min="11250" max="11250" width="0" style="190" hidden="1" customWidth="1"/>
    <col min="11251" max="11251" width="7.28515625" style="190" customWidth="1"/>
    <col min="11252" max="11252" width="0" style="190" hidden="1" customWidth="1"/>
    <col min="11253" max="11253" width="7.28515625" style="190" customWidth="1"/>
    <col min="11254" max="11254" width="59.5703125" style="190" customWidth="1"/>
    <col min="11255" max="11255" width="0" style="190" hidden="1" customWidth="1"/>
    <col min="11256" max="11256" width="23.85546875" style="190" customWidth="1"/>
    <col min="11257" max="11257" width="27.42578125" style="190" customWidth="1"/>
    <col min="11258" max="11258" width="28" style="190" customWidth="1"/>
    <col min="11259" max="11261" width="0" style="190" hidden="1" customWidth="1"/>
    <col min="11262" max="11262" width="7.28515625" style="190" customWidth="1"/>
    <col min="11263" max="11263" width="6.140625" style="190" bestFit="1" customWidth="1"/>
    <col min="11264" max="11264" width="76.85546875" style="190"/>
    <col min="11265" max="11265" width="7.28515625" style="190" customWidth="1"/>
    <col min="11266" max="11266" width="6.140625" style="190" bestFit="1" customWidth="1"/>
    <col min="11267" max="11267" width="78" style="190" customWidth="1"/>
    <col min="11268" max="11268" width="20.7109375" style="190" customWidth="1"/>
    <col min="11269" max="11269" width="26" style="190" customWidth="1"/>
    <col min="11270" max="11270" width="37" style="190" bestFit="1" customWidth="1"/>
    <col min="11271" max="11279" width="0" style="190" hidden="1" customWidth="1"/>
    <col min="11280" max="11282" width="22.7109375" style="190" bestFit="1" customWidth="1"/>
    <col min="11283" max="11283" width="25.28515625" style="190" bestFit="1" customWidth="1"/>
    <col min="11284" max="11284" width="21" style="190" bestFit="1" customWidth="1"/>
    <col min="11285" max="11285" width="8.28515625" style="190" customWidth="1"/>
    <col min="11286" max="11286" width="19" style="190" bestFit="1" customWidth="1"/>
    <col min="11287" max="11287" width="20.5703125" style="190" bestFit="1" customWidth="1"/>
    <col min="11288" max="11288" width="19" style="190" customWidth="1"/>
    <col min="11289" max="11495" width="11.42578125" style="190" customWidth="1"/>
    <col min="11496" max="11498" width="7.28515625" style="190" customWidth="1"/>
    <col min="11499" max="11499" width="0" style="190" hidden="1" customWidth="1"/>
    <col min="11500" max="11500" width="7.28515625" style="190" customWidth="1"/>
    <col min="11501" max="11501" width="66.140625" style="190" customWidth="1"/>
    <col min="11502" max="11502" width="0" style="190" hidden="1" customWidth="1"/>
    <col min="11503" max="11503" width="28" style="190" customWidth="1"/>
    <col min="11504" max="11504" width="32.140625" style="190" customWidth="1"/>
    <col min="11505" max="11505" width="39.85546875" style="190" bestFit="1" customWidth="1"/>
    <col min="11506" max="11506" width="0" style="190" hidden="1" customWidth="1"/>
    <col min="11507" max="11507" width="7.28515625" style="190" customWidth="1"/>
    <col min="11508" max="11508" width="0" style="190" hidden="1" customWidth="1"/>
    <col min="11509" max="11509" width="7.28515625" style="190" customWidth="1"/>
    <col min="11510" max="11510" width="59.5703125" style="190" customWidth="1"/>
    <col min="11511" max="11511" width="0" style="190" hidden="1" customWidth="1"/>
    <col min="11512" max="11512" width="23.85546875" style="190" customWidth="1"/>
    <col min="11513" max="11513" width="27.42578125" style="190" customWidth="1"/>
    <col min="11514" max="11514" width="28" style="190" customWidth="1"/>
    <col min="11515" max="11517" width="0" style="190" hidden="1" customWidth="1"/>
    <col min="11518" max="11518" width="7.28515625" style="190" customWidth="1"/>
    <col min="11519" max="11519" width="6.140625" style="190" bestFit="1" customWidth="1"/>
    <col min="11520" max="11520" width="76.85546875" style="190"/>
    <col min="11521" max="11521" width="7.28515625" style="190" customWidth="1"/>
    <col min="11522" max="11522" width="6.140625" style="190" bestFit="1" customWidth="1"/>
    <col min="11523" max="11523" width="78" style="190" customWidth="1"/>
    <col min="11524" max="11524" width="20.7109375" style="190" customWidth="1"/>
    <col min="11525" max="11525" width="26" style="190" customWidth="1"/>
    <col min="11526" max="11526" width="37" style="190" bestFit="1" customWidth="1"/>
    <col min="11527" max="11535" width="0" style="190" hidden="1" customWidth="1"/>
    <col min="11536" max="11538" width="22.7109375" style="190" bestFit="1" customWidth="1"/>
    <col min="11539" max="11539" width="25.28515625" style="190" bestFit="1" customWidth="1"/>
    <col min="11540" max="11540" width="21" style="190" bestFit="1" customWidth="1"/>
    <col min="11541" max="11541" width="8.28515625" style="190" customWidth="1"/>
    <col min="11542" max="11542" width="19" style="190" bestFit="1" customWidth="1"/>
    <col min="11543" max="11543" width="20.5703125" style="190" bestFit="1" customWidth="1"/>
    <col min="11544" max="11544" width="19" style="190" customWidth="1"/>
    <col min="11545" max="11751" width="11.42578125" style="190" customWidth="1"/>
    <col min="11752" max="11754" width="7.28515625" style="190" customWidth="1"/>
    <col min="11755" max="11755" width="0" style="190" hidden="1" customWidth="1"/>
    <col min="11756" max="11756" width="7.28515625" style="190" customWidth="1"/>
    <col min="11757" max="11757" width="66.140625" style="190" customWidth="1"/>
    <col min="11758" max="11758" width="0" style="190" hidden="1" customWidth="1"/>
    <col min="11759" max="11759" width="28" style="190" customWidth="1"/>
    <col min="11760" max="11760" width="32.140625" style="190" customWidth="1"/>
    <col min="11761" max="11761" width="39.85546875" style="190" bestFit="1" customWidth="1"/>
    <col min="11762" max="11762" width="0" style="190" hidden="1" customWidth="1"/>
    <col min="11763" max="11763" width="7.28515625" style="190" customWidth="1"/>
    <col min="11764" max="11764" width="0" style="190" hidden="1" customWidth="1"/>
    <col min="11765" max="11765" width="7.28515625" style="190" customWidth="1"/>
    <col min="11766" max="11766" width="59.5703125" style="190" customWidth="1"/>
    <col min="11767" max="11767" width="0" style="190" hidden="1" customWidth="1"/>
    <col min="11768" max="11768" width="23.85546875" style="190" customWidth="1"/>
    <col min="11769" max="11769" width="27.42578125" style="190" customWidth="1"/>
    <col min="11770" max="11770" width="28" style="190" customWidth="1"/>
    <col min="11771" max="11773" width="0" style="190" hidden="1" customWidth="1"/>
    <col min="11774" max="11774" width="7.28515625" style="190" customWidth="1"/>
    <col min="11775" max="11775" width="6.140625" style="190" bestFit="1" customWidth="1"/>
    <col min="11776" max="11776" width="76.85546875" style="190"/>
    <col min="11777" max="11777" width="7.28515625" style="190" customWidth="1"/>
    <col min="11778" max="11778" width="6.140625" style="190" bestFit="1" customWidth="1"/>
    <col min="11779" max="11779" width="78" style="190" customWidth="1"/>
    <col min="11780" max="11780" width="20.7109375" style="190" customWidth="1"/>
    <col min="11781" max="11781" width="26" style="190" customWidth="1"/>
    <col min="11782" max="11782" width="37" style="190" bestFit="1" customWidth="1"/>
    <col min="11783" max="11791" width="0" style="190" hidden="1" customWidth="1"/>
    <col min="11792" max="11794" width="22.7109375" style="190" bestFit="1" customWidth="1"/>
    <col min="11795" max="11795" width="25.28515625" style="190" bestFit="1" customWidth="1"/>
    <col min="11796" max="11796" width="21" style="190" bestFit="1" customWidth="1"/>
    <col min="11797" max="11797" width="8.28515625" style="190" customWidth="1"/>
    <col min="11798" max="11798" width="19" style="190" bestFit="1" customWidth="1"/>
    <col min="11799" max="11799" width="20.5703125" style="190" bestFit="1" customWidth="1"/>
    <col min="11800" max="11800" width="19" style="190" customWidth="1"/>
    <col min="11801" max="12007" width="11.42578125" style="190" customWidth="1"/>
    <col min="12008" max="12010" width="7.28515625" style="190" customWidth="1"/>
    <col min="12011" max="12011" width="0" style="190" hidden="1" customWidth="1"/>
    <col min="12012" max="12012" width="7.28515625" style="190" customWidth="1"/>
    <col min="12013" max="12013" width="66.140625" style="190" customWidth="1"/>
    <col min="12014" max="12014" width="0" style="190" hidden="1" customWidth="1"/>
    <col min="12015" max="12015" width="28" style="190" customWidth="1"/>
    <col min="12016" max="12016" width="32.140625" style="190" customWidth="1"/>
    <col min="12017" max="12017" width="39.85546875" style="190" bestFit="1" customWidth="1"/>
    <col min="12018" max="12018" width="0" style="190" hidden="1" customWidth="1"/>
    <col min="12019" max="12019" width="7.28515625" style="190" customWidth="1"/>
    <col min="12020" max="12020" width="0" style="190" hidden="1" customWidth="1"/>
    <col min="12021" max="12021" width="7.28515625" style="190" customWidth="1"/>
    <col min="12022" max="12022" width="59.5703125" style="190" customWidth="1"/>
    <col min="12023" max="12023" width="0" style="190" hidden="1" customWidth="1"/>
    <col min="12024" max="12024" width="23.85546875" style="190" customWidth="1"/>
    <col min="12025" max="12025" width="27.42578125" style="190" customWidth="1"/>
    <col min="12026" max="12026" width="28" style="190" customWidth="1"/>
    <col min="12027" max="12029" width="0" style="190" hidden="1" customWidth="1"/>
    <col min="12030" max="12030" width="7.28515625" style="190" customWidth="1"/>
    <col min="12031" max="12031" width="6.140625" style="190" bestFit="1" customWidth="1"/>
    <col min="12032" max="12032" width="76.85546875" style="190"/>
    <col min="12033" max="12033" width="7.28515625" style="190" customWidth="1"/>
    <col min="12034" max="12034" width="6.140625" style="190" bestFit="1" customWidth="1"/>
    <col min="12035" max="12035" width="78" style="190" customWidth="1"/>
    <col min="12036" max="12036" width="20.7109375" style="190" customWidth="1"/>
    <col min="12037" max="12037" width="26" style="190" customWidth="1"/>
    <col min="12038" max="12038" width="37" style="190" bestFit="1" customWidth="1"/>
    <col min="12039" max="12047" width="0" style="190" hidden="1" customWidth="1"/>
    <col min="12048" max="12050" width="22.7109375" style="190" bestFit="1" customWidth="1"/>
    <col min="12051" max="12051" width="25.28515625" style="190" bestFit="1" customWidth="1"/>
    <col min="12052" max="12052" width="21" style="190" bestFit="1" customWidth="1"/>
    <col min="12053" max="12053" width="8.28515625" style="190" customWidth="1"/>
    <col min="12054" max="12054" width="19" style="190" bestFit="1" customWidth="1"/>
    <col min="12055" max="12055" width="20.5703125" style="190" bestFit="1" customWidth="1"/>
    <col min="12056" max="12056" width="19" style="190" customWidth="1"/>
    <col min="12057" max="12263" width="11.42578125" style="190" customWidth="1"/>
    <col min="12264" max="12266" width="7.28515625" style="190" customWidth="1"/>
    <col min="12267" max="12267" width="0" style="190" hidden="1" customWidth="1"/>
    <col min="12268" max="12268" width="7.28515625" style="190" customWidth="1"/>
    <col min="12269" max="12269" width="66.140625" style="190" customWidth="1"/>
    <col min="12270" max="12270" width="0" style="190" hidden="1" customWidth="1"/>
    <col min="12271" max="12271" width="28" style="190" customWidth="1"/>
    <col min="12272" max="12272" width="32.140625" style="190" customWidth="1"/>
    <col min="12273" max="12273" width="39.85546875" style="190" bestFit="1" customWidth="1"/>
    <col min="12274" max="12274" width="0" style="190" hidden="1" customWidth="1"/>
    <col min="12275" max="12275" width="7.28515625" style="190" customWidth="1"/>
    <col min="12276" max="12276" width="0" style="190" hidden="1" customWidth="1"/>
    <col min="12277" max="12277" width="7.28515625" style="190" customWidth="1"/>
    <col min="12278" max="12278" width="59.5703125" style="190" customWidth="1"/>
    <col min="12279" max="12279" width="0" style="190" hidden="1" customWidth="1"/>
    <col min="12280" max="12280" width="23.85546875" style="190" customWidth="1"/>
    <col min="12281" max="12281" width="27.42578125" style="190" customWidth="1"/>
    <col min="12282" max="12282" width="28" style="190" customWidth="1"/>
    <col min="12283" max="12285" width="0" style="190" hidden="1" customWidth="1"/>
    <col min="12286" max="12286" width="7.28515625" style="190" customWidth="1"/>
    <col min="12287" max="12287" width="6.140625" style="190" bestFit="1" customWidth="1"/>
    <col min="12288" max="12288" width="76.85546875" style="190"/>
    <col min="12289" max="12289" width="7.28515625" style="190" customWidth="1"/>
    <col min="12290" max="12290" width="6.140625" style="190" bestFit="1" customWidth="1"/>
    <col min="12291" max="12291" width="78" style="190" customWidth="1"/>
    <col min="12292" max="12292" width="20.7109375" style="190" customWidth="1"/>
    <col min="12293" max="12293" width="26" style="190" customWidth="1"/>
    <col min="12294" max="12294" width="37" style="190" bestFit="1" customWidth="1"/>
    <col min="12295" max="12303" width="0" style="190" hidden="1" customWidth="1"/>
    <col min="12304" max="12306" width="22.7109375" style="190" bestFit="1" customWidth="1"/>
    <col min="12307" max="12307" width="25.28515625" style="190" bestFit="1" customWidth="1"/>
    <col min="12308" max="12308" width="21" style="190" bestFit="1" customWidth="1"/>
    <col min="12309" max="12309" width="8.28515625" style="190" customWidth="1"/>
    <col min="12310" max="12310" width="19" style="190" bestFit="1" customWidth="1"/>
    <col min="12311" max="12311" width="20.5703125" style="190" bestFit="1" customWidth="1"/>
    <col min="12312" max="12312" width="19" style="190" customWidth="1"/>
    <col min="12313" max="12519" width="11.42578125" style="190" customWidth="1"/>
    <col min="12520" max="12522" width="7.28515625" style="190" customWidth="1"/>
    <col min="12523" max="12523" width="0" style="190" hidden="1" customWidth="1"/>
    <col min="12524" max="12524" width="7.28515625" style="190" customWidth="1"/>
    <col min="12525" max="12525" width="66.140625" style="190" customWidth="1"/>
    <col min="12526" max="12526" width="0" style="190" hidden="1" customWidth="1"/>
    <col min="12527" max="12527" width="28" style="190" customWidth="1"/>
    <col min="12528" max="12528" width="32.140625" style="190" customWidth="1"/>
    <col min="12529" max="12529" width="39.85546875" style="190" bestFit="1" customWidth="1"/>
    <col min="12530" max="12530" width="0" style="190" hidden="1" customWidth="1"/>
    <col min="12531" max="12531" width="7.28515625" style="190" customWidth="1"/>
    <col min="12532" max="12532" width="0" style="190" hidden="1" customWidth="1"/>
    <col min="12533" max="12533" width="7.28515625" style="190" customWidth="1"/>
    <col min="12534" max="12534" width="59.5703125" style="190" customWidth="1"/>
    <col min="12535" max="12535" width="0" style="190" hidden="1" customWidth="1"/>
    <col min="12536" max="12536" width="23.85546875" style="190" customWidth="1"/>
    <col min="12537" max="12537" width="27.42578125" style="190" customWidth="1"/>
    <col min="12538" max="12538" width="28" style="190" customWidth="1"/>
    <col min="12539" max="12541" width="0" style="190" hidden="1" customWidth="1"/>
    <col min="12542" max="12542" width="7.28515625" style="190" customWidth="1"/>
    <col min="12543" max="12543" width="6.140625" style="190" bestFit="1" customWidth="1"/>
    <col min="12544" max="12544" width="76.85546875" style="190"/>
    <col min="12545" max="12545" width="7.28515625" style="190" customWidth="1"/>
    <col min="12546" max="12546" width="6.140625" style="190" bestFit="1" customWidth="1"/>
    <col min="12547" max="12547" width="78" style="190" customWidth="1"/>
    <col min="12548" max="12548" width="20.7109375" style="190" customWidth="1"/>
    <col min="12549" max="12549" width="26" style="190" customWidth="1"/>
    <col min="12550" max="12550" width="37" style="190" bestFit="1" customWidth="1"/>
    <col min="12551" max="12559" width="0" style="190" hidden="1" customWidth="1"/>
    <col min="12560" max="12562" width="22.7109375" style="190" bestFit="1" customWidth="1"/>
    <col min="12563" max="12563" width="25.28515625" style="190" bestFit="1" customWidth="1"/>
    <col min="12564" max="12564" width="21" style="190" bestFit="1" customWidth="1"/>
    <col min="12565" max="12565" width="8.28515625" style="190" customWidth="1"/>
    <col min="12566" max="12566" width="19" style="190" bestFit="1" customWidth="1"/>
    <col min="12567" max="12567" width="20.5703125" style="190" bestFit="1" customWidth="1"/>
    <col min="12568" max="12568" width="19" style="190" customWidth="1"/>
    <col min="12569" max="12775" width="11.42578125" style="190" customWidth="1"/>
    <col min="12776" max="12778" width="7.28515625" style="190" customWidth="1"/>
    <col min="12779" max="12779" width="0" style="190" hidden="1" customWidth="1"/>
    <col min="12780" max="12780" width="7.28515625" style="190" customWidth="1"/>
    <col min="12781" max="12781" width="66.140625" style="190" customWidth="1"/>
    <col min="12782" max="12782" width="0" style="190" hidden="1" customWidth="1"/>
    <col min="12783" max="12783" width="28" style="190" customWidth="1"/>
    <col min="12784" max="12784" width="32.140625" style="190" customWidth="1"/>
    <col min="12785" max="12785" width="39.85546875" style="190" bestFit="1" customWidth="1"/>
    <col min="12786" max="12786" width="0" style="190" hidden="1" customWidth="1"/>
    <col min="12787" max="12787" width="7.28515625" style="190" customWidth="1"/>
    <col min="12788" max="12788" width="0" style="190" hidden="1" customWidth="1"/>
    <col min="12789" max="12789" width="7.28515625" style="190" customWidth="1"/>
    <col min="12790" max="12790" width="59.5703125" style="190" customWidth="1"/>
    <col min="12791" max="12791" width="0" style="190" hidden="1" customWidth="1"/>
    <col min="12792" max="12792" width="23.85546875" style="190" customWidth="1"/>
    <col min="12793" max="12793" width="27.42578125" style="190" customWidth="1"/>
    <col min="12794" max="12794" width="28" style="190" customWidth="1"/>
    <col min="12795" max="12797" width="0" style="190" hidden="1" customWidth="1"/>
    <col min="12798" max="12798" width="7.28515625" style="190" customWidth="1"/>
    <col min="12799" max="12799" width="6.140625" style="190" bestFit="1" customWidth="1"/>
    <col min="12800" max="12800" width="76.85546875" style="190"/>
    <col min="12801" max="12801" width="7.28515625" style="190" customWidth="1"/>
    <col min="12802" max="12802" width="6.140625" style="190" bestFit="1" customWidth="1"/>
    <col min="12803" max="12803" width="78" style="190" customWidth="1"/>
    <col min="12804" max="12804" width="20.7109375" style="190" customWidth="1"/>
    <col min="12805" max="12805" width="26" style="190" customWidth="1"/>
    <col min="12806" max="12806" width="37" style="190" bestFit="1" customWidth="1"/>
    <col min="12807" max="12815" width="0" style="190" hidden="1" customWidth="1"/>
    <col min="12816" max="12818" width="22.7109375" style="190" bestFit="1" customWidth="1"/>
    <col min="12819" max="12819" width="25.28515625" style="190" bestFit="1" customWidth="1"/>
    <col min="12820" max="12820" width="21" style="190" bestFit="1" customWidth="1"/>
    <col min="12821" max="12821" width="8.28515625" style="190" customWidth="1"/>
    <col min="12822" max="12822" width="19" style="190" bestFit="1" customWidth="1"/>
    <col min="12823" max="12823" width="20.5703125" style="190" bestFit="1" customWidth="1"/>
    <col min="12824" max="12824" width="19" style="190" customWidth="1"/>
    <col min="12825" max="13031" width="11.42578125" style="190" customWidth="1"/>
    <col min="13032" max="13034" width="7.28515625" style="190" customWidth="1"/>
    <col min="13035" max="13035" width="0" style="190" hidden="1" customWidth="1"/>
    <col min="13036" max="13036" width="7.28515625" style="190" customWidth="1"/>
    <col min="13037" max="13037" width="66.140625" style="190" customWidth="1"/>
    <col min="13038" max="13038" width="0" style="190" hidden="1" customWidth="1"/>
    <col min="13039" max="13039" width="28" style="190" customWidth="1"/>
    <col min="13040" max="13040" width="32.140625" style="190" customWidth="1"/>
    <col min="13041" max="13041" width="39.85546875" style="190" bestFit="1" customWidth="1"/>
    <col min="13042" max="13042" width="0" style="190" hidden="1" customWidth="1"/>
    <col min="13043" max="13043" width="7.28515625" style="190" customWidth="1"/>
    <col min="13044" max="13044" width="0" style="190" hidden="1" customWidth="1"/>
    <col min="13045" max="13045" width="7.28515625" style="190" customWidth="1"/>
    <col min="13046" max="13046" width="59.5703125" style="190" customWidth="1"/>
    <col min="13047" max="13047" width="0" style="190" hidden="1" customWidth="1"/>
    <col min="13048" max="13048" width="23.85546875" style="190" customWidth="1"/>
    <col min="13049" max="13049" width="27.42578125" style="190" customWidth="1"/>
    <col min="13050" max="13050" width="28" style="190" customWidth="1"/>
    <col min="13051" max="13053" width="0" style="190" hidden="1" customWidth="1"/>
    <col min="13054" max="13054" width="7.28515625" style="190" customWidth="1"/>
    <col min="13055" max="13055" width="6.140625" style="190" bestFit="1" customWidth="1"/>
    <col min="13056" max="13056" width="76.85546875" style="190"/>
    <col min="13057" max="13057" width="7.28515625" style="190" customWidth="1"/>
    <col min="13058" max="13058" width="6.140625" style="190" bestFit="1" customWidth="1"/>
    <col min="13059" max="13059" width="78" style="190" customWidth="1"/>
    <col min="13060" max="13060" width="20.7109375" style="190" customWidth="1"/>
    <col min="13061" max="13061" width="26" style="190" customWidth="1"/>
    <col min="13062" max="13062" width="37" style="190" bestFit="1" customWidth="1"/>
    <col min="13063" max="13071" width="0" style="190" hidden="1" customWidth="1"/>
    <col min="13072" max="13074" width="22.7109375" style="190" bestFit="1" customWidth="1"/>
    <col min="13075" max="13075" width="25.28515625" style="190" bestFit="1" customWidth="1"/>
    <col min="13076" max="13076" width="21" style="190" bestFit="1" customWidth="1"/>
    <col min="13077" max="13077" width="8.28515625" style="190" customWidth="1"/>
    <col min="13078" max="13078" width="19" style="190" bestFit="1" customWidth="1"/>
    <col min="13079" max="13079" width="20.5703125" style="190" bestFit="1" customWidth="1"/>
    <col min="13080" max="13080" width="19" style="190" customWidth="1"/>
    <col min="13081" max="13287" width="11.42578125" style="190" customWidth="1"/>
    <col min="13288" max="13290" width="7.28515625" style="190" customWidth="1"/>
    <col min="13291" max="13291" width="0" style="190" hidden="1" customWidth="1"/>
    <col min="13292" max="13292" width="7.28515625" style="190" customWidth="1"/>
    <col min="13293" max="13293" width="66.140625" style="190" customWidth="1"/>
    <col min="13294" max="13294" width="0" style="190" hidden="1" customWidth="1"/>
    <col min="13295" max="13295" width="28" style="190" customWidth="1"/>
    <col min="13296" max="13296" width="32.140625" style="190" customWidth="1"/>
    <col min="13297" max="13297" width="39.85546875" style="190" bestFit="1" customWidth="1"/>
    <col min="13298" max="13298" width="0" style="190" hidden="1" customWidth="1"/>
    <col min="13299" max="13299" width="7.28515625" style="190" customWidth="1"/>
    <col min="13300" max="13300" width="0" style="190" hidden="1" customWidth="1"/>
    <col min="13301" max="13301" width="7.28515625" style="190" customWidth="1"/>
    <col min="13302" max="13302" width="59.5703125" style="190" customWidth="1"/>
    <col min="13303" max="13303" width="0" style="190" hidden="1" customWidth="1"/>
    <col min="13304" max="13304" width="23.85546875" style="190" customWidth="1"/>
    <col min="13305" max="13305" width="27.42578125" style="190" customWidth="1"/>
    <col min="13306" max="13306" width="28" style="190" customWidth="1"/>
    <col min="13307" max="13309" width="0" style="190" hidden="1" customWidth="1"/>
    <col min="13310" max="13310" width="7.28515625" style="190" customWidth="1"/>
    <col min="13311" max="13311" width="6.140625" style="190" bestFit="1" customWidth="1"/>
    <col min="13312" max="13312" width="76.85546875" style="190"/>
    <col min="13313" max="13313" width="7.28515625" style="190" customWidth="1"/>
    <col min="13314" max="13314" width="6.140625" style="190" bestFit="1" customWidth="1"/>
    <col min="13315" max="13315" width="78" style="190" customWidth="1"/>
    <col min="13316" max="13316" width="20.7109375" style="190" customWidth="1"/>
    <col min="13317" max="13317" width="26" style="190" customWidth="1"/>
    <col min="13318" max="13318" width="37" style="190" bestFit="1" customWidth="1"/>
    <col min="13319" max="13327" width="0" style="190" hidden="1" customWidth="1"/>
    <col min="13328" max="13330" width="22.7109375" style="190" bestFit="1" customWidth="1"/>
    <col min="13331" max="13331" width="25.28515625" style="190" bestFit="1" customWidth="1"/>
    <col min="13332" max="13332" width="21" style="190" bestFit="1" customWidth="1"/>
    <col min="13333" max="13333" width="8.28515625" style="190" customWidth="1"/>
    <col min="13334" max="13334" width="19" style="190" bestFit="1" customWidth="1"/>
    <col min="13335" max="13335" width="20.5703125" style="190" bestFit="1" customWidth="1"/>
    <col min="13336" max="13336" width="19" style="190" customWidth="1"/>
    <col min="13337" max="13543" width="11.42578125" style="190" customWidth="1"/>
    <col min="13544" max="13546" width="7.28515625" style="190" customWidth="1"/>
    <col min="13547" max="13547" width="0" style="190" hidden="1" customWidth="1"/>
    <col min="13548" max="13548" width="7.28515625" style="190" customWidth="1"/>
    <col min="13549" max="13549" width="66.140625" style="190" customWidth="1"/>
    <col min="13550" max="13550" width="0" style="190" hidden="1" customWidth="1"/>
    <col min="13551" max="13551" width="28" style="190" customWidth="1"/>
    <col min="13552" max="13552" width="32.140625" style="190" customWidth="1"/>
    <col min="13553" max="13553" width="39.85546875" style="190" bestFit="1" customWidth="1"/>
    <col min="13554" max="13554" width="0" style="190" hidden="1" customWidth="1"/>
    <col min="13555" max="13555" width="7.28515625" style="190" customWidth="1"/>
    <col min="13556" max="13556" width="0" style="190" hidden="1" customWidth="1"/>
    <col min="13557" max="13557" width="7.28515625" style="190" customWidth="1"/>
    <col min="13558" max="13558" width="59.5703125" style="190" customWidth="1"/>
    <col min="13559" max="13559" width="0" style="190" hidden="1" customWidth="1"/>
    <col min="13560" max="13560" width="23.85546875" style="190" customWidth="1"/>
    <col min="13561" max="13561" width="27.42578125" style="190" customWidth="1"/>
    <col min="13562" max="13562" width="28" style="190" customWidth="1"/>
    <col min="13563" max="13565" width="0" style="190" hidden="1" customWidth="1"/>
    <col min="13566" max="13566" width="7.28515625" style="190" customWidth="1"/>
    <col min="13567" max="13567" width="6.140625" style="190" bestFit="1" customWidth="1"/>
    <col min="13568" max="13568" width="76.85546875" style="190"/>
    <col min="13569" max="13569" width="7.28515625" style="190" customWidth="1"/>
    <col min="13570" max="13570" width="6.140625" style="190" bestFit="1" customWidth="1"/>
    <col min="13571" max="13571" width="78" style="190" customWidth="1"/>
    <col min="13572" max="13572" width="20.7109375" style="190" customWidth="1"/>
    <col min="13573" max="13573" width="26" style="190" customWidth="1"/>
    <col min="13574" max="13574" width="37" style="190" bestFit="1" customWidth="1"/>
    <col min="13575" max="13583" width="0" style="190" hidden="1" customWidth="1"/>
    <col min="13584" max="13586" width="22.7109375" style="190" bestFit="1" customWidth="1"/>
    <col min="13587" max="13587" width="25.28515625" style="190" bestFit="1" customWidth="1"/>
    <col min="13588" max="13588" width="21" style="190" bestFit="1" customWidth="1"/>
    <col min="13589" max="13589" width="8.28515625" style="190" customWidth="1"/>
    <col min="13590" max="13590" width="19" style="190" bestFit="1" customWidth="1"/>
    <col min="13591" max="13591" width="20.5703125" style="190" bestFit="1" customWidth="1"/>
    <col min="13592" max="13592" width="19" style="190" customWidth="1"/>
    <col min="13593" max="13799" width="11.42578125" style="190" customWidth="1"/>
    <col min="13800" max="13802" width="7.28515625" style="190" customWidth="1"/>
    <col min="13803" max="13803" width="0" style="190" hidden="1" customWidth="1"/>
    <col min="13804" max="13804" width="7.28515625" style="190" customWidth="1"/>
    <col min="13805" max="13805" width="66.140625" style="190" customWidth="1"/>
    <col min="13806" max="13806" width="0" style="190" hidden="1" customWidth="1"/>
    <col min="13807" max="13807" width="28" style="190" customWidth="1"/>
    <col min="13808" max="13808" width="32.140625" style="190" customWidth="1"/>
    <col min="13809" max="13809" width="39.85546875" style="190" bestFit="1" customWidth="1"/>
    <col min="13810" max="13810" width="0" style="190" hidden="1" customWidth="1"/>
    <col min="13811" max="13811" width="7.28515625" style="190" customWidth="1"/>
    <col min="13812" max="13812" width="0" style="190" hidden="1" customWidth="1"/>
    <col min="13813" max="13813" width="7.28515625" style="190" customWidth="1"/>
    <col min="13814" max="13814" width="59.5703125" style="190" customWidth="1"/>
    <col min="13815" max="13815" width="0" style="190" hidden="1" customWidth="1"/>
    <col min="13816" max="13816" width="23.85546875" style="190" customWidth="1"/>
    <col min="13817" max="13817" width="27.42578125" style="190" customWidth="1"/>
    <col min="13818" max="13818" width="28" style="190" customWidth="1"/>
    <col min="13819" max="13821" width="0" style="190" hidden="1" customWidth="1"/>
    <col min="13822" max="13822" width="7.28515625" style="190" customWidth="1"/>
    <col min="13823" max="13823" width="6.140625" style="190" bestFit="1" customWidth="1"/>
    <col min="13824" max="13824" width="76.85546875" style="190"/>
    <col min="13825" max="13825" width="7.28515625" style="190" customWidth="1"/>
    <col min="13826" max="13826" width="6.140625" style="190" bestFit="1" customWidth="1"/>
    <col min="13827" max="13827" width="78" style="190" customWidth="1"/>
    <col min="13828" max="13828" width="20.7109375" style="190" customWidth="1"/>
    <col min="13829" max="13829" width="26" style="190" customWidth="1"/>
    <col min="13830" max="13830" width="37" style="190" bestFit="1" customWidth="1"/>
    <col min="13831" max="13839" width="0" style="190" hidden="1" customWidth="1"/>
    <col min="13840" max="13842" width="22.7109375" style="190" bestFit="1" customWidth="1"/>
    <col min="13843" max="13843" width="25.28515625" style="190" bestFit="1" customWidth="1"/>
    <col min="13844" max="13844" width="21" style="190" bestFit="1" customWidth="1"/>
    <col min="13845" max="13845" width="8.28515625" style="190" customWidth="1"/>
    <col min="13846" max="13846" width="19" style="190" bestFit="1" customWidth="1"/>
    <col min="13847" max="13847" width="20.5703125" style="190" bestFit="1" customWidth="1"/>
    <col min="13848" max="13848" width="19" style="190" customWidth="1"/>
    <col min="13849" max="14055" width="11.42578125" style="190" customWidth="1"/>
    <col min="14056" max="14058" width="7.28515625" style="190" customWidth="1"/>
    <col min="14059" max="14059" width="0" style="190" hidden="1" customWidth="1"/>
    <col min="14060" max="14060" width="7.28515625" style="190" customWidth="1"/>
    <col min="14061" max="14061" width="66.140625" style="190" customWidth="1"/>
    <col min="14062" max="14062" width="0" style="190" hidden="1" customWidth="1"/>
    <col min="14063" max="14063" width="28" style="190" customWidth="1"/>
    <col min="14064" max="14064" width="32.140625" style="190" customWidth="1"/>
    <col min="14065" max="14065" width="39.85546875" style="190" bestFit="1" customWidth="1"/>
    <col min="14066" max="14066" width="0" style="190" hidden="1" customWidth="1"/>
    <col min="14067" max="14067" width="7.28515625" style="190" customWidth="1"/>
    <col min="14068" max="14068" width="0" style="190" hidden="1" customWidth="1"/>
    <col min="14069" max="14069" width="7.28515625" style="190" customWidth="1"/>
    <col min="14070" max="14070" width="59.5703125" style="190" customWidth="1"/>
    <col min="14071" max="14071" width="0" style="190" hidden="1" customWidth="1"/>
    <col min="14072" max="14072" width="23.85546875" style="190" customWidth="1"/>
    <col min="14073" max="14073" width="27.42578125" style="190" customWidth="1"/>
    <col min="14074" max="14074" width="28" style="190" customWidth="1"/>
    <col min="14075" max="14077" width="0" style="190" hidden="1" customWidth="1"/>
    <col min="14078" max="14078" width="7.28515625" style="190" customWidth="1"/>
    <col min="14079" max="14079" width="6.140625" style="190" bestFit="1" customWidth="1"/>
    <col min="14080" max="14080" width="76.85546875" style="190"/>
    <col min="14081" max="14081" width="7.28515625" style="190" customWidth="1"/>
    <col min="14082" max="14082" width="6.140625" style="190" bestFit="1" customWidth="1"/>
    <col min="14083" max="14083" width="78" style="190" customWidth="1"/>
    <col min="14084" max="14084" width="20.7109375" style="190" customWidth="1"/>
    <col min="14085" max="14085" width="26" style="190" customWidth="1"/>
    <col min="14086" max="14086" width="37" style="190" bestFit="1" customWidth="1"/>
    <col min="14087" max="14095" width="0" style="190" hidden="1" customWidth="1"/>
    <col min="14096" max="14098" width="22.7109375" style="190" bestFit="1" customWidth="1"/>
    <col min="14099" max="14099" width="25.28515625" style="190" bestFit="1" customWidth="1"/>
    <col min="14100" max="14100" width="21" style="190" bestFit="1" customWidth="1"/>
    <col min="14101" max="14101" width="8.28515625" style="190" customWidth="1"/>
    <col min="14102" max="14102" width="19" style="190" bestFit="1" customWidth="1"/>
    <col min="14103" max="14103" width="20.5703125" style="190" bestFit="1" customWidth="1"/>
    <col min="14104" max="14104" width="19" style="190" customWidth="1"/>
    <col min="14105" max="14311" width="11.42578125" style="190" customWidth="1"/>
    <col min="14312" max="14314" width="7.28515625" style="190" customWidth="1"/>
    <col min="14315" max="14315" width="0" style="190" hidden="1" customWidth="1"/>
    <col min="14316" max="14316" width="7.28515625" style="190" customWidth="1"/>
    <col min="14317" max="14317" width="66.140625" style="190" customWidth="1"/>
    <col min="14318" max="14318" width="0" style="190" hidden="1" customWidth="1"/>
    <col min="14319" max="14319" width="28" style="190" customWidth="1"/>
    <col min="14320" max="14320" width="32.140625" style="190" customWidth="1"/>
    <col min="14321" max="14321" width="39.85546875" style="190" bestFit="1" customWidth="1"/>
    <col min="14322" max="14322" width="0" style="190" hidden="1" customWidth="1"/>
    <col min="14323" max="14323" width="7.28515625" style="190" customWidth="1"/>
    <col min="14324" max="14324" width="0" style="190" hidden="1" customWidth="1"/>
    <col min="14325" max="14325" width="7.28515625" style="190" customWidth="1"/>
    <col min="14326" max="14326" width="59.5703125" style="190" customWidth="1"/>
    <col min="14327" max="14327" width="0" style="190" hidden="1" customWidth="1"/>
    <col min="14328" max="14328" width="23.85546875" style="190" customWidth="1"/>
    <col min="14329" max="14329" width="27.42578125" style="190" customWidth="1"/>
    <col min="14330" max="14330" width="28" style="190" customWidth="1"/>
    <col min="14331" max="14333" width="0" style="190" hidden="1" customWidth="1"/>
    <col min="14334" max="14334" width="7.28515625" style="190" customWidth="1"/>
    <col min="14335" max="14335" width="6.140625" style="190" bestFit="1" customWidth="1"/>
    <col min="14336" max="14336" width="76.85546875" style="190"/>
    <col min="14337" max="14337" width="7.28515625" style="190" customWidth="1"/>
    <col min="14338" max="14338" width="6.140625" style="190" bestFit="1" customWidth="1"/>
    <col min="14339" max="14339" width="78" style="190" customWidth="1"/>
    <col min="14340" max="14340" width="20.7109375" style="190" customWidth="1"/>
    <col min="14341" max="14341" width="26" style="190" customWidth="1"/>
    <col min="14342" max="14342" width="37" style="190" bestFit="1" customWidth="1"/>
    <col min="14343" max="14351" width="0" style="190" hidden="1" customWidth="1"/>
    <col min="14352" max="14354" width="22.7109375" style="190" bestFit="1" customWidth="1"/>
    <col min="14355" max="14355" width="25.28515625" style="190" bestFit="1" customWidth="1"/>
    <col min="14356" max="14356" width="21" style="190" bestFit="1" customWidth="1"/>
    <col min="14357" max="14357" width="8.28515625" style="190" customWidth="1"/>
    <col min="14358" max="14358" width="19" style="190" bestFit="1" customWidth="1"/>
    <col min="14359" max="14359" width="20.5703125" style="190" bestFit="1" customWidth="1"/>
    <col min="14360" max="14360" width="19" style="190" customWidth="1"/>
    <col min="14361" max="14567" width="11.42578125" style="190" customWidth="1"/>
    <col min="14568" max="14570" width="7.28515625" style="190" customWidth="1"/>
    <col min="14571" max="14571" width="0" style="190" hidden="1" customWidth="1"/>
    <col min="14572" max="14572" width="7.28515625" style="190" customWidth="1"/>
    <col min="14573" max="14573" width="66.140625" style="190" customWidth="1"/>
    <col min="14574" max="14574" width="0" style="190" hidden="1" customWidth="1"/>
    <col min="14575" max="14575" width="28" style="190" customWidth="1"/>
    <col min="14576" max="14576" width="32.140625" style="190" customWidth="1"/>
    <col min="14577" max="14577" width="39.85546875" style="190" bestFit="1" customWidth="1"/>
    <col min="14578" max="14578" width="0" style="190" hidden="1" customWidth="1"/>
    <col min="14579" max="14579" width="7.28515625" style="190" customWidth="1"/>
    <col min="14580" max="14580" width="0" style="190" hidden="1" customWidth="1"/>
    <col min="14581" max="14581" width="7.28515625" style="190" customWidth="1"/>
    <col min="14582" max="14582" width="59.5703125" style="190" customWidth="1"/>
    <col min="14583" max="14583" width="0" style="190" hidden="1" customWidth="1"/>
    <col min="14584" max="14584" width="23.85546875" style="190" customWidth="1"/>
    <col min="14585" max="14585" width="27.42578125" style="190" customWidth="1"/>
    <col min="14586" max="14586" width="28" style="190" customWidth="1"/>
    <col min="14587" max="14589" width="0" style="190" hidden="1" customWidth="1"/>
    <col min="14590" max="14590" width="7.28515625" style="190" customWidth="1"/>
    <col min="14591" max="14591" width="6.140625" style="190" bestFit="1" customWidth="1"/>
    <col min="14592" max="14592" width="76.85546875" style="190"/>
    <col min="14593" max="14593" width="7.28515625" style="190" customWidth="1"/>
    <col min="14594" max="14594" width="6.140625" style="190" bestFit="1" customWidth="1"/>
    <col min="14595" max="14595" width="78" style="190" customWidth="1"/>
    <col min="14596" max="14596" width="20.7109375" style="190" customWidth="1"/>
    <col min="14597" max="14597" width="26" style="190" customWidth="1"/>
    <col min="14598" max="14598" width="37" style="190" bestFit="1" customWidth="1"/>
    <col min="14599" max="14607" width="0" style="190" hidden="1" customWidth="1"/>
    <col min="14608" max="14610" width="22.7109375" style="190" bestFit="1" customWidth="1"/>
    <col min="14611" max="14611" width="25.28515625" style="190" bestFit="1" customWidth="1"/>
    <col min="14612" max="14612" width="21" style="190" bestFit="1" customWidth="1"/>
    <col min="14613" max="14613" width="8.28515625" style="190" customWidth="1"/>
    <col min="14614" max="14614" width="19" style="190" bestFit="1" customWidth="1"/>
    <col min="14615" max="14615" width="20.5703125" style="190" bestFit="1" customWidth="1"/>
    <col min="14616" max="14616" width="19" style="190" customWidth="1"/>
    <col min="14617" max="14823" width="11.42578125" style="190" customWidth="1"/>
    <col min="14824" max="14826" width="7.28515625" style="190" customWidth="1"/>
    <col min="14827" max="14827" width="0" style="190" hidden="1" customWidth="1"/>
    <col min="14828" max="14828" width="7.28515625" style="190" customWidth="1"/>
    <col min="14829" max="14829" width="66.140625" style="190" customWidth="1"/>
    <col min="14830" max="14830" width="0" style="190" hidden="1" customWidth="1"/>
    <col min="14831" max="14831" width="28" style="190" customWidth="1"/>
    <col min="14832" max="14832" width="32.140625" style="190" customWidth="1"/>
    <col min="14833" max="14833" width="39.85546875" style="190" bestFit="1" customWidth="1"/>
    <col min="14834" max="14834" width="0" style="190" hidden="1" customWidth="1"/>
    <col min="14835" max="14835" width="7.28515625" style="190" customWidth="1"/>
    <col min="14836" max="14836" width="0" style="190" hidden="1" customWidth="1"/>
    <col min="14837" max="14837" width="7.28515625" style="190" customWidth="1"/>
    <col min="14838" max="14838" width="59.5703125" style="190" customWidth="1"/>
    <col min="14839" max="14839" width="0" style="190" hidden="1" customWidth="1"/>
    <col min="14840" max="14840" width="23.85546875" style="190" customWidth="1"/>
    <col min="14841" max="14841" width="27.42578125" style="190" customWidth="1"/>
    <col min="14842" max="14842" width="28" style="190" customWidth="1"/>
    <col min="14843" max="14845" width="0" style="190" hidden="1" customWidth="1"/>
    <col min="14846" max="14846" width="7.28515625" style="190" customWidth="1"/>
    <col min="14847" max="14847" width="6.140625" style="190" bestFit="1" customWidth="1"/>
    <col min="14848" max="14848" width="76.85546875" style="190"/>
    <col min="14849" max="14849" width="7.28515625" style="190" customWidth="1"/>
    <col min="14850" max="14850" width="6.140625" style="190" bestFit="1" customWidth="1"/>
    <col min="14851" max="14851" width="78" style="190" customWidth="1"/>
    <col min="14852" max="14852" width="20.7109375" style="190" customWidth="1"/>
    <col min="14853" max="14853" width="26" style="190" customWidth="1"/>
    <col min="14854" max="14854" width="37" style="190" bestFit="1" customWidth="1"/>
    <col min="14855" max="14863" width="0" style="190" hidden="1" customWidth="1"/>
    <col min="14864" max="14866" width="22.7109375" style="190" bestFit="1" customWidth="1"/>
    <col min="14867" max="14867" width="25.28515625" style="190" bestFit="1" customWidth="1"/>
    <col min="14868" max="14868" width="21" style="190" bestFit="1" customWidth="1"/>
    <col min="14869" max="14869" width="8.28515625" style="190" customWidth="1"/>
    <col min="14870" max="14870" width="19" style="190" bestFit="1" customWidth="1"/>
    <col min="14871" max="14871" width="20.5703125" style="190" bestFit="1" customWidth="1"/>
    <col min="14872" max="14872" width="19" style="190" customWidth="1"/>
    <col min="14873" max="15079" width="11.42578125" style="190" customWidth="1"/>
    <col min="15080" max="15082" width="7.28515625" style="190" customWidth="1"/>
    <col min="15083" max="15083" width="0" style="190" hidden="1" customWidth="1"/>
    <col min="15084" max="15084" width="7.28515625" style="190" customWidth="1"/>
    <col min="15085" max="15085" width="66.140625" style="190" customWidth="1"/>
    <col min="15086" max="15086" width="0" style="190" hidden="1" customWidth="1"/>
    <col min="15087" max="15087" width="28" style="190" customWidth="1"/>
    <col min="15088" max="15088" width="32.140625" style="190" customWidth="1"/>
    <col min="15089" max="15089" width="39.85546875" style="190" bestFit="1" customWidth="1"/>
    <col min="15090" max="15090" width="0" style="190" hidden="1" customWidth="1"/>
    <col min="15091" max="15091" width="7.28515625" style="190" customWidth="1"/>
    <col min="15092" max="15092" width="0" style="190" hidden="1" customWidth="1"/>
    <col min="15093" max="15093" width="7.28515625" style="190" customWidth="1"/>
    <col min="15094" max="15094" width="59.5703125" style="190" customWidth="1"/>
    <col min="15095" max="15095" width="0" style="190" hidden="1" customWidth="1"/>
    <col min="15096" max="15096" width="23.85546875" style="190" customWidth="1"/>
    <col min="15097" max="15097" width="27.42578125" style="190" customWidth="1"/>
    <col min="15098" max="15098" width="28" style="190" customWidth="1"/>
    <col min="15099" max="15101" width="0" style="190" hidden="1" customWidth="1"/>
    <col min="15102" max="15102" width="7.28515625" style="190" customWidth="1"/>
    <col min="15103" max="15103" width="6.140625" style="190" bestFit="1" customWidth="1"/>
    <col min="15104" max="15104" width="76.85546875" style="190"/>
    <col min="15105" max="15105" width="7.28515625" style="190" customWidth="1"/>
    <col min="15106" max="15106" width="6.140625" style="190" bestFit="1" customWidth="1"/>
    <col min="15107" max="15107" width="78" style="190" customWidth="1"/>
    <col min="15108" max="15108" width="20.7109375" style="190" customWidth="1"/>
    <col min="15109" max="15109" width="26" style="190" customWidth="1"/>
    <col min="15110" max="15110" width="37" style="190" bestFit="1" customWidth="1"/>
    <col min="15111" max="15119" width="0" style="190" hidden="1" customWidth="1"/>
    <col min="15120" max="15122" width="22.7109375" style="190" bestFit="1" customWidth="1"/>
    <col min="15123" max="15123" width="25.28515625" style="190" bestFit="1" customWidth="1"/>
    <col min="15124" max="15124" width="21" style="190" bestFit="1" customWidth="1"/>
    <col min="15125" max="15125" width="8.28515625" style="190" customWidth="1"/>
    <col min="15126" max="15126" width="19" style="190" bestFit="1" customWidth="1"/>
    <col min="15127" max="15127" width="20.5703125" style="190" bestFit="1" customWidth="1"/>
    <col min="15128" max="15128" width="19" style="190" customWidth="1"/>
    <col min="15129" max="15335" width="11.42578125" style="190" customWidth="1"/>
    <col min="15336" max="15338" width="7.28515625" style="190" customWidth="1"/>
    <col min="15339" max="15339" width="0" style="190" hidden="1" customWidth="1"/>
    <col min="15340" max="15340" width="7.28515625" style="190" customWidth="1"/>
    <col min="15341" max="15341" width="66.140625" style="190" customWidth="1"/>
    <col min="15342" max="15342" width="0" style="190" hidden="1" customWidth="1"/>
    <col min="15343" max="15343" width="28" style="190" customWidth="1"/>
    <col min="15344" max="15344" width="32.140625" style="190" customWidth="1"/>
    <col min="15345" max="15345" width="39.85546875" style="190" bestFit="1" customWidth="1"/>
    <col min="15346" max="15346" width="0" style="190" hidden="1" customWidth="1"/>
    <col min="15347" max="15347" width="7.28515625" style="190" customWidth="1"/>
    <col min="15348" max="15348" width="0" style="190" hidden="1" customWidth="1"/>
    <col min="15349" max="15349" width="7.28515625" style="190" customWidth="1"/>
    <col min="15350" max="15350" width="59.5703125" style="190" customWidth="1"/>
    <col min="15351" max="15351" width="0" style="190" hidden="1" customWidth="1"/>
    <col min="15352" max="15352" width="23.85546875" style="190" customWidth="1"/>
    <col min="15353" max="15353" width="27.42578125" style="190" customWidth="1"/>
    <col min="15354" max="15354" width="28" style="190" customWidth="1"/>
    <col min="15355" max="15357" width="0" style="190" hidden="1" customWidth="1"/>
    <col min="15358" max="15358" width="7.28515625" style="190" customWidth="1"/>
    <col min="15359" max="15359" width="6.140625" style="190" bestFit="1" customWidth="1"/>
    <col min="15360" max="15360" width="76.85546875" style="190"/>
    <col min="15361" max="15361" width="7.28515625" style="190" customWidth="1"/>
    <col min="15362" max="15362" width="6.140625" style="190" bestFit="1" customWidth="1"/>
    <col min="15363" max="15363" width="78" style="190" customWidth="1"/>
    <col min="15364" max="15364" width="20.7109375" style="190" customWidth="1"/>
    <col min="15365" max="15365" width="26" style="190" customWidth="1"/>
    <col min="15366" max="15366" width="37" style="190" bestFit="1" customWidth="1"/>
    <col min="15367" max="15375" width="0" style="190" hidden="1" customWidth="1"/>
    <col min="15376" max="15378" width="22.7109375" style="190" bestFit="1" customWidth="1"/>
    <col min="15379" max="15379" width="25.28515625" style="190" bestFit="1" customWidth="1"/>
    <col min="15380" max="15380" width="21" style="190" bestFit="1" customWidth="1"/>
    <col min="15381" max="15381" width="8.28515625" style="190" customWidth="1"/>
    <col min="15382" max="15382" width="19" style="190" bestFit="1" customWidth="1"/>
    <col min="15383" max="15383" width="20.5703125" style="190" bestFit="1" customWidth="1"/>
    <col min="15384" max="15384" width="19" style="190" customWidth="1"/>
    <col min="15385" max="15591" width="11.42578125" style="190" customWidth="1"/>
    <col min="15592" max="15594" width="7.28515625" style="190" customWidth="1"/>
    <col min="15595" max="15595" width="0" style="190" hidden="1" customWidth="1"/>
    <col min="15596" max="15596" width="7.28515625" style="190" customWidth="1"/>
    <col min="15597" max="15597" width="66.140625" style="190" customWidth="1"/>
    <col min="15598" max="15598" width="0" style="190" hidden="1" customWidth="1"/>
    <col min="15599" max="15599" width="28" style="190" customWidth="1"/>
    <col min="15600" max="15600" width="32.140625" style="190" customWidth="1"/>
    <col min="15601" max="15601" width="39.85546875" style="190" bestFit="1" customWidth="1"/>
    <col min="15602" max="15602" width="0" style="190" hidden="1" customWidth="1"/>
    <col min="15603" max="15603" width="7.28515625" style="190" customWidth="1"/>
    <col min="15604" max="15604" width="0" style="190" hidden="1" customWidth="1"/>
    <col min="15605" max="15605" width="7.28515625" style="190" customWidth="1"/>
    <col min="15606" max="15606" width="59.5703125" style="190" customWidth="1"/>
    <col min="15607" max="15607" width="0" style="190" hidden="1" customWidth="1"/>
    <col min="15608" max="15608" width="23.85546875" style="190" customWidth="1"/>
    <col min="15609" max="15609" width="27.42578125" style="190" customWidth="1"/>
    <col min="15610" max="15610" width="28" style="190" customWidth="1"/>
    <col min="15611" max="15613" width="0" style="190" hidden="1" customWidth="1"/>
    <col min="15614" max="15614" width="7.28515625" style="190" customWidth="1"/>
    <col min="15615" max="15615" width="6.140625" style="190" bestFit="1" customWidth="1"/>
    <col min="15616" max="15616" width="76.85546875" style="190"/>
    <col min="15617" max="15617" width="7.28515625" style="190" customWidth="1"/>
    <col min="15618" max="15618" width="6.140625" style="190" bestFit="1" customWidth="1"/>
    <col min="15619" max="15619" width="78" style="190" customWidth="1"/>
    <col min="15620" max="15620" width="20.7109375" style="190" customWidth="1"/>
    <col min="15621" max="15621" width="26" style="190" customWidth="1"/>
    <col min="15622" max="15622" width="37" style="190" bestFit="1" customWidth="1"/>
    <col min="15623" max="15631" width="0" style="190" hidden="1" customWidth="1"/>
    <col min="15632" max="15634" width="22.7109375" style="190" bestFit="1" customWidth="1"/>
    <col min="15635" max="15635" width="25.28515625" style="190" bestFit="1" customWidth="1"/>
    <col min="15636" max="15636" width="21" style="190" bestFit="1" customWidth="1"/>
    <col min="15637" max="15637" width="8.28515625" style="190" customWidth="1"/>
    <col min="15638" max="15638" width="19" style="190" bestFit="1" customWidth="1"/>
    <col min="15639" max="15639" width="20.5703125" style="190" bestFit="1" customWidth="1"/>
    <col min="15640" max="15640" width="19" style="190" customWidth="1"/>
    <col min="15641" max="15847" width="11.42578125" style="190" customWidth="1"/>
    <col min="15848" max="15850" width="7.28515625" style="190" customWidth="1"/>
    <col min="15851" max="15851" width="0" style="190" hidden="1" customWidth="1"/>
    <col min="15852" max="15852" width="7.28515625" style="190" customWidth="1"/>
    <col min="15853" max="15853" width="66.140625" style="190" customWidth="1"/>
    <col min="15854" max="15854" width="0" style="190" hidden="1" customWidth="1"/>
    <col min="15855" max="15855" width="28" style="190" customWidth="1"/>
    <col min="15856" max="15856" width="32.140625" style="190" customWidth="1"/>
    <col min="15857" max="15857" width="39.85546875" style="190" bestFit="1" customWidth="1"/>
    <col min="15858" max="15858" width="0" style="190" hidden="1" customWidth="1"/>
    <col min="15859" max="15859" width="7.28515625" style="190" customWidth="1"/>
    <col min="15860" max="15860" width="0" style="190" hidden="1" customWidth="1"/>
    <col min="15861" max="15861" width="7.28515625" style="190" customWidth="1"/>
    <col min="15862" max="15862" width="59.5703125" style="190" customWidth="1"/>
    <col min="15863" max="15863" width="0" style="190" hidden="1" customWidth="1"/>
    <col min="15864" max="15864" width="23.85546875" style="190" customWidth="1"/>
    <col min="15865" max="15865" width="27.42578125" style="190" customWidth="1"/>
    <col min="15866" max="15866" width="28" style="190" customWidth="1"/>
    <col min="15867" max="15869" width="0" style="190" hidden="1" customWidth="1"/>
    <col min="15870" max="15870" width="7.28515625" style="190" customWidth="1"/>
    <col min="15871" max="15871" width="6.140625" style="190" bestFit="1" customWidth="1"/>
    <col min="15872" max="15872" width="76.85546875" style="190"/>
    <col min="15873" max="15873" width="7.28515625" style="190" customWidth="1"/>
    <col min="15874" max="15874" width="6.140625" style="190" bestFit="1" customWidth="1"/>
    <col min="15875" max="15875" width="78" style="190" customWidth="1"/>
    <col min="15876" max="15876" width="20.7109375" style="190" customWidth="1"/>
    <col min="15877" max="15877" width="26" style="190" customWidth="1"/>
    <col min="15878" max="15878" width="37" style="190" bestFit="1" customWidth="1"/>
    <col min="15879" max="15887" width="0" style="190" hidden="1" customWidth="1"/>
    <col min="15888" max="15890" width="22.7109375" style="190" bestFit="1" customWidth="1"/>
    <col min="15891" max="15891" width="25.28515625" style="190" bestFit="1" customWidth="1"/>
    <col min="15892" max="15892" width="21" style="190" bestFit="1" customWidth="1"/>
    <col min="15893" max="15893" width="8.28515625" style="190" customWidth="1"/>
    <col min="15894" max="15894" width="19" style="190" bestFit="1" customWidth="1"/>
    <col min="15895" max="15895" width="20.5703125" style="190" bestFit="1" customWidth="1"/>
    <col min="15896" max="15896" width="19" style="190" customWidth="1"/>
    <col min="15897" max="16103" width="11.42578125" style="190" customWidth="1"/>
    <col min="16104" max="16106" width="7.28515625" style="190" customWidth="1"/>
    <col min="16107" max="16107" width="0" style="190" hidden="1" customWidth="1"/>
    <col min="16108" max="16108" width="7.28515625" style="190" customWidth="1"/>
    <col min="16109" max="16109" width="66.140625" style="190" customWidth="1"/>
    <col min="16110" max="16110" width="0" style="190" hidden="1" customWidth="1"/>
    <col min="16111" max="16111" width="28" style="190" customWidth="1"/>
    <col min="16112" max="16112" width="32.140625" style="190" customWidth="1"/>
    <col min="16113" max="16113" width="39.85546875" style="190" bestFit="1" customWidth="1"/>
    <col min="16114" max="16114" width="0" style="190" hidden="1" customWidth="1"/>
    <col min="16115" max="16115" width="7.28515625" style="190" customWidth="1"/>
    <col min="16116" max="16116" width="0" style="190" hidden="1" customWidth="1"/>
    <col min="16117" max="16117" width="7.28515625" style="190" customWidth="1"/>
    <col min="16118" max="16118" width="59.5703125" style="190" customWidth="1"/>
    <col min="16119" max="16119" width="0" style="190" hidden="1" customWidth="1"/>
    <col min="16120" max="16120" width="23.85546875" style="190" customWidth="1"/>
    <col min="16121" max="16121" width="27.42578125" style="190" customWidth="1"/>
    <col min="16122" max="16122" width="28" style="190" customWidth="1"/>
    <col min="16123" max="16125" width="0" style="190" hidden="1" customWidth="1"/>
    <col min="16126" max="16126" width="7.28515625" style="190" customWidth="1"/>
    <col min="16127" max="16127" width="6.140625" style="190" bestFit="1" customWidth="1"/>
    <col min="16128" max="16128" width="76.85546875" style="190"/>
    <col min="16129" max="16129" width="7.28515625" style="190" customWidth="1"/>
    <col min="16130" max="16130" width="6.140625" style="190" bestFit="1" customWidth="1"/>
    <col min="16131" max="16131" width="78" style="190" customWidth="1"/>
    <col min="16132" max="16132" width="20.7109375" style="190" customWidth="1"/>
    <col min="16133" max="16133" width="26" style="190" customWidth="1"/>
    <col min="16134" max="16134" width="37" style="190" bestFit="1" customWidth="1"/>
    <col min="16135" max="16143" width="0" style="190" hidden="1" customWidth="1"/>
    <col min="16144" max="16146" width="22.7109375" style="190" bestFit="1" customWidth="1"/>
    <col min="16147" max="16147" width="25.28515625" style="190" bestFit="1" customWidth="1"/>
    <col min="16148" max="16148" width="21" style="190" bestFit="1" customWidth="1"/>
    <col min="16149" max="16149" width="8.28515625" style="190" customWidth="1"/>
    <col min="16150" max="16150" width="19" style="190" bestFit="1" customWidth="1"/>
    <col min="16151" max="16151" width="20.5703125" style="190" bestFit="1" customWidth="1"/>
    <col min="16152" max="16152" width="19" style="190" customWidth="1"/>
    <col min="16153" max="16359" width="11.42578125" style="190" customWidth="1"/>
    <col min="16360" max="16362" width="7.28515625" style="190" customWidth="1"/>
    <col min="16363" max="16363" width="0" style="190" hidden="1" customWidth="1"/>
    <col min="16364" max="16364" width="7.28515625" style="190" customWidth="1"/>
    <col min="16365" max="16365" width="66.140625" style="190" customWidth="1"/>
    <col min="16366" max="16366" width="0" style="190" hidden="1" customWidth="1"/>
    <col min="16367" max="16367" width="28" style="190" customWidth="1"/>
    <col min="16368" max="16368" width="32.140625" style="190" customWidth="1"/>
    <col min="16369" max="16369" width="39.85546875" style="190" bestFit="1" customWidth="1"/>
    <col min="16370" max="16370" width="0" style="190" hidden="1" customWidth="1"/>
    <col min="16371" max="16371" width="7.28515625" style="190" customWidth="1"/>
    <col min="16372" max="16372" width="0" style="190" hidden="1" customWidth="1"/>
    <col min="16373" max="16373" width="7.28515625" style="190" customWidth="1"/>
    <col min="16374" max="16374" width="59.5703125" style="190" customWidth="1"/>
    <col min="16375" max="16375" width="0" style="190" hidden="1" customWidth="1"/>
    <col min="16376" max="16376" width="23.85546875" style="190" customWidth="1"/>
    <col min="16377" max="16377" width="27.42578125" style="190" customWidth="1"/>
    <col min="16378" max="16378" width="28" style="190" customWidth="1"/>
    <col min="16379" max="16381" width="0" style="190" hidden="1" customWidth="1"/>
    <col min="16382" max="16382" width="7.28515625" style="190" customWidth="1"/>
    <col min="16383" max="16383" width="6.140625" style="190" bestFit="1" customWidth="1"/>
    <col min="16384" max="16384" width="76.85546875" style="190"/>
  </cols>
  <sheetData>
    <row r="1" spans="1:121" s="232" customFormat="1" ht="27.75" customHeight="1" x14ac:dyDescent="0.25">
      <c r="A1" s="233"/>
      <c r="B1" s="233"/>
      <c r="C1" s="298" t="s">
        <v>0</v>
      </c>
      <c r="D1" s="298"/>
      <c r="E1" s="299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</row>
    <row r="2" spans="1:121" s="232" customFormat="1" ht="27.75" customHeight="1" x14ac:dyDescent="0.25">
      <c r="A2" s="233"/>
      <c r="B2" s="233"/>
      <c r="C2" s="298" t="s">
        <v>1</v>
      </c>
      <c r="D2" s="298"/>
      <c r="E2" s="299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</row>
    <row r="3" spans="1:121" s="232" customFormat="1" ht="27.75" customHeight="1" x14ac:dyDescent="0.25">
      <c r="A3" s="233"/>
      <c r="B3" s="233"/>
      <c r="C3" s="298" t="s">
        <v>2</v>
      </c>
      <c r="D3" s="298"/>
      <c r="E3" s="299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</row>
    <row r="4" spans="1:121" s="232" customFormat="1" ht="27.75" customHeight="1" x14ac:dyDescent="0.25">
      <c r="A4" s="233"/>
      <c r="B4" s="233"/>
      <c r="C4" s="300" t="s">
        <v>3</v>
      </c>
      <c r="D4" s="300"/>
      <c r="E4" s="301"/>
      <c r="F4" s="301"/>
      <c r="G4" s="301"/>
      <c r="H4" s="301"/>
      <c r="I4" s="301"/>
      <c r="J4" s="301"/>
      <c r="K4" s="301"/>
      <c r="L4" s="301"/>
      <c r="R4" s="233"/>
      <c r="S4" s="233"/>
      <c r="T4" s="233"/>
    </row>
    <row r="5" spans="1:121" s="232" customFormat="1" ht="27.75" customHeight="1" x14ac:dyDescent="0.25">
      <c r="A5" s="233"/>
      <c r="B5" s="233"/>
      <c r="C5" s="302" t="s">
        <v>142</v>
      </c>
      <c r="D5" s="302"/>
      <c r="E5" s="30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</row>
    <row r="6" spans="1:121" s="232" customFormat="1" ht="51" customHeight="1" x14ac:dyDescent="0.45">
      <c r="A6" s="233"/>
      <c r="B6" s="233"/>
      <c r="C6" s="302"/>
      <c r="D6" s="302"/>
      <c r="E6" s="376" t="s">
        <v>141</v>
      </c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76"/>
      <c r="S6" s="376"/>
      <c r="T6" s="376"/>
    </row>
    <row r="7" spans="1:121" s="232" customFormat="1" ht="27.75" hidden="1" customHeight="1" x14ac:dyDescent="0.25">
      <c r="A7" s="233"/>
      <c r="B7" s="233"/>
      <c r="C7" s="302"/>
      <c r="D7" s="304" t="s">
        <v>4</v>
      </c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</row>
    <row r="8" spans="1:121" s="232" customFormat="1" ht="27.75" customHeight="1" x14ac:dyDescent="0.25">
      <c r="A8" s="233"/>
      <c r="B8" s="233"/>
      <c r="C8" s="305" t="s">
        <v>175</v>
      </c>
      <c r="D8" s="305"/>
      <c r="E8" s="341"/>
      <c r="F8" s="298"/>
      <c r="G8" s="300"/>
      <c r="H8" s="233"/>
      <c r="I8" s="233"/>
      <c r="L8" s="233"/>
      <c r="M8" s="233"/>
      <c r="N8" s="233"/>
      <c r="O8" s="233"/>
      <c r="P8" s="233"/>
      <c r="Q8" s="233"/>
      <c r="R8" s="233"/>
      <c r="S8" s="233"/>
      <c r="T8" s="233"/>
    </row>
    <row r="9" spans="1:121" s="232" customFormat="1" ht="27.75" customHeight="1" x14ac:dyDescent="0.25">
      <c r="A9" s="233"/>
      <c r="B9" s="233"/>
      <c r="C9" s="305" t="s">
        <v>176</v>
      </c>
      <c r="D9" s="305"/>
      <c r="E9" s="340"/>
      <c r="F9" s="298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3"/>
      <c r="T9" s="233"/>
    </row>
    <row r="10" spans="1:121" s="232" customFormat="1" ht="21.75" hidden="1" customHeight="1" x14ac:dyDescent="0.25">
      <c r="A10" s="233"/>
      <c r="B10" s="233"/>
      <c r="C10" s="305" t="s">
        <v>5</v>
      </c>
      <c r="D10" s="305"/>
      <c r="E10" s="306"/>
      <c r="F10" s="298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3"/>
      <c r="R10" s="233"/>
      <c r="S10" s="233"/>
      <c r="T10" s="233"/>
    </row>
    <row r="11" spans="1:121" s="232" customFormat="1" ht="21.75" hidden="1" customHeight="1" x14ac:dyDescent="0.25">
      <c r="A11" s="233"/>
      <c r="B11" s="233"/>
      <c r="C11" s="307"/>
      <c r="D11" s="307"/>
      <c r="E11" s="233"/>
      <c r="F11" s="298" t="s">
        <v>6</v>
      </c>
      <c r="G11" s="233"/>
      <c r="H11" s="233"/>
      <c r="I11" s="233"/>
      <c r="J11" s="233"/>
      <c r="K11" s="233"/>
      <c r="L11" s="233"/>
      <c r="M11" s="233"/>
      <c r="N11" s="233"/>
      <c r="O11" s="233"/>
      <c r="P11" s="233"/>
      <c r="Q11" s="233"/>
      <c r="R11" s="233"/>
      <c r="S11" s="233"/>
      <c r="T11" s="233"/>
    </row>
    <row r="12" spans="1:121" s="232" customFormat="1" ht="15" customHeight="1" thickBot="1" x14ac:dyDescent="0.3">
      <c r="A12" s="296"/>
      <c r="B12" s="233"/>
      <c r="C12" s="233"/>
      <c r="D12" s="233"/>
      <c r="E12" s="299"/>
      <c r="F12" s="233"/>
      <c r="G12" s="233"/>
      <c r="H12" s="233"/>
      <c r="I12" s="233"/>
      <c r="J12" s="233"/>
      <c r="K12" s="233"/>
      <c r="L12" s="233"/>
      <c r="M12" s="233"/>
      <c r="N12" s="233"/>
      <c r="O12" s="233"/>
      <c r="P12" s="233"/>
      <c r="Q12" s="233"/>
      <c r="R12" s="233"/>
      <c r="S12" s="233"/>
      <c r="T12" s="233"/>
    </row>
    <row r="13" spans="1:121" ht="57" customHeight="1" thickBot="1" x14ac:dyDescent="0.3">
      <c r="A13" s="296"/>
      <c r="B13" s="86"/>
      <c r="C13" s="86"/>
      <c r="D13" s="87" t="s">
        <v>7</v>
      </c>
      <c r="E13" s="88" t="s">
        <v>8</v>
      </c>
      <c r="F13" s="89" t="s">
        <v>9</v>
      </c>
      <c r="G13" s="87" t="s">
        <v>10</v>
      </c>
      <c r="H13" s="87" t="s">
        <v>181</v>
      </c>
      <c r="I13" s="87" t="s">
        <v>182</v>
      </c>
      <c r="J13" s="87" t="s">
        <v>183</v>
      </c>
      <c r="K13" s="87" t="s">
        <v>14</v>
      </c>
      <c r="L13" s="87" t="s">
        <v>15</v>
      </c>
      <c r="M13" s="87" t="s">
        <v>16</v>
      </c>
      <c r="N13" s="87" t="s">
        <v>17</v>
      </c>
      <c r="O13" s="87" t="s">
        <v>18</v>
      </c>
      <c r="P13" s="87" t="s">
        <v>19</v>
      </c>
      <c r="Q13" s="87" t="s">
        <v>20</v>
      </c>
      <c r="R13" s="87" t="s">
        <v>21</v>
      </c>
      <c r="S13" s="87" t="s">
        <v>22</v>
      </c>
      <c r="T13" s="87" t="s">
        <v>23</v>
      </c>
    </row>
    <row r="14" spans="1:121" s="86" customFormat="1" ht="30" customHeight="1" thickBot="1" x14ac:dyDescent="0.3">
      <c r="A14" s="296"/>
      <c r="B14" s="128"/>
      <c r="C14" s="92" t="s">
        <v>24</v>
      </c>
      <c r="D14" s="93"/>
      <c r="E14" s="187" t="s">
        <v>29</v>
      </c>
      <c r="F14" s="187" t="s">
        <v>29</v>
      </c>
      <c r="G14" s="187" t="s">
        <v>26</v>
      </c>
      <c r="H14" s="187" t="s">
        <v>26</v>
      </c>
      <c r="I14" s="187" t="s">
        <v>26</v>
      </c>
      <c r="J14" s="187" t="s">
        <v>26</v>
      </c>
      <c r="K14" s="187" t="s">
        <v>26</v>
      </c>
      <c r="L14" s="187" t="s">
        <v>26</v>
      </c>
      <c r="M14" s="187" t="s">
        <v>26</v>
      </c>
      <c r="N14" s="187" t="s">
        <v>26</v>
      </c>
      <c r="O14" s="187" t="s">
        <v>26</v>
      </c>
      <c r="P14" s="187" t="s">
        <v>26</v>
      </c>
      <c r="Q14" s="187" t="s">
        <v>26</v>
      </c>
      <c r="R14" s="187" t="s">
        <v>26</v>
      </c>
      <c r="S14" s="187" t="s">
        <v>29</v>
      </c>
      <c r="T14" s="96"/>
      <c r="U14" s="233"/>
      <c r="V14" s="233"/>
      <c r="W14" s="233"/>
      <c r="X14" s="233"/>
      <c r="Y14" s="233"/>
      <c r="Z14" s="233"/>
      <c r="AA14" s="233"/>
      <c r="AB14" s="233"/>
      <c r="AC14" s="233"/>
      <c r="AD14" s="233"/>
      <c r="AE14" s="233"/>
      <c r="AF14" s="233"/>
      <c r="AG14" s="233"/>
      <c r="AH14" s="233"/>
      <c r="AI14" s="233"/>
      <c r="AJ14" s="233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/>
      <c r="AU14" s="233"/>
      <c r="AV14" s="233"/>
      <c r="AW14" s="233"/>
      <c r="AX14" s="233"/>
      <c r="AY14" s="233"/>
      <c r="AZ14" s="233"/>
      <c r="BA14" s="233"/>
      <c r="BB14" s="233"/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33"/>
      <c r="BU14" s="233"/>
      <c r="BV14" s="233"/>
      <c r="BW14" s="233"/>
      <c r="BX14" s="233"/>
      <c r="BY14" s="233"/>
      <c r="BZ14" s="233"/>
      <c r="CA14" s="233"/>
      <c r="CB14" s="233"/>
      <c r="CC14" s="233"/>
      <c r="CD14" s="233"/>
      <c r="CE14" s="233"/>
      <c r="CF14" s="233"/>
      <c r="CG14" s="233"/>
      <c r="CH14" s="233"/>
      <c r="CI14" s="233"/>
      <c r="CJ14" s="233"/>
      <c r="CK14" s="233"/>
      <c r="CL14" s="233"/>
      <c r="CM14" s="233"/>
      <c r="CN14" s="233"/>
      <c r="CO14" s="233"/>
      <c r="CP14" s="233"/>
      <c r="CQ14" s="233"/>
      <c r="CR14" s="233"/>
      <c r="CS14" s="233"/>
      <c r="CT14" s="233"/>
      <c r="CU14" s="233"/>
      <c r="CV14" s="233"/>
      <c r="CW14" s="233"/>
      <c r="CX14" s="233"/>
      <c r="CY14" s="233"/>
      <c r="CZ14" s="233"/>
      <c r="DA14" s="233"/>
      <c r="DB14" s="233"/>
      <c r="DC14" s="233"/>
      <c r="DD14" s="233"/>
      <c r="DE14" s="233"/>
      <c r="DF14" s="233"/>
      <c r="DG14" s="233"/>
      <c r="DH14" s="233"/>
      <c r="DI14" s="233"/>
      <c r="DJ14" s="233"/>
      <c r="DK14" s="233"/>
      <c r="DL14" s="233"/>
      <c r="DM14" s="233"/>
      <c r="DN14" s="233"/>
      <c r="DO14" s="233"/>
      <c r="DP14" s="233"/>
      <c r="DQ14" s="233"/>
    </row>
    <row r="15" spans="1:121" s="86" customFormat="1" ht="18.75" thickBot="1" x14ac:dyDescent="0.3">
      <c r="A15" s="297"/>
      <c r="B15" s="97">
        <v>1</v>
      </c>
      <c r="C15" s="87" t="s">
        <v>30</v>
      </c>
      <c r="D15" s="98" t="s">
        <v>31</v>
      </c>
      <c r="E15" s="99">
        <f>+G15*12</f>
        <v>18701706744</v>
      </c>
      <c r="F15" s="100">
        <f>+S15</f>
        <v>10909328934</v>
      </c>
      <c r="G15" s="101">
        <v>1558475562</v>
      </c>
      <c r="H15" s="101">
        <v>1558475562</v>
      </c>
      <c r="I15" s="101">
        <v>1558475562</v>
      </c>
      <c r="J15" s="320">
        <v>1558475562</v>
      </c>
      <c r="K15" s="101">
        <v>1558475562</v>
      </c>
      <c r="L15" s="101">
        <v>1558475562</v>
      </c>
      <c r="M15" s="101">
        <v>1558475562</v>
      </c>
      <c r="N15" s="101"/>
      <c r="O15" s="101"/>
      <c r="P15" s="101"/>
      <c r="Q15" s="101"/>
      <c r="R15" s="101"/>
      <c r="S15" s="103">
        <f t="shared" ref="S15:S80" si="0">SUM(G15:R15)</f>
        <v>10909328934</v>
      </c>
      <c r="T15" s="103">
        <f t="shared" ref="T15:T80" si="1">+F15-S15</f>
        <v>0</v>
      </c>
      <c r="U15" s="233"/>
      <c r="V15" s="234"/>
      <c r="W15" s="233"/>
      <c r="X15" s="233"/>
      <c r="Y15" s="233"/>
      <c r="Z15" s="233"/>
      <c r="AA15" s="233"/>
      <c r="AB15" s="233"/>
      <c r="AC15" s="233"/>
      <c r="AD15" s="233"/>
      <c r="AE15" s="233"/>
      <c r="AF15" s="233"/>
      <c r="AG15" s="233"/>
      <c r="AH15" s="233"/>
      <c r="AI15" s="233"/>
      <c r="AJ15" s="233"/>
      <c r="AK15" s="233"/>
      <c r="AL15" s="233"/>
      <c r="AM15" s="233"/>
      <c r="AN15" s="233"/>
      <c r="AO15" s="233"/>
      <c r="AP15" s="233"/>
      <c r="AQ15" s="233"/>
      <c r="AR15" s="233"/>
      <c r="AS15" s="233"/>
      <c r="AT15" s="233"/>
      <c r="AU15" s="233"/>
      <c r="AV15" s="233"/>
      <c r="AW15" s="233"/>
      <c r="AX15" s="233"/>
      <c r="AY15" s="233"/>
      <c r="AZ15" s="233"/>
      <c r="BA15" s="233"/>
      <c r="BB15" s="233"/>
      <c r="BC15" s="233"/>
      <c r="BD15" s="233"/>
      <c r="BE15" s="233"/>
      <c r="BF15" s="233"/>
      <c r="BG15" s="233"/>
      <c r="BH15" s="233"/>
      <c r="BI15" s="233"/>
      <c r="BJ15" s="233"/>
      <c r="BK15" s="233"/>
      <c r="BL15" s="233"/>
      <c r="BM15" s="233"/>
      <c r="BN15" s="233"/>
      <c r="BO15" s="233"/>
      <c r="BP15" s="233"/>
      <c r="BQ15" s="233"/>
      <c r="BR15" s="233"/>
      <c r="BS15" s="233"/>
      <c r="BT15" s="233"/>
      <c r="BU15" s="233"/>
      <c r="BV15" s="233"/>
      <c r="BW15" s="233"/>
      <c r="BX15" s="233"/>
      <c r="BY15" s="233"/>
      <c r="BZ15" s="233"/>
      <c r="CA15" s="233"/>
      <c r="CB15" s="233"/>
      <c r="CC15" s="233"/>
      <c r="CD15" s="233"/>
      <c r="CE15" s="233"/>
      <c r="CF15" s="233"/>
      <c r="CG15" s="233"/>
      <c r="CH15" s="233"/>
      <c r="CI15" s="233"/>
      <c r="CJ15" s="233"/>
      <c r="CK15" s="233"/>
      <c r="CL15" s="233"/>
      <c r="CM15" s="233"/>
      <c r="CN15" s="233"/>
      <c r="CO15" s="233"/>
      <c r="CP15" s="233"/>
      <c r="CQ15" s="233"/>
      <c r="CR15" s="233"/>
      <c r="CS15" s="233"/>
      <c r="CT15" s="233"/>
      <c r="CU15" s="233"/>
      <c r="CV15" s="233"/>
      <c r="CW15" s="233"/>
      <c r="CX15" s="233"/>
      <c r="CY15" s="233"/>
      <c r="CZ15" s="233"/>
      <c r="DA15" s="233"/>
      <c r="DB15" s="233"/>
      <c r="DC15" s="233"/>
      <c r="DD15" s="233"/>
      <c r="DE15" s="233"/>
      <c r="DF15" s="233"/>
      <c r="DG15" s="233"/>
      <c r="DH15" s="233"/>
      <c r="DI15" s="233"/>
      <c r="DJ15" s="233"/>
      <c r="DK15" s="233"/>
      <c r="DL15" s="233"/>
      <c r="DM15" s="233"/>
      <c r="DN15" s="233"/>
      <c r="DO15" s="233"/>
      <c r="DP15" s="233"/>
      <c r="DQ15" s="233"/>
    </row>
    <row r="16" spans="1:121" s="86" customFormat="1" ht="18.75" thickBot="1" x14ac:dyDescent="0.3">
      <c r="A16" s="297"/>
      <c r="B16" s="97">
        <v>2</v>
      </c>
      <c r="C16" s="87" t="s">
        <v>32</v>
      </c>
      <c r="D16" s="98" t="s">
        <v>31</v>
      </c>
      <c r="E16" s="105">
        <f t="shared" ref="E16:E24" si="2">+G16*12</f>
        <v>0</v>
      </c>
      <c r="F16" s="106">
        <f t="shared" ref="F16:F24" si="3">+S16</f>
        <v>0</v>
      </c>
      <c r="G16" s="107"/>
      <c r="H16" s="107"/>
      <c r="I16" s="107"/>
      <c r="J16" s="321"/>
      <c r="K16" s="107"/>
      <c r="L16" s="107"/>
      <c r="M16" s="107"/>
      <c r="N16" s="107"/>
      <c r="O16" s="107"/>
      <c r="P16" s="107"/>
      <c r="Q16" s="107"/>
      <c r="R16" s="107"/>
      <c r="S16" s="109">
        <f t="shared" si="0"/>
        <v>0</v>
      </c>
      <c r="T16" s="103">
        <f t="shared" si="1"/>
        <v>0</v>
      </c>
      <c r="U16" s="233"/>
      <c r="V16" s="234"/>
      <c r="W16" s="233"/>
      <c r="X16" s="233"/>
      <c r="Y16" s="233"/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233"/>
      <c r="AV16" s="233"/>
      <c r="AW16" s="233"/>
      <c r="AX16" s="233"/>
      <c r="AY16" s="233"/>
      <c r="AZ16" s="233"/>
      <c r="BA16" s="233"/>
      <c r="BB16" s="233"/>
      <c r="BC16" s="233"/>
      <c r="BD16" s="233"/>
      <c r="BE16" s="233"/>
      <c r="BF16" s="233"/>
      <c r="BG16" s="233"/>
      <c r="BH16" s="233"/>
      <c r="BI16" s="233"/>
      <c r="BJ16" s="233"/>
      <c r="BK16" s="233"/>
      <c r="BL16" s="233"/>
      <c r="BM16" s="233"/>
      <c r="BN16" s="233"/>
      <c r="BO16" s="233"/>
      <c r="BP16" s="233"/>
      <c r="BQ16" s="233"/>
      <c r="BR16" s="233"/>
      <c r="BS16" s="233"/>
      <c r="BT16" s="233"/>
      <c r="BU16" s="233"/>
      <c r="BV16" s="233"/>
      <c r="BW16" s="233"/>
      <c r="BX16" s="233"/>
      <c r="BY16" s="233"/>
      <c r="BZ16" s="233"/>
      <c r="CA16" s="233"/>
      <c r="CB16" s="233"/>
      <c r="CC16" s="233"/>
      <c r="CD16" s="233"/>
      <c r="CE16" s="233"/>
      <c r="CF16" s="233"/>
      <c r="CG16" s="233"/>
      <c r="CH16" s="233"/>
      <c r="CI16" s="233"/>
      <c r="CJ16" s="233"/>
      <c r="CK16" s="233"/>
      <c r="CL16" s="233"/>
      <c r="CM16" s="233"/>
      <c r="CN16" s="233"/>
      <c r="CO16" s="233"/>
      <c r="CP16" s="233"/>
      <c r="CQ16" s="233"/>
      <c r="CR16" s="233"/>
      <c r="CS16" s="233"/>
      <c r="CT16" s="233"/>
      <c r="CU16" s="233"/>
      <c r="CV16" s="233"/>
      <c r="CW16" s="233"/>
      <c r="CX16" s="233"/>
      <c r="CY16" s="233"/>
      <c r="CZ16" s="233"/>
      <c r="DA16" s="233"/>
      <c r="DB16" s="233"/>
      <c r="DC16" s="233"/>
      <c r="DD16" s="233"/>
      <c r="DE16" s="233"/>
      <c r="DF16" s="233"/>
      <c r="DG16" s="233"/>
      <c r="DH16" s="233"/>
      <c r="DI16" s="233"/>
      <c r="DJ16" s="233"/>
      <c r="DK16" s="233"/>
      <c r="DL16" s="233"/>
      <c r="DM16" s="233"/>
      <c r="DN16" s="233"/>
      <c r="DO16" s="233"/>
      <c r="DP16" s="233"/>
      <c r="DQ16" s="233"/>
    </row>
    <row r="17" spans="1:121" s="86" customFormat="1" ht="18.75" thickBot="1" x14ac:dyDescent="0.3">
      <c r="A17" s="297"/>
      <c r="B17" s="97">
        <v>3</v>
      </c>
      <c r="C17" s="87" t="s">
        <v>33</v>
      </c>
      <c r="D17" s="98" t="s">
        <v>31</v>
      </c>
      <c r="E17" s="110">
        <f t="shared" si="2"/>
        <v>0</v>
      </c>
      <c r="F17" s="106">
        <f t="shared" si="3"/>
        <v>0</v>
      </c>
      <c r="G17" s="107"/>
      <c r="H17" s="107"/>
      <c r="I17" s="107"/>
      <c r="J17" s="321"/>
      <c r="K17" s="107"/>
      <c r="L17" s="107"/>
      <c r="M17" s="107"/>
      <c r="N17" s="107"/>
      <c r="O17" s="107"/>
      <c r="P17" s="107"/>
      <c r="Q17" s="107"/>
      <c r="R17" s="107"/>
      <c r="S17" s="109">
        <f t="shared" si="0"/>
        <v>0</v>
      </c>
      <c r="T17" s="103">
        <f t="shared" si="1"/>
        <v>0</v>
      </c>
      <c r="U17" s="233"/>
      <c r="V17" s="234"/>
      <c r="W17" s="233"/>
      <c r="X17" s="233"/>
      <c r="Y17" s="233"/>
      <c r="Z17" s="233"/>
      <c r="AA17" s="233"/>
      <c r="AB17" s="233"/>
      <c r="AC17" s="233"/>
      <c r="AD17" s="233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33"/>
      <c r="AX17" s="233"/>
      <c r="AY17" s="233"/>
      <c r="AZ17" s="233"/>
      <c r="BA17" s="233"/>
      <c r="BB17" s="233"/>
      <c r="BC17" s="233"/>
      <c r="BD17" s="233"/>
      <c r="BE17" s="233"/>
      <c r="BF17" s="233"/>
      <c r="BG17" s="233"/>
      <c r="BH17" s="233"/>
      <c r="BI17" s="233"/>
      <c r="BJ17" s="233"/>
      <c r="BK17" s="233"/>
      <c r="BL17" s="233"/>
      <c r="BM17" s="233"/>
      <c r="BN17" s="233"/>
      <c r="BO17" s="233"/>
      <c r="BP17" s="233"/>
      <c r="BQ17" s="233"/>
      <c r="BR17" s="233"/>
      <c r="BS17" s="233"/>
      <c r="BT17" s="233"/>
      <c r="BU17" s="233"/>
      <c r="BV17" s="233"/>
      <c r="BW17" s="233"/>
      <c r="BX17" s="233"/>
      <c r="BY17" s="233"/>
      <c r="BZ17" s="233"/>
      <c r="CA17" s="233"/>
      <c r="CB17" s="233"/>
      <c r="CC17" s="233"/>
      <c r="CD17" s="233"/>
      <c r="CE17" s="233"/>
      <c r="CF17" s="233"/>
      <c r="CG17" s="233"/>
      <c r="CH17" s="233"/>
      <c r="CI17" s="233"/>
      <c r="CJ17" s="233"/>
      <c r="CK17" s="233"/>
      <c r="CL17" s="233"/>
      <c r="CM17" s="233"/>
      <c r="CN17" s="233"/>
      <c r="CO17" s="233"/>
      <c r="CP17" s="233"/>
      <c r="CQ17" s="233"/>
      <c r="CR17" s="233"/>
      <c r="CS17" s="233"/>
      <c r="CT17" s="233"/>
      <c r="CU17" s="233"/>
      <c r="CV17" s="233"/>
      <c r="CW17" s="233"/>
      <c r="CX17" s="233"/>
      <c r="CY17" s="233"/>
      <c r="CZ17" s="233"/>
      <c r="DA17" s="233"/>
      <c r="DB17" s="233"/>
      <c r="DC17" s="233"/>
      <c r="DD17" s="233"/>
      <c r="DE17" s="233"/>
      <c r="DF17" s="233"/>
      <c r="DG17" s="233"/>
      <c r="DH17" s="233"/>
      <c r="DI17" s="233"/>
      <c r="DJ17" s="233"/>
      <c r="DK17" s="233"/>
      <c r="DL17" s="233"/>
      <c r="DM17" s="233"/>
      <c r="DN17" s="233"/>
      <c r="DO17" s="233"/>
      <c r="DP17" s="233"/>
      <c r="DQ17" s="233"/>
    </row>
    <row r="18" spans="1:121" s="86" customFormat="1" ht="18.75" thickBot="1" x14ac:dyDescent="0.3">
      <c r="A18" s="297"/>
      <c r="B18" s="97">
        <v>4</v>
      </c>
      <c r="C18" s="87" t="s">
        <v>34</v>
      </c>
      <c r="D18" s="98" t="s">
        <v>31</v>
      </c>
      <c r="E18" s="105">
        <f t="shared" si="2"/>
        <v>0</v>
      </c>
      <c r="F18" s="106">
        <f t="shared" si="3"/>
        <v>0</v>
      </c>
      <c r="G18" s="107"/>
      <c r="H18" s="107"/>
      <c r="I18" s="107"/>
      <c r="J18" s="321"/>
      <c r="K18" s="107"/>
      <c r="L18" s="107"/>
      <c r="M18" s="107"/>
      <c r="N18" s="107"/>
      <c r="O18" s="107"/>
      <c r="P18" s="107"/>
      <c r="Q18" s="107"/>
      <c r="R18" s="107"/>
      <c r="S18" s="109">
        <f t="shared" si="0"/>
        <v>0</v>
      </c>
      <c r="T18" s="103">
        <f t="shared" si="1"/>
        <v>0</v>
      </c>
      <c r="U18" s="233"/>
      <c r="V18" s="234"/>
      <c r="W18" s="233"/>
      <c r="X18" s="233"/>
      <c r="Y18" s="233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233"/>
      <c r="AV18" s="233"/>
      <c r="AW18" s="233"/>
      <c r="AX18" s="233"/>
      <c r="AY18" s="233"/>
      <c r="AZ18" s="233"/>
      <c r="BA18" s="233"/>
      <c r="BB18" s="233"/>
      <c r="BC18" s="233"/>
      <c r="BD18" s="233"/>
      <c r="BE18" s="233"/>
      <c r="BF18" s="233"/>
      <c r="BG18" s="233"/>
      <c r="BH18" s="233"/>
      <c r="BI18" s="233"/>
      <c r="BJ18" s="233"/>
      <c r="BK18" s="233"/>
      <c r="BL18" s="233"/>
      <c r="BM18" s="233"/>
      <c r="BN18" s="233"/>
      <c r="BO18" s="233"/>
      <c r="BP18" s="233"/>
      <c r="BQ18" s="233"/>
      <c r="BR18" s="233"/>
      <c r="BS18" s="233"/>
      <c r="BT18" s="233"/>
      <c r="BU18" s="233"/>
      <c r="BV18" s="233"/>
      <c r="BW18" s="233"/>
      <c r="BX18" s="233"/>
      <c r="BY18" s="233"/>
      <c r="BZ18" s="233"/>
      <c r="CA18" s="233"/>
      <c r="CB18" s="233"/>
      <c r="CC18" s="233"/>
      <c r="CD18" s="233"/>
      <c r="CE18" s="233"/>
      <c r="CF18" s="233"/>
      <c r="CG18" s="233"/>
      <c r="CH18" s="233"/>
      <c r="CI18" s="233"/>
      <c r="CJ18" s="233"/>
      <c r="CK18" s="233"/>
      <c r="CL18" s="233"/>
      <c r="CM18" s="233"/>
      <c r="CN18" s="233"/>
      <c r="CO18" s="233"/>
      <c r="CP18" s="233"/>
      <c r="CQ18" s="233"/>
      <c r="CR18" s="233"/>
      <c r="CS18" s="233"/>
      <c r="CT18" s="233"/>
      <c r="CU18" s="233"/>
      <c r="CV18" s="233"/>
      <c r="CW18" s="233"/>
      <c r="CX18" s="233"/>
      <c r="CY18" s="233"/>
      <c r="CZ18" s="233"/>
      <c r="DA18" s="233"/>
      <c r="DB18" s="233"/>
      <c r="DC18" s="233"/>
      <c r="DD18" s="233"/>
      <c r="DE18" s="233"/>
      <c r="DF18" s="233"/>
      <c r="DG18" s="233"/>
      <c r="DH18" s="233"/>
      <c r="DI18" s="233"/>
      <c r="DJ18" s="233"/>
      <c r="DK18" s="233"/>
      <c r="DL18" s="233"/>
      <c r="DM18" s="233"/>
      <c r="DN18" s="233"/>
      <c r="DO18" s="233"/>
      <c r="DP18" s="233"/>
      <c r="DQ18" s="233"/>
    </row>
    <row r="19" spans="1:121" s="86" customFormat="1" ht="18.75" thickBot="1" x14ac:dyDescent="0.3">
      <c r="A19" s="297"/>
      <c r="B19" s="97">
        <v>5</v>
      </c>
      <c r="C19" s="87" t="s">
        <v>179</v>
      </c>
      <c r="D19" s="98" t="s">
        <v>31</v>
      </c>
      <c r="E19" s="105">
        <f t="shared" si="2"/>
        <v>116244288</v>
      </c>
      <c r="F19" s="106">
        <f t="shared" si="3"/>
        <v>67809174</v>
      </c>
      <c r="G19" s="107">
        <f>9687024</f>
        <v>9687024</v>
      </c>
      <c r="H19" s="107">
        <v>9687025</v>
      </c>
      <c r="I19" s="107">
        <v>9687025</v>
      </c>
      <c r="J19" s="321">
        <v>9687025</v>
      </c>
      <c r="K19" s="107">
        <v>9687025</v>
      </c>
      <c r="L19" s="107">
        <v>9687025</v>
      </c>
      <c r="M19" s="107">
        <v>9687025</v>
      </c>
      <c r="N19" s="107"/>
      <c r="O19" s="107"/>
      <c r="P19" s="107"/>
      <c r="Q19" s="107"/>
      <c r="R19" s="107"/>
      <c r="S19" s="109">
        <f t="shared" si="0"/>
        <v>67809174</v>
      </c>
      <c r="T19" s="103">
        <f t="shared" si="1"/>
        <v>0</v>
      </c>
      <c r="U19" s="233"/>
      <c r="V19" s="234"/>
      <c r="W19" s="233"/>
      <c r="X19" s="233"/>
      <c r="Y19" s="233"/>
      <c r="Z19" s="233"/>
      <c r="AA19" s="233"/>
      <c r="AB19" s="233"/>
      <c r="AC19" s="233"/>
      <c r="AD19" s="233"/>
      <c r="AE19" s="233"/>
      <c r="AF19" s="233"/>
      <c r="AG19" s="233"/>
      <c r="AH19" s="233"/>
      <c r="AI19" s="233"/>
      <c r="AJ19" s="233"/>
      <c r="AK19" s="233"/>
      <c r="AL19" s="233"/>
      <c r="AM19" s="233"/>
      <c r="AN19" s="233"/>
      <c r="AO19" s="233"/>
      <c r="AP19" s="233"/>
      <c r="AQ19" s="233"/>
      <c r="AR19" s="233"/>
      <c r="AS19" s="233"/>
      <c r="AT19" s="233"/>
      <c r="AU19" s="233"/>
      <c r="AV19" s="233"/>
      <c r="AW19" s="233"/>
      <c r="AX19" s="233"/>
      <c r="AY19" s="233"/>
      <c r="AZ19" s="233"/>
      <c r="BA19" s="233"/>
      <c r="BB19" s="233"/>
      <c r="BC19" s="233"/>
      <c r="BD19" s="233"/>
      <c r="BE19" s="233"/>
      <c r="BF19" s="233"/>
      <c r="BG19" s="233"/>
      <c r="BH19" s="233"/>
      <c r="BI19" s="233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3"/>
      <c r="CB19" s="233"/>
      <c r="CC19" s="233"/>
      <c r="CD19" s="233"/>
      <c r="CE19" s="233"/>
      <c r="CF19" s="233"/>
      <c r="CG19" s="233"/>
      <c r="CH19" s="233"/>
      <c r="CI19" s="233"/>
      <c r="CJ19" s="233"/>
      <c r="CK19" s="233"/>
      <c r="CL19" s="233"/>
      <c r="CM19" s="233"/>
      <c r="CN19" s="233"/>
      <c r="CO19" s="233"/>
      <c r="CP19" s="233"/>
      <c r="CQ19" s="233"/>
      <c r="CR19" s="233"/>
      <c r="CS19" s="233"/>
      <c r="CT19" s="233"/>
      <c r="CU19" s="233"/>
      <c r="CV19" s="233"/>
      <c r="CW19" s="233"/>
      <c r="CX19" s="233"/>
      <c r="CY19" s="233"/>
      <c r="CZ19" s="233"/>
      <c r="DA19" s="233"/>
      <c r="DB19" s="233"/>
      <c r="DC19" s="233"/>
      <c r="DD19" s="233"/>
      <c r="DE19" s="233"/>
      <c r="DF19" s="233"/>
      <c r="DG19" s="233"/>
      <c r="DH19" s="233"/>
      <c r="DI19" s="233"/>
      <c r="DJ19" s="233"/>
      <c r="DK19" s="233"/>
      <c r="DL19" s="233"/>
      <c r="DM19" s="233"/>
      <c r="DN19" s="233"/>
      <c r="DO19" s="233"/>
      <c r="DP19" s="233"/>
      <c r="DQ19" s="233"/>
    </row>
    <row r="20" spans="1:121" s="86" customFormat="1" ht="18.75" thickBot="1" x14ac:dyDescent="0.3">
      <c r="A20" s="297"/>
      <c r="B20" s="97">
        <v>6</v>
      </c>
      <c r="C20" s="87" t="s">
        <v>204</v>
      </c>
      <c r="D20" s="98"/>
      <c r="E20" s="105"/>
      <c r="F20" s="106"/>
      <c r="G20" s="107">
        <v>18718888</v>
      </c>
      <c r="H20" s="107"/>
      <c r="I20" s="107"/>
      <c r="J20" s="321"/>
      <c r="K20" s="107"/>
      <c r="L20" s="107"/>
      <c r="M20" s="107"/>
      <c r="N20" s="107"/>
      <c r="O20" s="107"/>
      <c r="P20" s="107"/>
      <c r="Q20" s="107"/>
      <c r="R20" s="107"/>
      <c r="S20" s="109"/>
      <c r="T20" s="103"/>
      <c r="U20" s="233"/>
      <c r="V20" s="234"/>
      <c r="W20" s="233"/>
      <c r="X20" s="233"/>
      <c r="Y20" s="233"/>
      <c r="Z20" s="233"/>
      <c r="AA20" s="233"/>
      <c r="AB20" s="233"/>
      <c r="AC20" s="233"/>
      <c r="AD20" s="233"/>
      <c r="AE20" s="233"/>
      <c r="AF20" s="233"/>
      <c r="AG20" s="233"/>
      <c r="AH20" s="233"/>
      <c r="AI20" s="233"/>
      <c r="AJ20" s="233"/>
      <c r="AK20" s="233"/>
      <c r="AL20" s="233"/>
      <c r="AM20" s="233"/>
      <c r="AN20" s="233"/>
      <c r="AO20" s="233"/>
      <c r="AP20" s="233"/>
      <c r="AQ20" s="233"/>
      <c r="AR20" s="233"/>
      <c r="AS20" s="233"/>
      <c r="AT20" s="233"/>
      <c r="AU20" s="233"/>
      <c r="AV20" s="233"/>
      <c r="AW20" s="233"/>
      <c r="AX20" s="233"/>
      <c r="AY20" s="233"/>
      <c r="AZ20" s="233"/>
      <c r="BA20" s="233"/>
      <c r="BB20" s="233"/>
      <c r="BC20" s="233"/>
      <c r="BD20" s="233"/>
      <c r="BE20" s="233"/>
      <c r="BF20" s="233"/>
      <c r="BG20" s="233"/>
      <c r="BH20" s="233"/>
      <c r="BI20" s="233"/>
      <c r="BJ20" s="233"/>
      <c r="BK20" s="233"/>
      <c r="BL20" s="233"/>
      <c r="BM20" s="233"/>
      <c r="BN20" s="233"/>
      <c r="BO20" s="233"/>
      <c r="BP20" s="233"/>
      <c r="BQ20" s="233"/>
      <c r="BR20" s="233"/>
      <c r="BS20" s="233"/>
      <c r="BT20" s="233"/>
      <c r="BU20" s="233"/>
      <c r="BV20" s="233"/>
      <c r="BW20" s="233"/>
      <c r="BX20" s="233"/>
      <c r="BY20" s="233"/>
      <c r="BZ20" s="233"/>
      <c r="CA20" s="233"/>
      <c r="CB20" s="233"/>
      <c r="CC20" s="233"/>
      <c r="CD20" s="233"/>
      <c r="CE20" s="233"/>
      <c r="CF20" s="233"/>
      <c r="CG20" s="233"/>
      <c r="CH20" s="233"/>
      <c r="CI20" s="233"/>
      <c r="CJ20" s="233"/>
      <c r="CK20" s="233"/>
      <c r="CL20" s="233"/>
      <c r="CM20" s="233"/>
      <c r="CN20" s="233"/>
      <c r="CO20" s="233"/>
      <c r="CP20" s="233"/>
      <c r="CQ20" s="233"/>
      <c r="CR20" s="233"/>
      <c r="CS20" s="233"/>
      <c r="CT20" s="233"/>
      <c r="CU20" s="233"/>
      <c r="CV20" s="233"/>
      <c r="CW20" s="233"/>
      <c r="CX20" s="233"/>
      <c r="CY20" s="233"/>
      <c r="CZ20" s="233"/>
      <c r="DA20" s="233"/>
      <c r="DB20" s="233"/>
      <c r="DC20" s="233"/>
      <c r="DD20" s="233"/>
      <c r="DE20" s="233"/>
      <c r="DF20" s="233"/>
      <c r="DG20" s="233"/>
      <c r="DH20" s="233"/>
      <c r="DI20" s="233"/>
      <c r="DJ20" s="233"/>
      <c r="DK20" s="233"/>
      <c r="DL20" s="233"/>
      <c r="DM20" s="233"/>
      <c r="DN20" s="233"/>
      <c r="DO20" s="233"/>
      <c r="DP20" s="233"/>
      <c r="DQ20" s="233"/>
    </row>
    <row r="21" spans="1:121" s="86" customFormat="1" ht="18.75" thickBot="1" x14ac:dyDescent="0.3">
      <c r="A21" s="297"/>
      <c r="B21" s="97">
        <v>7</v>
      </c>
      <c r="C21" s="87" t="s">
        <v>36</v>
      </c>
      <c r="D21" s="98" t="s">
        <v>31</v>
      </c>
      <c r="E21" s="105">
        <f t="shared" si="2"/>
        <v>0</v>
      </c>
      <c r="F21" s="106">
        <f t="shared" si="3"/>
        <v>0</v>
      </c>
      <c r="G21" s="107"/>
      <c r="H21" s="107"/>
      <c r="I21" s="107"/>
      <c r="J21" s="321"/>
      <c r="K21" s="107"/>
      <c r="L21" s="107"/>
      <c r="M21" s="107"/>
      <c r="N21" s="107"/>
      <c r="O21" s="107"/>
      <c r="P21" s="107"/>
      <c r="Q21" s="107"/>
      <c r="R21" s="107"/>
      <c r="S21" s="109">
        <f t="shared" si="0"/>
        <v>0</v>
      </c>
      <c r="T21" s="103">
        <f t="shared" si="1"/>
        <v>0</v>
      </c>
      <c r="U21" s="233"/>
      <c r="V21" s="234"/>
      <c r="W21" s="233"/>
      <c r="X21" s="233"/>
      <c r="Y21" s="233"/>
      <c r="Z21" s="233"/>
      <c r="AA21" s="233"/>
      <c r="AB21" s="233"/>
      <c r="AC21" s="233"/>
      <c r="AD21" s="233"/>
      <c r="AE21" s="233"/>
      <c r="AF21" s="233"/>
      <c r="AG21" s="233"/>
      <c r="AH21" s="233"/>
      <c r="AI21" s="233"/>
      <c r="AJ21" s="233"/>
      <c r="AK21" s="233"/>
      <c r="AL21" s="233"/>
      <c r="AM21" s="233"/>
      <c r="AN21" s="233"/>
      <c r="AO21" s="233"/>
      <c r="AP21" s="233"/>
      <c r="AQ21" s="233"/>
      <c r="AR21" s="233"/>
      <c r="AS21" s="233"/>
      <c r="AT21" s="233"/>
      <c r="AU21" s="233"/>
      <c r="AV21" s="233"/>
      <c r="AW21" s="233"/>
      <c r="AX21" s="233"/>
      <c r="AY21" s="233"/>
      <c r="AZ21" s="233"/>
      <c r="BA21" s="233"/>
      <c r="BB21" s="233"/>
      <c r="BC21" s="233"/>
      <c r="BD21" s="233"/>
      <c r="BE21" s="233"/>
      <c r="BF21" s="233"/>
      <c r="BG21" s="233"/>
      <c r="BH21" s="233"/>
      <c r="BI21" s="233"/>
      <c r="BJ21" s="233"/>
      <c r="BK21" s="233"/>
      <c r="BL21" s="233"/>
      <c r="BM21" s="233"/>
      <c r="BN21" s="233"/>
      <c r="BO21" s="233"/>
      <c r="BP21" s="233"/>
      <c r="BQ21" s="233"/>
      <c r="BR21" s="233"/>
      <c r="BS21" s="233"/>
      <c r="BT21" s="233"/>
      <c r="BU21" s="233"/>
      <c r="BV21" s="233"/>
      <c r="BW21" s="233"/>
      <c r="BX21" s="233"/>
      <c r="BY21" s="233"/>
      <c r="BZ21" s="233"/>
      <c r="CA21" s="233"/>
      <c r="CB21" s="233"/>
      <c r="CC21" s="233"/>
      <c r="CD21" s="233"/>
      <c r="CE21" s="233"/>
      <c r="CF21" s="233"/>
      <c r="CG21" s="233"/>
      <c r="CH21" s="233"/>
      <c r="CI21" s="233"/>
      <c r="CJ21" s="233"/>
      <c r="CK21" s="233"/>
      <c r="CL21" s="233"/>
      <c r="CM21" s="233"/>
      <c r="CN21" s="233"/>
      <c r="CO21" s="233"/>
      <c r="CP21" s="233"/>
      <c r="CQ21" s="233"/>
      <c r="CR21" s="233"/>
      <c r="CS21" s="233"/>
      <c r="CT21" s="233"/>
      <c r="CU21" s="233"/>
      <c r="CV21" s="233"/>
      <c r="CW21" s="233"/>
      <c r="CX21" s="233"/>
      <c r="CY21" s="233"/>
      <c r="CZ21" s="233"/>
      <c r="DA21" s="233"/>
      <c r="DB21" s="233"/>
      <c r="DC21" s="233"/>
      <c r="DD21" s="233"/>
      <c r="DE21" s="233"/>
      <c r="DF21" s="233"/>
      <c r="DG21" s="233"/>
      <c r="DH21" s="233"/>
      <c r="DI21" s="233"/>
      <c r="DJ21" s="233"/>
      <c r="DK21" s="233"/>
      <c r="DL21" s="233"/>
      <c r="DM21" s="233"/>
      <c r="DN21" s="233"/>
      <c r="DO21" s="233"/>
      <c r="DP21" s="233"/>
      <c r="DQ21" s="233"/>
    </row>
    <row r="22" spans="1:121" s="86" customFormat="1" ht="18.75" thickBot="1" x14ac:dyDescent="0.3">
      <c r="A22" s="297"/>
      <c r="B22" s="97">
        <v>8</v>
      </c>
      <c r="C22" s="87" t="s">
        <v>37</v>
      </c>
      <c r="D22" s="98" t="s">
        <v>31</v>
      </c>
      <c r="E22" s="105">
        <f t="shared" si="2"/>
        <v>25230192</v>
      </c>
      <c r="F22" s="106">
        <f t="shared" si="3"/>
        <v>14694906</v>
      </c>
      <c r="G22" s="107">
        <v>2102516</v>
      </c>
      <c r="H22" s="107">
        <v>2102516</v>
      </c>
      <c r="I22" s="107">
        <v>2102516</v>
      </c>
      <c r="J22" s="321">
        <v>2102516</v>
      </c>
      <c r="K22" s="107">
        <v>2102516</v>
      </c>
      <c r="L22" s="107">
        <v>2102516</v>
      </c>
      <c r="M22" s="107">
        <v>2079810</v>
      </c>
      <c r="N22" s="107"/>
      <c r="O22" s="107"/>
      <c r="P22" s="107"/>
      <c r="Q22" s="107"/>
      <c r="R22" s="107"/>
      <c r="S22" s="109">
        <f t="shared" si="0"/>
        <v>14694906</v>
      </c>
      <c r="T22" s="103">
        <f t="shared" si="1"/>
        <v>0</v>
      </c>
      <c r="U22" s="233"/>
      <c r="V22" s="234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233"/>
      <c r="AV22" s="233"/>
      <c r="AW22" s="233"/>
      <c r="AX22" s="233"/>
      <c r="AY22" s="233"/>
      <c r="AZ22" s="233"/>
      <c r="BA22" s="233"/>
      <c r="BB22" s="233"/>
      <c r="BC22" s="233"/>
      <c r="BD22" s="233"/>
      <c r="BE22" s="233"/>
      <c r="BF22" s="233"/>
      <c r="BG22" s="233"/>
      <c r="BH22" s="233"/>
      <c r="BI22" s="233"/>
      <c r="BJ22" s="233"/>
      <c r="BK22" s="233"/>
      <c r="BL22" s="233"/>
      <c r="BM22" s="233"/>
      <c r="BN22" s="233"/>
      <c r="BO22" s="233"/>
      <c r="BP22" s="233"/>
      <c r="BQ22" s="233"/>
      <c r="BR22" s="233"/>
      <c r="BS22" s="233"/>
      <c r="BT22" s="233"/>
      <c r="BU22" s="233"/>
      <c r="BV22" s="233"/>
      <c r="BW22" s="233"/>
      <c r="BX22" s="233"/>
      <c r="BY22" s="233"/>
      <c r="BZ22" s="233"/>
      <c r="CA22" s="233"/>
      <c r="CB22" s="233"/>
      <c r="CC22" s="233"/>
      <c r="CD22" s="233"/>
      <c r="CE22" s="233"/>
      <c r="CF22" s="233"/>
      <c r="CG22" s="233"/>
      <c r="CH22" s="233"/>
      <c r="CI22" s="233"/>
      <c r="CJ22" s="233"/>
      <c r="CK22" s="233"/>
      <c r="CL22" s="233"/>
      <c r="CM22" s="233"/>
      <c r="CN22" s="233"/>
      <c r="CO22" s="233"/>
      <c r="CP22" s="233"/>
      <c r="CQ22" s="233"/>
      <c r="CR22" s="233"/>
      <c r="CS22" s="233"/>
      <c r="CT22" s="233"/>
      <c r="CU22" s="233"/>
      <c r="CV22" s="233"/>
      <c r="CW22" s="233"/>
      <c r="CX22" s="233"/>
      <c r="CY22" s="233"/>
      <c r="CZ22" s="233"/>
      <c r="DA22" s="233"/>
      <c r="DB22" s="233"/>
      <c r="DC22" s="233"/>
      <c r="DD22" s="233"/>
      <c r="DE22" s="233"/>
      <c r="DF22" s="233"/>
      <c r="DG22" s="233"/>
      <c r="DH22" s="233"/>
      <c r="DI22" s="233"/>
      <c r="DJ22" s="233"/>
      <c r="DK22" s="233"/>
      <c r="DL22" s="233"/>
      <c r="DM22" s="233"/>
      <c r="DN22" s="233"/>
      <c r="DO22" s="233"/>
      <c r="DP22" s="233"/>
      <c r="DQ22" s="233"/>
    </row>
    <row r="23" spans="1:121" s="86" customFormat="1" ht="18.75" thickBot="1" x14ac:dyDescent="0.3">
      <c r="A23" s="297"/>
      <c r="B23" s="97">
        <v>9</v>
      </c>
      <c r="C23" s="87" t="s">
        <v>38</v>
      </c>
      <c r="D23" s="98" t="s">
        <v>31</v>
      </c>
      <c r="E23" s="105">
        <f t="shared" si="2"/>
        <v>0</v>
      </c>
      <c r="F23" s="106">
        <f t="shared" si="3"/>
        <v>0</v>
      </c>
      <c r="G23" s="107"/>
      <c r="H23" s="107"/>
      <c r="I23" s="107"/>
      <c r="J23" s="321"/>
      <c r="K23" s="107"/>
      <c r="L23" s="107"/>
      <c r="M23" s="107"/>
      <c r="N23" s="107"/>
      <c r="O23" s="107"/>
      <c r="P23" s="107"/>
      <c r="Q23" s="107"/>
      <c r="R23" s="107"/>
      <c r="S23" s="109">
        <f t="shared" si="0"/>
        <v>0</v>
      </c>
      <c r="T23" s="103">
        <f t="shared" si="1"/>
        <v>0</v>
      </c>
      <c r="U23" s="233"/>
      <c r="V23" s="234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233"/>
      <c r="AZ23" s="233"/>
      <c r="BA23" s="233"/>
      <c r="BB23" s="233"/>
      <c r="BC23" s="233"/>
      <c r="BD23" s="233"/>
      <c r="BE23" s="233"/>
      <c r="BF23" s="233"/>
      <c r="BG23" s="233"/>
      <c r="BH23" s="233"/>
      <c r="BI23" s="233"/>
      <c r="BJ23" s="233"/>
      <c r="BK23" s="233"/>
      <c r="BL23" s="233"/>
      <c r="BM23" s="233"/>
      <c r="BN23" s="233"/>
      <c r="BO23" s="233"/>
      <c r="BP23" s="233"/>
      <c r="BQ23" s="233"/>
      <c r="BR23" s="233"/>
      <c r="BS23" s="233"/>
      <c r="BT23" s="233"/>
      <c r="BU23" s="233"/>
      <c r="BV23" s="233"/>
      <c r="BW23" s="233"/>
      <c r="BX23" s="233"/>
      <c r="BY23" s="233"/>
      <c r="BZ23" s="233"/>
      <c r="CA23" s="233"/>
      <c r="CB23" s="233"/>
      <c r="CC23" s="233"/>
      <c r="CD23" s="233"/>
      <c r="CE23" s="233"/>
      <c r="CF23" s="233"/>
      <c r="CG23" s="233"/>
      <c r="CH23" s="233"/>
      <c r="CI23" s="233"/>
      <c r="CJ23" s="233"/>
      <c r="CK23" s="233"/>
      <c r="CL23" s="233"/>
      <c r="CM23" s="233"/>
      <c r="CN23" s="233"/>
      <c r="CO23" s="233"/>
      <c r="CP23" s="233"/>
      <c r="CQ23" s="233"/>
      <c r="CR23" s="233"/>
      <c r="CS23" s="233"/>
      <c r="CT23" s="233"/>
      <c r="CU23" s="233"/>
      <c r="CV23" s="233"/>
      <c r="CW23" s="233"/>
      <c r="CX23" s="233"/>
      <c r="CY23" s="233"/>
      <c r="CZ23" s="233"/>
      <c r="DA23" s="233"/>
      <c r="DB23" s="233"/>
      <c r="DC23" s="233"/>
      <c r="DD23" s="233"/>
      <c r="DE23" s="233"/>
      <c r="DF23" s="233"/>
      <c r="DG23" s="233"/>
      <c r="DH23" s="233"/>
      <c r="DI23" s="233"/>
      <c r="DJ23" s="233"/>
      <c r="DK23" s="233"/>
      <c r="DL23" s="233"/>
      <c r="DM23" s="233"/>
      <c r="DN23" s="233"/>
      <c r="DO23" s="233"/>
      <c r="DP23" s="233"/>
      <c r="DQ23" s="233"/>
    </row>
    <row r="24" spans="1:121" s="86" customFormat="1" ht="18.75" thickBot="1" x14ac:dyDescent="0.3">
      <c r="A24" s="297"/>
      <c r="B24" s="97">
        <v>10</v>
      </c>
      <c r="C24" s="87" t="s">
        <v>39</v>
      </c>
      <c r="D24" s="98" t="s">
        <v>31</v>
      </c>
      <c r="E24" s="105">
        <f t="shared" si="2"/>
        <v>27927096</v>
      </c>
      <c r="F24" s="106">
        <f t="shared" si="3"/>
        <v>16290812</v>
      </c>
      <c r="G24" s="107">
        <v>2327258</v>
      </c>
      <c r="H24" s="107">
        <v>2327259</v>
      </c>
      <c r="I24" s="107">
        <v>2327259</v>
      </c>
      <c r="J24" s="321">
        <v>2327259</v>
      </c>
      <c r="K24" s="107">
        <v>2327259</v>
      </c>
      <c r="L24" s="107">
        <v>2327259</v>
      </c>
      <c r="M24" s="107">
        <v>2327259</v>
      </c>
      <c r="N24" s="107"/>
      <c r="O24" s="107"/>
      <c r="P24" s="107"/>
      <c r="Q24" s="107"/>
      <c r="R24" s="107"/>
      <c r="S24" s="109">
        <f t="shared" si="0"/>
        <v>16290812</v>
      </c>
      <c r="T24" s="103">
        <f t="shared" si="1"/>
        <v>0</v>
      </c>
      <c r="U24" s="233"/>
      <c r="V24" s="234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  <c r="BB24" s="233"/>
      <c r="BC24" s="233"/>
      <c r="BD24" s="233"/>
      <c r="BE24" s="233"/>
      <c r="BF24" s="233"/>
      <c r="BG24" s="233"/>
      <c r="BH24" s="233"/>
      <c r="BI24" s="233"/>
      <c r="BJ24" s="233"/>
      <c r="BK24" s="233"/>
      <c r="BL24" s="233"/>
      <c r="BM24" s="233"/>
      <c r="BN24" s="233"/>
      <c r="BO24" s="233"/>
      <c r="BP24" s="233"/>
      <c r="BQ24" s="233"/>
      <c r="BR24" s="233"/>
      <c r="BS24" s="233"/>
      <c r="BT24" s="233"/>
      <c r="BU24" s="233"/>
      <c r="BV24" s="233"/>
      <c r="BW24" s="233"/>
      <c r="BX24" s="233"/>
      <c r="BY24" s="233"/>
      <c r="BZ24" s="233"/>
      <c r="CA24" s="233"/>
      <c r="CB24" s="233"/>
      <c r="CC24" s="233"/>
      <c r="CD24" s="233"/>
      <c r="CE24" s="233"/>
      <c r="CF24" s="233"/>
      <c r="CG24" s="233"/>
      <c r="CH24" s="233"/>
      <c r="CI24" s="233"/>
      <c r="CJ24" s="233"/>
      <c r="CK24" s="233"/>
      <c r="CL24" s="233"/>
      <c r="CM24" s="233"/>
      <c r="CN24" s="233"/>
      <c r="CO24" s="233"/>
      <c r="CP24" s="233"/>
      <c r="CQ24" s="233"/>
      <c r="CR24" s="233"/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/>
      <c r="DK24" s="233"/>
      <c r="DL24" s="233"/>
      <c r="DM24" s="233"/>
      <c r="DN24" s="233"/>
      <c r="DO24" s="233"/>
      <c r="DP24" s="233"/>
      <c r="DQ24" s="233"/>
    </row>
    <row r="25" spans="1:121" s="86" customFormat="1" ht="18.75" thickBot="1" x14ac:dyDescent="0.3">
      <c r="A25" s="297"/>
      <c r="B25" s="97">
        <v>11</v>
      </c>
      <c r="C25" s="87" t="s">
        <v>40</v>
      </c>
      <c r="D25" s="98"/>
      <c r="E25" s="105"/>
      <c r="F25" s="106"/>
      <c r="G25" s="107"/>
      <c r="H25" s="107"/>
      <c r="I25" s="107"/>
      <c r="J25" s="321"/>
      <c r="K25" s="107"/>
      <c r="L25" s="107"/>
      <c r="M25" s="107"/>
      <c r="N25" s="107"/>
      <c r="O25" s="107"/>
      <c r="P25" s="107"/>
      <c r="Q25" s="107"/>
      <c r="R25" s="107"/>
      <c r="S25" s="109">
        <f t="shared" si="0"/>
        <v>0</v>
      </c>
      <c r="T25" s="103">
        <f t="shared" si="1"/>
        <v>0</v>
      </c>
      <c r="U25" s="278"/>
      <c r="V25" s="234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  <c r="BB25" s="233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33"/>
      <c r="BN25" s="233"/>
      <c r="BO25" s="233"/>
      <c r="BP25" s="233"/>
      <c r="BQ25" s="233"/>
      <c r="BR25" s="233"/>
      <c r="BS25" s="233"/>
      <c r="BT25" s="233"/>
      <c r="BU25" s="233"/>
      <c r="BV25" s="233"/>
      <c r="BW25" s="233"/>
      <c r="BX25" s="233"/>
      <c r="BY25" s="233"/>
      <c r="BZ25" s="233"/>
      <c r="CA25" s="233"/>
      <c r="CB25" s="233"/>
      <c r="CC25" s="233"/>
      <c r="CD25" s="233"/>
      <c r="CE25" s="233"/>
      <c r="CF25" s="233"/>
      <c r="CG25" s="233"/>
      <c r="CH25" s="233"/>
      <c r="CI25" s="233"/>
      <c r="CJ25" s="233"/>
      <c r="CK25" s="233"/>
      <c r="CL25" s="233"/>
      <c r="CM25" s="233"/>
      <c r="CN25" s="233"/>
      <c r="CO25" s="233"/>
      <c r="CP25" s="233"/>
      <c r="CQ25" s="233"/>
      <c r="CR25" s="233"/>
      <c r="CS25" s="233"/>
      <c r="CT25" s="233"/>
      <c r="CU25" s="233"/>
      <c r="CV25" s="233"/>
      <c r="CW25" s="233"/>
      <c r="CX25" s="233"/>
      <c r="CY25" s="233"/>
      <c r="CZ25" s="233"/>
      <c r="DA25" s="233"/>
      <c r="DB25" s="233"/>
      <c r="DC25" s="233"/>
      <c r="DD25" s="233"/>
      <c r="DE25" s="233"/>
      <c r="DF25" s="233"/>
      <c r="DG25" s="233"/>
      <c r="DH25" s="233"/>
      <c r="DI25" s="233"/>
      <c r="DJ25" s="233"/>
      <c r="DK25" s="233"/>
      <c r="DL25" s="233"/>
      <c r="DM25" s="233"/>
      <c r="DN25" s="233"/>
      <c r="DO25" s="233"/>
      <c r="DP25" s="233"/>
      <c r="DQ25" s="233"/>
    </row>
    <row r="26" spans="1:121" s="86" customFormat="1" ht="18.75" thickBot="1" x14ac:dyDescent="0.3">
      <c r="A26" s="297"/>
      <c r="B26" s="97">
        <v>12</v>
      </c>
      <c r="C26" s="87" t="s">
        <v>41</v>
      </c>
      <c r="D26" s="98"/>
      <c r="E26" s="105"/>
      <c r="F26" s="106"/>
      <c r="G26" s="107"/>
      <c r="H26" s="107"/>
      <c r="I26" s="107"/>
      <c r="J26" s="321"/>
      <c r="K26" s="107"/>
      <c r="L26" s="107"/>
      <c r="M26" s="107"/>
      <c r="N26" s="107"/>
      <c r="O26" s="107"/>
      <c r="P26" s="107"/>
      <c r="Q26" s="107"/>
      <c r="R26" s="107"/>
      <c r="S26" s="109">
        <f t="shared" si="0"/>
        <v>0</v>
      </c>
      <c r="T26" s="103">
        <f t="shared" si="1"/>
        <v>0</v>
      </c>
      <c r="U26" s="278"/>
      <c r="V26" s="234"/>
      <c r="W26" s="233"/>
      <c r="X26" s="233"/>
      <c r="Y26" s="233"/>
      <c r="Z26" s="233"/>
      <c r="AA26" s="233"/>
      <c r="AB26" s="233"/>
      <c r="AC26" s="233"/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233"/>
      <c r="AV26" s="233"/>
      <c r="AW26" s="233"/>
      <c r="AX26" s="233"/>
      <c r="AY26" s="233"/>
      <c r="AZ26" s="233"/>
      <c r="BA26" s="233"/>
      <c r="BB26" s="233"/>
      <c r="BC26" s="233"/>
      <c r="BD26" s="233"/>
      <c r="BE26" s="233"/>
      <c r="BF26" s="233"/>
      <c r="BG26" s="233"/>
      <c r="BH26" s="233"/>
      <c r="BI26" s="233"/>
      <c r="BJ26" s="233"/>
      <c r="BK26" s="233"/>
      <c r="BL26" s="233"/>
      <c r="BM26" s="233"/>
      <c r="BN26" s="233"/>
      <c r="BO26" s="233"/>
      <c r="BP26" s="233"/>
      <c r="BQ26" s="233"/>
      <c r="BR26" s="233"/>
      <c r="BS26" s="233"/>
      <c r="BT26" s="233"/>
      <c r="BU26" s="233"/>
      <c r="BV26" s="233"/>
      <c r="BW26" s="233"/>
      <c r="BX26" s="233"/>
      <c r="BY26" s="233"/>
      <c r="BZ26" s="233"/>
      <c r="CA26" s="233"/>
      <c r="CB26" s="233"/>
      <c r="CC26" s="233"/>
      <c r="CD26" s="233"/>
      <c r="CE26" s="233"/>
      <c r="CF26" s="233"/>
      <c r="CG26" s="233"/>
      <c r="CH26" s="233"/>
      <c r="CI26" s="233"/>
      <c r="CJ26" s="233"/>
      <c r="CK26" s="233"/>
      <c r="CL26" s="233"/>
      <c r="CM26" s="233"/>
      <c r="CN26" s="233"/>
      <c r="CO26" s="233"/>
      <c r="CP26" s="233"/>
      <c r="CQ26" s="233"/>
      <c r="CR26" s="233"/>
      <c r="CS26" s="233"/>
      <c r="CT26" s="233"/>
      <c r="CU26" s="233"/>
      <c r="CV26" s="233"/>
      <c r="CW26" s="233"/>
      <c r="CX26" s="233"/>
      <c r="CY26" s="233"/>
      <c r="CZ26" s="233"/>
      <c r="DA26" s="233"/>
      <c r="DB26" s="233"/>
      <c r="DC26" s="233"/>
      <c r="DD26" s="233"/>
      <c r="DE26" s="233"/>
      <c r="DF26" s="233"/>
      <c r="DG26" s="233"/>
      <c r="DH26" s="233"/>
      <c r="DI26" s="233"/>
      <c r="DJ26" s="233"/>
      <c r="DK26" s="233"/>
      <c r="DL26" s="233"/>
      <c r="DM26" s="233"/>
      <c r="DN26" s="233"/>
      <c r="DO26" s="233"/>
      <c r="DP26" s="233"/>
      <c r="DQ26" s="233"/>
    </row>
    <row r="27" spans="1:121" s="86" customFormat="1" ht="18.75" thickBot="1" x14ac:dyDescent="0.3">
      <c r="A27" s="297"/>
      <c r="B27" s="97">
        <v>13</v>
      </c>
      <c r="C27" s="87" t="s">
        <v>42</v>
      </c>
      <c r="D27" s="98"/>
      <c r="E27" s="105"/>
      <c r="F27" s="106"/>
      <c r="G27" s="107"/>
      <c r="H27" s="107"/>
      <c r="I27" s="107"/>
      <c r="J27" s="321"/>
      <c r="K27" s="107"/>
      <c r="L27" s="107"/>
      <c r="M27" s="107"/>
      <c r="N27" s="107"/>
      <c r="O27" s="107"/>
      <c r="P27" s="107"/>
      <c r="Q27" s="107"/>
      <c r="R27" s="107"/>
      <c r="S27" s="109">
        <f t="shared" si="0"/>
        <v>0</v>
      </c>
      <c r="T27" s="103">
        <f t="shared" si="1"/>
        <v>0</v>
      </c>
      <c r="U27" s="233"/>
      <c r="V27" s="234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233"/>
      <c r="AV27" s="233"/>
      <c r="AW27" s="233"/>
      <c r="AX27" s="233"/>
      <c r="AY27" s="233"/>
      <c r="AZ27" s="233"/>
      <c r="BA27" s="233"/>
      <c r="BB27" s="233"/>
      <c r="BC27" s="233"/>
      <c r="BD27" s="233"/>
      <c r="BE27" s="233"/>
      <c r="BF27" s="233"/>
      <c r="BG27" s="233"/>
      <c r="BH27" s="233"/>
      <c r="BI27" s="233"/>
      <c r="BJ27" s="233"/>
      <c r="BK27" s="233"/>
      <c r="BL27" s="233"/>
      <c r="BM27" s="233"/>
      <c r="BN27" s="233"/>
      <c r="BO27" s="233"/>
      <c r="BP27" s="233"/>
      <c r="BQ27" s="233"/>
      <c r="BR27" s="233"/>
      <c r="BS27" s="233"/>
      <c r="BT27" s="233"/>
      <c r="BU27" s="233"/>
      <c r="BV27" s="233"/>
      <c r="BW27" s="233"/>
      <c r="BX27" s="233"/>
      <c r="BY27" s="233"/>
      <c r="BZ27" s="233"/>
      <c r="CA27" s="233"/>
      <c r="CB27" s="233"/>
      <c r="CC27" s="233"/>
      <c r="CD27" s="233"/>
      <c r="CE27" s="233"/>
      <c r="CF27" s="233"/>
      <c r="CG27" s="233"/>
      <c r="CH27" s="233"/>
      <c r="CI27" s="233"/>
      <c r="CJ27" s="233"/>
      <c r="CK27" s="233"/>
      <c r="CL27" s="233"/>
      <c r="CM27" s="233"/>
      <c r="CN27" s="233"/>
      <c r="CO27" s="233"/>
      <c r="CP27" s="233"/>
      <c r="CQ27" s="233"/>
      <c r="CR27" s="233"/>
      <c r="CS27" s="233"/>
      <c r="CT27" s="233"/>
      <c r="CU27" s="233"/>
      <c r="CV27" s="233"/>
      <c r="CW27" s="233"/>
      <c r="CX27" s="233"/>
      <c r="CY27" s="233"/>
      <c r="CZ27" s="233"/>
      <c r="DA27" s="233"/>
      <c r="DB27" s="233"/>
      <c r="DC27" s="233"/>
      <c r="DD27" s="233"/>
      <c r="DE27" s="233"/>
      <c r="DF27" s="233"/>
      <c r="DG27" s="233"/>
      <c r="DH27" s="233"/>
      <c r="DI27" s="233"/>
      <c r="DJ27" s="233"/>
      <c r="DK27" s="233"/>
      <c r="DL27" s="233"/>
      <c r="DM27" s="233"/>
      <c r="DN27" s="233"/>
      <c r="DO27" s="233"/>
      <c r="DP27" s="233"/>
      <c r="DQ27" s="233"/>
    </row>
    <row r="28" spans="1:121" s="86" customFormat="1" ht="18.75" thickBot="1" x14ac:dyDescent="0.3">
      <c r="A28" s="297"/>
      <c r="B28" s="97">
        <v>14</v>
      </c>
      <c r="C28" s="87" t="s">
        <v>43</v>
      </c>
      <c r="D28" s="98"/>
      <c r="E28" s="105"/>
      <c r="F28" s="106"/>
      <c r="G28" s="107"/>
      <c r="H28" s="107"/>
      <c r="I28" s="107"/>
      <c r="J28" s="321"/>
      <c r="K28" s="107"/>
      <c r="L28" s="107"/>
      <c r="M28" s="107"/>
      <c r="N28" s="107"/>
      <c r="O28" s="107"/>
      <c r="P28" s="107"/>
      <c r="Q28" s="107"/>
      <c r="R28" s="107"/>
      <c r="S28" s="109">
        <f t="shared" si="0"/>
        <v>0</v>
      </c>
      <c r="T28" s="103">
        <f t="shared" si="1"/>
        <v>0</v>
      </c>
      <c r="U28" s="278"/>
      <c r="V28" s="234"/>
      <c r="W28" s="233"/>
      <c r="X28" s="233"/>
      <c r="Y28" s="233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233"/>
      <c r="AV28" s="233"/>
      <c r="AW28" s="233"/>
      <c r="AX28" s="233"/>
      <c r="AY28" s="233"/>
      <c r="AZ28" s="233"/>
      <c r="BA28" s="233"/>
      <c r="BB28" s="233"/>
      <c r="BC28" s="233"/>
      <c r="BD28" s="233"/>
      <c r="BE28" s="233"/>
      <c r="BF28" s="233"/>
      <c r="BG28" s="233"/>
      <c r="BH28" s="233"/>
      <c r="BI28" s="233"/>
      <c r="BJ28" s="233"/>
      <c r="BK28" s="233"/>
      <c r="BL28" s="233"/>
      <c r="BM28" s="233"/>
      <c r="BN28" s="233"/>
      <c r="BO28" s="233"/>
      <c r="BP28" s="233"/>
      <c r="BQ28" s="233"/>
      <c r="BR28" s="233"/>
      <c r="BS28" s="233"/>
      <c r="BT28" s="233"/>
      <c r="BU28" s="233"/>
      <c r="BV28" s="233"/>
      <c r="BW28" s="233"/>
      <c r="BX28" s="233"/>
      <c r="BY28" s="233"/>
      <c r="BZ28" s="233"/>
      <c r="CA28" s="233"/>
      <c r="CB28" s="233"/>
      <c r="CC28" s="233"/>
      <c r="CD28" s="233"/>
      <c r="CE28" s="233"/>
      <c r="CF28" s="233"/>
      <c r="CG28" s="233"/>
      <c r="CH28" s="233"/>
      <c r="CI28" s="233"/>
      <c r="CJ28" s="233"/>
      <c r="CK28" s="233"/>
      <c r="CL28" s="233"/>
      <c r="CM28" s="233"/>
      <c r="CN28" s="233"/>
      <c r="CO28" s="233"/>
      <c r="CP28" s="233"/>
      <c r="CQ28" s="233"/>
      <c r="CR28" s="233"/>
      <c r="CS28" s="233"/>
      <c r="CT28" s="233"/>
      <c r="CU28" s="233"/>
      <c r="CV28" s="233"/>
      <c r="CW28" s="233"/>
      <c r="CX28" s="233"/>
      <c r="CY28" s="233"/>
      <c r="CZ28" s="233"/>
      <c r="DA28" s="233"/>
      <c r="DB28" s="233"/>
      <c r="DC28" s="233"/>
      <c r="DD28" s="233"/>
      <c r="DE28" s="233"/>
      <c r="DF28" s="233"/>
      <c r="DG28" s="233"/>
      <c r="DH28" s="233"/>
      <c r="DI28" s="233"/>
      <c r="DJ28" s="233"/>
      <c r="DK28" s="233"/>
      <c r="DL28" s="233"/>
      <c r="DM28" s="233"/>
      <c r="DN28" s="233"/>
      <c r="DO28" s="233"/>
      <c r="DP28" s="233"/>
      <c r="DQ28" s="233"/>
    </row>
    <row r="29" spans="1:121" s="86" customFormat="1" ht="18.75" thickBot="1" x14ac:dyDescent="0.3">
      <c r="A29" s="297"/>
      <c r="B29" s="97">
        <v>15</v>
      </c>
      <c r="C29" s="87" t="s">
        <v>44</v>
      </c>
      <c r="D29" s="98"/>
      <c r="E29" s="105"/>
      <c r="F29" s="106"/>
      <c r="G29" s="107"/>
      <c r="H29" s="107"/>
      <c r="I29" s="107"/>
      <c r="J29" s="321"/>
      <c r="K29" s="107"/>
      <c r="L29" s="107"/>
      <c r="M29" s="107"/>
      <c r="N29" s="107"/>
      <c r="O29" s="107"/>
      <c r="P29" s="107"/>
      <c r="Q29" s="107"/>
      <c r="R29" s="107"/>
      <c r="S29" s="109">
        <f t="shared" si="0"/>
        <v>0</v>
      </c>
      <c r="T29" s="103">
        <f t="shared" si="1"/>
        <v>0</v>
      </c>
      <c r="U29" s="233"/>
      <c r="V29" s="234"/>
      <c r="W29" s="233"/>
      <c r="X29" s="233"/>
      <c r="Y29" s="233"/>
      <c r="Z29" s="233"/>
      <c r="AA29" s="233"/>
      <c r="AB29" s="233"/>
      <c r="AC29" s="233"/>
      <c r="AD29" s="233"/>
      <c r="AE29" s="233"/>
      <c r="AF29" s="233"/>
      <c r="AG29" s="233"/>
      <c r="AH29" s="233"/>
      <c r="AI29" s="233"/>
      <c r="AJ29" s="233"/>
      <c r="AK29" s="233"/>
      <c r="AL29" s="233"/>
      <c r="AM29" s="233"/>
      <c r="AN29" s="233"/>
      <c r="AO29" s="233"/>
      <c r="AP29" s="233"/>
      <c r="AQ29" s="233"/>
      <c r="AR29" s="233"/>
      <c r="AS29" s="233"/>
      <c r="AT29" s="233"/>
      <c r="AU29" s="233"/>
      <c r="AV29" s="233"/>
      <c r="AW29" s="233"/>
      <c r="AX29" s="233"/>
      <c r="AY29" s="233"/>
      <c r="AZ29" s="233"/>
      <c r="BA29" s="233"/>
      <c r="BB29" s="233"/>
      <c r="BC29" s="233"/>
      <c r="BD29" s="233"/>
      <c r="BE29" s="233"/>
      <c r="BF29" s="233"/>
      <c r="BG29" s="233"/>
      <c r="BH29" s="233"/>
      <c r="BI29" s="233"/>
      <c r="BJ29" s="233"/>
      <c r="BK29" s="233"/>
      <c r="BL29" s="233"/>
      <c r="BM29" s="233"/>
      <c r="BN29" s="233"/>
      <c r="BO29" s="233"/>
      <c r="BP29" s="233"/>
      <c r="BQ29" s="233"/>
      <c r="BR29" s="233"/>
      <c r="BS29" s="233"/>
      <c r="BT29" s="233"/>
      <c r="BU29" s="233"/>
      <c r="BV29" s="233"/>
      <c r="BW29" s="233"/>
      <c r="BX29" s="233"/>
      <c r="BY29" s="233"/>
      <c r="BZ29" s="233"/>
      <c r="CA29" s="233"/>
      <c r="CB29" s="233"/>
      <c r="CC29" s="233"/>
      <c r="CD29" s="233"/>
      <c r="CE29" s="233"/>
      <c r="CF29" s="233"/>
      <c r="CG29" s="233"/>
      <c r="CH29" s="233"/>
      <c r="CI29" s="233"/>
      <c r="CJ29" s="233"/>
      <c r="CK29" s="233"/>
      <c r="CL29" s="233"/>
      <c r="CM29" s="233"/>
      <c r="CN29" s="233"/>
      <c r="CO29" s="233"/>
      <c r="CP29" s="233"/>
      <c r="CQ29" s="233"/>
      <c r="CR29" s="233"/>
      <c r="CS29" s="233"/>
      <c r="CT29" s="233"/>
      <c r="CU29" s="233"/>
      <c r="CV29" s="233"/>
      <c r="CW29" s="233"/>
      <c r="CX29" s="233"/>
      <c r="CY29" s="233"/>
      <c r="CZ29" s="233"/>
      <c r="DA29" s="233"/>
      <c r="DB29" s="233"/>
      <c r="DC29" s="233"/>
      <c r="DD29" s="233"/>
      <c r="DE29" s="233"/>
      <c r="DF29" s="233"/>
      <c r="DG29" s="233"/>
      <c r="DH29" s="233"/>
      <c r="DI29" s="233"/>
      <c r="DJ29" s="233"/>
      <c r="DK29" s="233"/>
      <c r="DL29" s="233"/>
      <c r="DM29" s="233"/>
      <c r="DN29" s="233"/>
      <c r="DO29" s="233"/>
      <c r="DP29" s="233"/>
      <c r="DQ29" s="233"/>
    </row>
    <row r="30" spans="1:121" s="86" customFormat="1" ht="18.75" thickBot="1" x14ac:dyDescent="0.3">
      <c r="A30" s="297"/>
      <c r="B30" s="97">
        <v>16</v>
      </c>
      <c r="C30" s="87" t="s">
        <v>45</v>
      </c>
      <c r="D30" s="98"/>
      <c r="E30" s="105"/>
      <c r="F30" s="106"/>
      <c r="G30" s="107"/>
      <c r="H30" s="107"/>
      <c r="I30" s="107"/>
      <c r="J30" s="321"/>
      <c r="K30" s="107"/>
      <c r="L30" s="107"/>
      <c r="M30" s="107"/>
      <c r="N30" s="107"/>
      <c r="O30" s="107"/>
      <c r="P30" s="107"/>
      <c r="Q30" s="107"/>
      <c r="R30" s="107"/>
      <c r="S30" s="109">
        <f t="shared" si="0"/>
        <v>0</v>
      </c>
      <c r="T30" s="103">
        <f t="shared" si="1"/>
        <v>0</v>
      </c>
      <c r="U30" s="233"/>
      <c r="V30" s="234"/>
      <c r="W30" s="233"/>
      <c r="X30" s="233"/>
      <c r="Y30" s="233"/>
      <c r="Z30" s="233"/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  <c r="AU30" s="233"/>
      <c r="AV30" s="233"/>
      <c r="AW30" s="233"/>
      <c r="AX30" s="233"/>
      <c r="AY30" s="233"/>
      <c r="AZ30" s="233"/>
      <c r="BA30" s="233"/>
      <c r="BB30" s="233"/>
      <c r="BC30" s="233"/>
      <c r="BD30" s="233"/>
      <c r="BE30" s="233"/>
      <c r="BF30" s="233"/>
      <c r="BG30" s="233"/>
      <c r="BH30" s="233"/>
      <c r="BI30" s="233"/>
      <c r="BJ30" s="233"/>
      <c r="BK30" s="233"/>
      <c r="BL30" s="233"/>
      <c r="BM30" s="233"/>
      <c r="BN30" s="233"/>
      <c r="BO30" s="233"/>
      <c r="BP30" s="233"/>
      <c r="BQ30" s="233"/>
      <c r="BR30" s="233"/>
      <c r="BS30" s="233"/>
      <c r="BT30" s="233"/>
      <c r="BU30" s="233"/>
      <c r="BV30" s="233"/>
      <c r="BW30" s="233"/>
      <c r="BX30" s="233"/>
      <c r="BY30" s="233"/>
      <c r="BZ30" s="233"/>
      <c r="CA30" s="233"/>
      <c r="CB30" s="233"/>
      <c r="CC30" s="233"/>
      <c r="CD30" s="233"/>
      <c r="CE30" s="233"/>
      <c r="CF30" s="233"/>
      <c r="CG30" s="233"/>
      <c r="CH30" s="233"/>
      <c r="CI30" s="233"/>
      <c r="CJ30" s="233"/>
      <c r="CK30" s="233"/>
      <c r="CL30" s="233"/>
      <c r="CM30" s="233"/>
      <c r="CN30" s="233"/>
      <c r="CO30" s="233"/>
      <c r="CP30" s="233"/>
      <c r="CQ30" s="233"/>
      <c r="CR30" s="233"/>
      <c r="CS30" s="233"/>
      <c r="CT30" s="233"/>
      <c r="CU30" s="233"/>
      <c r="CV30" s="233"/>
      <c r="CW30" s="233"/>
      <c r="CX30" s="233"/>
      <c r="CY30" s="233"/>
      <c r="CZ30" s="233"/>
      <c r="DA30" s="233"/>
      <c r="DB30" s="233"/>
      <c r="DC30" s="233"/>
      <c r="DD30" s="233"/>
      <c r="DE30" s="233"/>
      <c r="DF30" s="233"/>
      <c r="DG30" s="233"/>
      <c r="DH30" s="233"/>
      <c r="DI30" s="233"/>
      <c r="DJ30" s="233"/>
      <c r="DK30" s="233"/>
      <c r="DL30" s="233"/>
      <c r="DM30" s="233"/>
      <c r="DN30" s="233"/>
      <c r="DO30" s="233"/>
      <c r="DP30" s="233"/>
      <c r="DQ30" s="233"/>
    </row>
    <row r="31" spans="1:121" s="86" customFormat="1" ht="18.75" thickBot="1" x14ac:dyDescent="0.3">
      <c r="A31" s="297"/>
      <c r="B31" s="97">
        <v>17</v>
      </c>
      <c r="C31" s="87" t="s">
        <v>46</v>
      </c>
      <c r="D31" s="98">
        <v>1600</v>
      </c>
      <c r="E31" s="105">
        <v>148901950</v>
      </c>
      <c r="F31" s="106">
        <f>+J31</f>
        <v>74450975</v>
      </c>
      <c r="G31" s="107"/>
      <c r="H31" s="107"/>
      <c r="I31" s="107"/>
      <c r="J31" s="321">
        <v>74450975</v>
      </c>
      <c r="K31" s="107"/>
      <c r="L31" s="107"/>
      <c r="M31" s="107"/>
      <c r="N31" s="107"/>
      <c r="O31" s="107"/>
      <c r="P31" s="107"/>
      <c r="Q31" s="107"/>
      <c r="R31" s="107"/>
      <c r="S31" s="109">
        <f t="shared" si="0"/>
        <v>74450975</v>
      </c>
      <c r="T31" s="103">
        <f t="shared" si="1"/>
        <v>0</v>
      </c>
      <c r="U31" s="278"/>
      <c r="V31" s="234"/>
      <c r="W31" s="233"/>
      <c r="X31" s="233"/>
      <c r="Y31" s="233"/>
      <c r="Z31" s="233"/>
      <c r="AA31" s="233"/>
      <c r="AB31" s="233"/>
      <c r="AC31" s="233"/>
      <c r="AD31" s="233"/>
      <c r="AE31" s="233"/>
      <c r="AF31" s="233"/>
      <c r="AG31" s="233"/>
      <c r="AH31" s="233"/>
      <c r="AI31" s="233"/>
      <c r="AJ31" s="233"/>
      <c r="AK31" s="233"/>
      <c r="AL31" s="233"/>
      <c r="AM31" s="233"/>
      <c r="AN31" s="233"/>
      <c r="AO31" s="233"/>
      <c r="AP31" s="233"/>
      <c r="AQ31" s="233"/>
      <c r="AR31" s="233"/>
      <c r="AS31" s="233"/>
      <c r="AT31" s="233"/>
      <c r="AU31" s="233"/>
      <c r="AV31" s="233"/>
      <c r="AW31" s="233"/>
      <c r="AX31" s="233"/>
      <c r="AY31" s="233"/>
      <c r="AZ31" s="233"/>
      <c r="BA31" s="233"/>
      <c r="BB31" s="233"/>
      <c r="BC31" s="233"/>
      <c r="BD31" s="233"/>
      <c r="BE31" s="233"/>
      <c r="BF31" s="233"/>
      <c r="BG31" s="233"/>
      <c r="BH31" s="233"/>
      <c r="BI31" s="233"/>
      <c r="BJ31" s="233"/>
      <c r="BK31" s="233"/>
      <c r="BL31" s="233"/>
      <c r="BM31" s="233"/>
      <c r="BN31" s="233"/>
      <c r="BO31" s="233"/>
      <c r="BP31" s="233"/>
      <c r="BQ31" s="233"/>
      <c r="BR31" s="233"/>
      <c r="BS31" s="233"/>
      <c r="BT31" s="233"/>
      <c r="BU31" s="233"/>
      <c r="BV31" s="233"/>
      <c r="BW31" s="233"/>
      <c r="BX31" s="233"/>
      <c r="BY31" s="233"/>
      <c r="BZ31" s="233"/>
      <c r="CA31" s="233"/>
      <c r="CB31" s="233"/>
      <c r="CC31" s="233"/>
      <c r="CD31" s="233"/>
      <c r="CE31" s="233"/>
      <c r="CF31" s="233"/>
      <c r="CG31" s="233"/>
      <c r="CH31" s="233"/>
      <c r="CI31" s="233"/>
      <c r="CJ31" s="233"/>
      <c r="CK31" s="233"/>
      <c r="CL31" s="233"/>
      <c r="CM31" s="233"/>
      <c r="CN31" s="233"/>
      <c r="CO31" s="233"/>
      <c r="CP31" s="233"/>
      <c r="CQ31" s="233"/>
      <c r="CR31" s="233"/>
      <c r="CS31" s="233"/>
      <c r="CT31" s="233"/>
      <c r="CU31" s="233"/>
      <c r="CV31" s="233"/>
      <c r="CW31" s="233"/>
      <c r="CX31" s="233"/>
      <c r="CY31" s="233"/>
      <c r="CZ31" s="233"/>
      <c r="DA31" s="233"/>
      <c r="DB31" s="233"/>
      <c r="DC31" s="233"/>
      <c r="DD31" s="233"/>
      <c r="DE31" s="233"/>
      <c r="DF31" s="233"/>
      <c r="DG31" s="233"/>
      <c r="DH31" s="233"/>
      <c r="DI31" s="233"/>
      <c r="DJ31" s="233"/>
      <c r="DK31" s="233"/>
      <c r="DL31" s="233"/>
      <c r="DM31" s="233"/>
      <c r="DN31" s="233"/>
      <c r="DO31" s="233"/>
      <c r="DP31" s="233"/>
      <c r="DQ31" s="233"/>
    </row>
    <row r="32" spans="1:121" s="86" customFormat="1" ht="36.75" thickBot="1" x14ac:dyDescent="0.3">
      <c r="A32" s="297"/>
      <c r="B32" s="97">
        <v>18</v>
      </c>
      <c r="C32" s="87" t="s">
        <v>47</v>
      </c>
      <c r="D32" s="98"/>
      <c r="E32" s="105"/>
      <c r="F32" s="106"/>
      <c r="G32" s="107"/>
      <c r="H32" s="107"/>
      <c r="I32" s="107"/>
      <c r="J32" s="321"/>
      <c r="K32" s="107"/>
      <c r="L32" s="107"/>
      <c r="M32" s="107"/>
      <c r="N32" s="107"/>
      <c r="O32" s="107"/>
      <c r="P32" s="107"/>
      <c r="Q32" s="107"/>
      <c r="R32" s="107"/>
      <c r="S32" s="109">
        <f t="shared" si="0"/>
        <v>0</v>
      </c>
      <c r="T32" s="103">
        <f t="shared" si="1"/>
        <v>0</v>
      </c>
      <c r="U32" s="233"/>
      <c r="V32" s="234"/>
      <c r="W32" s="233"/>
      <c r="X32" s="233"/>
      <c r="Y32" s="233"/>
      <c r="Z32" s="233"/>
      <c r="AA32" s="233"/>
      <c r="AB32" s="233"/>
      <c r="AC32" s="233"/>
      <c r="AD32" s="233"/>
      <c r="AE32" s="233"/>
      <c r="AF32" s="233"/>
      <c r="AG32" s="233"/>
      <c r="AH32" s="233"/>
      <c r="AI32" s="233"/>
      <c r="AJ32" s="233"/>
      <c r="AK32" s="233"/>
      <c r="AL32" s="233"/>
      <c r="AM32" s="233"/>
      <c r="AN32" s="233"/>
      <c r="AO32" s="233"/>
      <c r="AP32" s="233"/>
      <c r="AQ32" s="233"/>
      <c r="AR32" s="233"/>
      <c r="AS32" s="233"/>
      <c r="AT32" s="233"/>
      <c r="AU32" s="233"/>
      <c r="AV32" s="233"/>
      <c r="AW32" s="233"/>
      <c r="AX32" s="233"/>
      <c r="AY32" s="233"/>
      <c r="AZ32" s="233"/>
      <c r="BA32" s="233"/>
      <c r="BB32" s="233"/>
      <c r="BC32" s="233"/>
      <c r="BD32" s="233"/>
      <c r="BE32" s="233"/>
      <c r="BF32" s="233"/>
      <c r="BG32" s="233"/>
      <c r="BH32" s="233"/>
      <c r="BI32" s="233"/>
      <c r="BJ32" s="233"/>
      <c r="BK32" s="233"/>
      <c r="BL32" s="233"/>
      <c r="BM32" s="233"/>
      <c r="BN32" s="233"/>
      <c r="BO32" s="233"/>
      <c r="BP32" s="233"/>
      <c r="BQ32" s="233"/>
      <c r="BR32" s="233"/>
      <c r="BS32" s="233"/>
      <c r="BT32" s="233"/>
      <c r="BU32" s="233"/>
      <c r="BV32" s="233"/>
      <c r="BW32" s="233"/>
      <c r="BX32" s="233"/>
      <c r="BY32" s="233"/>
      <c r="BZ32" s="233"/>
      <c r="CA32" s="233"/>
      <c r="CB32" s="233"/>
      <c r="CC32" s="233"/>
      <c r="CD32" s="233"/>
      <c r="CE32" s="233"/>
      <c r="CF32" s="233"/>
      <c r="CG32" s="233"/>
      <c r="CH32" s="233"/>
      <c r="CI32" s="233"/>
      <c r="CJ32" s="233"/>
      <c r="CK32" s="233"/>
      <c r="CL32" s="233"/>
      <c r="CM32" s="233"/>
      <c r="CN32" s="233"/>
      <c r="CO32" s="233"/>
      <c r="CP32" s="233"/>
      <c r="CQ32" s="233"/>
      <c r="CR32" s="233"/>
      <c r="CS32" s="233"/>
      <c r="CT32" s="233"/>
      <c r="CU32" s="233"/>
      <c r="CV32" s="233"/>
      <c r="CW32" s="233"/>
      <c r="CX32" s="233"/>
      <c r="CY32" s="233"/>
      <c r="CZ32" s="233"/>
      <c r="DA32" s="233"/>
      <c r="DB32" s="233"/>
      <c r="DC32" s="233"/>
      <c r="DD32" s="233"/>
      <c r="DE32" s="233"/>
      <c r="DF32" s="233"/>
      <c r="DG32" s="233"/>
      <c r="DH32" s="233"/>
      <c r="DI32" s="233"/>
      <c r="DJ32" s="233"/>
      <c r="DK32" s="233"/>
      <c r="DL32" s="233"/>
      <c r="DM32" s="233"/>
      <c r="DN32" s="233"/>
      <c r="DO32" s="233"/>
      <c r="DP32" s="233"/>
      <c r="DQ32" s="233"/>
    </row>
    <row r="33" spans="1:121" s="86" customFormat="1" ht="36.75" thickBot="1" x14ac:dyDescent="0.3">
      <c r="A33" s="297"/>
      <c r="B33" s="97">
        <v>19</v>
      </c>
      <c r="C33" s="87" t="s">
        <v>48</v>
      </c>
      <c r="D33" s="98" t="s">
        <v>31</v>
      </c>
      <c r="E33" s="105">
        <f>+G33*12</f>
        <v>-39563340</v>
      </c>
      <c r="F33" s="106">
        <f>SUM(G33:R33)</f>
        <v>-23078615</v>
      </c>
      <c r="G33" s="107">
        <v>-3296945</v>
      </c>
      <c r="H33" s="107">
        <v>-3296945</v>
      </c>
      <c r="I33" s="107">
        <v>-3296945</v>
      </c>
      <c r="J33" s="321">
        <v>-3296945</v>
      </c>
      <c r="K33" s="107">
        <v>-3296945</v>
      </c>
      <c r="L33" s="107">
        <v>-3296945</v>
      </c>
      <c r="M33" s="107">
        <v>-3296945</v>
      </c>
      <c r="N33" s="107"/>
      <c r="O33" s="107"/>
      <c r="P33" s="107"/>
      <c r="Q33" s="107"/>
      <c r="R33" s="107"/>
      <c r="S33" s="109">
        <f t="shared" si="0"/>
        <v>-23078615</v>
      </c>
      <c r="T33" s="103">
        <f t="shared" si="1"/>
        <v>0</v>
      </c>
      <c r="U33" s="233"/>
      <c r="V33" s="234"/>
      <c r="W33" s="233"/>
      <c r="X33" s="233"/>
      <c r="Y33" s="233"/>
      <c r="Z33" s="233"/>
      <c r="AA33" s="233"/>
      <c r="AB33" s="233"/>
      <c r="AC33" s="233"/>
      <c r="AD33" s="233"/>
      <c r="AE33" s="233"/>
      <c r="AF33" s="233"/>
      <c r="AG33" s="233"/>
      <c r="AH33" s="233"/>
      <c r="AI33" s="233"/>
      <c r="AJ33" s="233"/>
      <c r="AK33" s="233"/>
      <c r="AL33" s="233"/>
      <c r="AM33" s="233"/>
      <c r="AN33" s="233"/>
      <c r="AO33" s="233"/>
      <c r="AP33" s="233"/>
      <c r="AQ33" s="233"/>
      <c r="AR33" s="233"/>
      <c r="AS33" s="233"/>
      <c r="AT33" s="233"/>
      <c r="AU33" s="233"/>
      <c r="AV33" s="233"/>
      <c r="AW33" s="233"/>
      <c r="AX33" s="233"/>
      <c r="AY33" s="233"/>
      <c r="AZ33" s="233"/>
      <c r="BA33" s="233"/>
      <c r="BB33" s="233"/>
      <c r="BC33" s="233"/>
      <c r="BD33" s="233"/>
      <c r="BE33" s="233"/>
      <c r="BF33" s="233"/>
      <c r="BG33" s="233"/>
      <c r="BH33" s="233"/>
      <c r="BI33" s="233"/>
      <c r="BJ33" s="233"/>
      <c r="BK33" s="233"/>
      <c r="BL33" s="233"/>
      <c r="BM33" s="233"/>
      <c r="BN33" s="233"/>
      <c r="BO33" s="233"/>
      <c r="BP33" s="233"/>
      <c r="BQ33" s="233"/>
      <c r="BR33" s="233"/>
      <c r="BS33" s="233"/>
      <c r="BT33" s="233"/>
      <c r="BU33" s="233"/>
      <c r="BV33" s="233"/>
      <c r="BW33" s="233"/>
      <c r="BX33" s="233"/>
      <c r="BY33" s="233"/>
      <c r="BZ33" s="233"/>
      <c r="CA33" s="233"/>
      <c r="CB33" s="233"/>
      <c r="CC33" s="233"/>
      <c r="CD33" s="233"/>
      <c r="CE33" s="233"/>
      <c r="CF33" s="233"/>
      <c r="CG33" s="233"/>
      <c r="CH33" s="233"/>
      <c r="CI33" s="233"/>
      <c r="CJ33" s="233"/>
      <c r="CK33" s="233"/>
      <c r="CL33" s="233"/>
      <c r="CM33" s="233"/>
      <c r="CN33" s="233"/>
      <c r="CO33" s="233"/>
      <c r="CP33" s="233"/>
      <c r="CQ33" s="233"/>
      <c r="CR33" s="233"/>
      <c r="CS33" s="233"/>
      <c r="CT33" s="233"/>
      <c r="CU33" s="233"/>
      <c r="CV33" s="233"/>
      <c r="CW33" s="233"/>
      <c r="CX33" s="233"/>
      <c r="CY33" s="233"/>
      <c r="CZ33" s="233"/>
      <c r="DA33" s="233"/>
      <c r="DB33" s="233"/>
      <c r="DC33" s="233"/>
      <c r="DD33" s="233"/>
      <c r="DE33" s="233"/>
      <c r="DF33" s="233"/>
      <c r="DG33" s="233"/>
      <c r="DH33" s="233"/>
      <c r="DI33" s="233"/>
      <c r="DJ33" s="233"/>
      <c r="DK33" s="233"/>
      <c r="DL33" s="233"/>
      <c r="DM33" s="233"/>
      <c r="DN33" s="233"/>
      <c r="DO33" s="233"/>
      <c r="DP33" s="233"/>
      <c r="DQ33" s="233"/>
    </row>
    <row r="34" spans="1:121" s="86" customFormat="1" ht="36.75" thickBot="1" x14ac:dyDescent="0.3">
      <c r="A34" s="297"/>
      <c r="B34" s="97">
        <v>20</v>
      </c>
      <c r="C34" s="87" t="s">
        <v>49</v>
      </c>
      <c r="D34" s="98" t="s">
        <v>31</v>
      </c>
      <c r="E34" s="105">
        <f>+G34*12</f>
        <v>-71940132</v>
      </c>
      <c r="F34" s="106">
        <f>SUM(G34:R34)</f>
        <v>-68890676</v>
      </c>
      <c r="G34" s="107">
        <v>-5995011</v>
      </c>
      <c r="H34" s="107">
        <v>-8958316</v>
      </c>
      <c r="I34" s="107">
        <v>-8958316</v>
      </c>
      <c r="J34" s="321">
        <v>-8958316</v>
      </c>
      <c r="K34" s="107">
        <v>-8958316</v>
      </c>
      <c r="L34" s="107">
        <v>-8958316</v>
      </c>
      <c r="M34" s="107">
        <v>-18104085</v>
      </c>
      <c r="N34" s="107"/>
      <c r="O34" s="107"/>
      <c r="P34" s="107"/>
      <c r="Q34" s="107"/>
      <c r="R34" s="107"/>
      <c r="S34" s="109">
        <f t="shared" si="0"/>
        <v>-68890676</v>
      </c>
      <c r="T34" s="103">
        <f t="shared" si="1"/>
        <v>0</v>
      </c>
      <c r="U34" s="233"/>
      <c r="V34" s="234"/>
      <c r="W34" s="233"/>
      <c r="X34" s="233"/>
      <c r="Y34" s="233"/>
      <c r="Z34" s="233"/>
      <c r="AA34" s="233"/>
      <c r="AB34" s="233"/>
      <c r="AC34" s="233"/>
      <c r="AD34" s="233"/>
      <c r="AE34" s="233"/>
      <c r="AF34" s="233"/>
      <c r="AG34" s="233"/>
      <c r="AH34" s="233"/>
      <c r="AI34" s="233"/>
      <c r="AJ34" s="233"/>
      <c r="AK34" s="233"/>
      <c r="AL34" s="233"/>
      <c r="AM34" s="233"/>
      <c r="AN34" s="233"/>
      <c r="AO34" s="233"/>
      <c r="AP34" s="233"/>
      <c r="AQ34" s="233"/>
      <c r="AR34" s="233"/>
      <c r="AS34" s="233"/>
      <c r="AT34" s="233"/>
      <c r="AU34" s="233"/>
      <c r="AV34" s="233"/>
      <c r="AW34" s="233"/>
      <c r="AX34" s="233"/>
      <c r="AY34" s="233"/>
      <c r="AZ34" s="233"/>
      <c r="BA34" s="233"/>
      <c r="BB34" s="233"/>
      <c r="BC34" s="233"/>
      <c r="BD34" s="233"/>
      <c r="BE34" s="233"/>
      <c r="BF34" s="233"/>
      <c r="BG34" s="233"/>
      <c r="BH34" s="233"/>
      <c r="BI34" s="233"/>
      <c r="BJ34" s="233"/>
      <c r="BK34" s="233"/>
      <c r="BL34" s="233"/>
      <c r="BM34" s="233"/>
      <c r="BN34" s="233"/>
      <c r="BO34" s="233"/>
      <c r="BP34" s="233"/>
      <c r="BQ34" s="233"/>
      <c r="BR34" s="233"/>
      <c r="BS34" s="233"/>
      <c r="BT34" s="233"/>
      <c r="BU34" s="233"/>
      <c r="BV34" s="233"/>
      <c r="BW34" s="233"/>
      <c r="BX34" s="233"/>
      <c r="BY34" s="233"/>
      <c r="BZ34" s="233"/>
      <c r="CA34" s="233"/>
      <c r="CB34" s="233"/>
      <c r="CC34" s="233"/>
      <c r="CD34" s="233"/>
      <c r="CE34" s="233"/>
      <c r="CF34" s="233"/>
      <c r="CG34" s="233"/>
      <c r="CH34" s="233"/>
      <c r="CI34" s="233"/>
      <c r="CJ34" s="233"/>
      <c r="CK34" s="233"/>
      <c r="CL34" s="233"/>
      <c r="CM34" s="233"/>
      <c r="CN34" s="233"/>
      <c r="CO34" s="233"/>
      <c r="CP34" s="233"/>
      <c r="CQ34" s="233"/>
      <c r="CR34" s="233"/>
      <c r="CS34" s="233"/>
      <c r="CT34" s="233"/>
      <c r="CU34" s="233"/>
      <c r="CV34" s="233"/>
      <c r="CW34" s="233"/>
      <c r="CX34" s="233"/>
      <c r="CY34" s="233"/>
      <c r="CZ34" s="233"/>
      <c r="DA34" s="233"/>
      <c r="DB34" s="233"/>
      <c r="DC34" s="233"/>
      <c r="DD34" s="233"/>
      <c r="DE34" s="233"/>
      <c r="DF34" s="233"/>
      <c r="DG34" s="233"/>
      <c r="DH34" s="233"/>
      <c r="DI34" s="233"/>
      <c r="DJ34" s="233"/>
      <c r="DK34" s="233"/>
      <c r="DL34" s="233"/>
      <c r="DM34" s="233"/>
      <c r="DN34" s="233"/>
      <c r="DO34" s="233"/>
      <c r="DP34" s="233"/>
      <c r="DQ34" s="233"/>
    </row>
    <row r="35" spans="1:121" s="86" customFormat="1" ht="18.75" thickBot="1" x14ac:dyDescent="0.3">
      <c r="A35" s="297"/>
      <c r="B35" s="97">
        <v>21</v>
      </c>
      <c r="C35" s="87" t="s">
        <v>50</v>
      </c>
      <c r="D35" s="98" t="s">
        <v>31</v>
      </c>
      <c r="E35" s="105"/>
      <c r="F35" s="106">
        <f t="shared" ref="F35:F41" si="4">SUM(G35:R35)</f>
        <v>1297927374</v>
      </c>
      <c r="G35" s="107"/>
      <c r="H35" s="107"/>
      <c r="I35" s="107"/>
      <c r="J35" s="321"/>
      <c r="K35" s="107"/>
      <c r="L35" s="107">
        <v>1297927374</v>
      </c>
      <c r="M35" s="107"/>
      <c r="N35" s="107"/>
      <c r="O35" s="107"/>
      <c r="P35" s="107"/>
      <c r="Q35" s="107"/>
      <c r="R35" s="107"/>
      <c r="S35" s="109">
        <f t="shared" si="0"/>
        <v>1297927374</v>
      </c>
      <c r="T35" s="103">
        <f t="shared" si="1"/>
        <v>0</v>
      </c>
      <c r="U35" s="233"/>
      <c r="V35" s="234"/>
      <c r="W35" s="233"/>
      <c r="X35" s="233"/>
      <c r="Y35" s="233"/>
      <c r="Z35" s="233"/>
      <c r="AA35" s="233"/>
      <c r="AB35" s="233"/>
      <c r="AC35" s="233"/>
      <c r="AD35" s="233"/>
      <c r="AE35" s="233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33"/>
      <c r="BI35" s="233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33"/>
      <c r="CE35" s="233"/>
      <c r="CF35" s="233"/>
      <c r="CG35" s="233"/>
      <c r="CH35" s="233"/>
      <c r="CI35" s="233"/>
      <c r="CJ35" s="233"/>
      <c r="CK35" s="233"/>
      <c r="CL35" s="233"/>
      <c r="CM35" s="233"/>
      <c r="CN35" s="233"/>
      <c r="CO35" s="233"/>
      <c r="CP35" s="233"/>
      <c r="CQ35" s="233"/>
      <c r="CR35" s="233"/>
      <c r="CS35" s="233"/>
      <c r="CT35" s="233"/>
      <c r="CU35" s="233"/>
      <c r="CV35" s="233"/>
      <c r="CW35" s="233"/>
      <c r="CX35" s="233"/>
      <c r="CY35" s="233"/>
      <c r="CZ35" s="233"/>
      <c r="DA35" s="233"/>
      <c r="DB35" s="233"/>
      <c r="DC35" s="233"/>
      <c r="DD35" s="233"/>
      <c r="DE35" s="233"/>
      <c r="DF35" s="233"/>
      <c r="DG35" s="233"/>
      <c r="DH35" s="233"/>
      <c r="DI35" s="233"/>
      <c r="DJ35" s="233"/>
      <c r="DK35" s="233"/>
      <c r="DL35" s="233"/>
      <c r="DM35" s="233"/>
      <c r="DN35" s="233"/>
      <c r="DO35" s="233"/>
      <c r="DP35" s="233"/>
      <c r="DQ35" s="233"/>
    </row>
    <row r="36" spans="1:121" s="204" customFormat="1" ht="18.75" thickBot="1" x14ac:dyDescent="0.3">
      <c r="A36" s="297"/>
      <c r="B36" s="97">
        <v>22</v>
      </c>
      <c r="C36" s="87" t="s">
        <v>232</v>
      </c>
      <c r="D36" s="98">
        <v>3665</v>
      </c>
      <c r="E36" s="105">
        <v>18881824</v>
      </c>
      <c r="F36" s="106">
        <v>13217277</v>
      </c>
      <c r="G36" s="107"/>
      <c r="H36" s="107"/>
      <c r="I36" s="107"/>
      <c r="J36" s="321"/>
      <c r="K36" s="107"/>
      <c r="L36" s="107"/>
      <c r="M36" s="107"/>
      <c r="N36" s="107"/>
      <c r="O36" s="107"/>
      <c r="P36" s="107"/>
      <c r="Q36" s="107"/>
      <c r="R36" s="107"/>
      <c r="S36" s="109">
        <f t="shared" si="0"/>
        <v>0</v>
      </c>
      <c r="T36" s="103">
        <f t="shared" si="1"/>
        <v>13217277</v>
      </c>
      <c r="U36" s="233"/>
      <c r="V36" s="234"/>
      <c r="W36" s="233"/>
      <c r="X36" s="233"/>
      <c r="Y36" s="233"/>
      <c r="Z36" s="233"/>
      <c r="AA36" s="233"/>
      <c r="AB36" s="233"/>
      <c r="AC36" s="233"/>
      <c r="AD36" s="233"/>
      <c r="AE36" s="233"/>
      <c r="AF36" s="233"/>
      <c r="AG36" s="233"/>
      <c r="AH36" s="233"/>
      <c r="AI36" s="233"/>
      <c r="AJ36" s="233"/>
      <c r="AK36" s="233"/>
      <c r="AL36" s="233"/>
      <c r="AM36" s="233"/>
      <c r="AN36" s="233"/>
      <c r="AO36" s="233"/>
      <c r="AP36" s="233"/>
      <c r="AQ36" s="233"/>
      <c r="AR36" s="233"/>
      <c r="AS36" s="233"/>
      <c r="AT36" s="233"/>
      <c r="AU36" s="233"/>
      <c r="AV36" s="233"/>
      <c r="AW36" s="233"/>
      <c r="AX36" s="233"/>
      <c r="AY36" s="233"/>
      <c r="AZ36" s="233"/>
      <c r="BA36" s="233"/>
      <c r="BB36" s="233"/>
      <c r="BC36" s="233"/>
      <c r="BD36" s="233"/>
      <c r="BE36" s="233"/>
      <c r="BF36" s="233"/>
      <c r="BG36" s="233"/>
      <c r="BH36" s="233"/>
      <c r="BI36" s="233"/>
      <c r="BJ36" s="233"/>
      <c r="BK36" s="233"/>
      <c r="BL36" s="233"/>
      <c r="BM36" s="233"/>
      <c r="BN36" s="233"/>
      <c r="BO36" s="233"/>
      <c r="BP36" s="233"/>
      <c r="BQ36" s="233"/>
      <c r="BR36" s="233"/>
      <c r="BS36" s="233"/>
      <c r="BT36" s="233"/>
      <c r="BU36" s="233"/>
      <c r="BV36" s="233"/>
      <c r="BW36" s="233"/>
      <c r="BX36" s="233"/>
      <c r="BY36" s="233"/>
      <c r="BZ36" s="233"/>
      <c r="CA36" s="233"/>
      <c r="CB36" s="233"/>
      <c r="CC36" s="233"/>
      <c r="CD36" s="233"/>
      <c r="CE36" s="233"/>
      <c r="CF36" s="233"/>
      <c r="CG36" s="233"/>
      <c r="CH36" s="233"/>
      <c r="CI36" s="233"/>
      <c r="CJ36" s="233"/>
      <c r="CK36" s="233"/>
      <c r="CL36" s="233"/>
      <c r="CM36" s="233"/>
      <c r="CN36" s="233"/>
      <c r="CO36" s="233"/>
      <c r="CP36" s="233"/>
      <c r="CQ36" s="233"/>
      <c r="CR36" s="233"/>
      <c r="CS36" s="233"/>
      <c r="CT36" s="233"/>
      <c r="CU36" s="233"/>
      <c r="CV36" s="233"/>
      <c r="CW36" s="233"/>
      <c r="CX36" s="233"/>
      <c r="CY36" s="233"/>
      <c r="CZ36" s="233"/>
      <c r="DA36" s="233"/>
      <c r="DB36" s="233"/>
      <c r="DC36" s="233"/>
      <c r="DD36" s="233"/>
      <c r="DE36" s="233"/>
      <c r="DF36" s="233"/>
      <c r="DG36" s="233"/>
      <c r="DH36" s="233"/>
      <c r="DI36" s="233"/>
      <c r="DJ36" s="233"/>
      <c r="DK36" s="233"/>
      <c r="DL36" s="233"/>
      <c r="DM36" s="233"/>
      <c r="DN36" s="233"/>
      <c r="DO36" s="233"/>
      <c r="DP36" s="233"/>
      <c r="DQ36" s="233"/>
    </row>
    <row r="37" spans="1:121" s="207" customFormat="1" ht="18.75" thickBot="1" x14ac:dyDescent="0.3">
      <c r="A37" s="297"/>
      <c r="B37" s="97">
        <v>23</v>
      </c>
      <c r="C37" s="87" t="s">
        <v>51</v>
      </c>
      <c r="D37" s="98"/>
      <c r="E37" s="105"/>
      <c r="F37" s="106">
        <f t="shared" si="4"/>
        <v>0</v>
      </c>
      <c r="G37" s="107"/>
      <c r="H37" s="107"/>
      <c r="I37" s="107"/>
      <c r="J37" s="321"/>
      <c r="K37" s="107"/>
      <c r="L37" s="107"/>
      <c r="M37" s="107"/>
      <c r="N37" s="107"/>
      <c r="O37" s="107"/>
      <c r="P37" s="107"/>
      <c r="Q37" s="107"/>
      <c r="R37" s="107"/>
      <c r="S37" s="109">
        <f t="shared" si="0"/>
        <v>0</v>
      </c>
      <c r="T37" s="103">
        <f t="shared" si="1"/>
        <v>0</v>
      </c>
      <c r="U37" s="233"/>
      <c r="V37" s="234"/>
      <c r="W37" s="233"/>
      <c r="X37" s="233"/>
      <c r="Y37" s="233"/>
      <c r="Z37" s="233"/>
      <c r="AA37" s="233"/>
      <c r="AB37" s="233"/>
      <c r="AC37" s="233"/>
      <c r="AD37" s="233"/>
      <c r="AE37" s="233"/>
      <c r="AF37" s="233"/>
      <c r="AG37" s="233"/>
      <c r="AH37" s="233"/>
      <c r="AI37" s="233"/>
      <c r="AJ37" s="233"/>
      <c r="AK37" s="233"/>
      <c r="AL37" s="233"/>
      <c r="AM37" s="233"/>
      <c r="AN37" s="233"/>
      <c r="AO37" s="233"/>
      <c r="AP37" s="233"/>
      <c r="AQ37" s="233"/>
      <c r="AR37" s="233"/>
      <c r="AS37" s="233"/>
      <c r="AT37" s="233"/>
      <c r="AU37" s="233"/>
      <c r="AV37" s="233"/>
      <c r="AW37" s="233"/>
      <c r="AX37" s="233"/>
      <c r="AY37" s="233"/>
      <c r="AZ37" s="233"/>
      <c r="BA37" s="233"/>
      <c r="BB37" s="233"/>
      <c r="BC37" s="233"/>
      <c r="BD37" s="233"/>
      <c r="BE37" s="233"/>
      <c r="BF37" s="233"/>
      <c r="BG37" s="233"/>
      <c r="BH37" s="233"/>
      <c r="BI37" s="233"/>
      <c r="BJ37" s="233"/>
      <c r="BK37" s="233"/>
      <c r="BL37" s="233"/>
      <c r="BM37" s="233"/>
      <c r="BN37" s="233"/>
      <c r="BO37" s="233"/>
      <c r="BP37" s="233"/>
      <c r="BQ37" s="233"/>
      <c r="BR37" s="233"/>
      <c r="BS37" s="233"/>
      <c r="BT37" s="233"/>
      <c r="BU37" s="233"/>
      <c r="BV37" s="233"/>
      <c r="BW37" s="233"/>
      <c r="BX37" s="233"/>
      <c r="BY37" s="233"/>
      <c r="BZ37" s="233"/>
      <c r="CA37" s="233"/>
      <c r="CB37" s="233"/>
      <c r="CC37" s="233"/>
      <c r="CD37" s="233"/>
      <c r="CE37" s="233"/>
      <c r="CF37" s="233"/>
      <c r="CG37" s="233"/>
      <c r="CH37" s="233"/>
      <c r="CI37" s="233"/>
      <c r="CJ37" s="233"/>
      <c r="CK37" s="233"/>
      <c r="CL37" s="233"/>
      <c r="CM37" s="233"/>
      <c r="CN37" s="233"/>
      <c r="CO37" s="233"/>
      <c r="CP37" s="233"/>
      <c r="CQ37" s="233"/>
      <c r="CR37" s="233"/>
      <c r="CS37" s="233"/>
      <c r="CT37" s="233"/>
      <c r="CU37" s="233"/>
      <c r="CV37" s="233"/>
      <c r="CW37" s="233"/>
      <c r="CX37" s="233"/>
      <c r="CY37" s="233"/>
      <c r="CZ37" s="233"/>
      <c r="DA37" s="233"/>
      <c r="DB37" s="233"/>
      <c r="DC37" s="233"/>
      <c r="DD37" s="233"/>
      <c r="DE37" s="233"/>
      <c r="DF37" s="233"/>
      <c r="DG37" s="233"/>
      <c r="DH37" s="233"/>
      <c r="DI37" s="233"/>
      <c r="DJ37" s="233"/>
      <c r="DK37" s="233"/>
      <c r="DL37" s="233"/>
      <c r="DM37" s="233"/>
      <c r="DN37" s="233"/>
      <c r="DO37" s="233"/>
      <c r="DP37" s="233"/>
      <c r="DQ37" s="233"/>
    </row>
    <row r="38" spans="1:121" s="207" customFormat="1" ht="18.75" thickBot="1" x14ac:dyDescent="0.3">
      <c r="A38" s="297"/>
      <c r="B38" s="97">
        <v>24</v>
      </c>
      <c r="C38" s="87" t="s">
        <v>52</v>
      </c>
      <c r="D38" s="98"/>
      <c r="E38" s="105"/>
      <c r="F38" s="106">
        <f t="shared" si="4"/>
        <v>0</v>
      </c>
      <c r="G38" s="107"/>
      <c r="H38" s="107"/>
      <c r="I38" s="107"/>
      <c r="J38" s="321"/>
      <c r="K38" s="107"/>
      <c r="L38" s="107"/>
      <c r="M38" s="107"/>
      <c r="N38" s="107"/>
      <c r="O38" s="107"/>
      <c r="P38" s="107"/>
      <c r="Q38" s="107"/>
      <c r="R38" s="107"/>
      <c r="S38" s="109">
        <f t="shared" si="0"/>
        <v>0</v>
      </c>
      <c r="T38" s="103">
        <f t="shared" si="1"/>
        <v>0</v>
      </c>
      <c r="U38" s="233"/>
      <c r="V38" s="234"/>
      <c r="W38" s="233"/>
      <c r="X38" s="233"/>
      <c r="Y38" s="233"/>
      <c r="Z38" s="233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233"/>
      <c r="AV38" s="233"/>
      <c r="AW38" s="233"/>
      <c r="AX38" s="233"/>
      <c r="AY38" s="233"/>
      <c r="AZ38" s="233"/>
      <c r="BA38" s="233"/>
      <c r="BB38" s="233"/>
      <c r="BC38" s="233"/>
      <c r="BD38" s="233"/>
      <c r="BE38" s="233"/>
      <c r="BF38" s="233"/>
      <c r="BG38" s="233"/>
      <c r="BH38" s="233"/>
      <c r="BI38" s="233"/>
      <c r="BJ38" s="233"/>
      <c r="BK38" s="233"/>
      <c r="BL38" s="233"/>
      <c r="BM38" s="233"/>
      <c r="BN38" s="233"/>
      <c r="BO38" s="233"/>
      <c r="BP38" s="233"/>
      <c r="BQ38" s="233"/>
      <c r="BR38" s="233"/>
      <c r="BS38" s="233"/>
      <c r="BT38" s="233"/>
      <c r="BU38" s="233"/>
      <c r="BV38" s="233"/>
      <c r="BW38" s="233"/>
      <c r="BX38" s="233"/>
      <c r="BY38" s="233"/>
      <c r="BZ38" s="233"/>
      <c r="CA38" s="233"/>
      <c r="CB38" s="233"/>
      <c r="CC38" s="233"/>
      <c r="CD38" s="233"/>
      <c r="CE38" s="233"/>
      <c r="CF38" s="233"/>
      <c r="CG38" s="233"/>
      <c r="CH38" s="233"/>
      <c r="CI38" s="233"/>
      <c r="CJ38" s="233"/>
      <c r="CK38" s="233"/>
      <c r="CL38" s="233"/>
      <c r="CM38" s="233"/>
      <c r="CN38" s="233"/>
      <c r="CO38" s="233"/>
      <c r="CP38" s="233"/>
      <c r="CQ38" s="233"/>
      <c r="CR38" s="233"/>
      <c r="CS38" s="233"/>
      <c r="CT38" s="233"/>
      <c r="CU38" s="233"/>
      <c r="CV38" s="233"/>
      <c r="CW38" s="233"/>
      <c r="CX38" s="233"/>
      <c r="CY38" s="233"/>
      <c r="CZ38" s="233"/>
      <c r="DA38" s="233"/>
      <c r="DB38" s="233"/>
      <c r="DC38" s="233"/>
      <c r="DD38" s="233"/>
      <c r="DE38" s="233"/>
      <c r="DF38" s="233"/>
      <c r="DG38" s="233"/>
      <c r="DH38" s="233"/>
      <c r="DI38" s="233"/>
      <c r="DJ38" s="233"/>
      <c r="DK38" s="233"/>
      <c r="DL38" s="233"/>
      <c r="DM38" s="233"/>
      <c r="DN38" s="233"/>
      <c r="DO38" s="233"/>
      <c r="DP38" s="233"/>
      <c r="DQ38" s="233"/>
    </row>
    <row r="39" spans="1:121" s="86" customFormat="1" ht="54.75" thickBot="1" x14ac:dyDescent="0.3">
      <c r="A39" s="297"/>
      <c r="B39" s="97">
        <v>25</v>
      </c>
      <c r="C39" s="87" t="s">
        <v>53</v>
      </c>
      <c r="D39" s="98" t="s">
        <v>189</v>
      </c>
      <c r="E39" s="105">
        <v>809740765</v>
      </c>
      <c r="F39" s="106">
        <f>+I39+J39+67478397+67478397+67478397</f>
        <v>472348779</v>
      </c>
      <c r="G39" s="107"/>
      <c r="H39" s="111"/>
      <c r="I39" s="107">
        <v>202435191</v>
      </c>
      <c r="J39" s="321">
        <v>67478397</v>
      </c>
      <c r="K39" s="107"/>
      <c r="L39" s="107">
        <f>67478397+67478397</f>
        <v>134956794</v>
      </c>
      <c r="M39" s="107">
        <v>67478397</v>
      </c>
      <c r="N39" s="107"/>
      <c r="O39" s="107"/>
      <c r="P39" s="107"/>
      <c r="Q39" s="107"/>
      <c r="R39" s="107"/>
      <c r="S39" s="109">
        <f t="shared" si="0"/>
        <v>472348779</v>
      </c>
      <c r="T39" s="103">
        <f t="shared" si="1"/>
        <v>0</v>
      </c>
      <c r="U39" s="233"/>
      <c r="V39" s="234"/>
      <c r="W39" s="233"/>
      <c r="X39" s="233"/>
      <c r="Y39" s="233"/>
      <c r="Z39" s="233"/>
      <c r="AA39" s="233"/>
      <c r="AB39" s="233"/>
      <c r="AC39" s="233"/>
      <c r="AD39" s="233"/>
      <c r="AE39" s="233"/>
      <c r="AF39" s="233"/>
      <c r="AG39" s="233"/>
      <c r="AH39" s="233"/>
      <c r="AI39" s="233"/>
      <c r="AJ39" s="233"/>
      <c r="AK39" s="233"/>
      <c r="AL39" s="233"/>
      <c r="AM39" s="233"/>
      <c r="AN39" s="233"/>
      <c r="AO39" s="233"/>
      <c r="AP39" s="233"/>
      <c r="AQ39" s="233"/>
      <c r="AR39" s="233"/>
      <c r="AS39" s="233"/>
      <c r="AT39" s="233"/>
      <c r="AU39" s="233"/>
      <c r="AV39" s="233"/>
      <c r="AW39" s="233"/>
      <c r="AX39" s="233"/>
      <c r="AY39" s="233"/>
      <c r="AZ39" s="233"/>
      <c r="BA39" s="233"/>
      <c r="BB39" s="233"/>
      <c r="BC39" s="233"/>
      <c r="BD39" s="233"/>
      <c r="BE39" s="233"/>
      <c r="BF39" s="233"/>
      <c r="BG39" s="233"/>
      <c r="BH39" s="233"/>
      <c r="BI39" s="233"/>
      <c r="BJ39" s="233"/>
      <c r="BK39" s="233"/>
      <c r="BL39" s="233"/>
      <c r="BM39" s="233"/>
      <c r="BN39" s="233"/>
      <c r="BO39" s="233"/>
      <c r="BP39" s="233"/>
      <c r="BQ39" s="233"/>
      <c r="BR39" s="233"/>
      <c r="BS39" s="233"/>
      <c r="BT39" s="233"/>
      <c r="BU39" s="233"/>
      <c r="BV39" s="233"/>
      <c r="BW39" s="233"/>
      <c r="BX39" s="233"/>
      <c r="BY39" s="233"/>
      <c r="BZ39" s="233"/>
      <c r="CA39" s="233"/>
      <c r="CB39" s="233"/>
      <c r="CC39" s="233"/>
      <c r="CD39" s="233"/>
      <c r="CE39" s="233"/>
      <c r="CF39" s="233"/>
      <c r="CG39" s="233"/>
      <c r="CH39" s="233"/>
      <c r="CI39" s="233"/>
      <c r="CJ39" s="233"/>
      <c r="CK39" s="233"/>
      <c r="CL39" s="233"/>
      <c r="CM39" s="233"/>
      <c r="CN39" s="233"/>
      <c r="CO39" s="233"/>
      <c r="CP39" s="233"/>
      <c r="CQ39" s="233"/>
      <c r="CR39" s="233"/>
      <c r="CS39" s="233"/>
      <c r="CT39" s="233"/>
      <c r="CU39" s="233"/>
      <c r="CV39" s="233"/>
      <c r="CW39" s="233"/>
      <c r="CX39" s="233"/>
      <c r="CY39" s="233"/>
      <c r="CZ39" s="233"/>
      <c r="DA39" s="233"/>
      <c r="DB39" s="233"/>
      <c r="DC39" s="233"/>
      <c r="DD39" s="233"/>
      <c r="DE39" s="233"/>
      <c r="DF39" s="233"/>
      <c r="DG39" s="233"/>
      <c r="DH39" s="233"/>
      <c r="DI39" s="233"/>
      <c r="DJ39" s="233"/>
      <c r="DK39" s="233"/>
      <c r="DL39" s="233"/>
      <c r="DM39" s="233"/>
      <c r="DN39" s="233"/>
      <c r="DO39" s="233"/>
      <c r="DP39" s="233"/>
      <c r="DQ39" s="233"/>
    </row>
    <row r="40" spans="1:121" s="86" customFormat="1" ht="18.75" thickBot="1" x14ac:dyDescent="0.3">
      <c r="A40" s="297"/>
      <c r="B40" s="97">
        <v>26</v>
      </c>
      <c r="C40" s="87" t="s">
        <v>54</v>
      </c>
      <c r="D40" s="98" t="s">
        <v>31</v>
      </c>
      <c r="E40" s="105"/>
      <c r="F40" s="106">
        <f t="shared" si="4"/>
        <v>0</v>
      </c>
      <c r="G40" s="107"/>
      <c r="H40" s="111"/>
      <c r="I40" s="107"/>
      <c r="J40" s="321"/>
      <c r="K40" s="107"/>
      <c r="L40" s="107"/>
      <c r="M40" s="107"/>
      <c r="N40" s="107"/>
      <c r="O40" s="107"/>
      <c r="P40" s="107"/>
      <c r="Q40" s="107"/>
      <c r="R40" s="107"/>
      <c r="S40" s="109">
        <f t="shared" si="0"/>
        <v>0</v>
      </c>
      <c r="T40" s="103">
        <f t="shared" si="1"/>
        <v>0</v>
      </c>
      <c r="U40" s="233"/>
      <c r="V40" s="234"/>
      <c r="W40" s="233"/>
      <c r="X40" s="233"/>
      <c r="Y40" s="233"/>
      <c r="Z40" s="233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  <c r="AY40" s="233"/>
      <c r="AZ40" s="233"/>
      <c r="BA40" s="233"/>
      <c r="BB40" s="233"/>
      <c r="BC40" s="233"/>
      <c r="BD40" s="233"/>
      <c r="BE40" s="233"/>
      <c r="BF40" s="233"/>
      <c r="BG40" s="233"/>
      <c r="BH40" s="233"/>
      <c r="BI40" s="233"/>
      <c r="BJ40" s="233"/>
      <c r="BK40" s="233"/>
      <c r="BL40" s="233"/>
      <c r="BM40" s="233"/>
      <c r="BN40" s="233"/>
      <c r="BO40" s="233"/>
      <c r="BP40" s="233"/>
      <c r="BQ40" s="233"/>
      <c r="BR40" s="233"/>
      <c r="BS40" s="233"/>
      <c r="BT40" s="233"/>
      <c r="BU40" s="233"/>
      <c r="BV40" s="233"/>
      <c r="BW40" s="233"/>
      <c r="BX40" s="233"/>
      <c r="BY40" s="233"/>
      <c r="BZ40" s="233"/>
      <c r="CA40" s="233"/>
      <c r="CB40" s="233"/>
      <c r="CC40" s="233"/>
      <c r="CD40" s="233"/>
      <c r="CE40" s="233"/>
      <c r="CF40" s="233"/>
      <c r="CG40" s="233"/>
      <c r="CH40" s="233"/>
      <c r="CI40" s="233"/>
      <c r="CJ40" s="233"/>
      <c r="CK40" s="233"/>
      <c r="CL40" s="233"/>
      <c r="CM40" s="233"/>
      <c r="CN40" s="233"/>
      <c r="CO40" s="233"/>
      <c r="CP40" s="233"/>
      <c r="CQ40" s="233"/>
      <c r="CR40" s="233"/>
      <c r="CS40" s="233"/>
      <c r="CT40" s="233"/>
      <c r="CU40" s="233"/>
      <c r="CV40" s="233"/>
      <c r="CW40" s="233"/>
      <c r="CX40" s="233"/>
      <c r="CY40" s="233"/>
      <c r="CZ40" s="233"/>
      <c r="DA40" s="233"/>
      <c r="DB40" s="233"/>
      <c r="DC40" s="233"/>
      <c r="DD40" s="233"/>
      <c r="DE40" s="233"/>
      <c r="DF40" s="233"/>
      <c r="DG40" s="233"/>
      <c r="DH40" s="233"/>
      <c r="DI40" s="233"/>
      <c r="DJ40" s="233"/>
      <c r="DK40" s="233"/>
      <c r="DL40" s="233"/>
      <c r="DM40" s="233"/>
      <c r="DN40" s="233"/>
      <c r="DO40" s="233"/>
      <c r="DP40" s="233"/>
      <c r="DQ40" s="233"/>
    </row>
    <row r="41" spans="1:121" s="117" customFormat="1" ht="18.75" thickBot="1" x14ac:dyDescent="0.3">
      <c r="A41" s="297"/>
      <c r="B41" s="97">
        <v>27</v>
      </c>
      <c r="C41" s="87" t="s">
        <v>55</v>
      </c>
      <c r="D41" s="98" t="s">
        <v>31</v>
      </c>
      <c r="E41" s="105">
        <f>+G41*12</f>
        <v>106476780</v>
      </c>
      <c r="F41" s="106">
        <f t="shared" si="4"/>
        <v>60860779</v>
      </c>
      <c r="G41" s="107">
        <v>8873065</v>
      </c>
      <c r="H41" s="107">
        <v>8515729</v>
      </c>
      <c r="I41" s="107">
        <v>8694397</v>
      </c>
      <c r="J41" s="321">
        <v>8694397</v>
      </c>
      <c r="K41" s="107">
        <v>8694397</v>
      </c>
      <c r="L41" s="107">
        <v>8694397</v>
      </c>
      <c r="M41" s="107">
        <v>8694397</v>
      </c>
      <c r="N41" s="107"/>
      <c r="O41" s="107"/>
      <c r="P41" s="107"/>
      <c r="Q41" s="107"/>
      <c r="R41" s="107"/>
      <c r="S41" s="109">
        <f t="shared" si="0"/>
        <v>60860779</v>
      </c>
      <c r="T41" s="103">
        <f t="shared" si="1"/>
        <v>0</v>
      </c>
      <c r="U41" s="235"/>
      <c r="V41" s="342"/>
      <c r="W41" s="235"/>
      <c r="X41" s="235"/>
      <c r="Y41" s="235"/>
      <c r="Z41" s="235"/>
      <c r="AA41" s="235"/>
      <c r="AB41" s="235"/>
      <c r="AC41" s="235"/>
      <c r="AD41" s="235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  <c r="CQ41" s="235"/>
      <c r="CR41" s="235"/>
      <c r="CS41" s="235"/>
      <c r="CT41" s="235"/>
      <c r="CU41" s="235"/>
      <c r="CV41" s="235"/>
      <c r="CW41" s="235"/>
      <c r="CX41" s="235"/>
      <c r="CY41" s="235"/>
      <c r="CZ41" s="235"/>
      <c r="DA41" s="235"/>
      <c r="DB41" s="235"/>
      <c r="DC41" s="235"/>
      <c r="DD41" s="235"/>
      <c r="DE41" s="235"/>
      <c r="DF41" s="235"/>
      <c r="DG41" s="235"/>
      <c r="DH41" s="235"/>
      <c r="DI41" s="235"/>
      <c r="DJ41" s="235"/>
      <c r="DK41" s="235"/>
      <c r="DL41" s="235"/>
      <c r="DM41" s="235"/>
      <c r="DN41" s="235"/>
      <c r="DO41" s="235"/>
      <c r="DP41" s="235"/>
      <c r="DQ41" s="235"/>
    </row>
    <row r="42" spans="1:121" s="117" customFormat="1" ht="18.75" thickBot="1" x14ac:dyDescent="0.3">
      <c r="A42" s="297"/>
      <c r="B42" s="97">
        <v>28</v>
      </c>
      <c r="C42" s="87" t="s">
        <v>56</v>
      </c>
      <c r="D42" s="98" t="s">
        <v>31</v>
      </c>
      <c r="E42" s="105"/>
      <c r="F42" s="106"/>
      <c r="G42" s="107"/>
      <c r="H42" s="107"/>
      <c r="I42" s="107"/>
      <c r="J42" s="321"/>
      <c r="K42" s="107"/>
      <c r="L42" s="107"/>
      <c r="M42" s="107"/>
      <c r="N42" s="107"/>
      <c r="O42" s="107"/>
      <c r="P42" s="107"/>
      <c r="Q42" s="107"/>
      <c r="R42" s="107"/>
      <c r="S42" s="109">
        <f t="shared" si="0"/>
        <v>0</v>
      </c>
      <c r="T42" s="103">
        <f t="shared" si="1"/>
        <v>0</v>
      </c>
      <c r="U42" s="235"/>
      <c r="V42" s="234"/>
      <c r="W42" s="235"/>
      <c r="X42" s="235"/>
      <c r="Y42" s="235"/>
      <c r="Z42" s="235"/>
      <c r="AA42" s="235"/>
      <c r="AB42" s="235"/>
      <c r="AC42" s="235"/>
      <c r="AD42" s="235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  <c r="CQ42" s="235"/>
      <c r="CR42" s="235"/>
      <c r="CS42" s="235"/>
      <c r="CT42" s="235"/>
      <c r="CU42" s="235"/>
      <c r="CV42" s="235"/>
      <c r="CW42" s="235"/>
      <c r="CX42" s="235"/>
      <c r="CY42" s="235"/>
      <c r="CZ42" s="235"/>
      <c r="DA42" s="235"/>
      <c r="DB42" s="235"/>
      <c r="DC42" s="235"/>
      <c r="DD42" s="235"/>
      <c r="DE42" s="235"/>
      <c r="DF42" s="235"/>
      <c r="DG42" s="235"/>
      <c r="DH42" s="235"/>
      <c r="DI42" s="235"/>
      <c r="DJ42" s="235"/>
      <c r="DK42" s="235"/>
      <c r="DL42" s="235"/>
      <c r="DM42" s="235"/>
      <c r="DN42" s="235"/>
      <c r="DO42" s="235"/>
      <c r="DP42" s="235"/>
      <c r="DQ42" s="235"/>
    </row>
    <row r="43" spans="1:121" s="117" customFormat="1" ht="18.75" thickBot="1" x14ac:dyDescent="0.3">
      <c r="A43" s="297"/>
      <c r="B43" s="97">
        <v>29</v>
      </c>
      <c r="C43" s="87" t="s">
        <v>57</v>
      </c>
      <c r="D43" s="98"/>
      <c r="E43" s="105"/>
      <c r="F43" s="106"/>
      <c r="G43" s="107"/>
      <c r="H43" s="107"/>
      <c r="I43" s="107"/>
      <c r="J43" s="321"/>
      <c r="K43" s="107"/>
      <c r="L43" s="107"/>
      <c r="M43" s="107"/>
      <c r="N43" s="107"/>
      <c r="O43" s="107"/>
      <c r="P43" s="107"/>
      <c r="Q43" s="107"/>
      <c r="R43" s="107"/>
      <c r="S43" s="109">
        <f t="shared" si="0"/>
        <v>0</v>
      </c>
      <c r="T43" s="103">
        <f t="shared" si="1"/>
        <v>0</v>
      </c>
      <c r="U43" s="279"/>
      <c r="V43" s="234"/>
      <c r="W43" s="279"/>
      <c r="X43" s="279"/>
      <c r="Y43" s="279"/>
      <c r="Z43" s="279"/>
      <c r="AA43" s="279"/>
      <c r="AB43" s="280"/>
      <c r="AC43" s="281"/>
      <c r="AD43" s="279"/>
      <c r="AE43" s="279"/>
      <c r="AF43" s="279"/>
      <c r="AG43" s="279"/>
      <c r="AH43" s="279"/>
      <c r="AI43" s="279"/>
      <c r="AJ43" s="282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  <c r="CQ43" s="235"/>
      <c r="CR43" s="235"/>
      <c r="CS43" s="235"/>
      <c r="CT43" s="235"/>
      <c r="CU43" s="235"/>
      <c r="CV43" s="235"/>
      <c r="CW43" s="235"/>
      <c r="CX43" s="235"/>
      <c r="CY43" s="235"/>
      <c r="CZ43" s="235"/>
      <c r="DA43" s="235"/>
      <c r="DB43" s="235"/>
      <c r="DC43" s="235"/>
      <c r="DD43" s="235"/>
      <c r="DE43" s="235"/>
      <c r="DF43" s="235"/>
      <c r="DG43" s="235"/>
      <c r="DH43" s="235"/>
      <c r="DI43" s="235"/>
      <c r="DJ43" s="235"/>
      <c r="DK43" s="235"/>
      <c r="DL43" s="235"/>
      <c r="DM43" s="235"/>
      <c r="DN43" s="235"/>
      <c r="DO43" s="235"/>
      <c r="DP43" s="235"/>
      <c r="DQ43" s="235"/>
    </row>
    <row r="44" spans="1:121" s="117" customFormat="1" ht="18.75" thickBot="1" x14ac:dyDescent="0.3">
      <c r="A44" s="297"/>
      <c r="B44" s="97">
        <v>30</v>
      </c>
      <c r="C44" s="87" t="s">
        <v>58</v>
      </c>
      <c r="D44" s="98"/>
      <c r="E44" s="105"/>
      <c r="F44" s="106"/>
      <c r="G44" s="107"/>
      <c r="H44" s="107"/>
      <c r="I44" s="107"/>
      <c r="J44" s="321"/>
      <c r="K44" s="107"/>
      <c r="L44" s="107"/>
      <c r="M44" s="107"/>
      <c r="N44" s="107"/>
      <c r="O44" s="107"/>
      <c r="P44" s="107"/>
      <c r="Q44" s="107"/>
      <c r="R44" s="107"/>
      <c r="S44" s="109">
        <f t="shared" si="0"/>
        <v>0</v>
      </c>
      <c r="T44" s="103">
        <f t="shared" si="1"/>
        <v>0</v>
      </c>
      <c r="U44" s="279"/>
      <c r="V44" s="234"/>
      <c r="W44" s="279"/>
      <c r="X44" s="279"/>
      <c r="Y44" s="279"/>
      <c r="Z44" s="279"/>
      <c r="AA44" s="279"/>
      <c r="AB44" s="279"/>
      <c r="AC44" s="279"/>
      <c r="AD44" s="279"/>
      <c r="AE44" s="279"/>
      <c r="AF44" s="279"/>
      <c r="AG44" s="279"/>
      <c r="AH44" s="279"/>
      <c r="AI44" s="279"/>
      <c r="AJ44" s="282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  <c r="CQ44" s="235"/>
      <c r="CR44" s="235"/>
      <c r="CS44" s="235"/>
      <c r="CT44" s="235"/>
      <c r="CU44" s="235"/>
      <c r="CV44" s="235"/>
      <c r="CW44" s="235"/>
      <c r="CX44" s="235"/>
      <c r="CY44" s="235"/>
      <c r="CZ44" s="235"/>
      <c r="DA44" s="235"/>
      <c r="DB44" s="235"/>
      <c r="DC44" s="235"/>
      <c r="DD44" s="235"/>
      <c r="DE44" s="235"/>
      <c r="DF44" s="235"/>
      <c r="DG44" s="235"/>
      <c r="DH44" s="235"/>
      <c r="DI44" s="235"/>
      <c r="DJ44" s="235"/>
      <c r="DK44" s="235"/>
      <c r="DL44" s="235"/>
      <c r="DM44" s="235"/>
      <c r="DN44" s="235"/>
      <c r="DO44" s="235"/>
      <c r="DP44" s="235"/>
      <c r="DQ44" s="235"/>
    </row>
    <row r="45" spans="1:121" s="117" customFormat="1" ht="18.75" thickBot="1" x14ac:dyDescent="0.3">
      <c r="A45" s="297"/>
      <c r="B45" s="97">
        <v>31</v>
      </c>
      <c r="C45" s="87" t="s">
        <v>59</v>
      </c>
      <c r="D45" s="98"/>
      <c r="E45" s="105"/>
      <c r="F45" s="106"/>
      <c r="G45" s="107"/>
      <c r="H45" s="107"/>
      <c r="I45" s="107"/>
      <c r="J45" s="321"/>
      <c r="K45" s="107"/>
      <c r="L45" s="107"/>
      <c r="M45" s="107"/>
      <c r="N45" s="107"/>
      <c r="O45" s="107"/>
      <c r="P45" s="107"/>
      <c r="Q45" s="107"/>
      <c r="R45" s="107"/>
      <c r="S45" s="109">
        <f t="shared" si="0"/>
        <v>0</v>
      </c>
      <c r="T45" s="103">
        <f t="shared" si="1"/>
        <v>0</v>
      </c>
      <c r="U45" s="279"/>
      <c r="V45" s="234"/>
      <c r="W45" s="279"/>
      <c r="X45" s="279"/>
      <c r="Y45" s="279"/>
      <c r="Z45" s="279"/>
      <c r="AA45" s="279"/>
      <c r="AB45" s="279"/>
      <c r="AC45" s="279"/>
      <c r="AD45" s="279"/>
      <c r="AE45" s="279"/>
      <c r="AF45" s="279"/>
      <c r="AG45" s="279"/>
      <c r="AH45" s="279"/>
      <c r="AI45" s="279"/>
      <c r="AJ45" s="282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5"/>
      <c r="CA45" s="235"/>
      <c r="CB45" s="235"/>
      <c r="CC45" s="235"/>
      <c r="CD45" s="235"/>
      <c r="CE45" s="235"/>
      <c r="CF45" s="235"/>
      <c r="CG45" s="235"/>
      <c r="CH45" s="235"/>
      <c r="CI45" s="235"/>
      <c r="CJ45" s="235"/>
      <c r="CK45" s="235"/>
      <c r="CL45" s="235"/>
      <c r="CM45" s="235"/>
      <c r="CN45" s="235"/>
      <c r="CO45" s="235"/>
      <c r="CP45" s="235"/>
      <c r="CQ45" s="235"/>
      <c r="CR45" s="235"/>
      <c r="CS45" s="235"/>
      <c r="CT45" s="235"/>
      <c r="CU45" s="235"/>
      <c r="CV45" s="235"/>
      <c r="CW45" s="235"/>
      <c r="CX45" s="235"/>
      <c r="CY45" s="235"/>
      <c r="CZ45" s="235"/>
      <c r="DA45" s="235"/>
      <c r="DB45" s="235"/>
      <c r="DC45" s="235"/>
      <c r="DD45" s="235"/>
      <c r="DE45" s="235"/>
      <c r="DF45" s="235"/>
      <c r="DG45" s="235"/>
      <c r="DH45" s="235"/>
      <c r="DI45" s="235"/>
      <c r="DJ45" s="235"/>
      <c r="DK45" s="235"/>
      <c r="DL45" s="235"/>
      <c r="DM45" s="235"/>
      <c r="DN45" s="235"/>
      <c r="DO45" s="235"/>
      <c r="DP45" s="235"/>
      <c r="DQ45" s="235"/>
    </row>
    <row r="46" spans="1:121" s="117" customFormat="1" ht="18.75" thickBot="1" x14ac:dyDescent="0.3">
      <c r="A46" s="297"/>
      <c r="B46" s="97">
        <v>32</v>
      </c>
      <c r="C46" s="87" t="s">
        <v>60</v>
      </c>
      <c r="D46" s="98">
        <v>3143</v>
      </c>
      <c r="E46" s="112">
        <v>14551040</v>
      </c>
      <c r="F46" s="106">
        <v>10185728</v>
      </c>
      <c r="G46" s="107"/>
      <c r="H46" s="107"/>
      <c r="I46" s="107"/>
      <c r="J46" s="321"/>
      <c r="K46" s="107">
        <v>10185728</v>
      </c>
      <c r="L46" s="107"/>
      <c r="M46" s="107"/>
      <c r="N46" s="107"/>
      <c r="O46" s="107"/>
      <c r="P46" s="107"/>
      <c r="Q46" s="107"/>
      <c r="R46" s="107"/>
      <c r="S46" s="109">
        <f t="shared" si="0"/>
        <v>10185728</v>
      </c>
      <c r="T46" s="103">
        <f>+F46-S46</f>
        <v>0</v>
      </c>
      <c r="U46" s="279"/>
      <c r="V46" s="234"/>
      <c r="W46" s="279"/>
      <c r="X46" s="279"/>
      <c r="Y46" s="279"/>
      <c r="Z46" s="279"/>
      <c r="AA46" s="279"/>
      <c r="AB46" s="279"/>
      <c r="AC46" s="279"/>
      <c r="AD46" s="279"/>
      <c r="AE46" s="279"/>
      <c r="AF46" s="279"/>
      <c r="AG46" s="279"/>
      <c r="AH46" s="279"/>
      <c r="AI46" s="279"/>
      <c r="AJ46" s="282"/>
      <c r="AK46" s="235"/>
      <c r="AL46" s="235"/>
      <c r="AM46" s="235"/>
      <c r="AN46" s="235"/>
      <c r="AO46" s="235"/>
      <c r="AP46" s="235"/>
      <c r="AQ46" s="235"/>
      <c r="AR46" s="235"/>
      <c r="AS46" s="235"/>
      <c r="AT46" s="235"/>
      <c r="AU46" s="235"/>
      <c r="AV46" s="235"/>
      <c r="AW46" s="235"/>
      <c r="AX46" s="235"/>
      <c r="AY46" s="235"/>
      <c r="AZ46" s="235"/>
      <c r="BA46" s="235"/>
      <c r="BB46" s="235"/>
      <c r="BC46" s="235"/>
      <c r="BD46" s="235"/>
      <c r="BE46" s="235"/>
      <c r="BF46" s="235"/>
      <c r="BG46" s="235"/>
      <c r="BH46" s="235"/>
      <c r="BI46" s="235"/>
      <c r="BJ46" s="235"/>
      <c r="BK46" s="235"/>
      <c r="BL46" s="235"/>
      <c r="BM46" s="235"/>
      <c r="BN46" s="235"/>
      <c r="BO46" s="235"/>
      <c r="BP46" s="235"/>
      <c r="BQ46" s="235"/>
      <c r="BR46" s="235"/>
      <c r="BS46" s="235"/>
      <c r="BT46" s="235"/>
      <c r="BU46" s="235"/>
      <c r="BV46" s="235"/>
      <c r="BW46" s="235"/>
      <c r="BX46" s="235"/>
      <c r="BY46" s="235"/>
      <c r="BZ46" s="235"/>
      <c r="CA46" s="235"/>
      <c r="CB46" s="235"/>
      <c r="CC46" s="235"/>
      <c r="CD46" s="235"/>
      <c r="CE46" s="235"/>
      <c r="CF46" s="235"/>
      <c r="CG46" s="235"/>
      <c r="CH46" s="235"/>
      <c r="CI46" s="235"/>
      <c r="CJ46" s="235"/>
      <c r="CK46" s="235"/>
      <c r="CL46" s="235"/>
      <c r="CM46" s="235"/>
      <c r="CN46" s="235"/>
      <c r="CO46" s="235"/>
      <c r="CP46" s="235"/>
      <c r="CQ46" s="235"/>
      <c r="CR46" s="235"/>
      <c r="CS46" s="235"/>
      <c r="CT46" s="235"/>
      <c r="CU46" s="235"/>
      <c r="CV46" s="235"/>
      <c r="CW46" s="235"/>
      <c r="CX46" s="235"/>
      <c r="CY46" s="235"/>
      <c r="CZ46" s="235"/>
      <c r="DA46" s="235"/>
      <c r="DB46" s="235"/>
      <c r="DC46" s="235"/>
      <c r="DD46" s="235"/>
      <c r="DE46" s="235"/>
      <c r="DF46" s="235"/>
      <c r="DG46" s="235"/>
      <c r="DH46" s="235"/>
      <c r="DI46" s="235"/>
      <c r="DJ46" s="235"/>
      <c r="DK46" s="235"/>
      <c r="DL46" s="235"/>
      <c r="DM46" s="235"/>
      <c r="DN46" s="235"/>
      <c r="DO46" s="235"/>
      <c r="DP46" s="235"/>
      <c r="DQ46" s="235"/>
    </row>
    <row r="47" spans="1:121" s="117" customFormat="1" ht="18.75" thickBot="1" x14ac:dyDescent="0.3">
      <c r="A47" s="297"/>
      <c r="B47" s="97">
        <v>33</v>
      </c>
      <c r="C47" s="87" t="s">
        <v>61</v>
      </c>
      <c r="D47" s="98">
        <v>3143</v>
      </c>
      <c r="E47" s="112">
        <v>100297761</v>
      </c>
      <c r="F47" s="106">
        <v>70208433</v>
      </c>
      <c r="G47" s="107"/>
      <c r="H47" s="107"/>
      <c r="I47" s="107"/>
      <c r="J47" s="321"/>
      <c r="K47" s="107">
        <v>70208433</v>
      </c>
      <c r="L47" s="107"/>
      <c r="M47" s="107"/>
      <c r="N47" s="107"/>
      <c r="O47" s="107"/>
      <c r="P47" s="107"/>
      <c r="Q47" s="107"/>
      <c r="R47" s="107"/>
      <c r="S47" s="109">
        <f t="shared" si="0"/>
        <v>70208433</v>
      </c>
      <c r="T47" s="103">
        <f>+F47-S47</f>
        <v>0</v>
      </c>
      <c r="U47" s="279"/>
      <c r="V47" s="234"/>
      <c r="W47" s="279"/>
      <c r="X47" s="279"/>
      <c r="Y47" s="279"/>
      <c r="Z47" s="279"/>
      <c r="AA47" s="279"/>
      <c r="AB47" s="279"/>
      <c r="AC47" s="279"/>
      <c r="AD47" s="279"/>
      <c r="AE47" s="279"/>
      <c r="AF47" s="279"/>
      <c r="AG47" s="279"/>
      <c r="AH47" s="279"/>
      <c r="AI47" s="279"/>
      <c r="AJ47" s="282"/>
      <c r="AK47" s="235"/>
      <c r="AL47" s="235"/>
      <c r="AM47" s="235"/>
      <c r="AN47" s="235"/>
      <c r="AO47" s="235"/>
      <c r="AP47" s="235"/>
      <c r="AQ47" s="235"/>
      <c r="AR47" s="235"/>
      <c r="AS47" s="235"/>
      <c r="AT47" s="235"/>
      <c r="AU47" s="235"/>
      <c r="AV47" s="235"/>
      <c r="AW47" s="235"/>
      <c r="AX47" s="235"/>
      <c r="AY47" s="235"/>
      <c r="AZ47" s="235"/>
      <c r="BA47" s="235"/>
      <c r="BB47" s="235"/>
      <c r="BC47" s="235"/>
      <c r="BD47" s="235"/>
      <c r="BE47" s="235"/>
      <c r="BF47" s="235"/>
      <c r="BG47" s="235"/>
      <c r="BH47" s="235"/>
      <c r="BI47" s="235"/>
      <c r="BJ47" s="235"/>
      <c r="BK47" s="235"/>
      <c r="BL47" s="235"/>
      <c r="BM47" s="235"/>
      <c r="BN47" s="235"/>
      <c r="BO47" s="235"/>
      <c r="BP47" s="235"/>
      <c r="BQ47" s="235"/>
      <c r="BR47" s="235"/>
      <c r="BS47" s="235"/>
      <c r="BT47" s="235"/>
      <c r="BU47" s="235"/>
      <c r="BV47" s="235"/>
      <c r="BW47" s="235"/>
      <c r="BX47" s="235"/>
      <c r="BY47" s="235"/>
      <c r="BZ47" s="235"/>
      <c r="CA47" s="235"/>
      <c r="CB47" s="235"/>
      <c r="CC47" s="235"/>
      <c r="CD47" s="235"/>
      <c r="CE47" s="235"/>
      <c r="CF47" s="235"/>
      <c r="CG47" s="235"/>
      <c r="CH47" s="235"/>
      <c r="CI47" s="235"/>
      <c r="CJ47" s="235"/>
      <c r="CK47" s="235"/>
      <c r="CL47" s="235"/>
      <c r="CM47" s="235"/>
      <c r="CN47" s="235"/>
      <c r="CO47" s="235"/>
      <c r="CP47" s="235"/>
      <c r="CQ47" s="235"/>
      <c r="CR47" s="235"/>
      <c r="CS47" s="235"/>
      <c r="CT47" s="235"/>
      <c r="CU47" s="235"/>
      <c r="CV47" s="235"/>
      <c r="CW47" s="235"/>
      <c r="CX47" s="235"/>
      <c r="CY47" s="235"/>
      <c r="CZ47" s="235"/>
      <c r="DA47" s="235"/>
      <c r="DB47" s="235"/>
      <c r="DC47" s="235"/>
      <c r="DD47" s="235"/>
      <c r="DE47" s="235"/>
      <c r="DF47" s="235"/>
      <c r="DG47" s="235"/>
      <c r="DH47" s="235"/>
      <c r="DI47" s="235"/>
      <c r="DJ47" s="235"/>
      <c r="DK47" s="235"/>
      <c r="DL47" s="235"/>
      <c r="DM47" s="235"/>
      <c r="DN47" s="235"/>
      <c r="DO47" s="235"/>
      <c r="DP47" s="235"/>
      <c r="DQ47" s="235"/>
    </row>
    <row r="48" spans="1:121" s="117" customFormat="1" ht="36.75" thickBot="1" x14ac:dyDescent="0.3">
      <c r="A48" s="297"/>
      <c r="B48" s="97">
        <v>34</v>
      </c>
      <c r="C48" s="87" t="s">
        <v>225</v>
      </c>
      <c r="D48" s="98">
        <v>3142</v>
      </c>
      <c r="E48" s="112">
        <v>140553184</v>
      </c>
      <c r="F48" s="106">
        <v>98387229</v>
      </c>
      <c r="G48" s="107"/>
      <c r="H48" s="107"/>
      <c r="I48" s="107"/>
      <c r="J48" s="321"/>
      <c r="K48" s="107"/>
      <c r="L48" s="107">
        <v>98387229</v>
      </c>
      <c r="M48" s="107"/>
      <c r="N48" s="107"/>
      <c r="O48" s="107"/>
      <c r="P48" s="107"/>
      <c r="Q48" s="107"/>
      <c r="R48" s="107"/>
      <c r="S48" s="109">
        <f>SUM(G48:L48)</f>
        <v>98387229</v>
      </c>
      <c r="T48" s="103">
        <f>+F48-S48</f>
        <v>0</v>
      </c>
      <c r="U48" s="279"/>
      <c r="V48" s="234"/>
      <c r="W48" s="279"/>
      <c r="X48" s="279"/>
      <c r="Y48" s="279"/>
      <c r="Z48" s="279"/>
      <c r="AA48" s="279"/>
      <c r="AB48" s="279"/>
      <c r="AC48" s="279"/>
      <c r="AD48" s="279"/>
      <c r="AE48" s="279"/>
      <c r="AF48" s="279"/>
      <c r="AG48" s="279"/>
      <c r="AH48" s="279"/>
      <c r="AI48" s="279"/>
      <c r="AJ48" s="282"/>
      <c r="AK48" s="235"/>
      <c r="AL48" s="235"/>
      <c r="AM48" s="235"/>
      <c r="AN48" s="235"/>
      <c r="AO48" s="235"/>
      <c r="AP48" s="235"/>
      <c r="AQ48" s="235"/>
      <c r="AR48" s="235"/>
      <c r="AS48" s="235"/>
      <c r="AT48" s="235"/>
      <c r="AU48" s="235"/>
      <c r="AV48" s="235"/>
      <c r="AW48" s="235"/>
      <c r="AX48" s="235"/>
      <c r="AY48" s="235"/>
      <c r="AZ48" s="235"/>
      <c r="BA48" s="235"/>
      <c r="BB48" s="235"/>
      <c r="BC48" s="235"/>
      <c r="BD48" s="235"/>
      <c r="BE48" s="235"/>
      <c r="BF48" s="235"/>
      <c r="BG48" s="235"/>
      <c r="BH48" s="235"/>
      <c r="BI48" s="235"/>
      <c r="BJ48" s="235"/>
      <c r="BK48" s="235"/>
      <c r="BL48" s="235"/>
      <c r="BM48" s="235"/>
      <c r="BN48" s="235"/>
      <c r="BO48" s="235"/>
      <c r="BP48" s="235"/>
      <c r="BQ48" s="235"/>
      <c r="BR48" s="235"/>
      <c r="BS48" s="235"/>
      <c r="BT48" s="235"/>
      <c r="BU48" s="235"/>
      <c r="BV48" s="235"/>
      <c r="BW48" s="235"/>
      <c r="BX48" s="235"/>
      <c r="BY48" s="235"/>
      <c r="BZ48" s="235"/>
      <c r="CA48" s="235"/>
      <c r="CB48" s="235"/>
      <c r="CC48" s="235"/>
      <c r="CD48" s="235"/>
      <c r="CE48" s="235"/>
      <c r="CF48" s="235"/>
      <c r="CG48" s="235"/>
      <c r="CH48" s="235"/>
      <c r="CI48" s="235"/>
      <c r="CJ48" s="235"/>
      <c r="CK48" s="235"/>
      <c r="CL48" s="235"/>
      <c r="CM48" s="235"/>
      <c r="CN48" s="235"/>
      <c r="CO48" s="235"/>
      <c r="CP48" s="235"/>
      <c r="CQ48" s="235"/>
      <c r="CR48" s="235"/>
      <c r="CS48" s="235"/>
      <c r="CT48" s="235"/>
      <c r="CU48" s="235"/>
      <c r="CV48" s="235"/>
      <c r="CW48" s="235"/>
      <c r="CX48" s="235"/>
      <c r="CY48" s="235"/>
      <c r="CZ48" s="235"/>
      <c r="DA48" s="235"/>
      <c r="DB48" s="235"/>
      <c r="DC48" s="235"/>
      <c r="DD48" s="235"/>
      <c r="DE48" s="235"/>
      <c r="DF48" s="235"/>
      <c r="DG48" s="235"/>
      <c r="DH48" s="235"/>
      <c r="DI48" s="235"/>
      <c r="DJ48" s="235"/>
      <c r="DK48" s="235"/>
      <c r="DL48" s="235"/>
      <c r="DM48" s="235"/>
      <c r="DN48" s="235"/>
      <c r="DO48" s="235"/>
      <c r="DP48" s="235"/>
      <c r="DQ48" s="235"/>
    </row>
    <row r="49" spans="1:121" s="117" customFormat="1" ht="18.75" thickBot="1" x14ac:dyDescent="0.3">
      <c r="A49" s="297"/>
      <c r="B49" s="97">
        <v>35</v>
      </c>
      <c r="C49" s="87" t="s">
        <v>62</v>
      </c>
      <c r="D49" s="98"/>
      <c r="E49" s="112"/>
      <c r="F49" s="106"/>
      <c r="G49" s="107"/>
      <c r="H49" s="107"/>
      <c r="I49" s="107"/>
      <c r="J49" s="321"/>
      <c r="K49" s="107"/>
      <c r="L49" s="107"/>
      <c r="M49" s="107"/>
      <c r="N49" s="107"/>
      <c r="O49" s="107"/>
      <c r="P49" s="107"/>
      <c r="Q49" s="107"/>
      <c r="R49" s="107"/>
      <c r="S49" s="109">
        <f t="shared" si="0"/>
        <v>0</v>
      </c>
      <c r="T49" s="103">
        <f t="shared" si="1"/>
        <v>0</v>
      </c>
      <c r="U49" s="279"/>
      <c r="V49" s="234"/>
      <c r="W49" s="279"/>
      <c r="X49" s="279"/>
      <c r="Y49" s="279"/>
      <c r="Z49" s="279"/>
      <c r="AA49" s="279"/>
      <c r="AB49" s="279"/>
      <c r="AC49" s="279"/>
      <c r="AD49" s="279"/>
      <c r="AE49" s="279"/>
      <c r="AF49" s="279"/>
      <c r="AG49" s="279"/>
      <c r="AH49" s="279"/>
      <c r="AI49" s="279"/>
      <c r="AJ49" s="282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235"/>
      <c r="AY49" s="235"/>
      <c r="AZ49" s="235"/>
      <c r="BA49" s="235"/>
      <c r="BB49" s="235"/>
      <c r="BC49" s="235"/>
      <c r="BD49" s="235"/>
      <c r="BE49" s="235"/>
      <c r="BF49" s="235"/>
      <c r="BG49" s="235"/>
      <c r="BH49" s="235"/>
      <c r="BI49" s="235"/>
      <c r="BJ49" s="235"/>
      <c r="BK49" s="235"/>
      <c r="BL49" s="235"/>
      <c r="BM49" s="235"/>
      <c r="BN49" s="235"/>
      <c r="BO49" s="235"/>
      <c r="BP49" s="235"/>
      <c r="BQ49" s="235"/>
      <c r="BR49" s="235"/>
      <c r="BS49" s="235"/>
      <c r="BT49" s="235"/>
      <c r="BU49" s="235"/>
      <c r="BV49" s="235"/>
      <c r="BW49" s="235"/>
      <c r="BX49" s="235"/>
      <c r="BY49" s="235"/>
      <c r="BZ49" s="235"/>
      <c r="CA49" s="235"/>
      <c r="CB49" s="235"/>
      <c r="CC49" s="235"/>
      <c r="CD49" s="235"/>
      <c r="CE49" s="235"/>
      <c r="CF49" s="235"/>
      <c r="CG49" s="235"/>
      <c r="CH49" s="235"/>
      <c r="CI49" s="235"/>
      <c r="CJ49" s="235"/>
      <c r="CK49" s="235"/>
      <c r="CL49" s="235"/>
      <c r="CM49" s="235"/>
      <c r="CN49" s="235"/>
      <c r="CO49" s="235"/>
      <c r="CP49" s="235"/>
      <c r="CQ49" s="235"/>
      <c r="CR49" s="235"/>
      <c r="CS49" s="235"/>
      <c r="CT49" s="235"/>
      <c r="CU49" s="235"/>
      <c r="CV49" s="235"/>
      <c r="CW49" s="235"/>
      <c r="CX49" s="235"/>
      <c r="CY49" s="235"/>
      <c r="CZ49" s="235"/>
      <c r="DA49" s="235"/>
      <c r="DB49" s="235"/>
      <c r="DC49" s="235"/>
      <c r="DD49" s="235"/>
      <c r="DE49" s="235"/>
      <c r="DF49" s="235"/>
      <c r="DG49" s="235"/>
      <c r="DH49" s="235"/>
      <c r="DI49" s="235"/>
      <c r="DJ49" s="235"/>
      <c r="DK49" s="235"/>
      <c r="DL49" s="235"/>
      <c r="DM49" s="235"/>
      <c r="DN49" s="235"/>
      <c r="DO49" s="235"/>
      <c r="DP49" s="235"/>
      <c r="DQ49" s="235"/>
    </row>
    <row r="50" spans="1:121" s="117" customFormat="1" ht="18.75" thickBot="1" x14ac:dyDescent="0.3">
      <c r="A50" s="297"/>
      <c r="B50" s="97">
        <v>36</v>
      </c>
      <c r="C50" s="87" t="s">
        <v>63</v>
      </c>
      <c r="D50" s="98"/>
      <c r="E50" s="105"/>
      <c r="F50" s="106"/>
      <c r="G50" s="107"/>
      <c r="H50" s="107"/>
      <c r="I50" s="107"/>
      <c r="J50" s="321"/>
      <c r="K50" s="107"/>
      <c r="L50" s="107"/>
      <c r="M50" s="107"/>
      <c r="N50" s="107"/>
      <c r="O50" s="107"/>
      <c r="P50" s="107"/>
      <c r="Q50" s="107"/>
      <c r="R50" s="107"/>
      <c r="S50" s="109">
        <f t="shared" si="0"/>
        <v>0</v>
      </c>
      <c r="T50" s="103">
        <f t="shared" si="1"/>
        <v>0</v>
      </c>
      <c r="U50" s="279"/>
      <c r="V50" s="234"/>
      <c r="W50" s="279"/>
      <c r="X50" s="279"/>
      <c r="Y50" s="279"/>
      <c r="Z50" s="279"/>
      <c r="AA50" s="279"/>
      <c r="AB50" s="279"/>
      <c r="AC50" s="279"/>
      <c r="AD50" s="279"/>
      <c r="AE50" s="279"/>
      <c r="AF50" s="279"/>
      <c r="AG50" s="279"/>
      <c r="AH50" s="279"/>
      <c r="AI50" s="279"/>
      <c r="AJ50" s="282"/>
      <c r="AK50" s="235"/>
      <c r="AL50" s="235"/>
      <c r="AM50" s="235"/>
      <c r="AN50" s="235"/>
      <c r="AO50" s="235"/>
      <c r="AP50" s="235"/>
      <c r="AQ50" s="235"/>
      <c r="AR50" s="235"/>
      <c r="AS50" s="235"/>
      <c r="AT50" s="235"/>
      <c r="AU50" s="235"/>
      <c r="AV50" s="235"/>
      <c r="AW50" s="235"/>
      <c r="AX50" s="235"/>
      <c r="AY50" s="235"/>
      <c r="AZ50" s="235"/>
      <c r="BA50" s="235"/>
      <c r="BB50" s="235"/>
      <c r="BC50" s="235"/>
      <c r="BD50" s="235"/>
      <c r="BE50" s="235"/>
      <c r="BF50" s="235"/>
      <c r="BG50" s="235"/>
      <c r="BH50" s="235"/>
      <c r="BI50" s="235"/>
      <c r="BJ50" s="235"/>
      <c r="BK50" s="235"/>
      <c r="BL50" s="235"/>
      <c r="BM50" s="235"/>
      <c r="BN50" s="235"/>
      <c r="BO50" s="235"/>
      <c r="BP50" s="235"/>
      <c r="BQ50" s="235"/>
      <c r="BR50" s="235"/>
      <c r="BS50" s="235"/>
      <c r="BT50" s="235"/>
      <c r="BU50" s="235"/>
      <c r="BV50" s="235"/>
      <c r="BW50" s="235"/>
      <c r="BX50" s="235"/>
      <c r="BY50" s="235"/>
      <c r="BZ50" s="235"/>
      <c r="CA50" s="235"/>
      <c r="CB50" s="235"/>
      <c r="CC50" s="235"/>
      <c r="CD50" s="235"/>
      <c r="CE50" s="235"/>
      <c r="CF50" s="235"/>
      <c r="CG50" s="235"/>
      <c r="CH50" s="235"/>
      <c r="CI50" s="235"/>
      <c r="CJ50" s="235"/>
      <c r="CK50" s="235"/>
      <c r="CL50" s="235"/>
      <c r="CM50" s="235"/>
      <c r="CN50" s="235"/>
      <c r="CO50" s="235"/>
      <c r="CP50" s="235"/>
      <c r="CQ50" s="235"/>
      <c r="CR50" s="235"/>
      <c r="CS50" s="235"/>
      <c r="CT50" s="235"/>
      <c r="CU50" s="235"/>
      <c r="CV50" s="235"/>
      <c r="CW50" s="235"/>
      <c r="CX50" s="235"/>
      <c r="CY50" s="235"/>
      <c r="CZ50" s="235"/>
      <c r="DA50" s="235"/>
      <c r="DB50" s="235"/>
      <c r="DC50" s="235"/>
      <c r="DD50" s="235"/>
      <c r="DE50" s="235"/>
      <c r="DF50" s="235"/>
      <c r="DG50" s="235"/>
      <c r="DH50" s="235"/>
      <c r="DI50" s="235"/>
      <c r="DJ50" s="235"/>
      <c r="DK50" s="235"/>
      <c r="DL50" s="235"/>
      <c r="DM50" s="235"/>
      <c r="DN50" s="235"/>
      <c r="DO50" s="235"/>
      <c r="DP50" s="235"/>
      <c r="DQ50" s="235"/>
    </row>
    <row r="51" spans="1:121" s="117" customFormat="1" ht="18.75" thickBot="1" x14ac:dyDescent="0.3">
      <c r="A51" s="297"/>
      <c r="B51" s="97">
        <v>37</v>
      </c>
      <c r="C51" s="87" t="s">
        <v>64</v>
      </c>
      <c r="D51" s="98"/>
      <c r="E51" s="105"/>
      <c r="F51" s="106"/>
      <c r="G51" s="107"/>
      <c r="H51" s="107"/>
      <c r="I51" s="107"/>
      <c r="J51" s="321"/>
      <c r="K51" s="107"/>
      <c r="L51" s="107"/>
      <c r="M51" s="107"/>
      <c r="N51" s="107"/>
      <c r="O51" s="107"/>
      <c r="P51" s="107"/>
      <c r="Q51" s="107"/>
      <c r="R51" s="107"/>
      <c r="S51" s="109">
        <f t="shared" si="0"/>
        <v>0</v>
      </c>
      <c r="T51" s="103">
        <f t="shared" si="1"/>
        <v>0</v>
      </c>
      <c r="U51" s="279"/>
      <c r="V51" s="234"/>
      <c r="W51" s="279"/>
      <c r="X51" s="279"/>
      <c r="Y51" s="279"/>
      <c r="Z51" s="279"/>
      <c r="AA51" s="279"/>
      <c r="AB51" s="279"/>
      <c r="AC51" s="279"/>
      <c r="AD51" s="279"/>
      <c r="AE51" s="279"/>
      <c r="AF51" s="279"/>
      <c r="AG51" s="279"/>
      <c r="AH51" s="279"/>
      <c r="AI51" s="279"/>
      <c r="AJ51" s="282"/>
      <c r="AK51" s="235"/>
      <c r="AL51" s="235"/>
      <c r="AM51" s="235"/>
      <c r="AN51" s="235"/>
      <c r="AO51" s="235"/>
      <c r="AP51" s="235"/>
      <c r="AQ51" s="235"/>
      <c r="AR51" s="235"/>
      <c r="AS51" s="235"/>
      <c r="AT51" s="235"/>
      <c r="AU51" s="235"/>
      <c r="AV51" s="235"/>
      <c r="AW51" s="235"/>
      <c r="AX51" s="235"/>
      <c r="AY51" s="235"/>
      <c r="AZ51" s="235"/>
      <c r="BA51" s="235"/>
      <c r="BB51" s="235"/>
      <c r="BC51" s="235"/>
      <c r="BD51" s="235"/>
      <c r="BE51" s="235"/>
      <c r="BF51" s="235"/>
      <c r="BG51" s="235"/>
      <c r="BH51" s="235"/>
      <c r="BI51" s="235"/>
      <c r="BJ51" s="235"/>
      <c r="BK51" s="235"/>
      <c r="BL51" s="235"/>
      <c r="BM51" s="235"/>
      <c r="BN51" s="235"/>
      <c r="BO51" s="235"/>
      <c r="BP51" s="235"/>
      <c r="BQ51" s="235"/>
      <c r="BR51" s="235"/>
      <c r="BS51" s="235"/>
      <c r="BT51" s="235"/>
      <c r="BU51" s="235"/>
      <c r="BV51" s="235"/>
      <c r="BW51" s="235"/>
      <c r="BX51" s="235"/>
      <c r="BY51" s="235"/>
      <c r="BZ51" s="235"/>
      <c r="CA51" s="235"/>
      <c r="CB51" s="235"/>
      <c r="CC51" s="235"/>
      <c r="CD51" s="235"/>
      <c r="CE51" s="235"/>
      <c r="CF51" s="235"/>
      <c r="CG51" s="235"/>
      <c r="CH51" s="235"/>
      <c r="CI51" s="235"/>
      <c r="CJ51" s="235"/>
      <c r="CK51" s="235"/>
      <c r="CL51" s="235"/>
      <c r="CM51" s="235"/>
      <c r="CN51" s="235"/>
      <c r="CO51" s="235"/>
      <c r="CP51" s="235"/>
      <c r="CQ51" s="235"/>
      <c r="CR51" s="235"/>
      <c r="CS51" s="235"/>
      <c r="CT51" s="235"/>
      <c r="CU51" s="235"/>
      <c r="CV51" s="235"/>
      <c r="CW51" s="235"/>
      <c r="CX51" s="235"/>
      <c r="CY51" s="235"/>
      <c r="CZ51" s="235"/>
      <c r="DA51" s="235"/>
      <c r="DB51" s="235"/>
      <c r="DC51" s="235"/>
      <c r="DD51" s="235"/>
      <c r="DE51" s="235"/>
      <c r="DF51" s="235"/>
      <c r="DG51" s="235"/>
      <c r="DH51" s="235"/>
      <c r="DI51" s="235"/>
      <c r="DJ51" s="235"/>
      <c r="DK51" s="235"/>
      <c r="DL51" s="235"/>
      <c r="DM51" s="235"/>
      <c r="DN51" s="235"/>
      <c r="DO51" s="235"/>
      <c r="DP51" s="235"/>
      <c r="DQ51" s="235"/>
    </row>
    <row r="52" spans="1:121" s="117" customFormat="1" ht="36.75" thickBot="1" x14ac:dyDescent="0.3">
      <c r="A52" s="297"/>
      <c r="B52" s="97">
        <v>38</v>
      </c>
      <c r="C52" s="87" t="s">
        <v>65</v>
      </c>
      <c r="D52" s="98">
        <v>3980</v>
      </c>
      <c r="E52" s="105">
        <v>3462040</v>
      </c>
      <c r="F52" s="106"/>
      <c r="G52" s="107"/>
      <c r="H52" s="107"/>
      <c r="I52" s="107"/>
      <c r="J52" s="321"/>
      <c r="K52" s="107"/>
      <c r="L52" s="107"/>
      <c r="M52" s="107"/>
      <c r="N52" s="107"/>
      <c r="O52" s="107"/>
      <c r="P52" s="107"/>
      <c r="Q52" s="107"/>
      <c r="R52" s="107"/>
      <c r="S52" s="109">
        <f t="shared" si="0"/>
        <v>0</v>
      </c>
      <c r="T52" s="103">
        <f t="shared" si="1"/>
        <v>0</v>
      </c>
      <c r="U52" s="279"/>
      <c r="V52" s="234"/>
      <c r="W52" s="279"/>
      <c r="X52" s="279"/>
      <c r="Y52" s="279"/>
      <c r="Z52" s="279"/>
      <c r="AA52" s="279"/>
      <c r="AB52" s="279"/>
      <c r="AC52" s="279"/>
      <c r="AD52" s="279"/>
      <c r="AE52" s="279"/>
      <c r="AF52" s="279"/>
      <c r="AG52" s="279"/>
      <c r="AH52" s="279"/>
      <c r="AI52" s="279"/>
      <c r="AJ52" s="282"/>
      <c r="AK52" s="235"/>
      <c r="AL52" s="235"/>
      <c r="AM52" s="235"/>
      <c r="AN52" s="235"/>
      <c r="AO52" s="235"/>
      <c r="AP52" s="235"/>
      <c r="AQ52" s="235"/>
      <c r="AR52" s="235"/>
      <c r="AS52" s="235"/>
      <c r="AT52" s="235"/>
      <c r="AU52" s="235"/>
      <c r="AV52" s="235"/>
      <c r="AW52" s="235"/>
      <c r="AX52" s="235"/>
      <c r="AY52" s="235"/>
      <c r="AZ52" s="235"/>
      <c r="BA52" s="235"/>
      <c r="BB52" s="235"/>
      <c r="BC52" s="235"/>
      <c r="BD52" s="235"/>
      <c r="BE52" s="235"/>
      <c r="BF52" s="235"/>
      <c r="BG52" s="235"/>
      <c r="BH52" s="235"/>
      <c r="BI52" s="235"/>
      <c r="BJ52" s="235"/>
      <c r="BK52" s="235"/>
      <c r="BL52" s="235"/>
      <c r="BM52" s="235"/>
      <c r="BN52" s="235"/>
      <c r="BO52" s="235"/>
      <c r="BP52" s="235"/>
      <c r="BQ52" s="235"/>
      <c r="BR52" s="235"/>
      <c r="BS52" s="235"/>
      <c r="BT52" s="235"/>
      <c r="BU52" s="235"/>
      <c r="BV52" s="235"/>
      <c r="BW52" s="235"/>
      <c r="BX52" s="235"/>
      <c r="BY52" s="235"/>
      <c r="BZ52" s="235"/>
      <c r="CA52" s="235"/>
      <c r="CB52" s="235"/>
      <c r="CC52" s="235"/>
      <c r="CD52" s="235"/>
      <c r="CE52" s="235"/>
      <c r="CF52" s="235"/>
      <c r="CG52" s="235"/>
      <c r="CH52" s="235"/>
      <c r="CI52" s="235"/>
      <c r="CJ52" s="235"/>
      <c r="CK52" s="235"/>
      <c r="CL52" s="235"/>
      <c r="CM52" s="235"/>
      <c r="CN52" s="235"/>
      <c r="CO52" s="235"/>
      <c r="CP52" s="235"/>
      <c r="CQ52" s="235"/>
      <c r="CR52" s="235"/>
      <c r="CS52" s="235"/>
      <c r="CT52" s="235"/>
      <c r="CU52" s="235"/>
      <c r="CV52" s="235"/>
      <c r="CW52" s="235"/>
      <c r="CX52" s="235"/>
      <c r="CY52" s="235"/>
      <c r="CZ52" s="235"/>
      <c r="DA52" s="235"/>
      <c r="DB52" s="235"/>
      <c r="DC52" s="235"/>
      <c r="DD52" s="235"/>
      <c r="DE52" s="235"/>
      <c r="DF52" s="235"/>
      <c r="DG52" s="235"/>
      <c r="DH52" s="235"/>
      <c r="DI52" s="235"/>
      <c r="DJ52" s="235"/>
      <c r="DK52" s="235"/>
      <c r="DL52" s="235"/>
      <c r="DM52" s="235"/>
      <c r="DN52" s="235"/>
      <c r="DO52" s="235"/>
      <c r="DP52" s="235"/>
      <c r="DQ52" s="235"/>
    </row>
    <row r="53" spans="1:121" s="117" customFormat="1" ht="18.75" thickBot="1" x14ac:dyDescent="0.3">
      <c r="A53" s="297"/>
      <c r="B53" s="97">
        <v>39</v>
      </c>
      <c r="C53" s="87" t="s">
        <v>66</v>
      </c>
      <c r="D53" s="98"/>
      <c r="E53" s="105"/>
      <c r="F53" s="106"/>
      <c r="G53" s="107"/>
      <c r="H53" s="107"/>
      <c r="I53" s="107"/>
      <c r="J53" s="321"/>
      <c r="K53" s="107"/>
      <c r="L53" s="107"/>
      <c r="M53" s="107"/>
      <c r="N53" s="107"/>
      <c r="O53" s="107"/>
      <c r="P53" s="107"/>
      <c r="Q53" s="107"/>
      <c r="R53" s="107"/>
      <c r="S53" s="109">
        <f t="shared" si="0"/>
        <v>0</v>
      </c>
      <c r="T53" s="103">
        <f t="shared" si="1"/>
        <v>0</v>
      </c>
      <c r="U53" s="279"/>
      <c r="V53" s="234"/>
      <c r="W53" s="279"/>
      <c r="X53" s="279"/>
      <c r="Y53" s="279"/>
      <c r="Z53" s="279"/>
      <c r="AA53" s="279"/>
      <c r="AB53" s="279"/>
      <c r="AC53" s="279"/>
      <c r="AD53" s="279"/>
      <c r="AE53" s="279"/>
      <c r="AF53" s="279"/>
      <c r="AG53" s="279"/>
      <c r="AH53" s="279"/>
      <c r="AI53" s="279"/>
      <c r="AJ53" s="282"/>
      <c r="AK53" s="235"/>
      <c r="AL53" s="235"/>
      <c r="AM53" s="235"/>
      <c r="AN53" s="235"/>
      <c r="AO53" s="235"/>
      <c r="AP53" s="235"/>
      <c r="AQ53" s="235"/>
      <c r="AR53" s="235"/>
      <c r="AS53" s="235"/>
      <c r="AT53" s="235"/>
      <c r="AU53" s="235"/>
      <c r="AV53" s="235"/>
      <c r="AW53" s="235"/>
      <c r="AX53" s="235"/>
      <c r="AY53" s="235"/>
      <c r="AZ53" s="235"/>
      <c r="BA53" s="235"/>
      <c r="BB53" s="235"/>
      <c r="BC53" s="235"/>
      <c r="BD53" s="235"/>
      <c r="BE53" s="235"/>
      <c r="BF53" s="235"/>
      <c r="BG53" s="235"/>
      <c r="BH53" s="235"/>
      <c r="BI53" s="235"/>
      <c r="BJ53" s="235"/>
      <c r="BK53" s="235"/>
      <c r="BL53" s="235"/>
      <c r="BM53" s="235"/>
      <c r="BN53" s="235"/>
      <c r="BO53" s="235"/>
      <c r="BP53" s="235"/>
      <c r="BQ53" s="235"/>
      <c r="BR53" s="235"/>
      <c r="BS53" s="235"/>
      <c r="BT53" s="235"/>
      <c r="BU53" s="235"/>
      <c r="BV53" s="235"/>
      <c r="BW53" s="235"/>
      <c r="BX53" s="235"/>
      <c r="BY53" s="235"/>
      <c r="BZ53" s="235"/>
      <c r="CA53" s="235"/>
      <c r="CB53" s="235"/>
      <c r="CC53" s="235"/>
      <c r="CD53" s="235"/>
      <c r="CE53" s="235"/>
      <c r="CF53" s="235"/>
      <c r="CG53" s="235"/>
      <c r="CH53" s="235"/>
      <c r="CI53" s="235"/>
      <c r="CJ53" s="235"/>
      <c r="CK53" s="235"/>
      <c r="CL53" s="235"/>
      <c r="CM53" s="235"/>
      <c r="CN53" s="235"/>
      <c r="CO53" s="235"/>
      <c r="CP53" s="235"/>
      <c r="CQ53" s="235"/>
      <c r="CR53" s="235"/>
      <c r="CS53" s="235"/>
      <c r="CT53" s="235"/>
      <c r="CU53" s="235"/>
      <c r="CV53" s="235"/>
      <c r="CW53" s="235"/>
      <c r="CX53" s="235"/>
      <c r="CY53" s="235"/>
      <c r="CZ53" s="235"/>
      <c r="DA53" s="235"/>
      <c r="DB53" s="235"/>
      <c r="DC53" s="235"/>
      <c r="DD53" s="235"/>
      <c r="DE53" s="235"/>
      <c r="DF53" s="235"/>
      <c r="DG53" s="235"/>
      <c r="DH53" s="235"/>
      <c r="DI53" s="235"/>
      <c r="DJ53" s="235"/>
      <c r="DK53" s="235"/>
      <c r="DL53" s="235"/>
      <c r="DM53" s="235"/>
      <c r="DN53" s="235"/>
      <c r="DO53" s="235"/>
      <c r="DP53" s="235"/>
      <c r="DQ53" s="235"/>
    </row>
    <row r="54" spans="1:121" s="117" customFormat="1" ht="36.75" thickBot="1" x14ac:dyDescent="0.3">
      <c r="A54" s="297"/>
      <c r="B54" s="97">
        <v>40</v>
      </c>
      <c r="C54" s="87" t="s">
        <v>67</v>
      </c>
      <c r="D54" s="98"/>
      <c r="E54" s="105"/>
      <c r="F54" s="106"/>
      <c r="G54" s="107"/>
      <c r="H54" s="107"/>
      <c r="I54" s="107"/>
      <c r="J54" s="321"/>
      <c r="K54" s="107"/>
      <c r="L54" s="107"/>
      <c r="M54" s="107"/>
      <c r="N54" s="107"/>
      <c r="O54" s="107"/>
      <c r="P54" s="107"/>
      <c r="Q54" s="107"/>
      <c r="R54" s="107"/>
      <c r="S54" s="109">
        <f t="shared" si="0"/>
        <v>0</v>
      </c>
      <c r="T54" s="103">
        <f t="shared" si="1"/>
        <v>0</v>
      </c>
      <c r="U54" s="279"/>
      <c r="V54" s="234"/>
      <c r="W54" s="279"/>
      <c r="X54" s="279"/>
      <c r="Y54" s="279"/>
      <c r="Z54" s="279"/>
      <c r="AA54" s="279"/>
      <c r="AB54" s="279"/>
      <c r="AC54" s="279"/>
      <c r="AD54" s="279"/>
      <c r="AE54" s="279"/>
      <c r="AF54" s="279"/>
      <c r="AG54" s="279"/>
      <c r="AH54" s="279"/>
      <c r="AI54" s="279"/>
      <c r="AJ54" s="282"/>
      <c r="AK54" s="235"/>
      <c r="AL54" s="235"/>
      <c r="AM54" s="235"/>
      <c r="AN54" s="235"/>
      <c r="AO54" s="235"/>
      <c r="AP54" s="235"/>
      <c r="AQ54" s="235"/>
      <c r="AR54" s="235"/>
      <c r="AS54" s="235"/>
      <c r="AT54" s="235"/>
      <c r="AU54" s="235"/>
      <c r="AV54" s="235"/>
      <c r="AW54" s="235"/>
      <c r="AX54" s="235"/>
      <c r="AY54" s="235"/>
      <c r="AZ54" s="235"/>
      <c r="BA54" s="235"/>
      <c r="BB54" s="235"/>
      <c r="BC54" s="235"/>
      <c r="BD54" s="235"/>
      <c r="BE54" s="235"/>
      <c r="BF54" s="235"/>
      <c r="BG54" s="235"/>
      <c r="BH54" s="235"/>
      <c r="BI54" s="235"/>
      <c r="BJ54" s="235"/>
      <c r="BK54" s="235"/>
      <c r="BL54" s="235"/>
      <c r="BM54" s="235"/>
      <c r="BN54" s="235"/>
      <c r="BO54" s="235"/>
      <c r="BP54" s="235"/>
      <c r="BQ54" s="235"/>
      <c r="BR54" s="235"/>
      <c r="BS54" s="235"/>
      <c r="BT54" s="235"/>
      <c r="BU54" s="235"/>
      <c r="BV54" s="235"/>
      <c r="BW54" s="235"/>
      <c r="BX54" s="235"/>
      <c r="BY54" s="235"/>
      <c r="BZ54" s="235"/>
      <c r="CA54" s="235"/>
      <c r="CB54" s="235"/>
      <c r="CC54" s="235"/>
      <c r="CD54" s="235"/>
      <c r="CE54" s="235"/>
      <c r="CF54" s="235"/>
      <c r="CG54" s="235"/>
      <c r="CH54" s="235"/>
      <c r="CI54" s="235"/>
      <c r="CJ54" s="235"/>
      <c r="CK54" s="235"/>
      <c r="CL54" s="235"/>
      <c r="CM54" s="235"/>
      <c r="CN54" s="235"/>
      <c r="CO54" s="235"/>
      <c r="CP54" s="235"/>
      <c r="CQ54" s="235"/>
      <c r="CR54" s="235"/>
      <c r="CS54" s="235"/>
      <c r="CT54" s="235"/>
      <c r="CU54" s="235"/>
      <c r="CV54" s="235"/>
      <c r="CW54" s="235"/>
      <c r="CX54" s="235"/>
      <c r="CY54" s="235"/>
      <c r="CZ54" s="235"/>
      <c r="DA54" s="235"/>
      <c r="DB54" s="235"/>
      <c r="DC54" s="235"/>
      <c r="DD54" s="235"/>
      <c r="DE54" s="235"/>
      <c r="DF54" s="235"/>
      <c r="DG54" s="235"/>
      <c r="DH54" s="235"/>
      <c r="DI54" s="235"/>
      <c r="DJ54" s="235"/>
      <c r="DK54" s="235"/>
      <c r="DL54" s="235"/>
      <c r="DM54" s="235"/>
      <c r="DN54" s="235"/>
      <c r="DO54" s="235"/>
      <c r="DP54" s="235"/>
      <c r="DQ54" s="235"/>
    </row>
    <row r="55" spans="1:121" s="117" customFormat="1" ht="18.75" thickBot="1" x14ac:dyDescent="0.3">
      <c r="A55" s="297"/>
      <c r="B55" s="97">
        <v>41</v>
      </c>
      <c r="C55" s="87" t="s">
        <v>68</v>
      </c>
      <c r="D55" s="98"/>
      <c r="E55" s="113"/>
      <c r="F55" s="106"/>
      <c r="G55" s="107"/>
      <c r="H55" s="107"/>
      <c r="I55" s="107"/>
      <c r="J55" s="321"/>
      <c r="K55" s="107"/>
      <c r="L55" s="107"/>
      <c r="M55" s="107"/>
      <c r="N55" s="107"/>
      <c r="O55" s="107"/>
      <c r="P55" s="107"/>
      <c r="Q55" s="107"/>
      <c r="R55" s="107"/>
      <c r="S55" s="109">
        <f t="shared" si="0"/>
        <v>0</v>
      </c>
      <c r="T55" s="103">
        <f t="shared" si="1"/>
        <v>0</v>
      </c>
      <c r="U55" s="279"/>
      <c r="V55" s="234"/>
      <c r="W55" s="279"/>
      <c r="X55" s="279"/>
      <c r="Y55" s="279"/>
      <c r="Z55" s="279"/>
      <c r="AA55" s="279"/>
      <c r="AB55" s="279"/>
      <c r="AC55" s="279"/>
      <c r="AD55" s="279"/>
      <c r="AE55" s="279"/>
      <c r="AF55" s="279"/>
      <c r="AG55" s="279"/>
      <c r="AH55" s="279"/>
      <c r="AI55" s="279"/>
      <c r="AJ55" s="282"/>
      <c r="AK55" s="235"/>
      <c r="AL55" s="235"/>
      <c r="AM55" s="235"/>
      <c r="AN55" s="235"/>
      <c r="AO55" s="235"/>
      <c r="AP55" s="235"/>
      <c r="AQ55" s="235"/>
      <c r="AR55" s="235"/>
      <c r="AS55" s="235"/>
      <c r="AT55" s="235"/>
      <c r="AU55" s="235"/>
      <c r="AV55" s="235"/>
      <c r="AW55" s="235"/>
      <c r="AX55" s="235"/>
      <c r="AY55" s="235"/>
      <c r="AZ55" s="235"/>
      <c r="BA55" s="235"/>
      <c r="BB55" s="235"/>
      <c r="BC55" s="235"/>
      <c r="BD55" s="235"/>
      <c r="BE55" s="235"/>
      <c r="BF55" s="235"/>
      <c r="BG55" s="235"/>
      <c r="BH55" s="235"/>
      <c r="BI55" s="235"/>
      <c r="BJ55" s="235"/>
      <c r="BK55" s="235"/>
      <c r="BL55" s="235"/>
      <c r="BM55" s="235"/>
      <c r="BN55" s="235"/>
      <c r="BO55" s="235"/>
      <c r="BP55" s="235"/>
      <c r="BQ55" s="235"/>
      <c r="BR55" s="235"/>
      <c r="BS55" s="235"/>
      <c r="BT55" s="235"/>
      <c r="BU55" s="235"/>
      <c r="BV55" s="235"/>
      <c r="BW55" s="235"/>
      <c r="BX55" s="235"/>
      <c r="BY55" s="235"/>
      <c r="BZ55" s="235"/>
      <c r="CA55" s="235"/>
      <c r="CB55" s="235"/>
      <c r="CC55" s="235"/>
      <c r="CD55" s="235"/>
      <c r="CE55" s="235"/>
      <c r="CF55" s="235"/>
      <c r="CG55" s="235"/>
      <c r="CH55" s="235"/>
      <c r="CI55" s="235"/>
      <c r="CJ55" s="235"/>
      <c r="CK55" s="235"/>
      <c r="CL55" s="235"/>
      <c r="CM55" s="235"/>
      <c r="CN55" s="235"/>
      <c r="CO55" s="235"/>
      <c r="CP55" s="235"/>
      <c r="CQ55" s="235"/>
      <c r="CR55" s="235"/>
      <c r="CS55" s="235"/>
      <c r="CT55" s="235"/>
      <c r="CU55" s="235"/>
      <c r="CV55" s="235"/>
      <c r="CW55" s="235"/>
      <c r="CX55" s="235"/>
      <c r="CY55" s="235"/>
      <c r="CZ55" s="235"/>
      <c r="DA55" s="235"/>
      <c r="DB55" s="235"/>
      <c r="DC55" s="235"/>
      <c r="DD55" s="235"/>
      <c r="DE55" s="235"/>
      <c r="DF55" s="235"/>
      <c r="DG55" s="235"/>
      <c r="DH55" s="235"/>
      <c r="DI55" s="235"/>
      <c r="DJ55" s="235"/>
      <c r="DK55" s="235"/>
      <c r="DL55" s="235"/>
      <c r="DM55" s="235"/>
      <c r="DN55" s="235"/>
      <c r="DO55" s="235"/>
      <c r="DP55" s="235"/>
      <c r="DQ55" s="235"/>
    </row>
    <row r="56" spans="1:121" s="117" customFormat="1" ht="18.75" thickBot="1" x14ac:dyDescent="0.3">
      <c r="A56" s="297"/>
      <c r="B56" s="97">
        <v>42</v>
      </c>
      <c r="C56" s="87" t="s">
        <v>69</v>
      </c>
      <c r="D56" s="98">
        <v>1579</v>
      </c>
      <c r="E56" s="114">
        <v>3447928</v>
      </c>
      <c r="F56" s="106">
        <f>+J56</f>
        <v>2413549.5999999996</v>
      </c>
      <c r="G56" s="107"/>
      <c r="H56" s="107"/>
      <c r="I56" s="107"/>
      <c r="J56" s="321">
        <v>2413549.5999999996</v>
      </c>
      <c r="K56" s="107"/>
      <c r="L56" s="107"/>
      <c r="M56" s="107"/>
      <c r="N56" s="107"/>
      <c r="O56" s="107"/>
      <c r="P56" s="107"/>
      <c r="Q56" s="107"/>
      <c r="R56" s="107"/>
      <c r="S56" s="109">
        <f t="shared" si="0"/>
        <v>2413549.5999999996</v>
      </c>
      <c r="T56" s="103">
        <f t="shared" si="1"/>
        <v>0</v>
      </c>
      <c r="U56" s="279"/>
      <c r="V56" s="234"/>
      <c r="W56" s="279"/>
      <c r="X56" s="279"/>
      <c r="Y56" s="279"/>
      <c r="Z56" s="279"/>
      <c r="AA56" s="279"/>
      <c r="AB56" s="279"/>
      <c r="AC56" s="279"/>
      <c r="AD56" s="279"/>
      <c r="AE56" s="279"/>
      <c r="AF56" s="279"/>
      <c r="AG56" s="279"/>
      <c r="AH56" s="279"/>
      <c r="AI56" s="279"/>
      <c r="AJ56" s="282"/>
      <c r="AK56" s="235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  <c r="BF56" s="235"/>
      <c r="BG56" s="235"/>
      <c r="BH56" s="235"/>
      <c r="BI56" s="235"/>
      <c r="BJ56" s="235"/>
      <c r="BK56" s="235"/>
      <c r="BL56" s="235"/>
      <c r="BM56" s="235"/>
      <c r="BN56" s="235"/>
      <c r="BO56" s="235"/>
      <c r="BP56" s="235"/>
      <c r="BQ56" s="235"/>
      <c r="BR56" s="235"/>
      <c r="BS56" s="235"/>
      <c r="BT56" s="235"/>
      <c r="BU56" s="235"/>
      <c r="BV56" s="235"/>
      <c r="BW56" s="235"/>
      <c r="BX56" s="235"/>
      <c r="BY56" s="235"/>
      <c r="BZ56" s="235"/>
      <c r="CA56" s="235"/>
      <c r="CB56" s="235"/>
      <c r="CC56" s="235"/>
      <c r="CD56" s="235"/>
      <c r="CE56" s="235"/>
      <c r="CF56" s="235"/>
      <c r="CG56" s="235"/>
      <c r="CH56" s="235"/>
      <c r="CI56" s="235"/>
      <c r="CJ56" s="235"/>
      <c r="CK56" s="235"/>
      <c r="CL56" s="235"/>
      <c r="CM56" s="235"/>
      <c r="CN56" s="235"/>
      <c r="CO56" s="235"/>
      <c r="CP56" s="235"/>
      <c r="CQ56" s="235"/>
      <c r="CR56" s="235"/>
      <c r="CS56" s="235"/>
      <c r="CT56" s="235"/>
      <c r="CU56" s="235"/>
      <c r="CV56" s="235"/>
      <c r="CW56" s="235"/>
      <c r="CX56" s="235"/>
      <c r="CY56" s="235"/>
      <c r="CZ56" s="235"/>
      <c r="DA56" s="235"/>
      <c r="DB56" s="235"/>
      <c r="DC56" s="235"/>
      <c r="DD56" s="235"/>
      <c r="DE56" s="235"/>
      <c r="DF56" s="235"/>
      <c r="DG56" s="235"/>
      <c r="DH56" s="235"/>
      <c r="DI56" s="235"/>
      <c r="DJ56" s="235"/>
      <c r="DK56" s="235"/>
      <c r="DL56" s="235"/>
      <c r="DM56" s="235"/>
      <c r="DN56" s="235"/>
      <c r="DO56" s="235"/>
      <c r="DP56" s="235"/>
      <c r="DQ56" s="235"/>
    </row>
    <row r="57" spans="1:121" s="117" customFormat="1" ht="18.75" thickBot="1" x14ac:dyDescent="0.3">
      <c r="A57" s="297"/>
      <c r="B57" s="97">
        <v>43</v>
      </c>
      <c r="C57" s="87" t="s">
        <v>70</v>
      </c>
      <c r="D57" s="98">
        <v>1579</v>
      </c>
      <c r="E57" s="105">
        <v>125023500</v>
      </c>
      <c r="F57" s="106">
        <f>+J57</f>
        <v>87516450</v>
      </c>
      <c r="G57" s="107"/>
      <c r="H57" s="107"/>
      <c r="I57" s="107"/>
      <c r="J57" s="321">
        <v>87516450</v>
      </c>
      <c r="K57" s="107"/>
      <c r="L57" s="107"/>
      <c r="M57" s="107"/>
      <c r="N57" s="107"/>
      <c r="O57" s="107"/>
      <c r="P57" s="107"/>
      <c r="Q57" s="107"/>
      <c r="R57" s="107"/>
      <c r="S57" s="109">
        <f t="shared" si="0"/>
        <v>87516450</v>
      </c>
      <c r="T57" s="103">
        <f t="shared" si="1"/>
        <v>0</v>
      </c>
      <c r="U57" s="279"/>
      <c r="V57" s="234"/>
      <c r="W57" s="279"/>
      <c r="X57" s="279"/>
      <c r="Y57" s="279"/>
      <c r="Z57" s="279"/>
      <c r="AA57" s="279"/>
      <c r="AB57" s="279"/>
      <c r="AC57" s="279"/>
      <c r="AD57" s="279"/>
      <c r="AE57" s="279"/>
      <c r="AF57" s="279"/>
      <c r="AG57" s="279"/>
      <c r="AH57" s="279"/>
      <c r="AI57" s="279"/>
      <c r="AJ57" s="282"/>
      <c r="AK57" s="235"/>
      <c r="AL57" s="235"/>
      <c r="AM57" s="235"/>
      <c r="AN57" s="235"/>
      <c r="AO57" s="235"/>
      <c r="AP57" s="235"/>
      <c r="AQ57" s="235"/>
      <c r="AR57" s="235"/>
      <c r="AS57" s="235"/>
      <c r="AT57" s="235"/>
      <c r="AU57" s="235"/>
      <c r="AV57" s="235"/>
      <c r="AW57" s="235"/>
      <c r="AX57" s="235"/>
      <c r="AY57" s="235"/>
      <c r="AZ57" s="235"/>
      <c r="BA57" s="235"/>
      <c r="BB57" s="235"/>
      <c r="BC57" s="235"/>
      <c r="BD57" s="235"/>
      <c r="BE57" s="235"/>
      <c r="BF57" s="235"/>
      <c r="BG57" s="235"/>
      <c r="BH57" s="235"/>
      <c r="BI57" s="235"/>
      <c r="BJ57" s="235"/>
      <c r="BK57" s="235"/>
      <c r="BL57" s="235"/>
      <c r="BM57" s="235"/>
      <c r="BN57" s="235"/>
      <c r="BO57" s="235"/>
      <c r="BP57" s="235"/>
      <c r="BQ57" s="235"/>
      <c r="BR57" s="235"/>
      <c r="BS57" s="235"/>
      <c r="BT57" s="235"/>
      <c r="BU57" s="235"/>
      <c r="BV57" s="235"/>
      <c r="BW57" s="235"/>
      <c r="BX57" s="235"/>
      <c r="BY57" s="235"/>
      <c r="BZ57" s="235"/>
      <c r="CA57" s="235"/>
      <c r="CB57" s="235"/>
      <c r="CC57" s="235"/>
      <c r="CD57" s="235"/>
      <c r="CE57" s="235"/>
      <c r="CF57" s="235"/>
      <c r="CG57" s="235"/>
      <c r="CH57" s="235"/>
      <c r="CI57" s="235"/>
      <c r="CJ57" s="235"/>
      <c r="CK57" s="235"/>
      <c r="CL57" s="235"/>
      <c r="CM57" s="235"/>
      <c r="CN57" s="235"/>
      <c r="CO57" s="235"/>
      <c r="CP57" s="235"/>
      <c r="CQ57" s="235"/>
      <c r="CR57" s="235"/>
      <c r="CS57" s="235"/>
      <c r="CT57" s="235"/>
      <c r="CU57" s="235"/>
      <c r="CV57" s="235"/>
      <c r="CW57" s="235"/>
      <c r="CX57" s="235"/>
      <c r="CY57" s="235"/>
      <c r="CZ57" s="235"/>
      <c r="DA57" s="235"/>
      <c r="DB57" s="235"/>
      <c r="DC57" s="235"/>
      <c r="DD57" s="235"/>
      <c r="DE57" s="235"/>
      <c r="DF57" s="235"/>
      <c r="DG57" s="235"/>
      <c r="DH57" s="235"/>
      <c r="DI57" s="235"/>
      <c r="DJ57" s="235"/>
      <c r="DK57" s="235"/>
      <c r="DL57" s="235"/>
      <c r="DM57" s="235"/>
      <c r="DN57" s="235"/>
      <c r="DO57" s="235"/>
      <c r="DP57" s="235"/>
      <c r="DQ57" s="235"/>
    </row>
    <row r="58" spans="1:121" s="117" customFormat="1" ht="36.75" thickBot="1" x14ac:dyDescent="0.3">
      <c r="A58" s="297"/>
      <c r="B58" s="97">
        <v>44</v>
      </c>
      <c r="C58" s="87" t="s">
        <v>71</v>
      </c>
      <c r="D58" s="98"/>
      <c r="E58" s="112"/>
      <c r="F58" s="106"/>
      <c r="G58" s="107"/>
      <c r="H58" s="107"/>
      <c r="I58" s="107"/>
      <c r="J58" s="321"/>
      <c r="K58" s="107"/>
      <c r="L58" s="107"/>
      <c r="M58" s="107"/>
      <c r="N58" s="107"/>
      <c r="O58" s="107"/>
      <c r="P58" s="107"/>
      <c r="Q58" s="107"/>
      <c r="R58" s="107"/>
      <c r="S58" s="109">
        <f t="shared" si="0"/>
        <v>0</v>
      </c>
      <c r="T58" s="103">
        <f t="shared" si="1"/>
        <v>0</v>
      </c>
      <c r="U58" s="279"/>
      <c r="V58" s="234"/>
      <c r="W58" s="279"/>
      <c r="X58" s="279"/>
      <c r="Y58" s="279"/>
      <c r="Z58" s="279"/>
      <c r="AA58" s="279"/>
      <c r="AB58" s="279"/>
      <c r="AC58" s="279"/>
      <c r="AD58" s="279"/>
      <c r="AE58" s="279"/>
      <c r="AF58" s="279"/>
      <c r="AG58" s="279"/>
      <c r="AH58" s="279"/>
      <c r="AI58" s="279"/>
      <c r="AJ58" s="282"/>
      <c r="AK58" s="235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5"/>
      <c r="BH58" s="235"/>
      <c r="BI58" s="235"/>
      <c r="BJ58" s="235"/>
      <c r="BK58" s="235"/>
      <c r="BL58" s="235"/>
      <c r="BM58" s="235"/>
      <c r="BN58" s="235"/>
      <c r="BO58" s="235"/>
      <c r="BP58" s="235"/>
      <c r="BQ58" s="235"/>
      <c r="BR58" s="235"/>
      <c r="BS58" s="235"/>
      <c r="BT58" s="235"/>
      <c r="BU58" s="235"/>
      <c r="BV58" s="235"/>
      <c r="BW58" s="235"/>
      <c r="BX58" s="235"/>
      <c r="BY58" s="235"/>
      <c r="BZ58" s="235"/>
      <c r="CA58" s="235"/>
      <c r="CB58" s="235"/>
      <c r="CC58" s="235"/>
      <c r="CD58" s="235"/>
      <c r="CE58" s="235"/>
      <c r="CF58" s="235"/>
      <c r="CG58" s="235"/>
      <c r="CH58" s="235"/>
      <c r="CI58" s="235"/>
      <c r="CJ58" s="235"/>
      <c r="CK58" s="235"/>
      <c r="CL58" s="235"/>
      <c r="CM58" s="235"/>
      <c r="CN58" s="235"/>
      <c r="CO58" s="235"/>
      <c r="CP58" s="235"/>
      <c r="CQ58" s="235"/>
      <c r="CR58" s="235"/>
      <c r="CS58" s="235"/>
      <c r="CT58" s="235"/>
      <c r="CU58" s="235"/>
      <c r="CV58" s="235"/>
      <c r="CW58" s="235"/>
      <c r="CX58" s="235"/>
      <c r="CY58" s="235"/>
      <c r="CZ58" s="235"/>
      <c r="DA58" s="235"/>
      <c r="DB58" s="235"/>
      <c r="DC58" s="235"/>
      <c r="DD58" s="235"/>
      <c r="DE58" s="235"/>
      <c r="DF58" s="235"/>
      <c r="DG58" s="235"/>
      <c r="DH58" s="235"/>
      <c r="DI58" s="235"/>
      <c r="DJ58" s="235"/>
      <c r="DK58" s="235"/>
      <c r="DL58" s="235"/>
      <c r="DM58" s="235"/>
      <c r="DN58" s="235"/>
      <c r="DO58" s="235"/>
      <c r="DP58" s="235"/>
      <c r="DQ58" s="235"/>
    </row>
    <row r="59" spans="1:121" s="117" customFormat="1" ht="18.75" thickBot="1" x14ac:dyDescent="0.3">
      <c r="A59" s="297"/>
      <c r="B59" s="97">
        <v>45</v>
      </c>
      <c r="C59" s="87" t="s">
        <v>72</v>
      </c>
      <c r="D59" s="98"/>
      <c r="E59" s="113"/>
      <c r="F59" s="106"/>
      <c r="G59" s="107"/>
      <c r="H59" s="107"/>
      <c r="I59" s="107"/>
      <c r="J59" s="321"/>
      <c r="K59" s="107"/>
      <c r="L59" s="107"/>
      <c r="M59" s="107"/>
      <c r="N59" s="107"/>
      <c r="O59" s="107"/>
      <c r="P59" s="107"/>
      <c r="Q59" s="107"/>
      <c r="R59" s="107"/>
      <c r="S59" s="109">
        <f t="shared" si="0"/>
        <v>0</v>
      </c>
      <c r="T59" s="103">
        <f t="shared" si="1"/>
        <v>0</v>
      </c>
      <c r="U59" s="279"/>
      <c r="V59" s="234"/>
      <c r="W59" s="279"/>
      <c r="X59" s="279"/>
      <c r="Y59" s="279"/>
      <c r="Z59" s="279"/>
      <c r="AA59" s="279"/>
      <c r="AB59" s="279"/>
      <c r="AC59" s="279"/>
      <c r="AD59" s="279"/>
      <c r="AE59" s="279"/>
      <c r="AF59" s="279"/>
      <c r="AG59" s="279"/>
      <c r="AH59" s="279"/>
      <c r="AI59" s="279"/>
      <c r="AJ59" s="282"/>
      <c r="AK59" s="235"/>
      <c r="AL59" s="235"/>
      <c r="AM59" s="235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5"/>
      <c r="AY59" s="235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5"/>
      <c r="BK59" s="235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5"/>
      <c r="BW59" s="235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5"/>
      <c r="CI59" s="235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5"/>
      <c r="CU59" s="235"/>
      <c r="CV59" s="235"/>
      <c r="CW59" s="235"/>
      <c r="CX59" s="235"/>
      <c r="CY59" s="235"/>
      <c r="CZ59" s="235"/>
      <c r="DA59" s="235"/>
      <c r="DB59" s="235"/>
      <c r="DC59" s="235"/>
      <c r="DD59" s="235"/>
      <c r="DE59" s="235"/>
      <c r="DF59" s="235"/>
      <c r="DG59" s="235"/>
      <c r="DH59" s="235"/>
      <c r="DI59" s="235"/>
      <c r="DJ59" s="235"/>
      <c r="DK59" s="235"/>
      <c r="DL59" s="235"/>
      <c r="DM59" s="235"/>
      <c r="DN59" s="235"/>
      <c r="DO59" s="235"/>
      <c r="DP59" s="235"/>
      <c r="DQ59" s="235"/>
    </row>
    <row r="60" spans="1:121" s="117" customFormat="1" ht="18.75" thickBot="1" x14ac:dyDescent="0.3">
      <c r="A60" s="297"/>
      <c r="B60" s="97">
        <v>46</v>
      </c>
      <c r="C60" s="87" t="s">
        <v>193</v>
      </c>
      <c r="D60" s="98">
        <v>2128</v>
      </c>
      <c r="E60" s="113">
        <v>133122190</v>
      </c>
      <c r="F60" s="106">
        <f>+J60+11093516+17716744</f>
        <v>73184324</v>
      </c>
      <c r="G60" s="107"/>
      <c r="H60" s="107"/>
      <c r="I60" s="107"/>
      <c r="J60" s="321">
        <v>44374064</v>
      </c>
      <c r="K60" s="107">
        <v>11093516</v>
      </c>
      <c r="L60" s="107"/>
      <c r="M60" s="107">
        <v>11093516</v>
      </c>
      <c r="N60" s="107"/>
      <c r="O60" s="107"/>
      <c r="P60" s="107"/>
      <c r="Q60" s="107"/>
      <c r="R60" s="107"/>
      <c r="S60" s="109">
        <f t="shared" si="0"/>
        <v>66561096</v>
      </c>
      <c r="T60" s="103">
        <f t="shared" si="1"/>
        <v>6623228</v>
      </c>
      <c r="U60" s="279"/>
      <c r="V60" s="234"/>
      <c r="W60" s="279"/>
      <c r="X60" s="279"/>
      <c r="Y60" s="279"/>
      <c r="Z60" s="279"/>
      <c r="AA60" s="279"/>
      <c r="AB60" s="279"/>
      <c r="AC60" s="279"/>
      <c r="AD60" s="279"/>
      <c r="AE60" s="279"/>
      <c r="AF60" s="279"/>
      <c r="AG60" s="279"/>
      <c r="AH60" s="279"/>
      <c r="AI60" s="279"/>
      <c r="AJ60" s="282"/>
      <c r="AK60" s="235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35"/>
      <c r="BA60" s="235"/>
      <c r="BB60" s="235"/>
      <c r="BC60" s="235"/>
      <c r="BD60" s="235"/>
      <c r="BE60" s="235"/>
      <c r="BF60" s="235"/>
      <c r="BG60" s="235"/>
      <c r="BH60" s="235"/>
      <c r="BI60" s="235"/>
      <c r="BJ60" s="235"/>
      <c r="BK60" s="235"/>
      <c r="BL60" s="235"/>
      <c r="BM60" s="235"/>
      <c r="BN60" s="235"/>
      <c r="BO60" s="235"/>
      <c r="BP60" s="235"/>
      <c r="BQ60" s="235"/>
      <c r="BR60" s="235"/>
      <c r="BS60" s="235"/>
      <c r="BT60" s="235"/>
      <c r="BU60" s="235"/>
      <c r="BV60" s="235"/>
      <c r="BW60" s="235"/>
      <c r="BX60" s="235"/>
      <c r="BY60" s="235"/>
      <c r="BZ60" s="235"/>
      <c r="CA60" s="235"/>
      <c r="CB60" s="235"/>
      <c r="CC60" s="235"/>
      <c r="CD60" s="235"/>
      <c r="CE60" s="235"/>
      <c r="CF60" s="235"/>
      <c r="CG60" s="235"/>
      <c r="CH60" s="235"/>
      <c r="CI60" s="235"/>
      <c r="CJ60" s="235"/>
      <c r="CK60" s="235"/>
      <c r="CL60" s="235"/>
      <c r="CM60" s="235"/>
      <c r="CN60" s="235"/>
      <c r="CO60" s="235"/>
      <c r="CP60" s="235"/>
      <c r="CQ60" s="235"/>
      <c r="CR60" s="235"/>
      <c r="CS60" s="235"/>
      <c r="CT60" s="235"/>
      <c r="CU60" s="235"/>
      <c r="CV60" s="235"/>
      <c r="CW60" s="235"/>
      <c r="CX60" s="235"/>
      <c r="CY60" s="235"/>
      <c r="CZ60" s="235"/>
      <c r="DA60" s="235"/>
      <c r="DB60" s="235"/>
      <c r="DC60" s="235"/>
      <c r="DD60" s="235"/>
      <c r="DE60" s="235"/>
      <c r="DF60" s="235"/>
      <c r="DG60" s="235"/>
      <c r="DH60" s="235"/>
      <c r="DI60" s="235"/>
      <c r="DJ60" s="235"/>
      <c r="DK60" s="235"/>
      <c r="DL60" s="235"/>
      <c r="DM60" s="235"/>
      <c r="DN60" s="235"/>
      <c r="DO60" s="235"/>
      <c r="DP60" s="235"/>
      <c r="DQ60" s="235"/>
    </row>
    <row r="61" spans="1:121" s="117" customFormat="1" ht="18.75" thickBot="1" x14ac:dyDescent="0.3">
      <c r="A61" s="297"/>
      <c r="B61" s="97">
        <v>47</v>
      </c>
      <c r="C61" s="87" t="s">
        <v>74</v>
      </c>
      <c r="D61" s="98"/>
      <c r="E61" s="115"/>
      <c r="F61" s="106"/>
      <c r="G61" s="107"/>
      <c r="H61" s="107"/>
      <c r="I61" s="107"/>
      <c r="J61" s="321"/>
      <c r="K61" s="107"/>
      <c r="L61" s="107"/>
      <c r="M61" s="107"/>
      <c r="N61" s="107"/>
      <c r="O61" s="107"/>
      <c r="P61" s="107"/>
      <c r="Q61" s="107"/>
      <c r="R61" s="107"/>
      <c r="S61" s="109">
        <f t="shared" si="0"/>
        <v>0</v>
      </c>
      <c r="T61" s="103">
        <f t="shared" si="1"/>
        <v>0</v>
      </c>
      <c r="U61" s="279"/>
      <c r="V61" s="234"/>
      <c r="W61" s="279"/>
      <c r="X61" s="279"/>
      <c r="Y61" s="279"/>
      <c r="Z61" s="279"/>
      <c r="AA61" s="279"/>
      <c r="AB61" s="279"/>
      <c r="AC61" s="279"/>
      <c r="AD61" s="279"/>
      <c r="AE61" s="279"/>
      <c r="AF61" s="279"/>
      <c r="AG61" s="279"/>
      <c r="AH61" s="279"/>
      <c r="AI61" s="279"/>
      <c r="AJ61" s="282"/>
      <c r="AK61" s="235"/>
      <c r="AL61" s="235"/>
      <c r="AM61" s="235"/>
      <c r="AN61" s="235"/>
      <c r="AO61" s="235"/>
      <c r="AP61" s="235"/>
      <c r="AQ61" s="235"/>
      <c r="AR61" s="235"/>
      <c r="AS61" s="235"/>
      <c r="AT61" s="235"/>
      <c r="AU61" s="235"/>
      <c r="AV61" s="235"/>
      <c r="AW61" s="235"/>
      <c r="AX61" s="235"/>
      <c r="AY61" s="235"/>
      <c r="AZ61" s="235"/>
      <c r="BA61" s="235"/>
      <c r="BB61" s="235"/>
      <c r="BC61" s="235"/>
      <c r="BD61" s="235"/>
      <c r="BE61" s="235"/>
      <c r="BF61" s="235"/>
      <c r="BG61" s="235"/>
      <c r="BH61" s="235"/>
      <c r="BI61" s="235"/>
      <c r="BJ61" s="235"/>
      <c r="BK61" s="235"/>
      <c r="BL61" s="235"/>
      <c r="BM61" s="235"/>
      <c r="BN61" s="235"/>
      <c r="BO61" s="235"/>
      <c r="BP61" s="235"/>
      <c r="BQ61" s="235"/>
      <c r="BR61" s="235"/>
      <c r="BS61" s="235"/>
      <c r="BT61" s="235"/>
      <c r="BU61" s="235"/>
      <c r="BV61" s="235"/>
      <c r="BW61" s="235"/>
      <c r="BX61" s="235"/>
      <c r="BY61" s="235"/>
      <c r="BZ61" s="235"/>
      <c r="CA61" s="235"/>
      <c r="CB61" s="235"/>
      <c r="CC61" s="235"/>
      <c r="CD61" s="235"/>
      <c r="CE61" s="235"/>
      <c r="CF61" s="235"/>
      <c r="CG61" s="235"/>
      <c r="CH61" s="235"/>
      <c r="CI61" s="235"/>
      <c r="CJ61" s="235"/>
      <c r="CK61" s="235"/>
      <c r="CL61" s="235"/>
      <c r="CM61" s="235"/>
      <c r="CN61" s="235"/>
      <c r="CO61" s="235"/>
      <c r="CP61" s="235"/>
      <c r="CQ61" s="235"/>
      <c r="CR61" s="235"/>
      <c r="CS61" s="235"/>
      <c r="CT61" s="235"/>
      <c r="CU61" s="235"/>
      <c r="CV61" s="235"/>
      <c r="CW61" s="235"/>
      <c r="CX61" s="235"/>
      <c r="CY61" s="235"/>
      <c r="CZ61" s="235"/>
      <c r="DA61" s="235"/>
      <c r="DB61" s="235"/>
      <c r="DC61" s="235"/>
      <c r="DD61" s="235"/>
      <c r="DE61" s="235"/>
      <c r="DF61" s="235"/>
      <c r="DG61" s="235"/>
      <c r="DH61" s="235"/>
      <c r="DI61" s="235"/>
      <c r="DJ61" s="235"/>
      <c r="DK61" s="235"/>
      <c r="DL61" s="235"/>
      <c r="DM61" s="235"/>
      <c r="DN61" s="235"/>
      <c r="DO61" s="235"/>
      <c r="DP61" s="235"/>
      <c r="DQ61" s="235"/>
    </row>
    <row r="62" spans="1:121" s="117" customFormat="1" ht="18.75" thickBot="1" x14ac:dyDescent="0.3">
      <c r="A62" s="297"/>
      <c r="B62" s="97">
        <v>48</v>
      </c>
      <c r="C62" s="87" t="s">
        <v>75</v>
      </c>
      <c r="D62" s="98">
        <v>22</v>
      </c>
      <c r="E62" s="115">
        <v>72249068</v>
      </c>
      <c r="F62" s="106">
        <f>+L62</f>
        <v>50574347.599999994</v>
      </c>
      <c r="G62" s="107"/>
      <c r="H62" s="107"/>
      <c r="I62" s="107"/>
      <c r="J62" s="321"/>
      <c r="K62" s="107"/>
      <c r="L62" s="107">
        <f>+E62*0.7</f>
        <v>50574347.599999994</v>
      </c>
      <c r="M62" s="107"/>
      <c r="N62" s="107"/>
      <c r="O62" s="107"/>
      <c r="P62" s="107"/>
      <c r="Q62" s="107"/>
      <c r="R62" s="107"/>
      <c r="S62" s="109">
        <f t="shared" si="0"/>
        <v>50574347.599999994</v>
      </c>
      <c r="T62" s="103">
        <f t="shared" si="1"/>
        <v>0</v>
      </c>
      <c r="U62" s="279"/>
      <c r="V62" s="234"/>
      <c r="W62" s="279"/>
      <c r="X62" s="279"/>
      <c r="Y62" s="279"/>
      <c r="Z62" s="279"/>
      <c r="AA62" s="279"/>
      <c r="AB62" s="279"/>
      <c r="AC62" s="279"/>
      <c r="AD62" s="279"/>
      <c r="AE62" s="279"/>
      <c r="AF62" s="279"/>
      <c r="AG62" s="279"/>
      <c r="AH62" s="279"/>
      <c r="AI62" s="279"/>
      <c r="AJ62" s="282"/>
      <c r="AK62" s="235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5"/>
      <c r="BA62" s="235"/>
      <c r="BB62" s="235"/>
      <c r="BC62" s="235"/>
      <c r="BD62" s="235"/>
      <c r="BE62" s="235"/>
      <c r="BF62" s="235"/>
      <c r="BG62" s="235"/>
      <c r="BH62" s="235"/>
      <c r="BI62" s="235"/>
      <c r="BJ62" s="235"/>
      <c r="BK62" s="235"/>
      <c r="BL62" s="235"/>
      <c r="BM62" s="235"/>
      <c r="BN62" s="235"/>
      <c r="BO62" s="235"/>
      <c r="BP62" s="235"/>
      <c r="BQ62" s="235"/>
      <c r="BR62" s="235"/>
      <c r="BS62" s="235"/>
      <c r="BT62" s="235"/>
      <c r="BU62" s="235"/>
      <c r="BV62" s="235"/>
      <c r="BW62" s="235"/>
      <c r="BX62" s="235"/>
      <c r="BY62" s="235"/>
      <c r="BZ62" s="235"/>
      <c r="CA62" s="235"/>
      <c r="CB62" s="235"/>
      <c r="CC62" s="235"/>
      <c r="CD62" s="235"/>
      <c r="CE62" s="235"/>
      <c r="CF62" s="235"/>
      <c r="CG62" s="235"/>
      <c r="CH62" s="235"/>
      <c r="CI62" s="235"/>
      <c r="CJ62" s="235"/>
      <c r="CK62" s="235"/>
      <c r="CL62" s="235"/>
      <c r="CM62" s="235"/>
      <c r="CN62" s="235"/>
      <c r="CO62" s="235"/>
      <c r="CP62" s="235"/>
      <c r="CQ62" s="235"/>
      <c r="CR62" s="235"/>
      <c r="CS62" s="235"/>
      <c r="CT62" s="235"/>
      <c r="CU62" s="235"/>
      <c r="CV62" s="235"/>
      <c r="CW62" s="235"/>
      <c r="CX62" s="235"/>
      <c r="CY62" s="235"/>
      <c r="CZ62" s="235"/>
      <c r="DA62" s="235"/>
      <c r="DB62" s="235"/>
      <c r="DC62" s="235"/>
      <c r="DD62" s="235"/>
      <c r="DE62" s="235"/>
      <c r="DF62" s="235"/>
      <c r="DG62" s="235"/>
      <c r="DH62" s="235"/>
      <c r="DI62" s="235"/>
      <c r="DJ62" s="235"/>
      <c r="DK62" s="235"/>
      <c r="DL62" s="235"/>
      <c r="DM62" s="235"/>
      <c r="DN62" s="235"/>
      <c r="DO62" s="235"/>
      <c r="DP62" s="235"/>
      <c r="DQ62" s="235"/>
    </row>
    <row r="63" spans="1:121" s="117" customFormat="1" ht="18.75" thickBot="1" x14ac:dyDescent="0.3">
      <c r="A63" s="297"/>
      <c r="B63" s="97">
        <v>49</v>
      </c>
      <c r="C63" s="87" t="s">
        <v>76</v>
      </c>
      <c r="D63" s="98">
        <v>22</v>
      </c>
      <c r="E63" s="115">
        <v>14289360</v>
      </c>
      <c r="F63" s="106">
        <f>+L63</f>
        <v>10002552</v>
      </c>
      <c r="G63" s="107"/>
      <c r="H63" s="107"/>
      <c r="I63" s="107"/>
      <c r="J63" s="321"/>
      <c r="K63" s="107"/>
      <c r="L63" s="107">
        <f>+E63*0.7</f>
        <v>10002552</v>
      </c>
      <c r="M63" s="107"/>
      <c r="N63" s="107"/>
      <c r="O63" s="107"/>
      <c r="P63" s="107"/>
      <c r="Q63" s="107"/>
      <c r="R63" s="107"/>
      <c r="S63" s="109">
        <f t="shared" si="0"/>
        <v>10002552</v>
      </c>
      <c r="T63" s="103">
        <f t="shared" si="1"/>
        <v>0</v>
      </c>
      <c r="U63" s="279"/>
      <c r="V63" s="234"/>
      <c r="W63" s="279"/>
      <c r="X63" s="279"/>
      <c r="Y63" s="279"/>
      <c r="Z63" s="279"/>
      <c r="AA63" s="279"/>
      <c r="AB63" s="279"/>
      <c r="AC63" s="279"/>
      <c r="AD63" s="279"/>
      <c r="AE63" s="279"/>
      <c r="AF63" s="279"/>
      <c r="AG63" s="279"/>
      <c r="AH63" s="279"/>
      <c r="AI63" s="279"/>
      <c r="AJ63" s="282"/>
      <c r="AK63" s="235"/>
      <c r="AL63" s="235"/>
      <c r="AM63" s="235"/>
      <c r="AN63" s="235"/>
      <c r="AO63" s="235"/>
      <c r="AP63" s="235"/>
      <c r="AQ63" s="235"/>
      <c r="AR63" s="235"/>
      <c r="AS63" s="235"/>
      <c r="AT63" s="235"/>
      <c r="AU63" s="235"/>
      <c r="AV63" s="235"/>
      <c r="AW63" s="235"/>
      <c r="AX63" s="235"/>
      <c r="AY63" s="235"/>
      <c r="AZ63" s="235"/>
      <c r="BA63" s="235"/>
      <c r="BB63" s="235"/>
      <c r="BC63" s="235"/>
      <c r="BD63" s="235"/>
      <c r="BE63" s="235"/>
      <c r="BF63" s="235"/>
      <c r="BG63" s="235"/>
      <c r="BH63" s="235"/>
      <c r="BI63" s="235"/>
      <c r="BJ63" s="235"/>
      <c r="BK63" s="235"/>
      <c r="BL63" s="235"/>
      <c r="BM63" s="235"/>
      <c r="BN63" s="235"/>
      <c r="BO63" s="235"/>
      <c r="BP63" s="235"/>
      <c r="BQ63" s="235"/>
      <c r="BR63" s="235"/>
      <c r="BS63" s="235"/>
      <c r="BT63" s="235"/>
      <c r="BU63" s="235"/>
      <c r="BV63" s="235"/>
      <c r="BW63" s="235"/>
      <c r="BX63" s="235"/>
      <c r="BY63" s="235"/>
      <c r="BZ63" s="235"/>
      <c r="CA63" s="235"/>
      <c r="CB63" s="235"/>
      <c r="CC63" s="235"/>
      <c r="CD63" s="235"/>
      <c r="CE63" s="235"/>
      <c r="CF63" s="235"/>
      <c r="CG63" s="235"/>
      <c r="CH63" s="235"/>
      <c r="CI63" s="235"/>
      <c r="CJ63" s="235"/>
      <c r="CK63" s="235"/>
      <c r="CL63" s="235"/>
      <c r="CM63" s="235"/>
      <c r="CN63" s="235"/>
      <c r="CO63" s="235"/>
      <c r="CP63" s="235"/>
      <c r="CQ63" s="235"/>
      <c r="CR63" s="235"/>
      <c r="CS63" s="235"/>
      <c r="CT63" s="235"/>
      <c r="CU63" s="235"/>
      <c r="CV63" s="235"/>
      <c r="CW63" s="235"/>
      <c r="CX63" s="235"/>
      <c r="CY63" s="235"/>
      <c r="CZ63" s="235"/>
      <c r="DA63" s="235"/>
      <c r="DB63" s="235"/>
      <c r="DC63" s="235"/>
      <c r="DD63" s="235"/>
      <c r="DE63" s="235"/>
      <c r="DF63" s="235"/>
      <c r="DG63" s="235"/>
      <c r="DH63" s="235"/>
      <c r="DI63" s="235"/>
      <c r="DJ63" s="235"/>
      <c r="DK63" s="235"/>
      <c r="DL63" s="235"/>
      <c r="DM63" s="235"/>
      <c r="DN63" s="235"/>
      <c r="DO63" s="235"/>
      <c r="DP63" s="235"/>
      <c r="DQ63" s="235"/>
    </row>
    <row r="64" spans="1:121" s="117" customFormat="1" ht="18.75" thickBot="1" x14ac:dyDescent="0.3">
      <c r="A64" s="297"/>
      <c r="B64" s="97">
        <v>50</v>
      </c>
      <c r="C64" s="87" t="s">
        <v>200</v>
      </c>
      <c r="D64" s="98">
        <v>22</v>
      </c>
      <c r="E64" s="115">
        <v>35314423</v>
      </c>
      <c r="F64" s="106">
        <f>+L64</f>
        <v>24720096.099999998</v>
      </c>
      <c r="G64" s="107"/>
      <c r="H64" s="107"/>
      <c r="I64" s="107"/>
      <c r="J64" s="321"/>
      <c r="K64" s="107"/>
      <c r="L64" s="107">
        <f>+E64*0.7</f>
        <v>24720096.099999998</v>
      </c>
      <c r="M64" s="107"/>
      <c r="N64" s="107"/>
      <c r="O64" s="107"/>
      <c r="P64" s="107"/>
      <c r="Q64" s="107"/>
      <c r="R64" s="107"/>
      <c r="S64" s="109">
        <f t="shared" si="0"/>
        <v>24720096.099999998</v>
      </c>
      <c r="T64" s="103">
        <f t="shared" si="1"/>
        <v>0</v>
      </c>
      <c r="U64" s="279"/>
      <c r="V64" s="234"/>
      <c r="W64" s="279"/>
      <c r="X64" s="279"/>
      <c r="Y64" s="279"/>
      <c r="Z64" s="279"/>
      <c r="AA64" s="279"/>
      <c r="AB64" s="279"/>
      <c r="AC64" s="279"/>
      <c r="AD64" s="279"/>
      <c r="AE64" s="279"/>
      <c r="AF64" s="279"/>
      <c r="AG64" s="279"/>
      <c r="AH64" s="279"/>
      <c r="AI64" s="279"/>
      <c r="AJ64" s="282"/>
      <c r="AK64" s="235"/>
      <c r="AL64" s="235"/>
      <c r="AM64" s="235"/>
      <c r="AN64" s="235"/>
      <c r="AO64" s="235"/>
      <c r="AP64" s="235"/>
      <c r="AQ64" s="235"/>
      <c r="AR64" s="235"/>
      <c r="AS64" s="235"/>
      <c r="AT64" s="235"/>
      <c r="AU64" s="235"/>
      <c r="AV64" s="235"/>
      <c r="AW64" s="235"/>
      <c r="AX64" s="235"/>
      <c r="AY64" s="235"/>
      <c r="AZ64" s="235"/>
      <c r="BA64" s="235"/>
      <c r="BB64" s="235"/>
      <c r="BC64" s="235"/>
      <c r="BD64" s="235"/>
      <c r="BE64" s="235"/>
      <c r="BF64" s="235"/>
      <c r="BG64" s="235"/>
      <c r="BH64" s="235"/>
      <c r="BI64" s="235"/>
      <c r="BJ64" s="235"/>
      <c r="BK64" s="235"/>
      <c r="BL64" s="235"/>
      <c r="BM64" s="235"/>
      <c r="BN64" s="235"/>
      <c r="BO64" s="235"/>
      <c r="BP64" s="235"/>
      <c r="BQ64" s="235"/>
      <c r="BR64" s="235"/>
      <c r="BS64" s="235"/>
      <c r="BT64" s="235"/>
      <c r="BU64" s="235"/>
      <c r="BV64" s="235"/>
      <c r="BW64" s="235"/>
      <c r="BX64" s="235"/>
      <c r="BY64" s="235"/>
      <c r="BZ64" s="235"/>
      <c r="CA64" s="235"/>
      <c r="CB64" s="235"/>
      <c r="CC64" s="235"/>
      <c r="CD64" s="235"/>
      <c r="CE64" s="235"/>
      <c r="CF64" s="235"/>
      <c r="CG64" s="235"/>
      <c r="CH64" s="235"/>
      <c r="CI64" s="235"/>
      <c r="CJ64" s="235"/>
      <c r="CK64" s="235"/>
      <c r="CL64" s="235"/>
      <c r="CM64" s="235"/>
      <c r="CN64" s="235"/>
      <c r="CO64" s="235"/>
      <c r="CP64" s="235"/>
      <c r="CQ64" s="235"/>
      <c r="CR64" s="235"/>
      <c r="CS64" s="235"/>
      <c r="CT64" s="235"/>
      <c r="CU64" s="235"/>
      <c r="CV64" s="235"/>
      <c r="CW64" s="235"/>
      <c r="CX64" s="235"/>
      <c r="CY64" s="235"/>
      <c r="CZ64" s="235"/>
      <c r="DA64" s="235"/>
      <c r="DB64" s="235"/>
      <c r="DC64" s="235"/>
      <c r="DD64" s="235"/>
      <c r="DE64" s="235"/>
      <c r="DF64" s="235"/>
      <c r="DG64" s="235"/>
      <c r="DH64" s="235"/>
      <c r="DI64" s="235"/>
      <c r="DJ64" s="235"/>
      <c r="DK64" s="235"/>
      <c r="DL64" s="235"/>
      <c r="DM64" s="235"/>
      <c r="DN64" s="235"/>
      <c r="DO64" s="235"/>
      <c r="DP64" s="235"/>
      <c r="DQ64" s="235"/>
    </row>
    <row r="65" spans="1:121" s="117" customFormat="1" ht="18.75" thickBot="1" x14ac:dyDescent="0.3">
      <c r="A65" s="297"/>
      <c r="B65" s="97">
        <v>51</v>
      </c>
      <c r="C65" s="87" t="s">
        <v>78</v>
      </c>
      <c r="D65" s="98">
        <v>22</v>
      </c>
      <c r="E65" s="115">
        <v>160755300</v>
      </c>
      <c r="F65" s="106">
        <f>+L65</f>
        <v>112528710</v>
      </c>
      <c r="G65" s="107"/>
      <c r="H65" s="107"/>
      <c r="I65" s="107"/>
      <c r="J65" s="321"/>
      <c r="K65" s="107"/>
      <c r="L65" s="107">
        <f>+E65*0.7</f>
        <v>112528710</v>
      </c>
      <c r="M65" s="107"/>
      <c r="N65" s="107"/>
      <c r="O65" s="107"/>
      <c r="P65" s="107"/>
      <c r="Q65" s="107"/>
      <c r="R65" s="107"/>
      <c r="S65" s="109">
        <f t="shared" si="0"/>
        <v>112528710</v>
      </c>
      <c r="T65" s="103">
        <f t="shared" si="1"/>
        <v>0</v>
      </c>
      <c r="U65" s="279"/>
      <c r="V65" s="234"/>
      <c r="W65" s="279"/>
      <c r="X65" s="279"/>
      <c r="Y65" s="279"/>
      <c r="Z65" s="279"/>
      <c r="AA65" s="279"/>
      <c r="AB65" s="279"/>
      <c r="AC65" s="279"/>
      <c r="AD65" s="279"/>
      <c r="AE65" s="279"/>
      <c r="AF65" s="279"/>
      <c r="AG65" s="279"/>
      <c r="AH65" s="279"/>
      <c r="AI65" s="279"/>
      <c r="AJ65" s="282"/>
      <c r="AK65" s="235"/>
      <c r="AL65" s="235"/>
      <c r="AM65" s="235"/>
      <c r="AN65" s="235"/>
      <c r="AO65" s="235"/>
      <c r="AP65" s="235"/>
      <c r="AQ65" s="235"/>
      <c r="AR65" s="235"/>
      <c r="AS65" s="235"/>
      <c r="AT65" s="235"/>
      <c r="AU65" s="235"/>
      <c r="AV65" s="235"/>
      <c r="AW65" s="235"/>
      <c r="AX65" s="235"/>
      <c r="AY65" s="235"/>
      <c r="AZ65" s="235"/>
      <c r="BA65" s="235"/>
      <c r="BB65" s="235"/>
      <c r="BC65" s="235"/>
      <c r="BD65" s="235"/>
      <c r="BE65" s="235"/>
      <c r="BF65" s="235"/>
      <c r="BG65" s="235"/>
      <c r="BH65" s="235"/>
      <c r="BI65" s="235"/>
      <c r="BJ65" s="235"/>
      <c r="BK65" s="235"/>
      <c r="BL65" s="235"/>
      <c r="BM65" s="235"/>
      <c r="BN65" s="235"/>
      <c r="BO65" s="235"/>
      <c r="BP65" s="235"/>
      <c r="BQ65" s="235"/>
      <c r="BR65" s="235"/>
      <c r="BS65" s="235"/>
      <c r="BT65" s="235"/>
      <c r="BU65" s="235"/>
      <c r="BV65" s="235"/>
      <c r="BW65" s="235"/>
      <c r="BX65" s="235"/>
      <c r="BY65" s="235"/>
      <c r="BZ65" s="235"/>
      <c r="CA65" s="235"/>
      <c r="CB65" s="235"/>
      <c r="CC65" s="235"/>
      <c r="CD65" s="235"/>
      <c r="CE65" s="235"/>
      <c r="CF65" s="235"/>
      <c r="CG65" s="235"/>
      <c r="CH65" s="235"/>
      <c r="CI65" s="235"/>
      <c r="CJ65" s="235"/>
      <c r="CK65" s="235"/>
      <c r="CL65" s="235"/>
      <c r="CM65" s="235"/>
      <c r="CN65" s="235"/>
      <c r="CO65" s="235"/>
      <c r="CP65" s="235"/>
      <c r="CQ65" s="235"/>
      <c r="CR65" s="235"/>
      <c r="CS65" s="235"/>
      <c r="CT65" s="235"/>
      <c r="CU65" s="235"/>
      <c r="CV65" s="235"/>
      <c r="CW65" s="235"/>
      <c r="CX65" s="235"/>
      <c r="CY65" s="235"/>
      <c r="CZ65" s="235"/>
      <c r="DA65" s="235"/>
      <c r="DB65" s="235"/>
      <c r="DC65" s="235"/>
      <c r="DD65" s="235"/>
      <c r="DE65" s="235"/>
      <c r="DF65" s="235"/>
      <c r="DG65" s="235"/>
      <c r="DH65" s="235"/>
      <c r="DI65" s="235"/>
      <c r="DJ65" s="235"/>
      <c r="DK65" s="235"/>
      <c r="DL65" s="235"/>
      <c r="DM65" s="235"/>
      <c r="DN65" s="235"/>
      <c r="DO65" s="235"/>
      <c r="DP65" s="235"/>
      <c r="DQ65" s="235"/>
    </row>
    <row r="66" spans="1:121" s="117" customFormat="1" ht="18.75" thickBot="1" x14ac:dyDescent="0.3">
      <c r="A66" s="297"/>
      <c r="B66" s="97">
        <v>52</v>
      </c>
      <c r="C66" s="87" t="s">
        <v>79</v>
      </c>
      <c r="D66" s="98">
        <v>1777</v>
      </c>
      <c r="E66" s="112">
        <v>35241330</v>
      </c>
      <c r="F66" s="106">
        <f>+J66</f>
        <v>24668931</v>
      </c>
      <c r="G66" s="107"/>
      <c r="H66" s="107"/>
      <c r="I66" s="107"/>
      <c r="J66" s="321">
        <v>24668931</v>
      </c>
      <c r="K66" s="107"/>
      <c r="L66" s="107"/>
      <c r="M66" s="107"/>
      <c r="N66" s="107"/>
      <c r="O66" s="107"/>
      <c r="P66" s="107"/>
      <c r="Q66" s="107"/>
      <c r="R66" s="107"/>
      <c r="S66" s="109">
        <f t="shared" si="0"/>
        <v>24668931</v>
      </c>
      <c r="T66" s="103">
        <f t="shared" si="1"/>
        <v>0</v>
      </c>
      <c r="U66" s="279"/>
      <c r="V66" s="234"/>
      <c r="W66" s="279"/>
      <c r="X66" s="279"/>
      <c r="Y66" s="279"/>
      <c r="Z66" s="279"/>
      <c r="AA66" s="279"/>
      <c r="AB66" s="279"/>
      <c r="AC66" s="279"/>
      <c r="AD66" s="279"/>
      <c r="AE66" s="279"/>
      <c r="AF66" s="279"/>
      <c r="AG66" s="279"/>
      <c r="AH66" s="279"/>
      <c r="AI66" s="279"/>
      <c r="AJ66" s="282"/>
      <c r="AK66" s="235"/>
      <c r="AL66" s="235"/>
      <c r="AM66" s="235"/>
      <c r="AN66" s="235"/>
      <c r="AO66" s="235"/>
      <c r="AP66" s="235"/>
      <c r="AQ66" s="235"/>
      <c r="AR66" s="235"/>
      <c r="AS66" s="235"/>
      <c r="AT66" s="235"/>
      <c r="AU66" s="235"/>
      <c r="AV66" s="235"/>
      <c r="AW66" s="235"/>
      <c r="AX66" s="235"/>
      <c r="AY66" s="235"/>
      <c r="AZ66" s="235"/>
      <c r="BA66" s="235"/>
      <c r="BB66" s="235"/>
      <c r="BC66" s="235"/>
      <c r="BD66" s="235"/>
      <c r="BE66" s="235"/>
      <c r="BF66" s="235"/>
      <c r="BG66" s="235"/>
      <c r="BH66" s="235"/>
      <c r="BI66" s="235"/>
      <c r="BJ66" s="235"/>
      <c r="BK66" s="235"/>
      <c r="BL66" s="235"/>
      <c r="BM66" s="235"/>
      <c r="BN66" s="235"/>
      <c r="BO66" s="235"/>
      <c r="BP66" s="235"/>
      <c r="BQ66" s="235"/>
      <c r="BR66" s="235"/>
      <c r="BS66" s="235"/>
      <c r="BT66" s="235"/>
      <c r="BU66" s="235"/>
      <c r="BV66" s="235"/>
      <c r="BW66" s="235"/>
      <c r="BX66" s="235"/>
      <c r="BY66" s="235"/>
      <c r="BZ66" s="235"/>
      <c r="CA66" s="235"/>
      <c r="CB66" s="235"/>
      <c r="CC66" s="235"/>
      <c r="CD66" s="235"/>
      <c r="CE66" s="235"/>
      <c r="CF66" s="235"/>
      <c r="CG66" s="235"/>
      <c r="CH66" s="235"/>
      <c r="CI66" s="235"/>
      <c r="CJ66" s="235"/>
      <c r="CK66" s="235"/>
      <c r="CL66" s="235"/>
      <c r="CM66" s="235"/>
      <c r="CN66" s="235"/>
      <c r="CO66" s="235"/>
      <c r="CP66" s="235"/>
      <c r="CQ66" s="235"/>
      <c r="CR66" s="235"/>
      <c r="CS66" s="235"/>
      <c r="CT66" s="235"/>
      <c r="CU66" s="235"/>
      <c r="CV66" s="235"/>
      <c r="CW66" s="235"/>
      <c r="CX66" s="235"/>
      <c r="CY66" s="235"/>
      <c r="CZ66" s="235"/>
      <c r="DA66" s="235"/>
      <c r="DB66" s="235"/>
      <c r="DC66" s="235"/>
      <c r="DD66" s="235"/>
      <c r="DE66" s="235"/>
      <c r="DF66" s="235"/>
      <c r="DG66" s="235"/>
      <c r="DH66" s="235"/>
      <c r="DI66" s="235"/>
      <c r="DJ66" s="235"/>
      <c r="DK66" s="235"/>
      <c r="DL66" s="235"/>
      <c r="DM66" s="235"/>
      <c r="DN66" s="235"/>
      <c r="DO66" s="235"/>
      <c r="DP66" s="235"/>
      <c r="DQ66" s="235"/>
    </row>
    <row r="67" spans="1:121" s="117" customFormat="1" ht="18.75" thickBot="1" x14ac:dyDescent="0.3">
      <c r="A67" s="297"/>
      <c r="B67" s="97">
        <v>53</v>
      </c>
      <c r="C67" s="87" t="s">
        <v>80</v>
      </c>
      <c r="D67" s="98"/>
      <c r="E67" s="105"/>
      <c r="F67" s="106"/>
      <c r="G67" s="107"/>
      <c r="H67" s="107"/>
      <c r="I67" s="107"/>
      <c r="J67" s="321"/>
      <c r="K67" s="107"/>
      <c r="L67" s="107"/>
      <c r="M67" s="107"/>
      <c r="N67" s="107"/>
      <c r="O67" s="107"/>
      <c r="P67" s="107"/>
      <c r="Q67" s="107"/>
      <c r="R67" s="107"/>
      <c r="S67" s="109">
        <f t="shared" si="0"/>
        <v>0</v>
      </c>
      <c r="T67" s="103">
        <f t="shared" si="1"/>
        <v>0</v>
      </c>
      <c r="U67" s="279"/>
      <c r="V67" s="234"/>
      <c r="W67" s="279"/>
      <c r="X67" s="279"/>
      <c r="Y67" s="279"/>
      <c r="Z67" s="279"/>
      <c r="AA67" s="279"/>
      <c r="AB67" s="279"/>
      <c r="AC67" s="279"/>
      <c r="AD67" s="279"/>
      <c r="AE67" s="279"/>
      <c r="AF67" s="279"/>
      <c r="AG67" s="279"/>
      <c r="AH67" s="279"/>
      <c r="AI67" s="279"/>
      <c r="AJ67" s="282"/>
      <c r="AK67" s="235"/>
      <c r="AL67" s="235"/>
      <c r="AM67" s="235"/>
      <c r="AN67" s="235"/>
      <c r="AO67" s="235"/>
      <c r="AP67" s="235"/>
      <c r="AQ67" s="235"/>
      <c r="AR67" s="235"/>
      <c r="AS67" s="235"/>
      <c r="AT67" s="235"/>
      <c r="AU67" s="235"/>
      <c r="AV67" s="235"/>
      <c r="AW67" s="235"/>
      <c r="AX67" s="235"/>
      <c r="AY67" s="235"/>
      <c r="AZ67" s="235"/>
      <c r="BA67" s="235"/>
      <c r="BB67" s="235"/>
      <c r="BC67" s="235"/>
      <c r="BD67" s="235"/>
      <c r="BE67" s="235"/>
      <c r="BF67" s="235"/>
      <c r="BG67" s="235"/>
      <c r="BH67" s="235"/>
      <c r="BI67" s="235"/>
      <c r="BJ67" s="235"/>
      <c r="BK67" s="235"/>
      <c r="BL67" s="235"/>
      <c r="BM67" s="235"/>
      <c r="BN67" s="235"/>
      <c r="BO67" s="235"/>
      <c r="BP67" s="235"/>
      <c r="BQ67" s="235"/>
      <c r="BR67" s="235"/>
      <c r="BS67" s="235"/>
      <c r="BT67" s="235"/>
      <c r="BU67" s="235"/>
      <c r="BV67" s="235"/>
      <c r="BW67" s="235"/>
      <c r="BX67" s="235"/>
      <c r="BY67" s="235"/>
      <c r="BZ67" s="235"/>
      <c r="CA67" s="235"/>
      <c r="CB67" s="235"/>
      <c r="CC67" s="235"/>
      <c r="CD67" s="235"/>
      <c r="CE67" s="235"/>
      <c r="CF67" s="235"/>
      <c r="CG67" s="235"/>
      <c r="CH67" s="235"/>
      <c r="CI67" s="235"/>
      <c r="CJ67" s="235"/>
      <c r="CK67" s="235"/>
      <c r="CL67" s="235"/>
      <c r="CM67" s="235"/>
      <c r="CN67" s="235"/>
      <c r="CO67" s="235"/>
      <c r="CP67" s="235"/>
      <c r="CQ67" s="235"/>
      <c r="CR67" s="235"/>
      <c r="CS67" s="235"/>
      <c r="CT67" s="235"/>
      <c r="CU67" s="235"/>
      <c r="CV67" s="235"/>
      <c r="CW67" s="235"/>
      <c r="CX67" s="235"/>
      <c r="CY67" s="235"/>
      <c r="CZ67" s="235"/>
      <c r="DA67" s="235"/>
      <c r="DB67" s="235"/>
      <c r="DC67" s="235"/>
      <c r="DD67" s="235"/>
      <c r="DE67" s="235"/>
      <c r="DF67" s="235"/>
      <c r="DG67" s="235"/>
      <c r="DH67" s="235"/>
      <c r="DI67" s="235"/>
      <c r="DJ67" s="235"/>
      <c r="DK67" s="235"/>
      <c r="DL67" s="235"/>
      <c r="DM67" s="235"/>
      <c r="DN67" s="235"/>
      <c r="DO67" s="235"/>
      <c r="DP67" s="235"/>
      <c r="DQ67" s="235"/>
    </row>
    <row r="68" spans="1:121" s="117" customFormat="1" ht="18.75" thickBot="1" x14ac:dyDescent="0.3">
      <c r="A68" s="297"/>
      <c r="B68" s="97">
        <v>54</v>
      </c>
      <c r="C68" s="87" t="s">
        <v>81</v>
      </c>
      <c r="D68" s="98"/>
      <c r="E68" s="105"/>
      <c r="F68" s="106"/>
      <c r="G68" s="107"/>
      <c r="H68" s="107"/>
      <c r="I68" s="107"/>
      <c r="J68" s="321"/>
      <c r="K68" s="107"/>
      <c r="L68" s="107"/>
      <c r="M68" s="107"/>
      <c r="N68" s="107"/>
      <c r="O68" s="107"/>
      <c r="P68" s="107"/>
      <c r="Q68" s="107"/>
      <c r="R68" s="107"/>
      <c r="S68" s="109">
        <f t="shared" si="0"/>
        <v>0</v>
      </c>
      <c r="T68" s="103">
        <f t="shared" si="1"/>
        <v>0</v>
      </c>
      <c r="U68" s="279"/>
      <c r="V68" s="234"/>
      <c r="W68" s="279"/>
      <c r="X68" s="279"/>
      <c r="Y68" s="279"/>
      <c r="Z68" s="279"/>
      <c r="AA68" s="279"/>
      <c r="AB68" s="279"/>
      <c r="AC68" s="279"/>
      <c r="AD68" s="279"/>
      <c r="AE68" s="279"/>
      <c r="AF68" s="279"/>
      <c r="AG68" s="279"/>
      <c r="AH68" s="279"/>
      <c r="AI68" s="279"/>
      <c r="AJ68" s="282"/>
      <c r="AK68" s="235"/>
      <c r="AL68" s="235"/>
      <c r="AM68" s="235"/>
      <c r="AN68" s="235"/>
      <c r="AO68" s="235"/>
      <c r="AP68" s="235"/>
      <c r="AQ68" s="235"/>
      <c r="AR68" s="235"/>
      <c r="AS68" s="235"/>
      <c r="AT68" s="235"/>
      <c r="AU68" s="235"/>
      <c r="AV68" s="235"/>
      <c r="AW68" s="235"/>
      <c r="AX68" s="235"/>
      <c r="AY68" s="235"/>
      <c r="AZ68" s="235"/>
      <c r="BA68" s="235"/>
      <c r="BB68" s="235"/>
      <c r="BC68" s="235"/>
      <c r="BD68" s="235"/>
      <c r="BE68" s="235"/>
      <c r="BF68" s="235"/>
      <c r="BG68" s="235"/>
      <c r="BH68" s="235"/>
      <c r="BI68" s="235"/>
      <c r="BJ68" s="235"/>
      <c r="BK68" s="235"/>
      <c r="BL68" s="235"/>
      <c r="BM68" s="235"/>
      <c r="BN68" s="235"/>
      <c r="BO68" s="235"/>
      <c r="BP68" s="235"/>
      <c r="BQ68" s="235"/>
      <c r="BR68" s="235"/>
      <c r="BS68" s="235"/>
      <c r="BT68" s="235"/>
      <c r="BU68" s="235"/>
      <c r="BV68" s="235"/>
      <c r="BW68" s="235"/>
      <c r="BX68" s="235"/>
      <c r="BY68" s="235"/>
      <c r="BZ68" s="235"/>
      <c r="CA68" s="235"/>
      <c r="CB68" s="235"/>
      <c r="CC68" s="235"/>
      <c r="CD68" s="235"/>
      <c r="CE68" s="235"/>
      <c r="CF68" s="235"/>
      <c r="CG68" s="235"/>
      <c r="CH68" s="235"/>
      <c r="CI68" s="235"/>
      <c r="CJ68" s="235"/>
      <c r="CK68" s="235"/>
      <c r="CL68" s="235"/>
      <c r="CM68" s="235"/>
      <c r="CN68" s="235"/>
      <c r="CO68" s="235"/>
      <c r="CP68" s="235"/>
      <c r="CQ68" s="235"/>
      <c r="CR68" s="235"/>
      <c r="CS68" s="235"/>
      <c r="CT68" s="235"/>
      <c r="CU68" s="235"/>
      <c r="CV68" s="235"/>
      <c r="CW68" s="235"/>
      <c r="CX68" s="235"/>
      <c r="CY68" s="235"/>
      <c r="CZ68" s="235"/>
      <c r="DA68" s="235"/>
      <c r="DB68" s="235"/>
      <c r="DC68" s="235"/>
      <c r="DD68" s="235"/>
      <c r="DE68" s="235"/>
      <c r="DF68" s="235"/>
      <c r="DG68" s="235"/>
      <c r="DH68" s="235"/>
      <c r="DI68" s="235"/>
      <c r="DJ68" s="235"/>
      <c r="DK68" s="235"/>
      <c r="DL68" s="235"/>
      <c r="DM68" s="235"/>
      <c r="DN68" s="235"/>
      <c r="DO68" s="235"/>
      <c r="DP68" s="235"/>
      <c r="DQ68" s="235"/>
    </row>
    <row r="69" spans="1:121" s="117" customFormat="1" ht="18.75" thickBot="1" x14ac:dyDescent="0.3">
      <c r="A69" s="297"/>
      <c r="B69" s="97">
        <v>55</v>
      </c>
      <c r="C69" s="87" t="s">
        <v>82</v>
      </c>
      <c r="D69" s="98"/>
      <c r="E69" s="105"/>
      <c r="F69" s="106"/>
      <c r="G69" s="107"/>
      <c r="H69" s="107"/>
      <c r="I69" s="107"/>
      <c r="J69" s="321"/>
      <c r="K69" s="107"/>
      <c r="L69" s="107"/>
      <c r="M69" s="107"/>
      <c r="N69" s="116"/>
      <c r="O69" s="107"/>
      <c r="P69" s="107"/>
      <c r="Q69" s="107"/>
      <c r="R69" s="107"/>
      <c r="S69" s="109">
        <f t="shared" si="0"/>
        <v>0</v>
      </c>
      <c r="T69" s="103">
        <f t="shared" si="1"/>
        <v>0</v>
      </c>
      <c r="U69" s="279"/>
      <c r="V69" s="234"/>
      <c r="W69" s="279"/>
      <c r="X69" s="279"/>
      <c r="Y69" s="279"/>
      <c r="Z69" s="279"/>
      <c r="AA69" s="279"/>
      <c r="AB69" s="279"/>
      <c r="AC69" s="279"/>
      <c r="AD69" s="279"/>
      <c r="AE69" s="279"/>
      <c r="AF69" s="279"/>
      <c r="AG69" s="279"/>
      <c r="AH69" s="279"/>
      <c r="AI69" s="279"/>
      <c r="AJ69" s="282"/>
      <c r="AK69" s="235"/>
      <c r="AL69" s="235"/>
      <c r="AM69" s="235"/>
      <c r="AN69" s="235"/>
      <c r="AO69" s="235"/>
      <c r="AP69" s="235"/>
      <c r="AQ69" s="235"/>
      <c r="AR69" s="235"/>
      <c r="AS69" s="235"/>
      <c r="AT69" s="235"/>
      <c r="AU69" s="235"/>
      <c r="AV69" s="235"/>
      <c r="AW69" s="235"/>
      <c r="AX69" s="235"/>
      <c r="AY69" s="235"/>
      <c r="AZ69" s="235"/>
      <c r="BA69" s="235"/>
      <c r="BB69" s="235"/>
      <c r="BC69" s="235"/>
      <c r="BD69" s="235"/>
      <c r="BE69" s="235"/>
      <c r="BF69" s="235"/>
      <c r="BG69" s="235"/>
      <c r="BH69" s="235"/>
      <c r="BI69" s="235"/>
      <c r="BJ69" s="235"/>
      <c r="BK69" s="235"/>
      <c r="BL69" s="235"/>
      <c r="BM69" s="235"/>
      <c r="BN69" s="235"/>
      <c r="BO69" s="235"/>
      <c r="BP69" s="235"/>
      <c r="BQ69" s="235"/>
      <c r="BR69" s="235"/>
      <c r="BS69" s="235"/>
      <c r="BT69" s="235"/>
      <c r="BU69" s="235"/>
      <c r="BV69" s="235"/>
      <c r="BW69" s="235"/>
      <c r="BX69" s="235"/>
      <c r="BY69" s="235"/>
      <c r="BZ69" s="235"/>
      <c r="CA69" s="235"/>
      <c r="CB69" s="235"/>
      <c r="CC69" s="235"/>
      <c r="CD69" s="235"/>
      <c r="CE69" s="235"/>
      <c r="CF69" s="235"/>
      <c r="CG69" s="235"/>
      <c r="CH69" s="235"/>
      <c r="CI69" s="235"/>
      <c r="CJ69" s="235"/>
      <c r="CK69" s="235"/>
      <c r="CL69" s="235"/>
      <c r="CM69" s="235"/>
      <c r="CN69" s="235"/>
      <c r="CO69" s="235"/>
      <c r="CP69" s="235"/>
      <c r="CQ69" s="235"/>
      <c r="CR69" s="235"/>
      <c r="CS69" s="235"/>
      <c r="CT69" s="235"/>
      <c r="CU69" s="235"/>
      <c r="CV69" s="235"/>
      <c r="CW69" s="235"/>
      <c r="CX69" s="235"/>
      <c r="CY69" s="235"/>
      <c r="CZ69" s="235"/>
      <c r="DA69" s="235"/>
      <c r="DB69" s="235"/>
      <c r="DC69" s="235"/>
      <c r="DD69" s="235"/>
      <c r="DE69" s="235"/>
      <c r="DF69" s="235"/>
      <c r="DG69" s="235"/>
      <c r="DH69" s="235"/>
      <c r="DI69" s="235"/>
      <c r="DJ69" s="235"/>
      <c r="DK69" s="235"/>
      <c r="DL69" s="235"/>
      <c r="DM69" s="235"/>
      <c r="DN69" s="235"/>
      <c r="DO69" s="235"/>
      <c r="DP69" s="235"/>
      <c r="DQ69" s="235"/>
    </row>
    <row r="70" spans="1:121" s="117" customFormat="1" ht="18.75" thickBot="1" x14ac:dyDescent="0.3">
      <c r="A70" s="297"/>
      <c r="B70" s="97">
        <v>56</v>
      </c>
      <c r="C70" s="87" t="s">
        <v>83</v>
      </c>
      <c r="D70" s="98"/>
      <c r="E70" s="105"/>
      <c r="F70" s="106"/>
      <c r="G70" s="107"/>
      <c r="H70" s="107"/>
      <c r="I70" s="107"/>
      <c r="J70" s="321"/>
      <c r="K70" s="107"/>
      <c r="L70" s="107"/>
      <c r="M70" s="107"/>
      <c r="N70" s="107"/>
      <c r="O70" s="107"/>
      <c r="P70" s="107"/>
      <c r="Q70" s="107"/>
      <c r="R70" s="107"/>
      <c r="S70" s="109">
        <f t="shared" si="0"/>
        <v>0</v>
      </c>
      <c r="T70" s="103">
        <f t="shared" si="1"/>
        <v>0</v>
      </c>
      <c r="U70" s="279"/>
      <c r="V70" s="234"/>
      <c r="W70" s="279"/>
      <c r="X70" s="279"/>
      <c r="Y70" s="279"/>
      <c r="Z70" s="279"/>
      <c r="AA70" s="279"/>
      <c r="AB70" s="279"/>
      <c r="AC70" s="279"/>
      <c r="AD70" s="279"/>
      <c r="AE70" s="279"/>
      <c r="AF70" s="279"/>
      <c r="AG70" s="279"/>
      <c r="AH70" s="279"/>
      <c r="AI70" s="279"/>
      <c r="AJ70" s="282"/>
      <c r="AK70" s="235"/>
      <c r="AL70" s="235"/>
      <c r="AM70" s="235"/>
      <c r="AN70" s="235"/>
      <c r="AO70" s="235"/>
      <c r="AP70" s="235"/>
      <c r="AQ70" s="235"/>
      <c r="AR70" s="235"/>
      <c r="AS70" s="235"/>
      <c r="AT70" s="235"/>
      <c r="AU70" s="235"/>
      <c r="AV70" s="235"/>
      <c r="AW70" s="235"/>
      <c r="AX70" s="235"/>
      <c r="AY70" s="235"/>
      <c r="AZ70" s="235"/>
      <c r="BA70" s="235"/>
      <c r="BB70" s="235"/>
      <c r="BC70" s="235"/>
      <c r="BD70" s="235"/>
      <c r="BE70" s="235"/>
      <c r="BF70" s="235"/>
      <c r="BG70" s="235"/>
      <c r="BH70" s="235"/>
      <c r="BI70" s="235"/>
      <c r="BJ70" s="235"/>
      <c r="BK70" s="235"/>
      <c r="BL70" s="235"/>
      <c r="BM70" s="235"/>
      <c r="BN70" s="235"/>
      <c r="BO70" s="235"/>
      <c r="BP70" s="235"/>
      <c r="BQ70" s="235"/>
      <c r="BR70" s="235"/>
      <c r="BS70" s="235"/>
      <c r="BT70" s="235"/>
      <c r="BU70" s="235"/>
      <c r="BV70" s="235"/>
      <c r="BW70" s="235"/>
      <c r="BX70" s="235"/>
      <c r="BY70" s="235"/>
      <c r="BZ70" s="235"/>
      <c r="CA70" s="235"/>
      <c r="CB70" s="235"/>
      <c r="CC70" s="235"/>
      <c r="CD70" s="235"/>
      <c r="CE70" s="235"/>
      <c r="CF70" s="235"/>
      <c r="CG70" s="235"/>
      <c r="CH70" s="235"/>
      <c r="CI70" s="235"/>
      <c r="CJ70" s="235"/>
      <c r="CK70" s="235"/>
      <c r="CL70" s="235"/>
      <c r="CM70" s="235"/>
      <c r="CN70" s="235"/>
      <c r="CO70" s="235"/>
      <c r="CP70" s="235"/>
      <c r="CQ70" s="235"/>
      <c r="CR70" s="235"/>
      <c r="CS70" s="235"/>
      <c r="CT70" s="235"/>
      <c r="CU70" s="235"/>
      <c r="CV70" s="235"/>
      <c r="CW70" s="235"/>
      <c r="CX70" s="235"/>
      <c r="CY70" s="235"/>
      <c r="CZ70" s="235"/>
      <c r="DA70" s="235"/>
      <c r="DB70" s="235"/>
      <c r="DC70" s="235"/>
      <c r="DD70" s="235"/>
      <c r="DE70" s="235"/>
      <c r="DF70" s="235"/>
      <c r="DG70" s="235"/>
      <c r="DH70" s="235"/>
      <c r="DI70" s="235"/>
      <c r="DJ70" s="235"/>
      <c r="DK70" s="235"/>
      <c r="DL70" s="235"/>
      <c r="DM70" s="235"/>
      <c r="DN70" s="235"/>
      <c r="DO70" s="235"/>
      <c r="DP70" s="235"/>
      <c r="DQ70" s="235"/>
    </row>
    <row r="71" spans="1:121" s="117" customFormat="1" ht="18.75" thickBot="1" x14ac:dyDescent="0.3">
      <c r="A71" s="297"/>
      <c r="B71" s="97">
        <v>57</v>
      </c>
      <c r="C71" s="87" t="s">
        <v>84</v>
      </c>
      <c r="D71" s="98">
        <v>1578</v>
      </c>
      <c r="E71" s="105">
        <v>19119200</v>
      </c>
      <c r="F71" s="106">
        <v>13383440</v>
      </c>
      <c r="G71" s="107"/>
      <c r="H71" s="107"/>
      <c r="I71" s="107">
        <v>13383440</v>
      </c>
      <c r="J71" s="321"/>
      <c r="K71" s="107"/>
      <c r="L71" s="107"/>
      <c r="M71" s="107"/>
      <c r="N71" s="107"/>
      <c r="O71" s="107"/>
      <c r="P71" s="107"/>
      <c r="Q71" s="107"/>
      <c r="R71" s="107"/>
      <c r="S71" s="109">
        <f t="shared" si="0"/>
        <v>13383440</v>
      </c>
      <c r="T71" s="103">
        <f t="shared" si="1"/>
        <v>0</v>
      </c>
      <c r="U71" s="279"/>
      <c r="V71" s="234"/>
      <c r="W71" s="279"/>
      <c r="X71" s="279"/>
      <c r="Y71" s="279"/>
      <c r="Z71" s="279"/>
      <c r="AA71" s="279"/>
      <c r="AB71" s="279"/>
      <c r="AC71" s="279"/>
      <c r="AD71" s="279"/>
      <c r="AE71" s="279"/>
      <c r="AF71" s="279"/>
      <c r="AG71" s="279"/>
      <c r="AH71" s="279"/>
      <c r="AI71" s="279"/>
      <c r="AJ71" s="282"/>
      <c r="AK71" s="235"/>
      <c r="AL71" s="235"/>
      <c r="AM71" s="235"/>
      <c r="AN71" s="235"/>
      <c r="AO71" s="235"/>
      <c r="AP71" s="235"/>
      <c r="AQ71" s="235"/>
      <c r="AR71" s="235"/>
      <c r="AS71" s="235"/>
      <c r="AT71" s="235"/>
      <c r="AU71" s="235"/>
      <c r="AV71" s="235"/>
      <c r="AW71" s="235"/>
      <c r="AX71" s="235"/>
      <c r="AY71" s="235"/>
      <c r="AZ71" s="235"/>
      <c r="BA71" s="235"/>
      <c r="BB71" s="235"/>
      <c r="BC71" s="235"/>
      <c r="BD71" s="235"/>
      <c r="BE71" s="235"/>
      <c r="BF71" s="235"/>
      <c r="BG71" s="235"/>
      <c r="BH71" s="235"/>
      <c r="BI71" s="235"/>
      <c r="BJ71" s="235"/>
      <c r="BK71" s="235"/>
      <c r="BL71" s="235"/>
      <c r="BM71" s="235"/>
      <c r="BN71" s="235"/>
      <c r="BO71" s="235"/>
      <c r="BP71" s="235"/>
      <c r="BQ71" s="235"/>
      <c r="BR71" s="235"/>
      <c r="BS71" s="235"/>
      <c r="BT71" s="235"/>
      <c r="BU71" s="235"/>
      <c r="BV71" s="235"/>
      <c r="BW71" s="235"/>
      <c r="BX71" s="235"/>
      <c r="BY71" s="235"/>
      <c r="BZ71" s="235"/>
      <c r="CA71" s="235"/>
      <c r="CB71" s="235"/>
      <c r="CC71" s="235"/>
      <c r="CD71" s="235"/>
      <c r="CE71" s="235"/>
      <c r="CF71" s="235"/>
      <c r="CG71" s="235"/>
      <c r="CH71" s="235"/>
      <c r="CI71" s="235"/>
      <c r="CJ71" s="235"/>
      <c r="CK71" s="235"/>
      <c r="CL71" s="235"/>
      <c r="CM71" s="235"/>
      <c r="CN71" s="235"/>
      <c r="CO71" s="235"/>
      <c r="CP71" s="235"/>
      <c r="CQ71" s="235"/>
      <c r="CR71" s="235"/>
      <c r="CS71" s="235"/>
      <c r="CT71" s="235"/>
      <c r="CU71" s="235"/>
      <c r="CV71" s="235"/>
      <c r="CW71" s="235"/>
      <c r="CX71" s="235"/>
      <c r="CY71" s="235"/>
      <c r="CZ71" s="235"/>
      <c r="DA71" s="235"/>
      <c r="DB71" s="235"/>
      <c r="DC71" s="235"/>
      <c r="DD71" s="235"/>
      <c r="DE71" s="235"/>
      <c r="DF71" s="235"/>
      <c r="DG71" s="235"/>
      <c r="DH71" s="235"/>
      <c r="DI71" s="235"/>
      <c r="DJ71" s="235"/>
      <c r="DK71" s="235"/>
      <c r="DL71" s="235"/>
      <c r="DM71" s="235"/>
      <c r="DN71" s="235"/>
      <c r="DO71" s="235"/>
      <c r="DP71" s="235"/>
      <c r="DQ71" s="235"/>
    </row>
    <row r="72" spans="1:121" s="117" customFormat="1" ht="18.75" thickBot="1" x14ac:dyDescent="0.3">
      <c r="A72" s="297"/>
      <c r="B72" s="97">
        <v>58</v>
      </c>
      <c r="C72" s="87" t="s">
        <v>85</v>
      </c>
      <c r="D72" s="98"/>
      <c r="E72" s="105"/>
      <c r="F72" s="106"/>
      <c r="G72" s="107"/>
      <c r="H72" s="107"/>
      <c r="I72" s="107"/>
      <c r="J72" s="321"/>
      <c r="K72" s="107"/>
      <c r="L72" s="107"/>
      <c r="M72" s="107"/>
      <c r="N72" s="107"/>
      <c r="O72" s="107"/>
      <c r="P72" s="107"/>
      <c r="Q72" s="107"/>
      <c r="R72" s="107"/>
      <c r="S72" s="109">
        <f t="shared" si="0"/>
        <v>0</v>
      </c>
      <c r="T72" s="103">
        <f t="shared" si="1"/>
        <v>0</v>
      </c>
      <c r="U72" s="279"/>
      <c r="V72" s="234"/>
      <c r="W72" s="279"/>
      <c r="X72" s="279"/>
      <c r="Y72" s="279"/>
      <c r="Z72" s="279"/>
      <c r="AA72" s="279"/>
      <c r="AB72" s="279"/>
      <c r="AC72" s="279"/>
      <c r="AD72" s="279"/>
      <c r="AE72" s="279"/>
      <c r="AF72" s="279"/>
      <c r="AG72" s="279"/>
      <c r="AH72" s="279"/>
      <c r="AI72" s="279"/>
      <c r="AJ72" s="282"/>
      <c r="AK72" s="235"/>
      <c r="AL72" s="235"/>
      <c r="AM72" s="235"/>
      <c r="AN72" s="235"/>
      <c r="AO72" s="235"/>
      <c r="AP72" s="235"/>
      <c r="AQ72" s="235"/>
      <c r="AR72" s="235"/>
      <c r="AS72" s="235"/>
      <c r="AT72" s="235"/>
      <c r="AU72" s="235"/>
      <c r="AV72" s="235"/>
      <c r="AW72" s="235"/>
      <c r="AX72" s="235"/>
      <c r="AY72" s="235"/>
      <c r="AZ72" s="235"/>
      <c r="BA72" s="235"/>
      <c r="BB72" s="235"/>
      <c r="BC72" s="235"/>
      <c r="BD72" s="235"/>
      <c r="BE72" s="235"/>
      <c r="BF72" s="235"/>
      <c r="BG72" s="235"/>
      <c r="BH72" s="235"/>
      <c r="BI72" s="235"/>
      <c r="BJ72" s="235"/>
      <c r="BK72" s="235"/>
      <c r="BL72" s="235"/>
      <c r="BM72" s="235"/>
      <c r="BN72" s="235"/>
      <c r="BO72" s="235"/>
      <c r="BP72" s="235"/>
      <c r="BQ72" s="235"/>
      <c r="BR72" s="235"/>
      <c r="BS72" s="235"/>
      <c r="BT72" s="235"/>
      <c r="BU72" s="235"/>
      <c r="BV72" s="235"/>
      <c r="BW72" s="235"/>
      <c r="BX72" s="235"/>
      <c r="BY72" s="235"/>
      <c r="BZ72" s="235"/>
      <c r="CA72" s="235"/>
      <c r="CB72" s="235"/>
      <c r="CC72" s="235"/>
      <c r="CD72" s="235"/>
      <c r="CE72" s="235"/>
      <c r="CF72" s="235"/>
      <c r="CG72" s="235"/>
      <c r="CH72" s="235"/>
      <c r="CI72" s="235"/>
      <c r="CJ72" s="235"/>
      <c r="CK72" s="235"/>
      <c r="CL72" s="235"/>
      <c r="CM72" s="235"/>
      <c r="CN72" s="235"/>
      <c r="CO72" s="235"/>
      <c r="CP72" s="235"/>
      <c r="CQ72" s="235"/>
      <c r="CR72" s="235"/>
      <c r="CS72" s="235"/>
      <c r="CT72" s="235"/>
      <c r="CU72" s="235"/>
      <c r="CV72" s="235"/>
      <c r="CW72" s="235"/>
      <c r="CX72" s="235"/>
      <c r="CY72" s="235"/>
      <c r="CZ72" s="235"/>
      <c r="DA72" s="235"/>
      <c r="DB72" s="235"/>
      <c r="DC72" s="235"/>
      <c r="DD72" s="235"/>
      <c r="DE72" s="235"/>
      <c r="DF72" s="235"/>
      <c r="DG72" s="235"/>
      <c r="DH72" s="235"/>
      <c r="DI72" s="235"/>
      <c r="DJ72" s="235"/>
      <c r="DK72" s="235"/>
      <c r="DL72" s="235"/>
      <c r="DM72" s="235"/>
      <c r="DN72" s="235"/>
      <c r="DO72" s="235"/>
      <c r="DP72" s="235"/>
      <c r="DQ72" s="235"/>
    </row>
    <row r="73" spans="1:121" s="117" customFormat="1" ht="18.75" thickBot="1" x14ac:dyDescent="0.3">
      <c r="A73" s="297"/>
      <c r="B73" s="97">
        <v>59</v>
      </c>
      <c r="C73" s="87" t="s">
        <v>86</v>
      </c>
      <c r="D73" s="98">
        <v>1604</v>
      </c>
      <c r="E73" s="105">
        <v>95554656</v>
      </c>
      <c r="F73" s="106"/>
      <c r="G73" s="107"/>
      <c r="H73" s="107"/>
      <c r="I73" s="107"/>
      <c r="J73" s="321"/>
      <c r="K73" s="107"/>
      <c r="L73" s="107"/>
      <c r="M73" s="107"/>
      <c r="N73" s="107"/>
      <c r="O73" s="107"/>
      <c r="P73" s="107"/>
      <c r="Q73" s="107"/>
      <c r="R73" s="107"/>
      <c r="S73" s="109">
        <f t="shared" si="0"/>
        <v>0</v>
      </c>
      <c r="T73" s="103">
        <f t="shared" si="1"/>
        <v>0</v>
      </c>
      <c r="U73" s="279"/>
      <c r="V73" s="234"/>
      <c r="W73" s="279"/>
      <c r="X73" s="279"/>
      <c r="Y73" s="279"/>
      <c r="Z73" s="279"/>
      <c r="AA73" s="279"/>
      <c r="AB73" s="279"/>
      <c r="AC73" s="279"/>
      <c r="AD73" s="279"/>
      <c r="AE73" s="279"/>
      <c r="AF73" s="279"/>
      <c r="AG73" s="279"/>
      <c r="AH73" s="279"/>
      <c r="AI73" s="279"/>
      <c r="AJ73" s="282"/>
      <c r="AK73" s="235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35"/>
      <c r="BA73" s="235"/>
      <c r="BB73" s="235"/>
      <c r="BC73" s="235"/>
      <c r="BD73" s="235"/>
      <c r="BE73" s="235"/>
      <c r="BF73" s="235"/>
      <c r="BG73" s="235"/>
      <c r="BH73" s="235"/>
      <c r="BI73" s="235"/>
      <c r="BJ73" s="235"/>
      <c r="BK73" s="235"/>
      <c r="BL73" s="235"/>
      <c r="BM73" s="235"/>
      <c r="BN73" s="235"/>
      <c r="BO73" s="235"/>
      <c r="BP73" s="235"/>
      <c r="BQ73" s="235"/>
      <c r="BR73" s="235"/>
      <c r="BS73" s="235"/>
      <c r="BT73" s="235"/>
      <c r="BU73" s="235"/>
      <c r="BV73" s="235"/>
      <c r="BW73" s="235"/>
      <c r="BX73" s="235"/>
      <c r="BY73" s="235"/>
      <c r="BZ73" s="235"/>
      <c r="CA73" s="235"/>
      <c r="CB73" s="235"/>
      <c r="CC73" s="235"/>
      <c r="CD73" s="235"/>
      <c r="CE73" s="235"/>
      <c r="CF73" s="235"/>
      <c r="CG73" s="235"/>
      <c r="CH73" s="235"/>
      <c r="CI73" s="235"/>
      <c r="CJ73" s="235"/>
      <c r="CK73" s="235"/>
      <c r="CL73" s="235"/>
      <c r="CM73" s="235"/>
      <c r="CN73" s="235"/>
      <c r="CO73" s="235"/>
      <c r="CP73" s="235"/>
      <c r="CQ73" s="235"/>
      <c r="CR73" s="235"/>
      <c r="CS73" s="235"/>
      <c r="CT73" s="235"/>
      <c r="CU73" s="235"/>
      <c r="CV73" s="235"/>
      <c r="CW73" s="235"/>
      <c r="CX73" s="235"/>
      <c r="CY73" s="235"/>
      <c r="CZ73" s="235"/>
      <c r="DA73" s="235"/>
      <c r="DB73" s="235"/>
      <c r="DC73" s="235"/>
      <c r="DD73" s="235"/>
      <c r="DE73" s="235"/>
      <c r="DF73" s="235"/>
      <c r="DG73" s="235"/>
      <c r="DH73" s="235"/>
      <c r="DI73" s="235"/>
      <c r="DJ73" s="235"/>
      <c r="DK73" s="235"/>
      <c r="DL73" s="235"/>
      <c r="DM73" s="235"/>
      <c r="DN73" s="235"/>
      <c r="DO73" s="235"/>
      <c r="DP73" s="235"/>
      <c r="DQ73" s="235"/>
    </row>
    <row r="74" spans="1:121" s="117" customFormat="1" ht="18.75" thickBot="1" x14ac:dyDescent="0.3">
      <c r="A74" s="297"/>
      <c r="B74" s="97">
        <v>60</v>
      </c>
      <c r="C74" s="87" t="s">
        <v>87</v>
      </c>
      <c r="D74" s="98"/>
      <c r="E74" s="105"/>
      <c r="F74" s="106"/>
      <c r="G74" s="107"/>
      <c r="H74" s="107"/>
      <c r="I74" s="107"/>
      <c r="J74" s="321"/>
      <c r="K74" s="107"/>
      <c r="L74" s="107"/>
      <c r="M74" s="107"/>
      <c r="N74" s="107"/>
      <c r="O74" s="107"/>
      <c r="P74" s="107"/>
      <c r="Q74" s="107"/>
      <c r="R74" s="107"/>
      <c r="S74" s="109">
        <f t="shared" si="0"/>
        <v>0</v>
      </c>
      <c r="T74" s="103">
        <f t="shared" si="1"/>
        <v>0</v>
      </c>
      <c r="U74" s="279"/>
      <c r="V74" s="234"/>
      <c r="W74" s="279"/>
      <c r="X74" s="279"/>
      <c r="Y74" s="279"/>
      <c r="Z74" s="279"/>
      <c r="AA74" s="279"/>
      <c r="AB74" s="279"/>
      <c r="AC74" s="279"/>
      <c r="AD74" s="279"/>
      <c r="AE74" s="279"/>
      <c r="AF74" s="279"/>
      <c r="AG74" s="279"/>
      <c r="AH74" s="279"/>
      <c r="AI74" s="279"/>
      <c r="AJ74" s="282"/>
      <c r="AK74" s="235"/>
      <c r="AL74" s="235"/>
      <c r="AM74" s="235"/>
      <c r="AN74" s="235"/>
      <c r="AO74" s="235"/>
      <c r="AP74" s="235"/>
      <c r="AQ74" s="235"/>
      <c r="AR74" s="235"/>
      <c r="AS74" s="235"/>
      <c r="AT74" s="235"/>
      <c r="AU74" s="235"/>
      <c r="AV74" s="235"/>
      <c r="AW74" s="235"/>
      <c r="AX74" s="235"/>
      <c r="AY74" s="235"/>
      <c r="AZ74" s="235"/>
      <c r="BA74" s="235"/>
      <c r="BB74" s="235"/>
      <c r="BC74" s="235"/>
      <c r="BD74" s="235"/>
      <c r="BE74" s="235"/>
      <c r="BF74" s="235"/>
      <c r="BG74" s="235"/>
      <c r="BH74" s="235"/>
      <c r="BI74" s="235"/>
      <c r="BJ74" s="235"/>
      <c r="BK74" s="235"/>
      <c r="BL74" s="235"/>
      <c r="BM74" s="235"/>
      <c r="BN74" s="235"/>
      <c r="BO74" s="235"/>
      <c r="BP74" s="235"/>
      <c r="BQ74" s="235"/>
      <c r="BR74" s="235"/>
      <c r="BS74" s="235"/>
      <c r="BT74" s="235"/>
      <c r="BU74" s="235"/>
      <c r="BV74" s="235"/>
      <c r="BW74" s="235"/>
      <c r="BX74" s="235"/>
      <c r="BY74" s="235"/>
      <c r="BZ74" s="235"/>
      <c r="CA74" s="235"/>
      <c r="CB74" s="235"/>
      <c r="CC74" s="235"/>
      <c r="CD74" s="235"/>
      <c r="CE74" s="235"/>
      <c r="CF74" s="235"/>
      <c r="CG74" s="235"/>
      <c r="CH74" s="235"/>
      <c r="CI74" s="235"/>
      <c r="CJ74" s="235"/>
      <c r="CK74" s="235"/>
      <c r="CL74" s="235"/>
      <c r="CM74" s="235"/>
      <c r="CN74" s="235"/>
      <c r="CO74" s="235"/>
      <c r="CP74" s="235"/>
      <c r="CQ74" s="235"/>
      <c r="CR74" s="235"/>
      <c r="CS74" s="235"/>
      <c r="CT74" s="235"/>
      <c r="CU74" s="235"/>
      <c r="CV74" s="235"/>
      <c r="CW74" s="235"/>
      <c r="CX74" s="235"/>
      <c r="CY74" s="235"/>
      <c r="CZ74" s="235"/>
      <c r="DA74" s="235"/>
      <c r="DB74" s="235"/>
      <c r="DC74" s="235"/>
      <c r="DD74" s="235"/>
      <c r="DE74" s="235"/>
      <c r="DF74" s="235"/>
      <c r="DG74" s="235"/>
      <c r="DH74" s="235"/>
      <c r="DI74" s="235"/>
      <c r="DJ74" s="235"/>
      <c r="DK74" s="235"/>
      <c r="DL74" s="235"/>
      <c r="DM74" s="235"/>
      <c r="DN74" s="235"/>
      <c r="DO74" s="235"/>
      <c r="DP74" s="235"/>
      <c r="DQ74" s="235"/>
    </row>
    <row r="75" spans="1:121" s="117" customFormat="1" ht="18.75" thickBot="1" x14ac:dyDescent="0.3">
      <c r="A75" s="297"/>
      <c r="B75" s="97">
        <v>61</v>
      </c>
      <c r="C75" s="87" t="s">
        <v>88</v>
      </c>
      <c r="D75" s="98"/>
      <c r="E75" s="105"/>
      <c r="F75" s="106"/>
      <c r="G75" s="107"/>
      <c r="H75" s="107"/>
      <c r="I75" s="107"/>
      <c r="J75" s="321"/>
      <c r="K75" s="107"/>
      <c r="L75" s="107"/>
      <c r="M75" s="107"/>
      <c r="N75" s="107"/>
      <c r="O75" s="107"/>
      <c r="P75" s="107"/>
      <c r="Q75" s="107"/>
      <c r="R75" s="107"/>
      <c r="S75" s="109">
        <f t="shared" si="0"/>
        <v>0</v>
      </c>
      <c r="T75" s="103">
        <f t="shared" si="1"/>
        <v>0</v>
      </c>
      <c r="U75" s="279"/>
      <c r="V75" s="234"/>
      <c r="W75" s="279"/>
      <c r="X75" s="279"/>
      <c r="Y75" s="279"/>
      <c r="Z75" s="279"/>
      <c r="AA75" s="279"/>
      <c r="AB75" s="279"/>
      <c r="AC75" s="279"/>
      <c r="AD75" s="279"/>
      <c r="AE75" s="279"/>
      <c r="AF75" s="279"/>
      <c r="AG75" s="279"/>
      <c r="AH75" s="279"/>
      <c r="AI75" s="279"/>
      <c r="AJ75" s="282"/>
      <c r="AK75" s="235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35"/>
      <c r="BA75" s="235"/>
      <c r="BB75" s="235"/>
      <c r="BC75" s="235"/>
      <c r="BD75" s="235"/>
      <c r="BE75" s="235"/>
      <c r="BF75" s="235"/>
      <c r="BG75" s="235"/>
      <c r="BH75" s="235"/>
      <c r="BI75" s="235"/>
      <c r="BJ75" s="235"/>
      <c r="BK75" s="235"/>
      <c r="BL75" s="235"/>
      <c r="BM75" s="235"/>
      <c r="BN75" s="235"/>
      <c r="BO75" s="235"/>
      <c r="BP75" s="235"/>
      <c r="BQ75" s="235"/>
      <c r="BR75" s="235"/>
      <c r="BS75" s="235"/>
      <c r="BT75" s="235"/>
      <c r="BU75" s="235"/>
      <c r="BV75" s="235"/>
      <c r="BW75" s="235"/>
      <c r="BX75" s="235"/>
      <c r="BY75" s="235"/>
      <c r="BZ75" s="235"/>
      <c r="CA75" s="235"/>
      <c r="CB75" s="235"/>
      <c r="CC75" s="235"/>
      <c r="CD75" s="235"/>
      <c r="CE75" s="235"/>
      <c r="CF75" s="235"/>
      <c r="CG75" s="235"/>
      <c r="CH75" s="235"/>
      <c r="CI75" s="235"/>
      <c r="CJ75" s="235"/>
      <c r="CK75" s="235"/>
      <c r="CL75" s="235"/>
      <c r="CM75" s="235"/>
      <c r="CN75" s="235"/>
      <c r="CO75" s="235"/>
      <c r="CP75" s="235"/>
      <c r="CQ75" s="235"/>
      <c r="CR75" s="235"/>
      <c r="CS75" s="235"/>
      <c r="CT75" s="235"/>
      <c r="CU75" s="235"/>
      <c r="CV75" s="235"/>
      <c r="CW75" s="235"/>
      <c r="CX75" s="235"/>
      <c r="CY75" s="235"/>
      <c r="CZ75" s="235"/>
      <c r="DA75" s="235"/>
      <c r="DB75" s="235"/>
      <c r="DC75" s="235"/>
      <c r="DD75" s="235"/>
      <c r="DE75" s="235"/>
      <c r="DF75" s="235"/>
      <c r="DG75" s="235"/>
      <c r="DH75" s="235"/>
      <c r="DI75" s="235"/>
      <c r="DJ75" s="235"/>
      <c r="DK75" s="235"/>
      <c r="DL75" s="235"/>
      <c r="DM75" s="235"/>
      <c r="DN75" s="235"/>
      <c r="DO75" s="235"/>
      <c r="DP75" s="235"/>
      <c r="DQ75" s="235"/>
    </row>
    <row r="76" spans="1:121" s="117" customFormat="1" ht="36.75" thickBot="1" x14ac:dyDescent="0.3">
      <c r="A76" s="297"/>
      <c r="B76" s="97">
        <v>62</v>
      </c>
      <c r="C76" s="87" t="s">
        <v>89</v>
      </c>
      <c r="D76" s="98">
        <v>2461</v>
      </c>
      <c r="E76" s="105">
        <v>51270890</v>
      </c>
      <c r="F76" s="106"/>
      <c r="G76" s="107"/>
      <c r="H76" s="107"/>
      <c r="I76" s="107"/>
      <c r="J76" s="321"/>
      <c r="K76" s="107"/>
      <c r="L76" s="107"/>
      <c r="M76" s="107"/>
      <c r="N76" s="107"/>
      <c r="O76" s="107"/>
      <c r="P76" s="107"/>
      <c r="Q76" s="107"/>
      <c r="R76" s="107"/>
      <c r="S76" s="109">
        <f t="shared" si="0"/>
        <v>0</v>
      </c>
      <c r="T76" s="103">
        <f t="shared" si="1"/>
        <v>0</v>
      </c>
      <c r="U76" s="279"/>
      <c r="V76" s="234"/>
      <c r="W76" s="279"/>
      <c r="X76" s="279"/>
      <c r="Y76" s="279"/>
      <c r="Z76" s="279"/>
      <c r="AA76" s="279"/>
      <c r="AB76" s="279"/>
      <c r="AC76" s="279"/>
      <c r="AD76" s="279"/>
      <c r="AE76" s="279"/>
      <c r="AF76" s="279"/>
      <c r="AG76" s="279"/>
      <c r="AH76" s="279"/>
      <c r="AI76" s="279"/>
      <c r="AJ76" s="282"/>
      <c r="AK76" s="235"/>
      <c r="AL76" s="235"/>
      <c r="AM76" s="235"/>
      <c r="AN76" s="235"/>
      <c r="AO76" s="235"/>
      <c r="AP76" s="235"/>
      <c r="AQ76" s="235"/>
      <c r="AR76" s="235"/>
      <c r="AS76" s="235"/>
      <c r="AT76" s="235"/>
      <c r="AU76" s="235"/>
      <c r="AV76" s="235"/>
      <c r="AW76" s="235"/>
      <c r="AX76" s="235"/>
      <c r="AY76" s="235"/>
      <c r="AZ76" s="235"/>
      <c r="BA76" s="235"/>
      <c r="BB76" s="235"/>
      <c r="BC76" s="235"/>
      <c r="BD76" s="235"/>
      <c r="BE76" s="235"/>
      <c r="BF76" s="235"/>
      <c r="BG76" s="235"/>
      <c r="BH76" s="235"/>
      <c r="BI76" s="235"/>
      <c r="BJ76" s="235"/>
      <c r="BK76" s="235"/>
      <c r="BL76" s="235"/>
      <c r="BM76" s="235"/>
      <c r="BN76" s="235"/>
      <c r="BO76" s="235"/>
      <c r="BP76" s="235"/>
      <c r="BQ76" s="235"/>
      <c r="BR76" s="235"/>
      <c r="BS76" s="235"/>
      <c r="BT76" s="235"/>
      <c r="BU76" s="235"/>
      <c r="BV76" s="235"/>
      <c r="BW76" s="235"/>
      <c r="BX76" s="235"/>
      <c r="BY76" s="235"/>
      <c r="BZ76" s="235"/>
      <c r="CA76" s="235"/>
      <c r="CB76" s="235"/>
      <c r="CC76" s="235"/>
      <c r="CD76" s="235"/>
      <c r="CE76" s="235"/>
      <c r="CF76" s="235"/>
      <c r="CG76" s="235"/>
      <c r="CH76" s="235"/>
      <c r="CI76" s="235"/>
      <c r="CJ76" s="235"/>
      <c r="CK76" s="235"/>
      <c r="CL76" s="235"/>
      <c r="CM76" s="235"/>
      <c r="CN76" s="235"/>
      <c r="CO76" s="235"/>
      <c r="CP76" s="235"/>
      <c r="CQ76" s="235"/>
      <c r="CR76" s="235"/>
      <c r="CS76" s="235"/>
      <c r="CT76" s="235"/>
      <c r="CU76" s="235"/>
      <c r="CV76" s="235"/>
      <c r="CW76" s="235"/>
      <c r="CX76" s="235"/>
      <c r="CY76" s="235"/>
      <c r="CZ76" s="235"/>
      <c r="DA76" s="235"/>
      <c r="DB76" s="235"/>
      <c r="DC76" s="235"/>
      <c r="DD76" s="235"/>
      <c r="DE76" s="235"/>
      <c r="DF76" s="235"/>
      <c r="DG76" s="235"/>
      <c r="DH76" s="235"/>
      <c r="DI76" s="235"/>
      <c r="DJ76" s="235"/>
      <c r="DK76" s="235"/>
      <c r="DL76" s="235"/>
      <c r="DM76" s="235"/>
      <c r="DN76" s="235"/>
      <c r="DO76" s="235"/>
      <c r="DP76" s="235"/>
      <c r="DQ76" s="235"/>
    </row>
    <row r="77" spans="1:121" s="117" customFormat="1" ht="36.75" thickBot="1" x14ac:dyDescent="0.3">
      <c r="A77" s="297"/>
      <c r="B77" s="97">
        <v>63</v>
      </c>
      <c r="C77" s="87" t="s">
        <v>90</v>
      </c>
      <c r="D77" s="98">
        <v>1598</v>
      </c>
      <c r="E77" s="105">
        <v>115957712</v>
      </c>
      <c r="F77" s="106">
        <v>81170398</v>
      </c>
      <c r="G77" s="107"/>
      <c r="H77" s="107"/>
      <c r="I77" s="107">
        <v>81170398</v>
      </c>
      <c r="J77" s="321"/>
      <c r="K77" s="107"/>
      <c r="L77" s="107"/>
      <c r="M77" s="107"/>
      <c r="N77" s="107"/>
      <c r="O77" s="107"/>
      <c r="P77" s="107"/>
      <c r="Q77" s="107"/>
      <c r="R77" s="107"/>
      <c r="S77" s="109">
        <f t="shared" si="0"/>
        <v>81170398</v>
      </c>
      <c r="T77" s="103">
        <f t="shared" si="1"/>
        <v>0</v>
      </c>
      <c r="U77" s="279"/>
      <c r="V77" s="234"/>
      <c r="W77" s="279"/>
      <c r="X77" s="279"/>
      <c r="Y77" s="279"/>
      <c r="Z77" s="279"/>
      <c r="AA77" s="279"/>
      <c r="AB77" s="279"/>
      <c r="AC77" s="279"/>
      <c r="AD77" s="279"/>
      <c r="AE77" s="279"/>
      <c r="AF77" s="279"/>
      <c r="AG77" s="279"/>
      <c r="AH77" s="279"/>
      <c r="AI77" s="279"/>
      <c r="AJ77" s="282"/>
      <c r="AK77" s="235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35"/>
      <c r="BA77" s="235"/>
      <c r="BB77" s="235"/>
      <c r="BC77" s="235"/>
      <c r="BD77" s="235"/>
      <c r="BE77" s="235"/>
      <c r="BF77" s="235"/>
      <c r="BG77" s="235"/>
      <c r="BH77" s="235"/>
      <c r="BI77" s="235"/>
      <c r="BJ77" s="235"/>
      <c r="BK77" s="235"/>
      <c r="BL77" s="235"/>
      <c r="BM77" s="235"/>
      <c r="BN77" s="235"/>
      <c r="BO77" s="235"/>
      <c r="BP77" s="235"/>
      <c r="BQ77" s="235"/>
      <c r="BR77" s="235"/>
      <c r="BS77" s="235"/>
      <c r="BT77" s="235"/>
      <c r="BU77" s="235"/>
      <c r="BV77" s="235"/>
      <c r="BW77" s="235"/>
      <c r="BX77" s="235"/>
      <c r="BY77" s="235"/>
      <c r="BZ77" s="235"/>
      <c r="CA77" s="235"/>
      <c r="CB77" s="235"/>
      <c r="CC77" s="235"/>
      <c r="CD77" s="235"/>
      <c r="CE77" s="235"/>
      <c r="CF77" s="235"/>
      <c r="CG77" s="235"/>
      <c r="CH77" s="235"/>
      <c r="CI77" s="235"/>
      <c r="CJ77" s="235"/>
      <c r="CK77" s="235"/>
      <c r="CL77" s="235"/>
      <c r="CM77" s="235"/>
      <c r="CN77" s="235"/>
      <c r="CO77" s="235"/>
      <c r="CP77" s="235"/>
      <c r="CQ77" s="235"/>
      <c r="CR77" s="235"/>
      <c r="CS77" s="235"/>
      <c r="CT77" s="235"/>
      <c r="CU77" s="235"/>
      <c r="CV77" s="235"/>
      <c r="CW77" s="235"/>
      <c r="CX77" s="235"/>
      <c r="CY77" s="235"/>
      <c r="CZ77" s="235"/>
      <c r="DA77" s="235"/>
      <c r="DB77" s="235"/>
      <c r="DC77" s="235"/>
      <c r="DD77" s="235"/>
      <c r="DE77" s="235"/>
      <c r="DF77" s="235"/>
      <c r="DG77" s="235"/>
      <c r="DH77" s="235"/>
      <c r="DI77" s="235"/>
      <c r="DJ77" s="235"/>
      <c r="DK77" s="235"/>
      <c r="DL77" s="235"/>
      <c r="DM77" s="235"/>
      <c r="DN77" s="235"/>
      <c r="DO77" s="235"/>
      <c r="DP77" s="235"/>
      <c r="DQ77" s="235"/>
    </row>
    <row r="78" spans="1:121" s="117" customFormat="1" ht="18.75" thickBot="1" x14ac:dyDescent="0.3">
      <c r="A78" s="297"/>
      <c r="B78" s="97">
        <v>64</v>
      </c>
      <c r="C78" s="87" t="s">
        <v>215</v>
      </c>
      <c r="D78" s="98"/>
      <c r="E78" s="105"/>
      <c r="F78" s="106"/>
      <c r="G78" s="107"/>
      <c r="H78" s="107"/>
      <c r="I78" s="107"/>
      <c r="J78" s="321"/>
      <c r="K78" s="107"/>
      <c r="L78" s="107"/>
      <c r="M78" s="107"/>
      <c r="N78" s="107"/>
      <c r="O78" s="107"/>
      <c r="P78" s="107"/>
      <c r="Q78" s="107"/>
      <c r="R78" s="107"/>
      <c r="S78" s="109">
        <f t="shared" si="0"/>
        <v>0</v>
      </c>
      <c r="T78" s="103">
        <f t="shared" si="1"/>
        <v>0</v>
      </c>
      <c r="U78" s="279"/>
      <c r="V78" s="234"/>
      <c r="W78" s="279"/>
      <c r="X78" s="279"/>
      <c r="Y78" s="279"/>
      <c r="Z78" s="279"/>
      <c r="AA78" s="279"/>
      <c r="AB78" s="279"/>
      <c r="AC78" s="279"/>
      <c r="AD78" s="279"/>
      <c r="AE78" s="279"/>
      <c r="AF78" s="279"/>
      <c r="AG78" s="279"/>
      <c r="AH78" s="279"/>
      <c r="AI78" s="279"/>
      <c r="AJ78" s="282"/>
      <c r="AK78" s="235"/>
      <c r="AL78" s="235"/>
      <c r="AM78" s="235"/>
      <c r="AN78" s="235"/>
      <c r="AO78" s="235"/>
      <c r="AP78" s="235"/>
      <c r="AQ78" s="235"/>
      <c r="AR78" s="235"/>
      <c r="AS78" s="235"/>
      <c r="AT78" s="235"/>
      <c r="AU78" s="235"/>
      <c r="AV78" s="235"/>
      <c r="AW78" s="235"/>
      <c r="AX78" s="235"/>
      <c r="AY78" s="235"/>
      <c r="AZ78" s="235"/>
      <c r="BA78" s="235"/>
      <c r="BB78" s="235"/>
      <c r="BC78" s="235"/>
      <c r="BD78" s="235"/>
      <c r="BE78" s="235"/>
      <c r="BF78" s="235"/>
      <c r="BG78" s="235"/>
      <c r="BH78" s="235"/>
      <c r="BI78" s="235"/>
      <c r="BJ78" s="235"/>
      <c r="BK78" s="235"/>
      <c r="BL78" s="235"/>
      <c r="BM78" s="235"/>
      <c r="BN78" s="235"/>
      <c r="BO78" s="235"/>
      <c r="BP78" s="235"/>
      <c r="BQ78" s="235"/>
      <c r="BR78" s="235"/>
      <c r="BS78" s="235"/>
      <c r="BT78" s="235"/>
      <c r="BU78" s="235"/>
      <c r="BV78" s="235"/>
      <c r="BW78" s="235"/>
      <c r="BX78" s="235"/>
      <c r="BY78" s="235"/>
      <c r="BZ78" s="235"/>
      <c r="CA78" s="235"/>
      <c r="CB78" s="235"/>
      <c r="CC78" s="235"/>
      <c r="CD78" s="235"/>
      <c r="CE78" s="235"/>
      <c r="CF78" s="235"/>
      <c r="CG78" s="235"/>
      <c r="CH78" s="235"/>
      <c r="CI78" s="235"/>
      <c r="CJ78" s="235"/>
      <c r="CK78" s="235"/>
      <c r="CL78" s="235"/>
      <c r="CM78" s="235"/>
      <c r="CN78" s="235"/>
      <c r="CO78" s="235"/>
      <c r="CP78" s="235"/>
      <c r="CQ78" s="235"/>
      <c r="CR78" s="235"/>
      <c r="CS78" s="235"/>
      <c r="CT78" s="235"/>
      <c r="CU78" s="235"/>
      <c r="CV78" s="235"/>
      <c r="CW78" s="235"/>
      <c r="CX78" s="235"/>
      <c r="CY78" s="235"/>
      <c r="CZ78" s="235"/>
      <c r="DA78" s="235"/>
      <c r="DB78" s="235"/>
      <c r="DC78" s="235"/>
      <c r="DD78" s="235"/>
      <c r="DE78" s="235"/>
      <c r="DF78" s="235"/>
      <c r="DG78" s="235"/>
      <c r="DH78" s="235"/>
      <c r="DI78" s="235"/>
      <c r="DJ78" s="235"/>
      <c r="DK78" s="235"/>
      <c r="DL78" s="235"/>
      <c r="DM78" s="235"/>
      <c r="DN78" s="235"/>
      <c r="DO78" s="235"/>
      <c r="DP78" s="235"/>
      <c r="DQ78" s="235"/>
    </row>
    <row r="79" spans="1:121" s="117" customFormat="1" ht="18.75" thickBot="1" x14ac:dyDescent="0.3">
      <c r="A79" s="297"/>
      <c r="B79" s="97">
        <v>65</v>
      </c>
      <c r="C79" s="87" t="s">
        <v>91</v>
      </c>
      <c r="D79" s="98"/>
      <c r="E79" s="105"/>
      <c r="F79" s="106"/>
      <c r="G79" s="107"/>
      <c r="H79" s="107"/>
      <c r="I79" s="107"/>
      <c r="J79" s="321"/>
      <c r="K79" s="107"/>
      <c r="L79" s="107"/>
      <c r="M79" s="107"/>
      <c r="N79" s="107"/>
      <c r="O79" s="107"/>
      <c r="P79" s="107"/>
      <c r="Q79" s="107"/>
      <c r="R79" s="107"/>
      <c r="S79" s="109">
        <f t="shared" si="0"/>
        <v>0</v>
      </c>
      <c r="T79" s="103">
        <f t="shared" si="1"/>
        <v>0</v>
      </c>
      <c r="U79" s="279"/>
      <c r="V79" s="234"/>
      <c r="W79" s="279"/>
      <c r="X79" s="279"/>
      <c r="Y79" s="279"/>
      <c r="Z79" s="279"/>
      <c r="AA79" s="279"/>
      <c r="AB79" s="279"/>
      <c r="AC79" s="279"/>
      <c r="AD79" s="279"/>
      <c r="AE79" s="279"/>
      <c r="AF79" s="279"/>
      <c r="AG79" s="279"/>
      <c r="AH79" s="279"/>
      <c r="AI79" s="279"/>
      <c r="AJ79" s="282"/>
      <c r="AK79" s="235"/>
      <c r="AL79" s="235"/>
      <c r="AM79" s="235"/>
      <c r="AN79" s="235"/>
      <c r="AO79" s="235"/>
      <c r="AP79" s="235"/>
      <c r="AQ79" s="235"/>
      <c r="AR79" s="235"/>
      <c r="AS79" s="235"/>
      <c r="AT79" s="235"/>
      <c r="AU79" s="235"/>
      <c r="AV79" s="235"/>
      <c r="AW79" s="235"/>
      <c r="AX79" s="235"/>
      <c r="AY79" s="235"/>
      <c r="AZ79" s="235"/>
      <c r="BA79" s="235"/>
      <c r="BB79" s="235"/>
      <c r="BC79" s="235"/>
      <c r="BD79" s="235"/>
      <c r="BE79" s="235"/>
      <c r="BF79" s="235"/>
      <c r="BG79" s="235"/>
      <c r="BH79" s="235"/>
      <c r="BI79" s="235"/>
      <c r="BJ79" s="235"/>
      <c r="BK79" s="235"/>
      <c r="BL79" s="235"/>
      <c r="BM79" s="235"/>
      <c r="BN79" s="235"/>
      <c r="BO79" s="235"/>
      <c r="BP79" s="235"/>
      <c r="BQ79" s="235"/>
      <c r="BR79" s="235"/>
      <c r="BS79" s="235"/>
      <c r="BT79" s="235"/>
      <c r="BU79" s="235"/>
      <c r="BV79" s="235"/>
      <c r="BW79" s="235"/>
      <c r="BX79" s="235"/>
      <c r="BY79" s="235"/>
      <c r="BZ79" s="235"/>
      <c r="CA79" s="235"/>
      <c r="CB79" s="235"/>
      <c r="CC79" s="235"/>
      <c r="CD79" s="235"/>
      <c r="CE79" s="235"/>
      <c r="CF79" s="235"/>
      <c r="CG79" s="235"/>
      <c r="CH79" s="235"/>
      <c r="CI79" s="235"/>
      <c r="CJ79" s="235"/>
      <c r="CK79" s="235"/>
      <c r="CL79" s="235"/>
      <c r="CM79" s="235"/>
      <c r="CN79" s="235"/>
      <c r="CO79" s="235"/>
      <c r="CP79" s="235"/>
      <c r="CQ79" s="235"/>
      <c r="CR79" s="235"/>
      <c r="CS79" s="235"/>
      <c r="CT79" s="235"/>
      <c r="CU79" s="235"/>
      <c r="CV79" s="235"/>
      <c r="CW79" s="235"/>
      <c r="CX79" s="235"/>
      <c r="CY79" s="235"/>
      <c r="CZ79" s="235"/>
      <c r="DA79" s="235"/>
      <c r="DB79" s="235"/>
      <c r="DC79" s="235"/>
      <c r="DD79" s="235"/>
      <c r="DE79" s="235"/>
      <c r="DF79" s="235"/>
      <c r="DG79" s="235"/>
      <c r="DH79" s="235"/>
      <c r="DI79" s="235"/>
      <c r="DJ79" s="235"/>
      <c r="DK79" s="235"/>
      <c r="DL79" s="235"/>
      <c r="DM79" s="235"/>
      <c r="DN79" s="235"/>
      <c r="DO79" s="235"/>
      <c r="DP79" s="235"/>
      <c r="DQ79" s="235"/>
    </row>
    <row r="80" spans="1:121" s="117" customFormat="1" ht="18.75" thickBot="1" x14ac:dyDescent="0.3">
      <c r="A80" s="297"/>
      <c r="B80" s="97">
        <v>66</v>
      </c>
      <c r="C80" s="87" t="s">
        <v>92</v>
      </c>
      <c r="D80" s="98">
        <v>1778</v>
      </c>
      <c r="E80" s="105">
        <v>142451435</v>
      </c>
      <c r="F80" s="106">
        <f>+J80</f>
        <v>99716005</v>
      </c>
      <c r="G80" s="107"/>
      <c r="H80" s="107"/>
      <c r="I80" s="107"/>
      <c r="J80" s="321">
        <v>99716005</v>
      </c>
      <c r="K80" s="107"/>
      <c r="L80" s="107"/>
      <c r="M80" s="107"/>
      <c r="N80" s="107"/>
      <c r="O80" s="107"/>
      <c r="P80" s="107"/>
      <c r="Q80" s="107"/>
      <c r="R80" s="107"/>
      <c r="S80" s="109">
        <f t="shared" si="0"/>
        <v>99716005</v>
      </c>
      <c r="T80" s="103">
        <f t="shared" si="1"/>
        <v>0</v>
      </c>
      <c r="U80" s="279"/>
      <c r="V80" s="234"/>
      <c r="W80" s="279"/>
      <c r="X80" s="279"/>
      <c r="Y80" s="279"/>
      <c r="Z80" s="279"/>
      <c r="AA80" s="279"/>
      <c r="AB80" s="279"/>
      <c r="AC80" s="279"/>
      <c r="AD80" s="279"/>
      <c r="AE80" s="279"/>
      <c r="AF80" s="279"/>
      <c r="AG80" s="279"/>
      <c r="AH80" s="279"/>
      <c r="AI80" s="279"/>
      <c r="AJ80" s="282"/>
      <c r="AK80" s="235"/>
      <c r="AL80" s="235"/>
      <c r="AM80" s="235"/>
      <c r="AN80" s="235"/>
      <c r="AO80" s="235"/>
      <c r="AP80" s="235"/>
      <c r="AQ80" s="235"/>
      <c r="AR80" s="235"/>
      <c r="AS80" s="235"/>
      <c r="AT80" s="235"/>
      <c r="AU80" s="235"/>
      <c r="AV80" s="235"/>
      <c r="AW80" s="235"/>
      <c r="AX80" s="235"/>
      <c r="AY80" s="235"/>
      <c r="AZ80" s="235"/>
      <c r="BA80" s="235"/>
      <c r="BB80" s="235"/>
      <c r="BC80" s="235"/>
      <c r="BD80" s="235"/>
      <c r="BE80" s="235"/>
      <c r="BF80" s="235"/>
      <c r="BG80" s="235"/>
      <c r="BH80" s="235"/>
      <c r="BI80" s="235"/>
      <c r="BJ80" s="235"/>
      <c r="BK80" s="235"/>
      <c r="BL80" s="235"/>
      <c r="BM80" s="235"/>
      <c r="BN80" s="235"/>
      <c r="BO80" s="235"/>
      <c r="BP80" s="235"/>
      <c r="BQ80" s="235"/>
      <c r="BR80" s="235"/>
      <c r="BS80" s="235"/>
      <c r="BT80" s="235"/>
      <c r="BU80" s="235"/>
      <c r="BV80" s="235"/>
      <c r="BW80" s="235"/>
      <c r="BX80" s="235"/>
      <c r="BY80" s="235"/>
      <c r="BZ80" s="235"/>
      <c r="CA80" s="235"/>
      <c r="CB80" s="235"/>
      <c r="CC80" s="235"/>
      <c r="CD80" s="235"/>
      <c r="CE80" s="235"/>
      <c r="CF80" s="235"/>
      <c r="CG80" s="235"/>
      <c r="CH80" s="235"/>
      <c r="CI80" s="235"/>
      <c r="CJ80" s="235"/>
      <c r="CK80" s="235"/>
      <c r="CL80" s="235"/>
      <c r="CM80" s="235"/>
      <c r="CN80" s="235"/>
      <c r="CO80" s="235"/>
      <c r="CP80" s="235"/>
      <c r="CQ80" s="235"/>
      <c r="CR80" s="235"/>
      <c r="CS80" s="235"/>
      <c r="CT80" s="235"/>
      <c r="CU80" s="235"/>
      <c r="CV80" s="235"/>
      <c r="CW80" s="235"/>
      <c r="CX80" s="235"/>
      <c r="CY80" s="235"/>
      <c r="CZ80" s="235"/>
      <c r="DA80" s="235"/>
      <c r="DB80" s="235"/>
      <c r="DC80" s="235"/>
      <c r="DD80" s="235"/>
      <c r="DE80" s="235"/>
      <c r="DF80" s="235"/>
      <c r="DG80" s="235"/>
      <c r="DH80" s="235"/>
      <c r="DI80" s="235"/>
      <c r="DJ80" s="235"/>
      <c r="DK80" s="235"/>
      <c r="DL80" s="235"/>
      <c r="DM80" s="235"/>
      <c r="DN80" s="235"/>
      <c r="DO80" s="235"/>
      <c r="DP80" s="235"/>
      <c r="DQ80" s="235"/>
    </row>
    <row r="81" spans="1:121" s="117" customFormat="1" ht="18.75" thickBot="1" x14ac:dyDescent="0.3">
      <c r="A81" s="297"/>
      <c r="B81" s="97">
        <v>67</v>
      </c>
      <c r="C81" s="87" t="s">
        <v>93</v>
      </c>
      <c r="D81" s="98">
        <v>2462</v>
      </c>
      <c r="E81" s="105">
        <v>26736000</v>
      </c>
      <c r="F81" s="106">
        <f>+J81</f>
        <v>115660300</v>
      </c>
      <c r="G81" s="107"/>
      <c r="H81" s="107"/>
      <c r="I81" s="107"/>
      <c r="J81" s="321">
        <v>115660300</v>
      </c>
      <c r="K81" s="107"/>
      <c r="L81" s="107"/>
      <c r="M81" s="107"/>
      <c r="N81" s="107"/>
      <c r="O81" s="107"/>
      <c r="P81" s="107"/>
      <c r="Q81" s="107"/>
      <c r="R81" s="107"/>
      <c r="S81" s="109">
        <f t="shared" ref="S81:S115" si="5">SUM(G81:R81)</f>
        <v>115660300</v>
      </c>
      <c r="T81" s="103">
        <f t="shared" ref="T81:T115" si="6">+F81-S81</f>
        <v>0</v>
      </c>
      <c r="U81" s="279"/>
      <c r="V81" s="234"/>
      <c r="W81" s="279"/>
      <c r="X81" s="279"/>
      <c r="Y81" s="279"/>
      <c r="Z81" s="279"/>
      <c r="AA81" s="279"/>
      <c r="AB81" s="279"/>
      <c r="AC81" s="279"/>
      <c r="AD81" s="279"/>
      <c r="AE81" s="279"/>
      <c r="AF81" s="279"/>
      <c r="AG81" s="279"/>
      <c r="AH81" s="279"/>
      <c r="AI81" s="279"/>
      <c r="AJ81" s="282"/>
      <c r="AK81" s="235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35"/>
      <c r="BA81" s="235"/>
      <c r="BB81" s="235"/>
      <c r="BC81" s="235"/>
      <c r="BD81" s="235"/>
      <c r="BE81" s="235"/>
      <c r="BF81" s="235"/>
      <c r="BG81" s="235"/>
      <c r="BH81" s="235"/>
      <c r="BI81" s="235"/>
      <c r="BJ81" s="235"/>
      <c r="BK81" s="235"/>
      <c r="BL81" s="235"/>
      <c r="BM81" s="235"/>
      <c r="BN81" s="235"/>
      <c r="BO81" s="235"/>
      <c r="BP81" s="235"/>
      <c r="BQ81" s="235"/>
      <c r="BR81" s="235"/>
      <c r="BS81" s="235"/>
      <c r="BT81" s="235"/>
      <c r="BU81" s="235"/>
      <c r="BV81" s="235"/>
      <c r="BW81" s="235"/>
      <c r="BX81" s="235"/>
      <c r="BY81" s="235"/>
      <c r="BZ81" s="235"/>
      <c r="CA81" s="235"/>
      <c r="CB81" s="235"/>
      <c r="CC81" s="235"/>
      <c r="CD81" s="235"/>
      <c r="CE81" s="235"/>
      <c r="CF81" s="235"/>
      <c r="CG81" s="235"/>
      <c r="CH81" s="235"/>
      <c r="CI81" s="235"/>
      <c r="CJ81" s="235"/>
      <c r="CK81" s="235"/>
      <c r="CL81" s="235"/>
      <c r="CM81" s="235"/>
      <c r="CN81" s="235"/>
      <c r="CO81" s="235"/>
      <c r="CP81" s="235"/>
      <c r="CQ81" s="235"/>
      <c r="CR81" s="235"/>
      <c r="CS81" s="235"/>
      <c r="CT81" s="235"/>
      <c r="CU81" s="235"/>
      <c r="CV81" s="235"/>
      <c r="CW81" s="235"/>
      <c r="CX81" s="235"/>
      <c r="CY81" s="235"/>
      <c r="CZ81" s="235"/>
      <c r="DA81" s="235"/>
      <c r="DB81" s="235"/>
      <c r="DC81" s="235"/>
      <c r="DD81" s="235"/>
      <c r="DE81" s="235"/>
      <c r="DF81" s="235"/>
      <c r="DG81" s="235"/>
      <c r="DH81" s="235"/>
      <c r="DI81" s="235"/>
      <c r="DJ81" s="235"/>
      <c r="DK81" s="235"/>
      <c r="DL81" s="235"/>
      <c r="DM81" s="235"/>
      <c r="DN81" s="235"/>
      <c r="DO81" s="235"/>
      <c r="DP81" s="235"/>
      <c r="DQ81" s="235"/>
    </row>
    <row r="82" spans="1:121" s="117" customFormat="1" ht="18.75" thickBot="1" x14ac:dyDescent="0.3">
      <c r="A82" s="297"/>
      <c r="B82" s="97">
        <v>68</v>
      </c>
      <c r="C82" s="87" t="s">
        <v>94</v>
      </c>
      <c r="D82" s="98"/>
      <c r="E82" s="105"/>
      <c r="F82" s="106"/>
      <c r="G82" s="107"/>
      <c r="H82" s="107"/>
      <c r="I82" s="107"/>
      <c r="J82" s="321"/>
      <c r="K82" s="107"/>
      <c r="L82" s="107"/>
      <c r="M82" s="107"/>
      <c r="N82" s="107"/>
      <c r="O82" s="107"/>
      <c r="P82" s="107"/>
      <c r="Q82" s="107"/>
      <c r="R82" s="107"/>
      <c r="S82" s="109">
        <f t="shared" si="5"/>
        <v>0</v>
      </c>
      <c r="T82" s="103">
        <f t="shared" si="6"/>
        <v>0</v>
      </c>
      <c r="U82" s="279"/>
      <c r="V82" s="234"/>
      <c r="W82" s="279"/>
      <c r="X82" s="279"/>
      <c r="Y82" s="279"/>
      <c r="Z82" s="279"/>
      <c r="AA82" s="279"/>
      <c r="AB82" s="279"/>
      <c r="AC82" s="279"/>
      <c r="AD82" s="279"/>
      <c r="AE82" s="279"/>
      <c r="AF82" s="279"/>
      <c r="AG82" s="279"/>
      <c r="AH82" s="279"/>
      <c r="AI82" s="279"/>
      <c r="AJ82" s="282"/>
      <c r="AK82" s="235"/>
      <c r="AL82" s="235"/>
      <c r="AM82" s="235"/>
      <c r="AN82" s="235"/>
      <c r="AO82" s="235"/>
      <c r="AP82" s="235"/>
      <c r="AQ82" s="235"/>
      <c r="AR82" s="235"/>
      <c r="AS82" s="235"/>
      <c r="AT82" s="235"/>
      <c r="AU82" s="235"/>
      <c r="AV82" s="235"/>
      <c r="AW82" s="235"/>
      <c r="AX82" s="235"/>
      <c r="AY82" s="235"/>
      <c r="AZ82" s="235"/>
      <c r="BA82" s="235"/>
      <c r="BB82" s="235"/>
      <c r="BC82" s="235"/>
      <c r="BD82" s="235"/>
      <c r="BE82" s="235"/>
      <c r="BF82" s="235"/>
      <c r="BG82" s="235"/>
      <c r="BH82" s="235"/>
      <c r="BI82" s="235"/>
      <c r="BJ82" s="235"/>
      <c r="BK82" s="235"/>
      <c r="BL82" s="235"/>
      <c r="BM82" s="235"/>
      <c r="BN82" s="235"/>
      <c r="BO82" s="235"/>
      <c r="BP82" s="235"/>
      <c r="BQ82" s="235"/>
      <c r="BR82" s="235"/>
      <c r="BS82" s="235"/>
      <c r="BT82" s="235"/>
      <c r="BU82" s="235"/>
      <c r="BV82" s="235"/>
      <c r="BW82" s="235"/>
      <c r="BX82" s="235"/>
      <c r="BY82" s="235"/>
      <c r="BZ82" s="235"/>
      <c r="CA82" s="235"/>
      <c r="CB82" s="235"/>
      <c r="CC82" s="235"/>
      <c r="CD82" s="235"/>
      <c r="CE82" s="235"/>
      <c r="CF82" s="235"/>
      <c r="CG82" s="235"/>
      <c r="CH82" s="235"/>
      <c r="CI82" s="235"/>
      <c r="CJ82" s="235"/>
      <c r="CK82" s="235"/>
      <c r="CL82" s="235"/>
      <c r="CM82" s="235"/>
      <c r="CN82" s="235"/>
      <c r="CO82" s="235"/>
      <c r="CP82" s="235"/>
      <c r="CQ82" s="235"/>
      <c r="CR82" s="235"/>
      <c r="CS82" s="235"/>
      <c r="CT82" s="235"/>
      <c r="CU82" s="235"/>
      <c r="CV82" s="235"/>
      <c r="CW82" s="235"/>
      <c r="CX82" s="235"/>
      <c r="CY82" s="235"/>
      <c r="CZ82" s="235"/>
      <c r="DA82" s="235"/>
      <c r="DB82" s="235"/>
      <c r="DC82" s="235"/>
      <c r="DD82" s="235"/>
      <c r="DE82" s="235"/>
      <c r="DF82" s="235"/>
      <c r="DG82" s="235"/>
      <c r="DH82" s="235"/>
      <c r="DI82" s="235"/>
      <c r="DJ82" s="235"/>
      <c r="DK82" s="235"/>
      <c r="DL82" s="235"/>
      <c r="DM82" s="235"/>
      <c r="DN82" s="235"/>
      <c r="DO82" s="235"/>
      <c r="DP82" s="235"/>
      <c r="DQ82" s="235"/>
    </row>
    <row r="83" spans="1:121" s="117" customFormat="1" ht="18.75" thickBot="1" x14ac:dyDescent="0.3">
      <c r="A83" s="297"/>
      <c r="B83" s="97">
        <v>69</v>
      </c>
      <c r="C83" s="87" t="s">
        <v>209</v>
      </c>
      <c r="D83" s="98"/>
      <c r="E83" s="105"/>
      <c r="F83" s="106"/>
      <c r="G83" s="107"/>
      <c r="H83" s="107"/>
      <c r="I83" s="107"/>
      <c r="J83" s="321"/>
      <c r="K83" s="107"/>
      <c r="L83" s="107"/>
      <c r="M83" s="107"/>
      <c r="N83" s="107"/>
      <c r="O83" s="107"/>
      <c r="P83" s="107"/>
      <c r="Q83" s="107"/>
      <c r="R83" s="107"/>
      <c r="S83" s="109"/>
      <c r="T83" s="103"/>
      <c r="U83" s="279"/>
      <c r="V83" s="234"/>
      <c r="W83" s="279"/>
      <c r="X83" s="279"/>
      <c r="Y83" s="279"/>
      <c r="Z83" s="279"/>
      <c r="AA83" s="279"/>
      <c r="AB83" s="279"/>
      <c r="AC83" s="279"/>
      <c r="AD83" s="279"/>
      <c r="AE83" s="279"/>
      <c r="AF83" s="279"/>
      <c r="AG83" s="279"/>
      <c r="AH83" s="279"/>
      <c r="AI83" s="279"/>
      <c r="AJ83" s="282"/>
      <c r="AK83" s="235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235"/>
      <c r="BE83" s="235"/>
      <c r="BF83" s="235"/>
      <c r="BG83" s="235"/>
      <c r="BH83" s="235"/>
      <c r="BI83" s="235"/>
      <c r="BJ83" s="235"/>
      <c r="BK83" s="235"/>
      <c r="BL83" s="235"/>
      <c r="BM83" s="235"/>
      <c r="BN83" s="235"/>
      <c r="BO83" s="235"/>
      <c r="BP83" s="235"/>
      <c r="BQ83" s="235"/>
      <c r="BR83" s="235"/>
      <c r="BS83" s="235"/>
      <c r="BT83" s="235"/>
      <c r="BU83" s="235"/>
      <c r="BV83" s="235"/>
      <c r="BW83" s="235"/>
      <c r="BX83" s="235"/>
      <c r="BY83" s="235"/>
      <c r="BZ83" s="235"/>
      <c r="CA83" s="235"/>
      <c r="CB83" s="235"/>
      <c r="CC83" s="235"/>
      <c r="CD83" s="235"/>
      <c r="CE83" s="235"/>
      <c r="CF83" s="235"/>
      <c r="CG83" s="235"/>
      <c r="CH83" s="235"/>
      <c r="CI83" s="235"/>
      <c r="CJ83" s="235"/>
      <c r="CK83" s="235"/>
      <c r="CL83" s="235"/>
      <c r="CM83" s="235"/>
      <c r="CN83" s="235"/>
      <c r="CO83" s="235"/>
      <c r="CP83" s="235"/>
      <c r="CQ83" s="235"/>
      <c r="CR83" s="235"/>
      <c r="CS83" s="235"/>
      <c r="CT83" s="235"/>
      <c r="CU83" s="235"/>
      <c r="CV83" s="235"/>
      <c r="CW83" s="235"/>
      <c r="CX83" s="235"/>
      <c r="CY83" s="235"/>
      <c r="CZ83" s="235"/>
      <c r="DA83" s="235"/>
      <c r="DB83" s="235"/>
      <c r="DC83" s="235"/>
      <c r="DD83" s="235"/>
      <c r="DE83" s="235"/>
      <c r="DF83" s="235"/>
      <c r="DG83" s="235"/>
      <c r="DH83" s="235"/>
      <c r="DI83" s="235"/>
      <c r="DJ83" s="235"/>
      <c r="DK83" s="235"/>
      <c r="DL83" s="235"/>
      <c r="DM83" s="235"/>
      <c r="DN83" s="235"/>
      <c r="DO83" s="235"/>
      <c r="DP83" s="235"/>
      <c r="DQ83" s="235"/>
    </row>
    <row r="84" spans="1:121" s="117" customFormat="1" ht="18.75" thickBot="1" x14ac:dyDescent="0.3">
      <c r="A84" s="297"/>
      <c r="B84" s="97">
        <v>70</v>
      </c>
      <c r="C84" s="87" t="s">
        <v>95</v>
      </c>
      <c r="D84" s="98"/>
      <c r="E84" s="105"/>
      <c r="F84" s="106"/>
      <c r="G84" s="107"/>
      <c r="H84" s="107"/>
      <c r="I84" s="107"/>
      <c r="J84" s="321"/>
      <c r="K84" s="107"/>
      <c r="L84" s="107"/>
      <c r="M84" s="107"/>
      <c r="N84" s="107"/>
      <c r="O84" s="107"/>
      <c r="P84" s="107"/>
      <c r="Q84" s="107"/>
      <c r="R84" s="107"/>
      <c r="S84" s="109">
        <f t="shared" si="5"/>
        <v>0</v>
      </c>
      <c r="T84" s="103">
        <f t="shared" si="6"/>
        <v>0</v>
      </c>
      <c r="U84" s="279"/>
      <c r="V84" s="234"/>
      <c r="W84" s="279"/>
      <c r="X84" s="279"/>
      <c r="Y84" s="279"/>
      <c r="Z84" s="279"/>
      <c r="AA84" s="279"/>
      <c r="AB84" s="279"/>
      <c r="AC84" s="279"/>
      <c r="AD84" s="279"/>
      <c r="AE84" s="279"/>
      <c r="AF84" s="279"/>
      <c r="AG84" s="279"/>
      <c r="AH84" s="279"/>
      <c r="AI84" s="279"/>
      <c r="AJ84" s="282"/>
      <c r="AK84" s="235"/>
      <c r="AL84" s="235"/>
      <c r="AM84" s="235"/>
      <c r="AN84" s="235"/>
      <c r="AO84" s="235"/>
      <c r="AP84" s="235"/>
      <c r="AQ84" s="235"/>
      <c r="AR84" s="235"/>
      <c r="AS84" s="235"/>
      <c r="AT84" s="235"/>
      <c r="AU84" s="235"/>
      <c r="AV84" s="235"/>
      <c r="AW84" s="235"/>
      <c r="AX84" s="235"/>
      <c r="AY84" s="235"/>
      <c r="AZ84" s="235"/>
      <c r="BA84" s="235"/>
      <c r="BB84" s="235"/>
      <c r="BC84" s="235"/>
      <c r="BD84" s="235"/>
      <c r="BE84" s="235"/>
      <c r="BF84" s="235"/>
      <c r="BG84" s="235"/>
      <c r="BH84" s="235"/>
      <c r="BI84" s="235"/>
      <c r="BJ84" s="235"/>
      <c r="BK84" s="235"/>
      <c r="BL84" s="235"/>
      <c r="BM84" s="235"/>
      <c r="BN84" s="235"/>
      <c r="BO84" s="235"/>
      <c r="BP84" s="235"/>
      <c r="BQ84" s="235"/>
      <c r="BR84" s="235"/>
      <c r="BS84" s="235"/>
      <c r="BT84" s="235"/>
      <c r="BU84" s="235"/>
      <c r="BV84" s="235"/>
      <c r="BW84" s="235"/>
      <c r="BX84" s="235"/>
      <c r="BY84" s="235"/>
      <c r="BZ84" s="235"/>
      <c r="CA84" s="235"/>
      <c r="CB84" s="235"/>
      <c r="CC84" s="235"/>
      <c r="CD84" s="235"/>
      <c r="CE84" s="235"/>
      <c r="CF84" s="235"/>
      <c r="CG84" s="235"/>
      <c r="CH84" s="235"/>
      <c r="CI84" s="235"/>
      <c r="CJ84" s="235"/>
      <c r="CK84" s="235"/>
      <c r="CL84" s="235"/>
      <c r="CM84" s="235"/>
      <c r="CN84" s="235"/>
      <c r="CO84" s="235"/>
      <c r="CP84" s="235"/>
      <c r="CQ84" s="235"/>
      <c r="CR84" s="235"/>
      <c r="CS84" s="235"/>
      <c r="CT84" s="235"/>
      <c r="CU84" s="235"/>
      <c r="CV84" s="235"/>
      <c r="CW84" s="235"/>
      <c r="CX84" s="235"/>
      <c r="CY84" s="235"/>
      <c r="CZ84" s="235"/>
      <c r="DA84" s="235"/>
      <c r="DB84" s="235"/>
      <c r="DC84" s="235"/>
      <c r="DD84" s="235"/>
      <c r="DE84" s="235"/>
      <c r="DF84" s="235"/>
      <c r="DG84" s="235"/>
      <c r="DH84" s="235"/>
      <c r="DI84" s="235"/>
      <c r="DJ84" s="235"/>
      <c r="DK84" s="235"/>
      <c r="DL84" s="235"/>
      <c r="DM84" s="235"/>
      <c r="DN84" s="235"/>
      <c r="DO84" s="235"/>
      <c r="DP84" s="235"/>
      <c r="DQ84" s="235"/>
    </row>
    <row r="85" spans="1:121" s="117" customFormat="1" ht="36.75" thickBot="1" x14ac:dyDescent="0.3">
      <c r="A85" s="297"/>
      <c r="B85" s="97">
        <v>71</v>
      </c>
      <c r="C85" s="87" t="s">
        <v>96</v>
      </c>
      <c r="D85" s="98">
        <v>1779</v>
      </c>
      <c r="E85" s="105">
        <v>1858536</v>
      </c>
      <c r="F85" s="106">
        <f>+J85</f>
        <v>1858536</v>
      </c>
      <c r="G85" s="107"/>
      <c r="H85" s="107"/>
      <c r="I85" s="107"/>
      <c r="J85" s="321">
        <v>1858536</v>
      </c>
      <c r="K85" s="107"/>
      <c r="L85" s="107"/>
      <c r="M85" s="107"/>
      <c r="N85" s="107"/>
      <c r="O85" s="107"/>
      <c r="P85" s="107"/>
      <c r="Q85" s="107"/>
      <c r="R85" s="107"/>
      <c r="S85" s="109">
        <f t="shared" si="5"/>
        <v>1858536</v>
      </c>
      <c r="T85" s="103">
        <f t="shared" si="6"/>
        <v>0</v>
      </c>
      <c r="U85" s="279"/>
      <c r="V85" s="234"/>
      <c r="W85" s="279"/>
      <c r="X85" s="279"/>
      <c r="Y85" s="279"/>
      <c r="Z85" s="279"/>
      <c r="AA85" s="279"/>
      <c r="AB85" s="279"/>
      <c r="AC85" s="279"/>
      <c r="AD85" s="279"/>
      <c r="AE85" s="279"/>
      <c r="AF85" s="279"/>
      <c r="AG85" s="279"/>
      <c r="AH85" s="279"/>
      <c r="AI85" s="279"/>
      <c r="AJ85" s="282"/>
      <c r="AK85" s="235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35"/>
      <c r="BA85" s="235"/>
      <c r="BB85" s="235"/>
      <c r="BC85" s="235"/>
      <c r="BD85" s="235"/>
      <c r="BE85" s="235"/>
      <c r="BF85" s="235"/>
      <c r="BG85" s="235"/>
      <c r="BH85" s="235"/>
      <c r="BI85" s="235"/>
      <c r="BJ85" s="235"/>
      <c r="BK85" s="235"/>
      <c r="BL85" s="235"/>
      <c r="BM85" s="235"/>
      <c r="BN85" s="235"/>
      <c r="BO85" s="235"/>
      <c r="BP85" s="235"/>
      <c r="BQ85" s="235"/>
      <c r="BR85" s="235"/>
      <c r="BS85" s="235"/>
      <c r="BT85" s="235"/>
      <c r="BU85" s="235"/>
      <c r="BV85" s="235"/>
      <c r="BW85" s="235"/>
      <c r="BX85" s="235"/>
      <c r="BY85" s="235"/>
      <c r="BZ85" s="235"/>
      <c r="CA85" s="235"/>
      <c r="CB85" s="235"/>
      <c r="CC85" s="235"/>
      <c r="CD85" s="235"/>
      <c r="CE85" s="235"/>
      <c r="CF85" s="235"/>
      <c r="CG85" s="235"/>
      <c r="CH85" s="235"/>
      <c r="CI85" s="235"/>
      <c r="CJ85" s="235"/>
      <c r="CK85" s="235"/>
      <c r="CL85" s="235"/>
      <c r="CM85" s="235"/>
      <c r="CN85" s="235"/>
      <c r="CO85" s="235"/>
      <c r="CP85" s="235"/>
      <c r="CQ85" s="235"/>
      <c r="CR85" s="235"/>
      <c r="CS85" s="235"/>
      <c r="CT85" s="235"/>
      <c r="CU85" s="235"/>
      <c r="CV85" s="235"/>
      <c r="CW85" s="235"/>
      <c r="CX85" s="235"/>
      <c r="CY85" s="235"/>
      <c r="CZ85" s="235"/>
      <c r="DA85" s="235"/>
      <c r="DB85" s="235"/>
      <c r="DC85" s="235"/>
      <c r="DD85" s="235"/>
      <c r="DE85" s="235"/>
      <c r="DF85" s="235"/>
      <c r="DG85" s="235"/>
      <c r="DH85" s="235"/>
      <c r="DI85" s="235"/>
      <c r="DJ85" s="235"/>
      <c r="DK85" s="235"/>
      <c r="DL85" s="235"/>
      <c r="DM85" s="235"/>
      <c r="DN85" s="235"/>
      <c r="DO85" s="235"/>
      <c r="DP85" s="235"/>
      <c r="DQ85" s="235"/>
    </row>
    <row r="86" spans="1:121" s="117" customFormat="1" ht="36.75" thickBot="1" x14ac:dyDescent="0.3">
      <c r="A86" s="297"/>
      <c r="B86" s="97">
        <v>72</v>
      </c>
      <c r="C86" s="87" t="s">
        <v>97</v>
      </c>
      <c r="D86" s="98"/>
      <c r="E86" s="105"/>
      <c r="F86" s="106"/>
      <c r="G86" s="107"/>
      <c r="H86" s="107"/>
      <c r="I86" s="107"/>
      <c r="J86" s="321"/>
      <c r="K86" s="107"/>
      <c r="L86" s="107"/>
      <c r="M86" s="107"/>
      <c r="N86" s="107"/>
      <c r="O86" s="107"/>
      <c r="P86" s="107"/>
      <c r="Q86" s="107"/>
      <c r="R86" s="107"/>
      <c r="S86" s="109">
        <f t="shared" si="5"/>
        <v>0</v>
      </c>
      <c r="T86" s="103">
        <f t="shared" si="6"/>
        <v>0</v>
      </c>
      <c r="U86" s="279"/>
      <c r="V86" s="234"/>
      <c r="W86" s="279"/>
      <c r="X86" s="279"/>
      <c r="Y86" s="279"/>
      <c r="Z86" s="279"/>
      <c r="AA86" s="279"/>
      <c r="AB86" s="279"/>
      <c r="AC86" s="279"/>
      <c r="AD86" s="279"/>
      <c r="AE86" s="279"/>
      <c r="AF86" s="279"/>
      <c r="AG86" s="279"/>
      <c r="AH86" s="279"/>
      <c r="AI86" s="279"/>
      <c r="AJ86" s="282"/>
      <c r="AK86" s="235"/>
      <c r="AL86" s="235"/>
      <c r="AM86" s="235"/>
      <c r="AN86" s="235"/>
      <c r="AO86" s="235"/>
      <c r="AP86" s="235"/>
      <c r="AQ86" s="235"/>
      <c r="AR86" s="235"/>
      <c r="AS86" s="235"/>
      <c r="AT86" s="235"/>
      <c r="AU86" s="235"/>
      <c r="AV86" s="235"/>
      <c r="AW86" s="235"/>
      <c r="AX86" s="235"/>
      <c r="AY86" s="235"/>
      <c r="AZ86" s="235"/>
      <c r="BA86" s="235"/>
      <c r="BB86" s="235"/>
      <c r="BC86" s="235"/>
      <c r="BD86" s="235"/>
      <c r="BE86" s="235"/>
      <c r="BF86" s="235"/>
      <c r="BG86" s="235"/>
      <c r="BH86" s="235"/>
      <c r="BI86" s="235"/>
      <c r="BJ86" s="235"/>
      <c r="BK86" s="235"/>
      <c r="BL86" s="235"/>
      <c r="BM86" s="235"/>
      <c r="BN86" s="235"/>
      <c r="BO86" s="235"/>
      <c r="BP86" s="235"/>
      <c r="BQ86" s="235"/>
      <c r="BR86" s="235"/>
      <c r="BS86" s="235"/>
      <c r="BT86" s="235"/>
      <c r="BU86" s="235"/>
      <c r="BV86" s="235"/>
      <c r="BW86" s="235"/>
      <c r="BX86" s="235"/>
      <c r="BY86" s="235"/>
      <c r="BZ86" s="235"/>
      <c r="CA86" s="235"/>
      <c r="CB86" s="235"/>
      <c r="CC86" s="235"/>
      <c r="CD86" s="235"/>
      <c r="CE86" s="235"/>
      <c r="CF86" s="235"/>
      <c r="CG86" s="235"/>
      <c r="CH86" s="235"/>
      <c r="CI86" s="235"/>
      <c r="CJ86" s="235"/>
      <c r="CK86" s="235"/>
      <c r="CL86" s="235"/>
      <c r="CM86" s="235"/>
      <c r="CN86" s="235"/>
      <c r="CO86" s="235"/>
      <c r="CP86" s="235"/>
      <c r="CQ86" s="235"/>
      <c r="CR86" s="235"/>
      <c r="CS86" s="235"/>
      <c r="CT86" s="235"/>
      <c r="CU86" s="235"/>
      <c r="CV86" s="235"/>
      <c r="CW86" s="235"/>
      <c r="CX86" s="235"/>
      <c r="CY86" s="235"/>
      <c r="CZ86" s="235"/>
      <c r="DA86" s="235"/>
      <c r="DB86" s="235"/>
      <c r="DC86" s="235"/>
      <c r="DD86" s="235"/>
      <c r="DE86" s="235"/>
      <c r="DF86" s="235"/>
      <c r="DG86" s="235"/>
      <c r="DH86" s="235"/>
      <c r="DI86" s="235"/>
      <c r="DJ86" s="235"/>
      <c r="DK86" s="235"/>
      <c r="DL86" s="235"/>
      <c r="DM86" s="235"/>
      <c r="DN86" s="235"/>
      <c r="DO86" s="235"/>
      <c r="DP86" s="235"/>
      <c r="DQ86" s="235"/>
    </row>
    <row r="87" spans="1:121" s="117" customFormat="1" ht="18.75" thickBot="1" x14ac:dyDescent="0.3">
      <c r="A87" s="297"/>
      <c r="B87" s="97">
        <v>73</v>
      </c>
      <c r="C87" s="87" t="s">
        <v>98</v>
      </c>
      <c r="D87" s="98"/>
      <c r="E87" s="105"/>
      <c r="F87" s="106"/>
      <c r="G87" s="107"/>
      <c r="H87" s="107"/>
      <c r="I87" s="107"/>
      <c r="J87" s="321"/>
      <c r="K87" s="107"/>
      <c r="L87" s="107"/>
      <c r="M87" s="107"/>
      <c r="N87" s="107"/>
      <c r="O87" s="107"/>
      <c r="P87" s="107"/>
      <c r="Q87" s="107"/>
      <c r="R87" s="107"/>
      <c r="S87" s="109">
        <f t="shared" si="5"/>
        <v>0</v>
      </c>
      <c r="T87" s="103">
        <f t="shared" si="6"/>
        <v>0</v>
      </c>
      <c r="U87" s="279"/>
      <c r="V87" s="234"/>
      <c r="W87" s="279"/>
      <c r="X87" s="279"/>
      <c r="Y87" s="279"/>
      <c r="Z87" s="279"/>
      <c r="AA87" s="279"/>
      <c r="AB87" s="279"/>
      <c r="AC87" s="279"/>
      <c r="AD87" s="279"/>
      <c r="AE87" s="279"/>
      <c r="AF87" s="279"/>
      <c r="AG87" s="279"/>
      <c r="AH87" s="279"/>
      <c r="AI87" s="279"/>
      <c r="AJ87" s="282"/>
      <c r="AK87" s="235"/>
      <c r="AL87" s="235"/>
      <c r="AM87" s="235"/>
      <c r="AN87" s="235"/>
      <c r="AO87" s="235"/>
      <c r="AP87" s="235"/>
      <c r="AQ87" s="235"/>
      <c r="AR87" s="235"/>
      <c r="AS87" s="235"/>
      <c r="AT87" s="235"/>
      <c r="AU87" s="235"/>
      <c r="AV87" s="235"/>
      <c r="AW87" s="235"/>
      <c r="AX87" s="235"/>
      <c r="AY87" s="235"/>
      <c r="AZ87" s="235"/>
      <c r="BA87" s="235"/>
      <c r="BB87" s="235"/>
      <c r="BC87" s="235"/>
      <c r="BD87" s="235"/>
      <c r="BE87" s="235"/>
      <c r="BF87" s="235"/>
      <c r="BG87" s="235"/>
      <c r="BH87" s="235"/>
      <c r="BI87" s="235"/>
      <c r="BJ87" s="235"/>
      <c r="BK87" s="235"/>
      <c r="BL87" s="235"/>
      <c r="BM87" s="235"/>
      <c r="BN87" s="235"/>
      <c r="BO87" s="235"/>
      <c r="BP87" s="235"/>
      <c r="BQ87" s="235"/>
      <c r="BR87" s="235"/>
      <c r="BS87" s="235"/>
      <c r="BT87" s="235"/>
      <c r="BU87" s="235"/>
      <c r="BV87" s="235"/>
      <c r="BW87" s="235"/>
      <c r="BX87" s="235"/>
      <c r="BY87" s="235"/>
      <c r="BZ87" s="235"/>
      <c r="CA87" s="235"/>
      <c r="CB87" s="235"/>
      <c r="CC87" s="235"/>
      <c r="CD87" s="235"/>
      <c r="CE87" s="235"/>
      <c r="CF87" s="235"/>
      <c r="CG87" s="235"/>
      <c r="CH87" s="235"/>
      <c r="CI87" s="235"/>
      <c r="CJ87" s="235"/>
      <c r="CK87" s="235"/>
      <c r="CL87" s="235"/>
      <c r="CM87" s="235"/>
      <c r="CN87" s="235"/>
      <c r="CO87" s="235"/>
      <c r="CP87" s="235"/>
      <c r="CQ87" s="235"/>
      <c r="CR87" s="235"/>
      <c r="CS87" s="235"/>
      <c r="CT87" s="235"/>
      <c r="CU87" s="235"/>
      <c r="CV87" s="235"/>
      <c r="CW87" s="235"/>
      <c r="CX87" s="235"/>
      <c r="CY87" s="235"/>
      <c r="CZ87" s="235"/>
      <c r="DA87" s="235"/>
      <c r="DB87" s="235"/>
      <c r="DC87" s="235"/>
      <c r="DD87" s="235"/>
      <c r="DE87" s="235"/>
      <c r="DF87" s="235"/>
      <c r="DG87" s="235"/>
      <c r="DH87" s="235"/>
      <c r="DI87" s="235"/>
      <c r="DJ87" s="235"/>
      <c r="DK87" s="235"/>
      <c r="DL87" s="235"/>
      <c r="DM87" s="235"/>
      <c r="DN87" s="235"/>
      <c r="DO87" s="235"/>
      <c r="DP87" s="235"/>
      <c r="DQ87" s="235"/>
    </row>
    <row r="88" spans="1:121" s="117" customFormat="1" ht="18.75" thickBot="1" x14ac:dyDescent="0.3">
      <c r="A88" s="297"/>
      <c r="B88" s="97">
        <v>74</v>
      </c>
      <c r="C88" s="87" t="s">
        <v>99</v>
      </c>
      <c r="D88" s="98"/>
      <c r="E88" s="105"/>
      <c r="F88" s="106"/>
      <c r="G88" s="107"/>
      <c r="H88" s="107"/>
      <c r="I88" s="107"/>
      <c r="J88" s="321"/>
      <c r="K88" s="107"/>
      <c r="L88" s="107"/>
      <c r="M88" s="107"/>
      <c r="N88" s="107"/>
      <c r="O88" s="107"/>
      <c r="P88" s="107"/>
      <c r="Q88" s="107"/>
      <c r="R88" s="107"/>
      <c r="S88" s="109">
        <f t="shared" si="5"/>
        <v>0</v>
      </c>
      <c r="T88" s="103">
        <f t="shared" si="6"/>
        <v>0</v>
      </c>
      <c r="U88" s="279"/>
      <c r="V88" s="234"/>
      <c r="W88" s="279"/>
      <c r="X88" s="279"/>
      <c r="Y88" s="279"/>
      <c r="Z88" s="279"/>
      <c r="AA88" s="279"/>
      <c r="AB88" s="279"/>
      <c r="AC88" s="279"/>
      <c r="AD88" s="279"/>
      <c r="AE88" s="279"/>
      <c r="AF88" s="279"/>
      <c r="AG88" s="279"/>
      <c r="AH88" s="279"/>
      <c r="AI88" s="279"/>
      <c r="AJ88" s="282"/>
      <c r="AK88" s="235"/>
      <c r="AL88" s="235"/>
      <c r="AM88" s="235"/>
      <c r="AN88" s="235"/>
      <c r="AO88" s="235"/>
      <c r="AP88" s="235"/>
      <c r="AQ88" s="235"/>
      <c r="AR88" s="235"/>
      <c r="AS88" s="235"/>
      <c r="AT88" s="235"/>
      <c r="AU88" s="235"/>
      <c r="AV88" s="235"/>
      <c r="AW88" s="235"/>
      <c r="AX88" s="235"/>
      <c r="AY88" s="235"/>
      <c r="AZ88" s="235"/>
      <c r="BA88" s="235"/>
      <c r="BB88" s="235"/>
      <c r="BC88" s="235"/>
      <c r="BD88" s="235"/>
      <c r="BE88" s="235"/>
      <c r="BF88" s="235"/>
      <c r="BG88" s="235"/>
      <c r="BH88" s="235"/>
      <c r="BI88" s="235"/>
      <c r="BJ88" s="235"/>
      <c r="BK88" s="235"/>
      <c r="BL88" s="235"/>
      <c r="BM88" s="235"/>
      <c r="BN88" s="235"/>
      <c r="BO88" s="235"/>
      <c r="BP88" s="235"/>
      <c r="BQ88" s="235"/>
      <c r="BR88" s="235"/>
      <c r="BS88" s="235"/>
      <c r="BT88" s="235"/>
      <c r="BU88" s="235"/>
      <c r="BV88" s="235"/>
      <c r="BW88" s="235"/>
      <c r="BX88" s="235"/>
      <c r="BY88" s="235"/>
      <c r="BZ88" s="235"/>
      <c r="CA88" s="235"/>
      <c r="CB88" s="235"/>
      <c r="CC88" s="235"/>
      <c r="CD88" s="235"/>
      <c r="CE88" s="235"/>
      <c r="CF88" s="235"/>
      <c r="CG88" s="235"/>
      <c r="CH88" s="235"/>
      <c r="CI88" s="235"/>
      <c r="CJ88" s="235"/>
      <c r="CK88" s="235"/>
      <c r="CL88" s="235"/>
      <c r="CM88" s="235"/>
      <c r="CN88" s="235"/>
      <c r="CO88" s="235"/>
      <c r="CP88" s="235"/>
      <c r="CQ88" s="235"/>
      <c r="CR88" s="235"/>
      <c r="CS88" s="235"/>
      <c r="CT88" s="235"/>
      <c r="CU88" s="235"/>
      <c r="CV88" s="235"/>
      <c r="CW88" s="235"/>
      <c r="CX88" s="235"/>
      <c r="CY88" s="235"/>
      <c r="CZ88" s="235"/>
      <c r="DA88" s="235"/>
      <c r="DB88" s="235"/>
      <c r="DC88" s="235"/>
      <c r="DD88" s="235"/>
      <c r="DE88" s="235"/>
      <c r="DF88" s="235"/>
      <c r="DG88" s="235"/>
      <c r="DH88" s="235"/>
      <c r="DI88" s="235"/>
      <c r="DJ88" s="235"/>
      <c r="DK88" s="235"/>
      <c r="DL88" s="235"/>
      <c r="DM88" s="235"/>
      <c r="DN88" s="235"/>
      <c r="DO88" s="235"/>
      <c r="DP88" s="235"/>
      <c r="DQ88" s="235"/>
    </row>
    <row r="89" spans="1:121" s="117" customFormat="1" ht="18.75" thickBot="1" x14ac:dyDescent="0.3">
      <c r="A89" s="297"/>
      <c r="B89" s="97">
        <v>75</v>
      </c>
      <c r="C89" s="87" t="s">
        <v>100</v>
      </c>
      <c r="D89" s="98"/>
      <c r="E89" s="105"/>
      <c r="F89" s="106"/>
      <c r="G89" s="107"/>
      <c r="H89" s="107"/>
      <c r="I89" s="107"/>
      <c r="J89" s="321"/>
      <c r="K89" s="107"/>
      <c r="L89" s="107"/>
      <c r="M89" s="107"/>
      <c r="N89" s="107"/>
      <c r="O89" s="107"/>
      <c r="P89" s="107"/>
      <c r="Q89" s="107"/>
      <c r="R89" s="107"/>
      <c r="S89" s="109">
        <f t="shared" si="5"/>
        <v>0</v>
      </c>
      <c r="T89" s="103">
        <f t="shared" si="6"/>
        <v>0</v>
      </c>
      <c r="U89" s="279"/>
      <c r="V89" s="234"/>
      <c r="W89" s="279"/>
      <c r="X89" s="279"/>
      <c r="Y89" s="279"/>
      <c r="Z89" s="279"/>
      <c r="AA89" s="279"/>
      <c r="AB89" s="279"/>
      <c r="AC89" s="279"/>
      <c r="AD89" s="279"/>
      <c r="AE89" s="279"/>
      <c r="AF89" s="279"/>
      <c r="AG89" s="279"/>
      <c r="AH89" s="279"/>
      <c r="AI89" s="279"/>
      <c r="AJ89" s="282"/>
      <c r="AK89" s="235"/>
      <c r="AL89" s="235"/>
      <c r="AM89" s="235"/>
      <c r="AN89" s="235"/>
      <c r="AO89" s="235"/>
      <c r="AP89" s="235"/>
      <c r="AQ89" s="235"/>
      <c r="AR89" s="235"/>
      <c r="AS89" s="235"/>
      <c r="AT89" s="235"/>
      <c r="AU89" s="235"/>
      <c r="AV89" s="235"/>
      <c r="AW89" s="235"/>
      <c r="AX89" s="235"/>
      <c r="AY89" s="235"/>
      <c r="AZ89" s="235"/>
      <c r="BA89" s="235"/>
      <c r="BB89" s="235"/>
      <c r="BC89" s="235"/>
      <c r="BD89" s="235"/>
      <c r="BE89" s="235"/>
      <c r="BF89" s="235"/>
      <c r="BG89" s="235"/>
      <c r="BH89" s="235"/>
      <c r="BI89" s="235"/>
      <c r="BJ89" s="235"/>
      <c r="BK89" s="235"/>
      <c r="BL89" s="235"/>
      <c r="BM89" s="235"/>
      <c r="BN89" s="235"/>
      <c r="BO89" s="235"/>
      <c r="BP89" s="235"/>
      <c r="BQ89" s="235"/>
      <c r="BR89" s="235"/>
      <c r="BS89" s="235"/>
      <c r="BT89" s="235"/>
      <c r="BU89" s="235"/>
      <c r="BV89" s="235"/>
      <c r="BW89" s="235"/>
      <c r="BX89" s="235"/>
      <c r="BY89" s="235"/>
      <c r="BZ89" s="235"/>
      <c r="CA89" s="235"/>
      <c r="CB89" s="235"/>
      <c r="CC89" s="235"/>
      <c r="CD89" s="235"/>
      <c r="CE89" s="235"/>
      <c r="CF89" s="235"/>
      <c r="CG89" s="235"/>
      <c r="CH89" s="235"/>
      <c r="CI89" s="235"/>
      <c r="CJ89" s="235"/>
      <c r="CK89" s="235"/>
      <c r="CL89" s="235"/>
      <c r="CM89" s="235"/>
      <c r="CN89" s="235"/>
      <c r="CO89" s="235"/>
      <c r="CP89" s="235"/>
      <c r="CQ89" s="235"/>
      <c r="CR89" s="235"/>
      <c r="CS89" s="235"/>
      <c r="CT89" s="235"/>
      <c r="CU89" s="235"/>
      <c r="CV89" s="235"/>
      <c r="CW89" s="235"/>
      <c r="CX89" s="235"/>
      <c r="CY89" s="235"/>
      <c r="CZ89" s="235"/>
      <c r="DA89" s="235"/>
      <c r="DB89" s="235"/>
      <c r="DC89" s="235"/>
      <c r="DD89" s="235"/>
      <c r="DE89" s="235"/>
      <c r="DF89" s="235"/>
      <c r="DG89" s="235"/>
      <c r="DH89" s="235"/>
      <c r="DI89" s="235"/>
      <c r="DJ89" s="235"/>
      <c r="DK89" s="235"/>
      <c r="DL89" s="235"/>
      <c r="DM89" s="235"/>
      <c r="DN89" s="235"/>
      <c r="DO89" s="235"/>
      <c r="DP89" s="235"/>
      <c r="DQ89" s="235"/>
    </row>
    <row r="90" spans="1:121" s="117" customFormat="1" ht="18.75" thickBot="1" x14ac:dyDescent="0.3">
      <c r="A90" s="297"/>
      <c r="B90" s="97">
        <v>76</v>
      </c>
      <c r="C90" s="87" t="s">
        <v>101</v>
      </c>
      <c r="D90" s="98" t="s">
        <v>222</v>
      </c>
      <c r="E90" s="105">
        <f>36647138+138432</f>
        <v>36785570</v>
      </c>
      <c r="F90" s="106">
        <f>25652997+96902</f>
        <v>25749899</v>
      </c>
      <c r="G90" s="107"/>
      <c r="H90" s="107"/>
      <c r="I90" s="107">
        <v>25652997</v>
      </c>
      <c r="J90" s="321"/>
      <c r="K90" s="107"/>
      <c r="L90" s="107">
        <v>96902</v>
      </c>
      <c r="M90" s="107"/>
      <c r="N90" s="107"/>
      <c r="O90" s="107"/>
      <c r="P90" s="107"/>
      <c r="Q90" s="107"/>
      <c r="R90" s="107"/>
      <c r="S90" s="109">
        <f t="shared" si="5"/>
        <v>25749899</v>
      </c>
      <c r="T90" s="103">
        <f t="shared" si="6"/>
        <v>0</v>
      </c>
      <c r="U90" s="279"/>
      <c r="V90" s="234"/>
      <c r="W90" s="279"/>
      <c r="X90" s="279"/>
      <c r="Y90" s="279"/>
      <c r="Z90" s="279"/>
      <c r="AA90" s="279"/>
      <c r="AB90" s="279"/>
      <c r="AC90" s="279"/>
      <c r="AD90" s="279"/>
      <c r="AE90" s="279"/>
      <c r="AF90" s="279"/>
      <c r="AG90" s="279"/>
      <c r="AH90" s="279"/>
      <c r="AI90" s="279"/>
      <c r="AJ90" s="282"/>
      <c r="AK90" s="235"/>
      <c r="AL90" s="235"/>
      <c r="AM90" s="235"/>
      <c r="AN90" s="235"/>
      <c r="AO90" s="235"/>
      <c r="AP90" s="235"/>
      <c r="AQ90" s="235"/>
      <c r="AR90" s="235"/>
      <c r="AS90" s="235"/>
      <c r="AT90" s="235"/>
      <c r="AU90" s="235"/>
      <c r="AV90" s="235"/>
      <c r="AW90" s="235"/>
      <c r="AX90" s="235"/>
      <c r="AY90" s="235"/>
      <c r="AZ90" s="235"/>
      <c r="BA90" s="235"/>
      <c r="BB90" s="235"/>
      <c r="BC90" s="235"/>
      <c r="BD90" s="235"/>
      <c r="BE90" s="235"/>
      <c r="BF90" s="235"/>
      <c r="BG90" s="235"/>
      <c r="BH90" s="235"/>
      <c r="BI90" s="235"/>
      <c r="BJ90" s="235"/>
      <c r="BK90" s="235"/>
      <c r="BL90" s="235"/>
      <c r="BM90" s="235"/>
      <c r="BN90" s="235"/>
      <c r="BO90" s="235"/>
      <c r="BP90" s="235"/>
      <c r="BQ90" s="235"/>
      <c r="BR90" s="235"/>
      <c r="BS90" s="235"/>
      <c r="BT90" s="235"/>
      <c r="BU90" s="235"/>
      <c r="BV90" s="235"/>
      <c r="BW90" s="235"/>
      <c r="BX90" s="235"/>
      <c r="BY90" s="235"/>
      <c r="BZ90" s="235"/>
      <c r="CA90" s="235"/>
      <c r="CB90" s="235"/>
      <c r="CC90" s="235"/>
      <c r="CD90" s="235"/>
      <c r="CE90" s="235"/>
      <c r="CF90" s="235"/>
      <c r="CG90" s="235"/>
      <c r="CH90" s="235"/>
      <c r="CI90" s="235"/>
      <c r="CJ90" s="235"/>
      <c r="CK90" s="235"/>
      <c r="CL90" s="235"/>
      <c r="CM90" s="235"/>
      <c r="CN90" s="235"/>
      <c r="CO90" s="235"/>
      <c r="CP90" s="235"/>
      <c r="CQ90" s="235"/>
      <c r="CR90" s="235"/>
      <c r="CS90" s="235"/>
      <c r="CT90" s="235"/>
      <c r="CU90" s="235"/>
      <c r="CV90" s="235"/>
      <c r="CW90" s="235"/>
      <c r="CX90" s="235"/>
      <c r="CY90" s="235"/>
      <c r="CZ90" s="235"/>
      <c r="DA90" s="235"/>
      <c r="DB90" s="235"/>
      <c r="DC90" s="235"/>
      <c r="DD90" s="235"/>
      <c r="DE90" s="235"/>
      <c r="DF90" s="235"/>
      <c r="DG90" s="235"/>
      <c r="DH90" s="235"/>
      <c r="DI90" s="235"/>
      <c r="DJ90" s="235"/>
      <c r="DK90" s="235"/>
      <c r="DL90" s="235"/>
      <c r="DM90" s="235"/>
      <c r="DN90" s="235"/>
      <c r="DO90" s="235"/>
      <c r="DP90" s="235"/>
      <c r="DQ90" s="235"/>
    </row>
    <row r="91" spans="1:121" s="117" customFormat="1" ht="36.75" thickBot="1" x14ac:dyDescent="0.3">
      <c r="A91" s="297"/>
      <c r="B91" s="97"/>
      <c r="C91" s="87" t="s">
        <v>217</v>
      </c>
      <c r="D91" s="98"/>
      <c r="E91" s="105"/>
      <c r="F91" s="106"/>
      <c r="G91" s="107"/>
      <c r="H91" s="107"/>
      <c r="I91" s="107"/>
      <c r="J91" s="321"/>
      <c r="K91" s="107"/>
      <c r="L91" s="107"/>
      <c r="M91" s="107"/>
      <c r="N91" s="107"/>
      <c r="O91" s="107"/>
      <c r="P91" s="107"/>
      <c r="Q91" s="107"/>
      <c r="R91" s="107"/>
      <c r="S91" s="109"/>
      <c r="T91" s="103"/>
      <c r="U91" s="279"/>
      <c r="V91" s="234"/>
      <c r="W91" s="279"/>
      <c r="X91" s="279"/>
      <c r="Y91" s="279"/>
      <c r="Z91" s="279"/>
      <c r="AA91" s="279"/>
      <c r="AB91" s="279"/>
      <c r="AC91" s="279"/>
      <c r="AD91" s="279"/>
      <c r="AE91" s="279"/>
      <c r="AF91" s="279"/>
      <c r="AG91" s="279"/>
      <c r="AH91" s="279"/>
      <c r="AI91" s="279"/>
      <c r="AJ91" s="282"/>
      <c r="AK91" s="235"/>
      <c r="AL91" s="235"/>
      <c r="AM91" s="235"/>
      <c r="AN91" s="235"/>
      <c r="AO91" s="235"/>
      <c r="AP91" s="235"/>
      <c r="AQ91" s="235"/>
      <c r="AR91" s="235"/>
      <c r="AS91" s="235"/>
      <c r="AT91" s="235"/>
      <c r="AU91" s="235"/>
      <c r="AV91" s="235"/>
      <c r="AW91" s="235"/>
      <c r="AX91" s="235"/>
      <c r="AY91" s="235"/>
      <c r="AZ91" s="235"/>
      <c r="BA91" s="235"/>
      <c r="BB91" s="235"/>
      <c r="BC91" s="235"/>
      <c r="BD91" s="235"/>
      <c r="BE91" s="235"/>
      <c r="BF91" s="235"/>
      <c r="BG91" s="235"/>
      <c r="BH91" s="235"/>
      <c r="BI91" s="235"/>
      <c r="BJ91" s="235"/>
      <c r="BK91" s="235"/>
      <c r="BL91" s="235"/>
      <c r="BM91" s="235"/>
      <c r="BN91" s="235"/>
      <c r="BO91" s="235"/>
      <c r="BP91" s="235"/>
      <c r="BQ91" s="235"/>
      <c r="BR91" s="235"/>
      <c r="BS91" s="235"/>
      <c r="BT91" s="235"/>
      <c r="BU91" s="235"/>
      <c r="BV91" s="235"/>
      <c r="BW91" s="235"/>
      <c r="BX91" s="235"/>
      <c r="BY91" s="235"/>
      <c r="BZ91" s="235"/>
      <c r="CA91" s="235"/>
      <c r="CB91" s="235"/>
      <c r="CC91" s="235"/>
      <c r="CD91" s="235"/>
      <c r="CE91" s="235"/>
      <c r="CF91" s="235"/>
      <c r="CG91" s="235"/>
      <c r="CH91" s="235"/>
      <c r="CI91" s="235"/>
      <c r="CJ91" s="235"/>
      <c r="CK91" s="235"/>
      <c r="CL91" s="235"/>
      <c r="CM91" s="235"/>
      <c r="CN91" s="235"/>
      <c r="CO91" s="235"/>
      <c r="CP91" s="235"/>
      <c r="CQ91" s="235"/>
      <c r="CR91" s="235"/>
      <c r="CS91" s="235"/>
      <c r="CT91" s="235"/>
      <c r="CU91" s="235"/>
      <c r="CV91" s="235"/>
      <c r="CW91" s="235"/>
      <c r="CX91" s="235"/>
      <c r="CY91" s="235"/>
      <c r="CZ91" s="235"/>
      <c r="DA91" s="235"/>
      <c r="DB91" s="235"/>
      <c r="DC91" s="235"/>
      <c r="DD91" s="235"/>
      <c r="DE91" s="235"/>
      <c r="DF91" s="235"/>
      <c r="DG91" s="235"/>
      <c r="DH91" s="235"/>
      <c r="DI91" s="235"/>
      <c r="DJ91" s="235"/>
      <c r="DK91" s="235"/>
      <c r="DL91" s="235"/>
      <c r="DM91" s="235"/>
      <c r="DN91" s="235"/>
      <c r="DO91" s="235"/>
      <c r="DP91" s="235"/>
      <c r="DQ91" s="235"/>
    </row>
    <row r="92" spans="1:121" s="117" customFormat="1" ht="18.75" thickBot="1" x14ac:dyDescent="0.3">
      <c r="A92" s="297"/>
      <c r="B92" s="97"/>
      <c r="C92" s="87" t="s">
        <v>220</v>
      </c>
      <c r="D92" s="98"/>
      <c r="E92" s="105"/>
      <c r="F92" s="106"/>
      <c r="G92" s="107"/>
      <c r="H92" s="107"/>
      <c r="I92" s="107"/>
      <c r="J92" s="321"/>
      <c r="K92" s="107"/>
      <c r="L92" s="107"/>
      <c r="M92" s="107"/>
      <c r="N92" s="107"/>
      <c r="O92" s="107"/>
      <c r="P92" s="107"/>
      <c r="Q92" s="107"/>
      <c r="R92" s="107"/>
      <c r="S92" s="109"/>
      <c r="T92" s="103"/>
      <c r="U92" s="279"/>
      <c r="V92" s="234"/>
      <c r="W92" s="279"/>
      <c r="X92" s="279"/>
      <c r="Y92" s="279"/>
      <c r="Z92" s="279"/>
      <c r="AA92" s="279"/>
      <c r="AB92" s="279"/>
      <c r="AC92" s="279"/>
      <c r="AD92" s="279"/>
      <c r="AE92" s="279"/>
      <c r="AF92" s="279"/>
      <c r="AG92" s="279"/>
      <c r="AH92" s="279"/>
      <c r="AI92" s="279"/>
      <c r="AJ92" s="282"/>
      <c r="AK92" s="235"/>
      <c r="AL92" s="235"/>
      <c r="AM92" s="235"/>
      <c r="AN92" s="235"/>
      <c r="AO92" s="235"/>
      <c r="AP92" s="235"/>
      <c r="AQ92" s="235"/>
      <c r="AR92" s="235"/>
      <c r="AS92" s="235"/>
      <c r="AT92" s="235"/>
      <c r="AU92" s="235"/>
      <c r="AV92" s="235"/>
      <c r="AW92" s="235"/>
      <c r="AX92" s="235"/>
      <c r="AY92" s="235"/>
      <c r="AZ92" s="235"/>
      <c r="BA92" s="235"/>
      <c r="BB92" s="235"/>
      <c r="BC92" s="235"/>
      <c r="BD92" s="235"/>
      <c r="BE92" s="235"/>
      <c r="BF92" s="235"/>
      <c r="BG92" s="235"/>
      <c r="BH92" s="235"/>
      <c r="BI92" s="235"/>
      <c r="BJ92" s="235"/>
      <c r="BK92" s="235"/>
      <c r="BL92" s="235"/>
      <c r="BM92" s="235"/>
      <c r="BN92" s="235"/>
      <c r="BO92" s="235"/>
      <c r="BP92" s="235"/>
      <c r="BQ92" s="235"/>
      <c r="BR92" s="235"/>
      <c r="BS92" s="235"/>
      <c r="BT92" s="235"/>
      <c r="BU92" s="235"/>
      <c r="BV92" s="235"/>
      <c r="BW92" s="235"/>
      <c r="BX92" s="235"/>
      <c r="BY92" s="235"/>
      <c r="BZ92" s="235"/>
      <c r="CA92" s="235"/>
      <c r="CB92" s="235"/>
      <c r="CC92" s="235"/>
      <c r="CD92" s="235"/>
      <c r="CE92" s="235"/>
      <c r="CF92" s="235"/>
      <c r="CG92" s="235"/>
      <c r="CH92" s="235"/>
      <c r="CI92" s="235"/>
      <c r="CJ92" s="235"/>
      <c r="CK92" s="235"/>
      <c r="CL92" s="235"/>
      <c r="CM92" s="235"/>
      <c r="CN92" s="235"/>
      <c r="CO92" s="235"/>
      <c r="CP92" s="235"/>
      <c r="CQ92" s="235"/>
      <c r="CR92" s="235"/>
      <c r="CS92" s="235"/>
      <c r="CT92" s="235"/>
      <c r="CU92" s="235"/>
      <c r="CV92" s="235"/>
      <c r="CW92" s="235"/>
      <c r="CX92" s="235"/>
      <c r="CY92" s="235"/>
      <c r="CZ92" s="235"/>
      <c r="DA92" s="235"/>
      <c r="DB92" s="235"/>
      <c r="DC92" s="235"/>
      <c r="DD92" s="235"/>
      <c r="DE92" s="235"/>
      <c r="DF92" s="235"/>
      <c r="DG92" s="235"/>
      <c r="DH92" s="235"/>
      <c r="DI92" s="235"/>
      <c r="DJ92" s="235"/>
      <c r="DK92" s="235"/>
      <c r="DL92" s="235"/>
      <c r="DM92" s="235"/>
      <c r="DN92" s="235"/>
      <c r="DO92" s="235"/>
      <c r="DP92" s="235"/>
      <c r="DQ92" s="235"/>
    </row>
    <row r="93" spans="1:121" s="117" customFormat="1" ht="18.75" thickBot="1" x14ac:dyDescent="0.3">
      <c r="A93" s="297"/>
      <c r="B93" s="97">
        <v>77</v>
      </c>
      <c r="C93" s="87" t="s">
        <v>102</v>
      </c>
      <c r="D93" s="98">
        <v>2460</v>
      </c>
      <c r="E93" s="105">
        <v>42444547</v>
      </c>
      <c r="F93" s="106"/>
      <c r="G93" s="107"/>
      <c r="H93" s="107"/>
      <c r="I93" s="107"/>
      <c r="J93" s="321"/>
      <c r="K93" s="107"/>
      <c r="L93" s="107"/>
      <c r="M93" s="107"/>
      <c r="N93" s="107"/>
      <c r="O93" s="107"/>
      <c r="P93" s="107"/>
      <c r="Q93" s="107"/>
      <c r="R93" s="107"/>
      <c r="S93" s="109">
        <f t="shared" si="5"/>
        <v>0</v>
      </c>
      <c r="T93" s="103">
        <f t="shared" si="6"/>
        <v>0</v>
      </c>
      <c r="U93" s="279"/>
      <c r="V93" s="234"/>
      <c r="W93" s="279"/>
      <c r="X93" s="279"/>
      <c r="Y93" s="279"/>
      <c r="Z93" s="279"/>
      <c r="AA93" s="279"/>
      <c r="AB93" s="279"/>
      <c r="AC93" s="279"/>
      <c r="AD93" s="279"/>
      <c r="AE93" s="279"/>
      <c r="AF93" s="279"/>
      <c r="AG93" s="279"/>
      <c r="AH93" s="279"/>
      <c r="AI93" s="279"/>
      <c r="AJ93" s="282"/>
      <c r="AK93" s="235"/>
      <c r="AL93" s="235"/>
      <c r="AM93" s="235"/>
      <c r="AN93" s="235"/>
      <c r="AO93" s="235"/>
      <c r="AP93" s="235"/>
      <c r="AQ93" s="235"/>
      <c r="AR93" s="235"/>
      <c r="AS93" s="235"/>
      <c r="AT93" s="235"/>
      <c r="AU93" s="235"/>
      <c r="AV93" s="235"/>
      <c r="AW93" s="235"/>
      <c r="AX93" s="235"/>
      <c r="AY93" s="235"/>
      <c r="AZ93" s="235"/>
      <c r="BA93" s="235"/>
      <c r="BB93" s="235"/>
      <c r="BC93" s="235"/>
      <c r="BD93" s="235"/>
      <c r="BE93" s="235"/>
      <c r="BF93" s="235"/>
      <c r="BG93" s="235"/>
      <c r="BH93" s="235"/>
      <c r="BI93" s="235"/>
      <c r="BJ93" s="235"/>
      <c r="BK93" s="235"/>
      <c r="BL93" s="235"/>
      <c r="BM93" s="235"/>
      <c r="BN93" s="235"/>
      <c r="BO93" s="235"/>
      <c r="BP93" s="235"/>
      <c r="BQ93" s="235"/>
      <c r="BR93" s="235"/>
      <c r="BS93" s="235"/>
      <c r="BT93" s="235"/>
      <c r="BU93" s="235"/>
      <c r="BV93" s="235"/>
      <c r="BW93" s="235"/>
      <c r="BX93" s="235"/>
      <c r="BY93" s="235"/>
      <c r="BZ93" s="235"/>
      <c r="CA93" s="235"/>
      <c r="CB93" s="235"/>
      <c r="CC93" s="235"/>
      <c r="CD93" s="235"/>
      <c r="CE93" s="235"/>
      <c r="CF93" s="235"/>
      <c r="CG93" s="235"/>
      <c r="CH93" s="235"/>
      <c r="CI93" s="235"/>
      <c r="CJ93" s="235"/>
      <c r="CK93" s="235"/>
      <c r="CL93" s="235"/>
      <c r="CM93" s="235"/>
      <c r="CN93" s="235"/>
      <c r="CO93" s="235"/>
      <c r="CP93" s="235"/>
      <c r="CQ93" s="235"/>
      <c r="CR93" s="235"/>
      <c r="CS93" s="235"/>
      <c r="CT93" s="235"/>
      <c r="CU93" s="235"/>
      <c r="CV93" s="235"/>
      <c r="CW93" s="235"/>
      <c r="CX93" s="235"/>
      <c r="CY93" s="235"/>
      <c r="CZ93" s="235"/>
      <c r="DA93" s="235"/>
      <c r="DB93" s="235"/>
      <c r="DC93" s="235"/>
      <c r="DD93" s="235"/>
      <c r="DE93" s="235"/>
      <c r="DF93" s="235"/>
      <c r="DG93" s="235"/>
      <c r="DH93" s="235"/>
      <c r="DI93" s="235"/>
      <c r="DJ93" s="235"/>
      <c r="DK93" s="235"/>
      <c r="DL93" s="235"/>
      <c r="DM93" s="235"/>
      <c r="DN93" s="235"/>
      <c r="DO93" s="235"/>
      <c r="DP93" s="235"/>
      <c r="DQ93" s="235"/>
    </row>
    <row r="94" spans="1:121" s="117" customFormat="1" ht="36.75" thickBot="1" x14ac:dyDescent="0.3">
      <c r="A94" s="297"/>
      <c r="B94" s="97">
        <v>78</v>
      </c>
      <c r="C94" s="87" t="s">
        <v>103</v>
      </c>
      <c r="D94" s="98"/>
      <c r="E94" s="105"/>
      <c r="F94" s="106"/>
      <c r="G94" s="107"/>
      <c r="H94" s="107"/>
      <c r="I94" s="107"/>
      <c r="J94" s="321"/>
      <c r="K94" s="107"/>
      <c r="L94" s="107"/>
      <c r="M94" s="107"/>
      <c r="N94" s="107"/>
      <c r="O94" s="107"/>
      <c r="P94" s="107"/>
      <c r="Q94" s="107"/>
      <c r="R94" s="107"/>
      <c r="S94" s="109">
        <f t="shared" si="5"/>
        <v>0</v>
      </c>
      <c r="T94" s="103">
        <f t="shared" si="6"/>
        <v>0</v>
      </c>
      <c r="U94" s="279"/>
      <c r="V94" s="234"/>
      <c r="W94" s="279"/>
      <c r="X94" s="279"/>
      <c r="Y94" s="279"/>
      <c r="Z94" s="279"/>
      <c r="AA94" s="279"/>
      <c r="AB94" s="279"/>
      <c r="AC94" s="279"/>
      <c r="AD94" s="279"/>
      <c r="AE94" s="279"/>
      <c r="AF94" s="279"/>
      <c r="AG94" s="279"/>
      <c r="AH94" s="279"/>
      <c r="AI94" s="279"/>
      <c r="AJ94" s="282"/>
      <c r="AK94" s="235"/>
      <c r="AL94" s="235"/>
      <c r="AM94" s="235"/>
      <c r="AN94" s="235"/>
      <c r="AO94" s="235"/>
      <c r="AP94" s="235"/>
      <c r="AQ94" s="235"/>
      <c r="AR94" s="235"/>
      <c r="AS94" s="235"/>
      <c r="AT94" s="235"/>
      <c r="AU94" s="235"/>
      <c r="AV94" s="235"/>
      <c r="AW94" s="235"/>
      <c r="AX94" s="235"/>
      <c r="AY94" s="235"/>
      <c r="AZ94" s="235"/>
      <c r="BA94" s="235"/>
      <c r="BB94" s="235"/>
      <c r="BC94" s="235"/>
      <c r="BD94" s="235"/>
      <c r="BE94" s="235"/>
      <c r="BF94" s="235"/>
      <c r="BG94" s="235"/>
      <c r="BH94" s="235"/>
      <c r="BI94" s="235"/>
      <c r="BJ94" s="235"/>
      <c r="BK94" s="235"/>
      <c r="BL94" s="235"/>
      <c r="BM94" s="235"/>
      <c r="BN94" s="235"/>
      <c r="BO94" s="235"/>
      <c r="BP94" s="235"/>
      <c r="BQ94" s="235"/>
      <c r="BR94" s="235"/>
      <c r="BS94" s="235"/>
      <c r="BT94" s="235"/>
      <c r="BU94" s="235"/>
      <c r="BV94" s="235"/>
      <c r="BW94" s="235"/>
      <c r="BX94" s="235"/>
      <c r="BY94" s="235"/>
      <c r="BZ94" s="235"/>
      <c r="CA94" s="235"/>
      <c r="CB94" s="235"/>
      <c r="CC94" s="235"/>
      <c r="CD94" s="235"/>
      <c r="CE94" s="235"/>
      <c r="CF94" s="235"/>
      <c r="CG94" s="235"/>
      <c r="CH94" s="235"/>
      <c r="CI94" s="235"/>
      <c r="CJ94" s="235"/>
      <c r="CK94" s="235"/>
      <c r="CL94" s="235"/>
      <c r="CM94" s="235"/>
      <c r="CN94" s="235"/>
      <c r="CO94" s="235"/>
      <c r="CP94" s="235"/>
      <c r="CQ94" s="235"/>
      <c r="CR94" s="235"/>
      <c r="CS94" s="235"/>
      <c r="CT94" s="235"/>
      <c r="CU94" s="235"/>
      <c r="CV94" s="235"/>
      <c r="CW94" s="235"/>
      <c r="CX94" s="235"/>
      <c r="CY94" s="235"/>
      <c r="CZ94" s="235"/>
      <c r="DA94" s="235"/>
      <c r="DB94" s="235"/>
      <c r="DC94" s="235"/>
      <c r="DD94" s="235"/>
      <c r="DE94" s="235"/>
      <c r="DF94" s="235"/>
      <c r="DG94" s="235"/>
      <c r="DH94" s="235"/>
      <c r="DI94" s="235"/>
      <c r="DJ94" s="235"/>
      <c r="DK94" s="235"/>
      <c r="DL94" s="235"/>
      <c r="DM94" s="235"/>
      <c r="DN94" s="235"/>
      <c r="DO94" s="235"/>
      <c r="DP94" s="235"/>
      <c r="DQ94" s="235"/>
    </row>
    <row r="95" spans="1:121" s="117" customFormat="1" ht="18.75" thickBot="1" x14ac:dyDescent="0.3">
      <c r="A95" s="297"/>
      <c r="B95" s="97">
        <v>79</v>
      </c>
      <c r="C95" s="87" t="s">
        <v>104</v>
      </c>
      <c r="D95" s="98"/>
      <c r="E95" s="105"/>
      <c r="F95" s="106"/>
      <c r="G95" s="107"/>
      <c r="H95" s="107"/>
      <c r="I95" s="107"/>
      <c r="J95" s="321"/>
      <c r="K95" s="107"/>
      <c r="L95" s="107"/>
      <c r="M95" s="107"/>
      <c r="N95" s="107"/>
      <c r="O95" s="107"/>
      <c r="P95" s="107"/>
      <c r="Q95" s="107"/>
      <c r="R95" s="107"/>
      <c r="S95" s="109">
        <f t="shared" si="5"/>
        <v>0</v>
      </c>
      <c r="T95" s="103">
        <f t="shared" si="6"/>
        <v>0</v>
      </c>
      <c r="U95" s="279"/>
      <c r="V95" s="234"/>
      <c r="W95" s="279"/>
      <c r="X95" s="279"/>
      <c r="Y95" s="279"/>
      <c r="Z95" s="279"/>
      <c r="AA95" s="279"/>
      <c r="AB95" s="279"/>
      <c r="AC95" s="279"/>
      <c r="AD95" s="279"/>
      <c r="AE95" s="279"/>
      <c r="AF95" s="279"/>
      <c r="AG95" s="279"/>
      <c r="AH95" s="279"/>
      <c r="AI95" s="279"/>
      <c r="AJ95" s="282"/>
      <c r="AK95" s="235"/>
      <c r="AL95" s="235"/>
      <c r="AM95" s="235"/>
      <c r="AN95" s="235"/>
      <c r="AO95" s="235"/>
      <c r="AP95" s="235"/>
      <c r="AQ95" s="235"/>
      <c r="AR95" s="235"/>
      <c r="AS95" s="235"/>
      <c r="AT95" s="235"/>
      <c r="AU95" s="235"/>
      <c r="AV95" s="235"/>
      <c r="AW95" s="235"/>
      <c r="AX95" s="235"/>
      <c r="AY95" s="235"/>
      <c r="AZ95" s="235"/>
      <c r="BA95" s="235"/>
      <c r="BB95" s="235"/>
      <c r="BC95" s="235"/>
      <c r="BD95" s="235"/>
      <c r="BE95" s="235"/>
      <c r="BF95" s="235"/>
      <c r="BG95" s="235"/>
      <c r="BH95" s="235"/>
      <c r="BI95" s="235"/>
      <c r="BJ95" s="235"/>
      <c r="BK95" s="235"/>
      <c r="BL95" s="235"/>
      <c r="BM95" s="235"/>
      <c r="BN95" s="235"/>
      <c r="BO95" s="235"/>
      <c r="BP95" s="235"/>
      <c r="BQ95" s="235"/>
      <c r="BR95" s="235"/>
      <c r="BS95" s="235"/>
      <c r="BT95" s="235"/>
      <c r="BU95" s="235"/>
      <c r="BV95" s="235"/>
      <c r="BW95" s="235"/>
      <c r="BX95" s="235"/>
      <c r="BY95" s="235"/>
      <c r="BZ95" s="235"/>
      <c r="CA95" s="235"/>
      <c r="CB95" s="235"/>
      <c r="CC95" s="235"/>
      <c r="CD95" s="235"/>
      <c r="CE95" s="235"/>
      <c r="CF95" s="235"/>
      <c r="CG95" s="235"/>
      <c r="CH95" s="235"/>
      <c r="CI95" s="235"/>
      <c r="CJ95" s="235"/>
      <c r="CK95" s="235"/>
      <c r="CL95" s="235"/>
      <c r="CM95" s="235"/>
      <c r="CN95" s="235"/>
      <c r="CO95" s="235"/>
      <c r="CP95" s="235"/>
      <c r="CQ95" s="235"/>
      <c r="CR95" s="235"/>
      <c r="CS95" s="235"/>
      <c r="CT95" s="235"/>
      <c r="CU95" s="235"/>
      <c r="CV95" s="235"/>
      <c r="CW95" s="235"/>
      <c r="CX95" s="235"/>
      <c r="CY95" s="235"/>
      <c r="CZ95" s="235"/>
      <c r="DA95" s="235"/>
      <c r="DB95" s="235"/>
      <c r="DC95" s="235"/>
      <c r="DD95" s="235"/>
      <c r="DE95" s="235"/>
      <c r="DF95" s="235"/>
      <c r="DG95" s="235"/>
      <c r="DH95" s="235"/>
      <c r="DI95" s="235"/>
      <c r="DJ95" s="235"/>
      <c r="DK95" s="235"/>
      <c r="DL95" s="235"/>
      <c r="DM95" s="235"/>
      <c r="DN95" s="235"/>
      <c r="DO95" s="235"/>
      <c r="DP95" s="235"/>
      <c r="DQ95" s="235"/>
    </row>
    <row r="96" spans="1:121" s="117" customFormat="1" ht="36.75" thickBot="1" x14ac:dyDescent="0.3">
      <c r="A96" s="297"/>
      <c r="B96" s="97">
        <v>80</v>
      </c>
      <c r="C96" s="87" t="s">
        <v>105</v>
      </c>
      <c r="D96" s="98"/>
      <c r="F96" s="106"/>
      <c r="G96" s="107"/>
      <c r="H96" s="107"/>
      <c r="I96" s="107"/>
      <c r="J96" s="321"/>
      <c r="K96" s="107"/>
      <c r="L96" s="107"/>
      <c r="M96" s="107"/>
      <c r="N96" s="107"/>
      <c r="O96" s="107"/>
      <c r="P96" s="107"/>
      <c r="Q96" s="107"/>
      <c r="R96" s="107"/>
      <c r="S96" s="109">
        <f t="shared" si="5"/>
        <v>0</v>
      </c>
      <c r="T96" s="103">
        <f t="shared" si="6"/>
        <v>0</v>
      </c>
      <c r="U96" s="279"/>
      <c r="V96" s="234"/>
      <c r="W96" s="279"/>
      <c r="X96" s="279"/>
      <c r="Y96" s="279"/>
      <c r="Z96" s="279"/>
      <c r="AA96" s="279"/>
      <c r="AB96" s="279"/>
      <c r="AC96" s="279"/>
      <c r="AD96" s="279"/>
      <c r="AE96" s="279"/>
      <c r="AF96" s="279"/>
      <c r="AG96" s="279"/>
      <c r="AH96" s="279"/>
      <c r="AI96" s="279"/>
      <c r="AJ96" s="282"/>
      <c r="AK96" s="235"/>
      <c r="AL96" s="235"/>
      <c r="AM96" s="235"/>
      <c r="AN96" s="235"/>
      <c r="AO96" s="235"/>
      <c r="AP96" s="235"/>
      <c r="AQ96" s="235"/>
      <c r="AR96" s="235"/>
      <c r="AS96" s="235"/>
      <c r="AT96" s="235"/>
      <c r="AU96" s="235"/>
      <c r="AV96" s="235"/>
      <c r="AW96" s="235"/>
      <c r="AX96" s="235"/>
      <c r="AY96" s="235"/>
      <c r="AZ96" s="235"/>
      <c r="BA96" s="235"/>
      <c r="BB96" s="235"/>
      <c r="BC96" s="235"/>
      <c r="BD96" s="235"/>
      <c r="BE96" s="235"/>
      <c r="BF96" s="235"/>
      <c r="BG96" s="235"/>
      <c r="BH96" s="235"/>
      <c r="BI96" s="235"/>
      <c r="BJ96" s="235"/>
      <c r="BK96" s="235"/>
      <c r="BL96" s="235"/>
      <c r="BM96" s="235"/>
      <c r="BN96" s="235"/>
      <c r="BO96" s="235"/>
      <c r="BP96" s="235"/>
      <c r="BQ96" s="235"/>
      <c r="BR96" s="235"/>
      <c r="BS96" s="235"/>
      <c r="BT96" s="235"/>
      <c r="BU96" s="235"/>
      <c r="BV96" s="235"/>
      <c r="BW96" s="235"/>
      <c r="BX96" s="235"/>
      <c r="BY96" s="235"/>
      <c r="BZ96" s="235"/>
      <c r="CA96" s="235"/>
      <c r="CB96" s="235"/>
      <c r="CC96" s="235"/>
      <c r="CD96" s="235"/>
      <c r="CE96" s="235"/>
      <c r="CF96" s="235"/>
      <c r="CG96" s="235"/>
      <c r="CH96" s="235"/>
      <c r="CI96" s="235"/>
      <c r="CJ96" s="235"/>
      <c r="CK96" s="235"/>
      <c r="CL96" s="235"/>
      <c r="CM96" s="235"/>
      <c r="CN96" s="235"/>
      <c r="CO96" s="235"/>
      <c r="CP96" s="235"/>
      <c r="CQ96" s="235"/>
      <c r="CR96" s="235"/>
      <c r="CS96" s="235"/>
      <c r="CT96" s="235"/>
      <c r="CU96" s="235"/>
      <c r="CV96" s="235"/>
      <c r="CW96" s="235"/>
      <c r="CX96" s="235"/>
      <c r="CY96" s="235"/>
      <c r="CZ96" s="235"/>
      <c r="DA96" s="235"/>
      <c r="DB96" s="235"/>
      <c r="DC96" s="235"/>
      <c r="DD96" s="235"/>
      <c r="DE96" s="235"/>
      <c r="DF96" s="235"/>
      <c r="DG96" s="235"/>
      <c r="DH96" s="235"/>
      <c r="DI96" s="235"/>
      <c r="DJ96" s="235"/>
      <c r="DK96" s="235"/>
      <c r="DL96" s="235"/>
      <c r="DM96" s="235"/>
      <c r="DN96" s="235"/>
      <c r="DO96" s="235"/>
      <c r="DP96" s="235"/>
      <c r="DQ96" s="235"/>
    </row>
    <row r="97" spans="1:121" s="117" customFormat="1" ht="18.75" thickBot="1" x14ac:dyDescent="0.3">
      <c r="A97" s="297"/>
      <c r="B97" s="97">
        <v>81</v>
      </c>
      <c r="C97" s="87" t="s">
        <v>106</v>
      </c>
      <c r="D97" s="98"/>
      <c r="E97" s="105"/>
      <c r="F97" s="106"/>
      <c r="G97" s="107"/>
      <c r="H97" s="107"/>
      <c r="I97" s="107"/>
      <c r="J97" s="321"/>
      <c r="K97" s="107"/>
      <c r="L97" s="107"/>
      <c r="M97" s="107"/>
      <c r="N97" s="107"/>
      <c r="O97" s="107"/>
      <c r="P97" s="107"/>
      <c r="Q97" s="107"/>
      <c r="R97" s="107"/>
      <c r="S97" s="109">
        <f t="shared" si="5"/>
        <v>0</v>
      </c>
      <c r="T97" s="103">
        <f t="shared" si="6"/>
        <v>0</v>
      </c>
      <c r="U97" s="279"/>
      <c r="V97" s="234"/>
      <c r="W97" s="279"/>
      <c r="X97" s="279"/>
      <c r="Y97" s="279"/>
      <c r="Z97" s="279"/>
      <c r="AA97" s="279"/>
      <c r="AB97" s="279"/>
      <c r="AC97" s="279"/>
      <c r="AD97" s="279"/>
      <c r="AE97" s="279"/>
      <c r="AF97" s="279"/>
      <c r="AG97" s="279"/>
      <c r="AH97" s="279"/>
      <c r="AI97" s="279"/>
      <c r="AJ97" s="282"/>
      <c r="AK97" s="235"/>
      <c r="AL97" s="235"/>
      <c r="AM97" s="235"/>
      <c r="AN97" s="235"/>
      <c r="AO97" s="235"/>
      <c r="AP97" s="235"/>
      <c r="AQ97" s="235"/>
      <c r="AR97" s="235"/>
      <c r="AS97" s="235"/>
      <c r="AT97" s="235"/>
      <c r="AU97" s="235"/>
      <c r="AV97" s="235"/>
      <c r="AW97" s="235"/>
      <c r="AX97" s="235"/>
      <c r="AY97" s="235"/>
      <c r="AZ97" s="235"/>
      <c r="BA97" s="235"/>
      <c r="BB97" s="235"/>
      <c r="BC97" s="235"/>
      <c r="BD97" s="235"/>
      <c r="BE97" s="235"/>
      <c r="BF97" s="235"/>
      <c r="BG97" s="235"/>
      <c r="BH97" s="235"/>
      <c r="BI97" s="235"/>
      <c r="BJ97" s="235"/>
      <c r="BK97" s="235"/>
      <c r="BL97" s="235"/>
      <c r="BM97" s="235"/>
      <c r="BN97" s="235"/>
      <c r="BO97" s="235"/>
      <c r="BP97" s="235"/>
      <c r="BQ97" s="235"/>
      <c r="BR97" s="235"/>
      <c r="BS97" s="235"/>
      <c r="BT97" s="235"/>
      <c r="BU97" s="235"/>
      <c r="BV97" s="235"/>
      <c r="BW97" s="235"/>
      <c r="BX97" s="235"/>
      <c r="BY97" s="235"/>
      <c r="BZ97" s="235"/>
      <c r="CA97" s="235"/>
      <c r="CB97" s="235"/>
      <c r="CC97" s="235"/>
      <c r="CD97" s="235"/>
      <c r="CE97" s="235"/>
      <c r="CF97" s="235"/>
      <c r="CG97" s="235"/>
      <c r="CH97" s="235"/>
      <c r="CI97" s="235"/>
      <c r="CJ97" s="235"/>
      <c r="CK97" s="235"/>
      <c r="CL97" s="235"/>
      <c r="CM97" s="235"/>
      <c r="CN97" s="235"/>
      <c r="CO97" s="235"/>
      <c r="CP97" s="235"/>
      <c r="CQ97" s="235"/>
      <c r="CR97" s="235"/>
      <c r="CS97" s="235"/>
      <c r="CT97" s="235"/>
      <c r="CU97" s="235"/>
      <c r="CV97" s="235"/>
      <c r="CW97" s="235"/>
      <c r="CX97" s="235"/>
      <c r="CY97" s="235"/>
      <c r="CZ97" s="235"/>
      <c r="DA97" s="235"/>
      <c r="DB97" s="235"/>
      <c r="DC97" s="235"/>
      <c r="DD97" s="235"/>
      <c r="DE97" s="235"/>
      <c r="DF97" s="235"/>
      <c r="DG97" s="235"/>
      <c r="DH97" s="235"/>
      <c r="DI97" s="235"/>
      <c r="DJ97" s="235"/>
      <c r="DK97" s="235"/>
      <c r="DL97" s="235"/>
      <c r="DM97" s="235"/>
      <c r="DN97" s="235"/>
      <c r="DO97" s="235"/>
      <c r="DP97" s="235"/>
      <c r="DQ97" s="235"/>
    </row>
    <row r="98" spans="1:121" s="117" customFormat="1" ht="36.75" thickBot="1" x14ac:dyDescent="0.3">
      <c r="A98" s="297"/>
      <c r="B98" s="97">
        <v>82</v>
      </c>
      <c r="C98" s="87" t="s">
        <v>107</v>
      </c>
      <c r="D98" s="98"/>
      <c r="E98" s="105"/>
      <c r="F98" s="106"/>
      <c r="G98" s="107"/>
      <c r="H98" s="107"/>
      <c r="I98" s="107"/>
      <c r="J98" s="321"/>
      <c r="K98" s="107"/>
      <c r="L98" s="107"/>
      <c r="M98" s="107"/>
      <c r="N98" s="107"/>
      <c r="O98" s="107"/>
      <c r="P98" s="107"/>
      <c r="Q98" s="107"/>
      <c r="R98" s="107"/>
      <c r="S98" s="109">
        <f t="shared" si="5"/>
        <v>0</v>
      </c>
      <c r="T98" s="103">
        <f t="shared" si="6"/>
        <v>0</v>
      </c>
      <c r="U98" s="279"/>
      <c r="V98" s="234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82"/>
      <c r="AK98" s="235"/>
      <c r="AL98" s="235"/>
      <c r="AM98" s="235"/>
      <c r="AN98" s="235"/>
      <c r="AO98" s="235"/>
      <c r="AP98" s="235"/>
      <c r="AQ98" s="235"/>
      <c r="AR98" s="235"/>
      <c r="AS98" s="235"/>
      <c r="AT98" s="235"/>
      <c r="AU98" s="235"/>
      <c r="AV98" s="235"/>
      <c r="AW98" s="235"/>
      <c r="AX98" s="235"/>
      <c r="AY98" s="235"/>
      <c r="AZ98" s="235"/>
      <c r="BA98" s="235"/>
      <c r="BB98" s="235"/>
      <c r="BC98" s="235"/>
      <c r="BD98" s="235"/>
      <c r="BE98" s="235"/>
      <c r="BF98" s="235"/>
      <c r="BG98" s="235"/>
      <c r="BH98" s="235"/>
      <c r="BI98" s="235"/>
      <c r="BJ98" s="235"/>
      <c r="BK98" s="235"/>
      <c r="BL98" s="235"/>
      <c r="BM98" s="235"/>
      <c r="BN98" s="235"/>
      <c r="BO98" s="235"/>
      <c r="BP98" s="235"/>
      <c r="BQ98" s="235"/>
      <c r="BR98" s="235"/>
      <c r="BS98" s="235"/>
      <c r="BT98" s="235"/>
      <c r="BU98" s="235"/>
      <c r="BV98" s="235"/>
      <c r="BW98" s="235"/>
      <c r="BX98" s="235"/>
      <c r="BY98" s="235"/>
      <c r="BZ98" s="235"/>
      <c r="CA98" s="235"/>
      <c r="CB98" s="235"/>
      <c r="CC98" s="235"/>
      <c r="CD98" s="235"/>
      <c r="CE98" s="235"/>
      <c r="CF98" s="235"/>
      <c r="CG98" s="235"/>
      <c r="CH98" s="235"/>
      <c r="CI98" s="235"/>
      <c r="CJ98" s="235"/>
      <c r="CK98" s="235"/>
      <c r="CL98" s="235"/>
      <c r="CM98" s="235"/>
      <c r="CN98" s="235"/>
      <c r="CO98" s="235"/>
      <c r="CP98" s="235"/>
      <c r="CQ98" s="235"/>
      <c r="CR98" s="235"/>
      <c r="CS98" s="235"/>
      <c r="CT98" s="235"/>
      <c r="CU98" s="235"/>
      <c r="CV98" s="235"/>
      <c r="CW98" s="235"/>
      <c r="CX98" s="235"/>
      <c r="CY98" s="235"/>
      <c r="CZ98" s="235"/>
      <c r="DA98" s="235"/>
      <c r="DB98" s="235"/>
      <c r="DC98" s="235"/>
      <c r="DD98" s="235"/>
      <c r="DE98" s="235"/>
      <c r="DF98" s="235"/>
      <c r="DG98" s="235"/>
      <c r="DH98" s="235"/>
      <c r="DI98" s="235"/>
      <c r="DJ98" s="235"/>
      <c r="DK98" s="235"/>
      <c r="DL98" s="235"/>
      <c r="DM98" s="235"/>
      <c r="DN98" s="235"/>
      <c r="DO98" s="235"/>
      <c r="DP98" s="235"/>
      <c r="DQ98" s="235"/>
    </row>
    <row r="99" spans="1:121" s="117" customFormat="1" ht="36.75" thickBot="1" x14ac:dyDescent="0.3">
      <c r="A99" s="297"/>
      <c r="B99" s="97">
        <v>83</v>
      </c>
      <c r="C99" s="87" t="s">
        <v>108</v>
      </c>
      <c r="D99" s="98">
        <v>1603</v>
      </c>
      <c r="E99" s="105">
        <v>194504400</v>
      </c>
      <c r="F99" s="106">
        <f>+J99</f>
        <v>136153080</v>
      </c>
      <c r="G99" s="107"/>
      <c r="H99" s="107"/>
      <c r="I99" s="107"/>
      <c r="J99" s="321">
        <v>136153080</v>
      </c>
      <c r="K99" s="107"/>
      <c r="L99" s="107"/>
      <c r="M99" s="107"/>
      <c r="N99" s="107"/>
      <c r="O99" s="107"/>
      <c r="P99" s="107"/>
      <c r="Q99" s="107"/>
      <c r="R99" s="107"/>
      <c r="S99" s="109">
        <f t="shared" si="5"/>
        <v>136153080</v>
      </c>
      <c r="T99" s="103">
        <f t="shared" si="6"/>
        <v>0</v>
      </c>
      <c r="U99" s="279"/>
      <c r="V99" s="234"/>
      <c r="W99" s="279"/>
      <c r="X99" s="279"/>
      <c r="Y99" s="279"/>
      <c r="Z99" s="279"/>
      <c r="AA99" s="279"/>
      <c r="AB99" s="279"/>
      <c r="AC99" s="279"/>
      <c r="AD99" s="279"/>
      <c r="AE99" s="279"/>
      <c r="AF99" s="279"/>
      <c r="AG99" s="279"/>
      <c r="AH99" s="279"/>
      <c r="AI99" s="279"/>
      <c r="AJ99" s="282"/>
      <c r="AK99" s="235"/>
      <c r="AL99" s="235"/>
      <c r="AM99" s="235"/>
      <c r="AN99" s="235"/>
      <c r="AO99" s="235"/>
      <c r="AP99" s="235"/>
      <c r="AQ99" s="235"/>
      <c r="AR99" s="235"/>
      <c r="AS99" s="235"/>
      <c r="AT99" s="235"/>
      <c r="AU99" s="235"/>
      <c r="AV99" s="235"/>
      <c r="AW99" s="235"/>
      <c r="AX99" s="235"/>
      <c r="AY99" s="235"/>
      <c r="AZ99" s="235"/>
      <c r="BA99" s="235"/>
      <c r="BB99" s="235"/>
      <c r="BC99" s="235"/>
      <c r="BD99" s="235"/>
      <c r="BE99" s="235"/>
      <c r="BF99" s="235"/>
      <c r="BG99" s="235"/>
      <c r="BH99" s="235"/>
      <c r="BI99" s="235"/>
      <c r="BJ99" s="235"/>
      <c r="BK99" s="235"/>
      <c r="BL99" s="235"/>
      <c r="BM99" s="235"/>
      <c r="BN99" s="235"/>
      <c r="BO99" s="235"/>
      <c r="BP99" s="235"/>
      <c r="BQ99" s="235"/>
      <c r="BR99" s="235"/>
      <c r="BS99" s="235"/>
      <c r="BT99" s="235"/>
      <c r="BU99" s="235"/>
      <c r="BV99" s="235"/>
      <c r="BW99" s="235"/>
      <c r="BX99" s="235"/>
      <c r="BY99" s="235"/>
      <c r="BZ99" s="235"/>
      <c r="CA99" s="235"/>
      <c r="CB99" s="235"/>
      <c r="CC99" s="235"/>
      <c r="CD99" s="235"/>
      <c r="CE99" s="235"/>
      <c r="CF99" s="235"/>
      <c r="CG99" s="235"/>
      <c r="CH99" s="235"/>
      <c r="CI99" s="235"/>
      <c r="CJ99" s="235"/>
      <c r="CK99" s="235"/>
      <c r="CL99" s="235"/>
      <c r="CM99" s="235"/>
      <c r="CN99" s="235"/>
      <c r="CO99" s="235"/>
      <c r="CP99" s="235"/>
      <c r="CQ99" s="235"/>
      <c r="CR99" s="235"/>
      <c r="CS99" s="235"/>
      <c r="CT99" s="235"/>
      <c r="CU99" s="235"/>
      <c r="CV99" s="235"/>
      <c r="CW99" s="235"/>
      <c r="CX99" s="235"/>
      <c r="CY99" s="235"/>
      <c r="CZ99" s="235"/>
      <c r="DA99" s="235"/>
      <c r="DB99" s="235"/>
      <c r="DC99" s="235"/>
      <c r="DD99" s="235"/>
      <c r="DE99" s="235"/>
      <c r="DF99" s="235"/>
      <c r="DG99" s="235"/>
      <c r="DH99" s="235"/>
      <c r="DI99" s="235"/>
      <c r="DJ99" s="235"/>
      <c r="DK99" s="235"/>
      <c r="DL99" s="235"/>
      <c r="DM99" s="235"/>
      <c r="DN99" s="235"/>
      <c r="DO99" s="235"/>
      <c r="DP99" s="235"/>
      <c r="DQ99" s="235"/>
    </row>
    <row r="100" spans="1:121" s="117" customFormat="1" ht="18.75" thickBot="1" x14ac:dyDescent="0.3">
      <c r="A100" s="297"/>
      <c r="B100" s="97">
        <v>84</v>
      </c>
      <c r="C100" s="87" t="s">
        <v>109</v>
      </c>
      <c r="D100" s="98"/>
      <c r="E100" s="105"/>
      <c r="F100" s="106"/>
      <c r="G100" s="107"/>
      <c r="H100" s="107"/>
      <c r="I100" s="107"/>
      <c r="J100" s="321"/>
      <c r="K100" s="107"/>
      <c r="L100" s="107"/>
      <c r="M100" s="107"/>
      <c r="N100" s="107"/>
      <c r="O100" s="107"/>
      <c r="P100" s="107"/>
      <c r="Q100" s="107"/>
      <c r="R100" s="107"/>
      <c r="S100" s="109">
        <f t="shared" si="5"/>
        <v>0</v>
      </c>
      <c r="T100" s="103">
        <f t="shared" si="6"/>
        <v>0</v>
      </c>
      <c r="U100" s="279"/>
      <c r="V100" s="234"/>
      <c r="W100" s="279"/>
      <c r="X100" s="279"/>
      <c r="Y100" s="279"/>
      <c r="Z100" s="279"/>
      <c r="AA100" s="279"/>
      <c r="AB100" s="279"/>
      <c r="AC100" s="279"/>
      <c r="AD100" s="279"/>
      <c r="AE100" s="279"/>
      <c r="AF100" s="279"/>
      <c r="AG100" s="279"/>
      <c r="AH100" s="279"/>
      <c r="AI100" s="279"/>
      <c r="AJ100" s="282"/>
      <c r="AK100" s="235"/>
      <c r="AL100" s="235"/>
      <c r="AM100" s="235"/>
      <c r="AN100" s="235"/>
      <c r="AO100" s="235"/>
      <c r="AP100" s="235"/>
      <c r="AQ100" s="235"/>
      <c r="AR100" s="235"/>
      <c r="AS100" s="235"/>
      <c r="AT100" s="235"/>
      <c r="AU100" s="235"/>
      <c r="AV100" s="235"/>
      <c r="AW100" s="235"/>
      <c r="AX100" s="235"/>
      <c r="AY100" s="235"/>
      <c r="AZ100" s="235"/>
      <c r="BA100" s="235"/>
      <c r="BB100" s="235"/>
      <c r="BC100" s="235"/>
      <c r="BD100" s="235"/>
      <c r="BE100" s="235"/>
      <c r="BF100" s="235"/>
      <c r="BG100" s="235"/>
      <c r="BH100" s="235"/>
      <c r="BI100" s="235"/>
      <c r="BJ100" s="235"/>
      <c r="BK100" s="235"/>
      <c r="BL100" s="235"/>
      <c r="BM100" s="235"/>
      <c r="BN100" s="235"/>
      <c r="BO100" s="235"/>
      <c r="BP100" s="235"/>
      <c r="BQ100" s="235"/>
      <c r="BR100" s="235"/>
      <c r="BS100" s="235"/>
      <c r="BT100" s="235"/>
      <c r="BU100" s="235"/>
      <c r="BV100" s="235"/>
      <c r="BW100" s="235"/>
      <c r="BX100" s="235"/>
      <c r="BY100" s="235"/>
      <c r="BZ100" s="235"/>
      <c r="CA100" s="235"/>
      <c r="CB100" s="235"/>
      <c r="CC100" s="235"/>
      <c r="CD100" s="235"/>
      <c r="CE100" s="235"/>
      <c r="CF100" s="235"/>
      <c r="CG100" s="235"/>
      <c r="CH100" s="235"/>
      <c r="CI100" s="235"/>
      <c r="CJ100" s="235"/>
      <c r="CK100" s="235"/>
      <c r="CL100" s="235"/>
      <c r="CM100" s="235"/>
      <c r="CN100" s="235"/>
      <c r="CO100" s="235"/>
      <c r="CP100" s="235"/>
      <c r="CQ100" s="235"/>
      <c r="CR100" s="235"/>
      <c r="CS100" s="235"/>
      <c r="CT100" s="235"/>
      <c r="CU100" s="235"/>
      <c r="CV100" s="235"/>
      <c r="CW100" s="235"/>
      <c r="CX100" s="235"/>
      <c r="CY100" s="235"/>
      <c r="CZ100" s="235"/>
      <c r="DA100" s="235"/>
      <c r="DB100" s="235"/>
      <c r="DC100" s="235"/>
      <c r="DD100" s="235"/>
      <c r="DE100" s="235"/>
      <c r="DF100" s="235"/>
      <c r="DG100" s="235"/>
      <c r="DH100" s="235"/>
      <c r="DI100" s="235"/>
      <c r="DJ100" s="235"/>
      <c r="DK100" s="235"/>
      <c r="DL100" s="235"/>
      <c r="DM100" s="235"/>
      <c r="DN100" s="235"/>
      <c r="DO100" s="235"/>
      <c r="DP100" s="235"/>
      <c r="DQ100" s="235"/>
    </row>
    <row r="101" spans="1:121" s="117" customFormat="1" ht="18.75" thickBot="1" x14ac:dyDescent="0.3">
      <c r="A101" s="297"/>
      <c r="B101" s="97">
        <v>85</v>
      </c>
      <c r="C101" s="87" t="s">
        <v>216</v>
      </c>
      <c r="D101" s="98"/>
      <c r="E101" s="105"/>
      <c r="F101" s="106"/>
      <c r="G101" s="107"/>
      <c r="H101" s="107"/>
      <c r="I101" s="107"/>
      <c r="J101" s="321"/>
      <c r="K101" s="107"/>
      <c r="L101" s="107"/>
      <c r="M101" s="107"/>
      <c r="N101" s="107"/>
      <c r="O101" s="107"/>
      <c r="P101" s="107"/>
      <c r="Q101" s="107"/>
      <c r="R101" s="107"/>
      <c r="S101" s="109">
        <f t="shared" si="5"/>
        <v>0</v>
      </c>
      <c r="T101" s="103">
        <f t="shared" si="6"/>
        <v>0</v>
      </c>
      <c r="U101" s="279"/>
      <c r="V101" s="234"/>
      <c r="W101" s="279"/>
      <c r="X101" s="279"/>
      <c r="Y101" s="279"/>
      <c r="Z101" s="279"/>
      <c r="AA101" s="279"/>
      <c r="AB101" s="279"/>
      <c r="AC101" s="279"/>
      <c r="AD101" s="279"/>
      <c r="AE101" s="279"/>
      <c r="AF101" s="279"/>
      <c r="AG101" s="279"/>
      <c r="AH101" s="279"/>
      <c r="AI101" s="279"/>
      <c r="AJ101" s="282"/>
      <c r="AK101" s="235"/>
      <c r="AL101" s="235"/>
      <c r="AM101" s="235"/>
      <c r="AN101" s="235"/>
      <c r="AO101" s="235"/>
      <c r="AP101" s="235"/>
      <c r="AQ101" s="235"/>
      <c r="AR101" s="235"/>
      <c r="AS101" s="235"/>
      <c r="AT101" s="235"/>
      <c r="AU101" s="235"/>
      <c r="AV101" s="235"/>
      <c r="AW101" s="235"/>
      <c r="AX101" s="235"/>
      <c r="AY101" s="235"/>
      <c r="AZ101" s="235"/>
      <c r="BA101" s="235"/>
      <c r="BB101" s="235"/>
      <c r="BC101" s="235"/>
      <c r="BD101" s="235"/>
      <c r="BE101" s="235"/>
      <c r="BF101" s="235"/>
      <c r="BG101" s="235"/>
      <c r="BH101" s="235"/>
      <c r="BI101" s="235"/>
      <c r="BJ101" s="235"/>
      <c r="BK101" s="235"/>
      <c r="BL101" s="235"/>
      <c r="BM101" s="235"/>
      <c r="BN101" s="235"/>
      <c r="BO101" s="235"/>
      <c r="BP101" s="235"/>
      <c r="BQ101" s="235"/>
      <c r="BR101" s="235"/>
      <c r="BS101" s="235"/>
      <c r="BT101" s="235"/>
      <c r="BU101" s="235"/>
      <c r="BV101" s="235"/>
      <c r="BW101" s="235"/>
      <c r="BX101" s="235"/>
      <c r="BY101" s="235"/>
      <c r="BZ101" s="235"/>
      <c r="CA101" s="235"/>
      <c r="CB101" s="235"/>
      <c r="CC101" s="235"/>
      <c r="CD101" s="235"/>
      <c r="CE101" s="235"/>
      <c r="CF101" s="235"/>
      <c r="CG101" s="235"/>
      <c r="CH101" s="235"/>
      <c r="CI101" s="235"/>
      <c r="CJ101" s="235"/>
      <c r="CK101" s="235"/>
      <c r="CL101" s="235"/>
      <c r="CM101" s="235"/>
      <c r="CN101" s="235"/>
      <c r="CO101" s="235"/>
      <c r="CP101" s="235"/>
      <c r="CQ101" s="235"/>
      <c r="CR101" s="235"/>
      <c r="CS101" s="235"/>
      <c r="CT101" s="235"/>
      <c r="CU101" s="235"/>
      <c r="CV101" s="235"/>
      <c r="CW101" s="235"/>
      <c r="CX101" s="235"/>
      <c r="CY101" s="235"/>
      <c r="CZ101" s="235"/>
      <c r="DA101" s="235"/>
      <c r="DB101" s="235"/>
      <c r="DC101" s="235"/>
      <c r="DD101" s="235"/>
      <c r="DE101" s="235"/>
      <c r="DF101" s="235"/>
      <c r="DG101" s="235"/>
      <c r="DH101" s="235"/>
      <c r="DI101" s="235"/>
      <c r="DJ101" s="235"/>
      <c r="DK101" s="235"/>
      <c r="DL101" s="235"/>
      <c r="DM101" s="235"/>
      <c r="DN101" s="235"/>
      <c r="DO101" s="235"/>
      <c r="DP101" s="235"/>
      <c r="DQ101" s="235"/>
    </row>
    <row r="102" spans="1:121" s="117" customFormat="1" ht="36.75" thickBot="1" x14ac:dyDescent="0.3">
      <c r="A102" s="297"/>
      <c r="B102" s="97">
        <v>86</v>
      </c>
      <c r="C102" s="87" t="s">
        <v>110</v>
      </c>
      <c r="D102" s="98">
        <v>1597</v>
      </c>
      <c r="E102" s="105">
        <v>43428000</v>
      </c>
      <c r="F102" s="106">
        <v>30399600</v>
      </c>
      <c r="G102" s="107"/>
      <c r="H102" s="107"/>
      <c r="I102" s="107">
        <v>30399600</v>
      </c>
      <c r="J102" s="321"/>
      <c r="K102" s="107"/>
      <c r="L102" s="107"/>
      <c r="M102" s="107"/>
      <c r="N102" s="107"/>
      <c r="O102" s="107"/>
      <c r="P102" s="107"/>
      <c r="Q102" s="107"/>
      <c r="R102" s="107"/>
      <c r="S102" s="109">
        <f t="shared" si="5"/>
        <v>30399600</v>
      </c>
      <c r="T102" s="103">
        <f t="shared" si="6"/>
        <v>0</v>
      </c>
      <c r="U102" s="279"/>
      <c r="V102" s="234"/>
      <c r="W102" s="279"/>
      <c r="X102" s="279"/>
      <c r="Y102" s="279"/>
      <c r="Z102" s="279"/>
      <c r="AA102" s="279"/>
      <c r="AB102" s="279"/>
      <c r="AC102" s="279"/>
      <c r="AD102" s="279"/>
      <c r="AE102" s="279"/>
      <c r="AF102" s="279"/>
      <c r="AG102" s="279"/>
      <c r="AH102" s="279"/>
      <c r="AI102" s="279"/>
      <c r="AJ102" s="282"/>
      <c r="AK102" s="235"/>
      <c r="AL102" s="235"/>
      <c r="AM102" s="235"/>
      <c r="AN102" s="235"/>
      <c r="AO102" s="235"/>
      <c r="AP102" s="235"/>
      <c r="AQ102" s="235"/>
      <c r="AR102" s="235"/>
      <c r="AS102" s="235"/>
      <c r="AT102" s="235"/>
      <c r="AU102" s="235"/>
      <c r="AV102" s="235"/>
      <c r="AW102" s="235"/>
      <c r="AX102" s="235"/>
      <c r="AY102" s="235"/>
      <c r="AZ102" s="235"/>
      <c r="BA102" s="235"/>
      <c r="BB102" s="235"/>
      <c r="BC102" s="235"/>
      <c r="BD102" s="235"/>
      <c r="BE102" s="235"/>
      <c r="BF102" s="235"/>
      <c r="BG102" s="235"/>
      <c r="BH102" s="235"/>
      <c r="BI102" s="235"/>
      <c r="BJ102" s="235"/>
      <c r="BK102" s="235"/>
      <c r="BL102" s="235"/>
      <c r="BM102" s="235"/>
      <c r="BN102" s="235"/>
      <c r="BO102" s="235"/>
      <c r="BP102" s="235"/>
      <c r="BQ102" s="235"/>
      <c r="BR102" s="235"/>
      <c r="BS102" s="235"/>
      <c r="BT102" s="235"/>
      <c r="BU102" s="235"/>
      <c r="BV102" s="235"/>
      <c r="BW102" s="235"/>
      <c r="BX102" s="235"/>
      <c r="BY102" s="235"/>
      <c r="BZ102" s="235"/>
      <c r="CA102" s="235"/>
      <c r="CB102" s="235"/>
      <c r="CC102" s="235"/>
      <c r="CD102" s="235"/>
      <c r="CE102" s="235"/>
      <c r="CF102" s="235"/>
      <c r="CG102" s="235"/>
      <c r="CH102" s="235"/>
      <c r="CI102" s="235"/>
      <c r="CJ102" s="235"/>
      <c r="CK102" s="235"/>
      <c r="CL102" s="235"/>
      <c r="CM102" s="235"/>
      <c r="CN102" s="235"/>
      <c r="CO102" s="235"/>
      <c r="CP102" s="235"/>
      <c r="CQ102" s="235"/>
      <c r="CR102" s="235"/>
      <c r="CS102" s="235"/>
      <c r="CT102" s="235"/>
      <c r="CU102" s="235"/>
      <c r="CV102" s="235"/>
      <c r="CW102" s="235"/>
      <c r="CX102" s="235"/>
      <c r="CY102" s="235"/>
      <c r="CZ102" s="235"/>
      <c r="DA102" s="235"/>
      <c r="DB102" s="235"/>
      <c r="DC102" s="235"/>
      <c r="DD102" s="235"/>
      <c r="DE102" s="235"/>
      <c r="DF102" s="235"/>
      <c r="DG102" s="235"/>
      <c r="DH102" s="235"/>
      <c r="DI102" s="235"/>
      <c r="DJ102" s="235"/>
      <c r="DK102" s="235"/>
      <c r="DL102" s="235"/>
      <c r="DM102" s="235"/>
      <c r="DN102" s="235"/>
      <c r="DO102" s="235"/>
      <c r="DP102" s="235"/>
      <c r="DQ102" s="235"/>
    </row>
    <row r="103" spans="1:121" s="117" customFormat="1" ht="18.75" thickBot="1" x14ac:dyDescent="0.3">
      <c r="A103" s="297"/>
      <c r="B103" s="97">
        <v>87</v>
      </c>
      <c r="C103" s="87" t="s">
        <v>111</v>
      </c>
      <c r="D103" s="98">
        <v>3141</v>
      </c>
      <c r="E103" s="105">
        <v>33278370</v>
      </c>
      <c r="F103" s="106">
        <f>+L103</f>
        <v>23294859</v>
      </c>
      <c r="G103" s="107"/>
      <c r="H103" s="107"/>
      <c r="I103" s="107"/>
      <c r="J103" s="321"/>
      <c r="K103" s="107"/>
      <c r="L103" s="107">
        <v>23294859</v>
      </c>
      <c r="M103" s="107"/>
      <c r="N103" s="107"/>
      <c r="O103" s="107"/>
      <c r="P103" s="107"/>
      <c r="Q103" s="107"/>
      <c r="R103" s="107"/>
      <c r="S103" s="109">
        <f t="shared" si="5"/>
        <v>23294859</v>
      </c>
      <c r="T103" s="103">
        <f t="shared" si="6"/>
        <v>0</v>
      </c>
      <c r="U103" s="279"/>
      <c r="V103" s="234"/>
      <c r="W103" s="279"/>
      <c r="X103" s="279"/>
      <c r="Y103" s="279"/>
      <c r="Z103" s="279"/>
      <c r="AA103" s="279"/>
      <c r="AB103" s="279"/>
      <c r="AC103" s="279"/>
      <c r="AD103" s="279"/>
      <c r="AE103" s="279"/>
      <c r="AF103" s="279"/>
      <c r="AG103" s="279"/>
      <c r="AH103" s="279"/>
      <c r="AI103" s="279"/>
      <c r="AJ103" s="282"/>
      <c r="AK103" s="235"/>
      <c r="AL103" s="235"/>
      <c r="AM103" s="235"/>
      <c r="AN103" s="235"/>
      <c r="AO103" s="235"/>
      <c r="AP103" s="235"/>
      <c r="AQ103" s="235"/>
      <c r="AR103" s="235"/>
      <c r="AS103" s="235"/>
      <c r="AT103" s="235"/>
      <c r="AU103" s="235"/>
      <c r="AV103" s="235"/>
      <c r="AW103" s="235"/>
      <c r="AX103" s="235"/>
      <c r="AY103" s="235"/>
      <c r="AZ103" s="235"/>
      <c r="BA103" s="235"/>
      <c r="BB103" s="235"/>
      <c r="BC103" s="235"/>
      <c r="BD103" s="235"/>
      <c r="BE103" s="235"/>
      <c r="BF103" s="235"/>
      <c r="BG103" s="235"/>
      <c r="BH103" s="235"/>
      <c r="BI103" s="235"/>
      <c r="BJ103" s="235"/>
      <c r="BK103" s="235"/>
      <c r="BL103" s="235"/>
      <c r="BM103" s="235"/>
      <c r="BN103" s="235"/>
      <c r="BO103" s="235"/>
      <c r="BP103" s="235"/>
      <c r="BQ103" s="235"/>
      <c r="BR103" s="235"/>
      <c r="BS103" s="235"/>
      <c r="BT103" s="235"/>
      <c r="BU103" s="235"/>
      <c r="BV103" s="235"/>
      <c r="BW103" s="235"/>
      <c r="BX103" s="235"/>
      <c r="BY103" s="235"/>
      <c r="BZ103" s="235"/>
      <c r="CA103" s="235"/>
      <c r="CB103" s="235"/>
      <c r="CC103" s="235"/>
      <c r="CD103" s="235"/>
      <c r="CE103" s="235"/>
      <c r="CF103" s="235"/>
      <c r="CG103" s="235"/>
      <c r="CH103" s="235"/>
      <c r="CI103" s="235"/>
      <c r="CJ103" s="235"/>
      <c r="CK103" s="235"/>
      <c r="CL103" s="235"/>
      <c r="CM103" s="235"/>
      <c r="CN103" s="235"/>
      <c r="CO103" s="235"/>
      <c r="CP103" s="235"/>
      <c r="CQ103" s="235"/>
      <c r="CR103" s="235"/>
      <c r="CS103" s="235"/>
      <c r="CT103" s="235"/>
      <c r="CU103" s="235"/>
      <c r="CV103" s="235"/>
      <c r="CW103" s="235"/>
      <c r="CX103" s="235"/>
      <c r="CY103" s="235"/>
      <c r="CZ103" s="235"/>
      <c r="DA103" s="235"/>
      <c r="DB103" s="235"/>
      <c r="DC103" s="235"/>
      <c r="DD103" s="235"/>
      <c r="DE103" s="235"/>
      <c r="DF103" s="235"/>
      <c r="DG103" s="235"/>
      <c r="DH103" s="235"/>
      <c r="DI103" s="235"/>
      <c r="DJ103" s="235"/>
      <c r="DK103" s="235"/>
      <c r="DL103" s="235"/>
      <c r="DM103" s="235"/>
      <c r="DN103" s="235"/>
      <c r="DO103" s="235"/>
      <c r="DP103" s="235"/>
      <c r="DQ103" s="235"/>
    </row>
    <row r="104" spans="1:121" s="117" customFormat="1" ht="36.75" thickBot="1" x14ac:dyDescent="0.3">
      <c r="A104" s="297"/>
      <c r="B104" s="97">
        <v>88</v>
      </c>
      <c r="C104" s="87" t="s">
        <v>112</v>
      </c>
      <c r="D104" s="98"/>
      <c r="E104" s="105"/>
      <c r="F104" s="106"/>
      <c r="G104" s="107"/>
      <c r="H104" s="107"/>
      <c r="I104" s="107"/>
      <c r="J104" s="321"/>
      <c r="K104" s="107"/>
      <c r="L104" s="107"/>
      <c r="M104" s="107"/>
      <c r="N104" s="107"/>
      <c r="O104" s="107"/>
      <c r="P104" s="107"/>
      <c r="Q104" s="107"/>
      <c r="R104" s="107"/>
      <c r="S104" s="109">
        <f t="shared" si="5"/>
        <v>0</v>
      </c>
      <c r="T104" s="103">
        <f t="shared" si="6"/>
        <v>0</v>
      </c>
      <c r="U104" s="279"/>
      <c r="V104" s="234"/>
      <c r="W104" s="279"/>
      <c r="X104" s="279"/>
      <c r="Y104" s="279"/>
      <c r="Z104" s="279"/>
      <c r="AA104" s="279"/>
      <c r="AB104" s="279"/>
      <c r="AC104" s="279"/>
      <c r="AD104" s="279"/>
      <c r="AE104" s="279"/>
      <c r="AF104" s="279"/>
      <c r="AG104" s="279"/>
      <c r="AH104" s="279"/>
      <c r="AI104" s="279"/>
      <c r="AJ104" s="282"/>
      <c r="AK104" s="235"/>
      <c r="AL104" s="235"/>
      <c r="AM104" s="235"/>
      <c r="AN104" s="235"/>
      <c r="AO104" s="235"/>
      <c r="AP104" s="235"/>
      <c r="AQ104" s="235"/>
      <c r="AR104" s="235"/>
      <c r="AS104" s="235"/>
      <c r="AT104" s="235"/>
      <c r="AU104" s="235"/>
      <c r="AV104" s="235"/>
      <c r="AW104" s="235"/>
      <c r="AX104" s="235"/>
      <c r="AY104" s="235"/>
      <c r="AZ104" s="235"/>
      <c r="BA104" s="235"/>
      <c r="BB104" s="235"/>
      <c r="BC104" s="235"/>
      <c r="BD104" s="235"/>
      <c r="BE104" s="235"/>
      <c r="BF104" s="235"/>
      <c r="BG104" s="235"/>
      <c r="BH104" s="235"/>
      <c r="BI104" s="235"/>
      <c r="BJ104" s="235"/>
      <c r="BK104" s="235"/>
      <c r="BL104" s="235"/>
      <c r="BM104" s="235"/>
      <c r="BN104" s="235"/>
      <c r="BO104" s="235"/>
      <c r="BP104" s="235"/>
      <c r="BQ104" s="235"/>
      <c r="BR104" s="235"/>
      <c r="BS104" s="235"/>
      <c r="BT104" s="235"/>
      <c r="BU104" s="235"/>
      <c r="BV104" s="235"/>
      <c r="BW104" s="235"/>
      <c r="BX104" s="235"/>
      <c r="BY104" s="235"/>
      <c r="BZ104" s="235"/>
      <c r="CA104" s="235"/>
      <c r="CB104" s="235"/>
      <c r="CC104" s="235"/>
      <c r="CD104" s="235"/>
      <c r="CE104" s="235"/>
      <c r="CF104" s="235"/>
      <c r="CG104" s="235"/>
      <c r="CH104" s="235"/>
      <c r="CI104" s="235"/>
      <c r="CJ104" s="235"/>
      <c r="CK104" s="235"/>
      <c r="CL104" s="235"/>
      <c r="CM104" s="235"/>
      <c r="CN104" s="235"/>
      <c r="CO104" s="235"/>
      <c r="CP104" s="235"/>
      <c r="CQ104" s="235"/>
      <c r="CR104" s="235"/>
      <c r="CS104" s="235"/>
      <c r="CT104" s="235"/>
      <c r="CU104" s="235"/>
      <c r="CV104" s="235"/>
      <c r="CW104" s="235"/>
      <c r="CX104" s="235"/>
      <c r="CY104" s="235"/>
      <c r="CZ104" s="235"/>
      <c r="DA104" s="235"/>
      <c r="DB104" s="235"/>
      <c r="DC104" s="235"/>
      <c r="DD104" s="235"/>
      <c r="DE104" s="235"/>
      <c r="DF104" s="235"/>
      <c r="DG104" s="235"/>
      <c r="DH104" s="235"/>
      <c r="DI104" s="235"/>
      <c r="DJ104" s="235"/>
      <c r="DK104" s="235"/>
      <c r="DL104" s="235"/>
      <c r="DM104" s="235"/>
      <c r="DN104" s="235"/>
      <c r="DO104" s="235"/>
      <c r="DP104" s="235"/>
      <c r="DQ104" s="235"/>
    </row>
    <row r="105" spans="1:121" s="117" customFormat="1" ht="18.75" thickBot="1" x14ac:dyDescent="0.3">
      <c r="A105" s="297"/>
      <c r="B105" s="97">
        <v>89</v>
      </c>
      <c r="C105" s="87" t="s">
        <v>113</v>
      </c>
      <c r="D105" s="98"/>
      <c r="E105" s="105"/>
      <c r="F105" s="106"/>
      <c r="G105" s="107"/>
      <c r="H105" s="107"/>
      <c r="I105" s="107"/>
      <c r="J105" s="321"/>
      <c r="K105" s="107"/>
      <c r="L105" s="107"/>
      <c r="M105" s="107"/>
      <c r="N105" s="107"/>
      <c r="O105" s="107"/>
      <c r="P105" s="107"/>
      <c r="Q105" s="107"/>
      <c r="R105" s="107"/>
      <c r="S105" s="109">
        <f t="shared" si="5"/>
        <v>0</v>
      </c>
      <c r="T105" s="103">
        <f t="shared" si="6"/>
        <v>0</v>
      </c>
      <c r="U105" s="279"/>
      <c r="V105" s="234"/>
      <c r="W105" s="279"/>
      <c r="X105" s="279"/>
      <c r="Y105" s="279"/>
      <c r="Z105" s="279"/>
      <c r="AA105" s="279"/>
      <c r="AB105" s="279"/>
      <c r="AC105" s="279"/>
      <c r="AD105" s="279"/>
      <c r="AE105" s="279"/>
      <c r="AF105" s="279"/>
      <c r="AG105" s="279"/>
      <c r="AH105" s="279"/>
      <c r="AI105" s="279"/>
      <c r="AJ105" s="282"/>
      <c r="AK105" s="235"/>
      <c r="AL105" s="235"/>
      <c r="AM105" s="235"/>
      <c r="AN105" s="235"/>
      <c r="AO105" s="235"/>
      <c r="AP105" s="235"/>
      <c r="AQ105" s="235"/>
      <c r="AR105" s="235"/>
      <c r="AS105" s="235"/>
      <c r="AT105" s="235"/>
      <c r="AU105" s="235"/>
      <c r="AV105" s="235"/>
      <c r="AW105" s="235"/>
      <c r="AX105" s="235"/>
      <c r="AY105" s="235"/>
      <c r="AZ105" s="235"/>
      <c r="BA105" s="235"/>
      <c r="BB105" s="235"/>
      <c r="BC105" s="235"/>
      <c r="BD105" s="235"/>
      <c r="BE105" s="235"/>
      <c r="BF105" s="235"/>
      <c r="BG105" s="235"/>
      <c r="BH105" s="235"/>
      <c r="BI105" s="235"/>
      <c r="BJ105" s="235"/>
      <c r="BK105" s="235"/>
      <c r="BL105" s="235"/>
      <c r="BM105" s="235"/>
      <c r="BN105" s="235"/>
      <c r="BO105" s="235"/>
      <c r="BP105" s="235"/>
      <c r="BQ105" s="235"/>
      <c r="BR105" s="235"/>
      <c r="BS105" s="235"/>
      <c r="BT105" s="235"/>
      <c r="BU105" s="235"/>
      <c r="BV105" s="235"/>
      <c r="BW105" s="235"/>
      <c r="BX105" s="235"/>
      <c r="BY105" s="235"/>
      <c r="BZ105" s="235"/>
      <c r="CA105" s="235"/>
      <c r="CB105" s="235"/>
      <c r="CC105" s="235"/>
      <c r="CD105" s="235"/>
      <c r="CE105" s="235"/>
      <c r="CF105" s="235"/>
      <c r="CG105" s="235"/>
      <c r="CH105" s="235"/>
      <c r="CI105" s="235"/>
      <c r="CJ105" s="235"/>
      <c r="CK105" s="235"/>
      <c r="CL105" s="235"/>
      <c r="CM105" s="235"/>
      <c r="CN105" s="235"/>
      <c r="CO105" s="235"/>
      <c r="CP105" s="235"/>
      <c r="CQ105" s="235"/>
      <c r="CR105" s="235"/>
      <c r="CS105" s="235"/>
      <c r="CT105" s="235"/>
      <c r="CU105" s="235"/>
      <c r="CV105" s="235"/>
      <c r="CW105" s="235"/>
      <c r="CX105" s="235"/>
      <c r="CY105" s="235"/>
      <c r="CZ105" s="235"/>
      <c r="DA105" s="235"/>
      <c r="DB105" s="235"/>
      <c r="DC105" s="235"/>
      <c r="DD105" s="235"/>
      <c r="DE105" s="235"/>
      <c r="DF105" s="235"/>
      <c r="DG105" s="235"/>
      <c r="DH105" s="235"/>
      <c r="DI105" s="235"/>
      <c r="DJ105" s="235"/>
      <c r="DK105" s="235"/>
      <c r="DL105" s="235"/>
      <c r="DM105" s="235"/>
      <c r="DN105" s="235"/>
      <c r="DO105" s="235"/>
      <c r="DP105" s="235"/>
      <c r="DQ105" s="235"/>
    </row>
    <row r="106" spans="1:121" s="117" customFormat="1" ht="18.75" thickBot="1" x14ac:dyDescent="0.3">
      <c r="A106" s="297"/>
      <c r="B106" s="97">
        <v>90</v>
      </c>
      <c r="C106" s="87" t="s">
        <v>114</v>
      </c>
      <c r="D106" s="98"/>
      <c r="E106" s="105"/>
      <c r="F106" s="106"/>
      <c r="G106" s="107"/>
      <c r="H106" s="107"/>
      <c r="I106" s="107"/>
      <c r="J106" s="321"/>
      <c r="K106" s="107"/>
      <c r="L106" s="107"/>
      <c r="M106" s="107"/>
      <c r="N106" s="107"/>
      <c r="O106" s="107"/>
      <c r="P106" s="107"/>
      <c r="Q106" s="107"/>
      <c r="R106" s="107"/>
      <c r="S106" s="109">
        <f t="shared" si="5"/>
        <v>0</v>
      </c>
      <c r="T106" s="103">
        <f t="shared" si="6"/>
        <v>0</v>
      </c>
      <c r="U106" s="279"/>
      <c r="V106" s="234"/>
      <c r="W106" s="279"/>
      <c r="X106" s="279"/>
      <c r="Y106" s="279"/>
      <c r="Z106" s="279"/>
      <c r="AA106" s="279"/>
      <c r="AB106" s="279"/>
      <c r="AC106" s="279"/>
      <c r="AD106" s="279"/>
      <c r="AE106" s="279"/>
      <c r="AF106" s="279"/>
      <c r="AG106" s="279"/>
      <c r="AH106" s="279"/>
      <c r="AI106" s="279"/>
      <c r="AJ106" s="282"/>
      <c r="AK106" s="235"/>
      <c r="AL106" s="235"/>
      <c r="AM106" s="235"/>
      <c r="AN106" s="235"/>
      <c r="AO106" s="235"/>
      <c r="AP106" s="235"/>
      <c r="AQ106" s="235"/>
      <c r="AR106" s="235"/>
      <c r="AS106" s="235"/>
      <c r="AT106" s="235"/>
      <c r="AU106" s="235"/>
      <c r="AV106" s="235"/>
      <c r="AW106" s="235"/>
      <c r="AX106" s="235"/>
      <c r="AY106" s="235"/>
      <c r="AZ106" s="235"/>
      <c r="BA106" s="235"/>
      <c r="BB106" s="235"/>
      <c r="BC106" s="235"/>
      <c r="BD106" s="235"/>
      <c r="BE106" s="235"/>
      <c r="BF106" s="235"/>
      <c r="BG106" s="235"/>
      <c r="BH106" s="235"/>
      <c r="BI106" s="235"/>
      <c r="BJ106" s="235"/>
      <c r="BK106" s="235"/>
      <c r="BL106" s="235"/>
      <c r="BM106" s="235"/>
      <c r="BN106" s="235"/>
      <c r="BO106" s="235"/>
      <c r="BP106" s="235"/>
      <c r="BQ106" s="235"/>
      <c r="BR106" s="235"/>
      <c r="BS106" s="235"/>
      <c r="BT106" s="235"/>
      <c r="BU106" s="235"/>
      <c r="BV106" s="235"/>
      <c r="BW106" s="235"/>
      <c r="BX106" s="235"/>
      <c r="BY106" s="235"/>
      <c r="BZ106" s="235"/>
      <c r="CA106" s="235"/>
      <c r="CB106" s="235"/>
      <c r="CC106" s="235"/>
      <c r="CD106" s="235"/>
      <c r="CE106" s="235"/>
      <c r="CF106" s="235"/>
      <c r="CG106" s="235"/>
      <c r="CH106" s="235"/>
      <c r="CI106" s="235"/>
      <c r="CJ106" s="235"/>
      <c r="CK106" s="235"/>
      <c r="CL106" s="235"/>
      <c r="CM106" s="235"/>
      <c r="CN106" s="235"/>
      <c r="CO106" s="235"/>
      <c r="CP106" s="235"/>
      <c r="CQ106" s="235"/>
      <c r="CR106" s="235"/>
      <c r="CS106" s="235"/>
      <c r="CT106" s="235"/>
      <c r="CU106" s="235"/>
      <c r="CV106" s="235"/>
      <c r="CW106" s="235"/>
      <c r="CX106" s="235"/>
      <c r="CY106" s="235"/>
      <c r="CZ106" s="235"/>
      <c r="DA106" s="235"/>
      <c r="DB106" s="235"/>
      <c r="DC106" s="235"/>
      <c r="DD106" s="235"/>
      <c r="DE106" s="235"/>
      <c r="DF106" s="235"/>
      <c r="DG106" s="235"/>
      <c r="DH106" s="235"/>
      <c r="DI106" s="235"/>
      <c r="DJ106" s="235"/>
      <c r="DK106" s="235"/>
      <c r="DL106" s="235"/>
      <c r="DM106" s="235"/>
      <c r="DN106" s="235"/>
      <c r="DO106" s="235"/>
      <c r="DP106" s="235"/>
      <c r="DQ106" s="235"/>
    </row>
    <row r="107" spans="1:121" s="117" customFormat="1" ht="36.75" thickBot="1" x14ac:dyDescent="0.3">
      <c r="A107" s="297"/>
      <c r="B107" s="97">
        <v>91</v>
      </c>
      <c r="C107" s="87" t="s">
        <v>115</v>
      </c>
      <c r="D107" s="98"/>
      <c r="E107" s="105">
        <f>+G107*12</f>
        <v>336240468</v>
      </c>
      <c r="F107" s="106">
        <f>SUM(G107:R107)</f>
        <v>196140273</v>
      </c>
      <c r="G107" s="107">
        <v>28020039</v>
      </c>
      <c r="H107" s="107">
        <v>28020039</v>
      </c>
      <c r="I107" s="107">
        <v>28020039</v>
      </c>
      <c r="J107" s="321">
        <v>28020039</v>
      </c>
      <c r="K107" s="107">
        <v>28020039</v>
      </c>
      <c r="L107" s="107">
        <v>28020039</v>
      </c>
      <c r="M107" s="107">
        <v>28020039</v>
      </c>
      <c r="N107" s="107"/>
      <c r="O107" s="107"/>
      <c r="P107" s="107"/>
      <c r="Q107" s="107"/>
      <c r="R107" s="107"/>
      <c r="S107" s="109">
        <f t="shared" si="5"/>
        <v>196140273</v>
      </c>
      <c r="T107" s="103">
        <f t="shared" si="6"/>
        <v>0</v>
      </c>
      <c r="U107" s="279"/>
      <c r="V107" s="234"/>
      <c r="W107" s="279"/>
      <c r="X107" s="279"/>
      <c r="Y107" s="279"/>
      <c r="Z107" s="279"/>
      <c r="AA107" s="279"/>
      <c r="AB107" s="279"/>
      <c r="AC107" s="279"/>
      <c r="AD107" s="279"/>
      <c r="AE107" s="279"/>
      <c r="AF107" s="279"/>
      <c r="AG107" s="279"/>
      <c r="AH107" s="279"/>
      <c r="AI107" s="279"/>
      <c r="AJ107" s="282"/>
      <c r="AK107" s="235"/>
      <c r="AL107" s="235"/>
      <c r="AM107" s="235"/>
      <c r="AN107" s="235"/>
      <c r="AO107" s="235"/>
      <c r="AP107" s="235"/>
      <c r="AQ107" s="235"/>
      <c r="AR107" s="235"/>
      <c r="AS107" s="235"/>
      <c r="AT107" s="235"/>
      <c r="AU107" s="235"/>
      <c r="AV107" s="235"/>
      <c r="AW107" s="235"/>
      <c r="AX107" s="235"/>
      <c r="AY107" s="235"/>
      <c r="AZ107" s="235"/>
      <c r="BA107" s="235"/>
      <c r="BB107" s="235"/>
      <c r="BC107" s="235"/>
      <c r="BD107" s="235"/>
      <c r="BE107" s="235"/>
      <c r="BF107" s="235"/>
      <c r="BG107" s="235"/>
      <c r="BH107" s="235"/>
      <c r="BI107" s="235"/>
      <c r="BJ107" s="235"/>
      <c r="BK107" s="235"/>
      <c r="BL107" s="235"/>
      <c r="BM107" s="235"/>
      <c r="BN107" s="235"/>
      <c r="BO107" s="235"/>
      <c r="BP107" s="235"/>
      <c r="BQ107" s="235"/>
      <c r="BR107" s="235"/>
      <c r="BS107" s="235"/>
      <c r="BT107" s="235"/>
      <c r="BU107" s="235"/>
      <c r="BV107" s="235"/>
      <c r="BW107" s="235"/>
      <c r="BX107" s="235"/>
      <c r="BY107" s="235"/>
      <c r="BZ107" s="235"/>
      <c r="CA107" s="235"/>
      <c r="CB107" s="235"/>
      <c r="CC107" s="235"/>
      <c r="CD107" s="235"/>
      <c r="CE107" s="235"/>
      <c r="CF107" s="235"/>
      <c r="CG107" s="235"/>
      <c r="CH107" s="235"/>
      <c r="CI107" s="235"/>
      <c r="CJ107" s="235"/>
      <c r="CK107" s="235"/>
      <c r="CL107" s="235"/>
      <c r="CM107" s="235"/>
      <c r="CN107" s="235"/>
      <c r="CO107" s="235"/>
      <c r="CP107" s="235"/>
      <c r="CQ107" s="235"/>
      <c r="CR107" s="235"/>
      <c r="CS107" s="235"/>
      <c r="CT107" s="235"/>
      <c r="CU107" s="235"/>
      <c r="CV107" s="235"/>
      <c r="CW107" s="235"/>
      <c r="CX107" s="235"/>
      <c r="CY107" s="235"/>
      <c r="CZ107" s="235"/>
      <c r="DA107" s="235"/>
      <c r="DB107" s="235"/>
      <c r="DC107" s="235"/>
      <c r="DD107" s="235"/>
      <c r="DE107" s="235"/>
      <c r="DF107" s="235"/>
      <c r="DG107" s="235"/>
      <c r="DH107" s="235"/>
      <c r="DI107" s="235"/>
      <c r="DJ107" s="235"/>
      <c r="DK107" s="235"/>
      <c r="DL107" s="235"/>
      <c r="DM107" s="235"/>
      <c r="DN107" s="235"/>
      <c r="DO107" s="235"/>
      <c r="DP107" s="235"/>
      <c r="DQ107" s="235"/>
    </row>
    <row r="108" spans="1:121" s="117" customFormat="1" ht="36.75" thickBot="1" x14ac:dyDescent="0.3">
      <c r="A108" s="297"/>
      <c r="B108" s="97">
        <v>92</v>
      </c>
      <c r="C108" s="87" t="s">
        <v>206</v>
      </c>
      <c r="D108" s="98"/>
      <c r="E108" s="105"/>
      <c r="F108" s="106"/>
      <c r="G108" s="107"/>
      <c r="H108" s="107"/>
      <c r="I108" s="107"/>
      <c r="J108" s="321"/>
      <c r="K108" s="107"/>
      <c r="L108" s="107"/>
      <c r="M108" s="107"/>
      <c r="N108" s="107"/>
      <c r="O108" s="107"/>
      <c r="P108" s="107"/>
      <c r="Q108" s="107"/>
      <c r="R108" s="107"/>
      <c r="S108" s="109"/>
      <c r="T108" s="103"/>
      <c r="U108" s="279"/>
      <c r="V108" s="234"/>
      <c r="W108" s="279"/>
      <c r="X108" s="279"/>
      <c r="Y108" s="279"/>
      <c r="Z108" s="279"/>
      <c r="AA108" s="279"/>
      <c r="AB108" s="279"/>
      <c r="AC108" s="279"/>
      <c r="AD108" s="279"/>
      <c r="AE108" s="279"/>
      <c r="AF108" s="279"/>
      <c r="AG108" s="279"/>
      <c r="AH108" s="279"/>
      <c r="AI108" s="279"/>
      <c r="AJ108" s="282"/>
      <c r="AK108" s="235"/>
      <c r="AL108" s="235"/>
      <c r="AM108" s="235"/>
      <c r="AN108" s="235"/>
      <c r="AO108" s="235"/>
      <c r="AP108" s="235"/>
      <c r="AQ108" s="235"/>
      <c r="AR108" s="235"/>
      <c r="AS108" s="235"/>
      <c r="AT108" s="235"/>
      <c r="AU108" s="235"/>
      <c r="AV108" s="235"/>
      <c r="AW108" s="235"/>
      <c r="AX108" s="235"/>
      <c r="AY108" s="235"/>
      <c r="AZ108" s="235"/>
      <c r="BA108" s="235"/>
      <c r="BB108" s="235"/>
      <c r="BC108" s="235"/>
      <c r="BD108" s="235"/>
      <c r="BE108" s="235"/>
      <c r="BF108" s="235"/>
      <c r="BG108" s="235"/>
      <c r="BH108" s="235"/>
      <c r="BI108" s="235"/>
      <c r="BJ108" s="235"/>
      <c r="BK108" s="235"/>
      <c r="BL108" s="235"/>
      <c r="BM108" s="235"/>
      <c r="BN108" s="235"/>
      <c r="BO108" s="235"/>
      <c r="BP108" s="235"/>
      <c r="BQ108" s="235"/>
      <c r="BR108" s="235"/>
      <c r="BS108" s="235"/>
      <c r="BT108" s="235"/>
      <c r="BU108" s="235"/>
      <c r="BV108" s="235"/>
      <c r="BW108" s="235"/>
      <c r="BX108" s="235"/>
      <c r="BY108" s="235"/>
      <c r="BZ108" s="235"/>
      <c r="CA108" s="235"/>
      <c r="CB108" s="235"/>
      <c r="CC108" s="235"/>
      <c r="CD108" s="235"/>
      <c r="CE108" s="235"/>
      <c r="CF108" s="235"/>
      <c r="CG108" s="235"/>
      <c r="CH108" s="235"/>
      <c r="CI108" s="235"/>
      <c r="CJ108" s="235"/>
      <c r="CK108" s="235"/>
      <c r="CL108" s="235"/>
      <c r="CM108" s="235"/>
      <c r="CN108" s="235"/>
      <c r="CO108" s="235"/>
      <c r="CP108" s="235"/>
      <c r="CQ108" s="235"/>
      <c r="CR108" s="235"/>
      <c r="CS108" s="235"/>
      <c r="CT108" s="235"/>
      <c r="CU108" s="235"/>
      <c r="CV108" s="235"/>
      <c r="CW108" s="235"/>
      <c r="CX108" s="235"/>
      <c r="CY108" s="235"/>
      <c r="CZ108" s="235"/>
      <c r="DA108" s="235"/>
      <c r="DB108" s="235"/>
      <c r="DC108" s="235"/>
      <c r="DD108" s="235"/>
      <c r="DE108" s="235"/>
      <c r="DF108" s="235"/>
      <c r="DG108" s="235"/>
      <c r="DH108" s="235"/>
      <c r="DI108" s="235"/>
      <c r="DJ108" s="235"/>
      <c r="DK108" s="235"/>
      <c r="DL108" s="235"/>
      <c r="DM108" s="235"/>
      <c r="DN108" s="235"/>
      <c r="DO108" s="235"/>
      <c r="DP108" s="235"/>
      <c r="DQ108" s="235"/>
    </row>
    <row r="109" spans="1:121" s="117" customFormat="1" ht="35.25" customHeight="1" thickBot="1" x14ac:dyDescent="0.3">
      <c r="A109" s="297"/>
      <c r="B109" s="97">
        <v>93</v>
      </c>
      <c r="C109" s="87" t="s">
        <v>116</v>
      </c>
      <c r="D109" s="98" t="s">
        <v>230</v>
      </c>
      <c r="E109" s="105">
        <v>696098879</v>
      </c>
      <c r="F109" s="106">
        <v>416168991</v>
      </c>
      <c r="G109" s="107"/>
      <c r="H109" s="107"/>
      <c r="I109" s="107"/>
      <c r="J109" s="321"/>
      <c r="K109" s="107"/>
      <c r="L109" s="107"/>
      <c r="M109" s="107">
        <v>416168991</v>
      </c>
      <c r="N109" s="107"/>
      <c r="O109" s="107"/>
      <c r="P109" s="107"/>
      <c r="Q109" s="107"/>
      <c r="R109" s="107"/>
      <c r="S109" s="109">
        <f t="shared" si="5"/>
        <v>416168991</v>
      </c>
      <c r="T109" s="103">
        <f t="shared" si="6"/>
        <v>0</v>
      </c>
      <c r="U109" s="279"/>
      <c r="V109" s="234"/>
      <c r="W109" s="279"/>
      <c r="X109" s="279"/>
      <c r="Y109" s="279"/>
      <c r="Z109" s="279"/>
      <c r="AA109" s="279"/>
      <c r="AB109" s="279"/>
      <c r="AC109" s="279"/>
      <c r="AD109" s="279"/>
      <c r="AE109" s="279"/>
      <c r="AF109" s="279"/>
      <c r="AG109" s="279"/>
      <c r="AH109" s="279"/>
      <c r="AI109" s="279"/>
      <c r="AJ109" s="282"/>
      <c r="AK109" s="235"/>
      <c r="AL109" s="235"/>
      <c r="AM109" s="235"/>
      <c r="AN109" s="235"/>
      <c r="AO109" s="235"/>
      <c r="AP109" s="235"/>
      <c r="AQ109" s="235"/>
      <c r="AR109" s="235"/>
      <c r="AS109" s="235"/>
      <c r="AT109" s="235"/>
      <c r="AU109" s="235"/>
      <c r="AV109" s="235"/>
      <c r="AW109" s="235"/>
      <c r="AX109" s="235"/>
      <c r="AY109" s="235"/>
      <c r="AZ109" s="235"/>
      <c r="BA109" s="235"/>
      <c r="BB109" s="235"/>
      <c r="BC109" s="235"/>
      <c r="BD109" s="235"/>
      <c r="BE109" s="235"/>
      <c r="BF109" s="235"/>
      <c r="BG109" s="235"/>
      <c r="BH109" s="235"/>
      <c r="BI109" s="235"/>
      <c r="BJ109" s="235"/>
      <c r="BK109" s="235"/>
      <c r="BL109" s="235"/>
      <c r="BM109" s="235"/>
      <c r="BN109" s="235"/>
      <c r="BO109" s="235"/>
      <c r="BP109" s="235"/>
      <c r="BQ109" s="235"/>
      <c r="BR109" s="235"/>
      <c r="BS109" s="235"/>
      <c r="BT109" s="235"/>
      <c r="BU109" s="235"/>
      <c r="BV109" s="235"/>
      <c r="BW109" s="235"/>
      <c r="BX109" s="235"/>
      <c r="BY109" s="235"/>
      <c r="BZ109" s="235"/>
      <c r="CA109" s="235"/>
      <c r="CB109" s="235"/>
      <c r="CC109" s="235"/>
      <c r="CD109" s="235"/>
      <c r="CE109" s="235"/>
      <c r="CF109" s="235"/>
      <c r="CG109" s="235"/>
      <c r="CH109" s="235"/>
      <c r="CI109" s="235"/>
      <c r="CJ109" s="235"/>
      <c r="CK109" s="235"/>
      <c r="CL109" s="235"/>
      <c r="CM109" s="235"/>
      <c r="CN109" s="235"/>
      <c r="CO109" s="235"/>
      <c r="CP109" s="235"/>
      <c r="CQ109" s="235"/>
      <c r="CR109" s="235"/>
      <c r="CS109" s="235"/>
      <c r="CT109" s="235"/>
      <c r="CU109" s="235"/>
      <c r="CV109" s="235"/>
      <c r="CW109" s="235"/>
      <c r="CX109" s="235"/>
      <c r="CY109" s="235"/>
      <c r="CZ109" s="235"/>
      <c r="DA109" s="235"/>
      <c r="DB109" s="235"/>
      <c r="DC109" s="235"/>
      <c r="DD109" s="235"/>
      <c r="DE109" s="235"/>
      <c r="DF109" s="235"/>
      <c r="DG109" s="235"/>
      <c r="DH109" s="235"/>
      <c r="DI109" s="235"/>
      <c r="DJ109" s="235"/>
      <c r="DK109" s="235"/>
      <c r="DL109" s="235"/>
      <c r="DM109" s="235"/>
      <c r="DN109" s="235"/>
      <c r="DO109" s="235"/>
      <c r="DP109" s="235"/>
      <c r="DQ109" s="235"/>
    </row>
    <row r="110" spans="1:121" s="117" customFormat="1" ht="39" customHeight="1" thickBot="1" x14ac:dyDescent="0.3">
      <c r="A110" s="297"/>
      <c r="B110" s="97">
        <v>94</v>
      </c>
      <c r="C110" s="87" t="s">
        <v>203</v>
      </c>
      <c r="D110" s="98"/>
      <c r="E110" s="105"/>
      <c r="F110" s="106"/>
      <c r="G110" s="107"/>
      <c r="H110" s="107"/>
      <c r="I110" s="107">
        <v>44534741</v>
      </c>
      <c r="J110" s="321"/>
      <c r="K110" s="107"/>
      <c r="L110" s="107"/>
      <c r="M110" s="107"/>
      <c r="N110" s="107"/>
      <c r="O110" s="107"/>
      <c r="P110" s="107"/>
      <c r="Q110" s="107"/>
      <c r="R110" s="107"/>
      <c r="S110" s="109"/>
      <c r="T110" s="103"/>
      <c r="U110" s="279"/>
      <c r="V110" s="234"/>
      <c r="W110" s="279"/>
      <c r="X110" s="279"/>
      <c r="Y110" s="279"/>
      <c r="Z110" s="279"/>
      <c r="AA110" s="279"/>
      <c r="AB110" s="279"/>
      <c r="AC110" s="279"/>
      <c r="AD110" s="279"/>
      <c r="AE110" s="279"/>
      <c r="AF110" s="279"/>
      <c r="AG110" s="279"/>
      <c r="AH110" s="279"/>
      <c r="AI110" s="279"/>
      <c r="AJ110" s="282"/>
      <c r="AK110" s="235"/>
      <c r="AL110" s="235"/>
      <c r="AM110" s="235"/>
      <c r="AN110" s="235"/>
      <c r="AO110" s="235"/>
      <c r="AP110" s="235"/>
      <c r="AQ110" s="235"/>
      <c r="AR110" s="235"/>
      <c r="AS110" s="235"/>
      <c r="AT110" s="235"/>
      <c r="AU110" s="235"/>
      <c r="AV110" s="235"/>
      <c r="AW110" s="235"/>
      <c r="AX110" s="235"/>
      <c r="AY110" s="235"/>
      <c r="AZ110" s="235"/>
      <c r="BA110" s="235"/>
      <c r="BB110" s="235"/>
      <c r="BC110" s="235"/>
      <c r="BD110" s="235"/>
      <c r="BE110" s="235"/>
      <c r="BF110" s="235"/>
      <c r="BG110" s="235"/>
      <c r="BH110" s="235"/>
      <c r="BI110" s="235"/>
      <c r="BJ110" s="235"/>
      <c r="BK110" s="235"/>
      <c r="BL110" s="235"/>
      <c r="BM110" s="235"/>
      <c r="BN110" s="235"/>
      <c r="BO110" s="235"/>
      <c r="BP110" s="235"/>
      <c r="BQ110" s="235"/>
      <c r="BR110" s="235"/>
      <c r="BS110" s="235"/>
      <c r="BT110" s="235"/>
      <c r="BU110" s="235"/>
      <c r="BV110" s="235"/>
      <c r="BW110" s="235"/>
      <c r="BX110" s="235"/>
      <c r="BY110" s="235"/>
      <c r="BZ110" s="235"/>
      <c r="CA110" s="235"/>
      <c r="CB110" s="235"/>
      <c r="CC110" s="235"/>
      <c r="CD110" s="235"/>
      <c r="CE110" s="235"/>
      <c r="CF110" s="235"/>
      <c r="CG110" s="235"/>
      <c r="CH110" s="235"/>
      <c r="CI110" s="235"/>
      <c r="CJ110" s="235"/>
      <c r="CK110" s="235"/>
      <c r="CL110" s="235"/>
      <c r="CM110" s="235"/>
      <c r="CN110" s="235"/>
      <c r="CO110" s="235"/>
      <c r="CP110" s="235"/>
      <c r="CQ110" s="235"/>
      <c r="CR110" s="235"/>
      <c r="CS110" s="235"/>
      <c r="CT110" s="235"/>
      <c r="CU110" s="235"/>
      <c r="CV110" s="235"/>
      <c r="CW110" s="235"/>
      <c r="CX110" s="235"/>
      <c r="CY110" s="235"/>
      <c r="CZ110" s="235"/>
      <c r="DA110" s="235"/>
      <c r="DB110" s="235"/>
      <c r="DC110" s="235"/>
      <c r="DD110" s="235"/>
      <c r="DE110" s="235"/>
      <c r="DF110" s="235"/>
      <c r="DG110" s="235"/>
      <c r="DH110" s="235"/>
      <c r="DI110" s="235"/>
      <c r="DJ110" s="235"/>
      <c r="DK110" s="235"/>
      <c r="DL110" s="235"/>
      <c r="DM110" s="235"/>
      <c r="DN110" s="235"/>
      <c r="DO110" s="235"/>
      <c r="DP110" s="235"/>
      <c r="DQ110" s="235"/>
    </row>
    <row r="111" spans="1:121" s="117" customFormat="1" ht="39" customHeight="1" thickBot="1" x14ac:dyDescent="0.3">
      <c r="A111" s="297"/>
      <c r="B111" s="97"/>
      <c r="C111" s="87" t="s">
        <v>228</v>
      </c>
      <c r="D111" s="98"/>
      <c r="E111" s="105"/>
      <c r="F111" s="106"/>
      <c r="G111" s="107"/>
      <c r="H111" s="107"/>
      <c r="I111" s="107"/>
      <c r="J111" s="321"/>
      <c r="K111" s="107"/>
      <c r="L111" s="107"/>
      <c r="M111" s="107"/>
      <c r="N111" s="107"/>
      <c r="O111" s="107"/>
      <c r="P111" s="107"/>
      <c r="Q111" s="107"/>
      <c r="R111" s="107"/>
      <c r="S111" s="109"/>
      <c r="T111" s="103"/>
      <c r="U111" s="279"/>
      <c r="V111" s="234"/>
      <c r="W111" s="279"/>
      <c r="X111" s="279"/>
      <c r="Y111" s="279"/>
      <c r="Z111" s="279"/>
      <c r="AA111" s="279"/>
      <c r="AB111" s="279"/>
      <c r="AC111" s="279"/>
      <c r="AD111" s="279"/>
      <c r="AE111" s="279"/>
      <c r="AF111" s="279"/>
      <c r="AG111" s="279"/>
      <c r="AH111" s="279"/>
      <c r="AI111" s="279"/>
      <c r="AJ111" s="282"/>
      <c r="AK111" s="235"/>
      <c r="AL111" s="235"/>
      <c r="AM111" s="235"/>
      <c r="AN111" s="235"/>
      <c r="AO111" s="235"/>
      <c r="AP111" s="235"/>
      <c r="AQ111" s="235"/>
      <c r="AR111" s="235"/>
      <c r="AS111" s="235"/>
      <c r="AT111" s="235"/>
      <c r="AU111" s="235"/>
      <c r="AV111" s="235"/>
      <c r="AW111" s="235"/>
      <c r="AX111" s="235"/>
      <c r="AY111" s="235"/>
      <c r="AZ111" s="235"/>
      <c r="BA111" s="235"/>
      <c r="BB111" s="235"/>
      <c r="BC111" s="235"/>
      <c r="BD111" s="235"/>
      <c r="BE111" s="235"/>
      <c r="BF111" s="235"/>
      <c r="BG111" s="235"/>
      <c r="BH111" s="235"/>
      <c r="BI111" s="235"/>
      <c r="BJ111" s="235"/>
      <c r="BK111" s="235"/>
      <c r="BL111" s="235"/>
      <c r="BM111" s="235"/>
      <c r="BN111" s="235"/>
      <c r="BO111" s="235"/>
      <c r="BP111" s="235"/>
      <c r="BQ111" s="235"/>
      <c r="BR111" s="235"/>
      <c r="BS111" s="235"/>
      <c r="BT111" s="235"/>
      <c r="BU111" s="235"/>
      <c r="BV111" s="235"/>
      <c r="BW111" s="235"/>
      <c r="BX111" s="235"/>
      <c r="BY111" s="235"/>
      <c r="BZ111" s="235"/>
      <c r="CA111" s="235"/>
      <c r="CB111" s="235"/>
      <c r="CC111" s="235"/>
      <c r="CD111" s="235"/>
      <c r="CE111" s="235"/>
      <c r="CF111" s="235"/>
      <c r="CG111" s="235"/>
      <c r="CH111" s="235"/>
      <c r="CI111" s="235"/>
      <c r="CJ111" s="235"/>
      <c r="CK111" s="235"/>
      <c r="CL111" s="235"/>
      <c r="CM111" s="235"/>
      <c r="CN111" s="235"/>
      <c r="CO111" s="235"/>
      <c r="CP111" s="235"/>
      <c r="CQ111" s="235"/>
      <c r="CR111" s="235"/>
      <c r="CS111" s="235"/>
      <c r="CT111" s="235"/>
      <c r="CU111" s="235"/>
      <c r="CV111" s="235"/>
      <c r="CW111" s="235"/>
      <c r="CX111" s="235"/>
      <c r="CY111" s="235"/>
      <c r="CZ111" s="235"/>
      <c r="DA111" s="235"/>
      <c r="DB111" s="235"/>
      <c r="DC111" s="235"/>
      <c r="DD111" s="235"/>
      <c r="DE111" s="235"/>
      <c r="DF111" s="235"/>
      <c r="DG111" s="235"/>
      <c r="DH111" s="235"/>
      <c r="DI111" s="235"/>
      <c r="DJ111" s="235"/>
      <c r="DK111" s="235"/>
      <c r="DL111" s="235"/>
      <c r="DM111" s="235"/>
      <c r="DN111" s="235"/>
      <c r="DO111" s="235"/>
      <c r="DP111" s="235"/>
      <c r="DQ111" s="235"/>
    </row>
    <row r="112" spans="1:121" s="117" customFormat="1" ht="18.75" thickBot="1" x14ac:dyDescent="0.3">
      <c r="A112" s="297"/>
      <c r="B112" s="97">
        <v>95</v>
      </c>
      <c r="C112" s="87" t="s">
        <v>117</v>
      </c>
      <c r="D112" s="98">
        <v>2127</v>
      </c>
      <c r="E112" s="105">
        <v>40793300</v>
      </c>
      <c r="F112" s="106">
        <f>+J112</f>
        <v>28555310</v>
      </c>
      <c r="G112" s="107"/>
      <c r="H112" s="107"/>
      <c r="I112" s="107"/>
      <c r="J112" s="321">
        <v>28555310</v>
      </c>
      <c r="K112" s="107"/>
      <c r="L112" s="107"/>
      <c r="M112" s="107"/>
      <c r="N112" s="107"/>
      <c r="O112" s="107"/>
      <c r="P112" s="107"/>
      <c r="Q112" s="107"/>
      <c r="R112" s="107"/>
      <c r="S112" s="109">
        <f t="shared" si="5"/>
        <v>28555310</v>
      </c>
      <c r="T112" s="103">
        <f t="shared" si="6"/>
        <v>0</v>
      </c>
      <c r="U112" s="279"/>
      <c r="V112" s="234"/>
      <c r="W112" s="279"/>
      <c r="X112" s="279"/>
      <c r="Y112" s="279"/>
      <c r="Z112" s="279"/>
      <c r="AA112" s="279"/>
      <c r="AB112" s="279"/>
      <c r="AC112" s="279"/>
      <c r="AD112" s="279"/>
      <c r="AE112" s="279"/>
      <c r="AF112" s="279"/>
      <c r="AG112" s="279"/>
      <c r="AH112" s="279"/>
      <c r="AI112" s="279"/>
      <c r="AJ112" s="282"/>
      <c r="AK112" s="235"/>
      <c r="AL112" s="235"/>
      <c r="AM112" s="235"/>
      <c r="AN112" s="235"/>
      <c r="AO112" s="235"/>
      <c r="AP112" s="235"/>
      <c r="AQ112" s="235"/>
      <c r="AR112" s="235"/>
      <c r="AS112" s="235"/>
      <c r="AT112" s="235"/>
      <c r="AU112" s="235"/>
      <c r="AV112" s="235"/>
      <c r="AW112" s="235"/>
      <c r="AX112" s="235"/>
      <c r="AY112" s="235"/>
      <c r="AZ112" s="235"/>
      <c r="BA112" s="235"/>
      <c r="BB112" s="235"/>
      <c r="BC112" s="235"/>
      <c r="BD112" s="235"/>
      <c r="BE112" s="235"/>
      <c r="BF112" s="235"/>
      <c r="BG112" s="235"/>
      <c r="BH112" s="235"/>
      <c r="BI112" s="235"/>
      <c r="BJ112" s="235"/>
      <c r="BK112" s="235"/>
      <c r="BL112" s="235"/>
      <c r="BM112" s="235"/>
      <c r="BN112" s="235"/>
      <c r="BO112" s="235"/>
      <c r="BP112" s="235"/>
      <c r="BQ112" s="235"/>
      <c r="BR112" s="235"/>
      <c r="BS112" s="235"/>
      <c r="BT112" s="235"/>
      <c r="BU112" s="235"/>
      <c r="BV112" s="235"/>
      <c r="BW112" s="235"/>
      <c r="BX112" s="235"/>
      <c r="BY112" s="235"/>
      <c r="BZ112" s="235"/>
      <c r="CA112" s="235"/>
      <c r="CB112" s="235"/>
      <c r="CC112" s="235"/>
      <c r="CD112" s="235"/>
      <c r="CE112" s="235"/>
      <c r="CF112" s="235"/>
      <c r="CG112" s="235"/>
      <c r="CH112" s="235"/>
      <c r="CI112" s="235"/>
      <c r="CJ112" s="235"/>
      <c r="CK112" s="235"/>
      <c r="CL112" s="235"/>
      <c r="CM112" s="235"/>
      <c r="CN112" s="235"/>
      <c r="CO112" s="235"/>
      <c r="CP112" s="235"/>
      <c r="CQ112" s="235"/>
      <c r="CR112" s="235"/>
      <c r="CS112" s="235"/>
      <c r="CT112" s="235"/>
      <c r="CU112" s="235"/>
      <c r="CV112" s="235"/>
      <c r="CW112" s="235"/>
      <c r="CX112" s="235"/>
      <c r="CY112" s="235"/>
      <c r="CZ112" s="235"/>
      <c r="DA112" s="235"/>
      <c r="DB112" s="235"/>
      <c r="DC112" s="235"/>
      <c r="DD112" s="235"/>
      <c r="DE112" s="235"/>
      <c r="DF112" s="235"/>
      <c r="DG112" s="235"/>
      <c r="DH112" s="235"/>
      <c r="DI112" s="235"/>
      <c r="DJ112" s="235"/>
      <c r="DK112" s="235"/>
      <c r="DL112" s="235"/>
      <c r="DM112" s="235"/>
      <c r="DN112" s="235"/>
      <c r="DO112" s="235"/>
      <c r="DP112" s="235"/>
      <c r="DQ112" s="235"/>
    </row>
    <row r="113" spans="1:121" s="117" customFormat="1" ht="36.75" thickBot="1" x14ac:dyDescent="0.3">
      <c r="A113" s="297"/>
      <c r="B113" s="97">
        <v>96</v>
      </c>
      <c r="C113" s="87" t="s">
        <v>118</v>
      </c>
      <c r="D113" s="98" t="s">
        <v>31</v>
      </c>
      <c r="E113" s="105"/>
      <c r="F113" s="106"/>
      <c r="G113" s="107"/>
      <c r="H113" s="107"/>
      <c r="I113" s="107"/>
      <c r="J113" s="108"/>
      <c r="K113" s="107"/>
      <c r="L113" s="107"/>
      <c r="M113" s="107"/>
      <c r="N113" s="107"/>
      <c r="O113" s="107"/>
      <c r="P113" s="107"/>
      <c r="Q113" s="107"/>
      <c r="R113" s="107"/>
      <c r="S113" s="109">
        <f t="shared" si="5"/>
        <v>0</v>
      </c>
      <c r="T113" s="103">
        <f t="shared" si="6"/>
        <v>0</v>
      </c>
      <c r="U113" s="279"/>
      <c r="V113" s="234"/>
      <c r="W113" s="279"/>
      <c r="X113" s="279"/>
      <c r="Y113" s="279"/>
      <c r="Z113" s="279"/>
      <c r="AA113" s="279"/>
      <c r="AB113" s="279"/>
      <c r="AC113" s="279"/>
      <c r="AD113" s="279"/>
      <c r="AE113" s="279"/>
      <c r="AF113" s="279"/>
      <c r="AG113" s="279"/>
      <c r="AH113" s="279"/>
      <c r="AI113" s="279"/>
      <c r="AJ113" s="282"/>
      <c r="AK113" s="235"/>
      <c r="AL113" s="235"/>
      <c r="AM113" s="235"/>
      <c r="AN113" s="235"/>
      <c r="AO113" s="235"/>
      <c r="AP113" s="235"/>
      <c r="AQ113" s="235"/>
      <c r="AR113" s="235"/>
      <c r="AS113" s="235"/>
      <c r="AT113" s="235"/>
      <c r="AU113" s="235"/>
      <c r="AV113" s="235"/>
      <c r="AW113" s="235"/>
      <c r="AX113" s="235"/>
      <c r="AY113" s="235"/>
      <c r="AZ113" s="235"/>
      <c r="BA113" s="235"/>
      <c r="BB113" s="235"/>
      <c r="BC113" s="235"/>
      <c r="BD113" s="235"/>
      <c r="BE113" s="235"/>
      <c r="BF113" s="235"/>
      <c r="BG113" s="235"/>
      <c r="BH113" s="235"/>
      <c r="BI113" s="235"/>
      <c r="BJ113" s="235"/>
      <c r="BK113" s="235"/>
      <c r="BL113" s="235"/>
      <c r="BM113" s="235"/>
      <c r="BN113" s="235"/>
      <c r="BO113" s="235"/>
      <c r="BP113" s="235"/>
      <c r="BQ113" s="235"/>
      <c r="BR113" s="235"/>
      <c r="BS113" s="235"/>
      <c r="BT113" s="235"/>
      <c r="BU113" s="235"/>
      <c r="BV113" s="235"/>
      <c r="BW113" s="235"/>
      <c r="BX113" s="235"/>
      <c r="BY113" s="235"/>
      <c r="BZ113" s="235"/>
      <c r="CA113" s="235"/>
      <c r="CB113" s="235"/>
      <c r="CC113" s="235"/>
      <c r="CD113" s="235"/>
      <c r="CE113" s="235"/>
      <c r="CF113" s="235"/>
      <c r="CG113" s="235"/>
      <c r="CH113" s="235"/>
      <c r="CI113" s="235"/>
      <c r="CJ113" s="235"/>
      <c r="CK113" s="235"/>
      <c r="CL113" s="235"/>
      <c r="CM113" s="235"/>
      <c r="CN113" s="235"/>
      <c r="CO113" s="235"/>
      <c r="CP113" s="235"/>
      <c r="CQ113" s="235"/>
      <c r="CR113" s="235"/>
      <c r="CS113" s="235"/>
      <c r="CT113" s="235"/>
      <c r="CU113" s="235"/>
      <c r="CV113" s="235"/>
      <c r="CW113" s="235"/>
      <c r="CX113" s="235"/>
      <c r="CY113" s="235"/>
      <c r="CZ113" s="235"/>
      <c r="DA113" s="235"/>
      <c r="DB113" s="235"/>
      <c r="DC113" s="235"/>
      <c r="DD113" s="235"/>
      <c r="DE113" s="235"/>
      <c r="DF113" s="235"/>
      <c r="DG113" s="235"/>
      <c r="DH113" s="235"/>
      <c r="DI113" s="235"/>
      <c r="DJ113" s="235"/>
      <c r="DK113" s="235"/>
      <c r="DL113" s="235"/>
      <c r="DM113" s="235"/>
      <c r="DN113" s="235"/>
      <c r="DO113" s="235"/>
      <c r="DP113" s="235"/>
      <c r="DQ113" s="235"/>
    </row>
    <row r="114" spans="1:121" s="117" customFormat="1" ht="18.75" thickBot="1" x14ac:dyDescent="0.3">
      <c r="A114" s="297"/>
      <c r="B114" s="97">
        <v>97</v>
      </c>
      <c r="C114" s="87" t="s">
        <v>119</v>
      </c>
      <c r="D114" s="98" t="s">
        <v>31</v>
      </c>
      <c r="E114" s="105"/>
      <c r="F114" s="106"/>
      <c r="G114" s="107"/>
      <c r="H114" s="107"/>
      <c r="I114" s="107"/>
      <c r="J114" s="108"/>
      <c r="K114" s="107"/>
      <c r="L114" s="107"/>
      <c r="M114" s="107"/>
      <c r="N114" s="107"/>
      <c r="O114" s="107"/>
      <c r="P114" s="107"/>
      <c r="Q114" s="107"/>
      <c r="R114" s="107"/>
      <c r="S114" s="109">
        <f t="shared" si="5"/>
        <v>0</v>
      </c>
      <c r="T114" s="103">
        <f t="shared" si="6"/>
        <v>0</v>
      </c>
      <c r="U114" s="279"/>
      <c r="V114" s="234"/>
      <c r="W114" s="279"/>
      <c r="X114" s="279"/>
      <c r="Y114" s="279"/>
      <c r="Z114" s="279"/>
      <c r="AA114" s="279"/>
      <c r="AB114" s="279"/>
      <c r="AC114" s="279"/>
      <c r="AD114" s="279"/>
      <c r="AE114" s="279"/>
      <c r="AF114" s="279"/>
      <c r="AG114" s="279"/>
      <c r="AH114" s="279"/>
      <c r="AI114" s="279"/>
      <c r="AJ114" s="282"/>
      <c r="AK114" s="235"/>
      <c r="AL114" s="235"/>
      <c r="AM114" s="235"/>
      <c r="AN114" s="235"/>
      <c r="AO114" s="235"/>
      <c r="AP114" s="235"/>
      <c r="AQ114" s="235"/>
      <c r="AR114" s="235"/>
      <c r="AS114" s="235"/>
      <c r="AT114" s="235"/>
      <c r="AU114" s="235"/>
      <c r="AV114" s="235"/>
      <c r="AW114" s="235"/>
      <c r="AX114" s="235"/>
      <c r="AY114" s="235"/>
      <c r="AZ114" s="235"/>
      <c r="BA114" s="235"/>
      <c r="BB114" s="235"/>
      <c r="BC114" s="235"/>
      <c r="BD114" s="235"/>
      <c r="BE114" s="235"/>
      <c r="BF114" s="235"/>
      <c r="BG114" s="235"/>
      <c r="BH114" s="235"/>
      <c r="BI114" s="235"/>
      <c r="BJ114" s="235"/>
      <c r="BK114" s="235"/>
      <c r="BL114" s="235"/>
      <c r="BM114" s="235"/>
      <c r="BN114" s="235"/>
      <c r="BO114" s="235"/>
      <c r="BP114" s="235"/>
      <c r="BQ114" s="235"/>
      <c r="BR114" s="235"/>
      <c r="BS114" s="235"/>
      <c r="BT114" s="235"/>
      <c r="BU114" s="235"/>
      <c r="BV114" s="235"/>
      <c r="BW114" s="235"/>
      <c r="BX114" s="235"/>
      <c r="BY114" s="235"/>
      <c r="BZ114" s="235"/>
      <c r="CA114" s="235"/>
      <c r="CB114" s="235"/>
      <c r="CC114" s="235"/>
      <c r="CD114" s="235"/>
      <c r="CE114" s="235"/>
      <c r="CF114" s="235"/>
      <c r="CG114" s="235"/>
      <c r="CH114" s="235"/>
      <c r="CI114" s="235"/>
      <c r="CJ114" s="235"/>
      <c r="CK114" s="235"/>
      <c r="CL114" s="235"/>
      <c r="CM114" s="235"/>
      <c r="CN114" s="235"/>
      <c r="CO114" s="235"/>
      <c r="CP114" s="235"/>
      <c r="CQ114" s="235"/>
      <c r="CR114" s="235"/>
      <c r="CS114" s="235"/>
      <c r="CT114" s="235"/>
      <c r="CU114" s="235"/>
      <c r="CV114" s="235"/>
      <c r="CW114" s="235"/>
      <c r="CX114" s="235"/>
      <c r="CY114" s="235"/>
      <c r="CZ114" s="235"/>
      <c r="DA114" s="235"/>
      <c r="DB114" s="235"/>
      <c r="DC114" s="235"/>
      <c r="DD114" s="235"/>
      <c r="DE114" s="235"/>
      <c r="DF114" s="235"/>
      <c r="DG114" s="235"/>
      <c r="DH114" s="235"/>
      <c r="DI114" s="235"/>
      <c r="DJ114" s="235"/>
      <c r="DK114" s="235"/>
      <c r="DL114" s="235"/>
      <c r="DM114" s="235"/>
      <c r="DN114" s="235"/>
      <c r="DO114" s="235"/>
      <c r="DP114" s="235"/>
      <c r="DQ114" s="235"/>
    </row>
    <row r="115" spans="1:121" s="117" customFormat="1" ht="36.75" thickBot="1" x14ac:dyDescent="0.3">
      <c r="A115" s="297"/>
      <c r="B115" s="97">
        <v>98</v>
      </c>
      <c r="C115" s="87" t="s">
        <v>120</v>
      </c>
      <c r="D115" s="98" t="s">
        <v>31</v>
      </c>
      <c r="E115" s="105"/>
      <c r="F115" s="106">
        <f>+L115+J115</f>
        <v>1107124672</v>
      </c>
      <c r="G115" s="107"/>
      <c r="H115" s="107"/>
      <c r="I115" s="107"/>
      <c r="J115" s="108">
        <f>253310181+292722283</f>
        <v>546032464</v>
      </c>
      <c r="K115" s="107"/>
      <c r="L115" s="107">
        <f>260324556+300767652</f>
        <v>561092208</v>
      </c>
      <c r="M115" s="107"/>
      <c r="N115" s="107"/>
      <c r="O115" s="107"/>
      <c r="P115" s="107"/>
      <c r="Q115" s="107"/>
      <c r="R115" s="107"/>
      <c r="S115" s="109">
        <f t="shared" si="5"/>
        <v>1107124672</v>
      </c>
      <c r="T115" s="103">
        <f t="shared" si="6"/>
        <v>0</v>
      </c>
      <c r="U115" s="279"/>
      <c r="V115" s="234"/>
      <c r="W115" s="279"/>
      <c r="X115" s="279"/>
      <c r="Y115" s="279"/>
      <c r="Z115" s="279"/>
      <c r="AA115" s="279"/>
      <c r="AB115" s="279"/>
      <c r="AC115" s="279"/>
      <c r="AD115" s="279"/>
      <c r="AE115" s="279"/>
      <c r="AF115" s="279"/>
      <c r="AG115" s="279"/>
      <c r="AH115" s="279"/>
      <c r="AI115" s="279"/>
      <c r="AJ115" s="282"/>
      <c r="AK115" s="235"/>
      <c r="AL115" s="235"/>
      <c r="AM115" s="235"/>
      <c r="AN115" s="235"/>
      <c r="AO115" s="235"/>
      <c r="AP115" s="235"/>
      <c r="AQ115" s="235"/>
      <c r="AR115" s="235"/>
      <c r="AS115" s="235"/>
      <c r="AT115" s="235"/>
      <c r="AU115" s="235"/>
      <c r="AV115" s="235"/>
      <c r="AW115" s="235"/>
      <c r="AX115" s="235"/>
      <c r="AY115" s="235"/>
      <c r="AZ115" s="235"/>
      <c r="BA115" s="235"/>
      <c r="BB115" s="235"/>
      <c r="BC115" s="235"/>
      <c r="BD115" s="235"/>
      <c r="BE115" s="235"/>
      <c r="BF115" s="235"/>
      <c r="BG115" s="235"/>
      <c r="BH115" s="235"/>
      <c r="BI115" s="235"/>
      <c r="BJ115" s="235"/>
      <c r="BK115" s="235"/>
      <c r="BL115" s="235"/>
      <c r="BM115" s="235"/>
      <c r="BN115" s="235"/>
      <c r="BO115" s="235"/>
      <c r="BP115" s="235"/>
      <c r="BQ115" s="235"/>
      <c r="BR115" s="235"/>
      <c r="BS115" s="235"/>
      <c r="BT115" s="235"/>
      <c r="BU115" s="235"/>
      <c r="BV115" s="235"/>
      <c r="BW115" s="235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  <c r="CV115" s="235"/>
      <c r="CW115" s="235"/>
      <c r="CX115" s="235"/>
      <c r="CY115" s="235"/>
      <c r="CZ115" s="235"/>
      <c r="DA115" s="235"/>
      <c r="DB115" s="235"/>
      <c r="DC115" s="235"/>
      <c r="DD115" s="235"/>
      <c r="DE115" s="235"/>
      <c r="DF115" s="235"/>
      <c r="DG115" s="235"/>
      <c r="DH115" s="235"/>
      <c r="DI115" s="235"/>
      <c r="DJ115" s="235"/>
      <c r="DK115" s="235"/>
      <c r="DL115" s="235"/>
      <c r="DM115" s="235"/>
      <c r="DN115" s="235"/>
      <c r="DO115" s="235"/>
      <c r="DP115" s="235"/>
      <c r="DQ115" s="235"/>
    </row>
    <row r="116" spans="1:121" s="117" customFormat="1" ht="18.75" thickBot="1" x14ac:dyDescent="0.3">
      <c r="A116" s="297"/>
      <c r="B116" s="97">
        <v>99</v>
      </c>
      <c r="C116" s="87" t="s">
        <v>121</v>
      </c>
      <c r="D116" s="98"/>
      <c r="E116" s="105"/>
      <c r="F116" s="106"/>
      <c r="G116" s="107"/>
      <c r="H116" s="107"/>
      <c r="I116" s="107"/>
      <c r="J116" s="108"/>
      <c r="K116" s="107"/>
      <c r="L116" s="107"/>
      <c r="M116" s="107"/>
      <c r="N116" s="107"/>
      <c r="O116" s="107"/>
      <c r="P116" s="107"/>
      <c r="Q116" s="107"/>
      <c r="R116" s="107"/>
      <c r="S116" s="109"/>
      <c r="T116" s="109"/>
      <c r="U116" s="279"/>
      <c r="V116" s="234"/>
      <c r="W116" s="279"/>
      <c r="X116" s="279"/>
      <c r="Y116" s="279"/>
      <c r="Z116" s="279"/>
      <c r="AA116" s="279"/>
      <c r="AB116" s="279"/>
      <c r="AC116" s="279"/>
      <c r="AD116" s="279"/>
      <c r="AE116" s="279"/>
      <c r="AF116" s="279"/>
      <c r="AG116" s="279"/>
      <c r="AH116" s="279"/>
      <c r="AI116" s="279"/>
      <c r="AJ116" s="282"/>
      <c r="AK116" s="235"/>
      <c r="AL116" s="235"/>
      <c r="AM116" s="235"/>
      <c r="AN116" s="235"/>
      <c r="AO116" s="235"/>
      <c r="AP116" s="235"/>
      <c r="AQ116" s="235"/>
      <c r="AR116" s="235"/>
      <c r="AS116" s="235"/>
      <c r="AT116" s="235"/>
      <c r="AU116" s="235"/>
      <c r="AV116" s="235"/>
      <c r="AW116" s="235"/>
      <c r="AX116" s="235"/>
      <c r="AY116" s="235"/>
      <c r="AZ116" s="235"/>
      <c r="BA116" s="235"/>
      <c r="BB116" s="235"/>
      <c r="BC116" s="235"/>
      <c r="BD116" s="235"/>
      <c r="BE116" s="235"/>
      <c r="BF116" s="235"/>
      <c r="BG116" s="235"/>
      <c r="BH116" s="235"/>
      <c r="BI116" s="235"/>
      <c r="BJ116" s="235"/>
      <c r="BK116" s="235"/>
      <c r="BL116" s="235"/>
      <c r="BM116" s="235"/>
      <c r="BN116" s="235"/>
      <c r="BO116" s="235"/>
      <c r="BP116" s="235"/>
      <c r="BQ116" s="235"/>
      <c r="BR116" s="235"/>
      <c r="BS116" s="235"/>
      <c r="BT116" s="235"/>
      <c r="BU116" s="235"/>
      <c r="BV116" s="235"/>
      <c r="BW116" s="235"/>
      <c r="BX116" s="235"/>
      <c r="BY116" s="235"/>
      <c r="BZ116" s="235"/>
      <c r="CA116" s="235"/>
      <c r="CB116" s="235"/>
      <c r="CC116" s="235"/>
      <c r="CD116" s="235"/>
      <c r="CE116" s="235"/>
      <c r="CF116" s="235"/>
      <c r="CG116" s="235"/>
      <c r="CH116" s="235"/>
      <c r="CI116" s="235"/>
      <c r="CJ116" s="235"/>
      <c r="CK116" s="235"/>
      <c r="CL116" s="235"/>
      <c r="CM116" s="235"/>
      <c r="CN116" s="235"/>
      <c r="CO116" s="235"/>
      <c r="CP116" s="235"/>
      <c r="CQ116" s="235"/>
      <c r="CR116" s="235"/>
      <c r="CS116" s="235"/>
      <c r="CT116" s="235"/>
      <c r="CU116" s="235"/>
      <c r="CV116" s="235"/>
      <c r="CW116" s="235"/>
      <c r="CX116" s="235"/>
      <c r="CY116" s="235"/>
      <c r="CZ116" s="235"/>
      <c r="DA116" s="235"/>
      <c r="DB116" s="235"/>
      <c r="DC116" s="235"/>
      <c r="DD116" s="235"/>
      <c r="DE116" s="235"/>
      <c r="DF116" s="235"/>
      <c r="DG116" s="235"/>
      <c r="DH116" s="235"/>
      <c r="DI116" s="235"/>
      <c r="DJ116" s="235"/>
      <c r="DK116" s="235"/>
      <c r="DL116" s="235"/>
      <c r="DM116" s="235"/>
      <c r="DN116" s="235"/>
      <c r="DO116" s="235"/>
      <c r="DP116" s="235"/>
      <c r="DQ116" s="235"/>
    </row>
    <row r="117" spans="1:121" s="117" customFormat="1" ht="36.75" thickBot="1" x14ac:dyDescent="0.3">
      <c r="A117" s="297"/>
      <c r="B117" s="97">
        <v>100</v>
      </c>
      <c r="C117" s="87" t="s">
        <v>122</v>
      </c>
      <c r="D117" s="98"/>
      <c r="E117" s="105"/>
      <c r="F117" s="106"/>
      <c r="G117" s="107"/>
      <c r="H117" s="107"/>
      <c r="I117" s="107"/>
      <c r="J117" s="108"/>
      <c r="K117" s="107"/>
      <c r="L117" s="107"/>
      <c r="M117" s="107"/>
      <c r="N117" s="107"/>
      <c r="O117" s="107"/>
      <c r="P117" s="107"/>
      <c r="Q117" s="107"/>
      <c r="R117" s="107"/>
      <c r="S117" s="109"/>
      <c r="T117" s="109"/>
      <c r="U117" s="279"/>
      <c r="V117" s="234"/>
      <c r="W117" s="279"/>
      <c r="X117" s="279"/>
      <c r="Y117" s="279"/>
      <c r="Z117" s="279"/>
      <c r="AA117" s="279"/>
      <c r="AB117" s="279"/>
      <c r="AC117" s="279"/>
      <c r="AD117" s="279"/>
      <c r="AE117" s="279"/>
      <c r="AF117" s="279"/>
      <c r="AG117" s="279"/>
      <c r="AH117" s="279"/>
      <c r="AI117" s="279"/>
      <c r="AJ117" s="282"/>
      <c r="AK117" s="235"/>
      <c r="AL117" s="235"/>
      <c r="AM117" s="235"/>
      <c r="AN117" s="235"/>
      <c r="AO117" s="235"/>
      <c r="AP117" s="235"/>
      <c r="AQ117" s="235"/>
      <c r="AR117" s="235"/>
      <c r="AS117" s="235"/>
      <c r="AT117" s="235"/>
      <c r="AU117" s="235"/>
      <c r="AV117" s="235"/>
      <c r="AW117" s="235"/>
      <c r="AX117" s="235"/>
      <c r="AY117" s="235"/>
      <c r="AZ117" s="235"/>
      <c r="BA117" s="235"/>
      <c r="BB117" s="235"/>
      <c r="BC117" s="235"/>
      <c r="BD117" s="235"/>
      <c r="BE117" s="235"/>
      <c r="BF117" s="235"/>
      <c r="BG117" s="235"/>
      <c r="BH117" s="235"/>
      <c r="BI117" s="235"/>
      <c r="BJ117" s="235"/>
      <c r="BK117" s="235"/>
      <c r="BL117" s="235"/>
      <c r="BM117" s="235"/>
      <c r="BN117" s="235"/>
      <c r="BO117" s="235"/>
      <c r="BP117" s="235"/>
      <c r="BQ117" s="235"/>
      <c r="BR117" s="235"/>
      <c r="BS117" s="235"/>
      <c r="BT117" s="235"/>
      <c r="BU117" s="235"/>
      <c r="BV117" s="235"/>
      <c r="BW117" s="235"/>
      <c r="BX117" s="235"/>
      <c r="BY117" s="235"/>
      <c r="BZ117" s="235"/>
      <c r="CA117" s="235"/>
      <c r="CB117" s="235"/>
      <c r="CC117" s="235"/>
      <c r="CD117" s="235"/>
      <c r="CE117" s="235"/>
      <c r="CF117" s="235"/>
      <c r="CG117" s="235"/>
      <c r="CH117" s="235"/>
      <c r="CI117" s="235"/>
      <c r="CJ117" s="235"/>
      <c r="CK117" s="235"/>
      <c r="CL117" s="235"/>
      <c r="CM117" s="235"/>
      <c r="CN117" s="235"/>
      <c r="CO117" s="235"/>
      <c r="CP117" s="235"/>
      <c r="CQ117" s="235"/>
      <c r="CR117" s="235"/>
      <c r="CS117" s="235"/>
      <c r="CT117" s="235"/>
      <c r="CU117" s="235"/>
      <c r="CV117" s="235"/>
      <c r="CW117" s="235"/>
      <c r="CX117" s="235"/>
      <c r="CY117" s="235"/>
      <c r="CZ117" s="235"/>
      <c r="DA117" s="235"/>
      <c r="DB117" s="235"/>
      <c r="DC117" s="235"/>
      <c r="DD117" s="235"/>
      <c r="DE117" s="235"/>
      <c r="DF117" s="235"/>
      <c r="DG117" s="235"/>
      <c r="DH117" s="235"/>
      <c r="DI117" s="235"/>
      <c r="DJ117" s="235"/>
      <c r="DK117" s="235"/>
      <c r="DL117" s="235"/>
      <c r="DM117" s="235"/>
      <c r="DN117" s="235"/>
      <c r="DO117" s="235"/>
      <c r="DP117" s="235"/>
      <c r="DQ117" s="235"/>
    </row>
    <row r="118" spans="1:121" s="117" customFormat="1" ht="18.75" thickBot="1" x14ac:dyDescent="0.3">
      <c r="A118" s="297"/>
      <c r="B118" s="97">
        <v>101</v>
      </c>
      <c r="C118" s="87" t="s">
        <v>123</v>
      </c>
      <c r="D118" s="98"/>
      <c r="E118" s="105"/>
      <c r="F118" s="106"/>
      <c r="G118" s="107"/>
      <c r="H118" s="107"/>
      <c r="I118" s="107"/>
      <c r="J118" s="108"/>
      <c r="K118" s="107"/>
      <c r="L118" s="107"/>
      <c r="M118" s="107"/>
      <c r="N118" s="107"/>
      <c r="O118" s="107"/>
      <c r="P118" s="107"/>
      <c r="Q118" s="107"/>
      <c r="R118" s="107"/>
      <c r="S118" s="109"/>
      <c r="T118" s="109"/>
      <c r="U118" s="279"/>
      <c r="V118" s="234"/>
      <c r="W118" s="279"/>
      <c r="X118" s="279"/>
      <c r="Y118" s="279"/>
      <c r="Z118" s="279"/>
      <c r="AA118" s="279"/>
      <c r="AB118" s="279"/>
      <c r="AC118" s="279"/>
      <c r="AD118" s="279"/>
      <c r="AE118" s="279"/>
      <c r="AF118" s="279"/>
      <c r="AG118" s="279"/>
      <c r="AH118" s="279"/>
      <c r="AI118" s="279"/>
      <c r="AJ118" s="282"/>
      <c r="AK118" s="235"/>
      <c r="AL118" s="235"/>
      <c r="AM118" s="235"/>
      <c r="AN118" s="235"/>
      <c r="AO118" s="235"/>
      <c r="AP118" s="235"/>
      <c r="AQ118" s="235"/>
      <c r="AR118" s="235"/>
      <c r="AS118" s="235"/>
      <c r="AT118" s="235"/>
      <c r="AU118" s="235"/>
      <c r="AV118" s="235"/>
      <c r="AW118" s="235"/>
      <c r="AX118" s="235"/>
      <c r="AY118" s="235"/>
      <c r="AZ118" s="235"/>
      <c r="BA118" s="235"/>
      <c r="BB118" s="235"/>
      <c r="BC118" s="235"/>
      <c r="BD118" s="235"/>
      <c r="BE118" s="235"/>
      <c r="BF118" s="235"/>
      <c r="BG118" s="235"/>
      <c r="BH118" s="235"/>
      <c r="BI118" s="235"/>
      <c r="BJ118" s="235"/>
      <c r="BK118" s="235"/>
      <c r="BL118" s="235"/>
      <c r="BM118" s="235"/>
      <c r="BN118" s="235"/>
      <c r="BO118" s="235"/>
      <c r="BP118" s="235"/>
      <c r="BQ118" s="235"/>
      <c r="BR118" s="235"/>
      <c r="BS118" s="235"/>
      <c r="BT118" s="235"/>
      <c r="BU118" s="235"/>
      <c r="BV118" s="235"/>
      <c r="BW118" s="235"/>
      <c r="BX118" s="235"/>
      <c r="BY118" s="235"/>
      <c r="BZ118" s="235"/>
      <c r="CA118" s="235"/>
      <c r="CB118" s="235"/>
      <c r="CC118" s="235"/>
      <c r="CD118" s="235"/>
      <c r="CE118" s="235"/>
      <c r="CF118" s="235"/>
      <c r="CG118" s="235"/>
      <c r="CH118" s="235"/>
      <c r="CI118" s="235"/>
      <c r="CJ118" s="235"/>
      <c r="CK118" s="235"/>
      <c r="CL118" s="235"/>
      <c r="CM118" s="235"/>
      <c r="CN118" s="235"/>
      <c r="CO118" s="235"/>
      <c r="CP118" s="235"/>
      <c r="CQ118" s="235"/>
      <c r="CR118" s="235"/>
      <c r="CS118" s="235"/>
      <c r="CT118" s="235"/>
      <c r="CU118" s="235"/>
      <c r="CV118" s="235"/>
      <c r="CW118" s="235"/>
      <c r="CX118" s="235"/>
      <c r="CY118" s="235"/>
      <c r="CZ118" s="235"/>
      <c r="DA118" s="235"/>
      <c r="DB118" s="235"/>
      <c r="DC118" s="235"/>
      <c r="DD118" s="235"/>
      <c r="DE118" s="235"/>
      <c r="DF118" s="235"/>
      <c r="DG118" s="235"/>
      <c r="DH118" s="235"/>
      <c r="DI118" s="235"/>
      <c r="DJ118" s="235"/>
      <c r="DK118" s="235"/>
      <c r="DL118" s="235"/>
      <c r="DM118" s="235"/>
      <c r="DN118" s="235"/>
      <c r="DO118" s="235"/>
      <c r="DP118" s="235"/>
      <c r="DQ118" s="235"/>
    </row>
    <row r="119" spans="1:121" s="117" customFormat="1" ht="36.75" thickBot="1" x14ac:dyDescent="0.3">
      <c r="A119" s="297"/>
      <c r="B119" s="97">
        <v>102</v>
      </c>
      <c r="C119" s="87" t="s">
        <v>124</v>
      </c>
      <c r="D119" s="98"/>
      <c r="E119" s="105"/>
      <c r="F119" s="106"/>
      <c r="G119" s="107"/>
      <c r="H119" s="107"/>
      <c r="I119" s="107"/>
      <c r="J119" s="108"/>
      <c r="K119" s="107"/>
      <c r="L119" s="107"/>
      <c r="M119" s="107"/>
      <c r="N119" s="107"/>
      <c r="O119" s="107"/>
      <c r="P119" s="107"/>
      <c r="Q119" s="107"/>
      <c r="R119" s="107"/>
      <c r="S119" s="109"/>
      <c r="T119" s="109"/>
      <c r="U119" s="279"/>
      <c r="V119" s="234"/>
      <c r="W119" s="279"/>
      <c r="X119" s="279"/>
      <c r="Y119" s="279"/>
      <c r="Z119" s="279"/>
      <c r="AA119" s="279"/>
      <c r="AB119" s="279"/>
      <c r="AC119" s="279"/>
      <c r="AD119" s="279"/>
      <c r="AE119" s="279"/>
      <c r="AF119" s="279"/>
      <c r="AG119" s="279"/>
      <c r="AH119" s="279"/>
      <c r="AI119" s="279"/>
      <c r="AJ119" s="282"/>
      <c r="AK119" s="235"/>
      <c r="AL119" s="235"/>
      <c r="AM119" s="235"/>
      <c r="AN119" s="235"/>
      <c r="AO119" s="235"/>
      <c r="AP119" s="235"/>
      <c r="AQ119" s="235"/>
      <c r="AR119" s="235"/>
      <c r="AS119" s="235"/>
      <c r="AT119" s="235"/>
      <c r="AU119" s="235"/>
      <c r="AV119" s="235"/>
      <c r="AW119" s="235"/>
      <c r="AX119" s="235"/>
      <c r="AY119" s="235"/>
      <c r="AZ119" s="235"/>
      <c r="BA119" s="235"/>
      <c r="BB119" s="235"/>
      <c r="BC119" s="235"/>
      <c r="BD119" s="235"/>
      <c r="BE119" s="235"/>
      <c r="BF119" s="235"/>
      <c r="BG119" s="235"/>
      <c r="BH119" s="235"/>
      <c r="BI119" s="235"/>
      <c r="BJ119" s="235"/>
      <c r="BK119" s="235"/>
      <c r="BL119" s="235"/>
      <c r="BM119" s="235"/>
      <c r="BN119" s="235"/>
      <c r="BO119" s="235"/>
      <c r="BP119" s="235"/>
      <c r="BQ119" s="235"/>
      <c r="BR119" s="235"/>
      <c r="BS119" s="235"/>
      <c r="BT119" s="235"/>
      <c r="BU119" s="235"/>
      <c r="BV119" s="235"/>
      <c r="BW119" s="235"/>
      <c r="BX119" s="235"/>
      <c r="BY119" s="235"/>
      <c r="BZ119" s="235"/>
      <c r="CA119" s="235"/>
      <c r="CB119" s="235"/>
      <c r="CC119" s="235"/>
      <c r="CD119" s="235"/>
      <c r="CE119" s="235"/>
      <c r="CF119" s="235"/>
      <c r="CG119" s="235"/>
      <c r="CH119" s="235"/>
      <c r="CI119" s="235"/>
      <c r="CJ119" s="235"/>
      <c r="CK119" s="235"/>
      <c r="CL119" s="235"/>
      <c r="CM119" s="235"/>
      <c r="CN119" s="235"/>
      <c r="CO119" s="235"/>
      <c r="CP119" s="235"/>
      <c r="CQ119" s="235"/>
      <c r="CR119" s="235"/>
      <c r="CS119" s="235"/>
      <c r="CT119" s="235"/>
      <c r="CU119" s="235"/>
      <c r="CV119" s="235"/>
      <c r="CW119" s="235"/>
      <c r="CX119" s="235"/>
      <c r="CY119" s="235"/>
      <c r="CZ119" s="235"/>
      <c r="DA119" s="235"/>
      <c r="DB119" s="235"/>
      <c r="DC119" s="235"/>
      <c r="DD119" s="235"/>
      <c r="DE119" s="235"/>
      <c r="DF119" s="235"/>
      <c r="DG119" s="235"/>
      <c r="DH119" s="235"/>
      <c r="DI119" s="235"/>
      <c r="DJ119" s="235"/>
      <c r="DK119" s="235"/>
      <c r="DL119" s="235"/>
      <c r="DM119" s="235"/>
      <c r="DN119" s="235"/>
      <c r="DO119" s="235"/>
      <c r="DP119" s="235"/>
      <c r="DQ119" s="235"/>
    </row>
    <row r="120" spans="1:121" s="117" customFormat="1" ht="36.75" thickBot="1" x14ac:dyDescent="0.3">
      <c r="A120" s="297"/>
      <c r="B120" s="97">
        <v>103</v>
      </c>
      <c r="C120" s="87" t="s">
        <v>125</v>
      </c>
      <c r="D120" s="98"/>
      <c r="E120" s="105"/>
      <c r="F120" s="106"/>
      <c r="G120" s="107"/>
      <c r="H120" s="107"/>
      <c r="I120" s="107"/>
      <c r="J120" s="108"/>
      <c r="K120" s="107"/>
      <c r="L120" s="107"/>
      <c r="M120" s="107"/>
      <c r="N120" s="107"/>
      <c r="O120" s="107"/>
      <c r="P120" s="107"/>
      <c r="Q120" s="107"/>
      <c r="R120" s="107"/>
      <c r="S120" s="109"/>
      <c r="T120" s="109"/>
      <c r="U120" s="279"/>
      <c r="V120" s="234"/>
      <c r="W120" s="279"/>
      <c r="X120" s="279"/>
      <c r="Y120" s="279"/>
      <c r="Z120" s="279"/>
      <c r="AA120" s="279"/>
      <c r="AB120" s="279"/>
      <c r="AC120" s="279"/>
      <c r="AD120" s="279"/>
      <c r="AE120" s="279"/>
      <c r="AF120" s="279"/>
      <c r="AG120" s="279"/>
      <c r="AH120" s="279"/>
      <c r="AI120" s="279"/>
      <c r="AJ120" s="282"/>
      <c r="AK120" s="235"/>
      <c r="AL120" s="235"/>
      <c r="AM120" s="235"/>
      <c r="AN120" s="235"/>
      <c r="AO120" s="235"/>
      <c r="AP120" s="235"/>
      <c r="AQ120" s="235"/>
      <c r="AR120" s="235"/>
      <c r="AS120" s="235"/>
      <c r="AT120" s="235"/>
      <c r="AU120" s="235"/>
      <c r="AV120" s="235"/>
      <c r="AW120" s="235"/>
      <c r="AX120" s="235"/>
      <c r="AY120" s="235"/>
      <c r="AZ120" s="235"/>
      <c r="BA120" s="235"/>
      <c r="BB120" s="235"/>
      <c r="BC120" s="235"/>
      <c r="BD120" s="235"/>
      <c r="BE120" s="235"/>
      <c r="BF120" s="235"/>
      <c r="BG120" s="235"/>
      <c r="BH120" s="235"/>
      <c r="BI120" s="235"/>
      <c r="BJ120" s="235"/>
      <c r="BK120" s="235"/>
      <c r="BL120" s="235"/>
      <c r="BM120" s="235"/>
      <c r="BN120" s="235"/>
      <c r="BO120" s="235"/>
      <c r="BP120" s="235"/>
      <c r="BQ120" s="235"/>
      <c r="BR120" s="235"/>
      <c r="BS120" s="235"/>
      <c r="BT120" s="235"/>
      <c r="BU120" s="235"/>
      <c r="BV120" s="235"/>
      <c r="BW120" s="235"/>
      <c r="BX120" s="235"/>
      <c r="BY120" s="235"/>
      <c r="BZ120" s="235"/>
      <c r="CA120" s="235"/>
      <c r="CB120" s="235"/>
      <c r="CC120" s="235"/>
      <c r="CD120" s="235"/>
      <c r="CE120" s="235"/>
      <c r="CF120" s="235"/>
      <c r="CG120" s="235"/>
      <c r="CH120" s="235"/>
      <c r="CI120" s="235"/>
      <c r="CJ120" s="235"/>
      <c r="CK120" s="235"/>
      <c r="CL120" s="235"/>
      <c r="CM120" s="235"/>
      <c r="CN120" s="235"/>
      <c r="CO120" s="235"/>
      <c r="CP120" s="235"/>
      <c r="CQ120" s="235"/>
      <c r="CR120" s="235"/>
      <c r="CS120" s="235"/>
      <c r="CT120" s="235"/>
      <c r="CU120" s="235"/>
      <c r="CV120" s="235"/>
      <c r="CW120" s="235"/>
      <c r="CX120" s="235"/>
      <c r="CY120" s="235"/>
      <c r="CZ120" s="235"/>
      <c r="DA120" s="235"/>
      <c r="DB120" s="235"/>
      <c r="DC120" s="235"/>
      <c r="DD120" s="235"/>
      <c r="DE120" s="235"/>
      <c r="DF120" s="235"/>
      <c r="DG120" s="235"/>
      <c r="DH120" s="235"/>
      <c r="DI120" s="235"/>
      <c r="DJ120" s="235"/>
      <c r="DK120" s="235"/>
      <c r="DL120" s="235"/>
      <c r="DM120" s="235"/>
      <c r="DN120" s="235"/>
      <c r="DO120" s="235"/>
      <c r="DP120" s="235"/>
      <c r="DQ120" s="235"/>
    </row>
    <row r="121" spans="1:121" s="117" customFormat="1" ht="36.75" thickBot="1" x14ac:dyDescent="0.3">
      <c r="A121" s="297"/>
      <c r="B121" s="97">
        <v>104</v>
      </c>
      <c r="C121" s="87" t="s">
        <v>126</v>
      </c>
      <c r="D121" s="98"/>
      <c r="E121" s="105"/>
      <c r="F121" s="106"/>
      <c r="G121" s="107"/>
      <c r="H121" s="107"/>
      <c r="I121" s="107"/>
      <c r="J121" s="108"/>
      <c r="K121" s="107"/>
      <c r="L121" s="107"/>
      <c r="M121" s="107"/>
      <c r="N121" s="107"/>
      <c r="O121" s="107"/>
      <c r="P121" s="107"/>
      <c r="Q121" s="107"/>
      <c r="R121" s="107"/>
      <c r="S121" s="109"/>
      <c r="T121" s="109"/>
      <c r="U121" s="279"/>
      <c r="V121" s="234"/>
      <c r="W121" s="279"/>
      <c r="X121" s="279"/>
      <c r="Y121" s="279"/>
      <c r="Z121" s="279"/>
      <c r="AA121" s="279"/>
      <c r="AB121" s="279"/>
      <c r="AC121" s="279"/>
      <c r="AD121" s="279"/>
      <c r="AE121" s="279"/>
      <c r="AF121" s="279"/>
      <c r="AG121" s="279"/>
      <c r="AH121" s="279"/>
      <c r="AI121" s="279"/>
      <c r="AJ121" s="282"/>
      <c r="AK121" s="235"/>
      <c r="AL121" s="235"/>
      <c r="AM121" s="235"/>
      <c r="AN121" s="235"/>
      <c r="AO121" s="235"/>
      <c r="AP121" s="235"/>
      <c r="AQ121" s="235"/>
      <c r="AR121" s="235"/>
      <c r="AS121" s="235"/>
      <c r="AT121" s="235"/>
      <c r="AU121" s="235"/>
      <c r="AV121" s="235"/>
      <c r="AW121" s="235"/>
      <c r="AX121" s="235"/>
      <c r="AY121" s="235"/>
      <c r="AZ121" s="235"/>
      <c r="BA121" s="235"/>
      <c r="BB121" s="235"/>
      <c r="BC121" s="235"/>
      <c r="BD121" s="235"/>
      <c r="BE121" s="235"/>
      <c r="BF121" s="235"/>
      <c r="BG121" s="235"/>
      <c r="BH121" s="235"/>
      <c r="BI121" s="235"/>
      <c r="BJ121" s="235"/>
      <c r="BK121" s="235"/>
      <c r="BL121" s="235"/>
      <c r="BM121" s="235"/>
      <c r="BN121" s="235"/>
      <c r="BO121" s="235"/>
      <c r="BP121" s="235"/>
      <c r="BQ121" s="235"/>
      <c r="BR121" s="235"/>
      <c r="BS121" s="235"/>
      <c r="BT121" s="235"/>
      <c r="BU121" s="235"/>
      <c r="BV121" s="235"/>
      <c r="BW121" s="235"/>
      <c r="BX121" s="235"/>
      <c r="BY121" s="235"/>
      <c r="BZ121" s="235"/>
      <c r="CA121" s="235"/>
      <c r="CB121" s="235"/>
      <c r="CC121" s="235"/>
      <c r="CD121" s="235"/>
      <c r="CE121" s="235"/>
      <c r="CF121" s="235"/>
      <c r="CG121" s="235"/>
      <c r="CH121" s="235"/>
      <c r="CI121" s="235"/>
      <c r="CJ121" s="235"/>
      <c r="CK121" s="235"/>
      <c r="CL121" s="235"/>
      <c r="CM121" s="235"/>
      <c r="CN121" s="235"/>
      <c r="CO121" s="235"/>
      <c r="CP121" s="235"/>
      <c r="CQ121" s="235"/>
      <c r="CR121" s="235"/>
      <c r="CS121" s="235"/>
      <c r="CT121" s="235"/>
      <c r="CU121" s="235"/>
      <c r="CV121" s="235"/>
      <c r="CW121" s="235"/>
      <c r="CX121" s="235"/>
      <c r="CY121" s="235"/>
      <c r="CZ121" s="235"/>
      <c r="DA121" s="235"/>
      <c r="DB121" s="235"/>
      <c r="DC121" s="235"/>
      <c r="DD121" s="235"/>
      <c r="DE121" s="235"/>
      <c r="DF121" s="235"/>
      <c r="DG121" s="235"/>
      <c r="DH121" s="235"/>
      <c r="DI121" s="235"/>
      <c r="DJ121" s="235"/>
      <c r="DK121" s="235"/>
      <c r="DL121" s="235"/>
      <c r="DM121" s="235"/>
      <c r="DN121" s="235"/>
      <c r="DO121" s="235"/>
      <c r="DP121" s="235"/>
      <c r="DQ121" s="235"/>
    </row>
    <row r="122" spans="1:121" s="117" customFormat="1" ht="18.75" thickBot="1" x14ac:dyDescent="0.3">
      <c r="A122" s="297"/>
      <c r="B122" s="97">
        <v>105</v>
      </c>
      <c r="C122" s="87" t="s">
        <v>127</v>
      </c>
      <c r="D122" s="98"/>
      <c r="E122" s="105"/>
      <c r="F122" s="106"/>
      <c r="G122" s="107"/>
      <c r="H122" s="107"/>
      <c r="I122" s="107"/>
      <c r="J122" s="108"/>
      <c r="K122" s="107"/>
      <c r="L122" s="107"/>
      <c r="M122" s="107"/>
      <c r="N122" s="107"/>
      <c r="O122" s="107"/>
      <c r="P122" s="107"/>
      <c r="Q122" s="107"/>
      <c r="R122" s="107"/>
      <c r="S122" s="109"/>
      <c r="T122" s="109"/>
      <c r="U122" s="279"/>
      <c r="V122" s="234"/>
      <c r="W122" s="279"/>
      <c r="X122" s="279"/>
      <c r="Y122" s="279"/>
      <c r="Z122" s="279"/>
      <c r="AA122" s="279"/>
      <c r="AB122" s="279"/>
      <c r="AC122" s="279"/>
      <c r="AD122" s="279"/>
      <c r="AE122" s="279"/>
      <c r="AF122" s="279"/>
      <c r="AG122" s="279"/>
      <c r="AH122" s="279"/>
      <c r="AI122" s="279"/>
      <c r="AJ122" s="282"/>
      <c r="AK122" s="235"/>
      <c r="AL122" s="235"/>
      <c r="AM122" s="235"/>
      <c r="AN122" s="235"/>
      <c r="AO122" s="235"/>
      <c r="AP122" s="235"/>
      <c r="AQ122" s="235"/>
      <c r="AR122" s="235"/>
      <c r="AS122" s="235"/>
      <c r="AT122" s="235"/>
      <c r="AU122" s="235"/>
      <c r="AV122" s="235"/>
      <c r="AW122" s="235"/>
      <c r="AX122" s="235"/>
      <c r="AY122" s="235"/>
      <c r="AZ122" s="235"/>
      <c r="BA122" s="235"/>
      <c r="BB122" s="235"/>
      <c r="BC122" s="235"/>
      <c r="BD122" s="235"/>
      <c r="BE122" s="235"/>
      <c r="BF122" s="235"/>
      <c r="BG122" s="235"/>
      <c r="BH122" s="235"/>
      <c r="BI122" s="235"/>
      <c r="BJ122" s="235"/>
      <c r="BK122" s="235"/>
      <c r="BL122" s="235"/>
      <c r="BM122" s="235"/>
      <c r="BN122" s="235"/>
      <c r="BO122" s="235"/>
      <c r="BP122" s="235"/>
      <c r="BQ122" s="235"/>
      <c r="BR122" s="235"/>
      <c r="BS122" s="235"/>
      <c r="BT122" s="235"/>
      <c r="BU122" s="235"/>
      <c r="BV122" s="235"/>
      <c r="BW122" s="235"/>
      <c r="BX122" s="235"/>
      <c r="BY122" s="235"/>
      <c r="BZ122" s="235"/>
      <c r="CA122" s="235"/>
      <c r="CB122" s="235"/>
      <c r="CC122" s="235"/>
      <c r="CD122" s="235"/>
      <c r="CE122" s="235"/>
      <c r="CF122" s="235"/>
      <c r="CG122" s="235"/>
      <c r="CH122" s="235"/>
      <c r="CI122" s="235"/>
      <c r="CJ122" s="235"/>
      <c r="CK122" s="235"/>
      <c r="CL122" s="235"/>
      <c r="CM122" s="235"/>
      <c r="CN122" s="235"/>
      <c r="CO122" s="235"/>
      <c r="CP122" s="235"/>
      <c r="CQ122" s="235"/>
      <c r="CR122" s="235"/>
      <c r="CS122" s="235"/>
      <c r="CT122" s="235"/>
      <c r="CU122" s="235"/>
      <c r="CV122" s="235"/>
      <c r="CW122" s="235"/>
      <c r="CX122" s="235"/>
      <c r="CY122" s="235"/>
      <c r="CZ122" s="235"/>
      <c r="DA122" s="235"/>
      <c r="DB122" s="235"/>
      <c r="DC122" s="235"/>
      <c r="DD122" s="235"/>
      <c r="DE122" s="235"/>
      <c r="DF122" s="235"/>
      <c r="DG122" s="235"/>
      <c r="DH122" s="235"/>
      <c r="DI122" s="235"/>
      <c r="DJ122" s="235"/>
      <c r="DK122" s="235"/>
      <c r="DL122" s="235"/>
      <c r="DM122" s="235"/>
      <c r="DN122" s="235"/>
      <c r="DO122" s="235"/>
      <c r="DP122" s="235"/>
      <c r="DQ122" s="235"/>
    </row>
    <row r="123" spans="1:121" s="117" customFormat="1" ht="36.75" thickBot="1" x14ac:dyDescent="0.3">
      <c r="A123" s="297"/>
      <c r="B123" s="97">
        <v>106</v>
      </c>
      <c r="C123" s="87" t="s">
        <v>128</v>
      </c>
      <c r="D123" s="98"/>
      <c r="E123" s="105"/>
      <c r="F123" s="106"/>
      <c r="G123" s="107"/>
      <c r="H123" s="107"/>
      <c r="I123" s="107"/>
      <c r="J123" s="108"/>
      <c r="K123" s="107"/>
      <c r="L123" s="107"/>
      <c r="M123" s="107"/>
      <c r="N123" s="107"/>
      <c r="O123" s="107"/>
      <c r="P123" s="107"/>
      <c r="Q123" s="107"/>
      <c r="R123" s="107"/>
      <c r="S123" s="109"/>
      <c r="T123" s="109"/>
      <c r="U123" s="279"/>
      <c r="V123" s="234"/>
      <c r="W123" s="279"/>
      <c r="X123" s="279"/>
      <c r="Y123" s="279"/>
      <c r="Z123" s="279"/>
      <c r="AA123" s="279"/>
      <c r="AB123" s="279"/>
      <c r="AC123" s="279"/>
      <c r="AD123" s="279"/>
      <c r="AE123" s="279"/>
      <c r="AF123" s="279"/>
      <c r="AG123" s="279"/>
      <c r="AH123" s="279"/>
      <c r="AI123" s="279"/>
      <c r="AJ123" s="282"/>
      <c r="AK123" s="235"/>
      <c r="AL123" s="235"/>
      <c r="AM123" s="235"/>
      <c r="AN123" s="235"/>
      <c r="AO123" s="235"/>
      <c r="AP123" s="235"/>
      <c r="AQ123" s="235"/>
      <c r="AR123" s="235"/>
      <c r="AS123" s="235"/>
      <c r="AT123" s="235"/>
      <c r="AU123" s="235"/>
      <c r="AV123" s="235"/>
      <c r="AW123" s="235"/>
      <c r="AX123" s="235"/>
      <c r="AY123" s="235"/>
      <c r="AZ123" s="235"/>
      <c r="BA123" s="235"/>
      <c r="BB123" s="235"/>
      <c r="BC123" s="235"/>
      <c r="BD123" s="235"/>
      <c r="BE123" s="235"/>
      <c r="BF123" s="235"/>
      <c r="BG123" s="235"/>
      <c r="BH123" s="235"/>
      <c r="BI123" s="235"/>
      <c r="BJ123" s="235"/>
      <c r="BK123" s="235"/>
      <c r="BL123" s="235"/>
      <c r="BM123" s="235"/>
      <c r="BN123" s="235"/>
      <c r="BO123" s="235"/>
      <c r="BP123" s="235"/>
      <c r="BQ123" s="235"/>
      <c r="BR123" s="235"/>
      <c r="BS123" s="235"/>
      <c r="BT123" s="235"/>
      <c r="BU123" s="235"/>
      <c r="BV123" s="235"/>
      <c r="BW123" s="235"/>
      <c r="BX123" s="235"/>
      <c r="BY123" s="235"/>
      <c r="BZ123" s="235"/>
      <c r="CA123" s="235"/>
      <c r="CB123" s="235"/>
      <c r="CC123" s="235"/>
      <c r="CD123" s="235"/>
      <c r="CE123" s="235"/>
      <c r="CF123" s="235"/>
      <c r="CG123" s="235"/>
      <c r="CH123" s="235"/>
      <c r="CI123" s="235"/>
      <c r="CJ123" s="235"/>
      <c r="CK123" s="235"/>
      <c r="CL123" s="235"/>
      <c r="CM123" s="235"/>
      <c r="CN123" s="235"/>
      <c r="CO123" s="235"/>
      <c r="CP123" s="235"/>
      <c r="CQ123" s="235"/>
      <c r="CR123" s="235"/>
      <c r="CS123" s="235"/>
      <c r="CT123" s="235"/>
      <c r="CU123" s="235"/>
      <c r="CV123" s="235"/>
      <c r="CW123" s="235"/>
      <c r="CX123" s="235"/>
      <c r="CY123" s="235"/>
      <c r="CZ123" s="235"/>
      <c r="DA123" s="235"/>
      <c r="DB123" s="235"/>
      <c r="DC123" s="235"/>
      <c r="DD123" s="235"/>
      <c r="DE123" s="235"/>
      <c r="DF123" s="235"/>
      <c r="DG123" s="235"/>
      <c r="DH123" s="235"/>
      <c r="DI123" s="235"/>
      <c r="DJ123" s="235"/>
      <c r="DK123" s="235"/>
      <c r="DL123" s="235"/>
      <c r="DM123" s="235"/>
      <c r="DN123" s="235"/>
      <c r="DO123" s="235"/>
      <c r="DP123" s="235"/>
      <c r="DQ123" s="235"/>
    </row>
    <row r="124" spans="1:121" s="117" customFormat="1" ht="36.75" thickBot="1" x14ac:dyDescent="0.3">
      <c r="A124" s="297"/>
      <c r="B124" s="97">
        <v>107</v>
      </c>
      <c r="C124" s="87" t="s">
        <v>129</v>
      </c>
      <c r="D124" s="98"/>
      <c r="E124" s="105"/>
      <c r="F124" s="106"/>
      <c r="G124" s="107"/>
      <c r="H124" s="107"/>
      <c r="I124" s="107"/>
      <c r="J124" s="108"/>
      <c r="K124" s="107"/>
      <c r="L124" s="107"/>
      <c r="M124" s="107"/>
      <c r="N124" s="107"/>
      <c r="O124" s="107"/>
      <c r="P124" s="107"/>
      <c r="Q124" s="107"/>
      <c r="R124" s="107"/>
      <c r="S124" s="109"/>
      <c r="T124" s="109"/>
      <c r="U124" s="279"/>
      <c r="V124" s="234"/>
      <c r="W124" s="279"/>
      <c r="X124" s="279"/>
      <c r="Y124" s="279"/>
      <c r="Z124" s="279"/>
      <c r="AA124" s="279"/>
      <c r="AB124" s="279"/>
      <c r="AC124" s="279"/>
      <c r="AD124" s="279"/>
      <c r="AE124" s="279"/>
      <c r="AF124" s="279"/>
      <c r="AG124" s="279"/>
      <c r="AH124" s="279"/>
      <c r="AI124" s="279"/>
      <c r="AJ124" s="282"/>
      <c r="AK124" s="235"/>
      <c r="AL124" s="235"/>
      <c r="AM124" s="235"/>
      <c r="AN124" s="235"/>
      <c r="AO124" s="235"/>
      <c r="AP124" s="235"/>
      <c r="AQ124" s="235"/>
      <c r="AR124" s="235"/>
      <c r="AS124" s="235"/>
      <c r="AT124" s="235"/>
      <c r="AU124" s="235"/>
      <c r="AV124" s="235"/>
      <c r="AW124" s="235"/>
      <c r="AX124" s="235"/>
      <c r="AY124" s="235"/>
      <c r="AZ124" s="235"/>
      <c r="BA124" s="235"/>
      <c r="BB124" s="235"/>
      <c r="BC124" s="235"/>
      <c r="BD124" s="235"/>
      <c r="BE124" s="235"/>
      <c r="BF124" s="235"/>
      <c r="BG124" s="235"/>
      <c r="BH124" s="235"/>
      <c r="BI124" s="235"/>
      <c r="BJ124" s="235"/>
      <c r="BK124" s="235"/>
      <c r="BL124" s="235"/>
      <c r="BM124" s="235"/>
      <c r="BN124" s="235"/>
      <c r="BO124" s="235"/>
      <c r="BP124" s="235"/>
      <c r="BQ124" s="235"/>
      <c r="BR124" s="235"/>
      <c r="BS124" s="235"/>
      <c r="BT124" s="235"/>
      <c r="BU124" s="235"/>
      <c r="BV124" s="235"/>
      <c r="BW124" s="235"/>
      <c r="BX124" s="235"/>
      <c r="BY124" s="235"/>
      <c r="BZ124" s="235"/>
      <c r="CA124" s="235"/>
      <c r="CB124" s="235"/>
      <c r="CC124" s="235"/>
      <c r="CD124" s="235"/>
      <c r="CE124" s="235"/>
      <c r="CF124" s="235"/>
      <c r="CG124" s="235"/>
      <c r="CH124" s="235"/>
      <c r="CI124" s="235"/>
      <c r="CJ124" s="235"/>
      <c r="CK124" s="235"/>
      <c r="CL124" s="235"/>
      <c r="CM124" s="235"/>
      <c r="CN124" s="235"/>
      <c r="CO124" s="235"/>
      <c r="CP124" s="235"/>
      <c r="CQ124" s="235"/>
      <c r="CR124" s="235"/>
      <c r="CS124" s="235"/>
      <c r="CT124" s="235"/>
      <c r="CU124" s="235"/>
      <c r="CV124" s="235"/>
      <c r="CW124" s="235"/>
      <c r="CX124" s="235"/>
      <c r="CY124" s="235"/>
      <c r="CZ124" s="235"/>
      <c r="DA124" s="235"/>
      <c r="DB124" s="235"/>
      <c r="DC124" s="235"/>
      <c r="DD124" s="235"/>
      <c r="DE124" s="235"/>
      <c r="DF124" s="235"/>
      <c r="DG124" s="235"/>
      <c r="DH124" s="235"/>
      <c r="DI124" s="235"/>
      <c r="DJ124" s="235"/>
      <c r="DK124" s="235"/>
      <c r="DL124" s="235"/>
      <c r="DM124" s="235"/>
      <c r="DN124" s="235"/>
      <c r="DO124" s="235"/>
      <c r="DP124" s="235"/>
      <c r="DQ124" s="235"/>
    </row>
    <row r="125" spans="1:121" s="216" customFormat="1" ht="18.75" thickBot="1" x14ac:dyDescent="0.3">
      <c r="A125" s="297"/>
      <c r="B125" s="97">
        <v>108</v>
      </c>
      <c r="C125" s="87" t="s">
        <v>130</v>
      </c>
      <c r="D125" s="98"/>
      <c r="E125" s="105"/>
      <c r="F125" s="106"/>
      <c r="G125" s="107"/>
      <c r="H125" s="107"/>
      <c r="I125" s="107"/>
      <c r="J125" s="108"/>
      <c r="K125" s="107"/>
      <c r="L125" s="107"/>
      <c r="M125" s="107"/>
      <c r="N125" s="107"/>
      <c r="O125" s="107"/>
      <c r="P125" s="107"/>
      <c r="Q125" s="107"/>
      <c r="R125" s="107"/>
      <c r="S125" s="109"/>
      <c r="T125" s="109"/>
      <c r="U125" s="279"/>
      <c r="V125" s="234"/>
      <c r="W125" s="279"/>
      <c r="X125" s="279"/>
      <c r="Y125" s="279"/>
      <c r="Z125" s="279"/>
      <c r="AA125" s="279"/>
      <c r="AB125" s="279"/>
      <c r="AC125" s="279"/>
      <c r="AD125" s="279"/>
      <c r="AE125" s="279"/>
      <c r="AF125" s="279"/>
      <c r="AG125" s="279"/>
      <c r="AH125" s="279"/>
      <c r="AI125" s="279"/>
      <c r="AJ125" s="282"/>
      <c r="AK125" s="235"/>
      <c r="AL125" s="235"/>
      <c r="AM125" s="235"/>
      <c r="AN125" s="235"/>
      <c r="AO125" s="235"/>
      <c r="AP125" s="235"/>
      <c r="AQ125" s="235"/>
      <c r="AR125" s="235"/>
      <c r="AS125" s="235"/>
      <c r="AT125" s="235"/>
      <c r="AU125" s="235"/>
      <c r="AV125" s="235"/>
      <c r="AW125" s="235"/>
      <c r="AX125" s="235"/>
      <c r="AY125" s="235"/>
      <c r="AZ125" s="235"/>
      <c r="BA125" s="235"/>
      <c r="BB125" s="235"/>
      <c r="BC125" s="235"/>
      <c r="BD125" s="235"/>
      <c r="BE125" s="235"/>
      <c r="BF125" s="235"/>
      <c r="BG125" s="235"/>
      <c r="BH125" s="235"/>
      <c r="BI125" s="235"/>
      <c r="BJ125" s="235"/>
      <c r="BK125" s="235"/>
      <c r="BL125" s="235"/>
      <c r="BM125" s="235"/>
      <c r="BN125" s="235"/>
      <c r="BO125" s="235"/>
      <c r="BP125" s="235"/>
      <c r="BQ125" s="235"/>
      <c r="BR125" s="235"/>
      <c r="BS125" s="235"/>
      <c r="BT125" s="235"/>
      <c r="BU125" s="235"/>
      <c r="BV125" s="235"/>
      <c r="BW125" s="235"/>
      <c r="BX125" s="235"/>
      <c r="BY125" s="235"/>
      <c r="BZ125" s="235"/>
      <c r="CA125" s="235"/>
      <c r="CB125" s="235"/>
      <c r="CC125" s="235"/>
      <c r="CD125" s="235"/>
      <c r="CE125" s="235"/>
      <c r="CF125" s="235"/>
      <c r="CG125" s="235"/>
      <c r="CH125" s="235"/>
      <c r="CI125" s="235"/>
      <c r="CJ125" s="235"/>
      <c r="CK125" s="235"/>
      <c r="CL125" s="235"/>
      <c r="CM125" s="235"/>
      <c r="CN125" s="235"/>
      <c r="CO125" s="235"/>
      <c r="CP125" s="235"/>
      <c r="CQ125" s="235"/>
      <c r="CR125" s="235"/>
      <c r="CS125" s="235"/>
      <c r="CT125" s="235"/>
      <c r="CU125" s="235"/>
      <c r="CV125" s="235"/>
      <c r="CW125" s="235"/>
      <c r="CX125" s="235"/>
      <c r="CY125" s="235"/>
      <c r="CZ125" s="235"/>
      <c r="DA125" s="235"/>
      <c r="DB125" s="235"/>
      <c r="DC125" s="235"/>
      <c r="DD125" s="235"/>
      <c r="DE125" s="235"/>
      <c r="DF125" s="235"/>
      <c r="DG125" s="235"/>
      <c r="DH125" s="235"/>
      <c r="DI125" s="235"/>
      <c r="DJ125" s="235"/>
      <c r="DK125" s="235"/>
      <c r="DL125" s="235"/>
      <c r="DM125" s="235"/>
      <c r="DN125" s="235"/>
      <c r="DO125" s="235"/>
      <c r="DP125" s="235"/>
      <c r="DQ125" s="235"/>
    </row>
    <row r="126" spans="1:121" s="117" customFormat="1" ht="36.75" thickBot="1" x14ac:dyDescent="0.3">
      <c r="A126" s="297"/>
      <c r="B126" s="97">
        <v>109</v>
      </c>
      <c r="C126" s="87" t="s">
        <v>131</v>
      </c>
      <c r="D126" s="98"/>
      <c r="E126" s="105"/>
      <c r="F126" s="106"/>
      <c r="G126" s="107"/>
      <c r="H126" s="107"/>
      <c r="I126" s="107"/>
      <c r="J126" s="108"/>
      <c r="K126" s="107"/>
      <c r="L126" s="107"/>
      <c r="M126" s="107"/>
      <c r="N126" s="107"/>
      <c r="O126" s="107"/>
      <c r="P126" s="107"/>
      <c r="Q126" s="107"/>
      <c r="R126" s="107"/>
      <c r="S126" s="109"/>
      <c r="T126" s="109"/>
      <c r="U126" s="279"/>
      <c r="V126" s="234"/>
      <c r="W126" s="279"/>
      <c r="X126" s="279"/>
      <c r="Y126" s="279"/>
      <c r="Z126" s="279"/>
      <c r="AA126" s="279"/>
      <c r="AB126" s="279"/>
      <c r="AC126" s="279"/>
      <c r="AD126" s="279"/>
      <c r="AE126" s="279"/>
      <c r="AF126" s="279"/>
      <c r="AG126" s="279"/>
      <c r="AH126" s="279"/>
      <c r="AI126" s="279"/>
      <c r="AJ126" s="282"/>
      <c r="AK126" s="235"/>
      <c r="AL126" s="235"/>
      <c r="AM126" s="235"/>
      <c r="AN126" s="235"/>
      <c r="AO126" s="235"/>
      <c r="AP126" s="235"/>
      <c r="AQ126" s="235"/>
      <c r="AR126" s="235"/>
      <c r="AS126" s="235"/>
      <c r="AT126" s="235"/>
      <c r="AU126" s="235"/>
      <c r="AV126" s="235"/>
      <c r="AW126" s="235"/>
      <c r="AX126" s="235"/>
      <c r="AY126" s="235"/>
      <c r="AZ126" s="235"/>
      <c r="BA126" s="235"/>
      <c r="BB126" s="235"/>
      <c r="BC126" s="235"/>
      <c r="BD126" s="235"/>
      <c r="BE126" s="235"/>
      <c r="BF126" s="235"/>
      <c r="BG126" s="235"/>
      <c r="BH126" s="235"/>
      <c r="BI126" s="235"/>
      <c r="BJ126" s="235"/>
      <c r="BK126" s="235"/>
      <c r="BL126" s="235"/>
      <c r="BM126" s="235"/>
      <c r="BN126" s="235"/>
      <c r="BO126" s="235"/>
      <c r="BP126" s="235"/>
      <c r="BQ126" s="235"/>
      <c r="BR126" s="235"/>
      <c r="BS126" s="235"/>
      <c r="BT126" s="235"/>
      <c r="BU126" s="235"/>
      <c r="BV126" s="235"/>
      <c r="BW126" s="235"/>
      <c r="BX126" s="235"/>
      <c r="BY126" s="235"/>
      <c r="BZ126" s="235"/>
      <c r="CA126" s="235"/>
      <c r="CB126" s="235"/>
      <c r="CC126" s="235"/>
      <c r="CD126" s="235"/>
      <c r="CE126" s="235"/>
      <c r="CF126" s="235"/>
      <c r="CG126" s="235"/>
      <c r="CH126" s="235"/>
      <c r="CI126" s="235"/>
      <c r="CJ126" s="235"/>
      <c r="CK126" s="235"/>
      <c r="CL126" s="235"/>
      <c r="CM126" s="235"/>
      <c r="CN126" s="235"/>
      <c r="CO126" s="235"/>
      <c r="CP126" s="235"/>
      <c r="CQ126" s="235"/>
      <c r="CR126" s="235"/>
      <c r="CS126" s="235"/>
      <c r="CT126" s="235"/>
      <c r="CU126" s="235"/>
      <c r="CV126" s="235"/>
      <c r="CW126" s="235"/>
      <c r="CX126" s="235"/>
      <c r="CY126" s="235"/>
      <c r="CZ126" s="235"/>
      <c r="DA126" s="235"/>
      <c r="DB126" s="235"/>
      <c r="DC126" s="235"/>
      <c r="DD126" s="235"/>
      <c r="DE126" s="235"/>
      <c r="DF126" s="235"/>
      <c r="DG126" s="235"/>
      <c r="DH126" s="235"/>
      <c r="DI126" s="235"/>
      <c r="DJ126" s="235"/>
      <c r="DK126" s="235"/>
      <c r="DL126" s="235"/>
      <c r="DM126" s="235"/>
      <c r="DN126" s="235"/>
      <c r="DO126" s="235"/>
      <c r="DP126" s="235"/>
      <c r="DQ126" s="235"/>
    </row>
    <row r="127" spans="1:121" s="117" customFormat="1" ht="36.75" thickBot="1" x14ac:dyDescent="0.3">
      <c r="A127" s="297"/>
      <c r="B127" s="97">
        <v>110</v>
      </c>
      <c r="C127" s="87" t="s">
        <v>132</v>
      </c>
      <c r="D127" s="98"/>
      <c r="E127" s="105"/>
      <c r="F127" s="106"/>
      <c r="G127" s="107"/>
      <c r="H127" s="107"/>
      <c r="I127" s="107"/>
      <c r="J127" s="108"/>
      <c r="K127" s="107"/>
      <c r="L127" s="107"/>
      <c r="M127" s="107"/>
      <c r="N127" s="107"/>
      <c r="O127" s="107"/>
      <c r="P127" s="107"/>
      <c r="Q127" s="107"/>
      <c r="R127" s="107"/>
      <c r="S127" s="109"/>
      <c r="T127" s="109"/>
      <c r="U127" s="279"/>
      <c r="V127" s="234"/>
      <c r="W127" s="279"/>
      <c r="X127" s="279"/>
      <c r="Y127" s="279"/>
      <c r="Z127" s="279"/>
      <c r="AA127" s="279"/>
      <c r="AB127" s="279"/>
      <c r="AC127" s="279"/>
      <c r="AD127" s="279"/>
      <c r="AE127" s="279"/>
      <c r="AF127" s="279"/>
      <c r="AG127" s="279"/>
      <c r="AH127" s="279"/>
      <c r="AI127" s="279"/>
      <c r="AJ127" s="282"/>
      <c r="AK127" s="235"/>
      <c r="AL127" s="235"/>
      <c r="AM127" s="235"/>
      <c r="AN127" s="235"/>
      <c r="AO127" s="235"/>
      <c r="AP127" s="235"/>
      <c r="AQ127" s="235"/>
      <c r="AR127" s="235"/>
      <c r="AS127" s="235"/>
      <c r="AT127" s="235"/>
      <c r="AU127" s="235"/>
      <c r="AV127" s="235"/>
      <c r="AW127" s="235"/>
      <c r="AX127" s="235"/>
      <c r="AY127" s="235"/>
      <c r="AZ127" s="235"/>
      <c r="BA127" s="235"/>
      <c r="BB127" s="235"/>
      <c r="BC127" s="235"/>
      <c r="BD127" s="235"/>
      <c r="BE127" s="235"/>
      <c r="BF127" s="235"/>
      <c r="BG127" s="235"/>
      <c r="BH127" s="235"/>
      <c r="BI127" s="235"/>
      <c r="BJ127" s="235"/>
      <c r="BK127" s="235"/>
      <c r="BL127" s="235"/>
      <c r="BM127" s="235"/>
      <c r="BN127" s="235"/>
      <c r="BO127" s="235"/>
      <c r="BP127" s="235"/>
      <c r="BQ127" s="235"/>
      <c r="BR127" s="235"/>
      <c r="BS127" s="235"/>
      <c r="BT127" s="235"/>
      <c r="BU127" s="235"/>
      <c r="BV127" s="235"/>
      <c r="BW127" s="235"/>
      <c r="BX127" s="235"/>
      <c r="BY127" s="235"/>
      <c r="BZ127" s="235"/>
      <c r="CA127" s="235"/>
      <c r="CB127" s="235"/>
      <c r="CC127" s="235"/>
      <c r="CD127" s="235"/>
      <c r="CE127" s="235"/>
      <c r="CF127" s="235"/>
      <c r="CG127" s="235"/>
      <c r="CH127" s="235"/>
      <c r="CI127" s="235"/>
      <c r="CJ127" s="235"/>
      <c r="CK127" s="235"/>
      <c r="CL127" s="235"/>
      <c r="CM127" s="235"/>
      <c r="CN127" s="235"/>
      <c r="CO127" s="235"/>
      <c r="CP127" s="235"/>
      <c r="CQ127" s="235"/>
      <c r="CR127" s="235"/>
      <c r="CS127" s="235"/>
      <c r="CT127" s="235"/>
      <c r="CU127" s="235"/>
      <c r="CV127" s="235"/>
      <c r="CW127" s="235"/>
      <c r="CX127" s="235"/>
      <c r="CY127" s="235"/>
      <c r="CZ127" s="235"/>
      <c r="DA127" s="235"/>
      <c r="DB127" s="235"/>
      <c r="DC127" s="235"/>
      <c r="DD127" s="235"/>
      <c r="DE127" s="235"/>
      <c r="DF127" s="235"/>
      <c r="DG127" s="235"/>
      <c r="DH127" s="235"/>
      <c r="DI127" s="235"/>
      <c r="DJ127" s="235"/>
      <c r="DK127" s="235"/>
      <c r="DL127" s="235"/>
      <c r="DM127" s="235"/>
      <c r="DN127" s="235"/>
      <c r="DO127" s="235"/>
      <c r="DP127" s="235"/>
      <c r="DQ127" s="235"/>
    </row>
    <row r="128" spans="1:121" s="117" customFormat="1" ht="18.75" thickBot="1" x14ac:dyDescent="0.3">
      <c r="A128" s="297"/>
      <c r="B128" s="97">
        <v>111</v>
      </c>
      <c r="C128" s="87" t="s">
        <v>133</v>
      </c>
      <c r="D128" s="98"/>
      <c r="E128" s="105"/>
      <c r="F128" s="106"/>
      <c r="G128" s="107"/>
      <c r="H128" s="107"/>
      <c r="I128" s="107"/>
      <c r="J128" s="108"/>
      <c r="K128" s="107"/>
      <c r="L128" s="107"/>
      <c r="M128" s="107"/>
      <c r="N128" s="107"/>
      <c r="O128" s="107"/>
      <c r="P128" s="107"/>
      <c r="Q128" s="107"/>
      <c r="R128" s="107"/>
      <c r="S128" s="109"/>
      <c r="T128" s="109"/>
      <c r="U128" s="279"/>
      <c r="V128" s="234"/>
      <c r="W128" s="279"/>
      <c r="X128" s="279"/>
      <c r="Y128" s="279"/>
      <c r="Z128" s="279"/>
      <c r="AA128" s="279"/>
      <c r="AB128" s="279"/>
      <c r="AC128" s="279"/>
      <c r="AD128" s="279"/>
      <c r="AE128" s="279"/>
      <c r="AF128" s="279"/>
      <c r="AG128" s="279"/>
      <c r="AH128" s="279"/>
      <c r="AI128" s="279"/>
      <c r="AJ128" s="282"/>
      <c r="AK128" s="235"/>
      <c r="AL128" s="235"/>
      <c r="AM128" s="235"/>
      <c r="AN128" s="235"/>
      <c r="AO128" s="235"/>
      <c r="AP128" s="235"/>
      <c r="AQ128" s="235"/>
      <c r="AR128" s="235"/>
      <c r="AS128" s="235"/>
      <c r="AT128" s="235"/>
      <c r="AU128" s="235"/>
      <c r="AV128" s="235"/>
      <c r="AW128" s="235"/>
      <c r="AX128" s="235"/>
      <c r="AY128" s="235"/>
      <c r="AZ128" s="235"/>
      <c r="BA128" s="235"/>
      <c r="BB128" s="235"/>
      <c r="BC128" s="235"/>
      <c r="BD128" s="235"/>
      <c r="BE128" s="235"/>
      <c r="BF128" s="235"/>
      <c r="BG128" s="235"/>
      <c r="BH128" s="235"/>
      <c r="BI128" s="235"/>
      <c r="BJ128" s="235"/>
      <c r="BK128" s="235"/>
      <c r="BL128" s="235"/>
      <c r="BM128" s="235"/>
      <c r="BN128" s="235"/>
      <c r="BO128" s="235"/>
      <c r="BP128" s="235"/>
      <c r="BQ128" s="235"/>
      <c r="BR128" s="235"/>
      <c r="BS128" s="235"/>
      <c r="BT128" s="235"/>
      <c r="BU128" s="235"/>
      <c r="BV128" s="235"/>
      <c r="BW128" s="235"/>
      <c r="BX128" s="235"/>
      <c r="BY128" s="235"/>
      <c r="BZ128" s="235"/>
      <c r="CA128" s="235"/>
      <c r="CB128" s="235"/>
      <c r="CC128" s="235"/>
      <c r="CD128" s="235"/>
      <c r="CE128" s="235"/>
      <c r="CF128" s="235"/>
      <c r="CG128" s="235"/>
      <c r="CH128" s="235"/>
      <c r="CI128" s="235"/>
      <c r="CJ128" s="235"/>
      <c r="CK128" s="235"/>
      <c r="CL128" s="235"/>
      <c r="CM128" s="235"/>
      <c r="CN128" s="235"/>
      <c r="CO128" s="235"/>
      <c r="CP128" s="235"/>
      <c r="CQ128" s="235"/>
      <c r="CR128" s="235"/>
      <c r="CS128" s="235"/>
      <c r="CT128" s="235"/>
      <c r="CU128" s="235"/>
      <c r="CV128" s="235"/>
      <c r="CW128" s="235"/>
      <c r="CX128" s="235"/>
      <c r="CY128" s="235"/>
      <c r="CZ128" s="235"/>
      <c r="DA128" s="235"/>
      <c r="DB128" s="235"/>
      <c r="DC128" s="235"/>
      <c r="DD128" s="235"/>
      <c r="DE128" s="235"/>
      <c r="DF128" s="235"/>
      <c r="DG128" s="235"/>
      <c r="DH128" s="235"/>
      <c r="DI128" s="235"/>
      <c r="DJ128" s="235"/>
      <c r="DK128" s="235"/>
      <c r="DL128" s="235"/>
      <c r="DM128" s="235"/>
      <c r="DN128" s="235"/>
      <c r="DO128" s="235"/>
      <c r="DP128" s="235"/>
      <c r="DQ128" s="235"/>
    </row>
    <row r="129" spans="1:121" s="117" customFormat="1" ht="18.75" thickBot="1" x14ac:dyDescent="0.3">
      <c r="A129" s="235"/>
      <c r="B129" s="97">
        <v>112</v>
      </c>
      <c r="C129" s="87" t="s">
        <v>134</v>
      </c>
      <c r="D129" s="98"/>
      <c r="E129" s="105"/>
      <c r="F129" s="106"/>
      <c r="G129" s="107"/>
      <c r="H129" s="107"/>
      <c r="I129" s="107"/>
      <c r="J129" s="108"/>
      <c r="K129" s="107"/>
      <c r="L129" s="107"/>
      <c r="M129" s="107"/>
      <c r="N129" s="107"/>
      <c r="O129" s="107"/>
      <c r="P129" s="107"/>
      <c r="Q129" s="107"/>
      <c r="R129" s="107"/>
      <c r="S129" s="109">
        <f>SUM(G129:R129)</f>
        <v>0</v>
      </c>
      <c r="T129" s="109">
        <f>+F129-S129</f>
        <v>0</v>
      </c>
      <c r="U129" s="279"/>
      <c r="V129" s="234"/>
      <c r="W129" s="279"/>
      <c r="X129" s="279"/>
      <c r="Y129" s="279"/>
      <c r="Z129" s="279"/>
      <c r="AA129" s="279"/>
      <c r="AB129" s="279"/>
      <c r="AC129" s="279"/>
      <c r="AD129" s="279"/>
      <c r="AE129" s="279"/>
      <c r="AF129" s="279"/>
      <c r="AG129" s="279"/>
      <c r="AH129" s="279"/>
      <c r="AI129" s="279"/>
      <c r="AJ129" s="282"/>
      <c r="AK129" s="235"/>
      <c r="AL129" s="235"/>
      <c r="AM129" s="235"/>
      <c r="AN129" s="235"/>
      <c r="AO129" s="235"/>
      <c r="AP129" s="235"/>
      <c r="AQ129" s="235"/>
      <c r="AR129" s="235"/>
      <c r="AS129" s="235"/>
      <c r="AT129" s="235"/>
      <c r="AU129" s="235"/>
      <c r="AV129" s="235"/>
      <c r="AW129" s="235"/>
      <c r="AX129" s="235"/>
      <c r="AY129" s="235"/>
      <c r="AZ129" s="235"/>
      <c r="BA129" s="235"/>
      <c r="BB129" s="235"/>
      <c r="BC129" s="235"/>
      <c r="BD129" s="235"/>
      <c r="BE129" s="235"/>
      <c r="BF129" s="235"/>
      <c r="BG129" s="235"/>
      <c r="BH129" s="235"/>
      <c r="BI129" s="235"/>
      <c r="BJ129" s="235"/>
      <c r="BK129" s="235"/>
      <c r="BL129" s="235"/>
      <c r="BM129" s="235"/>
      <c r="BN129" s="235"/>
      <c r="BO129" s="235"/>
      <c r="BP129" s="235"/>
      <c r="BQ129" s="235"/>
      <c r="BR129" s="235"/>
      <c r="BS129" s="235"/>
      <c r="BT129" s="235"/>
      <c r="BU129" s="235"/>
      <c r="BV129" s="235"/>
      <c r="BW129" s="235"/>
      <c r="BX129" s="235"/>
      <c r="BY129" s="235"/>
      <c r="BZ129" s="235"/>
      <c r="CA129" s="235"/>
      <c r="CB129" s="235"/>
      <c r="CC129" s="235"/>
      <c r="CD129" s="235"/>
      <c r="CE129" s="235"/>
      <c r="CF129" s="235"/>
      <c r="CG129" s="235"/>
      <c r="CH129" s="235"/>
      <c r="CI129" s="235"/>
      <c r="CJ129" s="235"/>
      <c r="CK129" s="235"/>
      <c r="CL129" s="235"/>
      <c r="CM129" s="235"/>
      <c r="CN129" s="235"/>
      <c r="CO129" s="235"/>
      <c r="CP129" s="235"/>
      <c r="CQ129" s="235"/>
      <c r="CR129" s="235"/>
      <c r="CS129" s="235"/>
      <c r="CT129" s="235"/>
      <c r="CU129" s="235"/>
      <c r="CV129" s="235"/>
      <c r="CW129" s="235"/>
      <c r="CX129" s="235"/>
      <c r="CY129" s="235"/>
      <c r="CZ129" s="235"/>
      <c r="DA129" s="235"/>
      <c r="DB129" s="235"/>
      <c r="DC129" s="235"/>
      <c r="DD129" s="235"/>
      <c r="DE129" s="235"/>
      <c r="DF129" s="235"/>
      <c r="DG129" s="235"/>
      <c r="DH129" s="235"/>
      <c r="DI129" s="235"/>
      <c r="DJ129" s="235"/>
      <c r="DK129" s="235"/>
      <c r="DL129" s="235"/>
      <c r="DM129" s="235"/>
      <c r="DN129" s="235"/>
      <c r="DO129" s="235"/>
      <c r="DP129" s="235"/>
      <c r="DQ129" s="235"/>
    </row>
    <row r="130" spans="1:121" s="117" customFormat="1" ht="18.75" thickBot="1" x14ac:dyDescent="0.3">
      <c r="A130" s="235"/>
      <c r="B130" s="128"/>
      <c r="C130" s="123" t="s">
        <v>180</v>
      </c>
      <c r="D130" s="124"/>
      <c r="E130" s="125">
        <f t="shared" ref="E130:T130" si="7">SUM(E15:E129)</f>
        <v>22558435254</v>
      </c>
      <c r="F130" s="126">
        <f t="shared" si="7"/>
        <v>15674725432.300001</v>
      </c>
      <c r="G130" s="127">
        <f t="shared" si="7"/>
        <v>1618912396</v>
      </c>
      <c r="H130" s="127">
        <f t="shared" si="7"/>
        <v>1596872869</v>
      </c>
      <c r="I130" s="127">
        <f t="shared" si="7"/>
        <v>1994627904</v>
      </c>
      <c r="J130" s="127">
        <f t="shared" si="7"/>
        <v>2825929598.5999999</v>
      </c>
      <c r="K130" s="127">
        <f t="shared" si="7"/>
        <v>1688539214</v>
      </c>
      <c r="L130" s="127">
        <f t="shared" si="7"/>
        <v>3910632608.6999998</v>
      </c>
      <c r="M130" s="127">
        <f t="shared" si="7"/>
        <v>2082623966</v>
      </c>
      <c r="N130" s="127">
        <f t="shared" si="7"/>
        <v>0</v>
      </c>
      <c r="O130" s="127">
        <f t="shared" si="7"/>
        <v>0</v>
      </c>
      <c r="P130" s="127">
        <f t="shared" si="7"/>
        <v>0</v>
      </c>
      <c r="Q130" s="127">
        <f t="shared" si="7"/>
        <v>0</v>
      </c>
      <c r="R130" s="127">
        <f t="shared" si="7"/>
        <v>0</v>
      </c>
      <c r="S130" s="127">
        <f t="shared" si="7"/>
        <v>15654884927.300001</v>
      </c>
      <c r="T130" s="127">
        <f t="shared" si="7"/>
        <v>19840505</v>
      </c>
      <c r="U130" s="235"/>
      <c r="V130" s="234"/>
      <c r="W130" s="235"/>
      <c r="X130" s="235"/>
      <c r="Y130" s="235"/>
      <c r="Z130" s="235"/>
      <c r="AA130" s="235"/>
      <c r="AB130" s="235"/>
      <c r="AC130" s="235"/>
      <c r="AD130" s="235"/>
      <c r="AE130" s="235"/>
      <c r="AF130" s="235"/>
      <c r="AG130" s="235"/>
      <c r="AH130" s="235"/>
      <c r="AI130" s="235"/>
      <c r="AJ130" s="235"/>
      <c r="AK130" s="235"/>
      <c r="AL130" s="235"/>
      <c r="AM130" s="235"/>
      <c r="AN130" s="235"/>
      <c r="AO130" s="235"/>
      <c r="AP130" s="235"/>
      <c r="AQ130" s="235"/>
      <c r="AR130" s="235"/>
      <c r="AS130" s="235"/>
      <c r="AT130" s="235"/>
      <c r="AU130" s="235"/>
      <c r="AV130" s="235"/>
      <c r="AW130" s="235"/>
      <c r="AX130" s="235"/>
      <c r="AY130" s="235"/>
      <c r="AZ130" s="235"/>
      <c r="BA130" s="235"/>
      <c r="BB130" s="235"/>
      <c r="BC130" s="235"/>
      <c r="BD130" s="235"/>
      <c r="BE130" s="235"/>
      <c r="BF130" s="235"/>
      <c r="BG130" s="235"/>
      <c r="BH130" s="235"/>
      <c r="BI130" s="235"/>
      <c r="BJ130" s="235"/>
      <c r="BK130" s="235"/>
      <c r="BL130" s="235"/>
      <c r="BM130" s="235"/>
      <c r="BN130" s="235"/>
      <c r="BO130" s="235"/>
      <c r="BP130" s="235"/>
      <c r="BQ130" s="235"/>
      <c r="BR130" s="235"/>
      <c r="BS130" s="235"/>
      <c r="BT130" s="235"/>
      <c r="BU130" s="235"/>
      <c r="BV130" s="235"/>
      <c r="BW130" s="235"/>
      <c r="BX130" s="235"/>
      <c r="BY130" s="235"/>
      <c r="BZ130" s="235"/>
      <c r="CA130" s="235"/>
      <c r="CB130" s="235"/>
      <c r="CC130" s="235"/>
      <c r="CD130" s="235"/>
      <c r="CE130" s="235"/>
      <c r="CF130" s="235"/>
      <c r="CG130" s="235"/>
      <c r="CH130" s="235"/>
      <c r="CI130" s="235"/>
      <c r="CJ130" s="235"/>
      <c r="CK130" s="235"/>
      <c r="CL130" s="235"/>
      <c r="CM130" s="235"/>
      <c r="CN130" s="235"/>
      <c r="CO130" s="235"/>
      <c r="CP130" s="235"/>
      <c r="CQ130" s="235"/>
      <c r="CR130" s="235"/>
      <c r="CS130" s="235"/>
      <c r="CT130" s="235"/>
      <c r="CU130" s="235"/>
      <c r="CV130" s="235"/>
      <c r="CW130" s="235"/>
      <c r="CX130" s="235"/>
      <c r="CY130" s="235"/>
      <c r="CZ130" s="235"/>
      <c r="DA130" s="235"/>
      <c r="DB130" s="235"/>
      <c r="DC130" s="235"/>
      <c r="DD130" s="235"/>
      <c r="DE130" s="235"/>
      <c r="DF130" s="235"/>
      <c r="DG130" s="235"/>
      <c r="DH130" s="235"/>
      <c r="DI130" s="235"/>
      <c r="DJ130" s="235"/>
      <c r="DK130" s="235"/>
      <c r="DL130" s="235"/>
      <c r="DM130" s="235"/>
      <c r="DN130" s="235"/>
      <c r="DO130" s="235"/>
      <c r="DP130" s="235"/>
      <c r="DQ130" s="235"/>
    </row>
    <row r="131" spans="1:121" s="235" customFormat="1" ht="21.75" customHeight="1" x14ac:dyDescent="0.25">
      <c r="B131" s="248"/>
      <c r="F131" s="325"/>
      <c r="S131" s="248"/>
      <c r="T131" s="248"/>
    </row>
    <row r="132" spans="1:121" s="235" customFormat="1" ht="21.75" customHeight="1" x14ac:dyDescent="0.25">
      <c r="B132" s="248"/>
      <c r="F132" s="283"/>
      <c r="G132" s="283"/>
      <c r="H132" s="283"/>
      <c r="I132" s="283"/>
      <c r="S132" s="248"/>
      <c r="T132" s="248"/>
    </row>
    <row r="133" spans="1:121" s="235" customFormat="1" ht="21.75" customHeight="1" thickBot="1" x14ac:dyDescent="0.3">
      <c r="B133" s="248"/>
      <c r="S133" s="248"/>
      <c r="T133" s="248"/>
    </row>
    <row r="134" spans="1:121" s="235" customFormat="1" ht="21.75" customHeight="1" x14ac:dyDescent="0.25">
      <c r="B134" s="248"/>
      <c r="C134" s="284"/>
      <c r="D134" s="285"/>
      <c r="E134" s="285"/>
      <c r="F134" s="285"/>
      <c r="G134" s="285"/>
      <c r="H134" s="285"/>
      <c r="I134" s="285"/>
      <c r="J134" s="285"/>
      <c r="K134" s="285"/>
      <c r="L134" s="285"/>
      <c r="M134" s="285"/>
      <c r="N134" s="285"/>
      <c r="O134" s="285"/>
      <c r="P134" s="285"/>
      <c r="Q134" s="285"/>
      <c r="R134" s="285"/>
      <c r="S134" s="286"/>
      <c r="T134" s="287"/>
    </row>
    <row r="135" spans="1:121" s="233" customFormat="1" x14ac:dyDescent="0.25">
      <c r="C135" s="360" t="s">
        <v>138</v>
      </c>
      <c r="D135" s="361"/>
      <c r="E135" s="361"/>
      <c r="F135" s="361"/>
      <c r="G135" s="361"/>
      <c r="H135" s="361"/>
      <c r="I135" s="361"/>
      <c r="J135" s="361"/>
      <c r="K135" s="361"/>
      <c r="L135" s="361"/>
      <c r="M135" s="361"/>
      <c r="N135" s="361"/>
      <c r="O135" s="361"/>
      <c r="P135" s="361"/>
      <c r="Q135" s="361"/>
      <c r="R135" s="361"/>
      <c r="S135" s="361"/>
      <c r="T135" s="362"/>
    </row>
    <row r="136" spans="1:121" s="233" customFormat="1" x14ac:dyDescent="0.25">
      <c r="C136" s="360" t="s">
        <v>136</v>
      </c>
      <c r="D136" s="361"/>
      <c r="E136" s="361"/>
      <c r="F136" s="361"/>
      <c r="G136" s="361"/>
      <c r="H136" s="361"/>
      <c r="I136" s="361"/>
      <c r="J136" s="361"/>
      <c r="K136" s="361"/>
      <c r="L136" s="361"/>
      <c r="M136" s="361"/>
      <c r="N136" s="361"/>
      <c r="O136" s="361"/>
      <c r="P136" s="361"/>
      <c r="Q136" s="361"/>
      <c r="R136" s="361"/>
      <c r="S136" s="361"/>
      <c r="T136" s="362"/>
    </row>
    <row r="137" spans="1:121" s="233" customFormat="1" x14ac:dyDescent="0.25">
      <c r="C137" s="360" t="s">
        <v>137</v>
      </c>
      <c r="D137" s="361"/>
      <c r="E137" s="361"/>
      <c r="F137" s="361"/>
      <c r="G137" s="361"/>
      <c r="H137" s="361"/>
      <c r="I137" s="361"/>
      <c r="J137" s="361"/>
      <c r="K137" s="361"/>
      <c r="L137" s="361"/>
      <c r="M137" s="361"/>
      <c r="N137" s="361"/>
      <c r="O137" s="361"/>
      <c r="P137" s="361"/>
      <c r="Q137" s="361"/>
      <c r="R137" s="361"/>
      <c r="S137" s="361"/>
      <c r="T137" s="362"/>
    </row>
    <row r="138" spans="1:121" s="232" customFormat="1" ht="18.75" thickBot="1" x14ac:dyDescent="0.3">
      <c r="C138" s="288"/>
      <c r="D138" s="289"/>
      <c r="E138" s="290"/>
      <c r="F138" s="289"/>
      <c r="G138" s="289"/>
      <c r="H138" s="289"/>
      <c r="I138" s="289"/>
      <c r="J138" s="289"/>
      <c r="K138" s="289"/>
      <c r="L138" s="289"/>
      <c r="M138" s="289"/>
      <c r="N138" s="289"/>
      <c r="O138" s="289"/>
      <c r="P138" s="289"/>
      <c r="Q138" s="289"/>
      <c r="R138" s="289"/>
      <c r="S138" s="289"/>
      <c r="T138" s="291"/>
    </row>
    <row r="139" spans="1:121" s="235" customFormat="1" ht="21.75" customHeight="1" x14ac:dyDescent="0.25">
      <c r="B139" s="248"/>
      <c r="F139" s="326"/>
      <c r="G139" s="283"/>
      <c r="S139" s="248"/>
      <c r="T139" s="248"/>
    </row>
    <row r="140" spans="1:121" s="235" customFormat="1" ht="21.75" customHeight="1" x14ac:dyDescent="0.25">
      <c r="B140" s="248"/>
      <c r="F140" s="329"/>
      <c r="G140" s="329"/>
      <c r="H140" s="329"/>
      <c r="S140" s="248"/>
      <c r="T140" s="248"/>
    </row>
    <row r="141" spans="1:121" s="235" customFormat="1" ht="21.75" customHeight="1" x14ac:dyDescent="0.25">
      <c r="B141" s="248"/>
      <c r="F141" s="326"/>
      <c r="G141" s="326"/>
      <c r="H141" s="329"/>
      <c r="S141" s="248"/>
      <c r="T141" s="248"/>
    </row>
    <row r="142" spans="1:121" s="235" customFormat="1" ht="21.75" customHeight="1" x14ac:dyDescent="0.25">
      <c r="B142" s="248"/>
      <c r="H142" s="329"/>
      <c r="S142" s="248"/>
      <c r="T142" s="248"/>
    </row>
    <row r="143" spans="1:121" s="235" customFormat="1" ht="21.75" customHeight="1" x14ac:dyDescent="0.25">
      <c r="B143" s="248"/>
      <c r="E143" s="326"/>
      <c r="S143" s="248"/>
      <c r="T143" s="248"/>
    </row>
    <row r="144" spans="1:121" s="235" customFormat="1" ht="21.75" customHeight="1" x14ac:dyDescent="0.25">
      <c r="B144" s="248"/>
      <c r="E144" s="283"/>
      <c r="S144" s="248"/>
      <c r="T144" s="248"/>
    </row>
    <row r="145" spans="2:20" s="235" customFormat="1" ht="21.75" customHeight="1" x14ac:dyDescent="0.25">
      <c r="B145" s="248"/>
      <c r="E145" s="325"/>
      <c r="S145" s="248"/>
      <c r="T145" s="248"/>
    </row>
    <row r="146" spans="2:20" s="235" customFormat="1" ht="21.75" customHeight="1" x14ac:dyDescent="0.25">
      <c r="B146" s="248"/>
      <c r="E146" s="326"/>
      <c r="F146" s="326"/>
      <c r="G146" s="325"/>
      <c r="S146" s="248"/>
      <c r="T146" s="248"/>
    </row>
    <row r="147" spans="2:20" s="235" customFormat="1" ht="21.75" customHeight="1" x14ac:dyDescent="0.25">
      <c r="B147" s="248"/>
      <c r="G147" s="325"/>
      <c r="S147" s="248"/>
      <c r="T147" s="248"/>
    </row>
    <row r="148" spans="2:20" s="235" customFormat="1" ht="21.75" customHeight="1" x14ac:dyDescent="0.25">
      <c r="B148" s="248"/>
      <c r="S148" s="248"/>
      <c r="T148" s="248"/>
    </row>
    <row r="149" spans="2:20" s="235" customFormat="1" ht="21.75" customHeight="1" x14ac:dyDescent="0.25">
      <c r="B149" s="248"/>
      <c r="S149" s="248"/>
      <c r="T149" s="248"/>
    </row>
    <row r="150" spans="2:20" s="235" customFormat="1" ht="21.75" customHeight="1" x14ac:dyDescent="0.25">
      <c r="B150" s="248"/>
      <c r="S150" s="248"/>
      <c r="T150" s="248"/>
    </row>
    <row r="151" spans="2:20" s="235" customFormat="1" ht="21.75" customHeight="1" x14ac:dyDescent="0.25">
      <c r="B151" s="248"/>
      <c r="S151" s="248"/>
      <c r="T151" s="248"/>
    </row>
    <row r="152" spans="2:20" s="235" customFormat="1" ht="13.5" customHeight="1" x14ac:dyDescent="0.25">
      <c r="B152" s="248"/>
      <c r="C152" s="292"/>
      <c r="D152" s="292"/>
      <c r="E152" s="293"/>
      <c r="F152" s="294"/>
      <c r="G152" s="279"/>
      <c r="H152" s="279"/>
      <c r="I152" s="279"/>
      <c r="J152" s="279"/>
      <c r="K152" s="279"/>
      <c r="L152" s="279"/>
      <c r="M152" s="279"/>
      <c r="N152" s="279"/>
      <c r="O152" s="279"/>
      <c r="P152" s="279"/>
      <c r="Q152" s="279"/>
      <c r="R152" s="279"/>
      <c r="S152" s="282"/>
      <c r="T152" s="282"/>
    </row>
    <row r="153" spans="2:20" s="235" customFormat="1" ht="31.5" hidden="1" customHeight="1" x14ac:dyDescent="0.25">
      <c r="B153" s="248"/>
      <c r="S153" s="282"/>
      <c r="T153" s="282"/>
    </row>
    <row r="154" spans="2:20" s="232" customFormat="1" x14ac:dyDescent="0.25">
      <c r="E154" s="295"/>
    </row>
    <row r="155" spans="2:20" s="232" customFormat="1" x14ac:dyDescent="0.25">
      <c r="E155" s="295"/>
    </row>
    <row r="156" spans="2:20" s="232" customFormat="1" x14ac:dyDescent="0.25">
      <c r="E156" s="295"/>
    </row>
    <row r="157" spans="2:20" s="232" customFormat="1" x14ac:dyDescent="0.25">
      <c r="E157" s="295"/>
    </row>
    <row r="158" spans="2:20" s="232" customFormat="1" x14ac:dyDescent="0.25">
      <c r="E158" s="295"/>
    </row>
    <row r="159" spans="2:20" s="232" customFormat="1" x14ac:dyDescent="0.25">
      <c r="E159" s="295"/>
    </row>
    <row r="160" spans="2:20" s="232" customFormat="1" x14ac:dyDescent="0.25">
      <c r="E160" s="295"/>
    </row>
    <row r="161" spans="5:5" s="232" customFormat="1" x14ac:dyDescent="0.25">
      <c r="E161" s="295"/>
    </row>
    <row r="162" spans="5:5" s="232" customFormat="1" x14ac:dyDescent="0.25">
      <c r="E162" s="295"/>
    </row>
    <row r="163" spans="5:5" s="232" customFormat="1" x14ac:dyDescent="0.25">
      <c r="E163" s="295"/>
    </row>
    <row r="164" spans="5:5" s="232" customFormat="1" x14ac:dyDescent="0.25">
      <c r="E164" s="295"/>
    </row>
    <row r="165" spans="5:5" s="232" customFormat="1" x14ac:dyDescent="0.25">
      <c r="E165" s="295"/>
    </row>
    <row r="166" spans="5:5" s="232" customFormat="1" x14ac:dyDescent="0.25">
      <c r="E166" s="295"/>
    </row>
    <row r="167" spans="5:5" s="232" customFormat="1" x14ac:dyDescent="0.25">
      <c r="E167" s="295"/>
    </row>
    <row r="168" spans="5:5" s="232" customFormat="1" x14ac:dyDescent="0.25">
      <c r="E168" s="295"/>
    </row>
    <row r="169" spans="5:5" s="232" customFormat="1" x14ac:dyDescent="0.25">
      <c r="E169" s="295"/>
    </row>
    <row r="170" spans="5:5" s="232" customFormat="1" x14ac:dyDescent="0.25">
      <c r="E170" s="295"/>
    </row>
    <row r="171" spans="5:5" s="232" customFormat="1" x14ac:dyDescent="0.25">
      <c r="E171" s="295"/>
    </row>
    <row r="172" spans="5:5" s="232" customFormat="1" x14ac:dyDescent="0.25">
      <c r="E172" s="295"/>
    </row>
    <row r="173" spans="5:5" s="232" customFormat="1" x14ac:dyDescent="0.25">
      <c r="E173" s="295"/>
    </row>
    <row r="174" spans="5:5" s="232" customFormat="1" x14ac:dyDescent="0.25">
      <c r="E174" s="295"/>
    </row>
    <row r="175" spans="5:5" s="232" customFormat="1" x14ac:dyDescent="0.25">
      <c r="E175" s="295"/>
    </row>
    <row r="176" spans="5:5" s="232" customFormat="1" x14ac:dyDescent="0.25">
      <c r="E176" s="295"/>
    </row>
    <row r="177" spans="5:5" s="232" customFormat="1" x14ac:dyDescent="0.25">
      <c r="E177" s="295"/>
    </row>
    <row r="178" spans="5:5" s="232" customFormat="1" x14ac:dyDescent="0.25">
      <c r="E178" s="295"/>
    </row>
    <row r="179" spans="5:5" s="232" customFormat="1" x14ac:dyDescent="0.25">
      <c r="E179" s="295"/>
    </row>
    <row r="180" spans="5:5" s="232" customFormat="1" x14ac:dyDescent="0.25">
      <c r="E180" s="295"/>
    </row>
    <row r="181" spans="5:5" s="232" customFormat="1" x14ac:dyDescent="0.25">
      <c r="E181" s="295"/>
    </row>
    <row r="182" spans="5:5" s="232" customFormat="1" x14ac:dyDescent="0.25">
      <c r="E182" s="295"/>
    </row>
    <row r="183" spans="5:5" s="232" customFormat="1" x14ac:dyDescent="0.25">
      <c r="E183" s="295"/>
    </row>
    <row r="184" spans="5:5" s="232" customFormat="1" x14ac:dyDescent="0.25">
      <c r="E184" s="295"/>
    </row>
    <row r="185" spans="5:5" s="232" customFormat="1" x14ac:dyDescent="0.25">
      <c r="E185" s="295"/>
    </row>
    <row r="186" spans="5:5" s="232" customFormat="1" x14ac:dyDescent="0.25">
      <c r="E186" s="295"/>
    </row>
    <row r="187" spans="5:5" s="232" customFormat="1" x14ac:dyDescent="0.25">
      <c r="E187" s="295"/>
    </row>
    <row r="188" spans="5:5" s="232" customFormat="1" x14ac:dyDescent="0.25">
      <c r="E188" s="295"/>
    </row>
    <row r="189" spans="5:5" s="232" customFormat="1" x14ac:dyDescent="0.25">
      <c r="E189" s="295"/>
    </row>
    <row r="190" spans="5:5" s="232" customFormat="1" x14ac:dyDescent="0.25">
      <c r="E190" s="295"/>
    </row>
    <row r="191" spans="5:5" s="232" customFormat="1" x14ac:dyDescent="0.25">
      <c r="E191" s="295"/>
    </row>
    <row r="192" spans="5:5" s="232" customFormat="1" x14ac:dyDescent="0.25">
      <c r="E192" s="295"/>
    </row>
    <row r="193" spans="5:5" s="232" customFormat="1" x14ac:dyDescent="0.25">
      <c r="E193" s="295"/>
    </row>
    <row r="194" spans="5:5" s="232" customFormat="1" x14ac:dyDescent="0.25">
      <c r="E194" s="295"/>
    </row>
    <row r="195" spans="5:5" s="232" customFormat="1" x14ac:dyDescent="0.25">
      <c r="E195" s="295"/>
    </row>
    <row r="196" spans="5:5" s="232" customFormat="1" x14ac:dyDescent="0.25">
      <c r="E196" s="295"/>
    </row>
    <row r="197" spans="5:5" s="232" customFormat="1" x14ac:dyDescent="0.25">
      <c r="E197" s="295"/>
    </row>
    <row r="198" spans="5:5" s="232" customFormat="1" x14ac:dyDescent="0.25">
      <c r="E198" s="295"/>
    </row>
    <row r="199" spans="5:5" s="232" customFormat="1" x14ac:dyDescent="0.25">
      <c r="E199" s="295"/>
    </row>
    <row r="200" spans="5:5" s="232" customFormat="1" x14ac:dyDescent="0.25">
      <c r="E200" s="295"/>
    </row>
    <row r="201" spans="5:5" s="232" customFormat="1" x14ac:dyDescent="0.25">
      <c r="E201" s="295"/>
    </row>
    <row r="202" spans="5:5" s="232" customFormat="1" x14ac:dyDescent="0.25">
      <c r="E202" s="295"/>
    </row>
    <row r="203" spans="5:5" s="232" customFormat="1" x14ac:dyDescent="0.25">
      <c r="E203" s="295"/>
    </row>
    <row r="204" spans="5:5" s="232" customFormat="1" x14ac:dyDescent="0.25">
      <c r="E204" s="295"/>
    </row>
    <row r="205" spans="5:5" s="232" customFormat="1" x14ac:dyDescent="0.25">
      <c r="E205" s="295"/>
    </row>
    <row r="206" spans="5:5" s="232" customFormat="1" x14ac:dyDescent="0.25">
      <c r="E206" s="295"/>
    </row>
    <row r="207" spans="5:5" s="232" customFormat="1" x14ac:dyDescent="0.25">
      <c r="E207" s="295"/>
    </row>
    <row r="208" spans="5:5" s="232" customFormat="1" x14ac:dyDescent="0.25">
      <c r="E208" s="295"/>
    </row>
    <row r="209" spans="5:5" s="232" customFormat="1" x14ac:dyDescent="0.25">
      <c r="E209" s="295"/>
    </row>
    <row r="210" spans="5:5" s="232" customFormat="1" x14ac:dyDescent="0.25">
      <c r="E210" s="295"/>
    </row>
    <row r="211" spans="5:5" s="232" customFormat="1" x14ac:dyDescent="0.25">
      <c r="E211" s="295"/>
    </row>
    <row r="212" spans="5:5" s="232" customFormat="1" x14ac:dyDescent="0.25">
      <c r="E212" s="295"/>
    </row>
    <row r="213" spans="5:5" s="232" customFormat="1" x14ac:dyDescent="0.25">
      <c r="E213" s="295"/>
    </row>
    <row r="214" spans="5:5" s="232" customFormat="1" x14ac:dyDescent="0.25">
      <c r="E214" s="295"/>
    </row>
    <row r="215" spans="5:5" s="232" customFormat="1" x14ac:dyDescent="0.25">
      <c r="E215" s="295"/>
    </row>
    <row r="216" spans="5:5" s="232" customFormat="1" x14ac:dyDescent="0.25">
      <c r="E216" s="295"/>
    </row>
    <row r="217" spans="5:5" s="232" customFormat="1" x14ac:dyDescent="0.25">
      <c r="E217" s="295"/>
    </row>
    <row r="218" spans="5:5" s="232" customFormat="1" x14ac:dyDescent="0.25">
      <c r="E218" s="295"/>
    </row>
    <row r="219" spans="5:5" s="232" customFormat="1" x14ac:dyDescent="0.25">
      <c r="E219" s="295"/>
    </row>
    <row r="220" spans="5:5" s="232" customFormat="1" x14ac:dyDescent="0.25">
      <c r="E220" s="295"/>
    </row>
    <row r="221" spans="5:5" s="232" customFormat="1" x14ac:dyDescent="0.25">
      <c r="E221" s="295"/>
    </row>
    <row r="222" spans="5:5" s="232" customFormat="1" x14ac:dyDescent="0.25">
      <c r="E222" s="295"/>
    </row>
    <row r="223" spans="5:5" s="232" customFormat="1" x14ac:dyDescent="0.25">
      <c r="E223" s="295"/>
    </row>
    <row r="224" spans="5:5" s="232" customFormat="1" x14ac:dyDescent="0.25">
      <c r="E224" s="295"/>
    </row>
    <row r="225" spans="5:5" s="232" customFormat="1" x14ac:dyDescent="0.25">
      <c r="E225" s="295"/>
    </row>
    <row r="226" spans="5:5" s="232" customFormat="1" x14ac:dyDescent="0.25">
      <c r="E226" s="295"/>
    </row>
    <row r="227" spans="5:5" s="232" customFormat="1" x14ac:dyDescent="0.25">
      <c r="E227" s="295"/>
    </row>
    <row r="228" spans="5:5" s="232" customFormat="1" x14ac:dyDescent="0.25">
      <c r="E228" s="295"/>
    </row>
    <row r="229" spans="5:5" s="232" customFormat="1" x14ac:dyDescent="0.25">
      <c r="E229" s="295"/>
    </row>
    <row r="230" spans="5:5" s="232" customFormat="1" x14ac:dyDescent="0.25">
      <c r="E230" s="295"/>
    </row>
    <row r="231" spans="5:5" s="232" customFormat="1" x14ac:dyDescent="0.25">
      <c r="E231" s="295"/>
    </row>
    <row r="232" spans="5:5" s="232" customFormat="1" x14ac:dyDescent="0.25">
      <c r="E232" s="295"/>
    </row>
    <row r="233" spans="5:5" s="232" customFormat="1" x14ac:dyDescent="0.25">
      <c r="E233" s="295"/>
    </row>
    <row r="234" spans="5:5" s="232" customFormat="1" x14ac:dyDescent="0.25">
      <c r="E234" s="295"/>
    </row>
    <row r="235" spans="5:5" s="232" customFormat="1" x14ac:dyDescent="0.25">
      <c r="E235" s="295"/>
    </row>
    <row r="236" spans="5:5" s="232" customFormat="1" x14ac:dyDescent="0.25">
      <c r="E236" s="295"/>
    </row>
    <row r="237" spans="5:5" s="232" customFormat="1" x14ac:dyDescent="0.25">
      <c r="E237" s="295"/>
    </row>
    <row r="238" spans="5:5" s="232" customFormat="1" x14ac:dyDescent="0.25">
      <c r="E238" s="295"/>
    </row>
    <row r="239" spans="5:5" s="232" customFormat="1" x14ac:dyDescent="0.25">
      <c r="E239" s="295"/>
    </row>
    <row r="240" spans="5:5" s="232" customFormat="1" x14ac:dyDescent="0.25">
      <c r="E240" s="295"/>
    </row>
    <row r="241" spans="5:5" s="232" customFormat="1" x14ac:dyDescent="0.25">
      <c r="E241" s="295"/>
    </row>
    <row r="242" spans="5:5" s="232" customFormat="1" x14ac:dyDescent="0.25">
      <c r="E242" s="295"/>
    </row>
    <row r="243" spans="5:5" s="232" customFormat="1" x14ac:dyDescent="0.25">
      <c r="E243" s="295"/>
    </row>
    <row r="244" spans="5:5" s="232" customFormat="1" x14ac:dyDescent="0.25">
      <c r="E244" s="295"/>
    </row>
    <row r="245" spans="5:5" s="232" customFormat="1" x14ac:dyDescent="0.25">
      <c r="E245" s="295"/>
    </row>
    <row r="246" spans="5:5" s="232" customFormat="1" x14ac:dyDescent="0.25">
      <c r="E246" s="295"/>
    </row>
    <row r="247" spans="5:5" s="232" customFormat="1" x14ac:dyDescent="0.25">
      <c r="E247" s="295"/>
    </row>
    <row r="248" spans="5:5" s="232" customFormat="1" x14ac:dyDescent="0.25">
      <c r="E248" s="295"/>
    </row>
    <row r="249" spans="5:5" s="232" customFormat="1" x14ac:dyDescent="0.25">
      <c r="E249" s="295"/>
    </row>
    <row r="250" spans="5:5" s="232" customFormat="1" x14ac:dyDescent="0.25">
      <c r="E250" s="295"/>
    </row>
    <row r="251" spans="5:5" s="232" customFormat="1" x14ac:dyDescent="0.25">
      <c r="E251" s="295"/>
    </row>
    <row r="252" spans="5:5" s="232" customFormat="1" x14ac:dyDescent="0.25">
      <c r="E252" s="295"/>
    </row>
    <row r="253" spans="5:5" s="232" customFormat="1" x14ac:dyDescent="0.25">
      <c r="E253" s="295"/>
    </row>
    <row r="254" spans="5:5" s="232" customFormat="1" x14ac:dyDescent="0.25">
      <c r="E254" s="295"/>
    </row>
    <row r="255" spans="5:5" s="232" customFormat="1" x14ac:dyDescent="0.25">
      <c r="E255" s="295"/>
    </row>
    <row r="256" spans="5:5" s="232" customFormat="1" x14ac:dyDescent="0.25">
      <c r="E256" s="295"/>
    </row>
    <row r="257" spans="5:5" s="232" customFormat="1" x14ac:dyDescent="0.25">
      <c r="E257" s="295"/>
    </row>
    <row r="258" spans="5:5" s="232" customFormat="1" x14ac:dyDescent="0.25">
      <c r="E258" s="295"/>
    </row>
    <row r="259" spans="5:5" s="232" customFormat="1" x14ac:dyDescent="0.25">
      <c r="E259" s="295"/>
    </row>
    <row r="260" spans="5:5" s="232" customFormat="1" x14ac:dyDescent="0.25">
      <c r="E260" s="295"/>
    </row>
    <row r="261" spans="5:5" s="232" customFormat="1" x14ac:dyDescent="0.25">
      <c r="E261" s="295"/>
    </row>
    <row r="262" spans="5:5" s="232" customFormat="1" x14ac:dyDescent="0.25">
      <c r="E262" s="295"/>
    </row>
    <row r="263" spans="5:5" s="232" customFormat="1" x14ac:dyDescent="0.25">
      <c r="E263" s="295"/>
    </row>
    <row r="264" spans="5:5" s="232" customFormat="1" x14ac:dyDescent="0.25">
      <c r="E264" s="295"/>
    </row>
    <row r="265" spans="5:5" s="232" customFormat="1" x14ac:dyDescent="0.25">
      <c r="E265" s="295"/>
    </row>
    <row r="266" spans="5:5" s="232" customFormat="1" x14ac:dyDescent="0.25">
      <c r="E266" s="295"/>
    </row>
    <row r="267" spans="5:5" s="232" customFormat="1" x14ac:dyDescent="0.25">
      <c r="E267" s="295"/>
    </row>
    <row r="268" spans="5:5" s="232" customFormat="1" x14ac:dyDescent="0.25">
      <c r="E268" s="295"/>
    </row>
    <row r="269" spans="5:5" s="232" customFormat="1" x14ac:dyDescent="0.25">
      <c r="E269" s="295"/>
    </row>
    <row r="270" spans="5:5" s="232" customFormat="1" x14ac:dyDescent="0.25">
      <c r="E270" s="295"/>
    </row>
    <row r="271" spans="5:5" s="232" customFormat="1" x14ac:dyDescent="0.25">
      <c r="E271" s="295"/>
    </row>
    <row r="272" spans="5:5" s="232" customFormat="1" x14ac:dyDescent="0.25">
      <c r="E272" s="295"/>
    </row>
    <row r="273" spans="5:5" s="232" customFormat="1" x14ac:dyDescent="0.25">
      <c r="E273" s="295"/>
    </row>
    <row r="274" spans="5:5" s="232" customFormat="1" x14ac:dyDescent="0.25">
      <c r="E274" s="295"/>
    </row>
    <row r="275" spans="5:5" s="232" customFormat="1" x14ac:dyDescent="0.25">
      <c r="E275" s="295"/>
    </row>
    <row r="276" spans="5:5" s="232" customFormat="1" x14ac:dyDescent="0.25">
      <c r="E276" s="295"/>
    </row>
    <row r="277" spans="5:5" s="232" customFormat="1" x14ac:dyDescent="0.25">
      <c r="E277" s="295"/>
    </row>
    <row r="278" spans="5:5" s="232" customFormat="1" x14ac:dyDescent="0.25">
      <c r="E278" s="295"/>
    </row>
    <row r="279" spans="5:5" s="232" customFormat="1" x14ac:dyDescent="0.25">
      <c r="E279" s="295"/>
    </row>
    <row r="280" spans="5:5" s="232" customFormat="1" x14ac:dyDescent="0.25">
      <c r="E280" s="295"/>
    </row>
    <row r="281" spans="5:5" s="232" customFormat="1" x14ac:dyDescent="0.25">
      <c r="E281" s="295"/>
    </row>
    <row r="282" spans="5:5" s="232" customFormat="1" x14ac:dyDescent="0.25">
      <c r="E282" s="295"/>
    </row>
    <row r="283" spans="5:5" s="232" customFormat="1" x14ac:dyDescent="0.25">
      <c r="E283" s="295"/>
    </row>
    <row r="284" spans="5:5" s="232" customFormat="1" x14ac:dyDescent="0.25">
      <c r="E284" s="295"/>
    </row>
    <row r="285" spans="5:5" s="232" customFormat="1" x14ac:dyDescent="0.25">
      <c r="E285" s="295"/>
    </row>
    <row r="286" spans="5:5" s="232" customFormat="1" x14ac:dyDescent="0.25">
      <c r="E286" s="295"/>
    </row>
    <row r="287" spans="5:5" s="232" customFormat="1" x14ac:dyDescent="0.25">
      <c r="E287" s="295"/>
    </row>
    <row r="288" spans="5:5" s="232" customFormat="1" x14ac:dyDescent="0.25">
      <c r="E288" s="295"/>
    </row>
    <row r="289" spans="5:5" s="232" customFormat="1" x14ac:dyDescent="0.25">
      <c r="E289" s="295"/>
    </row>
    <row r="290" spans="5:5" s="232" customFormat="1" x14ac:dyDescent="0.25">
      <c r="E290" s="295"/>
    </row>
    <row r="291" spans="5:5" s="232" customFormat="1" x14ac:dyDescent="0.25">
      <c r="E291" s="295"/>
    </row>
    <row r="292" spans="5:5" s="232" customFormat="1" x14ac:dyDescent="0.25">
      <c r="E292" s="295"/>
    </row>
    <row r="293" spans="5:5" s="232" customFormat="1" x14ac:dyDescent="0.25">
      <c r="E293" s="295"/>
    </row>
    <row r="294" spans="5:5" s="232" customFormat="1" x14ac:dyDescent="0.25">
      <c r="E294" s="295"/>
    </row>
    <row r="295" spans="5:5" s="232" customFormat="1" x14ac:dyDescent="0.25">
      <c r="E295" s="295"/>
    </row>
    <row r="296" spans="5:5" s="232" customFormat="1" x14ac:dyDescent="0.25">
      <c r="E296" s="295"/>
    </row>
    <row r="297" spans="5:5" s="232" customFormat="1" x14ac:dyDescent="0.25">
      <c r="E297" s="295"/>
    </row>
    <row r="298" spans="5:5" s="232" customFormat="1" x14ac:dyDescent="0.25">
      <c r="E298" s="295"/>
    </row>
    <row r="299" spans="5:5" s="232" customFormat="1" x14ac:dyDescent="0.25">
      <c r="E299" s="295"/>
    </row>
    <row r="300" spans="5:5" s="232" customFormat="1" x14ac:dyDescent="0.25">
      <c r="E300" s="295"/>
    </row>
    <row r="301" spans="5:5" s="232" customFormat="1" x14ac:dyDescent="0.25">
      <c r="E301" s="295"/>
    </row>
    <row r="302" spans="5:5" s="232" customFormat="1" x14ac:dyDescent="0.25">
      <c r="E302" s="295"/>
    </row>
    <row r="303" spans="5:5" s="232" customFormat="1" x14ac:dyDescent="0.25">
      <c r="E303" s="295"/>
    </row>
    <row r="304" spans="5:5" s="232" customFormat="1" x14ac:dyDescent="0.25">
      <c r="E304" s="295"/>
    </row>
    <row r="305" spans="5:5" s="232" customFormat="1" x14ac:dyDescent="0.25">
      <c r="E305" s="295"/>
    </row>
    <row r="306" spans="5:5" s="232" customFormat="1" x14ac:dyDescent="0.25">
      <c r="E306" s="295"/>
    </row>
    <row r="307" spans="5:5" s="232" customFormat="1" x14ac:dyDescent="0.25">
      <c r="E307" s="295"/>
    </row>
    <row r="308" spans="5:5" s="232" customFormat="1" x14ac:dyDescent="0.25">
      <c r="E308" s="295"/>
    </row>
    <row r="309" spans="5:5" s="232" customFormat="1" x14ac:dyDescent="0.25">
      <c r="E309" s="295"/>
    </row>
    <row r="310" spans="5:5" s="232" customFormat="1" x14ac:dyDescent="0.25">
      <c r="E310" s="295"/>
    </row>
    <row r="311" spans="5:5" s="232" customFormat="1" x14ac:dyDescent="0.25">
      <c r="E311" s="295"/>
    </row>
    <row r="312" spans="5:5" s="232" customFormat="1" x14ac:dyDescent="0.25">
      <c r="E312" s="295"/>
    </row>
    <row r="313" spans="5:5" s="232" customFormat="1" x14ac:dyDescent="0.25">
      <c r="E313" s="295"/>
    </row>
    <row r="314" spans="5:5" s="232" customFormat="1" x14ac:dyDescent="0.25">
      <c r="E314" s="295"/>
    </row>
    <row r="315" spans="5:5" s="232" customFormat="1" x14ac:dyDescent="0.25">
      <c r="E315" s="295"/>
    </row>
    <row r="316" spans="5:5" s="232" customFormat="1" x14ac:dyDescent="0.25">
      <c r="E316" s="295"/>
    </row>
    <row r="317" spans="5:5" s="232" customFormat="1" x14ac:dyDescent="0.25">
      <c r="E317" s="295"/>
    </row>
    <row r="318" spans="5:5" s="232" customFormat="1" x14ac:dyDescent="0.25">
      <c r="E318" s="295"/>
    </row>
    <row r="319" spans="5:5" s="232" customFormat="1" x14ac:dyDescent="0.25">
      <c r="E319" s="295"/>
    </row>
    <row r="320" spans="5:5" s="232" customFormat="1" x14ac:dyDescent="0.25">
      <c r="E320" s="295"/>
    </row>
    <row r="321" spans="5:5" s="232" customFormat="1" x14ac:dyDescent="0.25">
      <c r="E321" s="295"/>
    </row>
    <row r="322" spans="5:5" s="232" customFormat="1" x14ac:dyDescent="0.25">
      <c r="E322" s="295"/>
    </row>
    <row r="323" spans="5:5" s="232" customFormat="1" x14ac:dyDescent="0.25">
      <c r="E323" s="295"/>
    </row>
    <row r="324" spans="5:5" s="232" customFormat="1" x14ac:dyDescent="0.25">
      <c r="E324" s="295"/>
    </row>
    <row r="325" spans="5:5" s="232" customFormat="1" x14ac:dyDescent="0.25">
      <c r="E325" s="295"/>
    </row>
    <row r="326" spans="5:5" s="232" customFormat="1" x14ac:dyDescent="0.25">
      <c r="E326" s="295"/>
    </row>
    <row r="327" spans="5:5" s="232" customFormat="1" x14ac:dyDescent="0.25">
      <c r="E327" s="295"/>
    </row>
    <row r="328" spans="5:5" s="232" customFormat="1" x14ac:dyDescent="0.25">
      <c r="E328" s="295"/>
    </row>
    <row r="329" spans="5:5" s="232" customFormat="1" x14ac:dyDescent="0.25">
      <c r="E329" s="295"/>
    </row>
    <row r="330" spans="5:5" s="232" customFormat="1" x14ac:dyDescent="0.25">
      <c r="E330" s="295"/>
    </row>
    <row r="331" spans="5:5" s="232" customFormat="1" x14ac:dyDescent="0.25">
      <c r="E331" s="295"/>
    </row>
    <row r="332" spans="5:5" s="232" customFormat="1" x14ac:dyDescent="0.25">
      <c r="E332" s="295"/>
    </row>
    <row r="333" spans="5:5" s="232" customFormat="1" x14ac:dyDescent="0.25">
      <c r="E333" s="295"/>
    </row>
    <row r="334" spans="5:5" s="232" customFormat="1" x14ac:dyDescent="0.25">
      <c r="E334" s="295"/>
    </row>
    <row r="335" spans="5:5" s="232" customFormat="1" x14ac:dyDescent="0.25">
      <c r="E335" s="295"/>
    </row>
    <row r="336" spans="5:5" s="232" customFormat="1" x14ac:dyDescent="0.25">
      <c r="E336" s="295"/>
    </row>
    <row r="337" spans="5:5" s="232" customFormat="1" x14ac:dyDescent="0.25">
      <c r="E337" s="295"/>
    </row>
    <row r="338" spans="5:5" s="232" customFormat="1" x14ac:dyDescent="0.25">
      <c r="E338" s="295"/>
    </row>
    <row r="339" spans="5:5" s="232" customFormat="1" x14ac:dyDescent="0.25">
      <c r="E339" s="295"/>
    </row>
    <row r="340" spans="5:5" s="232" customFormat="1" x14ac:dyDescent="0.25">
      <c r="E340" s="295"/>
    </row>
    <row r="341" spans="5:5" s="232" customFormat="1" x14ac:dyDescent="0.25">
      <c r="E341" s="295"/>
    </row>
    <row r="342" spans="5:5" s="232" customFormat="1" x14ac:dyDescent="0.25">
      <c r="E342" s="295"/>
    </row>
    <row r="343" spans="5:5" s="232" customFormat="1" x14ac:dyDescent="0.25">
      <c r="E343" s="295"/>
    </row>
    <row r="344" spans="5:5" s="232" customFormat="1" x14ac:dyDescent="0.25">
      <c r="E344" s="295"/>
    </row>
    <row r="345" spans="5:5" s="232" customFormat="1" x14ac:dyDescent="0.25">
      <c r="E345" s="295"/>
    </row>
    <row r="346" spans="5:5" s="232" customFormat="1" x14ac:dyDescent="0.25">
      <c r="E346" s="295"/>
    </row>
    <row r="347" spans="5:5" s="232" customFormat="1" x14ac:dyDescent="0.25">
      <c r="E347" s="295"/>
    </row>
    <row r="348" spans="5:5" s="232" customFormat="1" x14ac:dyDescent="0.25">
      <c r="E348" s="295"/>
    </row>
    <row r="349" spans="5:5" s="232" customFormat="1" x14ac:dyDescent="0.25">
      <c r="E349" s="295"/>
    </row>
    <row r="350" spans="5:5" s="232" customFormat="1" x14ac:dyDescent="0.25">
      <c r="E350" s="295"/>
    </row>
    <row r="351" spans="5:5" s="232" customFormat="1" x14ac:dyDescent="0.25">
      <c r="E351" s="295"/>
    </row>
    <row r="352" spans="5:5" s="232" customFormat="1" x14ac:dyDescent="0.25">
      <c r="E352" s="295"/>
    </row>
    <row r="353" spans="5:5" s="232" customFormat="1" x14ac:dyDescent="0.25">
      <c r="E353" s="295"/>
    </row>
    <row r="354" spans="5:5" s="232" customFormat="1" x14ac:dyDescent="0.25">
      <c r="E354" s="295"/>
    </row>
    <row r="355" spans="5:5" s="232" customFormat="1" x14ac:dyDescent="0.25">
      <c r="E355" s="295"/>
    </row>
    <row r="356" spans="5:5" s="232" customFormat="1" x14ac:dyDescent="0.25">
      <c r="E356" s="295"/>
    </row>
    <row r="357" spans="5:5" s="232" customFormat="1" x14ac:dyDescent="0.25">
      <c r="E357" s="295"/>
    </row>
    <row r="358" spans="5:5" s="232" customFormat="1" x14ac:dyDescent="0.25">
      <c r="E358" s="295"/>
    </row>
    <row r="359" spans="5:5" s="232" customFormat="1" x14ac:dyDescent="0.25">
      <c r="E359" s="295"/>
    </row>
    <row r="360" spans="5:5" s="232" customFormat="1" x14ac:dyDescent="0.25">
      <c r="E360" s="295"/>
    </row>
    <row r="361" spans="5:5" s="232" customFormat="1" x14ac:dyDescent="0.25">
      <c r="E361" s="295"/>
    </row>
    <row r="362" spans="5:5" s="232" customFormat="1" x14ac:dyDescent="0.25">
      <c r="E362" s="295"/>
    </row>
    <row r="363" spans="5:5" s="232" customFormat="1" x14ac:dyDescent="0.25">
      <c r="E363" s="295"/>
    </row>
    <row r="364" spans="5:5" s="232" customFormat="1" x14ac:dyDescent="0.25">
      <c r="E364" s="295"/>
    </row>
    <row r="365" spans="5:5" s="232" customFormat="1" x14ac:dyDescent="0.25">
      <c r="E365" s="295"/>
    </row>
    <row r="366" spans="5:5" s="232" customFormat="1" x14ac:dyDescent="0.25">
      <c r="E366" s="295"/>
    </row>
    <row r="367" spans="5:5" s="232" customFormat="1" x14ac:dyDescent="0.25">
      <c r="E367" s="295"/>
    </row>
    <row r="368" spans="5:5" s="232" customFormat="1" x14ac:dyDescent="0.25">
      <c r="E368" s="295"/>
    </row>
    <row r="369" spans="5:5" s="232" customFormat="1" x14ac:dyDescent="0.25">
      <c r="E369" s="295"/>
    </row>
    <row r="370" spans="5:5" s="232" customFormat="1" x14ac:dyDescent="0.25">
      <c r="E370" s="295"/>
    </row>
    <row r="371" spans="5:5" s="232" customFormat="1" x14ac:dyDescent="0.25">
      <c r="E371" s="295"/>
    </row>
    <row r="372" spans="5:5" s="232" customFormat="1" x14ac:dyDescent="0.25">
      <c r="E372" s="295"/>
    </row>
    <row r="373" spans="5:5" s="232" customFormat="1" x14ac:dyDescent="0.25">
      <c r="E373" s="295"/>
    </row>
    <row r="374" spans="5:5" s="232" customFormat="1" x14ac:dyDescent="0.25">
      <c r="E374" s="295"/>
    </row>
    <row r="375" spans="5:5" s="232" customFormat="1" x14ac:dyDescent="0.25">
      <c r="E375" s="295"/>
    </row>
    <row r="376" spans="5:5" s="232" customFormat="1" x14ac:dyDescent="0.25">
      <c r="E376" s="295"/>
    </row>
    <row r="377" spans="5:5" s="232" customFormat="1" x14ac:dyDescent="0.25">
      <c r="E377" s="295"/>
    </row>
    <row r="378" spans="5:5" s="232" customFormat="1" x14ac:dyDescent="0.25">
      <c r="E378" s="295"/>
    </row>
    <row r="379" spans="5:5" s="232" customFormat="1" x14ac:dyDescent="0.25">
      <c r="E379" s="295"/>
    </row>
    <row r="380" spans="5:5" s="232" customFormat="1" x14ac:dyDescent="0.25">
      <c r="E380" s="295"/>
    </row>
    <row r="381" spans="5:5" s="232" customFormat="1" x14ac:dyDescent="0.25">
      <c r="E381" s="295"/>
    </row>
    <row r="382" spans="5:5" s="232" customFormat="1" x14ac:dyDescent="0.25">
      <c r="E382" s="295"/>
    </row>
    <row r="383" spans="5:5" s="232" customFormat="1" x14ac:dyDescent="0.25">
      <c r="E383" s="295"/>
    </row>
    <row r="384" spans="5:5" s="232" customFormat="1" x14ac:dyDescent="0.25">
      <c r="E384" s="295"/>
    </row>
    <row r="385" spans="5:5" s="232" customFormat="1" x14ac:dyDescent="0.25">
      <c r="E385" s="295"/>
    </row>
    <row r="386" spans="5:5" s="232" customFormat="1" x14ac:dyDescent="0.25">
      <c r="E386" s="295"/>
    </row>
    <row r="387" spans="5:5" s="232" customFormat="1" x14ac:dyDescent="0.25">
      <c r="E387" s="295"/>
    </row>
    <row r="388" spans="5:5" s="232" customFormat="1" x14ac:dyDescent="0.25">
      <c r="E388" s="295"/>
    </row>
    <row r="389" spans="5:5" s="232" customFormat="1" x14ac:dyDescent="0.25">
      <c r="E389" s="295"/>
    </row>
    <row r="390" spans="5:5" s="232" customFormat="1" x14ac:dyDescent="0.25">
      <c r="E390" s="295"/>
    </row>
    <row r="391" spans="5:5" s="232" customFormat="1" x14ac:dyDescent="0.25">
      <c r="E391" s="295"/>
    </row>
    <row r="392" spans="5:5" s="232" customFormat="1" x14ac:dyDescent="0.25">
      <c r="E392" s="295"/>
    </row>
    <row r="393" spans="5:5" s="232" customFormat="1" x14ac:dyDescent="0.25">
      <c r="E393" s="295"/>
    </row>
    <row r="394" spans="5:5" s="232" customFormat="1" x14ac:dyDescent="0.25">
      <c r="E394" s="295"/>
    </row>
    <row r="395" spans="5:5" s="232" customFormat="1" x14ac:dyDescent="0.25">
      <c r="E395" s="295"/>
    </row>
    <row r="396" spans="5:5" s="232" customFormat="1" x14ac:dyDescent="0.25">
      <c r="E396" s="295"/>
    </row>
    <row r="397" spans="5:5" s="232" customFormat="1" x14ac:dyDescent="0.25">
      <c r="E397" s="295"/>
    </row>
    <row r="398" spans="5:5" s="232" customFormat="1" x14ac:dyDescent="0.25">
      <c r="E398" s="295"/>
    </row>
    <row r="399" spans="5:5" s="232" customFormat="1" x14ac:dyDescent="0.25">
      <c r="E399" s="295"/>
    </row>
    <row r="400" spans="5:5" s="232" customFormat="1" x14ac:dyDescent="0.25">
      <c r="E400" s="295"/>
    </row>
    <row r="401" spans="5:5" s="232" customFormat="1" x14ac:dyDescent="0.25">
      <c r="E401" s="295"/>
    </row>
    <row r="402" spans="5:5" s="232" customFormat="1" x14ac:dyDescent="0.25">
      <c r="E402" s="295"/>
    </row>
    <row r="403" spans="5:5" s="232" customFormat="1" x14ac:dyDescent="0.25">
      <c r="E403" s="295"/>
    </row>
    <row r="404" spans="5:5" s="232" customFormat="1" x14ac:dyDescent="0.25">
      <c r="E404" s="295"/>
    </row>
    <row r="405" spans="5:5" s="232" customFormat="1" x14ac:dyDescent="0.25">
      <c r="E405" s="295"/>
    </row>
    <row r="406" spans="5:5" s="232" customFormat="1" x14ac:dyDescent="0.25">
      <c r="E406" s="295"/>
    </row>
    <row r="407" spans="5:5" s="232" customFormat="1" x14ac:dyDescent="0.25">
      <c r="E407" s="295"/>
    </row>
    <row r="408" spans="5:5" s="232" customFormat="1" x14ac:dyDescent="0.25">
      <c r="E408" s="295"/>
    </row>
    <row r="409" spans="5:5" s="232" customFormat="1" x14ac:dyDescent="0.25">
      <c r="E409" s="295"/>
    </row>
    <row r="410" spans="5:5" s="232" customFormat="1" x14ac:dyDescent="0.25">
      <c r="E410" s="295"/>
    </row>
    <row r="411" spans="5:5" s="232" customFormat="1" x14ac:dyDescent="0.25">
      <c r="E411" s="295"/>
    </row>
    <row r="412" spans="5:5" s="232" customFormat="1" x14ac:dyDescent="0.25">
      <c r="E412" s="295"/>
    </row>
    <row r="413" spans="5:5" s="232" customFormat="1" x14ac:dyDescent="0.25">
      <c r="E413" s="295"/>
    </row>
    <row r="414" spans="5:5" s="232" customFormat="1" x14ac:dyDescent="0.25">
      <c r="E414" s="295"/>
    </row>
    <row r="415" spans="5:5" s="232" customFormat="1" x14ac:dyDescent="0.25">
      <c r="E415" s="295"/>
    </row>
    <row r="416" spans="5:5" s="232" customFormat="1" x14ac:dyDescent="0.25">
      <c r="E416" s="295"/>
    </row>
    <row r="417" spans="5:5" s="232" customFormat="1" x14ac:dyDescent="0.25">
      <c r="E417" s="295"/>
    </row>
  </sheetData>
  <autoFilter ref="A14:AJ130" xr:uid="{00000000-0009-0000-0000-000010000000}">
    <sortState ref="A39:AJ39">
      <sortCondition ref="C14:C130"/>
    </sortState>
  </autoFilter>
  <mergeCells count="4">
    <mergeCell ref="E6:T6"/>
    <mergeCell ref="C135:T135"/>
    <mergeCell ref="C136:T136"/>
    <mergeCell ref="C137:T13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0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CC472"/>
  <sheetViews>
    <sheetView tabSelected="1" topLeftCell="A12" zoomScale="60" zoomScaleNormal="60" workbookViewId="0">
      <selection activeCell="H42" sqref="H42"/>
    </sheetView>
  </sheetViews>
  <sheetFormatPr baseColWidth="10" defaultColWidth="76.85546875" defaultRowHeight="18" x14ac:dyDescent="0.25"/>
  <cols>
    <col min="1" max="1" width="7.28515625" style="232" customWidth="1"/>
    <col min="2" max="2" width="7.7109375" style="190" bestFit="1" customWidth="1"/>
    <col min="3" max="3" width="51" style="190" customWidth="1"/>
    <col min="4" max="4" width="20.7109375" style="190" customWidth="1"/>
    <col min="5" max="5" width="44.42578125" style="229" bestFit="1" customWidth="1"/>
    <col min="6" max="6" width="24.140625" style="190" customWidth="1"/>
    <col min="7" max="8" width="32.28515625" style="190" bestFit="1" customWidth="1"/>
    <col min="9" max="9" width="23" style="190" bestFit="1" customWidth="1"/>
    <col min="10" max="13" width="23" style="190" customWidth="1"/>
    <col min="14" max="18" width="23" style="190" hidden="1" customWidth="1"/>
    <col min="19" max="19" width="35" style="190" bestFit="1" customWidth="1"/>
    <col min="20" max="20" width="28.7109375" style="190" bestFit="1" customWidth="1"/>
    <col min="21" max="21" width="8.28515625" style="232" customWidth="1"/>
    <col min="22" max="22" width="23.5703125" style="232" bestFit="1" customWidth="1"/>
    <col min="23" max="23" width="23" style="232" bestFit="1" customWidth="1"/>
    <col min="24" max="24" width="19" style="232" customWidth="1"/>
    <col min="25" max="81" width="11.42578125" style="232" customWidth="1"/>
    <col min="82" max="231" width="11.42578125" style="190" customWidth="1"/>
    <col min="232" max="234" width="7.28515625" style="190" customWidth="1"/>
    <col min="235" max="235" width="0" style="190" hidden="1" customWidth="1"/>
    <col min="236" max="236" width="7.28515625" style="190" customWidth="1"/>
    <col min="237" max="237" width="66.140625" style="190" customWidth="1"/>
    <col min="238" max="238" width="0" style="190" hidden="1" customWidth="1"/>
    <col min="239" max="239" width="28" style="190" customWidth="1"/>
    <col min="240" max="240" width="32.140625" style="190" customWidth="1"/>
    <col min="241" max="241" width="39.85546875" style="190" bestFit="1" customWidth="1"/>
    <col min="242" max="242" width="0" style="190" hidden="1" customWidth="1"/>
    <col min="243" max="243" width="7.28515625" style="190" customWidth="1"/>
    <col min="244" max="244" width="0" style="190" hidden="1" customWidth="1"/>
    <col min="245" max="245" width="7.28515625" style="190" customWidth="1"/>
    <col min="246" max="246" width="59.5703125" style="190" customWidth="1"/>
    <col min="247" max="247" width="0" style="190" hidden="1" customWidth="1"/>
    <col min="248" max="248" width="23.85546875" style="190" customWidth="1"/>
    <col min="249" max="249" width="27.42578125" style="190" customWidth="1"/>
    <col min="250" max="250" width="28" style="190" customWidth="1"/>
    <col min="251" max="253" width="0" style="190" hidden="1" customWidth="1"/>
    <col min="254" max="254" width="7.28515625" style="190" customWidth="1"/>
    <col min="255" max="255" width="6.140625" style="190" bestFit="1" customWidth="1"/>
    <col min="256" max="256" width="76.85546875" style="190"/>
    <col min="257" max="257" width="7.28515625" style="190" customWidth="1"/>
    <col min="258" max="258" width="6.140625" style="190" bestFit="1" customWidth="1"/>
    <col min="259" max="259" width="78" style="190" customWidth="1"/>
    <col min="260" max="260" width="20.7109375" style="190" customWidth="1"/>
    <col min="261" max="261" width="26" style="190" customWidth="1"/>
    <col min="262" max="262" width="37" style="190" bestFit="1" customWidth="1"/>
    <col min="263" max="271" width="0" style="190" hidden="1" customWidth="1"/>
    <col min="272" max="274" width="22.7109375" style="190" bestFit="1" customWidth="1"/>
    <col min="275" max="275" width="25.28515625" style="190" bestFit="1" customWidth="1"/>
    <col min="276" max="276" width="21" style="190" bestFit="1" customWidth="1"/>
    <col min="277" max="277" width="8.28515625" style="190" customWidth="1"/>
    <col min="278" max="278" width="19" style="190" bestFit="1" customWidth="1"/>
    <col min="279" max="279" width="20.5703125" style="190" bestFit="1" customWidth="1"/>
    <col min="280" max="280" width="19" style="190" customWidth="1"/>
    <col min="281" max="487" width="11.42578125" style="190" customWidth="1"/>
    <col min="488" max="490" width="7.28515625" style="190" customWidth="1"/>
    <col min="491" max="491" width="0" style="190" hidden="1" customWidth="1"/>
    <col min="492" max="492" width="7.28515625" style="190" customWidth="1"/>
    <col min="493" max="493" width="66.140625" style="190" customWidth="1"/>
    <col min="494" max="494" width="0" style="190" hidden="1" customWidth="1"/>
    <col min="495" max="495" width="28" style="190" customWidth="1"/>
    <col min="496" max="496" width="32.140625" style="190" customWidth="1"/>
    <col min="497" max="497" width="39.85546875" style="190" bestFit="1" customWidth="1"/>
    <col min="498" max="498" width="0" style="190" hidden="1" customWidth="1"/>
    <col min="499" max="499" width="7.28515625" style="190" customWidth="1"/>
    <col min="500" max="500" width="0" style="190" hidden="1" customWidth="1"/>
    <col min="501" max="501" width="7.28515625" style="190" customWidth="1"/>
    <col min="502" max="502" width="59.5703125" style="190" customWidth="1"/>
    <col min="503" max="503" width="0" style="190" hidden="1" customWidth="1"/>
    <col min="504" max="504" width="23.85546875" style="190" customWidth="1"/>
    <col min="505" max="505" width="27.42578125" style="190" customWidth="1"/>
    <col min="506" max="506" width="28" style="190" customWidth="1"/>
    <col min="507" max="509" width="0" style="190" hidden="1" customWidth="1"/>
    <col min="510" max="510" width="7.28515625" style="190" customWidth="1"/>
    <col min="511" max="511" width="6.140625" style="190" bestFit="1" customWidth="1"/>
    <col min="512" max="512" width="76.85546875" style="190"/>
    <col min="513" max="513" width="7.28515625" style="190" customWidth="1"/>
    <col min="514" max="514" width="6.140625" style="190" bestFit="1" customWidth="1"/>
    <col min="515" max="515" width="78" style="190" customWidth="1"/>
    <col min="516" max="516" width="20.7109375" style="190" customWidth="1"/>
    <col min="517" max="517" width="26" style="190" customWidth="1"/>
    <col min="518" max="518" width="37" style="190" bestFit="1" customWidth="1"/>
    <col min="519" max="527" width="0" style="190" hidden="1" customWidth="1"/>
    <col min="528" max="530" width="22.7109375" style="190" bestFit="1" customWidth="1"/>
    <col min="531" max="531" width="25.28515625" style="190" bestFit="1" customWidth="1"/>
    <col min="532" max="532" width="21" style="190" bestFit="1" customWidth="1"/>
    <col min="533" max="533" width="8.28515625" style="190" customWidth="1"/>
    <col min="534" max="534" width="19" style="190" bestFit="1" customWidth="1"/>
    <col min="535" max="535" width="20.5703125" style="190" bestFit="1" customWidth="1"/>
    <col min="536" max="536" width="19" style="190" customWidth="1"/>
    <col min="537" max="743" width="11.42578125" style="190" customWidth="1"/>
    <col min="744" max="746" width="7.28515625" style="190" customWidth="1"/>
    <col min="747" max="747" width="0" style="190" hidden="1" customWidth="1"/>
    <col min="748" max="748" width="7.28515625" style="190" customWidth="1"/>
    <col min="749" max="749" width="66.140625" style="190" customWidth="1"/>
    <col min="750" max="750" width="0" style="190" hidden="1" customWidth="1"/>
    <col min="751" max="751" width="28" style="190" customWidth="1"/>
    <col min="752" max="752" width="32.140625" style="190" customWidth="1"/>
    <col min="753" max="753" width="39.85546875" style="190" bestFit="1" customWidth="1"/>
    <col min="754" max="754" width="0" style="190" hidden="1" customWidth="1"/>
    <col min="755" max="755" width="7.28515625" style="190" customWidth="1"/>
    <col min="756" max="756" width="0" style="190" hidden="1" customWidth="1"/>
    <col min="757" max="757" width="7.28515625" style="190" customWidth="1"/>
    <col min="758" max="758" width="59.5703125" style="190" customWidth="1"/>
    <col min="759" max="759" width="0" style="190" hidden="1" customWidth="1"/>
    <col min="760" max="760" width="23.85546875" style="190" customWidth="1"/>
    <col min="761" max="761" width="27.42578125" style="190" customWidth="1"/>
    <col min="762" max="762" width="28" style="190" customWidth="1"/>
    <col min="763" max="765" width="0" style="190" hidden="1" customWidth="1"/>
    <col min="766" max="766" width="7.28515625" style="190" customWidth="1"/>
    <col min="767" max="767" width="6.140625" style="190" bestFit="1" customWidth="1"/>
    <col min="768" max="768" width="76.85546875" style="190"/>
    <col min="769" max="769" width="7.28515625" style="190" customWidth="1"/>
    <col min="770" max="770" width="6.140625" style="190" bestFit="1" customWidth="1"/>
    <col min="771" max="771" width="78" style="190" customWidth="1"/>
    <col min="772" max="772" width="20.7109375" style="190" customWidth="1"/>
    <col min="773" max="773" width="26" style="190" customWidth="1"/>
    <col min="774" max="774" width="37" style="190" bestFit="1" customWidth="1"/>
    <col min="775" max="783" width="0" style="190" hidden="1" customWidth="1"/>
    <col min="784" max="786" width="22.7109375" style="190" bestFit="1" customWidth="1"/>
    <col min="787" max="787" width="25.28515625" style="190" bestFit="1" customWidth="1"/>
    <col min="788" max="788" width="21" style="190" bestFit="1" customWidth="1"/>
    <col min="789" max="789" width="8.28515625" style="190" customWidth="1"/>
    <col min="790" max="790" width="19" style="190" bestFit="1" customWidth="1"/>
    <col min="791" max="791" width="20.5703125" style="190" bestFit="1" customWidth="1"/>
    <col min="792" max="792" width="19" style="190" customWidth="1"/>
    <col min="793" max="999" width="11.42578125" style="190" customWidth="1"/>
    <col min="1000" max="1002" width="7.28515625" style="190" customWidth="1"/>
    <col min="1003" max="1003" width="0" style="190" hidden="1" customWidth="1"/>
    <col min="1004" max="1004" width="7.28515625" style="190" customWidth="1"/>
    <col min="1005" max="1005" width="66.140625" style="190" customWidth="1"/>
    <col min="1006" max="1006" width="0" style="190" hidden="1" customWidth="1"/>
    <col min="1007" max="1007" width="28" style="190" customWidth="1"/>
    <col min="1008" max="1008" width="32.140625" style="190" customWidth="1"/>
    <col min="1009" max="1009" width="39.85546875" style="190" bestFit="1" customWidth="1"/>
    <col min="1010" max="1010" width="0" style="190" hidden="1" customWidth="1"/>
    <col min="1011" max="1011" width="7.28515625" style="190" customWidth="1"/>
    <col min="1012" max="1012" width="0" style="190" hidden="1" customWidth="1"/>
    <col min="1013" max="1013" width="7.28515625" style="190" customWidth="1"/>
    <col min="1014" max="1014" width="59.5703125" style="190" customWidth="1"/>
    <col min="1015" max="1015" width="0" style="190" hidden="1" customWidth="1"/>
    <col min="1016" max="1016" width="23.85546875" style="190" customWidth="1"/>
    <col min="1017" max="1017" width="27.42578125" style="190" customWidth="1"/>
    <col min="1018" max="1018" width="28" style="190" customWidth="1"/>
    <col min="1019" max="1021" width="0" style="190" hidden="1" customWidth="1"/>
    <col min="1022" max="1022" width="7.28515625" style="190" customWidth="1"/>
    <col min="1023" max="1023" width="6.140625" style="190" bestFit="1" customWidth="1"/>
    <col min="1024" max="1024" width="76.85546875" style="190"/>
    <col min="1025" max="1025" width="7.28515625" style="190" customWidth="1"/>
    <col min="1026" max="1026" width="6.140625" style="190" bestFit="1" customWidth="1"/>
    <col min="1027" max="1027" width="78" style="190" customWidth="1"/>
    <col min="1028" max="1028" width="20.7109375" style="190" customWidth="1"/>
    <col min="1029" max="1029" width="26" style="190" customWidth="1"/>
    <col min="1030" max="1030" width="37" style="190" bestFit="1" customWidth="1"/>
    <col min="1031" max="1039" width="0" style="190" hidden="1" customWidth="1"/>
    <col min="1040" max="1042" width="22.7109375" style="190" bestFit="1" customWidth="1"/>
    <col min="1043" max="1043" width="25.28515625" style="190" bestFit="1" customWidth="1"/>
    <col min="1044" max="1044" width="21" style="190" bestFit="1" customWidth="1"/>
    <col min="1045" max="1045" width="8.28515625" style="190" customWidth="1"/>
    <col min="1046" max="1046" width="19" style="190" bestFit="1" customWidth="1"/>
    <col min="1047" max="1047" width="20.5703125" style="190" bestFit="1" customWidth="1"/>
    <col min="1048" max="1048" width="19" style="190" customWidth="1"/>
    <col min="1049" max="1255" width="11.42578125" style="190" customWidth="1"/>
    <col min="1256" max="1258" width="7.28515625" style="190" customWidth="1"/>
    <col min="1259" max="1259" width="0" style="190" hidden="1" customWidth="1"/>
    <col min="1260" max="1260" width="7.28515625" style="190" customWidth="1"/>
    <col min="1261" max="1261" width="66.140625" style="190" customWidth="1"/>
    <col min="1262" max="1262" width="0" style="190" hidden="1" customWidth="1"/>
    <col min="1263" max="1263" width="28" style="190" customWidth="1"/>
    <col min="1264" max="1264" width="32.140625" style="190" customWidth="1"/>
    <col min="1265" max="1265" width="39.85546875" style="190" bestFit="1" customWidth="1"/>
    <col min="1266" max="1266" width="0" style="190" hidden="1" customWidth="1"/>
    <col min="1267" max="1267" width="7.28515625" style="190" customWidth="1"/>
    <col min="1268" max="1268" width="0" style="190" hidden="1" customWidth="1"/>
    <col min="1269" max="1269" width="7.28515625" style="190" customWidth="1"/>
    <col min="1270" max="1270" width="59.5703125" style="190" customWidth="1"/>
    <col min="1271" max="1271" width="0" style="190" hidden="1" customWidth="1"/>
    <col min="1272" max="1272" width="23.85546875" style="190" customWidth="1"/>
    <col min="1273" max="1273" width="27.42578125" style="190" customWidth="1"/>
    <col min="1274" max="1274" width="28" style="190" customWidth="1"/>
    <col min="1275" max="1277" width="0" style="190" hidden="1" customWidth="1"/>
    <col min="1278" max="1278" width="7.28515625" style="190" customWidth="1"/>
    <col min="1279" max="1279" width="6.140625" style="190" bestFit="1" customWidth="1"/>
    <col min="1280" max="1280" width="76.85546875" style="190"/>
    <col min="1281" max="1281" width="7.28515625" style="190" customWidth="1"/>
    <col min="1282" max="1282" width="6.140625" style="190" bestFit="1" customWidth="1"/>
    <col min="1283" max="1283" width="78" style="190" customWidth="1"/>
    <col min="1284" max="1284" width="20.7109375" style="190" customWidth="1"/>
    <col min="1285" max="1285" width="26" style="190" customWidth="1"/>
    <col min="1286" max="1286" width="37" style="190" bestFit="1" customWidth="1"/>
    <col min="1287" max="1295" width="0" style="190" hidden="1" customWidth="1"/>
    <col min="1296" max="1298" width="22.7109375" style="190" bestFit="1" customWidth="1"/>
    <col min="1299" max="1299" width="25.28515625" style="190" bestFit="1" customWidth="1"/>
    <col min="1300" max="1300" width="21" style="190" bestFit="1" customWidth="1"/>
    <col min="1301" max="1301" width="8.28515625" style="190" customWidth="1"/>
    <col min="1302" max="1302" width="19" style="190" bestFit="1" customWidth="1"/>
    <col min="1303" max="1303" width="20.5703125" style="190" bestFit="1" customWidth="1"/>
    <col min="1304" max="1304" width="19" style="190" customWidth="1"/>
    <col min="1305" max="1511" width="11.42578125" style="190" customWidth="1"/>
    <col min="1512" max="1514" width="7.28515625" style="190" customWidth="1"/>
    <col min="1515" max="1515" width="0" style="190" hidden="1" customWidth="1"/>
    <col min="1516" max="1516" width="7.28515625" style="190" customWidth="1"/>
    <col min="1517" max="1517" width="66.140625" style="190" customWidth="1"/>
    <col min="1518" max="1518" width="0" style="190" hidden="1" customWidth="1"/>
    <col min="1519" max="1519" width="28" style="190" customWidth="1"/>
    <col min="1520" max="1520" width="32.140625" style="190" customWidth="1"/>
    <col min="1521" max="1521" width="39.85546875" style="190" bestFit="1" customWidth="1"/>
    <col min="1522" max="1522" width="0" style="190" hidden="1" customWidth="1"/>
    <col min="1523" max="1523" width="7.28515625" style="190" customWidth="1"/>
    <col min="1524" max="1524" width="0" style="190" hidden="1" customWidth="1"/>
    <col min="1525" max="1525" width="7.28515625" style="190" customWidth="1"/>
    <col min="1526" max="1526" width="59.5703125" style="190" customWidth="1"/>
    <col min="1527" max="1527" width="0" style="190" hidden="1" customWidth="1"/>
    <col min="1528" max="1528" width="23.85546875" style="190" customWidth="1"/>
    <col min="1529" max="1529" width="27.42578125" style="190" customWidth="1"/>
    <col min="1530" max="1530" width="28" style="190" customWidth="1"/>
    <col min="1531" max="1533" width="0" style="190" hidden="1" customWidth="1"/>
    <col min="1534" max="1534" width="7.28515625" style="190" customWidth="1"/>
    <col min="1535" max="1535" width="6.140625" style="190" bestFit="1" customWidth="1"/>
    <col min="1536" max="1536" width="76.85546875" style="190"/>
    <col min="1537" max="1537" width="7.28515625" style="190" customWidth="1"/>
    <col min="1538" max="1538" width="6.140625" style="190" bestFit="1" customWidth="1"/>
    <col min="1539" max="1539" width="78" style="190" customWidth="1"/>
    <col min="1540" max="1540" width="20.7109375" style="190" customWidth="1"/>
    <col min="1541" max="1541" width="26" style="190" customWidth="1"/>
    <col min="1542" max="1542" width="37" style="190" bestFit="1" customWidth="1"/>
    <col min="1543" max="1551" width="0" style="190" hidden="1" customWidth="1"/>
    <col min="1552" max="1554" width="22.7109375" style="190" bestFit="1" customWidth="1"/>
    <col min="1555" max="1555" width="25.28515625" style="190" bestFit="1" customWidth="1"/>
    <col min="1556" max="1556" width="21" style="190" bestFit="1" customWidth="1"/>
    <col min="1557" max="1557" width="8.28515625" style="190" customWidth="1"/>
    <col min="1558" max="1558" width="19" style="190" bestFit="1" customWidth="1"/>
    <col min="1559" max="1559" width="20.5703125" style="190" bestFit="1" customWidth="1"/>
    <col min="1560" max="1560" width="19" style="190" customWidth="1"/>
    <col min="1561" max="1767" width="11.42578125" style="190" customWidth="1"/>
    <col min="1768" max="1770" width="7.28515625" style="190" customWidth="1"/>
    <col min="1771" max="1771" width="0" style="190" hidden="1" customWidth="1"/>
    <col min="1772" max="1772" width="7.28515625" style="190" customWidth="1"/>
    <col min="1773" max="1773" width="66.140625" style="190" customWidth="1"/>
    <col min="1774" max="1774" width="0" style="190" hidden="1" customWidth="1"/>
    <col min="1775" max="1775" width="28" style="190" customWidth="1"/>
    <col min="1776" max="1776" width="32.140625" style="190" customWidth="1"/>
    <col min="1777" max="1777" width="39.85546875" style="190" bestFit="1" customWidth="1"/>
    <col min="1778" max="1778" width="0" style="190" hidden="1" customWidth="1"/>
    <col min="1779" max="1779" width="7.28515625" style="190" customWidth="1"/>
    <col min="1780" max="1780" width="0" style="190" hidden="1" customWidth="1"/>
    <col min="1781" max="1781" width="7.28515625" style="190" customWidth="1"/>
    <col min="1782" max="1782" width="59.5703125" style="190" customWidth="1"/>
    <col min="1783" max="1783" width="0" style="190" hidden="1" customWidth="1"/>
    <col min="1784" max="1784" width="23.85546875" style="190" customWidth="1"/>
    <col min="1785" max="1785" width="27.42578125" style="190" customWidth="1"/>
    <col min="1786" max="1786" width="28" style="190" customWidth="1"/>
    <col min="1787" max="1789" width="0" style="190" hidden="1" customWidth="1"/>
    <col min="1790" max="1790" width="7.28515625" style="190" customWidth="1"/>
    <col min="1791" max="1791" width="6.140625" style="190" bestFit="1" customWidth="1"/>
    <col min="1792" max="1792" width="76.85546875" style="190"/>
    <col min="1793" max="1793" width="7.28515625" style="190" customWidth="1"/>
    <col min="1794" max="1794" width="6.140625" style="190" bestFit="1" customWidth="1"/>
    <col min="1795" max="1795" width="78" style="190" customWidth="1"/>
    <col min="1796" max="1796" width="20.7109375" style="190" customWidth="1"/>
    <col min="1797" max="1797" width="26" style="190" customWidth="1"/>
    <col min="1798" max="1798" width="37" style="190" bestFit="1" customWidth="1"/>
    <col min="1799" max="1807" width="0" style="190" hidden="1" customWidth="1"/>
    <col min="1808" max="1810" width="22.7109375" style="190" bestFit="1" customWidth="1"/>
    <col min="1811" max="1811" width="25.28515625" style="190" bestFit="1" customWidth="1"/>
    <col min="1812" max="1812" width="21" style="190" bestFit="1" customWidth="1"/>
    <col min="1813" max="1813" width="8.28515625" style="190" customWidth="1"/>
    <col min="1814" max="1814" width="19" style="190" bestFit="1" customWidth="1"/>
    <col min="1815" max="1815" width="20.5703125" style="190" bestFit="1" customWidth="1"/>
    <col min="1816" max="1816" width="19" style="190" customWidth="1"/>
    <col min="1817" max="2023" width="11.42578125" style="190" customWidth="1"/>
    <col min="2024" max="2026" width="7.28515625" style="190" customWidth="1"/>
    <col min="2027" max="2027" width="0" style="190" hidden="1" customWidth="1"/>
    <col min="2028" max="2028" width="7.28515625" style="190" customWidth="1"/>
    <col min="2029" max="2029" width="66.140625" style="190" customWidth="1"/>
    <col min="2030" max="2030" width="0" style="190" hidden="1" customWidth="1"/>
    <col min="2031" max="2031" width="28" style="190" customWidth="1"/>
    <col min="2032" max="2032" width="32.140625" style="190" customWidth="1"/>
    <col min="2033" max="2033" width="39.85546875" style="190" bestFit="1" customWidth="1"/>
    <col min="2034" max="2034" width="0" style="190" hidden="1" customWidth="1"/>
    <col min="2035" max="2035" width="7.28515625" style="190" customWidth="1"/>
    <col min="2036" max="2036" width="0" style="190" hidden="1" customWidth="1"/>
    <col min="2037" max="2037" width="7.28515625" style="190" customWidth="1"/>
    <col min="2038" max="2038" width="59.5703125" style="190" customWidth="1"/>
    <col min="2039" max="2039" width="0" style="190" hidden="1" customWidth="1"/>
    <col min="2040" max="2040" width="23.85546875" style="190" customWidth="1"/>
    <col min="2041" max="2041" width="27.42578125" style="190" customWidth="1"/>
    <col min="2042" max="2042" width="28" style="190" customWidth="1"/>
    <col min="2043" max="2045" width="0" style="190" hidden="1" customWidth="1"/>
    <col min="2046" max="2046" width="7.28515625" style="190" customWidth="1"/>
    <col min="2047" max="2047" width="6.140625" style="190" bestFit="1" customWidth="1"/>
    <col min="2048" max="2048" width="76.85546875" style="190"/>
    <col min="2049" max="2049" width="7.28515625" style="190" customWidth="1"/>
    <col min="2050" max="2050" width="6.140625" style="190" bestFit="1" customWidth="1"/>
    <col min="2051" max="2051" width="78" style="190" customWidth="1"/>
    <col min="2052" max="2052" width="20.7109375" style="190" customWidth="1"/>
    <col min="2053" max="2053" width="26" style="190" customWidth="1"/>
    <col min="2054" max="2054" width="37" style="190" bestFit="1" customWidth="1"/>
    <col min="2055" max="2063" width="0" style="190" hidden="1" customWidth="1"/>
    <col min="2064" max="2066" width="22.7109375" style="190" bestFit="1" customWidth="1"/>
    <col min="2067" max="2067" width="25.28515625" style="190" bestFit="1" customWidth="1"/>
    <col min="2068" max="2068" width="21" style="190" bestFit="1" customWidth="1"/>
    <col min="2069" max="2069" width="8.28515625" style="190" customWidth="1"/>
    <col min="2070" max="2070" width="19" style="190" bestFit="1" customWidth="1"/>
    <col min="2071" max="2071" width="20.5703125" style="190" bestFit="1" customWidth="1"/>
    <col min="2072" max="2072" width="19" style="190" customWidth="1"/>
    <col min="2073" max="2279" width="11.42578125" style="190" customWidth="1"/>
    <col min="2280" max="2282" width="7.28515625" style="190" customWidth="1"/>
    <col min="2283" max="2283" width="0" style="190" hidden="1" customWidth="1"/>
    <col min="2284" max="2284" width="7.28515625" style="190" customWidth="1"/>
    <col min="2285" max="2285" width="66.140625" style="190" customWidth="1"/>
    <col min="2286" max="2286" width="0" style="190" hidden="1" customWidth="1"/>
    <col min="2287" max="2287" width="28" style="190" customWidth="1"/>
    <col min="2288" max="2288" width="32.140625" style="190" customWidth="1"/>
    <col min="2289" max="2289" width="39.85546875" style="190" bestFit="1" customWidth="1"/>
    <col min="2290" max="2290" width="0" style="190" hidden="1" customWidth="1"/>
    <col min="2291" max="2291" width="7.28515625" style="190" customWidth="1"/>
    <col min="2292" max="2292" width="0" style="190" hidden="1" customWidth="1"/>
    <col min="2293" max="2293" width="7.28515625" style="190" customWidth="1"/>
    <col min="2294" max="2294" width="59.5703125" style="190" customWidth="1"/>
    <col min="2295" max="2295" width="0" style="190" hidden="1" customWidth="1"/>
    <col min="2296" max="2296" width="23.85546875" style="190" customWidth="1"/>
    <col min="2297" max="2297" width="27.42578125" style="190" customWidth="1"/>
    <col min="2298" max="2298" width="28" style="190" customWidth="1"/>
    <col min="2299" max="2301" width="0" style="190" hidden="1" customWidth="1"/>
    <col min="2302" max="2302" width="7.28515625" style="190" customWidth="1"/>
    <col min="2303" max="2303" width="6.140625" style="190" bestFit="1" customWidth="1"/>
    <col min="2304" max="2304" width="76.85546875" style="190"/>
    <col min="2305" max="2305" width="7.28515625" style="190" customWidth="1"/>
    <col min="2306" max="2306" width="6.140625" style="190" bestFit="1" customWidth="1"/>
    <col min="2307" max="2307" width="78" style="190" customWidth="1"/>
    <col min="2308" max="2308" width="20.7109375" style="190" customWidth="1"/>
    <col min="2309" max="2309" width="26" style="190" customWidth="1"/>
    <col min="2310" max="2310" width="37" style="190" bestFit="1" customWidth="1"/>
    <col min="2311" max="2319" width="0" style="190" hidden="1" customWidth="1"/>
    <col min="2320" max="2322" width="22.7109375" style="190" bestFit="1" customWidth="1"/>
    <col min="2323" max="2323" width="25.28515625" style="190" bestFit="1" customWidth="1"/>
    <col min="2324" max="2324" width="21" style="190" bestFit="1" customWidth="1"/>
    <col min="2325" max="2325" width="8.28515625" style="190" customWidth="1"/>
    <col min="2326" max="2326" width="19" style="190" bestFit="1" customWidth="1"/>
    <col min="2327" max="2327" width="20.5703125" style="190" bestFit="1" customWidth="1"/>
    <col min="2328" max="2328" width="19" style="190" customWidth="1"/>
    <col min="2329" max="2535" width="11.42578125" style="190" customWidth="1"/>
    <col min="2536" max="2538" width="7.28515625" style="190" customWidth="1"/>
    <col min="2539" max="2539" width="0" style="190" hidden="1" customWidth="1"/>
    <col min="2540" max="2540" width="7.28515625" style="190" customWidth="1"/>
    <col min="2541" max="2541" width="66.140625" style="190" customWidth="1"/>
    <col min="2542" max="2542" width="0" style="190" hidden="1" customWidth="1"/>
    <col min="2543" max="2543" width="28" style="190" customWidth="1"/>
    <col min="2544" max="2544" width="32.140625" style="190" customWidth="1"/>
    <col min="2545" max="2545" width="39.85546875" style="190" bestFit="1" customWidth="1"/>
    <col min="2546" max="2546" width="0" style="190" hidden="1" customWidth="1"/>
    <col min="2547" max="2547" width="7.28515625" style="190" customWidth="1"/>
    <col min="2548" max="2548" width="0" style="190" hidden="1" customWidth="1"/>
    <col min="2549" max="2549" width="7.28515625" style="190" customWidth="1"/>
    <col min="2550" max="2550" width="59.5703125" style="190" customWidth="1"/>
    <col min="2551" max="2551" width="0" style="190" hidden="1" customWidth="1"/>
    <col min="2552" max="2552" width="23.85546875" style="190" customWidth="1"/>
    <col min="2553" max="2553" width="27.42578125" style="190" customWidth="1"/>
    <col min="2554" max="2554" width="28" style="190" customWidth="1"/>
    <col min="2555" max="2557" width="0" style="190" hidden="1" customWidth="1"/>
    <col min="2558" max="2558" width="7.28515625" style="190" customWidth="1"/>
    <col min="2559" max="2559" width="6.140625" style="190" bestFit="1" customWidth="1"/>
    <col min="2560" max="2560" width="76.85546875" style="190"/>
    <col min="2561" max="2561" width="7.28515625" style="190" customWidth="1"/>
    <col min="2562" max="2562" width="6.140625" style="190" bestFit="1" customWidth="1"/>
    <col min="2563" max="2563" width="78" style="190" customWidth="1"/>
    <col min="2564" max="2564" width="20.7109375" style="190" customWidth="1"/>
    <col min="2565" max="2565" width="26" style="190" customWidth="1"/>
    <col min="2566" max="2566" width="37" style="190" bestFit="1" customWidth="1"/>
    <col min="2567" max="2575" width="0" style="190" hidden="1" customWidth="1"/>
    <col min="2576" max="2578" width="22.7109375" style="190" bestFit="1" customWidth="1"/>
    <col min="2579" max="2579" width="25.28515625" style="190" bestFit="1" customWidth="1"/>
    <col min="2580" max="2580" width="21" style="190" bestFit="1" customWidth="1"/>
    <col min="2581" max="2581" width="8.28515625" style="190" customWidth="1"/>
    <col min="2582" max="2582" width="19" style="190" bestFit="1" customWidth="1"/>
    <col min="2583" max="2583" width="20.5703125" style="190" bestFit="1" customWidth="1"/>
    <col min="2584" max="2584" width="19" style="190" customWidth="1"/>
    <col min="2585" max="2791" width="11.42578125" style="190" customWidth="1"/>
    <col min="2792" max="2794" width="7.28515625" style="190" customWidth="1"/>
    <col min="2795" max="2795" width="0" style="190" hidden="1" customWidth="1"/>
    <col min="2796" max="2796" width="7.28515625" style="190" customWidth="1"/>
    <col min="2797" max="2797" width="66.140625" style="190" customWidth="1"/>
    <col min="2798" max="2798" width="0" style="190" hidden="1" customWidth="1"/>
    <col min="2799" max="2799" width="28" style="190" customWidth="1"/>
    <col min="2800" max="2800" width="32.140625" style="190" customWidth="1"/>
    <col min="2801" max="2801" width="39.85546875" style="190" bestFit="1" customWidth="1"/>
    <col min="2802" max="2802" width="0" style="190" hidden="1" customWidth="1"/>
    <col min="2803" max="2803" width="7.28515625" style="190" customWidth="1"/>
    <col min="2804" max="2804" width="0" style="190" hidden="1" customWidth="1"/>
    <col min="2805" max="2805" width="7.28515625" style="190" customWidth="1"/>
    <col min="2806" max="2806" width="59.5703125" style="190" customWidth="1"/>
    <col min="2807" max="2807" width="0" style="190" hidden="1" customWidth="1"/>
    <col min="2808" max="2808" width="23.85546875" style="190" customWidth="1"/>
    <col min="2809" max="2809" width="27.42578125" style="190" customWidth="1"/>
    <col min="2810" max="2810" width="28" style="190" customWidth="1"/>
    <col min="2811" max="2813" width="0" style="190" hidden="1" customWidth="1"/>
    <col min="2814" max="2814" width="7.28515625" style="190" customWidth="1"/>
    <col min="2815" max="2815" width="6.140625" style="190" bestFit="1" customWidth="1"/>
    <col min="2816" max="2816" width="76.85546875" style="190"/>
    <col min="2817" max="2817" width="7.28515625" style="190" customWidth="1"/>
    <col min="2818" max="2818" width="6.140625" style="190" bestFit="1" customWidth="1"/>
    <col min="2819" max="2819" width="78" style="190" customWidth="1"/>
    <col min="2820" max="2820" width="20.7109375" style="190" customWidth="1"/>
    <col min="2821" max="2821" width="26" style="190" customWidth="1"/>
    <col min="2822" max="2822" width="37" style="190" bestFit="1" customWidth="1"/>
    <col min="2823" max="2831" width="0" style="190" hidden="1" customWidth="1"/>
    <col min="2832" max="2834" width="22.7109375" style="190" bestFit="1" customWidth="1"/>
    <col min="2835" max="2835" width="25.28515625" style="190" bestFit="1" customWidth="1"/>
    <col min="2836" max="2836" width="21" style="190" bestFit="1" customWidth="1"/>
    <col min="2837" max="2837" width="8.28515625" style="190" customWidth="1"/>
    <col min="2838" max="2838" width="19" style="190" bestFit="1" customWidth="1"/>
    <col min="2839" max="2839" width="20.5703125" style="190" bestFit="1" customWidth="1"/>
    <col min="2840" max="2840" width="19" style="190" customWidth="1"/>
    <col min="2841" max="3047" width="11.42578125" style="190" customWidth="1"/>
    <col min="3048" max="3050" width="7.28515625" style="190" customWidth="1"/>
    <col min="3051" max="3051" width="0" style="190" hidden="1" customWidth="1"/>
    <col min="3052" max="3052" width="7.28515625" style="190" customWidth="1"/>
    <col min="3053" max="3053" width="66.140625" style="190" customWidth="1"/>
    <col min="3054" max="3054" width="0" style="190" hidden="1" customWidth="1"/>
    <col min="3055" max="3055" width="28" style="190" customWidth="1"/>
    <col min="3056" max="3056" width="32.140625" style="190" customWidth="1"/>
    <col min="3057" max="3057" width="39.85546875" style="190" bestFit="1" customWidth="1"/>
    <col min="3058" max="3058" width="0" style="190" hidden="1" customWidth="1"/>
    <col min="3059" max="3059" width="7.28515625" style="190" customWidth="1"/>
    <col min="3060" max="3060" width="0" style="190" hidden="1" customWidth="1"/>
    <col min="3061" max="3061" width="7.28515625" style="190" customWidth="1"/>
    <col min="3062" max="3062" width="59.5703125" style="190" customWidth="1"/>
    <col min="3063" max="3063" width="0" style="190" hidden="1" customWidth="1"/>
    <col min="3064" max="3064" width="23.85546875" style="190" customWidth="1"/>
    <col min="3065" max="3065" width="27.42578125" style="190" customWidth="1"/>
    <col min="3066" max="3066" width="28" style="190" customWidth="1"/>
    <col min="3067" max="3069" width="0" style="190" hidden="1" customWidth="1"/>
    <col min="3070" max="3070" width="7.28515625" style="190" customWidth="1"/>
    <col min="3071" max="3071" width="6.140625" style="190" bestFit="1" customWidth="1"/>
    <col min="3072" max="3072" width="76.85546875" style="190"/>
    <col min="3073" max="3073" width="7.28515625" style="190" customWidth="1"/>
    <col min="3074" max="3074" width="6.140625" style="190" bestFit="1" customWidth="1"/>
    <col min="3075" max="3075" width="78" style="190" customWidth="1"/>
    <col min="3076" max="3076" width="20.7109375" style="190" customWidth="1"/>
    <col min="3077" max="3077" width="26" style="190" customWidth="1"/>
    <col min="3078" max="3078" width="37" style="190" bestFit="1" customWidth="1"/>
    <col min="3079" max="3087" width="0" style="190" hidden="1" customWidth="1"/>
    <col min="3088" max="3090" width="22.7109375" style="190" bestFit="1" customWidth="1"/>
    <col min="3091" max="3091" width="25.28515625" style="190" bestFit="1" customWidth="1"/>
    <col min="3092" max="3092" width="21" style="190" bestFit="1" customWidth="1"/>
    <col min="3093" max="3093" width="8.28515625" style="190" customWidth="1"/>
    <col min="3094" max="3094" width="19" style="190" bestFit="1" customWidth="1"/>
    <col min="3095" max="3095" width="20.5703125" style="190" bestFit="1" customWidth="1"/>
    <col min="3096" max="3096" width="19" style="190" customWidth="1"/>
    <col min="3097" max="3303" width="11.42578125" style="190" customWidth="1"/>
    <col min="3304" max="3306" width="7.28515625" style="190" customWidth="1"/>
    <col min="3307" max="3307" width="0" style="190" hidden="1" customWidth="1"/>
    <col min="3308" max="3308" width="7.28515625" style="190" customWidth="1"/>
    <col min="3309" max="3309" width="66.140625" style="190" customWidth="1"/>
    <col min="3310" max="3310" width="0" style="190" hidden="1" customWidth="1"/>
    <col min="3311" max="3311" width="28" style="190" customWidth="1"/>
    <col min="3312" max="3312" width="32.140625" style="190" customWidth="1"/>
    <col min="3313" max="3313" width="39.85546875" style="190" bestFit="1" customWidth="1"/>
    <col min="3314" max="3314" width="0" style="190" hidden="1" customWidth="1"/>
    <col min="3315" max="3315" width="7.28515625" style="190" customWidth="1"/>
    <col min="3316" max="3316" width="0" style="190" hidden="1" customWidth="1"/>
    <col min="3317" max="3317" width="7.28515625" style="190" customWidth="1"/>
    <col min="3318" max="3318" width="59.5703125" style="190" customWidth="1"/>
    <col min="3319" max="3319" width="0" style="190" hidden="1" customWidth="1"/>
    <col min="3320" max="3320" width="23.85546875" style="190" customWidth="1"/>
    <col min="3321" max="3321" width="27.42578125" style="190" customWidth="1"/>
    <col min="3322" max="3322" width="28" style="190" customWidth="1"/>
    <col min="3323" max="3325" width="0" style="190" hidden="1" customWidth="1"/>
    <col min="3326" max="3326" width="7.28515625" style="190" customWidth="1"/>
    <col min="3327" max="3327" width="6.140625" style="190" bestFit="1" customWidth="1"/>
    <col min="3328" max="3328" width="76.85546875" style="190"/>
    <col min="3329" max="3329" width="7.28515625" style="190" customWidth="1"/>
    <col min="3330" max="3330" width="6.140625" style="190" bestFit="1" customWidth="1"/>
    <col min="3331" max="3331" width="78" style="190" customWidth="1"/>
    <col min="3332" max="3332" width="20.7109375" style="190" customWidth="1"/>
    <col min="3333" max="3333" width="26" style="190" customWidth="1"/>
    <col min="3334" max="3334" width="37" style="190" bestFit="1" customWidth="1"/>
    <col min="3335" max="3343" width="0" style="190" hidden="1" customWidth="1"/>
    <col min="3344" max="3346" width="22.7109375" style="190" bestFit="1" customWidth="1"/>
    <col min="3347" max="3347" width="25.28515625" style="190" bestFit="1" customWidth="1"/>
    <col min="3348" max="3348" width="21" style="190" bestFit="1" customWidth="1"/>
    <col min="3349" max="3349" width="8.28515625" style="190" customWidth="1"/>
    <col min="3350" max="3350" width="19" style="190" bestFit="1" customWidth="1"/>
    <col min="3351" max="3351" width="20.5703125" style="190" bestFit="1" customWidth="1"/>
    <col min="3352" max="3352" width="19" style="190" customWidth="1"/>
    <col min="3353" max="3559" width="11.42578125" style="190" customWidth="1"/>
    <col min="3560" max="3562" width="7.28515625" style="190" customWidth="1"/>
    <col min="3563" max="3563" width="0" style="190" hidden="1" customWidth="1"/>
    <col min="3564" max="3564" width="7.28515625" style="190" customWidth="1"/>
    <col min="3565" max="3565" width="66.140625" style="190" customWidth="1"/>
    <col min="3566" max="3566" width="0" style="190" hidden="1" customWidth="1"/>
    <col min="3567" max="3567" width="28" style="190" customWidth="1"/>
    <col min="3568" max="3568" width="32.140625" style="190" customWidth="1"/>
    <col min="3569" max="3569" width="39.85546875" style="190" bestFit="1" customWidth="1"/>
    <col min="3570" max="3570" width="0" style="190" hidden="1" customWidth="1"/>
    <col min="3571" max="3571" width="7.28515625" style="190" customWidth="1"/>
    <col min="3572" max="3572" width="0" style="190" hidden="1" customWidth="1"/>
    <col min="3573" max="3573" width="7.28515625" style="190" customWidth="1"/>
    <col min="3574" max="3574" width="59.5703125" style="190" customWidth="1"/>
    <col min="3575" max="3575" width="0" style="190" hidden="1" customWidth="1"/>
    <col min="3576" max="3576" width="23.85546875" style="190" customWidth="1"/>
    <col min="3577" max="3577" width="27.42578125" style="190" customWidth="1"/>
    <col min="3578" max="3578" width="28" style="190" customWidth="1"/>
    <col min="3579" max="3581" width="0" style="190" hidden="1" customWidth="1"/>
    <col min="3582" max="3582" width="7.28515625" style="190" customWidth="1"/>
    <col min="3583" max="3583" width="6.140625" style="190" bestFit="1" customWidth="1"/>
    <col min="3584" max="3584" width="76.85546875" style="190"/>
    <col min="3585" max="3585" width="7.28515625" style="190" customWidth="1"/>
    <col min="3586" max="3586" width="6.140625" style="190" bestFit="1" customWidth="1"/>
    <col min="3587" max="3587" width="78" style="190" customWidth="1"/>
    <col min="3588" max="3588" width="20.7109375" style="190" customWidth="1"/>
    <col min="3589" max="3589" width="26" style="190" customWidth="1"/>
    <col min="3590" max="3590" width="37" style="190" bestFit="1" customWidth="1"/>
    <col min="3591" max="3599" width="0" style="190" hidden="1" customWidth="1"/>
    <col min="3600" max="3602" width="22.7109375" style="190" bestFit="1" customWidth="1"/>
    <col min="3603" max="3603" width="25.28515625" style="190" bestFit="1" customWidth="1"/>
    <col min="3604" max="3604" width="21" style="190" bestFit="1" customWidth="1"/>
    <col min="3605" max="3605" width="8.28515625" style="190" customWidth="1"/>
    <col min="3606" max="3606" width="19" style="190" bestFit="1" customWidth="1"/>
    <col min="3607" max="3607" width="20.5703125" style="190" bestFit="1" customWidth="1"/>
    <col min="3608" max="3608" width="19" style="190" customWidth="1"/>
    <col min="3609" max="3815" width="11.42578125" style="190" customWidth="1"/>
    <col min="3816" max="3818" width="7.28515625" style="190" customWidth="1"/>
    <col min="3819" max="3819" width="0" style="190" hidden="1" customWidth="1"/>
    <col min="3820" max="3820" width="7.28515625" style="190" customWidth="1"/>
    <col min="3821" max="3821" width="66.140625" style="190" customWidth="1"/>
    <col min="3822" max="3822" width="0" style="190" hidden="1" customWidth="1"/>
    <col min="3823" max="3823" width="28" style="190" customWidth="1"/>
    <col min="3824" max="3824" width="32.140625" style="190" customWidth="1"/>
    <col min="3825" max="3825" width="39.85546875" style="190" bestFit="1" customWidth="1"/>
    <col min="3826" max="3826" width="0" style="190" hidden="1" customWidth="1"/>
    <col min="3827" max="3827" width="7.28515625" style="190" customWidth="1"/>
    <col min="3828" max="3828" width="0" style="190" hidden="1" customWidth="1"/>
    <col min="3829" max="3829" width="7.28515625" style="190" customWidth="1"/>
    <col min="3830" max="3830" width="59.5703125" style="190" customWidth="1"/>
    <col min="3831" max="3831" width="0" style="190" hidden="1" customWidth="1"/>
    <col min="3832" max="3832" width="23.85546875" style="190" customWidth="1"/>
    <col min="3833" max="3833" width="27.42578125" style="190" customWidth="1"/>
    <col min="3834" max="3834" width="28" style="190" customWidth="1"/>
    <col min="3835" max="3837" width="0" style="190" hidden="1" customWidth="1"/>
    <col min="3838" max="3838" width="7.28515625" style="190" customWidth="1"/>
    <col min="3839" max="3839" width="6.140625" style="190" bestFit="1" customWidth="1"/>
    <col min="3840" max="3840" width="76.85546875" style="190"/>
    <col min="3841" max="3841" width="7.28515625" style="190" customWidth="1"/>
    <col min="3842" max="3842" width="6.140625" style="190" bestFit="1" customWidth="1"/>
    <col min="3843" max="3843" width="78" style="190" customWidth="1"/>
    <col min="3844" max="3844" width="20.7109375" style="190" customWidth="1"/>
    <col min="3845" max="3845" width="26" style="190" customWidth="1"/>
    <col min="3846" max="3846" width="37" style="190" bestFit="1" customWidth="1"/>
    <col min="3847" max="3855" width="0" style="190" hidden="1" customWidth="1"/>
    <col min="3856" max="3858" width="22.7109375" style="190" bestFit="1" customWidth="1"/>
    <col min="3859" max="3859" width="25.28515625" style="190" bestFit="1" customWidth="1"/>
    <col min="3860" max="3860" width="21" style="190" bestFit="1" customWidth="1"/>
    <col min="3861" max="3861" width="8.28515625" style="190" customWidth="1"/>
    <col min="3862" max="3862" width="19" style="190" bestFit="1" customWidth="1"/>
    <col min="3863" max="3863" width="20.5703125" style="190" bestFit="1" customWidth="1"/>
    <col min="3864" max="3864" width="19" style="190" customWidth="1"/>
    <col min="3865" max="4071" width="11.42578125" style="190" customWidth="1"/>
    <col min="4072" max="4074" width="7.28515625" style="190" customWidth="1"/>
    <col min="4075" max="4075" width="0" style="190" hidden="1" customWidth="1"/>
    <col min="4076" max="4076" width="7.28515625" style="190" customWidth="1"/>
    <col min="4077" max="4077" width="66.140625" style="190" customWidth="1"/>
    <col min="4078" max="4078" width="0" style="190" hidden="1" customWidth="1"/>
    <col min="4079" max="4079" width="28" style="190" customWidth="1"/>
    <col min="4080" max="4080" width="32.140625" style="190" customWidth="1"/>
    <col min="4081" max="4081" width="39.85546875" style="190" bestFit="1" customWidth="1"/>
    <col min="4082" max="4082" width="0" style="190" hidden="1" customWidth="1"/>
    <col min="4083" max="4083" width="7.28515625" style="190" customWidth="1"/>
    <col min="4084" max="4084" width="0" style="190" hidden="1" customWidth="1"/>
    <col min="4085" max="4085" width="7.28515625" style="190" customWidth="1"/>
    <col min="4086" max="4086" width="59.5703125" style="190" customWidth="1"/>
    <col min="4087" max="4087" width="0" style="190" hidden="1" customWidth="1"/>
    <col min="4088" max="4088" width="23.85546875" style="190" customWidth="1"/>
    <col min="4089" max="4089" width="27.42578125" style="190" customWidth="1"/>
    <col min="4090" max="4090" width="28" style="190" customWidth="1"/>
    <col min="4091" max="4093" width="0" style="190" hidden="1" customWidth="1"/>
    <col min="4094" max="4094" width="7.28515625" style="190" customWidth="1"/>
    <col min="4095" max="4095" width="6.140625" style="190" bestFit="1" customWidth="1"/>
    <col min="4096" max="4096" width="76.85546875" style="190"/>
    <col min="4097" max="4097" width="7.28515625" style="190" customWidth="1"/>
    <col min="4098" max="4098" width="6.140625" style="190" bestFit="1" customWidth="1"/>
    <col min="4099" max="4099" width="78" style="190" customWidth="1"/>
    <col min="4100" max="4100" width="20.7109375" style="190" customWidth="1"/>
    <col min="4101" max="4101" width="26" style="190" customWidth="1"/>
    <col min="4102" max="4102" width="37" style="190" bestFit="1" customWidth="1"/>
    <col min="4103" max="4111" width="0" style="190" hidden="1" customWidth="1"/>
    <col min="4112" max="4114" width="22.7109375" style="190" bestFit="1" customWidth="1"/>
    <col min="4115" max="4115" width="25.28515625" style="190" bestFit="1" customWidth="1"/>
    <col min="4116" max="4116" width="21" style="190" bestFit="1" customWidth="1"/>
    <col min="4117" max="4117" width="8.28515625" style="190" customWidth="1"/>
    <col min="4118" max="4118" width="19" style="190" bestFit="1" customWidth="1"/>
    <col min="4119" max="4119" width="20.5703125" style="190" bestFit="1" customWidth="1"/>
    <col min="4120" max="4120" width="19" style="190" customWidth="1"/>
    <col min="4121" max="4327" width="11.42578125" style="190" customWidth="1"/>
    <col min="4328" max="4330" width="7.28515625" style="190" customWidth="1"/>
    <col min="4331" max="4331" width="0" style="190" hidden="1" customWidth="1"/>
    <col min="4332" max="4332" width="7.28515625" style="190" customWidth="1"/>
    <col min="4333" max="4333" width="66.140625" style="190" customWidth="1"/>
    <col min="4334" max="4334" width="0" style="190" hidden="1" customWidth="1"/>
    <col min="4335" max="4335" width="28" style="190" customWidth="1"/>
    <col min="4336" max="4336" width="32.140625" style="190" customWidth="1"/>
    <col min="4337" max="4337" width="39.85546875" style="190" bestFit="1" customWidth="1"/>
    <col min="4338" max="4338" width="0" style="190" hidden="1" customWidth="1"/>
    <col min="4339" max="4339" width="7.28515625" style="190" customWidth="1"/>
    <col min="4340" max="4340" width="0" style="190" hidden="1" customWidth="1"/>
    <col min="4341" max="4341" width="7.28515625" style="190" customWidth="1"/>
    <col min="4342" max="4342" width="59.5703125" style="190" customWidth="1"/>
    <col min="4343" max="4343" width="0" style="190" hidden="1" customWidth="1"/>
    <col min="4344" max="4344" width="23.85546875" style="190" customWidth="1"/>
    <col min="4345" max="4345" width="27.42578125" style="190" customWidth="1"/>
    <col min="4346" max="4346" width="28" style="190" customWidth="1"/>
    <col min="4347" max="4349" width="0" style="190" hidden="1" customWidth="1"/>
    <col min="4350" max="4350" width="7.28515625" style="190" customWidth="1"/>
    <col min="4351" max="4351" width="6.140625" style="190" bestFit="1" customWidth="1"/>
    <col min="4352" max="4352" width="76.85546875" style="190"/>
    <col min="4353" max="4353" width="7.28515625" style="190" customWidth="1"/>
    <col min="4354" max="4354" width="6.140625" style="190" bestFit="1" customWidth="1"/>
    <col min="4355" max="4355" width="78" style="190" customWidth="1"/>
    <col min="4356" max="4356" width="20.7109375" style="190" customWidth="1"/>
    <col min="4357" max="4357" width="26" style="190" customWidth="1"/>
    <col min="4358" max="4358" width="37" style="190" bestFit="1" customWidth="1"/>
    <col min="4359" max="4367" width="0" style="190" hidden="1" customWidth="1"/>
    <col min="4368" max="4370" width="22.7109375" style="190" bestFit="1" customWidth="1"/>
    <col min="4371" max="4371" width="25.28515625" style="190" bestFit="1" customWidth="1"/>
    <col min="4372" max="4372" width="21" style="190" bestFit="1" customWidth="1"/>
    <col min="4373" max="4373" width="8.28515625" style="190" customWidth="1"/>
    <col min="4374" max="4374" width="19" style="190" bestFit="1" customWidth="1"/>
    <col min="4375" max="4375" width="20.5703125" style="190" bestFit="1" customWidth="1"/>
    <col min="4376" max="4376" width="19" style="190" customWidth="1"/>
    <col min="4377" max="4583" width="11.42578125" style="190" customWidth="1"/>
    <col min="4584" max="4586" width="7.28515625" style="190" customWidth="1"/>
    <col min="4587" max="4587" width="0" style="190" hidden="1" customWidth="1"/>
    <col min="4588" max="4588" width="7.28515625" style="190" customWidth="1"/>
    <col min="4589" max="4589" width="66.140625" style="190" customWidth="1"/>
    <col min="4590" max="4590" width="0" style="190" hidden="1" customWidth="1"/>
    <col min="4591" max="4591" width="28" style="190" customWidth="1"/>
    <col min="4592" max="4592" width="32.140625" style="190" customWidth="1"/>
    <col min="4593" max="4593" width="39.85546875" style="190" bestFit="1" customWidth="1"/>
    <col min="4594" max="4594" width="0" style="190" hidden="1" customWidth="1"/>
    <col min="4595" max="4595" width="7.28515625" style="190" customWidth="1"/>
    <col min="4596" max="4596" width="0" style="190" hidden="1" customWidth="1"/>
    <col min="4597" max="4597" width="7.28515625" style="190" customWidth="1"/>
    <col min="4598" max="4598" width="59.5703125" style="190" customWidth="1"/>
    <col min="4599" max="4599" width="0" style="190" hidden="1" customWidth="1"/>
    <col min="4600" max="4600" width="23.85546875" style="190" customWidth="1"/>
    <col min="4601" max="4601" width="27.42578125" style="190" customWidth="1"/>
    <col min="4602" max="4602" width="28" style="190" customWidth="1"/>
    <col min="4603" max="4605" width="0" style="190" hidden="1" customWidth="1"/>
    <col min="4606" max="4606" width="7.28515625" style="190" customWidth="1"/>
    <col min="4607" max="4607" width="6.140625" style="190" bestFit="1" customWidth="1"/>
    <col min="4608" max="4608" width="76.85546875" style="190"/>
    <col min="4609" max="4609" width="7.28515625" style="190" customWidth="1"/>
    <col min="4610" max="4610" width="6.140625" style="190" bestFit="1" customWidth="1"/>
    <col min="4611" max="4611" width="78" style="190" customWidth="1"/>
    <col min="4612" max="4612" width="20.7109375" style="190" customWidth="1"/>
    <col min="4613" max="4613" width="26" style="190" customWidth="1"/>
    <col min="4614" max="4614" width="37" style="190" bestFit="1" customWidth="1"/>
    <col min="4615" max="4623" width="0" style="190" hidden="1" customWidth="1"/>
    <col min="4624" max="4626" width="22.7109375" style="190" bestFit="1" customWidth="1"/>
    <col min="4627" max="4627" width="25.28515625" style="190" bestFit="1" customWidth="1"/>
    <col min="4628" max="4628" width="21" style="190" bestFit="1" customWidth="1"/>
    <col min="4629" max="4629" width="8.28515625" style="190" customWidth="1"/>
    <col min="4630" max="4630" width="19" style="190" bestFit="1" customWidth="1"/>
    <col min="4631" max="4631" width="20.5703125" style="190" bestFit="1" customWidth="1"/>
    <col min="4632" max="4632" width="19" style="190" customWidth="1"/>
    <col min="4633" max="4839" width="11.42578125" style="190" customWidth="1"/>
    <col min="4840" max="4842" width="7.28515625" style="190" customWidth="1"/>
    <col min="4843" max="4843" width="0" style="190" hidden="1" customWidth="1"/>
    <col min="4844" max="4844" width="7.28515625" style="190" customWidth="1"/>
    <col min="4845" max="4845" width="66.140625" style="190" customWidth="1"/>
    <col min="4846" max="4846" width="0" style="190" hidden="1" customWidth="1"/>
    <col min="4847" max="4847" width="28" style="190" customWidth="1"/>
    <col min="4848" max="4848" width="32.140625" style="190" customWidth="1"/>
    <col min="4849" max="4849" width="39.85546875" style="190" bestFit="1" customWidth="1"/>
    <col min="4850" max="4850" width="0" style="190" hidden="1" customWidth="1"/>
    <col min="4851" max="4851" width="7.28515625" style="190" customWidth="1"/>
    <col min="4852" max="4852" width="0" style="190" hidden="1" customWidth="1"/>
    <col min="4853" max="4853" width="7.28515625" style="190" customWidth="1"/>
    <col min="4854" max="4854" width="59.5703125" style="190" customWidth="1"/>
    <col min="4855" max="4855" width="0" style="190" hidden="1" customWidth="1"/>
    <col min="4856" max="4856" width="23.85546875" style="190" customWidth="1"/>
    <col min="4857" max="4857" width="27.42578125" style="190" customWidth="1"/>
    <col min="4858" max="4858" width="28" style="190" customWidth="1"/>
    <col min="4859" max="4861" width="0" style="190" hidden="1" customWidth="1"/>
    <col min="4862" max="4862" width="7.28515625" style="190" customWidth="1"/>
    <col min="4863" max="4863" width="6.140625" style="190" bestFit="1" customWidth="1"/>
    <col min="4864" max="4864" width="76.85546875" style="190"/>
    <col min="4865" max="4865" width="7.28515625" style="190" customWidth="1"/>
    <col min="4866" max="4866" width="6.140625" style="190" bestFit="1" customWidth="1"/>
    <col min="4867" max="4867" width="78" style="190" customWidth="1"/>
    <col min="4868" max="4868" width="20.7109375" style="190" customWidth="1"/>
    <col min="4869" max="4869" width="26" style="190" customWidth="1"/>
    <col min="4870" max="4870" width="37" style="190" bestFit="1" customWidth="1"/>
    <col min="4871" max="4879" width="0" style="190" hidden="1" customWidth="1"/>
    <col min="4880" max="4882" width="22.7109375" style="190" bestFit="1" customWidth="1"/>
    <col min="4883" max="4883" width="25.28515625" style="190" bestFit="1" customWidth="1"/>
    <col min="4884" max="4884" width="21" style="190" bestFit="1" customWidth="1"/>
    <col min="4885" max="4885" width="8.28515625" style="190" customWidth="1"/>
    <col min="4886" max="4886" width="19" style="190" bestFit="1" customWidth="1"/>
    <col min="4887" max="4887" width="20.5703125" style="190" bestFit="1" customWidth="1"/>
    <col min="4888" max="4888" width="19" style="190" customWidth="1"/>
    <col min="4889" max="5095" width="11.42578125" style="190" customWidth="1"/>
    <col min="5096" max="5098" width="7.28515625" style="190" customWidth="1"/>
    <col min="5099" max="5099" width="0" style="190" hidden="1" customWidth="1"/>
    <col min="5100" max="5100" width="7.28515625" style="190" customWidth="1"/>
    <col min="5101" max="5101" width="66.140625" style="190" customWidth="1"/>
    <col min="5102" max="5102" width="0" style="190" hidden="1" customWidth="1"/>
    <col min="5103" max="5103" width="28" style="190" customWidth="1"/>
    <col min="5104" max="5104" width="32.140625" style="190" customWidth="1"/>
    <col min="5105" max="5105" width="39.85546875" style="190" bestFit="1" customWidth="1"/>
    <col min="5106" max="5106" width="0" style="190" hidden="1" customWidth="1"/>
    <col min="5107" max="5107" width="7.28515625" style="190" customWidth="1"/>
    <col min="5108" max="5108" width="0" style="190" hidden="1" customWidth="1"/>
    <col min="5109" max="5109" width="7.28515625" style="190" customWidth="1"/>
    <col min="5110" max="5110" width="59.5703125" style="190" customWidth="1"/>
    <col min="5111" max="5111" width="0" style="190" hidden="1" customWidth="1"/>
    <col min="5112" max="5112" width="23.85546875" style="190" customWidth="1"/>
    <col min="5113" max="5113" width="27.42578125" style="190" customWidth="1"/>
    <col min="5114" max="5114" width="28" style="190" customWidth="1"/>
    <col min="5115" max="5117" width="0" style="190" hidden="1" customWidth="1"/>
    <col min="5118" max="5118" width="7.28515625" style="190" customWidth="1"/>
    <col min="5119" max="5119" width="6.140625" style="190" bestFit="1" customWidth="1"/>
    <col min="5120" max="5120" width="76.85546875" style="190"/>
    <col min="5121" max="5121" width="7.28515625" style="190" customWidth="1"/>
    <col min="5122" max="5122" width="6.140625" style="190" bestFit="1" customWidth="1"/>
    <col min="5123" max="5123" width="78" style="190" customWidth="1"/>
    <col min="5124" max="5124" width="20.7109375" style="190" customWidth="1"/>
    <col min="5125" max="5125" width="26" style="190" customWidth="1"/>
    <col min="5126" max="5126" width="37" style="190" bestFit="1" customWidth="1"/>
    <col min="5127" max="5135" width="0" style="190" hidden="1" customWidth="1"/>
    <col min="5136" max="5138" width="22.7109375" style="190" bestFit="1" customWidth="1"/>
    <col min="5139" max="5139" width="25.28515625" style="190" bestFit="1" customWidth="1"/>
    <col min="5140" max="5140" width="21" style="190" bestFit="1" customWidth="1"/>
    <col min="5141" max="5141" width="8.28515625" style="190" customWidth="1"/>
    <col min="5142" max="5142" width="19" style="190" bestFit="1" customWidth="1"/>
    <col min="5143" max="5143" width="20.5703125" style="190" bestFit="1" customWidth="1"/>
    <col min="5144" max="5144" width="19" style="190" customWidth="1"/>
    <col min="5145" max="5351" width="11.42578125" style="190" customWidth="1"/>
    <col min="5352" max="5354" width="7.28515625" style="190" customWidth="1"/>
    <col min="5355" max="5355" width="0" style="190" hidden="1" customWidth="1"/>
    <col min="5356" max="5356" width="7.28515625" style="190" customWidth="1"/>
    <col min="5357" max="5357" width="66.140625" style="190" customWidth="1"/>
    <col min="5358" max="5358" width="0" style="190" hidden="1" customWidth="1"/>
    <col min="5359" max="5359" width="28" style="190" customWidth="1"/>
    <col min="5360" max="5360" width="32.140625" style="190" customWidth="1"/>
    <col min="5361" max="5361" width="39.85546875" style="190" bestFit="1" customWidth="1"/>
    <col min="5362" max="5362" width="0" style="190" hidden="1" customWidth="1"/>
    <col min="5363" max="5363" width="7.28515625" style="190" customWidth="1"/>
    <col min="5364" max="5364" width="0" style="190" hidden="1" customWidth="1"/>
    <col min="5365" max="5365" width="7.28515625" style="190" customWidth="1"/>
    <col min="5366" max="5366" width="59.5703125" style="190" customWidth="1"/>
    <col min="5367" max="5367" width="0" style="190" hidden="1" customWidth="1"/>
    <col min="5368" max="5368" width="23.85546875" style="190" customWidth="1"/>
    <col min="5369" max="5369" width="27.42578125" style="190" customWidth="1"/>
    <col min="5370" max="5370" width="28" style="190" customWidth="1"/>
    <col min="5371" max="5373" width="0" style="190" hidden="1" customWidth="1"/>
    <col min="5374" max="5374" width="7.28515625" style="190" customWidth="1"/>
    <col min="5375" max="5375" width="6.140625" style="190" bestFit="1" customWidth="1"/>
    <col min="5376" max="5376" width="76.85546875" style="190"/>
    <col min="5377" max="5377" width="7.28515625" style="190" customWidth="1"/>
    <col min="5378" max="5378" width="6.140625" style="190" bestFit="1" customWidth="1"/>
    <col min="5379" max="5379" width="78" style="190" customWidth="1"/>
    <col min="5380" max="5380" width="20.7109375" style="190" customWidth="1"/>
    <col min="5381" max="5381" width="26" style="190" customWidth="1"/>
    <col min="5382" max="5382" width="37" style="190" bestFit="1" customWidth="1"/>
    <col min="5383" max="5391" width="0" style="190" hidden="1" customWidth="1"/>
    <col min="5392" max="5394" width="22.7109375" style="190" bestFit="1" customWidth="1"/>
    <col min="5395" max="5395" width="25.28515625" style="190" bestFit="1" customWidth="1"/>
    <col min="5396" max="5396" width="21" style="190" bestFit="1" customWidth="1"/>
    <col min="5397" max="5397" width="8.28515625" style="190" customWidth="1"/>
    <col min="5398" max="5398" width="19" style="190" bestFit="1" customWidth="1"/>
    <col min="5399" max="5399" width="20.5703125" style="190" bestFit="1" customWidth="1"/>
    <col min="5400" max="5400" width="19" style="190" customWidth="1"/>
    <col min="5401" max="5607" width="11.42578125" style="190" customWidth="1"/>
    <col min="5608" max="5610" width="7.28515625" style="190" customWidth="1"/>
    <col min="5611" max="5611" width="0" style="190" hidden="1" customWidth="1"/>
    <col min="5612" max="5612" width="7.28515625" style="190" customWidth="1"/>
    <col min="5613" max="5613" width="66.140625" style="190" customWidth="1"/>
    <col min="5614" max="5614" width="0" style="190" hidden="1" customWidth="1"/>
    <col min="5615" max="5615" width="28" style="190" customWidth="1"/>
    <col min="5616" max="5616" width="32.140625" style="190" customWidth="1"/>
    <col min="5617" max="5617" width="39.85546875" style="190" bestFit="1" customWidth="1"/>
    <col min="5618" max="5618" width="0" style="190" hidden="1" customWidth="1"/>
    <col min="5619" max="5619" width="7.28515625" style="190" customWidth="1"/>
    <col min="5620" max="5620" width="0" style="190" hidden="1" customWidth="1"/>
    <col min="5621" max="5621" width="7.28515625" style="190" customWidth="1"/>
    <col min="5622" max="5622" width="59.5703125" style="190" customWidth="1"/>
    <col min="5623" max="5623" width="0" style="190" hidden="1" customWidth="1"/>
    <col min="5624" max="5624" width="23.85546875" style="190" customWidth="1"/>
    <col min="5625" max="5625" width="27.42578125" style="190" customWidth="1"/>
    <col min="5626" max="5626" width="28" style="190" customWidth="1"/>
    <col min="5627" max="5629" width="0" style="190" hidden="1" customWidth="1"/>
    <col min="5630" max="5630" width="7.28515625" style="190" customWidth="1"/>
    <col min="5631" max="5631" width="6.140625" style="190" bestFit="1" customWidth="1"/>
    <col min="5632" max="5632" width="76.85546875" style="190"/>
    <col min="5633" max="5633" width="7.28515625" style="190" customWidth="1"/>
    <col min="5634" max="5634" width="6.140625" style="190" bestFit="1" customWidth="1"/>
    <col min="5635" max="5635" width="78" style="190" customWidth="1"/>
    <col min="5636" max="5636" width="20.7109375" style="190" customWidth="1"/>
    <col min="5637" max="5637" width="26" style="190" customWidth="1"/>
    <col min="5638" max="5638" width="37" style="190" bestFit="1" customWidth="1"/>
    <col min="5639" max="5647" width="0" style="190" hidden="1" customWidth="1"/>
    <col min="5648" max="5650" width="22.7109375" style="190" bestFit="1" customWidth="1"/>
    <col min="5651" max="5651" width="25.28515625" style="190" bestFit="1" customWidth="1"/>
    <col min="5652" max="5652" width="21" style="190" bestFit="1" customWidth="1"/>
    <col min="5653" max="5653" width="8.28515625" style="190" customWidth="1"/>
    <col min="5654" max="5654" width="19" style="190" bestFit="1" customWidth="1"/>
    <col min="5655" max="5655" width="20.5703125" style="190" bestFit="1" customWidth="1"/>
    <col min="5656" max="5656" width="19" style="190" customWidth="1"/>
    <col min="5657" max="5863" width="11.42578125" style="190" customWidth="1"/>
    <col min="5864" max="5866" width="7.28515625" style="190" customWidth="1"/>
    <col min="5867" max="5867" width="0" style="190" hidden="1" customWidth="1"/>
    <col min="5868" max="5868" width="7.28515625" style="190" customWidth="1"/>
    <col min="5869" max="5869" width="66.140625" style="190" customWidth="1"/>
    <col min="5870" max="5870" width="0" style="190" hidden="1" customWidth="1"/>
    <col min="5871" max="5871" width="28" style="190" customWidth="1"/>
    <col min="5872" max="5872" width="32.140625" style="190" customWidth="1"/>
    <col min="5873" max="5873" width="39.85546875" style="190" bestFit="1" customWidth="1"/>
    <col min="5874" max="5874" width="0" style="190" hidden="1" customWidth="1"/>
    <col min="5875" max="5875" width="7.28515625" style="190" customWidth="1"/>
    <col min="5876" max="5876" width="0" style="190" hidden="1" customWidth="1"/>
    <col min="5877" max="5877" width="7.28515625" style="190" customWidth="1"/>
    <col min="5878" max="5878" width="59.5703125" style="190" customWidth="1"/>
    <col min="5879" max="5879" width="0" style="190" hidden="1" customWidth="1"/>
    <col min="5880" max="5880" width="23.85546875" style="190" customWidth="1"/>
    <col min="5881" max="5881" width="27.42578125" style="190" customWidth="1"/>
    <col min="5882" max="5882" width="28" style="190" customWidth="1"/>
    <col min="5883" max="5885" width="0" style="190" hidden="1" customWidth="1"/>
    <col min="5886" max="5886" width="7.28515625" style="190" customWidth="1"/>
    <col min="5887" max="5887" width="6.140625" style="190" bestFit="1" customWidth="1"/>
    <col min="5888" max="5888" width="76.85546875" style="190"/>
    <col min="5889" max="5889" width="7.28515625" style="190" customWidth="1"/>
    <col min="5890" max="5890" width="6.140625" style="190" bestFit="1" customWidth="1"/>
    <col min="5891" max="5891" width="78" style="190" customWidth="1"/>
    <col min="5892" max="5892" width="20.7109375" style="190" customWidth="1"/>
    <col min="5893" max="5893" width="26" style="190" customWidth="1"/>
    <col min="5894" max="5894" width="37" style="190" bestFit="1" customWidth="1"/>
    <col min="5895" max="5903" width="0" style="190" hidden="1" customWidth="1"/>
    <col min="5904" max="5906" width="22.7109375" style="190" bestFit="1" customWidth="1"/>
    <col min="5907" max="5907" width="25.28515625" style="190" bestFit="1" customWidth="1"/>
    <col min="5908" max="5908" width="21" style="190" bestFit="1" customWidth="1"/>
    <col min="5909" max="5909" width="8.28515625" style="190" customWidth="1"/>
    <col min="5910" max="5910" width="19" style="190" bestFit="1" customWidth="1"/>
    <col min="5911" max="5911" width="20.5703125" style="190" bestFit="1" customWidth="1"/>
    <col min="5912" max="5912" width="19" style="190" customWidth="1"/>
    <col min="5913" max="6119" width="11.42578125" style="190" customWidth="1"/>
    <col min="6120" max="6122" width="7.28515625" style="190" customWidth="1"/>
    <col min="6123" max="6123" width="0" style="190" hidden="1" customWidth="1"/>
    <col min="6124" max="6124" width="7.28515625" style="190" customWidth="1"/>
    <col min="6125" max="6125" width="66.140625" style="190" customWidth="1"/>
    <col min="6126" max="6126" width="0" style="190" hidden="1" customWidth="1"/>
    <col min="6127" max="6127" width="28" style="190" customWidth="1"/>
    <col min="6128" max="6128" width="32.140625" style="190" customWidth="1"/>
    <col min="6129" max="6129" width="39.85546875" style="190" bestFit="1" customWidth="1"/>
    <col min="6130" max="6130" width="0" style="190" hidden="1" customWidth="1"/>
    <col min="6131" max="6131" width="7.28515625" style="190" customWidth="1"/>
    <col min="6132" max="6132" width="0" style="190" hidden="1" customWidth="1"/>
    <col min="6133" max="6133" width="7.28515625" style="190" customWidth="1"/>
    <col min="6134" max="6134" width="59.5703125" style="190" customWidth="1"/>
    <col min="6135" max="6135" width="0" style="190" hidden="1" customWidth="1"/>
    <col min="6136" max="6136" width="23.85546875" style="190" customWidth="1"/>
    <col min="6137" max="6137" width="27.42578125" style="190" customWidth="1"/>
    <col min="6138" max="6138" width="28" style="190" customWidth="1"/>
    <col min="6139" max="6141" width="0" style="190" hidden="1" customWidth="1"/>
    <col min="6142" max="6142" width="7.28515625" style="190" customWidth="1"/>
    <col min="6143" max="6143" width="6.140625" style="190" bestFit="1" customWidth="1"/>
    <col min="6144" max="6144" width="76.85546875" style="190"/>
    <col min="6145" max="6145" width="7.28515625" style="190" customWidth="1"/>
    <col min="6146" max="6146" width="6.140625" style="190" bestFit="1" customWidth="1"/>
    <col min="6147" max="6147" width="78" style="190" customWidth="1"/>
    <col min="6148" max="6148" width="20.7109375" style="190" customWidth="1"/>
    <col min="6149" max="6149" width="26" style="190" customWidth="1"/>
    <col min="6150" max="6150" width="37" style="190" bestFit="1" customWidth="1"/>
    <col min="6151" max="6159" width="0" style="190" hidden="1" customWidth="1"/>
    <col min="6160" max="6162" width="22.7109375" style="190" bestFit="1" customWidth="1"/>
    <col min="6163" max="6163" width="25.28515625" style="190" bestFit="1" customWidth="1"/>
    <col min="6164" max="6164" width="21" style="190" bestFit="1" customWidth="1"/>
    <col min="6165" max="6165" width="8.28515625" style="190" customWidth="1"/>
    <col min="6166" max="6166" width="19" style="190" bestFit="1" customWidth="1"/>
    <col min="6167" max="6167" width="20.5703125" style="190" bestFit="1" customWidth="1"/>
    <col min="6168" max="6168" width="19" style="190" customWidth="1"/>
    <col min="6169" max="6375" width="11.42578125" style="190" customWidth="1"/>
    <col min="6376" max="6378" width="7.28515625" style="190" customWidth="1"/>
    <col min="6379" max="6379" width="0" style="190" hidden="1" customWidth="1"/>
    <col min="6380" max="6380" width="7.28515625" style="190" customWidth="1"/>
    <col min="6381" max="6381" width="66.140625" style="190" customWidth="1"/>
    <col min="6382" max="6382" width="0" style="190" hidden="1" customWidth="1"/>
    <col min="6383" max="6383" width="28" style="190" customWidth="1"/>
    <col min="6384" max="6384" width="32.140625" style="190" customWidth="1"/>
    <col min="6385" max="6385" width="39.85546875" style="190" bestFit="1" customWidth="1"/>
    <col min="6386" max="6386" width="0" style="190" hidden="1" customWidth="1"/>
    <col min="6387" max="6387" width="7.28515625" style="190" customWidth="1"/>
    <col min="6388" max="6388" width="0" style="190" hidden="1" customWidth="1"/>
    <col min="6389" max="6389" width="7.28515625" style="190" customWidth="1"/>
    <col min="6390" max="6390" width="59.5703125" style="190" customWidth="1"/>
    <col min="6391" max="6391" width="0" style="190" hidden="1" customWidth="1"/>
    <col min="6392" max="6392" width="23.85546875" style="190" customWidth="1"/>
    <col min="6393" max="6393" width="27.42578125" style="190" customWidth="1"/>
    <col min="6394" max="6394" width="28" style="190" customWidth="1"/>
    <col min="6395" max="6397" width="0" style="190" hidden="1" customWidth="1"/>
    <col min="6398" max="6398" width="7.28515625" style="190" customWidth="1"/>
    <col min="6399" max="6399" width="6.140625" style="190" bestFit="1" customWidth="1"/>
    <col min="6400" max="6400" width="76.85546875" style="190"/>
    <col min="6401" max="6401" width="7.28515625" style="190" customWidth="1"/>
    <col min="6402" max="6402" width="6.140625" style="190" bestFit="1" customWidth="1"/>
    <col min="6403" max="6403" width="78" style="190" customWidth="1"/>
    <col min="6404" max="6404" width="20.7109375" style="190" customWidth="1"/>
    <col min="6405" max="6405" width="26" style="190" customWidth="1"/>
    <col min="6406" max="6406" width="37" style="190" bestFit="1" customWidth="1"/>
    <col min="6407" max="6415" width="0" style="190" hidden="1" customWidth="1"/>
    <col min="6416" max="6418" width="22.7109375" style="190" bestFit="1" customWidth="1"/>
    <col min="6419" max="6419" width="25.28515625" style="190" bestFit="1" customWidth="1"/>
    <col min="6420" max="6420" width="21" style="190" bestFit="1" customWidth="1"/>
    <col min="6421" max="6421" width="8.28515625" style="190" customWidth="1"/>
    <col min="6422" max="6422" width="19" style="190" bestFit="1" customWidth="1"/>
    <col min="6423" max="6423" width="20.5703125" style="190" bestFit="1" customWidth="1"/>
    <col min="6424" max="6424" width="19" style="190" customWidth="1"/>
    <col min="6425" max="6631" width="11.42578125" style="190" customWidth="1"/>
    <col min="6632" max="6634" width="7.28515625" style="190" customWidth="1"/>
    <col min="6635" max="6635" width="0" style="190" hidden="1" customWidth="1"/>
    <col min="6636" max="6636" width="7.28515625" style="190" customWidth="1"/>
    <col min="6637" max="6637" width="66.140625" style="190" customWidth="1"/>
    <col min="6638" max="6638" width="0" style="190" hidden="1" customWidth="1"/>
    <col min="6639" max="6639" width="28" style="190" customWidth="1"/>
    <col min="6640" max="6640" width="32.140625" style="190" customWidth="1"/>
    <col min="6641" max="6641" width="39.85546875" style="190" bestFit="1" customWidth="1"/>
    <col min="6642" max="6642" width="0" style="190" hidden="1" customWidth="1"/>
    <col min="6643" max="6643" width="7.28515625" style="190" customWidth="1"/>
    <col min="6644" max="6644" width="0" style="190" hidden="1" customWidth="1"/>
    <col min="6645" max="6645" width="7.28515625" style="190" customWidth="1"/>
    <col min="6646" max="6646" width="59.5703125" style="190" customWidth="1"/>
    <col min="6647" max="6647" width="0" style="190" hidden="1" customWidth="1"/>
    <col min="6648" max="6648" width="23.85546875" style="190" customWidth="1"/>
    <col min="6649" max="6649" width="27.42578125" style="190" customWidth="1"/>
    <col min="6650" max="6650" width="28" style="190" customWidth="1"/>
    <col min="6651" max="6653" width="0" style="190" hidden="1" customWidth="1"/>
    <col min="6654" max="6654" width="7.28515625" style="190" customWidth="1"/>
    <col min="6655" max="6655" width="6.140625" style="190" bestFit="1" customWidth="1"/>
    <col min="6656" max="6656" width="76.85546875" style="190"/>
    <col min="6657" max="6657" width="7.28515625" style="190" customWidth="1"/>
    <col min="6658" max="6658" width="6.140625" style="190" bestFit="1" customWidth="1"/>
    <col min="6659" max="6659" width="78" style="190" customWidth="1"/>
    <col min="6660" max="6660" width="20.7109375" style="190" customWidth="1"/>
    <col min="6661" max="6661" width="26" style="190" customWidth="1"/>
    <col min="6662" max="6662" width="37" style="190" bestFit="1" customWidth="1"/>
    <col min="6663" max="6671" width="0" style="190" hidden="1" customWidth="1"/>
    <col min="6672" max="6674" width="22.7109375" style="190" bestFit="1" customWidth="1"/>
    <col min="6675" max="6675" width="25.28515625" style="190" bestFit="1" customWidth="1"/>
    <col min="6676" max="6676" width="21" style="190" bestFit="1" customWidth="1"/>
    <col min="6677" max="6677" width="8.28515625" style="190" customWidth="1"/>
    <col min="6678" max="6678" width="19" style="190" bestFit="1" customWidth="1"/>
    <col min="6679" max="6679" width="20.5703125" style="190" bestFit="1" customWidth="1"/>
    <col min="6680" max="6680" width="19" style="190" customWidth="1"/>
    <col min="6681" max="6887" width="11.42578125" style="190" customWidth="1"/>
    <col min="6888" max="6890" width="7.28515625" style="190" customWidth="1"/>
    <col min="6891" max="6891" width="0" style="190" hidden="1" customWidth="1"/>
    <col min="6892" max="6892" width="7.28515625" style="190" customWidth="1"/>
    <col min="6893" max="6893" width="66.140625" style="190" customWidth="1"/>
    <col min="6894" max="6894" width="0" style="190" hidden="1" customWidth="1"/>
    <col min="6895" max="6895" width="28" style="190" customWidth="1"/>
    <col min="6896" max="6896" width="32.140625" style="190" customWidth="1"/>
    <col min="6897" max="6897" width="39.85546875" style="190" bestFit="1" customWidth="1"/>
    <col min="6898" max="6898" width="0" style="190" hidden="1" customWidth="1"/>
    <col min="6899" max="6899" width="7.28515625" style="190" customWidth="1"/>
    <col min="6900" max="6900" width="0" style="190" hidden="1" customWidth="1"/>
    <col min="6901" max="6901" width="7.28515625" style="190" customWidth="1"/>
    <col min="6902" max="6902" width="59.5703125" style="190" customWidth="1"/>
    <col min="6903" max="6903" width="0" style="190" hidden="1" customWidth="1"/>
    <col min="6904" max="6904" width="23.85546875" style="190" customWidth="1"/>
    <col min="6905" max="6905" width="27.42578125" style="190" customWidth="1"/>
    <col min="6906" max="6906" width="28" style="190" customWidth="1"/>
    <col min="6907" max="6909" width="0" style="190" hidden="1" customWidth="1"/>
    <col min="6910" max="6910" width="7.28515625" style="190" customWidth="1"/>
    <col min="6911" max="6911" width="6.140625" style="190" bestFit="1" customWidth="1"/>
    <col min="6912" max="6912" width="76.85546875" style="190"/>
    <col min="6913" max="6913" width="7.28515625" style="190" customWidth="1"/>
    <col min="6914" max="6914" width="6.140625" style="190" bestFit="1" customWidth="1"/>
    <col min="6915" max="6915" width="78" style="190" customWidth="1"/>
    <col min="6916" max="6916" width="20.7109375" style="190" customWidth="1"/>
    <col min="6917" max="6917" width="26" style="190" customWidth="1"/>
    <col min="6918" max="6918" width="37" style="190" bestFit="1" customWidth="1"/>
    <col min="6919" max="6927" width="0" style="190" hidden="1" customWidth="1"/>
    <col min="6928" max="6930" width="22.7109375" style="190" bestFit="1" customWidth="1"/>
    <col min="6931" max="6931" width="25.28515625" style="190" bestFit="1" customWidth="1"/>
    <col min="6932" max="6932" width="21" style="190" bestFit="1" customWidth="1"/>
    <col min="6933" max="6933" width="8.28515625" style="190" customWidth="1"/>
    <col min="6934" max="6934" width="19" style="190" bestFit="1" customWidth="1"/>
    <col min="6935" max="6935" width="20.5703125" style="190" bestFit="1" customWidth="1"/>
    <col min="6936" max="6936" width="19" style="190" customWidth="1"/>
    <col min="6937" max="7143" width="11.42578125" style="190" customWidth="1"/>
    <col min="7144" max="7146" width="7.28515625" style="190" customWidth="1"/>
    <col min="7147" max="7147" width="0" style="190" hidden="1" customWidth="1"/>
    <col min="7148" max="7148" width="7.28515625" style="190" customWidth="1"/>
    <col min="7149" max="7149" width="66.140625" style="190" customWidth="1"/>
    <col min="7150" max="7150" width="0" style="190" hidden="1" customWidth="1"/>
    <col min="7151" max="7151" width="28" style="190" customWidth="1"/>
    <col min="7152" max="7152" width="32.140625" style="190" customWidth="1"/>
    <col min="7153" max="7153" width="39.85546875" style="190" bestFit="1" customWidth="1"/>
    <col min="7154" max="7154" width="0" style="190" hidden="1" customWidth="1"/>
    <col min="7155" max="7155" width="7.28515625" style="190" customWidth="1"/>
    <col min="7156" max="7156" width="0" style="190" hidden="1" customWidth="1"/>
    <col min="7157" max="7157" width="7.28515625" style="190" customWidth="1"/>
    <col min="7158" max="7158" width="59.5703125" style="190" customWidth="1"/>
    <col min="7159" max="7159" width="0" style="190" hidden="1" customWidth="1"/>
    <col min="7160" max="7160" width="23.85546875" style="190" customWidth="1"/>
    <col min="7161" max="7161" width="27.42578125" style="190" customWidth="1"/>
    <col min="7162" max="7162" width="28" style="190" customWidth="1"/>
    <col min="7163" max="7165" width="0" style="190" hidden="1" customWidth="1"/>
    <col min="7166" max="7166" width="7.28515625" style="190" customWidth="1"/>
    <col min="7167" max="7167" width="6.140625" style="190" bestFit="1" customWidth="1"/>
    <col min="7168" max="7168" width="76.85546875" style="190"/>
    <col min="7169" max="7169" width="7.28515625" style="190" customWidth="1"/>
    <col min="7170" max="7170" width="6.140625" style="190" bestFit="1" customWidth="1"/>
    <col min="7171" max="7171" width="78" style="190" customWidth="1"/>
    <col min="7172" max="7172" width="20.7109375" style="190" customWidth="1"/>
    <col min="7173" max="7173" width="26" style="190" customWidth="1"/>
    <col min="7174" max="7174" width="37" style="190" bestFit="1" customWidth="1"/>
    <col min="7175" max="7183" width="0" style="190" hidden="1" customWidth="1"/>
    <col min="7184" max="7186" width="22.7109375" style="190" bestFit="1" customWidth="1"/>
    <col min="7187" max="7187" width="25.28515625" style="190" bestFit="1" customWidth="1"/>
    <col min="7188" max="7188" width="21" style="190" bestFit="1" customWidth="1"/>
    <col min="7189" max="7189" width="8.28515625" style="190" customWidth="1"/>
    <col min="7190" max="7190" width="19" style="190" bestFit="1" customWidth="1"/>
    <col min="7191" max="7191" width="20.5703125" style="190" bestFit="1" customWidth="1"/>
    <col min="7192" max="7192" width="19" style="190" customWidth="1"/>
    <col min="7193" max="7399" width="11.42578125" style="190" customWidth="1"/>
    <col min="7400" max="7402" width="7.28515625" style="190" customWidth="1"/>
    <col min="7403" max="7403" width="0" style="190" hidden="1" customWidth="1"/>
    <col min="7404" max="7404" width="7.28515625" style="190" customWidth="1"/>
    <col min="7405" max="7405" width="66.140625" style="190" customWidth="1"/>
    <col min="7406" max="7406" width="0" style="190" hidden="1" customWidth="1"/>
    <col min="7407" max="7407" width="28" style="190" customWidth="1"/>
    <col min="7408" max="7408" width="32.140625" style="190" customWidth="1"/>
    <col min="7409" max="7409" width="39.85546875" style="190" bestFit="1" customWidth="1"/>
    <col min="7410" max="7410" width="0" style="190" hidden="1" customWidth="1"/>
    <col min="7411" max="7411" width="7.28515625" style="190" customWidth="1"/>
    <col min="7412" max="7412" width="0" style="190" hidden="1" customWidth="1"/>
    <col min="7413" max="7413" width="7.28515625" style="190" customWidth="1"/>
    <col min="7414" max="7414" width="59.5703125" style="190" customWidth="1"/>
    <col min="7415" max="7415" width="0" style="190" hidden="1" customWidth="1"/>
    <col min="7416" max="7416" width="23.85546875" style="190" customWidth="1"/>
    <col min="7417" max="7417" width="27.42578125" style="190" customWidth="1"/>
    <col min="7418" max="7418" width="28" style="190" customWidth="1"/>
    <col min="7419" max="7421" width="0" style="190" hidden="1" customWidth="1"/>
    <col min="7422" max="7422" width="7.28515625" style="190" customWidth="1"/>
    <col min="7423" max="7423" width="6.140625" style="190" bestFit="1" customWidth="1"/>
    <col min="7424" max="7424" width="76.85546875" style="190"/>
    <col min="7425" max="7425" width="7.28515625" style="190" customWidth="1"/>
    <col min="7426" max="7426" width="6.140625" style="190" bestFit="1" customWidth="1"/>
    <col min="7427" max="7427" width="78" style="190" customWidth="1"/>
    <col min="7428" max="7428" width="20.7109375" style="190" customWidth="1"/>
    <col min="7429" max="7429" width="26" style="190" customWidth="1"/>
    <col min="7430" max="7430" width="37" style="190" bestFit="1" customWidth="1"/>
    <col min="7431" max="7439" width="0" style="190" hidden="1" customWidth="1"/>
    <col min="7440" max="7442" width="22.7109375" style="190" bestFit="1" customWidth="1"/>
    <col min="7443" max="7443" width="25.28515625" style="190" bestFit="1" customWidth="1"/>
    <col min="7444" max="7444" width="21" style="190" bestFit="1" customWidth="1"/>
    <col min="7445" max="7445" width="8.28515625" style="190" customWidth="1"/>
    <col min="7446" max="7446" width="19" style="190" bestFit="1" customWidth="1"/>
    <col min="7447" max="7447" width="20.5703125" style="190" bestFit="1" customWidth="1"/>
    <col min="7448" max="7448" width="19" style="190" customWidth="1"/>
    <col min="7449" max="7655" width="11.42578125" style="190" customWidth="1"/>
    <col min="7656" max="7658" width="7.28515625" style="190" customWidth="1"/>
    <col min="7659" max="7659" width="0" style="190" hidden="1" customWidth="1"/>
    <col min="7660" max="7660" width="7.28515625" style="190" customWidth="1"/>
    <col min="7661" max="7661" width="66.140625" style="190" customWidth="1"/>
    <col min="7662" max="7662" width="0" style="190" hidden="1" customWidth="1"/>
    <col min="7663" max="7663" width="28" style="190" customWidth="1"/>
    <col min="7664" max="7664" width="32.140625" style="190" customWidth="1"/>
    <col min="7665" max="7665" width="39.85546875" style="190" bestFit="1" customWidth="1"/>
    <col min="7666" max="7666" width="0" style="190" hidden="1" customWidth="1"/>
    <col min="7667" max="7667" width="7.28515625" style="190" customWidth="1"/>
    <col min="7668" max="7668" width="0" style="190" hidden="1" customWidth="1"/>
    <col min="7669" max="7669" width="7.28515625" style="190" customWidth="1"/>
    <col min="7670" max="7670" width="59.5703125" style="190" customWidth="1"/>
    <col min="7671" max="7671" width="0" style="190" hidden="1" customWidth="1"/>
    <col min="7672" max="7672" width="23.85546875" style="190" customWidth="1"/>
    <col min="7673" max="7673" width="27.42578125" style="190" customWidth="1"/>
    <col min="7674" max="7674" width="28" style="190" customWidth="1"/>
    <col min="7675" max="7677" width="0" style="190" hidden="1" customWidth="1"/>
    <col min="7678" max="7678" width="7.28515625" style="190" customWidth="1"/>
    <col min="7679" max="7679" width="6.140625" style="190" bestFit="1" customWidth="1"/>
    <col min="7680" max="7680" width="76.85546875" style="190"/>
    <col min="7681" max="7681" width="7.28515625" style="190" customWidth="1"/>
    <col min="7682" max="7682" width="6.140625" style="190" bestFit="1" customWidth="1"/>
    <col min="7683" max="7683" width="78" style="190" customWidth="1"/>
    <col min="7684" max="7684" width="20.7109375" style="190" customWidth="1"/>
    <col min="7685" max="7685" width="26" style="190" customWidth="1"/>
    <col min="7686" max="7686" width="37" style="190" bestFit="1" customWidth="1"/>
    <col min="7687" max="7695" width="0" style="190" hidden="1" customWidth="1"/>
    <col min="7696" max="7698" width="22.7109375" style="190" bestFit="1" customWidth="1"/>
    <col min="7699" max="7699" width="25.28515625" style="190" bestFit="1" customWidth="1"/>
    <col min="7700" max="7700" width="21" style="190" bestFit="1" customWidth="1"/>
    <col min="7701" max="7701" width="8.28515625" style="190" customWidth="1"/>
    <col min="7702" max="7702" width="19" style="190" bestFit="1" customWidth="1"/>
    <col min="7703" max="7703" width="20.5703125" style="190" bestFit="1" customWidth="1"/>
    <col min="7704" max="7704" width="19" style="190" customWidth="1"/>
    <col min="7705" max="7911" width="11.42578125" style="190" customWidth="1"/>
    <col min="7912" max="7914" width="7.28515625" style="190" customWidth="1"/>
    <col min="7915" max="7915" width="0" style="190" hidden="1" customWidth="1"/>
    <col min="7916" max="7916" width="7.28515625" style="190" customWidth="1"/>
    <col min="7917" max="7917" width="66.140625" style="190" customWidth="1"/>
    <col min="7918" max="7918" width="0" style="190" hidden="1" customWidth="1"/>
    <col min="7919" max="7919" width="28" style="190" customWidth="1"/>
    <col min="7920" max="7920" width="32.140625" style="190" customWidth="1"/>
    <col min="7921" max="7921" width="39.85546875" style="190" bestFit="1" customWidth="1"/>
    <col min="7922" max="7922" width="0" style="190" hidden="1" customWidth="1"/>
    <col min="7923" max="7923" width="7.28515625" style="190" customWidth="1"/>
    <col min="7924" max="7924" width="0" style="190" hidden="1" customWidth="1"/>
    <col min="7925" max="7925" width="7.28515625" style="190" customWidth="1"/>
    <col min="7926" max="7926" width="59.5703125" style="190" customWidth="1"/>
    <col min="7927" max="7927" width="0" style="190" hidden="1" customWidth="1"/>
    <col min="7928" max="7928" width="23.85546875" style="190" customWidth="1"/>
    <col min="7929" max="7929" width="27.42578125" style="190" customWidth="1"/>
    <col min="7930" max="7930" width="28" style="190" customWidth="1"/>
    <col min="7931" max="7933" width="0" style="190" hidden="1" customWidth="1"/>
    <col min="7934" max="7934" width="7.28515625" style="190" customWidth="1"/>
    <col min="7935" max="7935" width="6.140625" style="190" bestFit="1" customWidth="1"/>
    <col min="7936" max="7936" width="76.85546875" style="190"/>
    <col min="7937" max="7937" width="7.28515625" style="190" customWidth="1"/>
    <col min="7938" max="7938" width="6.140625" style="190" bestFit="1" customWidth="1"/>
    <col min="7939" max="7939" width="78" style="190" customWidth="1"/>
    <col min="7940" max="7940" width="20.7109375" style="190" customWidth="1"/>
    <col min="7941" max="7941" width="26" style="190" customWidth="1"/>
    <col min="7942" max="7942" width="37" style="190" bestFit="1" customWidth="1"/>
    <col min="7943" max="7951" width="0" style="190" hidden="1" customWidth="1"/>
    <col min="7952" max="7954" width="22.7109375" style="190" bestFit="1" customWidth="1"/>
    <col min="7955" max="7955" width="25.28515625" style="190" bestFit="1" customWidth="1"/>
    <col min="7956" max="7956" width="21" style="190" bestFit="1" customWidth="1"/>
    <col min="7957" max="7957" width="8.28515625" style="190" customWidth="1"/>
    <col min="7958" max="7958" width="19" style="190" bestFit="1" customWidth="1"/>
    <col min="7959" max="7959" width="20.5703125" style="190" bestFit="1" customWidth="1"/>
    <col min="7960" max="7960" width="19" style="190" customWidth="1"/>
    <col min="7961" max="8167" width="11.42578125" style="190" customWidth="1"/>
    <col min="8168" max="8170" width="7.28515625" style="190" customWidth="1"/>
    <col min="8171" max="8171" width="0" style="190" hidden="1" customWidth="1"/>
    <col min="8172" max="8172" width="7.28515625" style="190" customWidth="1"/>
    <col min="8173" max="8173" width="66.140625" style="190" customWidth="1"/>
    <col min="8174" max="8174" width="0" style="190" hidden="1" customWidth="1"/>
    <col min="8175" max="8175" width="28" style="190" customWidth="1"/>
    <col min="8176" max="8176" width="32.140625" style="190" customWidth="1"/>
    <col min="8177" max="8177" width="39.85546875" style="190" bestFit="1" customWidth="1"/>
    <col min="8178" max="8178" width="0" style="190" hidden="1" customWidth="1"/>
    <col min="8179" max="8179" width="7.28515625" style="190" customWidth="1"/>
    <col min="8180" max="8180" width="0" style="190" hidden="1" customWidth="1"/>
    <col min="8181" max="8181" width="7.28515625" style="190" customWidth="1"/>
    <col min="8182" max="8182" width="59.5703125" style="190" customWidth="1"/>
    <col min="8183" max="8183" width="0" style="190" hidden="1" customWidth="1"/>
    <col min="8184" max="8184" width="23.85546875" style="190" customWidth="1"/>
    <col min="8185" max="8185" width="27.42578125" style="190" customWidth="1"/>
    <col min="8186" max="8186" width="28" style="190" customWidth="1"/>
    <col min="8187" max="8189" width="0" style="190" hidden="1" customWidth="1"/>
    <col min="8190" max="8190" width="7.28515625" style="190" customWidth="1"/>
    <col min="8191" max="8191" width="6.140625" style="190" bestFit="1" customWidth="1"/>
    <col min="8192" max="8192" width="76.85546875" style="190"/>
    <col min="8193" max="8193" width="7.28515625" style="190" customWidth="1"/>
    <col min="8194" max="8194" width="6.140625" style="190" bestFit="1" customWidth="1"/>
    <col min="8195" max="8195" width="78" style="190" customWidth="1"/>
    <col min="8196" max="8196" width="20.7109375" style="190" customWidth="1"/>
    <col min="8197" max="8197" width="26" style="190" customWidth="1"/>
    <col min="8198" max="8198" width="37" style="190" bestFit="1" customWidth="1"/>
    <col min="8199" max="8207" width="0" style="190" hidden="1" customWidth="1"/>
    <col min="8208" max="8210" width="22.7109375" style="190" bestFit="1" customWidth="1"/>
    <col min="8211" max="8211" width="25.28515625" style="190" bestFit="1" customWidth="1"/>
    <col min="8212" max="8212" width="21" style="190" bestFit="1" customWidth="1"/>
    <col min="8213" max="8213" width="8.28515625" style="190" customWidth="1"/>
    <col min="8214" max="8214" width="19" style="190" bestFit="1" customWidth="1"/>
    <col min="8215" max="8215" width="20.5703125" style="190" bestFit="1" customWidth="1"/>
    <col min="8216" max="8216" width="19" style="190" customWidth="1"/>
    <col min="8217" max="8423" width="11.42578125" style="190" customWidth="1"/>
    <col min="8424" max="8426" width="7.28515625" style="190" customWidth="1"/>
    <col min="8427" max="8427" width="0" style="190" hidden="1" customWidth="1"/>
    <col min="8428" max="8428" width="7.28515625" style="190" customWidth="1"/>
    <col min="8429" max="8429" width="66.140625" style="190" customWidth="1"/>
    <col min="8430" max="8430" width="0" style="190" hidden="1" customWidth="1"/>
    <col min="8431" max="8431" width="28" style="190" customWidth="1"/>
    <col min="8432" max="8432" width="32.140625" style="190" customWidth="1"/>
    <col min="8433" max="8433" width="39.85546875" style="190" bestFit="1" customWidth="1"/>
    <col min="8434" max="8434" width="0" style="190" hidden="1" customWidth="1"/>
    <col min="8435" max="8435" width="7.28515625" style="190" customWidth="1"/>
    <col min="8436" max="8436" width="0" style="190" hidden="1" customWidth="1"/>
    <col min="8437" max="8437" width="7.28515625" style="190" customWidth="1"/>
    <col min="8438" max="8438" width="59.5703125" style="190" customWidth="1"/>
    <col min="8439" max="8439" width="0" style="190" hidden="1" customWidth="1"/>
    <col min="8440" max="8440" width="23.85546875" style="190" customWidth="1"/>
    <col min="8441" max="8441" width="27.42578125" style="190" customWidth="1"/>
    <col min="8442" max="8442" width="28" style="190" customWidth="1"/>
    <col min="8443" max="8445" width="0" style="190" hidden="1" customWidth="1"/>
    <col min="8446" max="8446" width="7.28515625" style="190" customWidth="1"/>
    <col min="8447" max="8447" width="6.140625" style="190" bestFit="1" customWidth="1"/>
    <col min="8448" max="8448" width="76.85546875" style="190"/>
    <col min="8449" max="8449" width="7.28515625" style="190" customWidth="1"/>
    <col min="8450" max="8450" width="6.140625" style="190" bestFit="1" customWidth="1"/>
    <col min="8451" max="8451" width="78" style="190" customWidth="1"/>
    <col min="8452" max="8452" width="20.7109375" style="190" customWidth="1"/>
    <col min="8453" max="8453" width="26" style="190" customWidth="1"/>
    <col min="8454" max="8454" width="37" style="190" bestFit="1" customWidth="1"/>
    <col min="8455" max="8463" width="0" style="190" hidden="1" customWidth="1"/>
    <col min="8464" max="8466" width="22.7109375" style="190" bestFit="1" customWidth="1"/>
    <col min="8467" max="8467" width="25.28515625" style="190" bestFit="1" customWidth="1"/>
    <col min="8468" max="8468" width="21" style="190" bestFit="1" customWidth="1"/>
    <col min="8469" max="8469" width="8.28515625" style="190" customWidth="1"/>
    <col min="8470" max="8470" width="19" style="190" bestFit="1" customWidth="1"/>
    <col min="8471" max="8471" width="20.5703125" style="190" bestFit="1" customWidth="1"/>
    <col min="8472" max="8472" width="19" style="190" customWidth="1"/>
    <col min="8473" max="8679" width="11.42578125" style="190" customWidth="1"/>
    <col min="8680" max="8682" width="7.28515625" style="190" customWidth="1"/>
    <col min="8683" max="8683" width="0" style="190" hidden="1" customWidth="1"/>
    <col min="8684" max="8684" width="7.28515625" style="190" customWidth="1"/>
    <col min="8685" max="8685" width="66.140625" style="190" customWidth="1"/>
    <col min="8686" max="8686" width="0" style="190" hidden="1" customWidth="1"/>
    <col min="8687" max="8687" width="28" style="190" customWidth="1"/>
    <col min="8688" max="8688" width="32.140625" style="190" customWidth="1"/>
    <col min="8689" max="8689" width="39.85546875" style="190" bestFit="1" customWidth="1"/>
    <col min="8690" max="8690" width="0" style="190" hidden="1" customWidth="1"/>
    <col min="8691" max="8691" width="7.28515625" style="190" customWidth="1"/>
    <col min="8692" max="8692" width="0" style="190" hidden="1" customWidth="1"/>
    <col min="8693" max="8693" width="7.28515625" style="190" customWidth="1"/>
    <col min="8694" max="8694" width="59.5703125" style="190" customWidth="1"/>
    <col min="8695" max="8695" width="0" style="190" hidden="1" customWidth="1"/>
    <col min="8696" max="8696" width="23.85546875" style="190" customWidth="1"/>
    <col min="8697" max="8697" width="27.42578125" style="190" customWidth="1"/>
    <col min="8698" max="8698" width="28" style="190" customWidth="1"/>
    <col min="8699" max="8701" width="0" style="190" hidden="1" customWidth="1"/>
    <col min="8702" max="8702" width="7.28515625" style="190" customWidth="1"/>
    <col min="8703" max="8703" width="6.140625" style="190" bestFit="1" customWidth="1"/>
    <col min="8704" max="8704" width="76.85546875" style="190"/>
    <col min="8705" max="8705" width="7.28515625" style="190" customWidth="1"/>
    <col min="8706" max="8706" width="6.140625" style="190" bestFit="1" customWidth="1"/>
    <col min="8707" max="8707" width="78" style="190" customWidth="1"/>
    <col min="8708" max="8708" width="20.7109375" style="190" customWidth="1"/>
    <col min="8709" max="8709" width="26" style="190" customWidth="1"/>
    <col min="8710" max="8710" width="37" style="190" bestFit="1" customWidth="1"/>
    <col min="8711" max="8719" width="0" style="190" hidden="1" customWidth="1"/>
    <col min="8720" max="8722" width="22.7109375" style="190" bestFit="1" customWidth="1"/>
    <col min="8723" max="8723" width="25.28515625" style="190" bestFit="1" customWidth="1"/>
    <col min="8724" max="8724" width="21" style="190" bestFit="1" customWidth="1"/>
    <col min="8725" max="8725" width="8.28515625" style="190" customWidth="1"/>
    <col min="8726" max="8726" width="19" style="190" bestFit="1" customWidth="1"/>
    <col min="8727" max="8727" width="20.5703125" style="190" bestFit="1" customWidth="1"/>
    <col min="8728" max="8728" width="19" style="190" customWidth="1"/>
    <col min="8729" max="8935" width="11.42578125" style="190" customWidth="1"/>
    <col min="8936" max="8938" width="7.28515625" style="190" customWidth="1"/>
    <col min="8939" max="8939" width="0" style="190" hidden="1" customWidth="1"/>
    <col min="8940" max="8940" width="7.28515625" style="190" customWidth="1"/>
    <col min="8941" max="8941" width="66.140625" style="190" customWidth="1"/>
    <col min="8942" max="8942" width="0" style="190" hidden="1" customWidth="1"/>
    <col min="8943" max="8943" width="28" style="190" customWidth="1"/>
    <col min="8944" max="8944" width="32.140625" style="190" customWidth="1"/>
    <col min="8945" max="8945" width="39.85546875" style="190" bestFit="1" customWidth="1"/>
    <col min="8946" max="8946" width="0" style="190" hidden="1" customWidth="1"/>
    <col min="8947" max="8947" width="7.28515625" style="190" customWidth="1"/>
    <col min="8948" max="8948" width="0" style="190" hidden="1" customWidth="1"/>
    <col min="8949" max="8949" width="7.28515625" style="190" customWidth="1"/>
    <col min="8950" max="8950" width="59.5703125" style="190" customWidth="1"/>
    <col min="8951" max="8951" width="0" style="190" hidden="1" customWidth="1"/>
    <col min="8952" max="8952" width="23.85546875" style="190" customWidth="1"/>
    <col min="8953" max="8953" width="27.42578125" style="190" customWidth="1"/>
    <col min="8954" max="8954" width="28" style="190" customWidth="1"/>
    <col min="8955" max="8957" width="0" style="190" hidden="1" customWidth="1"/>
    <col min="8958" max="8958" width="7.28515625" style="190" customWidth="1"/>
    <col min="8959" max="8959" width="6.140625" style="190" bestFit="1" customWidth="1"/>
    <col min="8960" max="8960" width="76.85546875" style="190"/>
    <col min="8961" max="8961" width="7.28515625" style="190" customWidth="1"/>
    <col min="8962" max="8962" width="6.140625" style="190" bestFit="1" customWidth="1"/>
    <col min="8963" max="8963" width="78" style="190" customWidth="1"/>
    <col min="8964" max="8964" width="20.7109375" style="190" customWidth="1"/>
    <col min="8965" max="8965" width="26" style="190" customWidth="1"/>
    <col min="8966" max="8966" width="37" style="190" bestFit="1" customWidth="1"/>
    <col min="8967" max="8975" width="0" style="190" hidden="1" customWidth="1"/>
    <col min="8976" max="8978" width="22.7109375" style="190" bestFit="1" customWidth="1"/>
    <col min="8979" max="8979" width="25.28515625" style="190" bestFit="1" customWidth="1"/>
    <col min="8980" max="8980" width="21" style="190" bestFit="1" customWidth="1"/>
    <col min="8981" max="8981" width="8.28515625" style="190" customWidth="1"/>
    <col min="8982" max="8982" width="19" style="190" bestFit="1" customWidth="1"/>
    <col min="8983" max="8983" width="20.5703125" style="190" bestFit="1" customWidth="1"/>
    <col min="8984" max="8984" width="19" style="190" customWidth="1"/>
    <col min="8985" max="9191" width="11.42578125" style="190" customWidth="1"/>
    <col min="9192" max="9194" width="7.28515625" style="190" customWidth="1"/>
    <col min="9195" max="9195" width="0" style="190" hidden="1" customWidth="1"/>
    <col min="9196" max="9196" width="7.28515625" style="190" customWidth="1"/>
    <col min="9197" max="9197" width="66.140625" style="190" customWidth="1"/>
    <col min="9198" max="9198" width="0" style="190" hidden="1" customWidth="1"/>
    <col min="9199" max="9199" width="28" style="190" customWidth="1"/>
    <col min="9200" max="9200" width="32.140625" style="190" customWidth="1"/>
    <col min="9201" max="9201" width="39.85546875" style="190" bestFit="1" customWidth="1"/>
    <col min="9202" max="9202" width="0" style="190" hidden="1" customWidth="1"/>
    <col min="9203" max="9203" width="7.28515625" style="190" customWidth="1"/>
    <col min="9204" max="9204" width="0" style="190" hidden="1" customWidth="1"/>
    <col min="9205" max="9205" width="7.28515625" style="190" customWidth="1"/>
    <col min="9206" max="9206" width="59.5703125" style="190" customWidth="1"/>
    <col min="9207" max="9207" width="0" style="190" hidden="1" customWidth="1"/>
    <col min="9208" max="9208" width="23.85546875" style="190" customWidth="1"/>
    <col min="9209" max="9209" width="27.42578125" style="190" customWidth="1"/>
    <col min="9210" max="9210" width="28" style="190" customWidth="1"/>
    <col min="9211" max="9213" width="0" style="190" hidden="1" customWidth="1"/>
    <col min="9214" max="9214" width="7.28515625" style="190" customWidth="1"/>
    <col min="9215" max="9215" width="6.140625" style="190" bestFit="1" customWidth="1"/>
    <col min="9216" max="9216" width="76.85546875" style="190"/>
    <col min="9217" max="9217" width="7.28515625" style="190" customWidth="1"/>
    <col min="9218" max="9218" width="6.140625" style="190" bestFit="1" customWidth="1"/>
    <col min="9219" max="9219" width="78" style="190" customWidth="1"/>
    <col min="9220" max="9220" width="20.7109375" style="190" customWidth="1"/>
    <col min="9221" max="9221" width="26" style="190" customWidth="1"/>
    <col min="9222" max="9222" width="37" style="190" bestFit="1" customWidth="1"/>
    <col min="9223" max="9231" width="0" style="190" hidden="1" customWidth="1"/>
    <col min="9232" max="9234" width="22.7109375" style="190" bestFit="1" customWidth="1"/>
    <col min="9235" max="9235" width="25.28515625" style="190" bestFit="1" customWidth="1"/>
    <col min="9236" max="9236" width="21" style="190" bestFit="1" customWidth="1"/>
    <col min="9237" max="9237" width="8.28515625" style="190" customWidth="1"/>
    <col min="9238" max="9238" width="19" style="190" bestFit="1" customWidth="1"/>
    <col min="9239" max="9239" width="20.5703125" style="190" bestFit="1" customWidth="1"/>
    <col min="9240" max="9240" width="19" style="190" customWidth="1"/>
    <col min="9241" max="9447" width="11.42578125" style="190" customWidth="1"/>
    <col min="9448" max="9450" width="7.28515625" style="190" customWidth="1"/>
    <col min="9451" max="9451" width="0" style="190" hidden="1" customWidth="1"/>
    <col min="9452" max="9452" width="7.28515625" style="190" customWidth="1"/>
    <col min="9453" max="9453" width="66.140625" style="190" customWidth="1"/>
    <col min="9454" max="9454" width="0" style="190" hidden="1" customWidth="1"/>
    <col min="9455" max="9455" width="28" style="190" customWidth="1"/>
    <col min="9456" max="9456" width="32.140625" style="190" customWidth="1"/>
    <col min="9457" max="9457" width="39.85546875" style="190" bestFit="1" customWidth="1"/>
    <col min="9458" max="9458" width="0" style="190" hidden="1" customWidth="1"/>
    <col min="9459" max="9459" width="7.28515625" style="190" customWidth="1"/>
    <col min="9460" max="9460" width="0" style="190" hidden="1" customWidth="1"/>
    <col min="9461" max="9461" width="7.28515625" style="190" customWidth="1"/>
    <col min="9462" max="9462" width="59.5703125" style="190" customWidth="1"/>
    <col min="9463" max="9463" width="0" style="190" hidden="1" customWidth="1"/>
    <col min="9464" max="9464" width="23.85546875" style="190" customWidth="1"/>
    <col min="9465" max="9465" width="27.42578125" style="190" customWidth="1"/>
    <col min="9466" max="9466" width="28" style="190" customWidth="1"/>
    <col min="9467" max="9469" width="0" style="190" hidden="1" customWidth="1"/>
    <col min="9470" max="9470" width="7.28515625" style="190" customWidth="1"/>
    <col min="9471" max="9471" width="6.140625" style="190" bestFit="1" customWidth="1"/>
    <col min="9472" max="9472" width="76.85546875" style="190"/>
    <col min="9473" max="9473" width="7.28515625" style="190" customWidth="1"/>
    <col min="9474" max="9474" width="6.140625" style="190" bestFit="1" customWidth="1"/>
    <col min="9475" max="9475" width="78" style="190" customWidth="1"/>
    <col min="9476" max="9476" width="20.7109375" style="190" customWidth="1"/>
    <col min="9477" max="9477" width="26" style="190" customWidth="1"/>
    <col min="9478" max="9478" width="37" style="190" bestFit="1" customWidth="1"/>
    <col min="9479" max="9487" width="0" style="190" hidden="1" customWidth="1"/>
    <col min="9488" max="9490" width="22.7109375" style="190" bestFit="1" customWidth="1"/>
    <col min="9491" max="9491" width="25.28515625" style="190" bestFit="1" customWidth="1"/>
    <col min="9492" max="9492" width="21" style="190" bestFit="1" customWidth="1"/>
    <col min="9493" max="9493" width="8.28515625" style="190" customWidth="1"/>
    <col min="9494" max="9494" width="19" style="190" bestFit="1" customWidth="1"/>
    <col min="9495" max="9495" width="20.5703125" style="190" bestFit="1" customWidth="1"/>
    <col min="9496" max="9496" width="19" style="190" customWidth="1"/>
    <col min="9497" max="9703" width="11.42578125" style="190" customWidth="1"/>
    <col min="9704" max="9706" width="7.28515625" style="190" customWidth="1"/>
    <col min="9707" max="9707" width="0" style="190" hidden="1" customWidth="1"/>
    <col min="9708" max="9708" width="7.28515625" style="190" customWidth="1"/>
    <col min="9709" max="9709" width="66.140625" style="190" customWidth="1"/>
    <col min="9710" max="9710" width="0" style="190" hidden="1" customWidth="1"/>
    <col min="9711" max="9711" width="28" style="190" customWidth="1"/>
    <col min="9712" max="9712" width="32.140625" style="190" customWidth="1"/>
    <col min="9713" max="9713" width="39.85546875" style="190" bestFit="1" customWidth="1"/>
    <col min="9714" max="9714" width="0" style="190" hidden="1" customWidth="1"/>
    <col min="9715" max="9715" width="7.28515625" style="190" customWidth="1"/>
    <col min="9716" max="9716" width="0" style="190" hidden="1" customWidth="1"/>
    <col min="9717" max="9717" width="7.28515625" style="190" customWidth="1"/>
    <col min="9718" max="9718" width="59.5703125" style="190" customWidth="1"/>
    <col min="9719" max="9719" width="0" style="190" hidden="1" customWidth="1"/>
    <col min="9720" max="9720" width="23.85546875" style="190" customWidth="1"/>
    <col min="9721" max="9721" width="27.42578125" style="190" customWidth="1"/>
    <col min="9722" max="9722" width="28" style="190" customWidth="1"/>
    <col min="9723" max="9725" width="0" style="190" hidden="1" customWidth="1"/>
    <col min="9726" max="9726" width="7.28515625" style="190" customWidth="1"/>
    <col min="9727" max="9727" width="6.140625" style="190" bestFit="1" customWidth="1"/>
    <col min="9728" max="9728" width="76.85546875" style="190"/>
    <col min="9729" max="9729" width="7.28515625" style="190" customWidth="1"/>
    <col min="9730" max="9730" width="6.140625" style="190" bestFit="1" customWidth="1"/>
    <col min="9731" max="9731" width="78" style="190" customWidth="1"/>
    <col min="9732" max="9732" width="20.7109375" style="190" customWidth="1"/>
    <col min="9733" max="9733" width="26" style="190" customWidth="1"/>
    <col min="9734" max="9734" width="37" style="190" bestFit="1" customWidth="1"/>
    <col min="9735" max="9743" width="0" style="190" hidden="1" customWidth="1"/>
    <col min="9744" max="9746" width="22.7109375" style="190" bestFit="1" customWidth="1"/>
    <col min="9747" max="9747" width="25.28515625" style="190" bestFit="1" customWidth="1"/>
    <col min="9748" max="9748" width="21" style="190" bestFit="1" customWidth="1"/>
    <col min="9749" max="9749" width="8.28515625" style="190" customWidth="1"/>
    <col min="9750" max="9750" width="19" style="190" bestFit="1" customWidth="1"/>
    <col min="9751" max="9751" width="20.5703125" style="190" bestFit="1" customWidth="1"/>
    <col min="9752" max="9752" width="19" style="190" customWidth="1"/>
    <col min="9753" max="9959" width="11.42578125" style="190" customWidth="1"/>
    <col min="9960" max="9962" width="7.28515625" style="190" customWidth="1"/>
    <col min="9963" max="9963" width="0" style="190" hidden="1" customWidth="1"/>
    <col min="9964" max="9964" width="7.28515625" style="190" customWidth="1"/>
    <col min="9965" max="9965" width="66.140625" style="190" customWidth="1"/>
    <col min="9966" max="9966" width="0" style="190" hidden="1" customWidth="1"/>
    <col min="9967" max="9967" width="28" style="190" customWidth="1"/>
    <col min="9968" max="9968" width="32.140625" style="190" customWidth="1"/>
    <col min="9969" max="9969" width="39.85546875" style="190" bestFit="1" customWidth="1"/>
    <col min="9970" max="9970" width="0" style="190" hidden="1" customWidth="1"/>
    <col min="9971" max="9971" width="7.28515625" style="190" customWidth="1"/>
    <col min="9972" max="9972" width="0" style="190" hidden="1" customWidth="1"/>
    <col min="9973" max="9973" width="7.28515625" style="190" customWidth="1"/>
    <col min="9974" max="9974" width="59.5703125" style="190" customWidth="1"/>
    <col min="9975" max="9975" width="0" style="190" hidden="1" customWidth="1"/>
    <col min="9976" max="9976" width="23.85546875" style="190" customWidth="1"/>
    <col min="9977" max="9977" width="27.42578125" style="190" customWidth="1"/>
    <col min="9978" max="9978" width="28" style="190" customWidth="1"/>
    <col min="9979" max="9981" width="0" style="190" hidden="1" customWidth="1"/>
    <col min="9982" max="9982" width="7.28515625" style="190" customWidth="1"/>
    <col min="9983" max="9983" width="6.140625" style="190" bestFit="1" customWidth="1"/>
    <col min="9984" max="9984" width="76.85546875" style="190"/>
    <col min="9985" max="9985" width="7.28515625" style="190" customWidth="1"/>
    <col min="9986" max="9986" width="6.140625" style="190" bestFit="1" customWidth="1"/>
    <col min="9987" max="9987" width="78" style="190" customWidth="1"/>
    <col min="9988" max="9988" width="20.7109375" style="190" customWidth="1"/>
    <col min="9989" max="9989" width="26" style="190" customWidth="1"/>
    <col min="9990" max="9990" width="37" style="190" bestFit="1" customWidth="1"/>
    <col min="9991" max="9999" width="0" style="190" hidden="1" customWidth="1"/>
    <col min="10000" max="10002" width="22.7109375" style="190" bestFit="1" customWidth="1"/>
    <col min="10003" max="10003" width="25.28515625" style="190" bestFit="1" customWidth="1"/>
    <col min="10004" max="10004" width="21" style="190" bestFit="1" customWidth="1"/>
    <col min="10005" max="10005" width="8.28515625" style="190" customWidth="1"/>
    <col min="10006" max="10006" width="19" style="190" bestFit="1" customWidth="1"/>
    <col min="10007" max="10007" width="20.5703125" style="190" bestFit="1" customWidth="1"/>
    <col min="10008" max="10008" width="19" style="190" customWidth="1"/>
    <col min="10009" max="10215" width="11.42578125" style="190" customWidth="1"/>
    <col min="10216" max="10218" width="7.28515625" style="190" customWidth="1"/>
    <col min="10219" max="10219" width="0" style="190" hidden="1" customWidth="1"/>
    <col min="10220" max="10220" width="7.28515625" style="190" customWidth="1"/>
    <col min="10221" max="10221" width="66.140625" style="190" customWidth="1"/>
    <col min="10222" max="10222" width="0" style="190" hidden="1" customWidth="1"/>
    <col min="10223" max="10223" width="28" style="190" customWidth="1"/>
    <col min="10224" max="10224" width="32.140625" style="190" customWidth="1"/>
    <col min="10225" max="10225" width="39.85546875" style="190" bestFit="1" customWidth="1"/>
    <col min="10226" max="10226" width="0" style="190" hidden="1" customWidth="1"/>
    <col min="10227" max="10227" width="7.28515625" style="190" customWidth="1"/>
    <col min="10228" max="10228" width="0" style="190" hidden="1" customWidth="1"/>
    <col min="10229" max="10229" width="7.28515625" style="190" customWidth="1"/>
    <col min="10230" max="10230" width="59.5703125" style="190" customWidth="1"/>
    <col min="10231" max="10231" width="0" style="190" hidden="1" customWidth="1"/>
    <col min="10232" max="10232" width="23.85546875" style="190" customWidth="1"/>
    <col min="10233" max="10233" width="27.42578125" style="190" customWidth="1"/>
    <col min="10234" max="10234" width="28" style="190" customWidth="1"/>
    <col min="10235" max="10237" width="0" style="190" hidden="1" customWidth="1"/>
    <col min="10238" max="10238" width="7.28515625" style="190" customWidth="1"/>
    <col min="10239" max="10239" width="6.140625" style="190" bestFit="1" customWidth="1"/>
    <col min="10240" max="10240" width="76.85546875" style="190"/>
    <col min="10241" max="10241" width="7.28515625" style="190" customWidth="1"/>
    <col min="10242" max="10242" width="6.140625" style="190" bestFit="1" customWidth="1"/>
    <col min="10243" max="10243" width="78" style="190" customWidth="1"/>
    <col min="10244" max="10244" width="20.7109375" style="190" customWidth="1"/>
    <col min="10245" max="10245" width="26" style="190" customWidth="1"/>
    <col min="10246" max="10246" width="37" style="190" bestFit="1" customWidth="1"/>
    <col min="10247" max="10255" width="0" style="190" hidden="1" customWidth="1"/>
    <col min="10256" max="10258" width="22.7109375" style="190" bestFit="1" customWidth="1"/>
    <col min="10259" max="10259" width="25.28515625" style="190" bestFit="1" customWidth="1"/>
    <col min="10260" max="10260" width="21" style="190" bestFit="1" customWidth="1"/>
    <col min="10261" max="10261" width="8.28515625" style="190" customWidth="1"/>
    <col min="10262" max="10262" width="19" style="190" bestFit="1" customWidth="1"/>
    <col min="10263" max="10263" width="20.5703125" style="190" bestFit="1" customWidth="1"/>
    <col min="10264" max="10264" width="19" style="190" customWidth="1"/>
    <col min="10265" max="10471" width="11.42578125" style="190" customWidth="1"/>
    <col min="10472" max="10474" width="7.28515625" style="190" customWidth="1"/>
    <col min="10475" max="10475" width="0" style="190" hidden="1" customWidth="1"/>
    <col min="10476" max="10476" width="7.28515625" style="190" customWidth="1"/>
    <col min="10477" max="10477" width="66.140625" style="190" customWidth="1"/>
    <col min="10478" max="10478" width="0" style="190" hidden="1" customWidth="1"/>
    <col min="10479" max="10479" width="28" style="190" customWidth="1"/>
    <col min="10480" max="10480" width="32.140625" style="190" customWidth="1"/>
    <col min="10481" max="10481" width="39.85546875" style="190" bestFit="1" customWidth="1"/>
    <col min="10482" max="10482" width="0" style="190" hidden="1" customWidth="1"/>
    <col min="10483" max="10483" width="7.28515625" style="190" customWidth="1"/>
    <col min="10484" max="10484" width="0" style="190" hidden="1" customWidth="1"/>
    <col min="10485" max="10485" width="7.28515625" style="190" customWidth="1"/>
    <col min="10486" max="10486" width="59.5703125" style="190" customWidth="1"/>
    <col min="10487" max="10487" width="0" style="190" hidden="1" customWidth="1"/>
    <col min="10488" max="10488" width="23.85546875" style="190" customWidth="1"/>
    <col min="10489" max="10489" width="27.42578125" style="190" customWidth="1"/>
    <col min="10490" max="10490" width="28" style="190" customWidth="1"/>
    <col min="10491" max="10493" width="0" style="190" hidden="1" customWidth="1"/>
    <col min="10494" max="10494" width="7.28515625" style="190" customWidth="1"/>
    <col min="10495" max="10495" width="6.140625" style="190" bestFit="1" customWidth="1"/>
    <col min="10496" max="10496" width="76.85546875" style="190"/>
    <col min="10497" max="10497" width="7.28515625" style="190" customWidth="1"/>
    <col min="10498" max="10498" width="6.140625" style="190" bestFit="1" customWidth="1"/>
    <col min="10499" max="10499" width="78" style="190" customWidth="1"/>
    <col min="10500" max="10500" width="20.7109375" style="190" customWidth="1"/>
    <col min="10501" max="10501" width="26" style="190" customWidth="1"/>
    <col min="10502" max="10502" width="37" style="190" bestFit="1" customWidth="1"/>
    <col min="10503" max="10511" width="0" style="190" hidden="1" customWidth="1"/>
    <col min="10512" max="10514" width="22.7109375" style="190" bestFit="1" customWidth="1"/>
    <col min="10515" max="10515" width="25.28515625" style="190" bestFit="1" customWidth="1"/>
    <col min="10516" max="10516" width="21" style="190" bestFit="1" customWidth="1"/>
    <col min="10517" max="10517" width="8.28515625" style="190" customWidth="1"/>
    <col min="10518" max="10518" width="19" style="190" bestFit="1" customWidth="1"/>
    <col min="10519" max="10519" width="20.5703125" style="190" bestFit="1" customWidth="1"/>
    <col min="10520" max="10520" width="19" style="190" customWidth="1"/>
    <col min="10521" max="10727" width="11.42578125" style="190" customWidth="1"/>
    <col min="10728" max="10730" width="7.28515625" style="190" customWidth="1"/>
    <col min="10731" max="10731" width="0" style="190" hidden="1" customWidth="1"/>
    <col min="10732" max="10732" width="7.28515625" style="190" customWidth="1"/>
    <col min="10733" max="10733" width="66.140625" style="190" customWidth="1"/>
    <col min="10734" max="10734" width="0" style="190" hidden="1" customWidth="1"/>
    <col min="10735" max="10735" width="28" style="190" customWidth="1"/>
    <col min="10736" max="10736" width="32.140625" style="190" customWidth="1"/>
    <col min="10737" max="10737" width="39.85546875" style="190" bestFit="1" customWidth="1"/>
    <col min="10738" max="10738" width="0" style="190" hidden="1" customWidth="1"/>
    <col min="10739" max="10739" width="7.28515625" style="190" customWidth="1"/>
    <col min="10740" max="10740" width="0" style="190" hidden="1" customWidth="1"/>
    <col min="10741" max="10741" width="7.28515625" style="190" customWidth="1"/>
    <col min="10742" max="10742" width="59.5703125" style="190" customWidth="1"/>
    <col min="10743" max="10743" width="0" style="190" hidden="1" customWidth="1"/>
    <col min="10744" max="10744" width="23.85546875" style="190" customWidth="1"/>
    <col min="10745" max="10745" width="27.42578125" style="190" customWidth="1"/>
    <col min="10746" max="10746" width="28" style="190" customWidth="1"/>
    <col min="10747" max="10749" width="0" style="190" hidden="1" customWidth="1"/>
    <col min="10750" max="10750" width="7.28515625" style="190" customWidth="1"/>
    <col min="10751" max="10751" width="6.140625" style="190" bestFit="1" customWidth="1"/>
    <col min="10752" max="10752" width="76.85546875" style="190"/>
    <col min="10753" max="10753" width="7.28515625" style="190" customWidth="1"/>
    <col min="10754" max="10754" width="6.140625" style="190" bestFit="1" customWidth="1"/>
    <col min="10755" max="10755" width="78" style="190" customWidth="1"/>
    <col min="10756" max="10756" width="20.7109375" style="190" customWidth="1"/>
    <col min="10757" max="10757" width="26" style="190" customWidth="1"/>
    <col min="10758" max="10758" width="37" style="190" bestFit="1" customWidth="1"/>
    <col min="10759" max="10767" width="0" style="190" hidden="1" customWidth="1"/>
    <col min="10768" max="10770" width="22.7109375" style="190" bestFit="1" customWidth="1"/>
    <col min="10771" max="10771" width="25.28515625" style="190" bestFit="1" customWidth="1"/>
    <col min="10772" max="10772" width="21" style="190" bestFit="1" customWidth="1"/>
    <col min="10773" max="10773" width="8.28515625" style="190" customWidth="1"/>
    <col min="10774" max="10774" width="19" style="190" bestFit="1" customWidth="1"/>
    <col min="10775" max="10775" width="20.5703125" style="190" bestFit="1" customWidth="1"/>
    <col min="10776" max="10776" width="19" style="190" customWidth="1"/>
    <col min="10777" max="10983" width="11.42578125" style="190" customWidth="1"/>
    <col min="10984" max="10986" width="7.28515625" style="190" customWidth="1"/>
    <col min="10987" max="10987" width="0" style="190" hidden="1" customWidth="1"/>
    <col min="10988" max="10988" width="7.28515625" style="190" customWidth="1"/>
    <col min="10989" max="10989" width="66.140625" style="190" customWidth="1"/>
    <col min="10990" max="10990" width="0" style="190" hidden="1" customWidth="1"/>
    <col min="10991" max="10991" width="28" style="190" customWidth="1"/>
    <col min="10992" max="10992" width="32.140625" style="190" customWidth="1"/>
    <col min="10993" max="10993" width="39.85546875" style="190" bestFit="1" customWidth="1"/>
    <col min="10994" max="10994" width="0" style="190" hidden="1" customWidth="1"/>
    <col min="10995" max="10995" width="7.28515625" style="190" customWidth="1"/>
    <col min="10996" max="10996" width="0" style="190" hidden="1" customWidth="1"/>
    <col min="10997" max="10997" width="7.28515625" style="190" customWidth="1"/>
    <col min="10998" max="10998" width="59.5703125" style="190" customWidth="1"/>
    <col min="10999" max="10999" width="0" style="190" hidden="1" customWidth="1"/>
    <col min="11000" max="11000" width="23.85546875" style="190" customWidth="1"/>
    <col min="11001" max="11001" width="27.42578125" style="190" customWidth="1"/>
    <col min="11002" max="11002" width="28" style="190" customWidth="1"/>
    <col min="11003" max="11005" width="0" style="190" hidden="1" customWidth="1"/>
    <col min="11006" max="11006" width="7.28515625" style="190" customWidth="1"/>
    <col min="11007" max="11007" width="6.140625" style="190" bestFit="1" customWidth="1"/>
    <col min="11008" max="11008" width="76.85546875" style="190"/>
    <col min="11009" max="11009" width="7.28515625" style="190" customWidth="1"/>
    <col min="11010" max="11010" width="6.140625" style="190" bestFit="1" customWidth="1"/>
    <col min="11011" max="11011" width="78" style="190" customWidth="1"/>
    <col min="11012" max="11012" width="20.7109375" style="190" customWidth="1"/>
    <col min="11013" max="11013" width="26" style="190" customWidth="1"/>
    <col min="11014" max="11014" width="37" style="190" bestFit="1" customWidth="1"/>
    <col min="11015" max="11023" width="0" style="190" hidden="1" customWidth="1"/>
    <col min="11024" max="11026" width="22.7109375" style="190" bestFit="1" customWidth="1"/>
    <col min="11027" max="11027" width="25.28515625" style="190" bestFit="1" customWidth="1"/>
    <col min="11028" max="11028" width="21" style="190" bestFit="1" customWidth="1"/>
    <col min="11029" max="11029" width="8.28515625" style="190" customWidth="1"/>
    <col min="11030" max="11030" width="19" style="190" bestFit="1" customWidth="1"/>
    <col min="11031" max="11031" width="20.5703125" style="190" bestFit="1" customWidth="1"/>
    <col min="11032" max="11032" width="19" style="190" customWidth="1"/>
    <col min="11033" max="11239" width="11.42578125" style="190" customWidth="1"/>
    <col min="11240" max="11242" width="7.28515625" style="190" customWidth="1"/>
    <col min="11243" max="11243" width="0" style="190" hidden="1" customWidth="1"/>
    <col min="11244" max="11244" width="7.28515625" style="190" customWidth="1"/>
    <col min="11245" max="11245" width="66.140625" style="190" customWidth="1"/>
    <col min="11246" max="11246" width="0" style="190" hidden="1" customWidth="1"/>
    <col min="11247" max="11247" width="28" style="190" customWidth="1"/>
    <col min="11248" max="11248" width="32.140625" style="190" customWidth="1"/>
    <col min="11249" max="11249" width="39.85546875" style="190" bestFit="1" customWidth="1"/>
    <col min="11250" max="11250" width="0" style="190" hidden="1" customWidth="1"/>
    <col min="11251" max="11251" width="7.28515625" style="190" customWidth="1"/>
    <col min="11252" max="11252" width="0" style="190" hidden="1" customWidth="1"/>
    <col min="11253" max="11253" width="7.28515625" style="190" customWidth="1"/>
    <col min="11254" max="11254" width="59.5703125" style="190" customWidth="1"/>
    <col min="11255" max="11255" width="0" style="190" hidden="1" customWidth="1"/>
    <col min="11256" max="11256" width="23.85546875" style="190" customWidth="1"/>
    <col min="11257" max="11257" width="27.42578125" style="190" customWidth="1"/>
    <col min="11258" max="11258" width="28" style="190" customWidth="1"/>
    <col min="11259" max="11261" width="0" style="190" hidden="1" customWidth="1"/>
    <col min="11262" max="11262" width="7.28515625" style="190" customWidth="1"/>
    <col min="11263" max="11263" width="6.140625" style="190" bestFit="1" customWidth="1"/>
    <col min="11264" max="11264" width="76.85546875" style="190"/>
    <col min="11265" max="11265" width="7.28515625" style="190" customWidth="1"/>
    <col min="11266" max="11266" width="6.140625" style="190" bestFit="1" customWidth="1"/>
    <col min="11267" max="11267" width="78" style="190" customWidth="1"/>
    <col min="11268" max="11268" width="20.7109375" style="190" customWidth="1"/>
    <col min="11269" max="11269" width="26" style="190" customWidth="1"/>
    <col min="11270" max="11270" width="37" style="190" bestFit="1" customWidth="1"/>
    <col min="11271" max="11279" width="0" style="190" hidden="1" customWidth="1"/>
    <col min="11280" max="11282" width="22.7109375" style="190" bestFit="1" customWidth="1"/>
    <col min="11283" max="11283" width="25.28515625" style="190" bestFit="1" customWidth="1"/>
    <col min="11284" max="11284" width="21" style="190" bestFit="1" customWidth="1"/>
    <col min="11285" max="11285" width="8.28515625" style="190" customWidth="1"/>
    <col min="11286" max="11286" width="19" style="190" bestFit="1" customWidth="1"/>
    <col min="11287" max="11287" width="20.5703125" style="190" bestFit="1" customWidth="1"/>
    <col min="11288" max="11288" width="19" style="190" customWidth="1"/>
    <col min="11289" max="11495" width="11.42578125" style="190" customWidth="1"/>
    <col min="11496" max="11498" width="7.28515625" style="190" customWidth="1"/>
    <col min="11499" max="11499" width="0" style="190" hidden="1" customWidth="1"/>
    <col min="11500" max="11500" width="7.28515625" style="190" customWidth="1"/>
    <col min="11501" max="11501" width="66.140625" style="190" customWidth="1"/>
    <col min="11502" max="11502" width="0" style="190" hidden="1" customWidth="1"/>
    <col min="11503" max="11503" width="28" style="190" customWidth="1"/>
    <col min="11504" max="11504" width="32.140625" style="190" customWidth="1"/>
    <col min="11505" max="11505" width="39.85546875" style="190" bestFit="1" customWidth="1"/>
    <col min="11506" max="11506" width="0" style="190" hidden="1" customWidth="1"/>
    <col min="11507" max="11507" width="7.28515625" style="190" customWidth="1"/>
    <col min="11508" max="11508" width="0" style="190" hidden="1" customWidth="1"/>
    <col min="11509" max="11509" width="7.28515625" style="190" customWidth="1"/>
    <col min="11510" max="11510" width="59.5703125" style="190" customWidth="1"/>
    <col min="11511" max="11511" width="0" style="190" hidden="1" customWidth="1"/>
    <col min="11512" max="11512" width="23.85546875" style="190" customWidth="1"/>
    <col min="11513" max="11513" width="27.42578125" style="190" customWidth="1"/>
    <col min="11514" max="11514" width="28" style="190" customWidth="1"/>
    <col min="11515" max="11517" width="0" style="190" hidden="1" customWidth="1"/>
    <col min="11518" max="11518" width="7.28515625" style="190" customWidth="1"/>
    <col min="11519" max="11519" width="6.140625" style="190" bestFit="1" customWidth="1"/>
    <col min="11520" max="11520" width="76.85546875" style="190"/>
    <col min="11521" max="11521" width="7.28515625" style="190" customWidth="1"/>
    <col min="11522" max="11522" width="6.140625" style="190" bestFit="1" customWidth="1"/>
    <col min="11523" max="11523" width="78" style="190" customWidth="1"/>
    <col min="11524" max="11524" width="20.7109375" style="190" customWidth="1"/>
    <col min="11525" max="11525" width="26" style="190" customWidth="1"/>
    <col min="11526" max="11526" width="37" style="190" bestFit="1" customWidth="1"/>
    <col min="11527" max="11535" width="0" style="190" hidden="1" customWidth="1"/>
    <col min="11536" max="11538" width="22.7109375" style="190" bestFit="1" customWidth="1"/>
    <col min="11539" max="11539" width="25.28515625" style="190" bestFit="1" customWidth="1"/>
    <col min="11540" max="11540" width="21" style="190" bestFit="1" customWidth="1"/>
    <col min="11541" max="11541" width="8.28515625" style="190" customWidth="1"/>
    <col min="11542" max="11542" width="19" style="190" bestFit="1" customWidth="1"/>
    <col min="11543" max="11543" width="20.5703125" style="190" bestFit="1" customWidth="1"/>
    <col min="11544" max="11544" width="19" style="190" customWidth="1"/>
    <col min="11545" max="11751" width="11.42578125" style="190" customWidth="1"/>
    <col min="11752" max="11754" width="7.28515625" style="190" customWidth="1"/>
    <col min="11755" max="11755" width="0" style="190" hidden="1" customWidth="1"/>
    <col min="11756" max="11756" width="7.28515625" style="190" customWidth="1"/>
    <col min="11757" max="11757" width="66.140625" style="190" customWidth="1"/>
    <col min="11758" max="11758" width="0" style="190" hidden="1" customWidth="1"/>
    <col min="11759" max="11759" width="28" style="190" customWidth="1"/>
    <col min="11760" max="11760" width="32.140625" style="190" customWidth="1"/>
    <col min="11761" max="11761" width="39.85546875" style="190" bestFit="1" customWidth="1"/>
    <col min="11762" max="11762" width="0" style="190" hidden="1" customWidth="1"/>
    <col min="11763" max="11763" width="7.28515625" style="190" customWidth="1"/>
    <col min="11764" max="11764" width="0" style="190" hidden="1" customWidth="1"/>
    <col min="11765" max="11765" width="7.28515625" style="190" customWidth="1"/>
    <col min="11766" max="11766" width="59.5703125" style="190" customWidth="1"/>
    <col min="11767" max="11767" width="0" style="190" hidden="1" customWidth="1"/>
    <col min="11768" max="11768" width="23.85546875" style="190" customWidth="1"/>
    <col min="11769" max="11769" width="27.42578125" style="190" customWidth="1"/>
    <col min="11770" max="11770" width="28" style="190" customWidth="1"/>
    <col min="11771" max="11773" width="0" style="190" hidden="1" customWidth="1"/>
    <col min="11774" max="11774" width="7.28515625" style="190" customWidth="1"/>
    <col min="11775" max="11775" width="6.140625" style="190" bestFit="1" customWidth="1"/>
    <col min="11776" max="11776" width="76.85546875" style="190"/>
    <col min="11777" max="11777" width="7.28515625" style="190" customWidth="1"/>
    <col min="11778" max="11778" width="6.140625" style="190" bestFit="1" customWidth="1"/>
    <col min="11779" max="11779" width="78" style="190" customWidth="1"/>
    <col min="11780" max="11780" width="20.7109375" style="190" customWidth="1"/>
    <col min="11781" max="11781" width="26" style="190" customWidth="1"/>
    <col min="11782" max="11782" width="37" style="190" bestFit="1" customWidth="1"/>
    <col min="11783" max="11791" width="0" style="190" hidden="1" customWidth="1"/>
    <col min="11792" max="11794" width="22.7109375" style="190" bestFit="1" customWidth="1"/>
    <col min="11795" max="11795" width="25.28515625" style="190" bestFit="1" customWidth="1"/>
    <col min="11796" max="11796" width="21" style="190" bestFit="1" customWidth="1"/>
    <col min="11797" max="11797" width="8.28515625" style="190" customWidth="1"/>
    <col min="11798" max="11798" width="19" style="190" bestFit="1" customWidth="1"/>
    <col min="11799" max="11799" width="20.5703125" style="190" bestFit="1" customWidth="1"/>
    <col min="11800" max="11800" width="19" style="190" customWidth="1"/>
    <col min="11801" max="12007" width="11.42578125" style="190" customWidth="1"/>
    <col min="12008" max="12010" width="7.28515625" style="190" customWidth="1"/>
    <col min="12011" max="12011" width="0" style="190" hidden="1" customWidth="1"/>
    <col min="12012" max="12012" width="7.28515625" style="190" customWidth="1"/>
    <col min="12013" max="12013" width="66.140625" style="190" customWidth="1"/>
    <col min="12014" max="12014" width="0" style="190" hidden="1" customWidth="1"/>
    <col min="12015" max="12015" width="28" style="190" customWidth="1"/>
    <col min="12016" max="12016" width="32.140625" style="190" customWidth="1"/>
    <col min="12017" max="12017" width="39.85546875" style="190" bestFit="1" customWidth="1"/>
    <col min="12018" max="12018" width="0" style="190" hidden="1" customWidth="1"/>
    <col min="12019" max="12019" width="7.28515625" style="190" customWidth="1"/>
    <col min="12020" max="12020" width="0" style="190" hidden="1" customWidth="1"/>
    <col min="12021" max="12021" width="7.28515625" style="190" customWidth="1"/>
    <col min="12022" max="12022" width="59.5703125" style="190" customWidth="1"/>
    <col min="12023" max="12023" width="0" style="190" hidden="1" customWidth="1"/>
    <col min="12024" max="12024" width="23.85546875" style="190" customWidth="1"/>
    <col min="12025" max="12025" width="27.42578125" style="190" customWidth="1"/>
    <col min="12026" max="12026" width="28" style="190" customWidth="1"/>
    <col min="12027" max="12029" width="0" style="190" hidden="1" customWidth="1"/>
    <col min="12030" max="12030" width="7.28515625" style="190" customWidth="1"/>
    <col min="12031" max="12031" width="6.140625" style="190" bestFit="1" customWidth="1"/>
    <col min="12032" max="12032" width="76.85546875" style="190"/>
    <col min="12033" max="12033" width="7.28515625" style="190" customWidth="1"/>
    <col min="12034" max="12034" width="6.140625" style="190" bestFit="1" customWidth="1"/>
    <col min="12035" max="12035" width="78" style="190" customWidth="1"/>
    <col min="12036" max="12036" width="20.7109375" style="190" customWidth="1"/>
    <col min="12037" max="12037" width="26" style="190" customWidth="1"/>
    <col min="12038" max="12038" width="37" style="190" bestFit="1" customWidth="1"/>
    <col min="12039" max="12047" width="0" style="190" hidden="1" customWidth="1"/>
    <col min="12048" max="12050" width="22.7109375" style="190" bestFit="1" customWidth="1"/>
    <col min="12051" max="12051" width="25.28515625" style="190" bestFit="1" customWidth="1"/>
    <col min="12052" max="12052" width="21" style="190" bestFit="1" customWidth="1"/>
    <col min="12053" max="12053" width="8.28515625" style="190" customWidth="1"/>
    <col min="12054" max="12054" width="19" style="190" bestFit="1" customWidth="1"/>
    <col min="12055" max="12055" width="20.5703125" style="190" bestFit="1" customWidth="1"/>
    <col min="12056" max="12056" width="19" style="190" customWidth="1"/>
    <col min="12057" max="12263" width="11.42578125" style="190" customWidth="1"/>
    <col min="12264" max="12266" width="7.28515625" style="190" customWidth="1"/>
    <col min="12267" max="12267" width="0" style="190" hidden="1" customWidth="1"/>
    <col min="12268" max="12268" width="7.28515625" style="190" customWidth="1"/>
    <col min="12269" max="12269" width="66.140625" style="190" customWidth="1"/>
    <col min="12270" max="12270" width="0" style="190" hidden="1" customWidth="1"/>
    <col min="12271" max="12271" width="28" style="190" customWidth="1"/>
    <col min="12272" max="12272" width="32.140625" style="190" customWidth="1"/>
    <col min="12273" max="12273" width="39.85546875" style="190" bestFit="1" customWidth="1"/>
    <col min="12274" max="12274" width="0" style="190" hidden="1" customWidth="1"/>
    <col min="12275" max="12275" width="7.28515625" style="190" customWidth="1"/>
    <col min="12276" max="12276" width="0" style="190" hidden="1" customWidth="1"/>
    <col min="12277" max="12277" width="7.28515625" style="190" customWidth="1"/>
    <col min="12278" max="12278" width="59.5703125" style="190" customWidth="1"/>
    <col min="12279" max="12279" width="0" style="190" hidden="1" customWidth="1"/>
    <col min="12280" max="12280" width="23.85546875" style="190" customWidth="1"/>
    <col min="12281" max="12281" width="27.42578125" style="190" customWidth="1"/>
    <col min="12282" max="12282" width="28" style="190" customWidth="1"/>
    <col min="12283" max="12285" width="0" style="190" hidden="1" customWidth="1"/>
    <col min="12286" max="12286" width="7.28515625" style="190" customWidth="1"/>
    <col min="12287" max="12287" width="6.140625" style="190" bestFit="1" customWidth="1"/>
    <col min="12288" max="12288" width="76.85546875" style="190"/>
    <col min="12289" max="12289" width="7.28515625" style="190" customWidth="1"/>
    <col min="12290" max="12290" width="6.140625" style="190" bestFit="1" customWidth="1"/>
    <col min="12291" max="12291" width="78" style="190" customWidth="1"/>
    <col min="12292" max="12292" width="20.7109375" style="190" customWidth="1"/>
    <col min="12293" max="12293" width="26" style="190" customWidth="1"/>
    <col min="12294" max="12294" width="37" style="190" bestFit="1" customWidth="1"/>
    <col min="12295" max="12303" width="0" style="190" hidden="1" customWidth="1"/>
    <col min="12304" max="12306" width="22.7109375" style="190" bestFit="1" customWidth="1"/>
    <col min="12307" max="12307" width="25.28515625" style="190" bestFit="1" customWidth="1"/>
    <col min="12308" max="12308" width="21" style="190" bestFit="1" customWidth="1"/>
    <col min="12309" max="12309" width="8.28515625" style="190" customWidth="1"/>
    <col min="12310" max="12310" width="19" style="190" bestFit="1" customWidth="1"/>
    <col min="12311" max="12311" width="20.5703125" style="190" bestFit="1" customWidth="1"/>
    <col min="12312" max="12312" width="19" style="190" customWidth="1"/>
    <col min="12313" max="12519" width="11.42578125" style="190" customWidth="1"/>
    <col min="12520" max="12522" width="7.28515625" style="190" customWidth="1"/>
    <col min="12523" max="12523" width="0" style="190" hidden="1" customWidth="1"/>
    <col min="12524" max="12524" width="7.28515625" style="190" customWidth="1"/>
    <col min="12525" max="12525" width="66.140625" style="190" customWidth="1"/>
    <col min="12526" max="12526" width="0" style="190" hidden="1" customWidth="1"/>
    <col min="12527" max="12527" width="28" style="190" customWidth="1"/>
    <col min="12528" max="12528" width="32.140625" style="190" customWidth="1"/>
    <col min="12529" max="12529" width="39.85546875" style="190" bestFit="1" customWidth="1"/>
    <col min="12530" max="12530" width="0" style="190" hidden="1" customWidth="1"/>
    <col min="12531" max="12531" width="7.28515625" style="190" customWidth="1"/>
    <col min="12532" max="12532" width="0" style="190" hidden="1" customWidth="1"/>
    <col min="12533" max="12533" width="7.28515625" style="190" customWidth="1"/>
    <col min="12534" max="12534" width="59.5703125" style="190" customWidth="1"/>
    <col min="12535" max="12535" width="0" style="190" hidden="1" customWidth="1"/>
    <col min="12536" max="12536" width="23.85546875" style="190" customWidth="1"/>
    <col min="12537" max="12537" width="27.42578125" style="190" customWidth="1"/>
    <col min="12538" max="12538" width="28" style="190" customWidth="1"/>
    <col min="12539" max="12541" width="0" style="190" hidden="1" customWidth="1"/>
    <col min="12542" max="12542" width="7.28515625" style="190" customWidth="1"/>
    <col min="12543" max="12543" width="6.140625" style="190" bestFit="1" customWidth="1"/>
    <col min="12544" max="12544" width="76.85546875" style="190"/>
    <col min="12545" max="12545" width="7.28515625" style="190" customWidth="1"/>
    <col min="12546" max="12546" width="6.140625" style="190" bestFit="1" customWidth="1"/>
    <col min="12547" max="12547" width="78" style="190" customWidth="1"/>
    <col min="12548" max="12548" width="20.7109375" style="190" customWidth="1"/>
    <col min="12549" max="12549" width="26" style="190" customWidth="1"/>
    <col min="12550" max="12550" width="37" style="190" bestFit="1" customWidth="1"/>
    <col min="12551" max="12559" width="0" style="190" hidden="1" customWidth="1"/>
    <col min="12560" max="12562" width="22.7109375" style="190" bestFit="1" customWidth="1"/>
    <col min="12563" max="12563" width="25.28515625" style="190" bestFit="1" customWidth="1"/>
    <col min="12564" max="12564" width="21" style="190" bestFit="1" customWidth="1"/>
    <col min="12565" max="12565" width="8.28515625" style="190" customWidth="1"/>
    <col min="12566" max="12566" width="19" style="190" bestFit="1" customWidth="1"/>
    <col min="12567" max="12567" width="20.5703125" style="190" bestFit="1" customWidth="1"/>
    <col min="12568" max="12568" width="19" style="190" customWidth="1"/>
    <col min="12569" max="12775" width="11.42578125" style="190" customWidth="1"/>
    <col min="12776" max="12778" width="7.28515625" style="190" customWidth="1"/>
    <col min="12779" max="12779" width="0" style="190" hidden="1" customWidth="1"/>
    <col min="12780" max="12780" width="7.28515625" style="190" customWidth="1"/>
    <col min="12781" max="12781" width="66.140625" style="190" customWidth="1"/>
    <col min="12782" max="12782" width="0" style="190" hidden="1" customWidth="1"/>
    <col min="12783" max="12783" width="28" style="190" customWidth="1"/>
    <col min="12784" max="12784" width="32.140625" style="190" customWidth="1"/>
    <col min="12785" max="12785" width="39.85546875" style="190" bestFit="1" customWidth="1"/>
    <col min="12786" max="12786" width="0" style="190" hidden="1" customWidth="1"/>
    <col min="12787" max="12787" width="7.28515625" style="190" customWidth="1"/>
    <col min="12788" max="12788" width="0" style="190" hidden="1" customWidth="1"/>
    <col min="12789" max="12789" width="7.28515625" style="190" customWidth="1"/>
    <col min="12790" max="12790" width="59.5703125" style="190" customWidth="1"/>
    <col min="12791" max="12791" width="0" style="190" hidden="1" customWidth="1"/>
    <col min="12792" max="12792" width="23.85546875" style="190" customWidth="1"/>
    <col min="12793" max="12793" width="27.42578125" style="190" customWidth="1"/>
    <col min="12794" max="12794" width="28" style="190" customWidth="1"/>
    <col min="12795" max="12797" width="0" style="190" hidden="1" customWidth="1"/>
    <col min="12798" max="12798" width="7.28515625" style="190" customWidth="1"/>
    <col min="12799" max="12799" width="6.140625" style="190" bestFit="1" customWidth="1"/>
    <col min="12800" max="12800" width="76.85546875" style="190"/>
    <col min="12801" max="12801" width="7.28515625" style="190" customWidth="1"/>
    <col min="12802" max="12802" width="6.140625" style="190" bestFit="1" customWidth="1"/>
    <col min="12803" max="12803" width="78" style="190" customWidth="1"/>
    <col min="12804" max="12804" width="20.7109375" style="190" customWidth="1"/>
    <col min="12805" max="12805" width="26" style="190" customWidth="1"/>
    <col min="12806" max="12806" width="37" style="190" bestFit="1" customWidth="1"/>
    <col min="12807" max="12815" width="0" style="190" hidden="1" customWidth="1"/>
    <col min="12816" max="12818" width="22.7109375" style="190" bestFit="1" customWidth="1"/>
    <col min="12819" max="12819" width="25.28515625" style="190" bestFit="1" customWidth="1"/>
    <col min="12820" max="12820" width="21" style="190" bestFit="1" customWidth="1"/>
    <col min="12821" max="12821" width="8.28515625" style="190" customWidth="1"/>
    <col min="12822" max="12822" width="19" style="190" bestFit="1" customWidth="1"/>
    <col min="12823" max="12823" width="20.5703125" style="190" bestFit="1" customWidth="1"/>
    <col min="12824" max="12824" width="19" style="190" customWidth="1"/>
    <col min="12825" max="13031" width="11.42578125" style="190" customWidth="1"/>
    <col min="13032" max="13034" width="7.28515625" style="190" customWidth="1"/>
    <col min="13035" max="13035" width="0" style="190" hidden="1" customWidth="1"/>
    <col min="13036" max="13036" width="7.28515625" style="190" customWidth="1"/>
    <col min="13037" max="13037" width="66.140625" style="190" customWidth="1"/>
    <col min="13038" max="13038" width="0" style="190" hidden="1" customWidth="1"/>
    <col min="13039" max="13039" width="28" style="190" customWidth="1"/>
    <col min="13040" max="13040" width="32.140625" style="190" customWidth="1"/>
    <col min="13041" max="13041" width="39.85546875" style="190" bestFit="1" customWidth="1"/>
    <col min="13042" max="13042" width="0" style="190" hidden="1" customWidth="1"/>
    <col min="13043" max="13043" width="7.28515625" style="190" customWidth="1"/>
    <col min="13044" max="13044" width="0" style="190" hidden="1" customWidth="1"/>
    <col min="13045" max="13045" width="7.28515625" style="190" customWidth="1"/>
    <col min="13046" max="13046" width="59.5703125" style="190" customWidth="1"/>
    <col min="13047" max="13047" width="0" style="190" hidden="1" customWidth="1"/>
    <col min="13048" max="13048" width="23.85546875" style="190" customWidth="1"/>
    <col min="13049" max="13049" width="27.42578125" style="190" customWidth="1"/>
    <col min="13050" max="13050" width="28" style="190" customWidth="1"/>
    <col min="13051" max="13053" width="0" style="190" hidden="1" customWidth="1"/>
    <col min="13054" max="13054" width="7.28515625" style="190" customWidth="1"/>
    <col min="13055" max="13055" width="6.140625" style="190" bestFit="1" customWidth="1"/>
    <col min="13056" max="13056" width="76.85546875" style="190"/>
    <col min="13057" max="13057" width="7.28515625" style="190" customWidth="1"/>
    <col min="13058" max="13058" width="6.140625" style="190" bestFit="1" customWidth="1"/>
    <col min="13059" max="13059" width="78" style="190" customWidth="1"/>
    <col min="13060" max="13060" width="20.7109375" style="190" customWidth="1"/>
    <col min="13061" max="13061" width="26" style="190" customWidth="1"/>
    <col min="13062" max="13062" width="37" style="190" bestFit="1" customWidth="1"/>
    <col min="13063" max="13071" width="0" style="190" hidden="1" customWidth="1"/>
    <col min="13072" max="13074" width="22.7109375" style="190" bestFit="1" customWidth="1"/>
    <col min="13075" max="13075" width="25.28515625" style="190" bestFit="1" customWidth="1"/>
    <col min="13076" max="13076" width="21" style="190" bestFit="1" customWidth="1"/>
    <col min="13077" max="13077" width="8.28515625" style="190" customWidth="1"/>
    <col min="13078" max="13078" width="19" style="190" bestFit="1" customWidth="1"/>
    <col min="13079" max="13079" width="20.5703125" style="190" bestFit="1" customWidth="1"/>
    <col min="13080" max="13080" width="19" style="190" customWidth="1"/>
    <col min="13081" max="13287" width="11.42578125" style="190" customWidth="1"/>
    <col min="13288" max="13290" width="7.28515625" style="190" customWidth="1"/>
    <col min="13291" max="13291" width="0" style="190" hidden="1" customWidth="1"/>
    <col min="13292" max="13292" width="7.28515625" style="190" customWidth="1"/>
    <col min="13293" max="13293" width="66.140625" style="190" customWidth="1"/>
    <col min="13294" max="13294" width="0" style="190" hidden="1" customWidth="1"/>
    <col min="13295" max="13295" width="28" style="190" customWidth="1"/>
    <col min="13296" max="13296" width="32.140625" style="190" customWidth="1"/>
    <col min="13297" max="13297" width="39.85546875" style="190" bestFit="1" customWidth="1"/>
    <col min="13298" max="13298" width="0" style="190" hidden="1" customWidth="1"/>
    <col min="13299" max="13299" width="7.28515625" style="190" customWidth="1"/>
    <col min="13300" max="13300" width="0" style="190" hidden="1" customWidth="1"/>
    <col min="13301" max="13301" width="7.28515625" style="190" customWidth="1"/>
    <col min="13302" max="13302" width="59.5703125" style="190" customWidth="1"/>
    <col min="13303" max="13303" width="0" style="190" hidden="1" customWidth="1"/>
    <col min="13304" max="13304" width="23.85546875" style="190" customWidth="1"/>
    <col min="13305" max="13305" width="27.42578125" style="190" customWidth="1"/>
    <col min="13306" max="13306" width="28" style="190" customWidth="1"/>
    <col min="13307" max="13309" width="0" style="190" hidden="1" customWidth="1"/>
    <col min="13310" max="13310" width="7.28515625" style="190" customWidth="1"/>
    <col min="13311" max="13311" width="6.140625" style="190" bestFit="1" customWidth="1"/>
    <col min="13312" max="13312" width="76.85546875" style="190"/>
    <col min="13313" max="13313" width="7.28515625" style="190" customWidth="1"/>
    <col min="13314" max="13314" width="6.140625" style="190" bestFit="1" customWidth="1"/>
    <col min="13315" max="13315" width="78" style="190" customWidth="1"/>
    <col min="13316" max="13316" width="20.7109375" style="190" customWidth="1"/>
    <col min="13317" max="13317" width="26" style="190" customWidth="1"/>
    <col min="13318" max="13318" width="37" style="190" bestFit="1" customWidth="1"/>
    <col min="13319" max="13327" width="0" style="190" hidden="1" customWidth="1"/>
    <col min="13328" max="13330" width="22.7109375" style="190" bestFit="1" customWidth="1"/>
    <col min="13331" max="13331" width="25.28515625" style="190" bestFit="1" customWidth="1"/>
    <col min="13332" max="13332" width="21" style="190" bestFit="1" customWidth="1"/>
    <col min="13333" max="13333" width="8.28515625" style="190" customWidth="1"/>
    <col min="13334" max="13334" width="19" style="190" bestFit="1" customWidth="1"/>
    <col min="13335" max="13335" width="20.5703125" style="190" bestFit="1" customWidth="1"/>
    <col min="13336" max="13336" width="19" style="190" customWidth="1"/>
    <col min="13337" max="13543" width="11.42578125" style="190" customWidth="1"/>
    <col min="13544" max="13546" width="7.28515625" style="190" customWidth="1"/>
    <col min="13547" max="13547" width="0" style="190" hidden="1" customWidth="1"/>
    <col min="13548" max="13548" width="7.28515625" style="190" customWidth="1"/>
    <col min="13549" max="13549" width="66.140625" style="190" customWidth="1"/>
    <col min="13550" max="13550" width="0" style="190" hidden="1" customWidth="1"/>
    <col min="13551" max="13551" width="28" style="190" customWidth="1"/>
    <col min="13552" max="13552" width="32.140625" style="190" customWidth="1"/>
    <col min="13553" max="13553" width="39.85546875" style="190" bestFit="1" customWidth="1"/>
    <col min="13554" max="13554" width="0" style="190" hidden="1" customWidth="1"/>
    <col min="13555" max="13555" width="7.28515625" style="190" customWidth="1"/>
    <col min="13556" max="13556" width="0" style="190" hidden="1" customWidth="1"/>
    <col min="13557" max="13557" width="7.28515625" style="190" customWidth="1"/>
    <col min="13558" max="13558" width="59.5703125" style="190" customWidth="1"/>
    <col min="13559" max="13559" width="0" style="190" hidden="1" customWidth="1"/>
    <col min="13560" max="13560" width="23.85546875" style="190" customWidth="1"/>
    <col min="13561" max="13561" width="27.42578125" style="190" customWidth="1"/>
    <col min="13562" max="13562" width="28" style="190" customWidth="1"/>
    <col min="13563" max="13565" width="0" style="190" hidden="1" customWidth="1"/>
    <col min="13566" max="13566" width="7.28515625" style="190" customWidth="1"/>
    <col min="13567" max="13567" width="6.140625" style="190" bestFit="1" customWidth="1"/>
    <col min="13568" max="13568" width="76.85546875" style="190"/>
    <col min="13569" max="13569" width="7.28515625" style="190" customWidth="1"/>
    <col min="13570" max="13570" width="6.140625" style="190" bestFit="1" customWidth="1"/>
    <col min="13571" max="13571" width="78" style="190" customWidth="1"/>
    <col min="13572" max="13572" width="20.7109375" style="190" customWidth="1"/>
    <col min="13573" max="13573" width="26" style="190" customWidth="1"/>
    <col min="13574" max="13574" width="37" style="190" bestFit="1" customWidth="1"/>
    <col min="13575" max="13583" width="0" style="190" hidden="1" customWidth="1"/>
    <col min="13584" max="13586" width="22.7109375" style="190" bestFit="1" customWidth="1"/>
    <col min="13587" max="13587" width="25.28515625" style="190" bestFit="1" customWidth="1"/>
    <col min="13588" max="13588" width="21" style="190" bestFit="1" customWidth="1"/>
    <col min="13589" max="13589" width="8.28515625" style="190" customWidth="1"/>
    <col min="13590" max="13590" width="19" style="190" bestFit="1" customWidth="1"/>
    <col min="13591" max="13591" width="20.5703125" style="190" bestFit="1" customWidth="1"/>
    <col min="13592" max="13592" width="19" style="190" customWidth="1"/>
    <col min="13593" max="13799" width="11.42578125" style="190" customWidth="1"/>
    <col min="13800" max="13802" width="7.28515625" style="190" customWidth="1"/>
    <col min="13803" max="13803" width="0" style="190" hidden="1" customWidth="1"/>
    <col min="13804" max="13804" width="7.28515625" style="190" customWidth="1"/>
    <col min="13805" max="13805" width="66.140625" style="190" customWidth="1"/>
    <col min="13806" max="13806" width="0" style="190" hidden="1" customWidth="1"/>
    <col min="13807" max="13807" width="28" style="190" customWidth="1"/>
    <col min="13808" max="13808" width="32.140625" style="190" customWidth="1"/>
    <col min="13809" max="13809" width="39.85546875" style="190" bestFit="1" customWidth="1"/>
    <col min="13810" max="13810" width="0" style="190" hidden="1" customWidth="1"/>
    <col min="13811" max="13811" width="7.28515625" style="190" customWidth="1"/>
    <col min="13812" max="13812" width="0" style="190" hidden="1" customWidth="1"/>
    <col min="13813" max="13813" width="7.28515625" style="190" customWidth="1"/>
    <col min="13814" max="13814" width="59.5703125" style="190" customWidth="1"/>
    <col min="13815" max="13815" width="0" style="190" hidden="1" customWidth="1"/>
    <col min="13816" max="13816" width="23.85546875" style="190" customWidth="1"/>
    <col min="13817" max="13817" width="27.42578125" style="190" customWidth="1"/>
    <col min="13818" max="13818" width="28" style="190" customWidth="1"/>
    <col min="13819" max="13821" width="0" style="190" hidden="1" customWidth="1"/>
    <col min="13822" max="13822" width="7.28515625" style="190" customWidth="1"/>
    <col min="13823" max="13823" width="6.140625" style="190" bestFit="1" customWidth="1"/>
    <col min="13824" max="13824" width="76.85546875" style="190"/>
    <col min="13825" max="13825" width="7.28515625" style="190" customWidth="1"/>
    <col min="13826" max="13826" width="6.140625" style="190" bestFit="1" customWidth="1"/>
    <col min="13827" max="13827" width="78" style="190" customWidth="1"/>
    <col min="13828" max="13828" width="20.7109375" style="190" customWidth="1"/>
    <col min="13829" max="13829" width="26" style="190" customWidth="1"/>
    <col min="13830" max="13830" width="37" style="190" bestFit="1" customWidth="1"/>
    <col min="13831" max="13839" width="0" style="190" hidden="1" customWidth="1"/>
    <col min="13840" max="13842" width="22.7109375" style="190" bestFit="1" customWidth="1"/>
    <col min="13843" max="13843" width="25.28515625" style="190" bestFit="1" customWidth="1"/>
    <col min="13844" max="13844" width="21" style="190" bestFit="1" customWidth="1"/>
    <col min="13845" max="13845" width="8.28515625" style="190" customWidth="1"/>
    <col min="13846" max="13846" width="19" style="190" bestFit="1" customWidth="1"/>
    <col min="13847" max="13847" width="20.5703125" style="190" bestFit="1" customWidth="1"/>
    <col min="13848" max="13848" width="19" style="190" customWidth="1"/>
    <col min="13849" max="14055" width="11.42578125" style="190" customWidth="1"/>
    <col min="14056" max="14058" width="7.28515625" style="190" customWidth="1"/>
    <col min="14059" max="14059" width="0" style="190" hidden="1" customWidth="1"/>
    <col min="14060" max="14060" width="7.28515625" style="190" customWidth="1"/>
    <col min="14061" max="14061" width="66.140625" style="190" customWidth="1"/>
    <col min="14062" max="14062" width="0" style="190" hidden="1" customWidth="1"/>
    <col min="14063" max="14063" width="28" style="190" customWidth="1"/>
    <col min="14064" max="14064" width="32.140625" style="190" customWidth="1"/>
    <col min="14065" max="14065" width="39.85546875" style="190" bestFit="1" customWidth="1"/>
    <col min="14066" max="14066" width="0" style="190" hidden="1" customWidth="1"/>
    <col min="14067" max="14067" width="7.28515625" style="190" customWidth="1"/>
    <col min="14068" max="14068" width="0" style="190" hidden="1" customWidth="1"/>
    <col min="14069" max="14069" width="7.28515625" style="190" customWidth="1"/>
    <col min="14070" max="14070" width="59.5703125" style="190" customWidth="1"/>
    <col min="14071" max="14071" width="0" style="190" hidden="1" customWidth="1"/>
    <col min="14072" max="14072" width="23.85546875" style="190" customWidth="1"/>
    <col min="14073" max="14073" width="27.42578125" style="190" customWidth="1"/>
    <col min="14074" max="14074" width="28" style="190" customWidth="1"/>
    <col min="14075" max="14077" width="0" style="190" hidden="1" customWidth="1"/>
    <col min="14078" max="14078" width="7.28515625" style="190" customWidth="1"/>
    <col min="14079" max="14079" width="6.140625" style="190" bestFit="1" customWidth="1"/>
    <col min="14080" max="14080" width="76.85546875" style="190"/>
    <col min="14081" max="14081" width="7.28515625" style="190" customWidth="1"/>
    <col min="14082" max="14082" width="6.140625" style="190" bestFit="1" customWidth="1"/>
    <col min="14083" max="14083" width="78" style="190" customWidth="1"/>
    <col min="14084" max="14084" width="20.7109375" style="190" customWidth="1"/>
    <col min="14085" max="14085" width="26" style="190" customWidth="1"/>
    <col min="14086" max="14086" width="37" style="190" bestFit="1" customWidth="1"/>
    <col min="14087" max="14095" width="0" style="190" hidden="1" customWidth="1"/>
    <col min="14096" max="14098" width="22.7109375" style="190" bestFit="1" customWidth="1"/>
    <col min="14099" max="14099" width="25.28515625" style="190" bestFit="1" customWidth="1"/>
    <col min="14100" max="14100" width="21" style="190" bestFit="1" customWidth="1"/>
    <col min="14101" max="14101" width="8.28515625" style="190" customWidth="1"/>
    <col min="14102" max="14102" width="19" style="190" bestFit="1" customWidth="1"/>
    <col min="14103" max="14103" width="20.5703125" style="190" bestFit="1" customWidth="1"/>
    <col min="14104" max="14104" width="19" style="190" customWidth="1"/>
    <col min="14105" max="14311" width="11.42578125" style="190" customWidth="1"/>
    <col min="14312" max="14314" width="7.28515625" style="190" customWidth="1"/>
    <col min="14315" max="14315" width="0" style="190" hidden="1" customWidth="1"/>
    <col min="14316" max="14316" width="7.28515625" style="190" customWidth="1"/>
    <col min="14317" max="14317" width="66.140625" style="190" customWidth="1"/>
    <col min="14318" max="14318" width="0" style="190" hidden="1" customWidth="1"/>
    <col min="14319" max="14319" width="28" style="190" customWidth="1"/>
    <col min="14320" max="14320" width="32.140625" style="190" customWidth="1"/>
    <col min="14321" max="14321" width="39.85546875" style="190" bestFit="1" customWidth="1"/>
    <col min="14322" max="14322" width="0" style="190" hidden="1" customWidth="1"/>
    <col min="14323" max="14323" width="7.28515625" style="190" customWidth="1"/>
    <col min="14324" max="14324" width="0" style="190" hidden="1" customWidth="1"/>
    <col min="14325" max="14325" width="7.28515625" style="190" customWidth="1"/>
    <col min="14326" max="14326" width="59.5703125" style="190" customWidth="1"/>
    <col min="14327" max="14327" width="0" style="190" hidden="1" customWidth="1"/>
    <col min="14328" max="14328" width="23.85546875" style="190" customWidth="1"/>
    <col min="14329" max="14329" width="27.42578125" style="190" customWidth="1"/>
    <col min="14330" max="14330" width="28" style="190" customWidth="1"/>
    <col min="14331" max="14333" width="0" style="190" hidden="1" customWidth="1"/>
    <col min="14334" max="14334" width="7.28515625" style="190" customWidth="1"/>
    <col min="14335" max="14335" width="6.140625" style="190" bestFit="1" customWidth="1"/>
    <col min="14336" max="14336" width="76.85546875" style="190"/>
    <col min="14337" max="14337" width="7.28515625" style="190" customWidth="1"/>
    <col min="14338" max="14338" width="6.140625" style="190" bestFit="1" customWidth="1"/>
    <col min="14339" max="14339" width="78" style="190" customWidth="1"/>
    <col min="14340" max="14340" width="20.7109375" style="190" customWidth="1"/>
    <col min="14341" max="14341" width="26" style="190" customWidth="1"/>
    <col min="14342" max="14342" width="37" style="190" bestFit="1" customWidth="1"/>
    <col min="14343" max="14351" width="0" style="190" hidden="1" customWidth="1"/>
    <col min="14352" max="14354" width="22.7109375" style="190" bestFit="1" customWidth="1"/>
    <col min="14355" max="14355" width="25.28515625" style="190" bestFit="1" customWidth="1"/>
    <col min="14356" max="14356" width="21" style="190" bestFit="1" customWidth="1"/>
    <col min="14357" max="14357" width="8.28515625" style="190" customWidth="1"/>
    <col min="14358" max="14358" width="19" style="190" bestFit="1" customWidth="1"/>
    <col min="14359" max="14359" width="20.5703125" style="190" bestFit="1" customWidth="1"/>
    <col min="14360" max="14360" width="19" style="190" customWidth="1"/>
    <col min="14361" max="14567" width="11.42578125" style="190" customWidth="1"/>
    <col min="14568" max="14570" width="7.28515625" style="190" customWidth="1"/>
    <col min="14571" max="14571" width="0" style="190" hidden="1" customWidth="1"/>
    <col min="14572" max="14572" width="7.28515625" style="190" customWidth="1"/>
    <col min="14573" max="14573" width="66.140625" style="190" customWidth="1"/>
    <col min="14574" max="14574" width="0" style="190" hidden="1" customWidth="1"/>
    <col min="14575" max="14575" width="28" style="190" customWidth="1"/>
    <col min="14576" max="14576" width="32.140625" style="190" customWidth="1"/>
    <col min="14577" max="14577" width="39.85546875" style="190" bestFit="1" customWidth="1"/>
    <col min="14578" max="14578" width="0" style="190" hidden="1" customWidth="1"/>
    <col min="14579" max="14579" width="7.28515625" style="190" customWidth="1"/>
    <col min="14580" max="14580" width="0" style="190" hidden="1" customWidth="1"/>
    <col min="14581" max="14581" width="7.28515625" style="190" customWidth="1"/>
    <col min="14582" max="14582" width="59.5703125" style="190" customWidth="1"/>
    <col min="14583" max="14583" width="0" style="190" hidden="1" customWidth="1"/>
    <col min="14584" max="14584" width="23.85546875" style="190" customWidth="1"/>
    <col min="14585" max="14585" width="27.42578125" style="190" customWidth="1"/>
    <col min="14586" max="14586" width="28" style="190" customWidth="1"/>
    <col min="14587" max="14589" width="0" style="190" hidden="1" customWidth="1"/>
    <col min="14590" max="14590" width="7.28515625" style="190" customWidth="1"/>
    <col min="14591" max="14591" width="6.140625" style="190" bestFit="1" customWidth="1"/>
    <col min="14592" max="14592" width="76.85546875" style="190"/>
    <col min="14593" max="14593" width="7.28515625" style="190" customWidth="1"/>
    <col min="14594" max="14594" width="6.140625" style="190" bestFit="1" customWidth="1"/>
    <col min="14595" max="14595" width="78" style="190" customWidth="1"/>
    <col min="14596" max="14596" width="20.7109375" style="190" customWidth="1"/>
    <col min="14597" max="14597" width="26" style="190" customWidth="1"/>
    <col min="14598" max="14598" width="37" style="190" bestFit="1" customWidth="1"/>
    <col min="14599" max="14607" width="0" style="190" hidden="1" customWidth="1"/>
    <col min="14608" max="14610" width="22.7109375" style="190" bestFit="1" customWidth="1"/>
    <col min="14611" max="14611" width="25.28515625" style="190" bestFit="1" customWidth="1"/>
    <col min="14612" max="14612" width="21" style="190" bestFit="1" customWidth="1"/>
    <col min="14613" max="14613" width="8.28515625" style="190" customWidth="1"/>
    <col min="14614" max="14614" width="19" style="190" bestFit="1" customWidth="1"/>
    <col min="14615" max="14615" width="20.5703125" style="190" bestFit="1" customWidth="1"/>
    <col min="14616" max="14616" width="19" style="190" customWidth="1"/>
    <col min="14617" max="14823" width="11.42578125" style="190" customWidth="1"/>
    <col min="14824" max="14826" width="7.28515625" style="190" customWidth="1"/>
    <col min="14827" max="14827" width="0" style="190" hidden="1" customWidth="1"/>
    <col min="14828" max="14828" width="7.28515625" style="190" customWidth="1"/>
    <col min="14829" max="14829" width="66.140625" style="190" customWidth="1"/>
    <col min="14830" max="14830" width="0" style="190" hidden="1" customWidth="1"/>
    <col min="14831" max="14831" width="28" style="190" customWidth="1"/>
    <col min="14832" max="14832" width="32.140625" style="190" customWidth="1"/>
    <col min="14833" max="14833" width="39.85546875" style="190" bestFit="1" customWidth="1"/>
    <col min="14834" max="14834" width="0" style="190" hidden="1" customWidth="1"/>
    <col min="14835" max="14835" width="7.28515625" style="190" customWidth="1"/>
    <col min="14836" max="14836" width="0" style="190" hidden="1" customWidth="1"/>
    <col min="14837" max="14837" width="7.28515625" style="190" customWidth="1"/>
    <col min="14838" max="14838" width="59.5703125" style="190" customWidth="1"/>
    <col min="14839" max="14839" width="0" style="190" hidden="1" customWidth="1"/>
    <col min="14840" max="14840" width="23.85546875" style="190" customWidth="1"/>
    <col min="14841" max="14841" width="27.42578125" style="190" customWidth="1"/>
    <col min="14842" max="14842" width="28" style="190" customWidth="1"/>
    <col min="14843" max="14845" width="0" style="190" hidden="1" customWidth="1"/>
    <col min="14846" max="14846" width="7.28515625" style="190" customWidth="1"/>
    <col min="14847" max="14847" width="6.140625" style="190" bestFit="1" customWidth="1"/>
    <col min="14848" max="14848" width="76.85546875" style="190"/>
    <col min="14849" max="14849" width="7.28515625" style="190" customWidth="1"/>
    <col min="14850" max="14850" width="6.140625" style="190" bestFit="1" customWidth="1"/>
    <col min="14851" max="14851" width="78" style="190" customWidth="1"/>
    <col min="14852" max="14852" width="20.7109375" style="190" customWidth="1"/>
    <col min="14853" max="14853" width="26" style="190" customWidth="1"/>
    <col min="14854" max="14854" width="37" style="190" bestFit="1" customWidth="1"/>
    <col min="14855" max="14863" width="0" style="190" hidden="1" customWidth="1"/>
    <col min="14864" max="14866" width="22.7109375" style="190" bestFit="1" customWidth="1"/>
    <col min="14867" max="14867" width="25.28515625" style="190" bestFit="1" customWidth="1"/>
    <col min="14868" max="14868" width="21" style="190" bestFit="1" customWidth="1"/>
    <col min="14869" max="14869" width="8.28515625" style="190" customWidth="1"/>
    <col min="14870" max="14870" width="19" style="190" bestFit="1" customWidth="1"/>
    <col min="14871" max="14871" width="20.5703125" style="190" bestFit="1" customWidth="1"/>
    <col min="14872" max="14872" width="19" style="190" customWidth="1"/>
    <col min="14873" max="15079" width="11.42578125" style="190" customWidth="1"/>
    <col min="15080" max="15082" width="7.28515625" style="190" customWidth="1"/>
    <col min="15083" max="15083" width="0" style="190" hidden="1" customWidth="1"/>
    <col min="15084" max="15084" width="7.28515625" style="190" customWidth="1"/>
    <col min="15085" max="15085" width="66.140625" style="190" customWidth="1"/>
    <col min="15086" max="15086" width="0" style="190" hidden="1" customWidth="1"/>
    <col min="15087" max="15087" width="28" style="190" customWidth="1"/>
    <col min="15088" max="15088" width="32.140625" style="190" customWidth="1"/>
    <col min="15089" max="15089" width="39.85546875" style="190" bestFit="1" customWidth="1"/>
    <col min="15090" max="15090" width="0" style="190" hidden="1" customWidth="1"/>
    <col min="15091" max="15091" width="7.28515625" style="190" customWidth="1"/>
    <col min="15092" max="15092" width="0" style="190" hidden="1" customWidth="1"/>
    <col min="15093" max="15093" width="7.28515625" style="190" customWidth="1"/>
    <col min="15094" max="15094" width="59.5703125" style="190" customWidth="1"/>
    <col min="15095" max="15095" width="0" style="190" hidden="1" customWidth="1"/>
    <col min="15096" max="15096" width="23.85546875" style="190" customWidth="1"/>
    <col min="15097" max="15097" width="27.42578125" style="190" customWidth="1"/>
    <col min="15098" max="15098" width="28" style="190" customWidth="1"/>
    <col min="15099" max="15101" width="0" style="190" hidden="1" customWidth="1"/>
    <col min="15102" max="15102" width="7.28515625" style="190" customWidth="1"/>
    <col min="15103" max="15103" width="6.140625" style="190" bestFit="1" customWidth="1"/>
    <col min="15104" max="15104" width="76.85546875" style="190"/>
    <col min="15105" max="15105" width="7.28515625" style="190" customWidth="1"/>
    <col min="15106" max="15106" width="6.140625" style="190" bestFit="1" customWidth="1"/>
    <col min="15107" max="15107" width="78" style="190" customWidth="1"/>
    <col min="15108" max="15108" width="20.7109375" style="190" customWidth="1"/>
    <col min="15109" max="15109" width="26" style="190" customWidth="1"/>
    <col min="15110" max="15110" width="37" style="190" bestFit="1" customWidth="1"/>
    <col min="15111" max="15119" width="0" style="190" hidden="1" customWidth="1"/>
    <col min="15120" max="15122" width="22.7109375" style="190" bestFit="1" customWidth="1"/>
    <col min="15123" max="15123" width="25.28515625" style="190" bestFit="1" customWidth="1"/>
    <col min="15124" max="15124" width="21" style="190" bestFit="1" customWidth="1"/>
    <col min="15125" max="15125" width="8.28515625" style="190" customWidth="1"/>
    <col min="15126" max="15126" width="19" style="190" bestFit="1" customWidth="1"/>
    <col min="15127" max="15127" width="20.5703125" style="190" bestFit="1" customWidth="1"/>
    <col min="15128" max="15128" width="19" style="190" customWidth="1"/>
    <col min="15129" max="15335" width="11.42578125" style="190" customWidth="1"/>
    <col min="15336" max="15338" width="7.28515625" style="190" customWidth="1"/>
    <col min="15339" max="15339" width="0" style="190" hidden="1" customWidth="1"/>
    <col min="15340" max="15340" width="7.28515625" style="190" customWidth="1"/>
    <col min="15341" max="15341" width="66.140625" style="190" customWidth="1"/>
    <col min="15342" max="15342" width="0" style="190" hidden="1" customWidth="1"/>
    <col min="15343" max="15343" width="28" style="190" customWidth="1"/>
    <col min="15344" max="15344" width="32.140625" style="190" customWidth="1"/>
    <col min="15345" max="15345" width="39.85546875" style="190" bestFit="1" customWidth="1"/>
    <col min="15346" max="15346" width="0" style="190" hidden="1" customWidth="1"/>
    <col min="15347" max="15347" width="7.28515625" style="190" customWidth="1"/>
    <col min="15348" max="15348" width="0" style="190" hidden="1" customWidth="1"/>
    <col min="15349" max="15349" width="7.28515625" style="190" customWidth="1"/>
    <col min="15350" max="15350" width="59.5703125" style="190" customWidth="1"/>
    <col min="15351" max="15351" width="0" style="190" hidden="1" customWidth="1"/>
    <col min="15352" max="15352" width="23.85546875" style="190" customWidth="1"/>
    <col min="15353" max="15353" width="27.42578125" style="190" customWidth="1"/>
    <col min="15354" max="15354" width="28" style="190" customWidth="1"/>
    <col min="15355" max="15357" width="0" style="190" hidden="1" customWidth="1"/>
    <col min="15358" max="15358" width="7.28515625" style="190" customWidth="1"/>
    <col min="15359" max="15359" width="6.140625" style="190" bestFit="1" customWidth="1"/>
    <col min="15360" max="15360" width="76.85546875" style="190"/>
    <col min="15361" max="15361" width="7.28515625" style="190" customWidth="1"/>
    <col min="15362" max="15362" width="6.140625" style="190" bestFit="1" customWidth="1"/>
    <col min="15363" max="15363" width="78" style="190" customWidth="1"/>
    <col min="15364" max="15364" width="20.7109375" style="190" customWidth="1"/>
    <col min="15365" max="15365" width="26" style="190" customWidth="1"/>
    <col min="15366" max="15366" width="37" style="190" bestFit="1" customWidth="1"/>
    <col min="15367" max="15375" width="0" style="190" hidden="1" customWidth="1"/>
    <col min="15376" max="15378" width="22.7109375" style="190" bestFit="1" customWidth="1"/>
    <col min="15379" max="15379" width="25.28515625" style="190" bestFit="1" customWidth="1"/>
    <col min="15380" max="15380" width="21" style="190" bestFit="1" customWidth="1"/>
    <col min="15381" max="15381" width="8.28515625" style="190" customWidth="1"/>
    <col min="15382" max="15382" width="19" style="190" bestFit="1" customWidth="1"/>
    <col min="15383" max="15383" width="20.5703125" style="190" bestFit="1" customWidth="1"/>
    <col min="15384" max="15384" width="19" style="190" customWidth="1"/>
    <col min="15385" max="15591" width="11.42578125" style="190" customWidth="1"/>
    <col min="15592" max="15594" width="7.28515625" style="190" customWidth="1"/>
    <col min="15595" max="15595" width="0" style="190" hidden="1" customWidth="1"/>
    <col min="15596" max="15596" width="7.28515625" style="190" customWidth="1"/>
    <col min="15597" max="15597" width="66.140625" style="190" customWidth="1"/>
    <col min="15598" max="15598" width="0" style="190" hidden="1" customWidth="1"/>
    <col min="15599" max="15599" width="28" style="190" customWidth="1"/>
    <col min="15600" max="15600" width="32.140625" style="190" customWidth="1"/>
    <col min="15601" max="15601" width="39.85546875" style="190" bestFit="1" customWidth="1"/>
    <col min="15602" max="15602" width="0" style="190" hidden="1" customWidth="1"/>
    <col min="15603" max="15603" width="7.28515625" style="190" customWidth="1"/>
    <col min="15604" max="15604" width="0" style="190" hidden="1" customWidth="1"/>
    <col min="15605" max="15605" width="7.28515625" style="190" customWidth="1"/>
    <col min="15606" max="15606" width="59.5703125" style="190" customWidth="1"/>
    <col min="15607" max="15607" width="0" style="190" hidden="1" customWidth="1"/>
    <col min="15608" max="15608" width="23.85546875" style="190" customWidth="1"/>
    <col min="15609" max="15609" width="27.42578125" style="190" customWidth="1"/>
    <col min="15610" max="15610" width="28" style="190" customWidth="1"/>
    <col min="15611" max="15613" width="0" style="190" hidden="1" customWidth="1"/>
    <col min="15614" max="15614" width="7.28515625" style="190" customWidth="1"/>
    <col min="15615" max="15615" width="6.140625" style="190" bestFit="1" customWidth="1"/>
    <col min="15616" max="15616" width="76.85546875" style="190"/>
    <col min="15617" max="15617" width="7.28515625" style="190" customWidth="1"/>
    <col min="15618" max="15618" width="6.140625" style="190" bestFit="1" customWidth="1"/>
    <col min="15619" max="15619" width="78" style="190" customWidth="1"/>
    <col min="15620" max="15620" width="20.7109375" style="190" customWidth="1"/>
    <col min="15621" max="15621" width="26" style="190" customWidth="1"/>
    <col min="15622" max="15622" width="37" style="190" bestFit="1" customWidth="1"/>
    <col min="15623" max="15631" width="0" style="190" hidden="1" customWidth="1"/>
    <col min="15632" max="15634" width="22.7109375" style="190" bestFit="1" customWidth="1"/>
    <col min="15635" max="15635" width="25.28515625" style="190" bestFit="1" customWidth="1"/>
    <col min="15636" max="15636" width="21" style="190" bestFit="1" customWidth="1"/>
    <col min="15637" max="15637" width="8.28515625" style="190" customWidth="1"/>
    <col min="15638" max="15638" width="19" style="190" bestFit="1" customWidth="1"/>
    <col min="15639" max="15639" width="20.5703125" style="190" bestFit="1" customWidth="1"/>
    <col min="15640" max="15640" width="19" style="190" customWidth="1"/>
    <col min="15641" max="15847" width="11.42578125" style="190" customWidth="1"/>
    <col min="15848" max="15850" width="7.28515625" style="190" customWidth="1"/>
    <col min="15851" max="15851" width="0" style="190" hidden="1" customWidth="1"/>
    <col min="15852" max="15852" width="7.28515625" style="190" customWidth="1"/>
    <col min="15853" max="15853" width="66.140625" style="190" customWidth="1"/>
    <col min="15854" max="15854" width="0" style="190" hidden="1" customWidth="1"/>
    <col min="15855" max="15855" width="28" style="190" customWidth="1"/>
    <col min="15856" max="15856" width="32.140625" style="190" customWidth="1"/>
    <col min="15857" max="15857" width="39.85546875" style="190" bestFit="1" customWidth="1"/>
    <col min="15858" max="15858" width="0" style="190" hidden="1" customWidth="1"/>
    <col min="15859" max="15859" width="7.28515625" style="190" customWidth="1"/>
    <col min="15860" max="15860" width="0" style="190" hidden="1" customWidth="1"/>
    <col min="15861" max="15861" width="7.28515625" style="190" customWidth="1"/>
    <col min="15862" max="15862" width="59.5703125" style="190" customWidth="1"/>
    <col min="15863" max="15863" width="0" style="190" hidden="1" customWidth="1"/>
    <col min="15864" max="15864" width="23.85546875" style="190" customWidth="1"/>
    <col min="15865" max="15865" width="27.42578125" style="190" customWidth="1"/>
    <col min="15866" max="15866" width="28" style="190" customWidth="1"/>
    <col min="15867" max="15869" width="0" style="190" hidden="1" customWidth="1"/>
    <col min="15870" max="15870" width="7.28515625" style="190" customWidth="1"/>
    <col min="15871" max="15871" width="6.140625" style="190" bestFit="1" customWidth="1"/>
    <col min="15872" max="15872" width="76.85546875" style="190"/>
    <col min="15873" max="15873" width="7.28515625" style="190" customWidth="1"/>
    <col min="15874" max="15874" width="6.140625" style="190" bestFit="1" customWidth="1"/>
    <col min="15875" max="15875" width="78" style="190" customWidth="1"/>
    <col min="15876" max="15876" width="20.7109375" style="190" customWidth="1"/>
    <col min="15877" max="15877" width="26" style="190" customWidth="1"/>
    <col min="15878" max="15878" width="37" style="190" bestFit="1" customWidth="1"/>
    <col min="15879" max="15887" width="0" style="190" hidden="1" customWidth="1"/>
    <col min="15888" max="15890" width="22.7109375" style="190" bestFit="1" customWidth="1"/>
    <col min="15891" max="15891" width="25.28515625" style="190" bestFit="1" customWidth="1"/>
    <col min="15892" max="15892" width="21" style="190" bestFit="1" customWidth="1"/>
    <col min="15893" max="15893" width="8.28515625" style="190" customWidth="1"/>
    <col min="15894" max="15894" width="19" style="190" bestFit="1" customWidth="1"/>
    <col min="15895" max="15895" width="20.5703125" style="190" bestFit="1" customWidth="1"/>
    <col min="15896" max="15896" width="19" style="190" customWidth="1"/>
    <col min="15897" max="16103" width="11.42578125" style="190" customWidth="1"/>
    <col min="16104" max="16106" width="7.28515625" style="190" customWidth="1"/>
    <col min="16107" max="16107" width="0" style="190" hidden="1" customWidth="1"/>
    <col min="16108" max="16108" width="7.28515625" style="190" customWidth="1"/>
    <col min="16109" max="16109" width="66.140625" style="190" customWidth="1"/>
    <col min="16110" max="16110" width="0" style="190" hidden="1" customWidth="1"/>
    <col min="16111" max="16111" width="28" style="190" customWidth="1"/>
    <col min="16112" max="16112" width="32.140625" style="190" customWidth="1"/>
    <col min="16113" max="16113" width="39.85546875" style="190" bestFit="1" customWidth="1"/>
    <col min="16114" max="16114" width="0" style="190" hidden="1" customWidth="1"/>
    <col min="16115" max="16115" width="7.28515625" style="190" customWidth="1"/>
    <col min="16116" max="16116" width="0" style="190" hidden="1" customWidth="1"/>
    <col min="16117" max="16117" width="7.28515625" style="190" customWidth="1"/>
    <col min="16118" max="16118" width="59.5703125" style="190" customWidth="1"/>
    <col min="16119" max="16119" width="0" style="190" hidden="1" customWidth="1"/>
    <col min="16120" max="16120" width="23.85546875" style="190" customWidth="1"/>
    <col min="16121" max="16121" width="27.42578125" style="190" customWidth="1"/>
    <col min="16122" max="16122" width="28" style="190" customWidth="1"/>
    <col min="16123" max="16125" width="0" style="190" hidden="1" customWidth="1"/>
    <col min="16126" max="16126" width="7.28515625" style="190" customWidth="1"/>
    <col min="16127" max="16127" width="6.140625" style="190" bestFit="1" customWidth="1"/>
    <col min="16128" max="16128" width="76.85546875" style="190"/>
    <col min="16129" max="16129" width="7.28515625" style="190" customWidth="1"/>
    <col min="16130" max="16130" width="6.140625" style="190" bestFit="1" customWidth="1"/>
    <col min="16131" max="16131" width="78" style="190" customWidth="1"/>
    <col min="16132" max="16132" width="20.7109375" style="190" customWidth="1"/>
    <col min="16133" max="16133" width="26" style="190" customWidth="1"/>
    <col min="16134" max="16134" width="37" style="190" bestFit="1" customWidth="1"/>
    <col min="16135" max="16143" width="0" style="190" hidden="1" customWidth="1"/>
    <col min="16144" max="16146" width="22.7109375" style="190" bestFit="1" customWidth="1"/>
    <col min="16147" max="16147" width="25.28515625" style="190" bestFit="1" customWidth="1"/>
    <col min="16148" max="16148" width="21" style="190" bestFit="1" customWidth="1"/>
    <col min="16149" max="16149" width="8.28515625" style="190" customWidth="1"/>
    <col min="16150" max="16150" width="19" style="190" bestFit="1" customWidth="1"/>
    <col min="16151" max="16151" width="20.5703125" style="190" bestFit="1" customWidth="1"/>
    <col min="16152" max="16152" width="19" style="190" customWidth="1"/>
    <col min="16153" max="16359" width="11.42578125" style="190" customWidth="1"/>
    <col min="16360" max="16362" width="7.28515625" style="190" customWidth="1"/>
    <col min="16363" max="16363" width="0" style="190" hidden="1" customWidth="1"/>
    <col min="16364" max="16364" width="7.28515625" style="190" customWidth="1"/>
    <col min="16365" max="16365" width="66.140625" style="190" customWidth="1"/>
    <col min="16366" max="16366" width="0" style="190" hidden="1" customWidth="1"/>
    <col min="16367" max="16367" width="28" style="190" customWidth="1"/>
    <col min="16368" max="16368" width="32.140625" style="190" customWidth="1"/>
    <col min="16369" max="16369" width="39.85546875" style="190" bestFit="1" customWidth="1"/>
    <col min="16370" max="16370" width="0" style="190" hidden="1" customWidth="1"/>
    <col min="16371" max="16371" width="7.28515625" style="190" customWidth="1"/>
    <col min="16372" max="16372" width="0" style="190" hidden="1" customWidth="1"/>
    <col min="16373" max="16373" width="7.28515625" style="190" customWidth="1"/>
    <col min="16374" max="16374" width="59.5703125" style="190" customWidth="1"/>
    <col min="16375" max="16375" width="0" style="190" hidden="1" customWidth="1"/>
    <col min="16376" max="16376" width="23.85546875" style="190" customWidth="1"/>
    <col min="16377" max="16377" width="27.42578125" style="190" customWidth="1"/>
    <col min="16378" max="16378" width="28" style="190" customWidth="1"/>
    <col min="16379" max="16381" width="0" style="190" hidden="1" customWidth="1"/>
    <col min="16382" max="16382" width="7.28515625" style="190" customWidth="1"/>
    <col min="16383" max="16383" width="6.140625" style="190" bestFit="1" customWidth="1"/>
    <col min="16384" max="16384" width="76.85546875" style="190"/>
  </cols>
  <sheetData>
    <row r="1" spans="1:81" s="232" customFormat="1" ht="27.75" customHeight="1" x14ac:dyDescent="0.25">
      <c r="A1" s="233"/>
      <c r="B1" s="233"/>
      <c r="C1" s="298" t="s">
        <v>0</v>
      </c>
      <c r="D1" s="298"/>
      <c r="E1" s="299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</row>
    <row r="2" spans="1:81" s="232" customFormat="1" ht="27.75" customHeight="1" x14ac:dyDescent="0.25">
      <c r="A2" s="233"/>
      <c r="B2" s="233"/>
      <c r="C2" s="298" t="s">
        <v>1</v>
      </c>
      <c r="D2" s="298"/>
      <c r="E2" s="299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</row>
    <row r="3" spans="1:81" s="232" customFormat="1" ht="27.75" customHeight="1" x14ac:dyDescent="0.25">
      <c r="A3" s="233"/>
      <c r="B3" s="233"/>
      <c r="C3" s="298" t="s">
        <v>2</v>
      </c>
      <c r="D3" s="298"/>
      <c r="E3" s="299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</row>
    <row r="4" spans="1:81" s="232" customFormat="1" ht="27.75" customHeight="1" x14ac:dyDescent="0.25">
      <c r="A4" s="233"/>
      <c r="B4" s="233"/>
      <c r="C4" s="300" t="s">
        <v>3</v>
      </c>
      <c r="D4" s="300"/>
      <c r="E4" s="301"/>
      <c r="F4" s="301"/>
      <c r="G4" s="301"/>
      <c r="H4" s="301"/>
      <c r="I4" s="301"/>
      <c r="J4" s="301"/>
      <c r="K4" s="301"/>
      <c r="L4" s="301"/>
      <c r="R4" s="233"/>
      <c r="S4" s="233"/>
      <c r="T4" s="233"/>
    </row>
    <row r="5" spans="1:81" s="232" customFormat="1" ht="27.75" customHeight="1" x14ac:dyDescent="0.25">
      <c r="A5" s="233"/>
      <c r="B5" s="233"/>
      <c r="C5" s="302" t="s">
        <v>142</v>
      </c>
      <c r="D5" s="302"/>
      <c r="E5" s="30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</row>
    <row r="6" spans="1:81" s="232" customFormat="1" ht="51" customHeight="1" x14ac:dyDescent="0.25">
      <c r="A6" s="233"/>
      <c r="B6" s="233"/>
      <c r="C6" s="302"/>
      <c r="D6" s="302"/>
      <c r="E6" s="371" t="s">
        <v>141</v>
      </c>
      <c r="F6" s="371"/>
      <c r="G6" s="371"/>
      <c r="H6" s="371"/>
      <c r="I6" s="371"/>
      <c r="J6" s="371"/>
      <c r="K6" s="371"/>
      <c r="L6" s="371"/>
      <c r="M6" s="371"/>
      <c r="N6" s="371"/>
      <c r="O6" s="371"/>
      <c r="P6" s="371"/>
      <c r="Q6" s="371"/>
      <c r="R6" s="371"/>
      <c r="S6" s="371"/>
      <c r="T6" s="371"/>
    </row>
    <row r="7" spans="1:81" s="232" customFormat="1" ht="27.75" hidden="1" customHeight="1" x14ac:dyDescent="0.25">
      <c r="A7" s="233"/>
      <c r="B7" s="233"/>
      <c r="C7" s="302"/>
      <c r="D7" s="304" t="s">
        <v>4</v>
      </c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</row>
    <row r="8" spans="1:81" s="232" customFormat="1" ht="27.75" customHeight="1" x14ac:dyDescent="0.25">
      <c r="A8" s="233"/>
      <c r="B8" s="233"/>
      <c r="C8" s="305" t="s">
        <v>177</v>
      </c>
      <c r="D8" s="305"/>
      <c r="E8" s="306"/>
      <c r="F8" s="298"/>
      <c r="G8" s="300"/>
      <c r="H8" s="233"/>
      <c r="I8" s="233"/>
      <c r="L8" s="233"/>
      <c r="M8" s="233"/>
      <c r="N8" s="233"/>
      <c r="O8" s="233"/>
      <c r="P8" s="233"/>
      <c r="Q8" s="233"/>
      <c r="R8" s="233"/>
      <c r="S8" s="233"/>
      <c r="T8" s="233"/>
    </row>
    <row r="9" spans="1:81" s="232" customFormat="1" ht="27.75" customHeight="1" x14ac:dyDescent="0.25">
      <c r="A9" s="233"/>
      <c r="B9" s="233"/>
      <c r="C9" s="305" t="s">
        <v>178</v>
      </c>
      <c r="D9" s="305"/>
      <c r="E9" s="306"/>
      <c r="F9" s="298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3"/>
      <c r="T9" s="233"/>
    </row>
    <row r="10" spans="1:81" s="232" customFormat="1" ht="21.75" hidden="1" customHeight="1" x14ac:dyDescent="0.25">
      <c r="A10" s="233"/>
      <c r="B10" s="233"/>
      <c r="C10" s="305" t="s">
        <v>5</v>
      </c>
      <c r="D10" s="305"/>
      <c r="E10" s="306"/>
      <c r="F10" s="298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3"/>
      <c r="R10" s="233"/>
      <c r="S10" s="233"/>
      <c r="T10" s="233"/>
    </row>
    <row r="11" spans="1:81" s="232" customFormat="1" ht="21.75" hidden="1" customHeight="1" x14ac:dyDescent="0.25">
      <c r="A11" s="233"/>
      <c r="B11" s="233"/>
      <c r="C11" s="307"/>
      <c r="D11" s="307"/>
      <c r="E11" s="233"/>
      <c r="F11" s="298" t="s">
        <v>6</v>
      </c>
      <c r="G11" s="233"/>
      <c r="H11" s="233"/>
      <c r="I11" s="233"/>
      <c r="J11" s="233"/>
      <c r="K11" s="233"/>
      <c r="L11" s="233"/>
      <c r="M11" s="233"/>
      <c r="N11" s="233"/>
      <c r="O11" s="233"/>
      <c r="P11" s="233"/>
      <c r="Q11" s="233"/>
      <c r="R11" s="233"/>
      <c r="S11" s="233"/>
      <c r="T11" s="233"/>
    </row>
    <row r="12" spans="1:81" s="232" customFormat="1" ht="15" customHeight="1" thickBot="1" x14ac:dyDescent="0.3">
      <c r="A12" s="296"/>
      <c r="B12" s="233"/>
      <c r="C12" s="233"/>
      <c r="D12" s="233"/>
      <c r="E12" s="299"/>
      <c r="F12" s="233"/>
      <c r="G12" s="233"/>
      <c r="H12" s="233"/>
      <c r="I12" s="233"/>
      <c r="J12" s="233"/>
      <c r="K12" s="233"/>
      <c r="L12" s="233"/>
      <c r="M12" s="233"/>
      <c r="N12" s="233"/>
      <c r="O12" s="233"/>
      <c r="P12" s="233"/>
      <c r="Q12" s="233"/>
      <c r="R12" s="233"/>
      <c r="S12" s="233"/>
      <c r="T12" s="233"/>
    </row>
    <row r="13" spans="1:81" ht="57" customHeight="1" thickBot="1" x14ac:dyDescent="0.3">
      <c r="A13" s="296"/>
      <c r="B13" s="86"/>
      <c r="C13" s="86"/>
      <c r="D13" s="87" t="s">
        <v>7</v>
      </c>
      <c r="E13" s="88" t="s">
        <v>8</v>
      </c>
      <c r="F13" s="89" t="s">
        <v>9</v>
      </c>
      <c r="G13" s="87" t="s">
        <v>10</v>
      </c>
      <c r="H13" s="87" t="s">
        <v>181</v>
      </c>
      <c r="I13" s="87" t="s">
        <v>182</v>
      </c>
      <c r="J13" s="87" t="s">
        <v>183</v>
      </c>
      <c r="K13" s="87" t="s">
        <v>14</v>
      </c>
      <c r="L13" s="87" t="s">
        <v>15</v>
      </c>
      <c r="M13" s="87" t="s">
        <v>16</v>
      </c>
      <c r="N13" s="87" t="s">
        <v>17</v>
      </c>
      <c r="O13" s="87" t="s">
        <v>18</v>
      </c>
      <c r="P13" s="87" t="s">
        <v>19</v>
      </c>
      <c r="Q13" s="87" t="s">
        <v>20</v>
      </c>
      <c r="R13" s="87" t="s">
        <v>21</v>
      </c>
      <c r="S13" s="87" t="s">
        <v>22</v>
      </c>
      <c r="T13" s="87" t="s">
        <v>23</v>
      </c>
    </row>
    <row r="14" spans="1:81" s="86" customFormat="1" ht="30" customHeight="1" thickBot="1" x14ac:dyDescent="0.3">
      <c r="A14" s="296"/>
      <c r="B14" s="128"/>
      <c r="C14" s="92" t="s">
        <v>24</v>
      </c>
      <c r="D14" s="93"/>
      <c r="E14" s="94" t="s">
        <v>25</v>
      </c>
      <c r="F14" s="95" t="s">
        <v>25</v>
      </c>
      <c r="G14" s="187" t="s">
        <v>26</v>
      </c>
      <c r="H14" s="187" t="s">
        <v>26</v>
      </c>
      <c r="I14" s="187" t="s">
        <v>26</v>
      </c>
      <c r="J14" s="187" t="s">
        <v>26</v>
      </c>
      <c r="K14" s="187" t="s">
        <v>26</v>
      </c>
      <c r="L14" s="187" t="s">
        <v>26</v>
      </c>
      <c r="M14" s="187" t="s">
        <v>26</v>
      </c>
      <c r="N14" s="187" t="s">
        <v>26</v>
      </c>
      <c r="O14" s="187" t="s">
        <v>26</v>
      </c>
      <c r="P14" s="187" t="s">
        <v>26</v>
      </c>
      <c r="Q14" s="187" t="s">
        <v>26</v>
      </c>
      <c r="R14" s="187" t="s">
        <v>26</v>
      </c>
      <c r="S14" s="96" t="s">
        <v>29</v>
      </c>
      <c r="T14" s="96"/>
      <c r="U14" s="233"/>
      <c r="V14" s="233"/>
      <c r="W14" s="233"/>
      <c r="X14" s="233"/>
      <c r="Y14" s="233"/>
      <c r="Z14" s="233"/>
      <c r="AA14" s="233"/>
      <c r="AB14" s="233"/>
      <c r="AC14" s="233"/>
      <c r="AD14" s="233"/>
      <c r="AE14" s="233"/>
      <c r="AF14" s="233"/>
      <c r="AG14" s="233"/>
      <c r="AH14" s="233"/>
      <c r="AI14" s="233"/>
      <c r="AJ14" s="233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/>
      <c r="AU14" s="233"/>
      <c r="AV14" s="233"/>
      <c r="AW14" s="233"/>
      <c r="AX14" s="233"/>
      <c r="AY14" s="233"/>
      <c r="AZ14" s="233"/>
      <c r="BA14" s="233"/>
      <c r="BB14" s="233"/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33"/>
      <c r="BU14" s="233"/>
      <c r="BV14" s="233"/>
      <c r="BW14" s="233"/>
      <c r="BX14" s="233"/>
      <c r="BY14" s="233"/>
      <c r="BZ14" s="233"/>
      <c r="CA14" s="233"/>
      <c r="CB14" s="233"/>
      <c r="CC14" s="233"/>
    </row>
    <row r="15" spans="1:81" s="86" customFormat="1" ht="18.75" thickBot="1" x14ac:dyDescent="0.3">
      <c r="A15" s="297"/>
      <c r="B15" s="97">
        <v>1</v>
      </c>
      <c r="C15" s="87" t="s">
        <v>30</v>
      </c>
      <c r="D15" s="98" t="s">
        <v>31</v>
      </c>
      <c r="E15" s="99">
        <f>+G15*12</f>
        <v>709568172</v>
      </c>
      <c r="F15" s="100">
        <f>SUM(G15:M15)</f>
        <v>413914767</v>
      </c>
      <c r="G15" s="101">
        <v>59130681</v>
      </c>
      <c r="H15" s="101">
        <v>59130681</v>
      </c>
      <c r="I15" s="101">
        <v>59130681</v>
      </c>
      <c r="J15" s="320">
        <v>59130681</v>
      </c>
      <c r="K15" s="101">
        <v>59130681</v>
      </c>
      <c r="L15" s="101">
        <v>59130681</v>
      </c>
      <c r="M15" s="101">
        <v>59130681</v>
      </c>
      <c r="N15" s="101"/>
      <c r="O15" s="101"/>
      <c r="P15" s="101"/>
      <c r="Q15" s="101"/>
      <c r="R15" s="101"/>
      <c r="S15" s="103">
        <f t="shared" ref="S15:S33" si="0">SUM(G15:R15)</f>
        <v>413914767</v>
      </c>
      <c r="T15" s="103">
        <f>+F15-S15</f>
        <v>0</v>
      </c>
      <c r="U15" s="233"/>
      <c r="V15" s="234"/>
      <c r="W15" s="233"/>
      <c r="X15" s="233"/>
      <c r="Y15" s="233"/>
      <c r="Z15" s="233"/>
      <c r="AA15" s="233"/>
      <c r="AB15" s="233"/>
      <c r="AC15" s="233"/>
      <c r="AD15" s="233"/>
      <c r="AE15" s="233"/>
      <c r="AF15" s="233"/>
      <c r="AG15" s="233"/>
      <c r="AH15" s="233"/>
      <c r="AI15" s="233"/>
      <c r="AJ15" s="233"/>
      <c r="AK15" s="233"/>
      <c r="AL15" s="233"/>
      <c r="AM15" s="233"/>
      <c r="AN15" s="233"/>
      <c r="AO15" s="233"/>
      <c r="AP15" s="233"/>
      <c r="AQ15" s="233"/>
      <c r="AR15" s="233"/>
      <c r="AS15" s="233"/>
      <c r="AT15" s="233"/>
      <c r="AU15" s="233"/>
      <c r="AV15" s="233"/>
      <c r="AW15" s="233"/>
      <c r="AX15" s="233"/>
      <c r="AY15" s="233"/>
      <c r="AZ15" s="233"/>
      <c r="BA15" s="233"/>
      <c r="BB15" s="233"/>
      <c r="BC15" s="233"/>
      <c r="BD15" s="233"/>
      <c r="BE15" s="233"/>
      <c r="BF15" s="233"/>
      <c r="BG15" s="233"/>
      <c r="BH15" s="233"/>
      <c r="BI15" s="233"/>
      <c r="BJ15" s="233"/>
      <c r="BK15" s="233"/>
      <c r="BL15" s="233"/>
      <c r="BM15" s="233"/>
      <c r="BN15" s="233"/>
      <c r="BO15" s="233"/>
      <c r="BP15" s="233"/>
      <c r="BQ15" s="233"/>
      <c r="BR15" s="233"/>
      <c r="BS15" s="233"/>
      <c r="BT15" s="233"/>
      <c r="BU15" s="233"/>
      <c r="BV15" s="233"/>
      <c r="BW15" s="233"/>
      <c r="BX15" s="233"/>
      <c r="BY15" s="233"/>
      <c r="BZ15" s="233"/>
      <c r="CA15" s="233"/>
      <c r="CB15" s="233"/>
      <c r="CC15" s="233"/>
    </row>
    <row r="16" spans="1:81" s="86" customFormat="1" ht="18.75" thickBot="1" x14ac:dyDescent="0.3">
      <c r="A16" s="297"/>
      <c r="B16" s="97">
        <v>4</v>
      </c>
      <c r="C16" s="87" t="s">
        <v>34</v>
      </c>
      <c r="D16" s="98" t="s">
        <v>31</v>
      </c>
      <c r="E16" s="105">
        <f>+G16*12</f>
        <v>71420616</v>
      </c>
      <c r="F16" s="106">
        <f>+G16+H16+I16+J16+K16+L16+M16</f>
        <v>41662026</v>
      </c>
      <c r="G16" s="107">
        <v>5951718</v>
      </c>
      <c r="H16" s="107">
        <v>5951718</v>
      </c>
      <c r="I16" s="107">
        <v>5951718</v>
      </c>
      <c r="J16" s="321">
        <v>5951718</v>
      </c>
      <c r="K16" s="107">
        <v>5951718</v>
      </c>
      <c r="L16" s="107">
        <v>5951718</v>
      </c>
      <c r="M16" s="107">
        <v>5951718</v>
      </c>
      <c r="N16" s="107"/>
      <c r="O16" s="107"/>
      <c r="P16" s="107"/>
      <c r="Q16" s="107"/>
      <c r="R16" s="107"/>
      <c r="S16" s="109">
        <f t="shared" si="0"/>
        <v>41662026</v>
      </c>
      <c r="T16" s="103">
        <f t="shared" ref="T16:T34" si="1">+F16-S16</f>
        <v>0</v>
      </c>
      <c r="U16" s="233"/>
      <c r="V16" s="234"/>
      <c r="W16" s="233"/>
      <c r="X16" s="233"/>
      <c r="Y16" s="233"/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233"/>
      <c r="AV16" s="233"/>
      <c r="AW16" s="233"/>
      <c r="AX16" s="233"/>
      <c r="AY16" s="233"/>
      <c r="AZ16" s="233"/>
      <c r="BA16" s="233"/>
      <c r="BB16" s="233"/>
      <c r="BC16" s="233"/>
      <c r="BD16" s="233"/>
      <c r="BE16" s="233"/>
      <c r="BF16" s="233"/>
      <c r="BG16" s="233"/>
      <c r="BH16" s="233"/>
      <c r="BI16" s="233"/>
      <c r="BJ16" s="233"/>
      <c r="BK16" s="233"/>
      <c r="BL16" s="233"/>
      <c r="BM16" s="233"/>
      <c r="BN16" s="233"/>
      <c r="BO16" s="233"/>
      <c r="BP16" s="233"/>
      <c r="BQ16" s="233"/>
      <c r="BR16" s="233"/>
      <c r="BS16" s="233"/>
      <c r="BT16" s="233"/>
      <c r="BU16" s="233"/>
      <c r="BV16" s="233"/>
      <c r="BW16" s="233"/>
      <c r="BX16" s="233"/>
      <c r="BY16" s="233"/>
      <c r="BZ16" s="233"/>
      <c r="CA16" s="233"/>
      <c r="CB16" s="233"/>
      <c r="CC16" s="233"/>
    </row>
    <row r="17" spans="1:81" s="86" customFormat="1" ht="18.75" thickBot="1" x14ac:dyDescent="0.3">
      <c r="A17" s="297"/>
      <c r="B17" s="97">
        <v>8</v>
      </c>
      <c r="C17" s="87" t="s">
        <v>37</v>
      </c>
      <c r="D17" s="98" t="s">
        <v>31</v>
      </c>
      <c r="E17" s="105">
        <f t="shared" ref="E17:E18" si="2">+G17*12</f>
        <v>10930332</v>
      </c>
      <c r="F17" s="106">
        <f>+G17+H17+I17+J17+K17+L17+M17</f>
        <v>7108128</v>
      </c>
      <c r="G17" s="107">
        <v>910861</v>
      </c>
      <c r="H17" s="107">
        <v>910862</v>
      </c>
      <c r="I17" s="107">
        <v>910862</v>
      </c>
      <c r="J17" s="321">
        <v>910862</v>
      </c>
      <c r="K17" s="107">
        <v>910862</v>
      </c>
      <c r="L17" s="107">
        <v>910862</v>
      </c>
      <c r="M17" s="107">
        <v>1642957</v>
      </c>
      <c r="N17" s="107"/>
      <c r="O17" s="107"/>
      <c r="P17" s="107"/>
      <c r="Q17" s="107"/>
      <c r="R17" s="107"/>
      <c r="S17" s="109">
        <f t="shared" si="0"/>
        <v>7108128</v>
      </c>
      <c r="T17" s="103">
        <f t="shared" si="1"/>
        <v>0</v>
      </c>
      <c r="U17" s="233"/>
      <c r="V17" s="234"/>
      <c r="W17" s="233"/>
      <c r="X17" s="233"/>
      <c r="Y17" s="233"/>
      <c r="Z17" s="233"/>
      <c r="AA17" s="233"/>
      <c r="AB17" s="233"/>
      <c r="AC17" s="233"/>
      <c r="AD17" s="233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33"/>
      <c r="AX17" s="233"/>
      <c r="AY17" s="233"/>
      <c r="AZ17" s="233"/>
      <c r="BA17" s="233"/>
      <c r="BB17" s="233"/>
      <c r="BC17" s="233"/>
      <c r="BD17" s="233"/>
      <c r="BE17" s="233"/>
      <c r="BF17" s="233"/>
      <c r="BG17" s="233"/>
      <c r="BH17" s="233"/>
      <c r="BI17" s="233"/>
      <c r="BJ17" s="233"/>
      <c r="BK17" s="233"/>
      <c r="BL17" s="233"/>
      <c r="BM17" s="233"/>
      <c r="BN17" s="233"/>
      <c r="BO17" s="233"/>
      <c r="BP17" s="233"/>
      <c r="BQ17" s="233"/>
      <c r="BR17" s="233"/>
      <c r="BS17" s="233"/>
      <c r="BT17" s="233"/>
      <c r="BU17" s="233"/>
      <c r="BV17" s="233"/>
      <c r="BW17" s="233"/>
      <c r="BX17" s="233"/>
      <c r="BY17" s="233"/>
      <c r="BZ17" s="233"/>
      <c r="CA17" s="233"/>
      <c r="CB17" s="233"/>
      <c r="CC17" s="233"/>
    </row>
    <row r="18" spans="1:81" s="86" customFormat="1" ht="18.75" thickBot="1" x14ac:dyDescent="0.3">
      <c r="A18" s="297"/>
      <c r="B18" s="97">
        <v>10</v>
      </c>
      <c r="C18" s="87" t="s">
        <v>39</v>
      </c>
      <c r="D18" s="98" t="s">
        <v>31</v>
      </c>
      <c r="E18" s="105">
        <f t="shared" si="2"/>
        <v>6627216</v>
      </c>
      <c r="F18" s="106">
        <f>+G18+H18+I18+J18+K18+L18+M18</f>
        <v>3865876</v>
      </c>
      <c r="G18" s="107">
        <v>552268</v>
      </c>
      <c r="H18" s="107">
        <v>552268</v>
      </c>
      <c r="I18" s="107">
        <v>552268</v>
      </c>
      <c r="J18" s="321">
        <v>552268</v>
      </c>
      <c r="K18" s="107">
        <v>552268</v>
      </c>
      <c r="L18" s="107">
        <v>552268</v>
      </c>
      <c r="M18" s="107">
        <v>552268</v>
      </c>
      <c r="N18" s="107"/>
      <c r="O18" s="107"/>
      <c r="P18" s="107"/>
      <c r="Q18" s="107"/>
      <c r="R18" s="107"/>
      <c r="S18" s="109">
        <f t="shared" si="0"/>
        <v>3865876</v>
      </c>
      <c r="T18" s="103">
        <f t="shared" si="1"/>
        <v>0</v>
      </c>
      <c r="U18" s="233"/>
      <c r="V18" s="234"/>
      <c r="W18" s="233"/>
      <c r="X18" s="233"/>
      <c r="Y18" s="233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  <c r="AU18" s="233"/>
      <c r="AV18" s="233"/>
      <c r="AW18" s="233"/>
      <c r="AX18" s="233"/>
      <c r="AY18" s="233"/>
      <c r="AZ18" s="233"/>
      <c r="BA18" s="233"/>
      <c r="BB18" s="233"/>
      <c r="BC18" s="233"/>
      <c r="BD18" s="233"/>
      <c r="BE18" s="233"/>
      <c r="BF18" s="233"/>
      <c r="BG18" s="233"/>
      <c r="BH18" s="233"/>
      <c r="BI18" s="233"/>
      <c r="BJ18" s="233"/>
      <c r="BK18" s="233"/>
      <c r="BL18" s="233"/>
      <c r="BM18" s="233"/>
      <c r="BN18" s="233"/>
      <c r="BO18" s="233"/>
      <c r="BP18" s="233"/>
      <c r="BQ18" s="233"/>
      <c r="BR18" s="233"/>
      <c r="BS18" s="233"/>
      <c r="BT18" s="233"/>
      <c r="BU18" s="233"/>
      <c r="BV18" s="233"/>
      <c r="BW18" s="233"/>
      <c r="BX18" s="233"/>
      <c r="BY18" s="233"/>
      <c r="BZ18" s="233"/>
      <c r="CA18" s="233"/>
      <c r="CB18" s="233"/>
      <c r="CC18" s="233"/>
    </row>
    <row r="19" spans="1:81" s="86" customFormat="1" ht="18.75" thickBot="1" x14ac:dyDescent="0.3">
      <c r="A19" s="297"/>
      <c r="B19" s="97">
        <v>16</v>
      </c>
      <c r="C19" s="87" t="s">
        <v>45</v>
      </c>
      <c r="D19" s="98">
        <v>1307</v>
      </c>
      <c r="E19" s="105">
        <v>26099177</v>
      </c>
      <c r="F19" s="106">
        <f>6524794+2174932+2174931+2174932+2174931</f>
        <v>15224520</v>
      </c>
      <c r="G19" s="107"/>
      <c r="H19" s="107"/>
      <c r="I19" s="107">
        <v>6524794</v>
      </c>
      <c r="J19" s="321">
        <v>2174932</v>
      </c>
      <c r="K19" s="107"/>
      <c r="L19" s="107"/>
      <c r="M19" s="107">
        <v>2174931</v>
      </c>
      <c r="N19" s="107"/>
      <c r="O19" s="107"/>
      <c r="P19" s="107"/>
      <c r="Q19" s="107"/>
      <c r="R19" s="107"/>
      <c r="S19" s="109">
        <f t="shared" si="0"/>
        <v>10874657</v>
      </c>
      <c r="T19" s="103">
        <f t="shared" si="1"/>
        <v>4349863</v>
      </c>
      <c r="U19" s="233"/>
      <c r="V19" s="234"/>
      <c r="W19" s="233"/>
      <c r="X19" s="233"/>
      <c r="Y19" s="233"/>
      <c r="Z19" s="233"/>
      <c r="AA19" s="233"/>
      <c r="AB19" s="233"/>
      <c r="AC19" s="233"/>
      <c r="AD19" s="233"/>
      <c r="AE19" s="233"/>
      <c r="AF19" s="233"/>
      <c r="AG19" s="233"/>
      <c r="AH19" s="233"/>
      <c r="AI19" s="233"/>
      <c r="AJ19" s="233"/>
      <c r="AK19" s="233"/>
      <c r="AL19" s="233"/>
      <c r="AM19" s="233"/>
      <c r="AN19" s="233"/>
      <c r="AO19" s="233"/>
      <c r="AP19" s="233"/>
      <c r="AQ19" s="233"/>
      <c r="AR19" s="233"/>
      <c r="AS19" s="233"/>
      <c r="AT19" s="233"/>
      <c r="AU19" s="233"/>
      <c r="AV19" s="233"/>
      <c r="AW19" s="233"/>
      <c r="AX19" s="233"/>
      <c r="AY19" s="233"/>
      <c r="AZ19" s="233"/>
      <c r="BA19" s="233"/>
      <c r="BB19" s="233"/>
      <c r="BC19" s="233"/>
      <c r="BD19" s="233"/>
      <c r="BE19" s="233"/>
      <c r="BF19" s="233"/>
      <c r="BG19" s="233"/>
      <c r="BH19" s="233"/>
      <c r="BI19" s="233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3"/>
      <c r="CB19" s="233"/>
      <c r="CC19" s="233"/>
    </row>
    <row r="20" spans="1:81" s="86" customFormat="1" ht="18.75" thickBot="1" x14ac:dyDescent="0.3">
      <c r="A20" s="297"/>
      <c r="B20" s="97">
        <v>17</v>
      </c>
      <c r="C20" s="87" t="s">
        <v>46</v>
      </c>
      <c r="D20" s="98">
        <v>1297</v>
      </c>
      <c r="E20" s="105">
        <v>17316684</v>
      </c>
      <c r="F20" s="106">
        <f>+J20</f>
        <v>8658342</v>
      </c>
      <c r="G20" s="107"/>
      <c r="H20" s="107"/>
      <c r="I20" s="107"/>
      <c r="J20" s="321">
        <v>8658342</v>
      </c>
      <c r="K20" s="107"/>
      <c r="L20" s="107"/>
      <c r="M20" s="107"/>
      <c r="N20" s="107"/>
      <c r="O20" s="107"/>
      <c r="P20" s="107"/>
      <c r="Q20" s="107"/>
      <c r="R20" s="107"/>
      <c r="S20" s="109">
        <f t="shared" si="0"/>
        <v>8658342</v>
      </c>
      <c r="T20" s="103">
        <f t="shared" si="1"/>
        <v>0</v>
      </c>
      <c r="U20" s="278"/>
      <c r="V20" s="234"/>
      <c r="W20" s="233"/>
      <c r="X20" s="233"/>
      <c r="Y20" s="233"/>
      <c r="Z20" s="233"/>
      <c r="AA20" s="233"/>
      <c r="AB20" s="233"/>
      <c r="AC20" s="233"/>
      <c r="AD20" s="233"/>
      <c r="AE20" s="233"/>
      <c r="AF20" s="233"/>
      <c r="AG20" s="233"/>
      <c r="AH20" s="233"/>
      <c r="AI20" s="233"/>
      <c r="AJ20" s="233"/>
      <c r="AK20" s="233"/>
      <c r="AL20" s="233"/>
      <c r="AM20" s="233"/>
      <c r="AN20" s="233"/>
      <c r="AO20" s="233"/>
      <c r="AP20" s="233"/>
      <c r="AQ20" s="233"/>
      <c r="AR20" s="233"/>
      <c r="AS20" s="233"/>
      <c r="AT20" s="233"/>
      <c r="AU20" s="233"/>
      <c r="AV20" s="233"/>
      <c r="AW20" s="233"/>
      <c r="AX20" s="233"/>
      <c r="AY20" s="233"/>
      <c r="AZ20" s="233"/>
      <c r="BA20" s="233"/>
      <c r="BB20" s="233"/>
      <c r="BC20" s="233"/>
      <c r="BD20" s="233"/>
      <c r="BE20" s="233"/>
      <c r="BF20" s="233"/>
      <c r="BG20" s="233"/>
      <c r="BH20" s="233"/>
      <c r="BI20" s="233"/>
      <c r="BJ20" s="233"/>
      <c r="BK20" s="233"/>
      <c r="BL20" s="233"/>
      <c r="BM20" s="233"/>
      <c r="BN20" s="233"/>
      <c r="BO20" s="233"/>
      <c r="BP20" s="233"/>
      <c r="BQ20" s="233"/>
      <c r="BR20" s="233"/>
      <c r="BS20" s="233"/>
      <c r="BT20" s="233"/>
      <c r="BU20" s="233"/>
      <c r="BV20" s="233"/>
      <c r="BW20" s="233"/>
      <c r="BX20" s="233"/>
      <c r="BY20" s="233"/>
      <c r="BZ20" s="233"/>
      <c r="CA20" s="233"/>
      <c r="CB20" s="233"/>
      <c r="CC20" s="233"/>
    </row>
    <row r="21" spans="1:81" s="204" customFormat="1" ht="18.75" thickBot="1" x14ac:dyDescent="0.3">
      <c r="A21" s="297"/>
      <c r="B21" s="97">
        <v>22</v>
      </c>
      <c r="C21" s="87" t="s">
        <v>232</v>
      </c>
      <c r="D21" s="98">
        <v>3664</v>
      </c>
      <c r="E21" s="105">
        <v>7332635</v>
      </c>
      <c r="F21" s="106">
        <v>5132845</v>
      </c>
      <c r="G21" s="107"/>
      <c r="H21" s="107"/>
      <c r="I21" s="107"/>
      <c r="J21" s="321"/>
      <c r="K21" s="107"/>
      <c r="L21" s="107"/>
      <c r="M21" s="107"/>
      <c r="N21" s="107"/>
      <c r="O21" s="107"/>
      <c r="P21" s="107"/>
      <c r="Q21" s="107"/>
      <c r="R21" s="107"/>
      <c r="S21" s="109">
        <f t="shared" si="0"/>
        <v>0</v>
      </c>
      <c r="T21" s="103">
        <f t="shared" si="1"/>
        <v>5132845</v>
      </c>
      <c r="U21" s="233"/>
      <c r="V21" s="234"/>
      <c r="W21" s="233"/>
      <c r="X21" s="233"/>
      <c r="Y21" s="233"/>
      <c r="Z21" s="233"/>
      <c r="AA21" s="233"/>
      <c r="AB21" s="233"/>
      <c r="AC21" s="233"/>
      <c r="AD21" s="233"/>
      <c r="AE21" s="233"/>
      <c r="AF21" s="233"/>
      <c r="AG21" s="233"/>
      <c r="AH21" s="233"/>
      <c r="AI21" s="233"/>
      <c r="AJ21" s="233"/>
      <c r="AK21" s="233"/>
      <c r="AL21" s="233"/>
      <c r="AM21" s="233"/>
      <c r="AN21" s="233"/>
      <c r="AO21" s="233"/>
      <c r="AP21" s="233"/>
      <c r="AQ21" s="233"/>
      <c r="AR21" s="233"/>
      <c r="AS21" s="233"/>
      <c r="AT21" s="233"/>
      <c r="AU21" s="233"/>
      <c r="AV21" s="233"/>
      <c r="AW21" s="233"/>
      <c r="AX21" s="233"/>
      <c r="AY21" s="233"/>
      <c r="AZ21" s="233"/>
      <c r="BA21" s="233"/>
      <c r="BB21" s="233"/>
      <c r="BC21" s="233"/>
      <c r="BD21" s="233"/>
      <c r="BE21" s="233"/>
      <c r="BF21" s="233"/>
      <c r="BG21" s="233"/>
      <c r="BH21" s="233"/>
      <c r="BI21" s="233"/>
      <c r="BJ21" s="233"/>
      <c r="BK21" s="233"/>
      <c r="BL21" s="233"/>
      <c r="BM21" s="233"/>
      <c r="BN21" s="233"/>
      <c r="BO21" s="233"/>
      <c r="BP21" s="233"/>
      <c r="BQ21" s="233"/>
      <c r="BR21" s="233"/>
      <c r="BS21" s="233"/>
      <c r="BT21" s="233"/>
      <c r="BU21" s="233"/>
      <c r="BV21" s="233"/>
      <c r="BW21" s="233"/>
      <c r="BX21" s="233"/>
      <c r="BY21" s="233"/>
      <c r="BZ21" s="233"/>
      <c r="CA21" s="233"/>
      <c r="CB21" s="233"/>
      <c r="CC21" s="233"/>
    </row>
    <row r="22" spans="1:81" s="117" customFormat="1" ht="18.75" thickBot="1" x14ac:dyDescent="0.3">
      <c r="A22" s="297"/>
      <c r="B22" s="97">
        <v>30</v>
      </c>
      <c r="C22" s="87" t="s">
        <v>58</v>
      </c>
      <c r="D22" s="98">
        <v>896</v>
      </c>
      <c r="E22" s="105">
        <v>44377866</v>
      </c>
      <c r="F22" s="106">
        <v>44377866</v>
      </c>
      <c r="G22" s="107"/>
      <c r="H22" s="107"/>
      <c r="I22" s="107">
        <v>14792622</v>
      </c>
      <c r="J22" s="321">
        <v>29585244</v>
      </c>
      <c r="K22" s="107"/>
      <c r="L22" s="107"/>
      <c r="M22" s="107"/>
      <c r="N22" s="107"/>
      <c r="O22" s="107"/>
      <c r="P22" s="107"/>
      <c r="Q22" s="107"/>
      <c r="R22" s="107"/>
      <c r="S22" s="109">
        <f t="shared" si="0"/>
        <v>44377866</v>
      </c>
      <c r="T22" s="103">
        <f t="shared" si="1"/>
        <v>0</v>
      </c>
      <c r="U22" s="279"/>
      <c r="V22" s="234"/>
      <c r="W22" s="279"/>
      <c r="X22" s="279"/>
      <c r="Y22" s="279"/>
      <c r="Z22" s="279"/>
      <c r="AA22" s="279"/>
      <c r="AB22" s="279"/>
      <c r="AC22" s="279"/>
      <c r="AD22" s="279"/>
      <c r="AE22" s="279"/>
      <c r="AF22" s="279"/>
      <c r="AG22" s="279"/>
      <c r="AH22" s="279"/>
      <c r="AI22" s="279"/>
      <c r="AJ22" s="282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235"/>
      <c r="BL22" s="235"/>
      <c r="BM22" s="235"/>
      <c r="BN22" s="235"/>
      <c r="BO22" s="235"/>
      <c r="BP22" s="235"/>
      <c r="BQ22" s="235"/>
      <c r="BR22" s="235"/>
      <c r="BS22" s="235"/>
      <c r="BT22" s="235"/>
      <c r="BU22" s="235"/>
      <c r="BV22" s="235"/>
      <c r="BW22" s="235"/>
      <c r="BX22" s="235"/>
      <c r="BY22" s="235"/>
      <c r="BZ22" s="235"/>
      <c r="CA22" s="235"/>
      <c r="CB22" s="235"/>
      <c r="CC22" s="235"/>
    </row>
    <row r="23" spans="1:81" s="117" customFormat="1" ht="18.75" thickBot="1" x14ac:dyDescent="0.3">
      <c r="A23" s="297"/>
      <c r="B23" s="97">
        <v>32</v>
      </c>
      <c r="C23" s="87" t="s">
        <v>60</v>
      </c>
      <c r="D23" s="98">
        <v>1302</v>
      </c>
      <c r="E23" s="112">
        <v>2107392</v>
      </c>
      <c r="F23" s="106">
        <v>1475174.3999999999</v>
      </c>
      <c r="G23" s="107"/>
      <c r="H23" s="107"/>
      <c r="I23" s="107">
        <v>1475174.3999999999</v>
      </c>
      <c r="J23" s="321"/>
      <c r="K23" s="107"/>
      <c r="L23" s="107"/>
      <c r="M23" s="107"/>
      <c r="N23" s="107"/>
      <c r="O23" s="107"/>
      <c r="P23" s="107"/>
      <c r="Q23" s="107"/>
      <c r="R23" s="107"/>
      <c r="S23" s="109">
        <f t="shared" si="0"/>
        <v>1475174.3999999999</v>
      </c>
      <c r="T23" s="103">
        <f t="shared" si="1"/>
        <v>0</v>
      </c>
      <c r="U23" s="279"/>
      <c r="V23" s="234"/>
      <c r="W23" s="279"/>
      <c r="X23" s="279"/>
      <c r="Y23" s="279"/>
      <c r="Z23" s="279"/>
      <c r="AA23" s="279"/>
      <c r="AB23" s="279"/>
      <c r="AC23" s="279"/>
      <c r="AD23" s="279"/>
      <c r="AE23" s="279"/>
      <c r="AF23" s="279"/>
      <c r="AG23" s="279"/>
      <c r="AH23" s="279"/>
      <c r="AI23" s="279"/>
      <c r="AJ23" s="282"/>
      <c r="AK23" s="235"/>
      <c r="AL23" s="235"/>
      <c r="AM23" s="235"/>
      <c r="AN23" s="235"/>
      <c r="AO23" s="235"/>
      <c r="AP23" s="235"/>
      <c r="AQ23" s="235"/>
      <c r="AR23" s="235"/>
      <c r="AS23" s="235"/>
      <c r="AT23" s="235"/>
      <c r="AU23" s="235"/>
      <c r="AV23" s="235"/>
      <c r="AW23" s="235"/>
      <c r="AX23" s="235"/>
      <c r="AY23" s="235"/>
      <c r="AZ23" s="235"/>
      <c r="BA23" s="235"/>
      <c r="BB23" s="235"/>
      <c r="BC23" s="235"/>
      <c r="BD23" s="235"/>
      <c r="BE23" s="235"/>
      <c r="BF23" s="235"/>
      <c r="BG23" s="235"/>
      <c r="BH23" s="235"/>
      <c r="BI23" s="235"/>
      <c r="BJ23" s="235"/>
      <c r="BK23" s="235"/>
      <c r="BL23" s="235"/>
      <c r="BM23" s="235"/>
      <c r="BN23" s="235"/>
      <c r="BO23" s="235"/>
      <c r="BP23" s="235"/>
      <c r="BQ23" s="235"/>
      <c r="BR23" s="235"/>
      <c r="BS23" s="235"/>
      <c r="BT23" s="235"/>
      <c r="BU23" s="235"/>
      <c r="BV23" s="235"/>
      <c r="BW23" s="235"/>
      <c r="BX23" s="235"/>
      <c r="BY23" s="235"/>
      <c r="BZ23" s="235"/>
      <c r="CA23" s="235"/>
      <c r="CB23" s="235"/>
      <c r="CC23" s="235"/>
    </row>
    <row r="24" spans="1:81" s="117" customFormat="1" ht="18.75" thickBot="1" x14ac:dyDescent="0.3">
      <c r="A24" s="297"/>
      <c r="B24" s="97">
        <v>33</v>
      </c>
      <c r="C24" s="87" t="s">
        <v>61</v>
      </c>
      <c r="D24" s="98">
        <v>1302</v>
      </c>
      <c r="E24" s="112">
        <v>7966742</v>
      </c>
      <c r="F24" s="106">
        <v>5576719.3999999994</v>
      </c>
      <c r="G24" s="107"/>
      <c r="H24" s="107"/>
      <c r="I24" s="107">
        <v>5576719.3999999994</v>
      </c>
      <c r="J24" s="321"/>
      <c r="K24" s="107"/>
      <c r="L24" s="107"/>
      <c r="M24" s="107"/>
      <c r="N24" s="107"/>
      <c r="O24" s="107"/>
      <c r="P24" s="107"/>
      <c r="Q24" s="107"/>
      <c r="R24" s="107"/>
      <c r="S24" s="109">
        <f t="shared" si="0"/>
        <v>5576719.3999999994</v>
      </c>
      <c r="T24" s="103">
        <f t="shared" si="1"/>
        <v>0</v>
      </c>
      <c r="U24" s="279"/>
      <c r="V24" s="234"/>
      <c r="W24" s="279"/>
      <c r="X24" s="279"/>
      <c r="Y24" s="279"/>
      <c r="Z24" s="279"/>
      <c r="AA24" s="279"/>
      <c r="AB24" s="279"/>
      <c r="AC24" s="279"/>
      <c r="AD24" s="279"/>
      <c r="AE24" s="279"/>
      <c r="AF24" s="279"/>
      <c r="AG24" s="279"/>
      <c r="AH24" s="279"/>
      <c r="AI24" s="279"/>
      <c r="AJ24" s="282"/>
      <c r="AK24" s="235"/>
      <c r="AL24" s="235"/>
      <c r="AM24" s="235"/>
      <c r="AN24" s="235"/>
      <c r="AO24" s="235"/>
      <c r="AP24" s="235"/>
      <c r="AQ24" s="235"/>
      <c r="AR24" s="235"/>
      <c r="AS24" s="235"/>
      <c r="AT24" s="235"/>
      <c r="AU24" s="235"/>
      <c r="AV24" s="235"/>
      <c r="AW24" s="235"/>
      <c r="AX24" s="235"/>
      <c r="AY24" s="235"/>
      <c r="AZ24" s="235"/>
      <c r="BA24" s="235"/>
      <c r="BB24" s="235"/>
      <c r="BC24" s="235"/>
      <c r="BD24" s="235"/>
      <c r="BE24" s="235"/>
      <c r="BF24" s="235"/>
      <c r="BG24" s="235"/>
      <c r="BH24" s="235"/>
      <c r="BI24" s="235"/>
      <c r="BJ24" s="235"/>
      <c r="BK24" s="235"/>
      <c r="BL24" s="235"/>
      <c r="BM24" s="235"/>
      <c r="BN24" s="235"/>
      <c r="BO24" s="235"/>
      <c r="BP24" s="235"/>
      <c r="BQ24" s="235"/>
      <c r="BR24" s="235"/>
      <c r="BS24" s="235"/>
      <c r="BT24" s="235"/>
      <c r="BU24" s="235"/>
      <c r="BV24" s="235"/>
      <c r="BW24" s="235"/>
      <c r="BX24" s="235"/>
      <c r="BY24" s="235"/>
      <c r="BZ24" s="235"/>
      <c r="CA24" s="235"/>
      <c r="CB24" s="235"/>
      <c r="CC24" s="235"/>
    </row>
    <row r="25" spans="1:81" s="117" customFormat="1" ht="18.75" thickBot="1" x14ac:dyDescent="0.3">
      <c r="A25" s="297"/>
      <c r="B25" s="97">
        <v>36</v>
      </c>
      <c r="C25" s="87" t="s">
        <v>63</v>
      </c>
      <c r="D25" s="98">
        <v>2230</v>
      </c>
      <c r="E25" s="105">
        <v>13798889</v>
      </c>
      <c r="F25" s="106">
        <f>+L25</f>
        <v>6412948</v>
      </c>
      <c r="G25" s="107"/>
      <c r="H25" s="107"/>
      <c r="I25" s="107"/>
      <c r="J25" s="321"/>
      <c r="K25" s="107"/>
      <c r="L25" s="107">
        <v>6412948</v>
      </c>
      <c r="M25" s="107"/>
      <c r="N25" s="107"/>
      <c r="O25" s="107"/>
      <c r="P25" s="107"/>
      <c r="Q25" s="107"/>
      <c r="R25" s="107"/>
      <c r="S25" s="109">
        <f t="shared" si="0"/>
        <v>6412948</v>
      </c>
      <c r="T25" s="103">
        <f t="shared" si="1"/>
        <v>0</v>
      </c>
      <c r="U25" s="279"/>
      <c r="V25" s="234"/>
      <c r="W25" s="279"/>
      <c r="X25" s="279"/>
      <c r="Y25" s="279"/>
      <c r="Z25" s="279"/>
      <c r="AA25" s="279"/>
      <c r="AB25" s="279"/>
      <c r="AC25" s="279"/>
      <c r="AD25" s="279"/>
      <c r="AE25" s="279"/>
      <c r="AF25" s="279"/>
      <c r="AG25" s="279"/>
      <c r="AH25" s="279"/>
      <c r="AI25" s="279"/>
      <c r="AJ25" s="282"/>
      <c r="AK25" s="235"/>
      <c r="AL25" s="235"/>
      <c r="AM25" s="235"/>
      <c r="AN25" s="235"/>
      <c r="AO25" s="235"/>
      <c r="AP25" s="235"/>
      <c r="AQ25" s="235"/>
      <c r="AR25" s="235"/>
      <c r="AS25" s="235"/>
      <c r="AT25" s="235"/>
      <c r="AU25" s="235"/>
      <c r="AV25" s="235"/>
      <c r="AW25" s="235"/>
      <c r="AX25" s="235"/>
      <c r="AY25" s="235"/>
      <c r="AZ25" s="235"/>
      <c r="BA25" s="235"/>
      <c r="BB25" s="235"/>
      <c r="BC25" s="235"/>
      <c r="BD25" s="235"/>
      <c r="BE25" s="235"/>
      <c r="BF25" s="235"/>
      <c r="BG25" s="235"/>
      <c r="BH25" s="235"/>
      <c r="BI25" s="235"/>
      <c r="BJ25" s="235"/>
      <c r="BK25" s="235"/>
      <c r="BL25" s="235"/>
      <c r="BM25" s="235"/>
      <c r="BN25" s="235"/>
      <c r="BO25" s="235"/>
      <c r="BP25" s="235"/>
      <c r="BQ25" s="235"/>
      <c r="BR25" s="235"/>
      <c r="BS25" s="235"/>
      <c r="BT25" s="235"/>
      <c r="BU25" s="235"/>
      <c r="BV25" s="235"/>
      <c r="BW25" s="235"/>
      <c r="BX25" s="235"/>
      <c r="BY25" s="235"/>
      <c r="BZ25" s="235"/>
      <c r="CA25" s="235"/>
      <c r="CB25" s="235"/>
      <c r="CC25" s="235"/>
    </row>
    <row r="26" spans="1:81" s="117" customFormat="1" ht="18.75" thickBot="1" x14ac:dyDescent="0.3">
      <c r="A26" s="297"/>
      <c r="B26" s="97">
        <v>42</v>
      </c>
      <c r="C26" s="87" t="s">
        <v>69</v>
      </c>
      <c r="D26" s="98">
        <v>1304</v>
      </c>
      <c r="E26" s="114">
        <v>122290</v>
      </c>
      <c r="F26" s="106">
        <v>85603</v>
      </c>
      <c r="G26" s="107"/>
      <c r="H26" s="107"/>
      <c r="I26" s="107">
        <v>85603</v>
      </c>
      <c r="J26" s="321"/>
      <c r="K26" s="107"/>
      <c r="L26" s="107"/>
      <c r="M26" s="107"/>
      <c r="N26" s="107"/>
      <c r="O26" s="107"/>
      <c r="P26" s="107"/>
      <c r="Q26" s="107"/>
      <c r="R26" s="107"/>
      <c r="S26" s="109">
        <f t="shared" si="0"/>
        <v>85603</v>
      </c>
      <c r="T26" s="103">
        <f t="shared" si="1"/>
        <v>0</v>
      </c>
      <c r="U26" s="279"/>
      <c r="V26" s="234"/>
      <c r="W26" s="279"/>
      <c r="X26" s="279"/>
      <c r="Y26" s="279"/>
      <c r="Z26" s="279"/>
      <c r="AA26" s="279"/>
      <c r="AB26" s="279"/>
      <c r="AC26" s="279"/>
      <c r="AD26" s="279"/>
      <c r="AE26" s="279"/>
      <c r="AF26" s="279"/>
      <c r="AG26" s="279"/>
      <c r="AH26" s="279"/>
      <c r="AI26" s="279"/>
      <c r="AJ26" s="282"/>
      <c r="AK26" s="235"/>
      <c r="AL26" s="235"/>
      <c r="AM26" s="235"/>
      <c r="AN26" s="235"/>
      <c r="AO26" s="235"/>
      <c r="AP26" s="235"/>
      <c r="AQ26" s="235"/>
      <c r="AR26" s="235"/>
      <c r="AS26" s="235"/>
      <c r="AT26" s="235"/>
      <c r="AU26" s="235"/>
      <c r="AV26" s="235"/>
      <c r="AW26" s="235"/>
      <c r="AX26" s="235"/>
      <c r="AY26" s="235"/>
      <c r="AZ26" s="235"/>
      <c r="BA26" s="235"/>
      <c r="BB26" s="235"/>
      <c r="BC26" s="235"/>
      <c r="BD26" s="235"/>
      <c r="BE26" s="235"/>
      <c r="BF26" s="235"/>
      <c r="BG26" s="235"/>
      <c r="BH26" s="235"/>
      <c r="BI26" s="235"/>
      <c r="BJ26" s="235"/>
      <c r="BK26" s="235"/>
      <c r="BL26" s="235"/>
      <c r="BM26" s="235"/>
      <c r="BN26" s="235"/>
      <c r="BO26" s="235"/>
      <c r="BP26" s="235"/>
      <c r="BQ26" s="235"/>
      <c r="BR26" s="235"/>
      <c r="BS26" s="235"/>
      <c r="BT26" s="235"/>
      <c r="BU26" s="235"/>
      <c r="BV26" s="235"/>
      <c r="BW26" s="235"/>
      <c r="BX26" s="235"/>
      <c r="BY26" s="235"/>
      <c r="BZ26" s="235"/>
      <c r="CA26" s="235"/>
      <c r="CB26" s="235"/>
      <c r="CC26" s="235"/>
    </row>
    <row r="27" spans="1:81" s="117" customFormat="1" ht="18.75" thickBot="1" x14ac:dyDescent="0.3">
      <c r="A27" s="297"/>
      <c r="B27" s="97">
        <v>43</v>
      </c>
      <c r="C27" s="87" t="s">
        <v>70</v>
      </c>
      <c r="D27" s="98">
        <v>1304</v>
      </c>
      <c r="E27" s="105">
        <v>6667920</v>
      </c>
      <c r="F27" s="106">
        <v>4667544</v>
      </c>
      <c r="G27" s="107"/>
      <c r="H27" s="107"/>
      <c r="I27" s="107">
        <v>4667544</v>
      </c>
      <c r="J27" s="321"/>
      <c r="K27" s="107"/>
      <c r="L27" s="107"/>
      <c r="M27" s="107"/>
      <c r="N27" s="107"/>
      <c r="O27" s="107"/>
      <c r="P27" s="107"/>
      <c r="Q27" s="107"/>
      <c r="R27" s="107"/>
      <c r="S27" s="109">
        <f t="shared" si="0"/>
        <v>4667544</v>
      </c>
      <c r="T27" s="103">
        <f t="shared" si="1"/>
        <v>0</v>
      </c>
      <c r="U27" s="279"/>
      <c r="V27" s="234"/>
      <c r="W27" s="279"/>
      <c r="X27" s="279"/>
      <c r="Y27" s="279"/>
      <c r="Z27" s="279"/>
      <c r="AA27" s="279"/>
      <c r="AB27" s="279"/>
      <c r="AC27" s="279"/>
      <c r="AD27" s="279"/>
      <c r="AE27" s="279"/>
      <c r="AF27" s="279"/>
      <c r="AG27" s="279"/>
      <c r="AH27" s="279"/>
      <c r="AI27" s="279"/>
      <c r="AJ27" s="282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  <c r="BB27" s="235"/>
      <c r="BC27" s="235"/>
      <c r="BD27" s="235"/>
      <c r="BE27" s="235"/>
      <c r="BF27" s="235"/>
      <c r="BG27" s="235"/>
      <c r="BH27" s="235"/>
      <c r="BI27" s="235"/>
      <c r="BJ27" s="235"/>
      <c r="BK27" s="235"/>
      <c r="BL27" s="235"/>
      <c r="BM27" s="235"/>
      <c r="BN27" s="235"/>
      <c r="BO27" s="235"/>
      <c r="BP27" s="235"/>
      <c r="BQ27" s="235"/>
      <c r="BR27" s="235"/>
      <c r="BS27" s="235"/>
      <c r="BT27" s="235"/>
      <c r="BU27" s="235"/>
      <c r="BV27" s="235"/>
      <c r="BW27" s="235"/>
      <c r="BX27" s="235"/>
      <c r="BY27" s="235"/>
      <c r="BZ27" s="235"/>
      <c r="CA27" s="235"/>
      <c r="CB27" s="235"/>
      <c r="CC27" s="235"/>
    </row>
    <row r="28" spans="1:81" s="117" customFormat="1" ht="18.75" thickBot="1" x14ac:dyDescent="0.3">
      <c r="A28" s="297"/>
      <c r="B28" s="97">
        <v>48</v>
      </c>
      <c r="C28" s="87" t="s">
        <v>75</v>
      </c>
      <c r="D28" s="98">
        <v>1305</v>
      </c>
      <c r="E28" s="115">
        <v>3501099</v>
      </c>
      <c r="F28" s="106">
        <v>2450769.2999999998</v>
      </c>
      <c r="G28" s="107"/>
      <c r="H28" s="107"/>
      <c r="I28" s="107">
        <v>2450769.2999999998</v>
      </c>
      <c r="J28" s="321"/>
      <c r="K28" s="107"/>
      <c r="L28" s="107"/>
      <c r="M28" s="107"/>
      <c r="N28" s="107"/>
      <c r="O28" s="107"/>
      <c r="P28" s="107"/>
      <c r="Q28" s="107"/>
      <c r="R28" s="107"/>
      <c r="S28" s="109">
        <f t="shared" si="0"/>
        <v>2450769.2999999998</v>
      </c>
      <c r="T28" s="103">
        <f t="shared" si="1"/>
        <v>0</v>
      </c>
      <c r="U28" s="279"/>
      <c r="V28" s="234"/>
      <c r="W28" s="279"/>
      <c r="X28" s="279"/>
      <c r="Y28" s="279"/>
      <c r="Z28" s="279"/>
      <c r="AA28" s="279"/>
      <c r="AB28" s="279"/>
      <c r="AC28" s="279"/>
      <c r="AD28" s="279"/>
      <c r="AE28" s="279"/>
      <c r="AF28" s="279"/>
      <c r="AG28" s="279"/>
      <c r="AH28" s="279"/>
      <c r="AI28" s="279"/>
      <c r="AJ28" s="282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  <c r="BB28" s="235"/>
      <c r="BC28" s="235"/>
      <c r="BD28" s="235"/>
      <c r="BE28" s="235"/>
      <c r="BF28" s="235"/>
      <c r="BG28" s="235"/>
      <c r="BH28" s="235"/>
      <c r="BI28" s="235"/>
      <c r="BJ28" s="235"/>
      <c r="BK28" s="235"/>
      <c r="BL28" s="235"/>
      <c r="BM28" s="235"/>
      <c r="BN28" s="235"/>
      <c r="BO28" s="235"/>
      <c r="BP28" s="235"/>
      <c r="BQ28" s="235"/>
      <c r="BR28" s="235"/>
      <c r="BS28" s="235"/>
      <c r="BT28" s="235"/>
      <c r="BU28" s="235"/>
      <c r="BV28" s="235"/>
      <c r="BW28" s="235"/>
      <c r="BX28" s="235"/>
      <c r="BY28" s="235"/>
      <c r="BZ28" s="235"/>
      <c r="CA28" s="235"/>
      <c r="CB28" s="235"/>
      <c r="CC28" s="235"/>
    </row>
    <row r="29" spans="1:81" s="117" customFormat="1" ht="18.75" thickBot="1" x14ac:dyDescent="0.3">
      <c r="A29" s="297"/>
      <c r="B29" s="97">
        <v>50</v>
      </c>
      <c r="C29" s="87" t="s">
        <v>200</v>
      </c>
      <c r="D29" s="98">
        <v>1305</v>
      </c>
      <c r="E29" s="114">
        <v>4594142</v>
      </c>
      <c r="F29" s="106">
        <v>3215899.4</v>
      </c>
      <c r="G29" s="107"/>
      <c r="H29" s="107"/>
      <c r="I29" s="107">
        <v>3215899.4</v>
      </c>
      <c r="J29" s="321"/>
      <c r="K29" s="107"/>
      <c r="L29" s="107"/>
      <c r="M29" s="107"/>
      <c r="N29" s="107"/>
      <c r="O29" s="107"/>
      <c r="P29" s="107"/>
      <c r="Q29" s="107"/>
      <c r="R29" s="107"/>
      <c r="S29" s="109">
        <f>SUM(G29:K29)</f>
        <v>3215899.4</v>
      </c>
      <c r="T29" s="103">
        <f>+F29-S29</f>
        <v>0</v>
      </c>
      <c r="U29" s="279"/>
      <c r="V29" s="234"/>
      <c r="W29" s="279"/>
      <c r="X29" s="279"/>
      <c r="Y29" s="279"/>
      <c r="Z29" s="279"/>
      <c r="AA29" s="279"/>
      <c r="AB29" s="279"/>
      <c r="AC29" s="279"/>
      <c r="AD29" s="279"/>
      <c r="AE29" s="279"/>
      <c r="AF29" s="279"/>
      <c r="AG29" s="279"/>
      <c r="AH29" s="279"/>
      <c r="AI29" s="279"/>
      <c r="AJ29" s="282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</row>
    <row r="30" spans="1:81" s="117" customFormat="1" ht="18.75" thickBot="1" x14ac:dyDescent="0.3">
      <c r="A30" s="297"/>
      <c r="B30" s="97">
        <v>51</v>
      </c>
      <c r="C30" s="87" t="s">
        <v>78</v>
      </c>
      <c r="D30" s="98">
        <v>1305</v>
      </c>
      <c r="E30" s="115">
        <v>21969891</v>
      </c>
      <c r="F30" s="106">
        <v>15378923.699999999</v>
      </c>
      <c r="G30" s="107"/>
      <c r="H30" s="107"/>
      <c r="I30" s="107">
        <v>15378923.699999999</v>
      </c>
      <c r="J30" s="321"/>
      <c r="K30" s="107"/>
      <c r="L30" s="107"/>
      <c r="M30" s="107"/>
      <c r="N30" s="107"/>
      <c r="O30" s="107"/>
      <c r="P30" s="107"/>
      <c r="Q30" s="107"/>
      <c r="R30" s="107"/>
      <c r="S30" s="109">
        <f t="shared" si="0"/>
        <v>15378923.699999999</v>
      </c>
      <c r="T30" s="103">
        <f t="shared" si="1"/>
        <v>0</v>
      </c>
      <c r="U30" s="279"/>
      <c r="V30" s="234"/>
      <c r="W30" s="279">
        <v>32255190</v>
      </c>
      <c r="X30" s="279">
        <v>-1040490</v>
      </c>
      <c r="Y30" s="279"/>
      <c r="Z30" s="279"/>
      <c r="AA30" s="279"/>
      <c r="AB30" s="279"/>
      <c r="AC30" s="279"/>
      <c r="AD30" s="279"/>
      <c r="AE30" s="279"/>
      <c r="AF30" s="279"/>
      <c r="AG30" s="279"/>
      <c r="AH30" s="279"/>
      <c r="AI30" s="279"/>
      <c r="AJ30" s="282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  <c r="BB30" s="235"/>
      <c r="BC30" s="235"/>
      <c r="BD30" s="235"/>
      <c r="BE30" s="235"/>
      <c r="BF30" s="235"/>
      <c r="BG30" s="235"/>
      <c r="BH30" s="235"/>
      <c r="BI30" s="235"/>
      <c r="BJ30" s="235"/>
      <c r="BK30" s="235"/>
      <c r="BL30" s="235"/>
      <c r="BM30" s="235"/>
      <c r="BN30" s="235"/>
      <c r="BO30" s="235"/>
      <c r="BP30" s="235"/>
      <c r="BQ30" s="235"/>
      <c r="BR30" s="235"/>
      <c r="BS30" s="235"/>
      <c r="BT30" s="235"/>
      <c r="BU30" s="235"/>
      <c r="BV30" s="235"/>
      <c r="BW30" s="235"/>
      <c r="BX30" s="235"/>
      <c r="BY30" s="235"/>
      <c r="BZ30" s="235"/>
      <c r="CA30" s="235"/>
      <c r="CB30" s="235"/>
      <c r="CC30" s="235"/>
    </row>
    <row r="31" spans="1:81" s="117" customFormat="1" ht="18.75" thickBot="1" x14ac:dyDescent="0.3">
      <c r="A31" s="297"/>
      <c r="B31" s="97">
        <v>52</v>
      </c>
      <c r="C31" s="87" t="s">
        <v>79</v>
      </c>
      <c r="D31" s="98">
        <v>1303</v>
      </c>
      <c r="E31" s="112">
        <v>2027420</v>
      </c>
      <c r="F31" s="106">
        <v>1419194</v>
      </c>
      <c r="G31" s="107"/>
      <c r="H31" s="107"/>
      <c r="I31" s="107">
        <v>1419194</v>
      </c>
      <c r="J31" s="321"/>
      <c r="K31" s="107"/>
      <c r="L31" s="107"/>
      <c r="M31" s="107"/>
      <c r="N31" s="107"/>
      <c r="O31" s="107"/>
      <c r="P31" s="107"/>
      <c r="Q31" s="107"/>
      <c r="R31" s="107"/>
      <c r="S31" s="109">
        <f t="shared" si="0"/>
        <v>1419194</v>
      </c>
      <c r="T31" s="103">
        <f t="shared" si="1"/>
        <v>0</v>
      </c>
      <c r="U31" s="279"/>
      <c r="V31" s="234"/>
      <c r="W31" s="279"/>
      <c r="X31" s="279"/>
      <c r="Y31" s="279"/>
      <c r="Z31" s="279"/>
      <c r="AA31" s="279"/>
      <c r="AB31" s="279"/>
      <c r="AC31" s="279"/>
      <c r="AD31" s="279"/>
      <c r="AE31" s="279"/>
      <c r="AF31" s="279"/>
      <c r="AG31" s="279"/>
      <c r="AH31" s="279"/>
      <c r="AI31" s="279"/>
      <c r="AJ31" s="282"/>
      <c r="AK31" s="235"/>
      <c r="AL31" s="235"/>
      <c r="AM31" s="235"/>
      <c r="AN31" s="235"/>
      <c r="AO31" s="235"/>
      <c r="AP31" s="235"/>
      <c r="AQ31" s="235"/>
      <c r="AR31" s="235"/>
      <c r="AS31" s="235"/>
      <c r="AT31" s="235"/>
      <c r="AU31" s="235"/>
      <c r="AV31" s="235"/>
      <c r="AW31" s="235"/>
      <c r="AX31" s="235"/>
      <c r="AY31" s="235"/>
      <c r="AZ31" s="235"/>
      <c r="BA31" s="235"/>
      <c r="BB31" s="235"/>
      <c r="BC31" s="235"/>
      <c r="BD31" s="235"/>
      <c r="BE31" s="235"/>
      <c r="BF31" s="235"/>
      <c r="BG31" s="235"/>
      <c r="BH31" s="235"/>
      <c r="BI31" s="235"/>
      <c r="BJ31" s="235"/>
      <c r="BK31" s="235"/>
      <c r="BL31" s="235"/>
      <c r="BM31" s="235"/>
      <c r="BN31" s="235"/>
      <c r="BO31" s="235"/>
      <c r="BP31" s="235"/>
      <c r="BQ31" s="235"/>
      <c r="BR31" s="235"/>
      <c r="BS31" s="235"/>
      <c r="BT31" s="235"/>
      <c r="BU31" s="235"/>
      <c r="BV31" s="235"/>
      <c r="BW31" s="235"/>
      <c r="BX31" s="235"/>
      <c r="BY31" s="235"/>
      <c r="BZ31" s="235"/>
      <c r="CA31" s="235"/>
      <c r="CB31" s="235"/>
      <c r="CC31" s="235"/>
    </row>
    <row r="32" spans="1:81" s="117" customFormat="1" ht="36.75" thickBot="1" x14ac:dyDescent="0.3">
      <c r="A32" s="297"/>
      <c r="B32" s="97">
        <v>62</v>
      </c>
      <c r="C32" s="87" t="s">
        <v>89</v>
      </c>
      <c r="D32" s="98">
        <v>2231</v>
      </c>
      <c r="E32" s="105">
        <v>1701725</v>
      </c>
      <c r="F32" s="106"/>
      <c r="G32" s="107"/>
      <c r="H32" s="107"/>
      <c r="I32" s="107"/>
      <c r="J32" s="321"/>
      <c r="K32" s="107"/>
      <c r="L32" s="107"/>
      <c r="M32" s="107"/>
      <c r="N32" s="107"/>
      <c r="O32" s="107"/>
      <c r="P32" s="107"/>
      <c r="Q32" s="107"/>
      <c r="R32" s="107"/>
      <c r="S32" s="109">
        <f t="shared" si="0"/>
        <v>0</v>
      </c>
      <c r="T32" s="103">
        <f t="shared" si="1"/>
        <v>0</v>
      </c>
      <c r="U32" s="279"/>
      <c r="V32" s="234"/>
      <c r="W32" s="279"/>
      <c r="X32" s="279"/>
      <c r="Y32" s="279"/>
      <c r="Z32" s="279"/>
      <c r="AA32" s="279"/>
      <c r="AB32" s="279"/>
      <c r="AC32" s="279"/>
      <c r="AD32" s="279"/>
      <c r="AE32" s="279"/>
      <c r="AF32" s="279"/>
      <c r="AG32" s="279"/>
      <c r="AH32" s="279"/>
      <c r="AI32" s="279"/>
      <c r="AJ32" s="282"/>
      <c r="AK32" s="235"/>
      <c r="AL32" s="235"/>
      <c r="AM32" s="235"/>
      <c r="AN32" s="235"/>
      <c r="AO32" s="235"/>
      <c r="AP32" s="235"/>
      <c r="AQ32" s="235"/>
      <c r="AR32" s="235"/>
      <c r="AS32" s="235"/>
      <c r="AT32" s="235"/>
      <c r="AU32" s="235"/>
      <c r="AV32" s="235"/>
      <c r="AW32" s="235"/>
      <c r="AX32" s="235"/>
      <c r="AY32" s="235"/>
      <c r="AZ32" s="235"/>
      <c r="BA32" s="235"/>
      <c r="BB32" s="235"/>
      <c r="BC32" s="235"/>
      <c r="BD32" s="235"/>
      <c r="BE32" s="235"/>
      <c r="BF32" s="235"/>
      <c r="BG32" s="235"/>
      <c r="BH32" s="235"/>
      <c r="BI32" s="235"/>
      <c r="BJ32" s="235"/>
      <c r="BK32" s="235"/>
      <c r="BL32" s="235"/>
      <c r="BM32" s="235"/>
      <c r="BN32" s="235"/>
      <c r="BO32" s="235"/>
      <c r="BP32" s="235"/>
      <c r="BQ32" s="235"/>
      <c r="BR32" s="235"/>
      <c r="BS32" s="235"/>
      <c r="BT32" s="235"/>
      <c r="BU32" s="235"/>
      <c r="BV32" s="235"/>
      <c r="BW32" s="235"/>
      <c r="BX32" s="235"/>
      <c r="BY32" s="235"/>
      <c r="BZ32" s="235"/>
      <c r="CA32" s="235"/>
      <c r="CB32" s="235"/>
      <c r="CC32" s="235"/>
    </row>
    <row r="33" spans="1:81" s="117" customFormat="1" ht="18.75" thickBot="1" x14ac:dyDescent="0.3">
      <c r="A33" s="297"/>
      <c r="B33" s="97">
        <v>64</v>
      </c>
      <c r="C33" s="87" t="s">
        <v>215</v>
      </c>
      <c r="D33" s="98">
        <v>3684</v>
      </c>
      <c r="E33" s="105">
        <v>2100303</v>
      </c>
      <c r="F33" s="106">
        <f>+L33</f>
        <v>1470212</v>
      </c>
      <c r="G33" s="107"/>
      <c r="H33" s="107"/>
      <c r="I33" s="107"/>
      <c r="J33" s="321"/>
      <c r="K33" s="107"/>
      <c r="L33" s="107">
        <v>1470212</v>
      </c>
      <c r="M33" s="107"/>
      <c r="N33" s="107"/>
      <c r="O33" s="107"/>
      <c r="P33" s="107"/>
      <c r="Q33" s="107"/>
      <c r="R33" s="107"/>
      <c r="S33" s="109">
        <f t="shared" si="0"/>
        <v>1470212</v>
      </c>
      <c r="T33" s="103">
        <f t="shared" si="1"/>
        <v>0</v>
      </c>
      <c r="U33" s="279"/>
      <c r="V33" s="234"/>
      <c r="W33" s="279"/>
      <c r="X33" s="279"/>
      <c r="Y33" s="279"/>
      <c r="Z33" s="279"/>
      <c r="AA33" s="279"/>
      <c r="AB33" s="279"/>
      <c r="AC33" s="279"/>
      <c r="AD33" s="279"/>
      <c r="AE33" s="279"/>
      <c r="AF33" s="279"/>
      <c r="AG33" s="279"/>
      <c r="AH33" s="279"/>
      <c r="AI33" s="279"/>
      <c r="AJ33" s="282"/>
      <c r="AK33" s="235"/>
      <c r="AL33" s="235"/>
      <c r="AM33" s="235"/>
      <c r="AN33" s="235"/>
      <c r="AO33" s="235"/>
      <c r="AP33" s="235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  <c r="BI33" s="235"/>
      <c r="BJ33" s="235"/>
      <c r="BK33" s="235"/>
      <c r="BL33" s="235"/>
      <c r="BM33" s="235"/>
      <c r="BN33" s="235"/>
      <c r="BO33" s="235"/>
      <c r="BP33" s="235"/>
      <c r="BQ33" s="235"/>
      <c r="BR33" s="235"/>
      <c r="BS33" s="235"/>
      <c r="BT33" s="235"/>
      <c r="BU33" s="235"/>
      <c r="BV33" s="235"/>
      <c r="BW33" s="235"/>
      <c r="BX33" s="235"/>
      <c r="BY33" s="235"/>
      <c r="BZ33" s="235"/>
      <c r="CA33" s="235"/>
      <c r="CB33" s="235"/>
      <c r="CC33" s="235"/>
    </row>
    <row r="34" spans="1:81" s="117" customFormat="1" ht="18.75" thickBot="1" x14ac:dyDescent="0.3">
      <c r="A34" s="297"/>
      <c r="B34" s="97">
        <v>67</v>
      </c>
      <c r="C34" s="87" t="s">
        <v>93</v>
      </c>
      <c r="D34" s="98">
        <v>1599</v>
      </c>
      <c r="E34" s="105">
        <v>11146089</v>
      </c>
      <c r="F34" s="106">
        <f>+J34</f>
        <v>7802262</v>
      </c>
      <c r="G34" s="107"/>
      <c r="H34" s="107"/>
      <c r="I34" s="107"/>
      <c r="J34" s="321">
        <v>7802262</v>
      </c>
      <c r="K34" s="107"/>
      <c r="L34" s="107"/>
      <c r="M34" s="107"/>
      <c r="N34" s="107"/>
      <c r="O34" s="107"/>
      <c r="P34" s="107"/>
      <c r="Q34" s="107"/>
      <c r="R34" s="107"/>
      <c r="S34" s="109">
        <f t="shared" ref="S34:S40" si="3">SUM(G34:R34)</f>
        <v>7802262</v>
      </c>
      <c r="T34" s="103">
        <f t="shared" si="1"/>
        <v>0</v>
      </c>
      <c r="U34" s="279"/>
      <c r="V34" s="234"/>
      <c r="W34" s="279"/>
      <c r="X34" s="279"/>
      <c r="Y34" s="279"/>
      <c r="Z34" s="279"/>
      <c r="AA34" s="279"/>
      <c r="AB34" s="279"/>
      <c r="AC34" s="279"/>
      <c r="AD34" s="279"/>
      <c r="AE34" s="279"/>
      <c r="AF34" s="279"/>
      <c r="AG34" s="279"/>
      <c r="AH34" s="279"/>
      <c r="AI34" s="279"/>
      <c r="AJ34" s="282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  <c r="AZ34" s="235"/>
      <c r="BA34" s="235"/>
      <c r="BB34" s="235"/>
      <c r="BC34" s="235"/>
      <c r="BD34" s="235"/>
      <c r="BE34" s="235"/>
      <c r="BF34" s="235"/>
      <c r="BG34" s="235"/>
      <c r="BH34" s="235"/>
      <c r="BI34" s="235"/>
      <c r="BJ34" s="235"/>
      <c r="BK34" s="235"/>
      <c r="BL34" s="235"/>
      <c r="BM34" s="235"/>
      <c r="BN34" s="235"/>
      <c r="BO34" s="235"/>
      <c r="BP34" s="235"/>
      <c r="BQ34" s="235"/>
      <c r="BR34" s="235"/>
      <c r="BS34" s="235"/>
      <c r="BT34" s="235"/>
      <c r="BU34" s="235"/>
      <c r="BV34" s="235"/>
      <c r="BW34" s="235"/>
      <c r="BX34" s="235"/>
      <c r="BY34" s="235"/>
      <c r="BZ34" s="235"/>
      <c r="CA34" s="235"/>
      <c r="CB34" s="235"/>
      <c r="CC34" s="235"/>
    </row>
    <row r="35" spans="1:81" s="117" customFormat="1" ht="36.75" thickBot="1" x14ac:dyDescent="0.3">
      <c r="A35" s="297"/>
      <c r="B35" s="97">
        <v>71</v>
      </c>
      <c r="C35" s="87" t="s">
        <v>96</v>
      </c>
      <c r="D35" s="98">
        <v>1596</v>
      </c>
      <c r="E35" s="105">
        <v>159036</v>
      </c>
      <c r="F35" s="106">
        <f>+J35</f>
        <v>159036</v>
      </c>
      <c r="G35" s="107"/>
      <c r="H35" s="107"/>
      <c r="I35" s="107"/>
      <c r="J35" s="321">
        <v>159036</v>
      </c>
      <c r="K35" s="107"/>
      <c r="L35" s="107"/>
      <c r="M35" s="107"/>
      <c r="N35" s="107"/>
      <c r="O35" s="107"/>
      <c r="P35" s="107"/>
      <c r="Q35" s="107"/>
      <c r="R35" s="107"/>
      <c r="S35" s="109">
        <f t="shared" si="3"/>
        <v>159036</v>
      </c>
      <c r="T35" s="103">
        <f t="shared" ref="T35:T40" si="4">+F35-S35</f>
        <v>0</v>
      </c>
      <c r="U35" s="279"/>
      <c r="V35" s="234"/>
      <c r="W35" s="279"/>
      <c r="X35" s="279"/>
      <c r="Y35" s="279"/>
      <c r="Z35" s="279"/>
      <c r="AA35" s="279"/>
      <c r="AB35" s="279"/>
      <c r="AC35" s="279"/>
      <c r="AD35" s="279"/>
      <c r="AE35" s="279"/>
      <c r="AF35" s="279"/>
      <c r="AG35" s="279"/>
      <c r="AH35" s="279"/>
      <c r="AI35" s="279"/>
      <c r="AJ35" s="282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  <c r="BI35" s="235"/>
      <c r="BJ35" s="235"/>
      <c r="BK35" s="235"/>
      <c r="BL35" s="235"/>
      <c r="BM35" s="235"/>
      <c r="BN35" s="235"/>
      <c r="BO35" s="235"/>
      <c r="BP35" s="235"/>
      <c r="BQ35" s="235"/>
      <c r="BR35" s="235"/>
      <c r="BS35" s="235"/>
      <c r="BT35" s="235"/>
      <c r="BU35" s="235"/>
      <c r="BV35" s="235"/>
      <c r="BW35" s="235"/>
      <c r="BX35" s="235"/>
      <c r="BY35" s="235"/>
      <c r="BZ35" s="235"/>
      <c r="CA35" s="235"/>
      <c r="CB35" s="235"/>
      <c r="CC35" s="235"/>
    </row>
    <row r="36" spans="1:81" s="117" customFormat="1" ht="18.75" thickBot="1" x14ac:dyDescent="0.3">
      <c r="A36" s="297"/>
      <c r="B36" s="97">
        <v>76</v>
      </c>
      <c r="C36" s="87" t="s">
        <v>101</v>
      </c>
      <c r="D36" s="98">
        <v>1309</v>
      </c>
      <c r="E36" s="105">
        <v>16375412</v>
      </c>
      <c r="F36" s="106">
        <v>11462788</v>
      </c>
      <c r="G36" s="107"/>
      <c r="H36" s="107"/>
      <c r="I36" s="107">
        <v>11462788</v>
      </c>
      <c r="J36" s="321"/>
      <c r="K36" s="107"/>
      <c r="L36" s="107"/>
      <c r="M36" s="107"/>
      <c r="N36" s="107"/>
      <c r="O36" s="107"/>
      <c r="P36" s="107"/>
      <c r="Q36" s="107"/>
      <c r="R36" s="107"/>
      <c r="S36" s="109">
        <f t="shared" si="3"/>
        <v>11462788</v>
      </c>
      <c r="T36" s="103">
        <f t="shared" si="4"/>
        <v>0</v>
      </c>
      <c r="U36" s="279"/>
      <c r="V36" s="234"/>
      <c r="W36" s="279"/>
      <c r="X36" s="279"/>
      <c r="Y36" s="279"/>
      <c r="Z36" s="279"/>
      <c r="AA36" s="279"/>
      <c r="AB36" s="279"/>
      <c r="AC36" s="279"/>
      <c r="AD36" s="279"/>
      <c r="AE36" s="279"/>
      <c r="AF36" s="279"/>
      <c r="AG36" s="279"/>
      <c r="AH36" s="279"/>
      <c r="AI36" s="279"/>
      <c r="AJ36" s="282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V36" s="235"/>
      <c r="AW36" s="235"/>
      <c r="AX36" s="235"/>
      <c r="AY36" s="235"/>
      <c r="AZ36" s="235"/>
      <c r="BA36" s="235"/>
      <c r="BB36" s="235"/>
      <c r="BC36" s="235"/>
      <c r="BD36" s="235"/>
      <c r="BE36" s="235"/>
      <c r="BF36" s="235"/>
      <c r="BG36" s="235"/>
      <c r="BH36" s="235"/>
      <c r="BI36" s="235"/>
      <c r="BJ36" s="235"/>
      <c r="BK36" s="235"/>
      <c r="BL36" s="235"/>
      <c r="BM36" s="235"/>
      <c r="BN36" s="235"/>
      <c r="BO36" s="235"/>
      <c r="BP36" s="235"/>
      <c r="BQ36" s="235"/>
      <c r="BR36" s="235"/>
      <c r="BS36" s="235"/>
      <c r="BT36" s="235"/>
      <c r="BU36" s="235"/>
      <c r="BV36" s="235"/>
      <c r="BW36" s="235"/>
      <c r="BX36" s="235"/>
      <c r="BY36" s="235"/>
      <c r="BZ36" s="235"/>
      <c r="CA36" s="235"/>
      <c r="CB36" s="235"/>
      <c r="CC36" s="235"/>
    </row>
    <row r="37" spans="1:81" s="117" customFormat="1" ht="18.75" thickBot="1" x14ac:dyDescent="0.3">
      <c r="A37" s="297"/>
      <c r="B37" s="97">
        <v>77</v>
      </c>
      <c r="C37" s="87" t="s">
        <v>102</v>
      </c>
      <c r="D37" s="98">
        <v>2939</v>
      </c>
      <c r="E37" s="105">
        <v>4244455</v>
      </c>
      <c r="F37" s="106"/>
      <c r="G37" s="107"/>
      <c r="H37" s="107"/>
      <c r="I37" s="107"/>
      <c r="J37" s="321"/>
      <c r="K37" s="107"/>
      <c r="L37" s="107"/>
      <c r="M37" s="107"/>
      <c r="N37" s="107"/>
      <c r="O37" s="107"/>
      <c r="P37" s="107"/>
      <c r="Q37" s="107"/>
      <c r="R37" s="107"/>
      <c r="S37" s="109">
        <f t="shared" si="3"/>
        <v>0</v>
      </c>
      <c r="T37" s="103">
        <f t="shared" si="4"/>
        <v>0</v>
      </c>
      <c r="U37" s="279"/>
      <c r="V37" s="234"/>
      <c r="W37" s="279"/>
      <c r="X37" s="279"/>
      <c r="Y37" s="279"/>
      <c r="Z37" s="279"/>
      <c r="AA37" s="279"/>
      <c r="AB37" s="279"/>
      <c r="AC37" s="279"/>
      <c r="AD37" s="279"/>
      <c r="AE37" s="279"/>
      <c r="AF37" s="279"/>
      <c r="AG37" s="279"/>
      <c r="AH37" s="279"/>
      <c r="AI37" s="279"/>
      <c r="AJ37" s="282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5"/>
      <c r="BZ37" s="235"/>
      <c r="CA37" s="235"/>
      <c r="CB37" s="235"/>
      <c r="CC37" s="235"/>
    </row>
    <row r="38" spans="1:81" s="117" customFormat="1" ht="36.75" thickBot="1" x14ac:dyDescent="0.3">
      <c r="A38" s="297"/>
      <c r="B38" s="97">
        <v>83</v>
      </c>
      <c r="C38" s="87" t="s">
        <v>108</v>
      </c>
      <c r="D38" s="98">
        <v>1298</v>
      </c>
      <c r="E38" s="105">
        <v>18113408</v>
      </c>
      <c r="F38" s="106">
        <v>12679386</v>
      </c>
      <c r="G38" s="107"/>
      <c r="H38" s="107"/>
      <c r="I38" s="107">
        <v>12679386</v>
      </c>
      <c r="J38" s="321"/>
      <c r="K38" s="107"/>
      <c r="L38" s="107"/>
      <c r="M38" s="107"/>
      <c r="N38" s="107"/>
      <c r="O38" s="107"/>
      <c r="P38" s="107"/>
      <c r="Q38" s="107"/>
      <c r="R38" s="107"/>
      <c r="S38" s="109">
        <f t="shared" si="3"/>
        <v>12679386</v>
      </c>
      <c r="T38" s="103">
        <f t="shared" si="4"/>
        <v>0</v>
      </c>
      <c r="U38" s="279"/>
      <c r="V38" s="234"/>
      <c r="W38" s="279"/>
      <c r="X38" s="279"/>
      <c r="Y38" s="279"/>
      <c r="Z38" s="279"/>
      <c r="AA38" s="279"/>
      <c r="AB38" s="279"/>
      <c r="AC38" s="279"/>
      <c r="AD38" s="279"/>
      <c r="AE38" s="279"/>
      <c r="AF38" s="279"/>
      <c r="AG38" s="279"/>
      <c r="AH38" s="279"/>
      <c r="AI38" s="279"/>
      <c r="AJ38" s="282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</row>
    <row r="39" spans="1:81" s="117" customFormat="1" ht="36.75" thickBot="1" x14ac:dyDescent="0.3">
      <c r="A39" s="297"/>
      <c r="B39" s="97">
        <v>93</v>
      </c>
      <c r="C39" s="87" t="s">
        <v>116</v>
      </c>
      <c r="D39" s="98">
        <v>1300</v>
      </c>
      <c r="E39" s="105">
        <v>27346871</v>
      </c>
      <c r="F39" s="106">
        <v>19142810</v>
      </c>
      <c r="G39" s="107"/>
      <c r="H39" s="107"/>
      <c r="I39" s="107">
        <v>19142810</v>
      </c>
      <c r="J39" s="321"/>
      <c r="K39" s="107"/>
      <c r="L39" s="107"/>
      <c r="M39" s="107"/>
      <c r="N39" s="107"/>
      <c r="O39" s="107"/>
      <c r="P39" s="107"/>
      <c r="Q39" s="107"/>
      <c r="R39" s="107"/>
      <c r="S39" s="109">
        <f t="shared" si="3"/>
        <v>19142810</v>
      </c>
      <c r="T39" s="103">
        <f t="shared" si="4"/>
        <v>0</v>
      </c>
      <c r="U39" s="279"/>
      <c r="V39" s="234"/>
      <c r="W39" s="279"/>
      <c r="X39" s="279"/>
      <c r="Y39" s="279"/>
      <c r="Z39" s="279"/>
      <c r="AA39" s="279"/>
      <c r="AB39" s="279"/>
      <c r="AC39" s="279"/>
      <c r="AD39" s="279"/>
      <c r="AE39" s="279"/>
      <c r="AF39" s="279"/>
      <c r="AG39" s="279"/>
      <c r="AH39" s="279"/>
      <c r="AI39" s="279"/>
      <c r="AJ39" s="282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</row>
    <row r="40" spans="1:81" s="117" customFormat="1" ht="36.75" thickBot="1" x14ac:dyDescent="0.3">
      <c r="A40" s="297"/>
      <c r="B40" s="97">
        <v>98</v>
      </c>
      <c r="C40" s="87" t="s">
        <v>120</v>
      </c>
      <c r="D40" s="98" t="s">
        <v>31</v>
      </c>
      <c r="E40" s="105"/>
      <c r="F40" s="106">
        <f>+J40+L40+M40</f>
        <v>61935566</v>
      </c>
      <c r="G40" s="107"/>
      <c r="H40" s="107"/>
      <c r="I40" s="107"/>
      <c r="J40" s="321">
        <f>14297161+16518082</f>
        <v>30815243</v>
      </c>
      <c r="K40" s="107"/>
      <c r="L40" s="107">
        <f>14213421+16421334</f>
        <v>30634755</v>
      </c>
      <c r="M40" s="107">
        <f>225286+260282</f>
        <v>485568</v>
      </c>
      <c r="N40" s="107"/>
      <c r="O40" s="107"/>
      <c r="P40" s="107"/>
      <c r="Q40" s="107"/>
      <c r="R40" s="107"/>
      <c r="S40" s="109">
        <f t="shared" si="3"/>
        <v>61935566</v>
      </c>
      <c r="T40" s="103">
        <f t="shared" si="4"/>
        <v>0</v>
      </c>
      <c r="U40" s="279"/>
      <c r="V40" s="234"/>
      <c r="W40" s="279"/>
      <c r="X40" s="279"/>
      <c r="Y40" s="279"/>
      <c r="Z40" s="279"/>
      <c r="AA40" s="279"/>
      <c r="AB40" s="279"/>
      <c r="AC40" s="279"/>
      <c r="AD40" s="279"/>
      <c r="AE40" s="279"/>
      <c r="AF40" s="279"/>
      <c r="AG40" s="279"/>
      <c r="AH40" s="279"/>
      <c r="AI40" s="279"/>
      <c r="AJ40" s="282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</row>
    <row r="41" spans="1:81" s="117" customFormat="1" ht="18.75" thickBot="1" x14ac:dyDescent="0.3">
      <c r="A41" s="235"/>
      <c r="B41" s="128"/>
      <c r="C41" s="123" t="s">
        <v>180</v>
      </c>
      <c r="D41" s="124"/>
      <c r="E41" s="125">
        <f t="shared" ref="E41:T41" si="5">SUM(E15:E40)</f>
        <v>1037615782</v>
      </c>
      <c r="F41" s="126">
        <f t="shared" si="5"/>
        <v>695279205.19999993</v>
      </c>
      <c r="G41" s="127">
        <f t="shared" si="5"/>
        <v>66545528</v>
      </c>
      <c r="H41" s="127">
        <f t="shared" si="5"/>
        <v>66545529</v>
      </c>
      <c r="I41" s="127">
        <f t="shared" si="5"/>
        <v>165417756.20000002</v>
      </c>
      <c r="J41" s="127">
        <f t="shared" si="5"/>
        <v>145740588</v>
      </c>
      <c r="K41" s="127">
        <f t="shared" si="5"/>
        <v>66545529</v>
      </c>
      <c r="L41" s="127">
        <f t="shared" si="5"/>
        <v>105063444</v>
      </c>
      <c r="M41" s="127">
        <f t="shared" si="5"/>
        <v>69938123</v>
      </c>
      <c r="N41" s="127">
        <f t="shared" si="5"/>
        <v>0</v>
      </c>
      <c r="O41" s="127">
        <f t="shared" si="5"/>
        <v>0</v>
      </c>
      <c r="P41" s="127">
        <f t="shared" si="5"/>
        <v>0</v>
      </c>
      <c r="Q41" s="127">
        <f t="shared" si="5"/>
        <v>0</v>
      </c>
      <c r="R41" s="127">
        <f t="shared" si="5"/>
        <v>0</v>
      </c>
      <c r="S41" s="127">
        <f t="shared" si="5"/>
        <v>685796497.19999993</v>
      </c>
      <c r="T41" s="127">
        <f t="shared" si="5"/>
        <v>9482708</v>
      </c>
      <c r="U41" s="235"/>
      <c r="V41" s="234"/>
      <c r="W41" s="235"/>
      <c r="X41" s="235"/>
      <c r="Y41" s="235"/>
      <c r="Z41" s="235"/>
      <c r="AA41" s="235"/>
      <c r="AB41" s="235"/>
      <c r="AC41" s="235"/>
      <c r="AD41" s="235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</row>
    <row r="42" spans="1:81" s="235" customFormat="1" ht="21.75" customHeight="1" x14ac:dyDescent="0.25">
      <c r="B42" s="248"/>
      <c r="S42" s="248"/>
      <c r="T42" s="248"/>
    </row>
    <row r="43" spans="1:81" s="235" customFormat="1" ht="21.75" customHeight="1" x14ac:dyDescent="0.25">
      <c r="B43" s="248"/>
      <c r="F43" s="283"/>
      <c r="G43" s="283"/>
      <c r="H43" s="283"/>
      <c r="I43" s="283"/>
      <c r="S43" s="248"/>
      <c r="T43" s="248"/>
    </row>
    <row r="44" spans="1:81" s="235" customFormat="1" ht="21.75" customHeight="1" thickBot="1" x14ac:dyDescent="0.3">
      <c r="B44" s="248"/>
      <c r="S44" s="248"/>
      <c r="T44" s="248"/>
    </row>
    <row r="45" spans="1:81" s="235" customFormat="1" ht="21.75" customHeight="1" x14ac:dyDescent="0.25">
      <c r="B45" s="248"/>
      <c r="C45" s="284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6"/>
      <c r="T45" s="287"/>
    </row>
    <row r="46" spans="1:81" s="233" customFormat="1" x14ac:dyDescent="0.25">
      <c r="C46" s="360" t="s">
        <v>138</v>
      </c>
      <c r="D46" s="361"/>
      <c r="E46" s="361"/>
      <c r="F46" s="361"/>
      <c r="G46" s="361"/>
      <c r="H46" s="361"/>
      <c r="I46" s="361"/>
      <c r="J46" s="361"/>
      <c r="K46" s="361"/>
      <c r="L46" s="361"/>
      <c r="M46" s="361"/>
      <c r="N46" s="361"/>
      <c r="O46" s="361"/>
      <c r="P46" s="361"/>
      <c r="Q46" s="361"/>
      <c r="R46" s="361"/>
      <c r="S46" s="361"/>
      <c r="T46" s="362"/>
    </row>
    <row r="47" spans="1:81" s="233" customFormat="1" x14ac:dyDescent="0.25">
      <c r="C47" s="360" t="s">
        <v>136</v>
      </c>
      <c r="D47" s="361"/>
      <c r="E47" s="361"/>
      <c r="F47" s="361"/>
      <c r="G47" s="361"/>
      <c r="H47" s="361"/>
      <c r="I47" s="361"/>
      <c r="J47" s="361"/>
      <c r="K47" s="361"/>
      <c r="L47" s="361"/>
      <c r="M47" s="361"/>
      <c r="N47" s="361"/>
      <c r="O47" s="361"/>
      <c r="P47" s="361"/>
      <c r="Q47" s="361"/>
      <c r="R47" s="361"/>
      <c r="S47" s="361"/>
      <c r="T47" s="362"/>
    </row>
    <row r="48" spans="1:81" s="233" customFormat="1" x14ac:dyDescent="0.25">
      <c r="C48" s="360" t="s">
        <v>137</v>
      </c>
      <c r="D48" s="361"/>
      <c r="E48" s="361"/>
      <c r="F48" s="361"/>
      <c r="G48" s="361"/>
      <c r="H48" s="361"/>
      <c r="I48" s="361"/>
      <c r="J48" s="361"/>
      <c r="K48" s="361"/>
      <c r="L48" s="361"/>
      <c r="M48" s="361"/>
      <c r="N48" s="361"/>
      <c r="O48" s="361"/>
      <c r="P48" s="361"/>
      <c r="Q48" s="361"/>
      <c r="R48" s="361"/>
      <c r="S48" s="361"/>
      <c r="T48" s="362"/>
    </row>
    <row r="49" spans="2:20" s="232" customFormat="1" ht="18.75" thickBot="1" x14ac:dyDescent="0.3">
      <c r="C49" s="288"/>
      <c r="D49" s="289"/>
      <c r="E49" s="290"/>
      <c r="F49" s="289"/>
      <c r="G49" s="289"/>
      <c r="H49" s="289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91"/>
    </row>
    <row r="50" spans="2:20" s="235" customFormat="1" ht="21.75" customHeight="1" x14ac:dyDescent="0.25">
      <c r="B50" s="248"/>
      <c r="S50" s="248"/>
      <c r="T50" s="248"/>
    </row>
    <row r="51" spans="2:20" s="235" customFormat="1" ht="21.75" customHeight="1" x14ac:dyDescent="0.25">
      <c r="B51" s="248"/>
      <c r="S51" s="248"/>
      <c r="T51" s="248"/>
    </row>
    <row r="52" spans="2:20" s="235" customFormat="1" ht="21.75" customHeight="1" x14ac:dyDescent="0.25">
      <c r="B52" s="248"/>
      <c r="S52" s="248"/>
      <c r="T52" s="248"/>
    </row>
    <row r="53" spans="2:20" s="235" customFormat="1" ht="21.75" customHeight="1" x14ac:dyDescent="0.25">
      <c r="B53" s="248"/>
      <c r="S53" s="248"/>
      <c r="T53" s="248"/>
    </row>
    <row r="54" spans="2:20" s="235" customFormat="1" ht="21.75" customHeight="1" x14ac:dyDescent="0.25">
      <c r="B54" s="248"/>
      <c r="S54" s="248"/>
      <c r="T54" s="248"/>
    </row>
    <row r="55" spans="2:20" s="235" customFormat="1" ht="21.75" customHeight="1" x14ac:dyDescent="0.25">
      <c r="B55" s="248"/>
      <c r="S55" s="248"/>
      <c r="T55" s="248"/>
    </row>
    <row r="56" spans="2:20" s="235" customFormat="1" ht="21.75" customHeight="1" x14ac:dyDescent="0.25">
      <c r="B56" s="248"/>
      <c r="S56" s="248"/>
      <c r="T56" s="248"/>
    </row>
    <row r="57" spans="2:20" s="235" customFormat="1" ht="21.75" customHeight="1" x14ac:dyDescent="0.25">
      <c r="B57" s="248"/>
      <c r="S57" s="248"/>
      <c r="T57" s="248"/>
    </row>
    <row r="58" spans="2:20" s="235" customFormat="1" ht="21.75" customHeight="1" x14ac:dyDescent="0.25">
      <c r="B58" s="248"/>
      <c r="S58" s="248"/>
      <c r="T58" s="248"/>
    </row>
    <row r="59" spans="2:20" s="235" customFormat="1" ht="21.75" customHeight="1" x14ac:dyDescent="0.25">
      <c r="B59" s="248"/>
      <c r="S59" s="248"/>
      <c r="T59" s="248"/>
    </row>
    <row r="60" spans="2:20" s="235" customFormat="1" ht="21.75" customHeight="1" x14ac:dyDescent="0.25">
      <c r="B60" s="248"/>
      <c r="S60" s="248"/>
      <c r="T60" s="248"/>
    </row>
    <row r="61" spans="2:20" s="235" customFormat="1" ht="21.75" customHeight="1" x14ac:dyDescent="0.25">
      <c r="B61" s="248"/>
      <c r="S61" s="248"/>
      <c r="T61" s="248"/>
    </row>
    <row r="62" spans="2:20" s="235" customFormat="1" ht="21.75" customHeight="1" x14ac:dyDescent="0.25">
      <c r="B62" s="248"/>
      <c r="S62" s="248"/>
      <c r="T62" s="248"/>
    </row>
    <row r="63" spans="2:20" s="235" customFormat="1" ht="13.5" customHeight="1" x14ac:dyDescent="0.25">
      <c r="B63" s="248"/>
      <c r="C63" s="292"/>
      <c r="D63" s="292"/>
      <c r="E63" s="293"/>
      <c r="F63" s="294"/>
      <c r="G63" s="279"/>
      <c r="H63" s="279"/>
      <c r="I63" s="279"/>
      <c r="J63" s="279"/>
      <c r="K63" s="279"/>
      <c r="L63" s="279"/>
      <c r="M63" s="279"/>
      <c r="N63" s="279"/>
      <c r="O63" s="279"/>
      <c r="P63" s="279"/>
      <c r="Q63" s="279"/>
      <c r="R63" s="279"/>
      <c r="S63" s="282"/>
      <c r="T63" s="282"/>
    </row>
    <row r="64" spans="2:20" s="235" customFormat="1" ht="31.5" hidden="1" customHeight="1" x14ac:dyDescent="0.25">
      <c r="B64" s="248"/>
      <c r="S64" s="282"/>
      <c r="T64" s="282"/>
    </row>
    <row r="65" spans="5:5" s="232" customFormat="1" x14ac:dyDescent="0.25">
      <c r="E65" s="295"/>
    </row>
    <row r="66" spans="5:5" s="232" customFormat="1" x14ac:dyDescent="0.25">
      <c r="E66" s="295"/>
    </row>
    <row r="67" spans="5:5" s="232" customFormat="1" x14ac:dyDescent="0.25">
      <c r="E67" s="295"/>
    </row>
    <row r="68" spans="5:5" s="232" customFormat="1" x14ac:dyDescent="0.25">
      <c r="E68" s="295"/>
    </row>
    <row r="69" spans="5:5" s="232" customFormat="1" x14ac:dyDescent="0.25">
      <c r="E69" s="295"/>
    </row>
    <row r="70" spans="5:5" s="232" customFormat="1" x14ac:dyDescent="0.25">
      <c r="E70" s="295"/>
    </row>
    <row r="71" spans="5:5" s="232" customFormat="1" x14ac:dyDescent="0.25">
      <c r="E71" s="295"/>
    </row>
    <row r="72" spans="5:5" s="232" customFormat="1" x14ac:dyDescent="0.25">
      <c r="E72" s="295"/>
    </row>
    <row r="73" spans="5:5" s="232" customFormat="1" x14ac:dyDescent="0.25">
      <c r="E73" s="295"/>
    </row>
    <row r="74" spans="5:5" s="232" customFormat="1" x14ac:dyDescent="0.25">
      <c r="E74" s="295"/>
    </row>
    <row r="75" spans="5:5" s="232" customFormat="1" x14ac:dyDescent="0.25">
      <c r="E75" s="295"/>
    </row>
    <row r="76" spans="5:5" s="232" customFormat="1" x14ac:dyDescent="0.25">
      <c r="E76" s="295"/>
    </row>
    <row r="77" spans="5:5" s="232" customFormat="1" x14ac:dyDescent="0.25">
      <c r="E77" s="295"/>
    </row>
    <row r="78" spans="5:5" s="232" customFormat="1" x14ac:dyDescent="0.25">
      <c r="E78" s="295"/>
    </row>
    <row r="79" spans="5:5" s="232" customFormat="1" x14ac:dyDescent="0.25">
      <c r="E79" s="295"/>
    </row>
    <row r="80" spans="5:5" s="232" customFormat="1" x14ac:dyDescent="0.25">
      <c r="E80" s="295"/>
    </row>
    <row r="81" spans="5:5" s="232" customFormat="1" x14ac:dyDescent="0.25">
      <c r="E81" s="295"/>
    </row>
    <row r="82" spans="5:5" s="232" customFormat="1" x14ac:dyDescent="0.25">
      <c r="E82" s="295"/>
    </row>
    <row r="83" spans="5:5" s="232" customFormat="1" x14ac:dyDescent="0.25">
      <c r="E83" s="295"/>
    </row>
    <row r="84" spans="5:5" s="232" customFormat="1" x14ac:dyDescent="0.25">
      <c r="E84" s="295"/>
    </row>
    <row r="85" spans="5:5" s="232" customFormat="1" x14ac:dyDescent="0.25">
      <c r="E85" s="295"/>
    </row>
    <row r="86" spans="5:5" s="232" customFormat="1" x14ac:dyDescent="0.25">
      <c r="E86" s="295"/>
    </row>
    <row r="87" spans="5:5" s="232" customFormat="1" x14ac:dyDescent="0.25">
      <c r="E87" s="295"/>
    </row>
    <row r="88" spans="5:5" s="232" customFormat="1" x14ac:dyDescent="0.25">
      <c r="E88" s="295"/>
    </row>
    <row r="89" spans="5:5" s="232" customFormat="1" x14ac:dyDescent="0.25">
      <c r="E89" s="295"/>
    </row>
    <row r="90" spans="5:5" s="232" customFormat="1" x14ac:dyDescent="0.25">
      <c r="E90" s="295"/>
    </row>
    <row r="91" spans="5:5" s="232" customFormat="1" x14ac:dyDescent="0.25">
      <c r="E91" s="295"/>
    </row>
    <row r="92" spans="5:5" s="232" customFormat="1" x14ac:dyDescent="0.25">
      <c r="E92" s="295"/>
    </row>
    <row r="93" spans="5:5" s="232" customFormat="1" x14ac:dyDescent="0.25">
      <c r="E93" s="295"/>
    </row>
    <row r="94" spans="5:5" s="232" customFormat="1" x14ac:dyDescent="0.25">
      <c r="E94" s="295"/>
    </row>
    <row r="95" spans="5:5" s="232" customFormat="1" x14ac:dyDescent="0.25">
      <c r="E95" s="295"/>
    </row>
    <row r="96" spans="5:5" s="232" customFormat="1" x14ac:dyDescent="0.25">
      <c r="E96" s="295"/>
    </row>
    <row r="97" spans="5:5" s="232" customFormat="1" x14ac:dyDescent="0.25">
      <c r="E97" s="295"/>
    </row>
    <row r="98" spans="5:5" s="232" customFormat="1" x14ac:dyDescent="0.25">
      <c r="E98" s="295"/>
    </row>
    <row r="99" spans="5:5" s="232" customFormat="1" x14ac:dyDescent="0.25">
      <c r="E99" s="295"/>
    </row>
    <row r="100" spans="5:5" s="232" customFormat="1" x14ac:dyDescent="0.25">
      <c r="E100" s="295"/>
    </row>
    <row r="101" spans="5:5" s="232" customFormat="1" x14ac:dyDescent="0.25">
      <c r="E101" s="295"/>
    </row>
    <row r="102" spans="5:5" s="232" customFormat="1" x14ac:dyDescent="0.25">
      <c r="E102" s="295"/>
    </row>
    <row r="103" spans="5:5" s="232" customFormat="1" x14ac:dyDescent="0.25">
      <c r="E103" s="295"/>
    </row>
    <row r="104" spans="5:5" s="232" customFormat="1" x14ac:dyDescent="0.25">
      <c r="E104" s="295"/>
    </row>
    <row r="105" spans="5:5" s="232" customFormat="1" x14ac:dyDescent="0.25">
      <c r="E105" s="295"/>
    </row>
    <row r="106" spans="5:5" s="232" customFormat="1" x14ac:dyDescent="0.25">
      <c r="E106" s="295"/>
    </row>
    <row r="107" spans="5:5" s="232" customFormat="1" x14ac:dyDescent="0.25">
      <c r="E107" s="295"/>
    </row>
    <row r="108" spans="5:5" s="232" customFormat="1" x14ac:dyDescent="0.25">
      <c r="E108" s="295"/>
    </row>
    <row r="109" spans="5:5" s="232" customFormat="1" x14ac:dyDescent="0.25">
      <c r="E109" s="295"/>
    </row>
    <row r="110" spans="5:5" s="232" customFormat="1" x14ac:dyDescent="0.25">
      <c r="E110" s="295"/>
    </row>
    <row r="111" spans="5:5" s="232" customFormat="1" x14ac:dyDescent="0.25">
      <c r="E111" s="295"/>
    </row>
    <row r="112" spans="5:5" s="232" customFormat="1" x14ac:dyDescent="0.25">
      <c r="E112" s="295"/>
    </row>
    <row r="113" spans="5:5" s="232" customFormat="1" x14ac:dyDescent="0.25">
      <c r="E113" s="295"/>
    </row>
    <row r="114" spans="5:5" s="232" customFormat="1" x14ac:dyDescent="0.25">
      <c r="E114" s="295"/>
    </row>
    <row r="115" spans="5:5" s="232" customFormat="1" x14ac:dyDescent="0.25">
      <c r="E115" s="295"/>
    </row>
    <row r="116" spans="5:5" s="232" customFormat="1" x14ac:dyDescent="0.25">
      <c r="E116" s="295"/>
    </row>
    <row r="117" spans="5:5" s="232" customFormat="1" x14ac:dyDescent="0.25">
      <c r="E117" s="295"/>
    </row>
    <row r="118" spans="5:5" s="232" customFormat="1" x14ac:dyDescent="0.25">
      <c r="E118" s="295"/>
    </row>
    <row r="119" spans="5:5" s="232" customFormat="1" x14ac:dyDescent="0.25">
      <c r="E119" s="295"/>
    </row>
    <row r="120" spans="5:5" s="232" customFormat="1" x14ac:dyDescent="0.25">
      <c r="E120" s="295"/>
    </row>
    <row r="121" spans="5:5" s="232" customFormat="1" x14ac:dyDescent="0.25">
      <c r="E121" s="295"/>
    </row>
    <row r="122" spans="5:5" s="232" customFormat="1" x14ac:dyDescent="0.25">
      <c r="E122" s="295"/>
    </row>
    <row r="123" spans="5:5" s="232" customFormat="1" x14ac:dyDescent="0.25">
      <c r="E123" s="295"/>
    </row>
    <row r="124" spans="5:5" s="232" customFormat="1" x14ac:dyDescent="0.25">
      <c r="E124" s="295"/>
    </row>
    <row r="125" spans="5:5" s="232" customFormat="1" x14ac:dyDescent="0.25">
      <c r="E125" s="295"/>
    </row>
    <row r="126" spans="5:5" s="232" customFormat="1" x14ac:dyDescent="0.25">
      <c r="E126" s="295"/>
    </row>
    <row r="127" spans="5:5" s="232" customFormat="1" x14ac:dyDescent="0.25">
      <c r="E127" s="295"/>
    </row>
    <row r="128" spans="5:5" s="232" customFormat="1" x14ac:dyDescent="0.25">
      <c r="E128" s="295"/>
    </row>
    <row r="129" spans="5:5" s="232" customFormat="1" x14ac:dyDescent="0.25">
      <c r="E129" s="295"/>
    </row>
    <row r="130" spans="5:5" s="232" customFormat="1" x14ac:dyDescent="0.25">
      <c r="E130" s="295"/>
    </row>
    <row r="131" spans="5:5" s="232" customFormat="1" x14ac:dyDescent="0.25">
      <c r="E131" s="295"/>
    </row>
    <row r="132" spans="5:5" s="232" customFormat="1" x14ac:dyDescent="0.25">
      <c r="E132" s="295"/>
    </row>
    <row r="133" spans="5:5" s="232" customFormat="1" x14ac:dyDescent="0.25">
      <c r="E133" s="295"/>
    </row>
    <row r="134" spans="5:5" s="232" customFormat="1" x14ac:dyDescent="0.25">
      <c r="E134" s="295"/>
    </row>
    <row r="135" spans="5:5" s="232" customFormat="1" x14ac:dyDescent="0.25">
      <c r="E135" s="295"/>
    </row>
    <row r="136" spans="5:5" s="232" customFormat="1" x14ac:dyDescent="0.25">
      <c r="E136" s="295"/>
    </row>
    <row r="137" spans="5:5" s="232" customFormat="1" x14ac:dyDescent="0.25">
      <c r="E137" s="295"/>
    </row>
    <row r="138" spans="5:5" s="232" customFormat="1" x14ac:dyDescent="0.25">
      <c r="E138" s="295"/>
    </row>
    <row r="139" spans="5:5" s="232" customFormat="1" x14ac:dyDescent="0.25">
      <c r="E139" s="295"/>
    </row>
    <row r="140" spans="5:5" s="232" customFormat="1" x14ac:dyDescent="0.25">
      <c r="E140" s="295"/>
    </row>
    <row r="141" spans="5:5" s="232" customFormat="1" x14ac:dyDescent="0.25">
      <c r="E141" s="295"/>
    </row>
    <row r="142" spans="5:5" s="232" customFormat="1" x14ac:dyDescent="0.25">
      <c r="E142" s="295"/>
    </row>
    <row r="143" spans="5:5" s="232" customFormat="1" x14ac:dyDescent="0.25">
      <c r="E143" s="295"/>
    </row>
    <row r="144" spans="5:5" s="232" customFormat="1" x14ac:dyDescent="0.25">
      <c r="E144" s="295"/>
    </row>
    <row r="145" spans="5:5" s="232" customFormat="1" x14ac:dyDescent="0.25">
      <c r="E145" s="295"/>
    </row>
    <row r="146" spans="5:5" s="232" customFormat="1" x14ac:dyDescent="0.25">
      <c r="E146" s="295"/>
    </row>
    <row r="147" spans="5:5" s="232" customFormat="1" x14ac:dyDescent="0.25">
      <c r="E147" s="295"/>
    </row>
    <row r="148" spans="5:5" s="232" customFormat="1" x14ac:dyDescent="0.25">
      <c r="E148" s="295"/>
    </row>
    <row r="149" spans="5:5" s="232" customFormat="1" x14ac:dyDescent="0.25">
      <c r="E149" s="295"/>
    </row>
    <row r="150" spans="5:5" s="232" customFormat="1" x14ac:dyDescent="0.25">
      <c r="E150" s="295"/>
    </row>
    <row r="151" spans="5:5" s="232" customFormat="1" x14ac:dyDescent="0.25">
      <c r="E151" s="295"/>
    </row>
    <row r="152" spans="5:5" s="232" customFormat="1" x14ac:dyDescent="0.25">
      <c r="E152" s="295"/>
    </row>
    <row r="153" spans="5:5" s="232" customFormat="1" x14ac:dyDescent="0.25">
      <c r="E153" s="295"/>
    </row>
    <row r="154" spans="5:5" s="232" customFormat="1" x14ac:dyDescent="0.25">
      <c r="E154" s="295"/>
    </row>
    <row r="155" spans="5:5" s="232" customFormat="1" x14ac:dyDescent="0.25">
      <c r="E155" s="295"/>
    </row>
    <row r="156" spans="5:5" s="232" customFormat="1" x14ac:dyDescent="0.25">
      <c r="E156" s="295"/>
    </row>
    <row r="157" spans="5:5" s="232" customFormat="1" x14ac:dyDescent="0.25">
      <c r="E157" s="295"/>
    </row>
    <row r="158" spans="5:5" s="232" customFormat="1" x14ac:dyDescent="0.25">
      <c r="E158" s="295"/>
    </row>
    <row r="159" spans="5:5" s="232" customFormat="1" x14ac:dyDescent="0.25">
      <c r="E159" s="295"/>
    </row>
    <row r="160" spans="5:5" s="232" customFormat="1" x14ac:dyDescent="0.25">
      <c r="E160" s="295"/>
    </row>
    <row r="161" spans="5:5" s="232" customFormat="1" x14ac:dyDescent="0.25">
      <c r="E161" s="295"/>
    </row>
    <row r="162" spans="5:5" s="232" customFormat="1" x14ac:dyDescent="0.25">
      <c r="E162" s="295"/>
    </row>
    <row r="163" spans="5:5" s="232" customFormat="1" x14ac:dyDescent="0.25">
      <c r="E163" s="295"/>
    </row>
    <row r="164" spans="5:5" s="232" customFormat="1" x14ac:dyDescent="0.25">
      <c r="E164" s="295"/>
    </row>
    <row r="165" spans="5:5" s="232" customFormat="1" x14ac:dyDescent="0.25">
      <c r="E165" s="295"/>
    </row>
    <row r="166" spans="5:5" s="232" customFormat="1" x14ac:dyDescent="0.25">
      <c r="E166" s="295"/>
    </row>
    <row r="167" spans="5:5" s="232" customFormat="1" x14ac:dyDescent="0.25">
      <c r="E167" s="295"/>
    </row>
    <row r="168" spans="5:5" s="232" customFormat="1" x14ac:dyDescent="0.25">
      <c r="E168" s="295"/>
    </row>
    <row r="169" spans="5:5" s="232" customFormat="1" x14ac:dyDescent="0.25">
      <c r="E169" s="295"/>
    </row>
    <row r="170" spans="5:5" s="232" customFormat="1" x14ac:dyDescent="0.25">
      <c r="E170" s="295"/>
    </row>
    <row r="171" spans="5:5" s="232" customFormat="1" x14ac:dyDescent="0.25">
      <c r="E171" s="295"/>
    </row>
    <row r="172" spans="5:5" s="232" customFormat="1" x14ac:dyDescent="0.25">
      <c r="E172" s="295"/>
    </row>
    <row r="173" spans="5:5" s="232" customFormat="1" x14ac:dyDescent="0.25">
      <c r="E173" s="295"/>
    </row>
    <row r="174" spans="5:5" s="232" customFormat="1" x14ac:dyDescent="0.25">
      <c r="E174" s="295"/>
    </row>
    <row r="175" spans="5:5" s="232" customFormat="1" x14ac:dyDescent="0.25">
      <c r="E175" s="295"/>
    </row>
    <row r="176" spans="5:5" s="232" customFormat="1" x14ac:dyDescent="0.25">
      <c r="E176" s="295"/>
    </row>
    <row r="177" spans="5:5" s="232" customFormat="1" x14ac:dyDescent="0.25">
      <c r="E177" s="295"/>
    </row>
    <row r="178" spans="5:5" s="232" customFormat="1" x14ac:dyDescent="0.25">
      <c r="E178" s="295"/>
    </row>
    <row r="179" spans="5:5" s="232" customFormat="1" x14ac:dyDescent="0.25">
      <c r="E179" s="295"/>
    </row>
    <row r="180" spans="5:5" s="232" customFormat="1" x14ac:dyDescent="0.25">
      <c r="E180" s="295"/>
    </row>
    <row r="181" spans="5:5" s="232" customFormat="1" x14ac:dyDescent="0.25">
      <c r="E181" s="295"/>
    </row>
    <row r="182" spans="5:5" s="232" customFormat="1" x14ac:dyDescent="0.25">
      <c r="E182" s="295"/>
    </row>
    <row r="183" spans="5:5" s="232" customFormat="1" x14ac:dyDescent="0.25">
      <c r="E183" s="295"/>
    </row>
    <row r="184" spans="5:5" s="232" customFormat="1" x14ac:dyDescent="0.25">
      <c r="E184" s="295"/>
    </row>
    <row r="185" spans="5:5" s="232" customFormat="1" x14ac:dyDescent="0.25">
      <c r="E185" s="295"/>
    </row>
    <row r="186" spans="5:5" s="232" customFormat="1" x14ac:dyDescent="0.25">
      <c r="E186" s="295"/>
    </row>
    <row r="187" spans="5:5" s="232" customFormat="1" x14ac:dyDescent="0.25">
      <c r="E187" s="295"/>
    </row>
    <row r="188" spans="5:5" s="232" customFormat="1" x14ac:dyDescent="0.25">
      <c r="E188" s="295"/>
    </row>
    <row r="189" spans="5:5" s="232" customFormat="1" x14ac:dyDescent="0.25">
      <c r="E189" s="295"/>
    </row>
    <row r="190" spans="5:5" s="232" customFormat="1" x14ac:dyDescent="0.25">
      <c r="E190" s="295"/>
    </row>
    <row r="191" spans="5:5" s="232" customFormat="1" x14ac:dyDescent="0.25">
      <c r="E191" s="295"/>
    </row>
    <row r="192" spans="5:5" s="232" customFormat="1" x14ac:dyDescent="0.25">
      <c r="E192" s="295"/>
    </row>
    <row r="193" spans="5:5" s="232" customFormat="1" x14ac:dyDescent="0.25">
      <c r="E193" s="295"/>
    </row>
    <row r="194" spans="5:5" s="232" customFormat="1" x14ac:dyDescent="0.25">
      <c r="E194" s="295"/>
    </row>
    <row r="195" spans="5:5" s="232" customFormat="1" x14ac:dyDescent="0.25">
      <c r="E195" s="295"/>
    </row>
    <row r="196" spans="5:5" s="232" customFormat="1" x14ac:dyDescent="0.25">
      <c r="E196" s="295"/>
    </row>
    <row r="197" spans="5:5" s="232" customFormat="1" x14ac:dyDescent="0.25">
      <c r="E197" s="295"/>
    </row>
    <row r="198" spans="5:5" s="232" customFormat="1" x14ac:dyDescent="0.25">
      <c r="E198" s="295"/>
    </row>
    <row r="199" spans="5:5" s="232" customFormat="1" x14ac:dyDescent="0.25">
      <c r="E199" s="295"/>
    </row>
    <row r="200" spans="5:5" s="232" customFormat="1" x14ac:dyDescent="0.25">
      <c r="E200" s="295"/>
    </row>
    <row r="201" spans="5:5" s="232" customFormat="1" x14ac:dyDescent="0.25">
      <c r="E201" s="295"/>
    </row>
    <row r="202" spans="5:5" s="232" customFormat="1" x14ac:dyDescent="0.25">
      <c r="E202" s="295"/>
    </row>
    <row r="203" spans="5:5" s="232" customFormat="1" x14ac:dyDescent="0.25">
      <c r="E203" s="295"/>
    </row>
    <row r="204" spans="5:5" s="232" customFormat="1" x14ac:dyDescent="0.25">
      <c r="E204" s="295"/>
    </row>
    <row r="205" spans="5:5" s="232" customFormat="1" x14ac:dyDescent="0.25">
      <c r="E205" s="295"/>
    </row>
    <row r="206" spans="5:5" s="232" customFormat="1" x14ac:dyDescent="0.25">
      <c r="E206" s="295"/>
    </row>
    <row r="207" spans="5:5" s="232" customFormat="1" x14ac:dyDescent="0.25">
      <c r="E207" s="295"/>
    </row>
    <row r="208" spans="5:5" s="232" customFormat="1" x14ac:dyDescent="0.25">
      <c r="E208" s="295"/>
    </row>
    <row r="209" spans="5:5" s="232" customFormat="1" x14ac:dyDescent="0.25">
      <c r="E209" s="295"/>
    </row>
    <row r="210" spans="5:5" s="232" customFormat="1" x14ac:dyDescent="0.25">
      <c r="E210" s="295"/>
    </row>
    <row r="211" spans="5:5" s="232" customFormat="1" x14ac:dyDescent="0.25">
      <c r="E211" s="295"/>
    </row>
    <row r="212" spans="5:5" s="232" customFormat="1" x14ac:dyDescent="0.25">
      <c r="E212" s="295"/>
    </row>
    <row r="213" spans="5:5" s="232" customFormat="1" x14ac:dyDescent="0.25">
      <c r="E213" s="295"/>
    </row>
    <row r="214" spans="5:5" s="232" customFormat="1" x14ac:dyDescent="0.25">
      <c r="E214" s="295"/>
    </row>
    <row r="215" spans="5:5" s="232" customFormat="1" x14ac:dyDescent="0.25">
      <c r="E215" s="295"/>
    </row>
    <row r="216" spans="5:5" s="232" customFormat="1" x14ac:dyDescent="0.25">
      <c r="E216" s="295"/>
    </row>
    <row r="217" spans="5:5" s="232" customFormat="1" x14ac:dyDescent="0.25">
      <c r="E217" s="295"/>
    </row>
    <row r="218" spans="5:5" s="232" customFormat="1" x14ac:dyDescent="0.25">
      <c r="E218" s="295"/>
    </row>
    <row r="219" spans="5:5" s="232" customFormat="1" x14ac:dyDescent="0.25">
      <c r="E219" s="295"/>
    </row>
    <row r="220" spans="5:5" s="232" customFormat="1" x14ac:dyDescent="0.25">
      <c r="E220" s="295"/>
    </row>
    <row r="221" spans="5:5" s="232" customFormat="1" x14ac:dyDescent="0.25">
      <c r="E221" s="295"/>
    </row>
    <row r="222" spans="5:5" s="232" customFormat="1" x14ac:dyDescent="0.25">
      <c r="E222" s="295"/>
    </row>
    <row r="223" spans="5:5" s="232" customFormat="1" x14ac:dyDescent="0.25">
      <c r="E223" s="295"/>
    </row>
    <row r="224" spans="5:5" s="232" customFormat="1" x14ac:dyDescent="0.25">
      <c r="E224" s="295"/>
    </row>
    <row r="225" spans="5:5" s="232" customFormat="1" x14ac:dyDescent="0.25">
      <c r="E225" s="295"/>
    </row>
    <row r="226" spans="5:5" s="232" customFormat="1" x14ac:dyDescent="0.25">
      <c r="E226" s="295"/>
    </row>
    <row r="227" spans="5:5" s="232" customFormat="1" x14ac:dyDescent="0.25">
      <c r="E227" s="295"/>
    </row>
    <row r="228" spans="5:5" s="232" customFormat="1" x14ac:dyDescent="0.25">
      <c r="E228" s="295"/>
    </row>
    <row r="229" spans="5:5" s="232" customFormat="1" x14ac:dyDescent="0.25">
      <c r="E229" s="295"/>
    </row>
    <row r="230" spans="5:5" s="232" customFormat="1" x14ac:dyDescent="0.25">
      <c r="E230" s="295"/>
    </row>
    <row r="231" spans="5:5" s="232" customFormat="1" x14ac:dyDescent="0.25">
      <c r="E231" s="295"/>
    </row>
    <row r="232" spans="5:5" s="232" customFormat="1" x14ac:dyDescent="0.25">
      <c r="E232" s="295"/>
    </row>
    <row r="233" spans="5:5" s="232" customFormat="1" x14ac:dyDescent="0.25">
      <c r="E233" s="295"/>
    </row>
    <row r="234" spans="5:5" s="232" customFormat="1" x14ac:dyDescent="0.25">
      <c r="E234" s="295"/>
    </row>
    <row r="235" spans="5:5" s="232" customFormat="1" x14ac:dyDescent="0.25">
      <c r="E235" s="295"/>
    </row>
    <row r="236" spans="5:5" s="232" customFormat="1" x14ac:dyDescent="0.25">
      <c r="E236" s="295"/>
    </row>
    <row r="237" spans="5:5" s="232" customFormat="1" x14ac:dyDescent="0.25">
      <c r="E237" s="295"/>
    </row>
    <row r="238" spans="5:5" s="232" customFormat="1" x14ac:dyDescent="0.25">
      <c r="E238" s="295"/>
    </row>
    <row r="239" spans="5:5" s="232" customFormat="1" x14ac:dyDescent="0.25">
      <c r="E239" s="295"/>
    </row>
    <row r="240" spans="5:5" s="232" customFormat="1" x14ac:dyDescent="0.25">
      <c r="E240" s="295"/>
    </row>
    <row r="241" spans="5:5" s="232" customFormat="1" x14ac:dyDescent="0.25">
      <c r="E241" s="295"/>
    </row>
    <row r="242" spans="5:5" s="232" customFormat="1" x14ac:dyDescent="0.25">
      <c r="E242" s="295"/>
    </row>
    <row r="243" spans="5:5" s="232" customFormat="1" x14ac:dyDescent="0.25">
      <c r="E243" s="295"/>
    </row>
    <row r="244" spans="5:5" s="232" customFormat="1" x14ac:dyDescent="0.25">
      <c r="E244" s="295"/>
    </row>
    <row r="245" spans="5:5" s="232" customFormat="1" x14ac:dyDescent="0.25">
      <c r="E245" s="295"/>
    </row>
    <row r="246" spans="5:5" s="232" customFormat="1" x14ac:dyDescent="0.25">
      <c r="E246" s="295"/>
    </row>
    <row r="247" spans="5:5" s="232" customFormat="1" x14ac:dyDescent="0.25">
      <c r="E247" s="295"/>
    </row>
    <row r="248" spans="5:5" s="232" customFormat="1" x14ac:dyDescent="0.25">
      <c r="E248" s="295"/>
    </row>
    <row r="249" spans="5:5" s="232" customFormat="1" x14ac:dyDescent="0.25">
      <c r="E249" s="295"/>
    </row>
    <row r="250" spans="5:5" s="232" customFormat="1" x14ac:dyDescent="0.25">
      <c r="E250" s="295"/>
    </row>
    <row r="251" spans="5:5" s="232" customFormat="1" x14ac:dyDescent="0.25">
      <c r="E251" s="295"/>
    </row>
    <row r="252" spans="5:5" s="232" customFormat="1" x14ac:dyDescent="0.25">
      <c r="E252" s="295"/>
    </row>
    <row r="253" spans="5:5" s="232" customFormat="1" x14ac:dyDescent="0.25">
      <c r="E253" s="295"/>
    </row>
    <row r="254" spans="5:5" s="232" customFormat="1" x14ac:dyDescent="0.25">
      <c r="E254" s="295"/>
    </row>
    <row r="255" spans="5:5" s="232" customFormat="1" x14ac:dyDescent="0.25">
      <c r="E255" s="295"/>
    </row>
    <row r="256" spans="5:5" s="232" customFormat="1" x14ac:dyDescent="0.25">
      <c r="E256" s="295"/>
    </row>
    <row r="257" spans="5:5" s="232" customFormat="1" x14ac:dyDescent="0.25">
      <c r="E257" s="295"/>
    </row>
    <row r="258" spans="5:5" s="232" customFormat="1" x14ac:dyDescent="0.25">
      <c r="E258" s="295"/>
    </row>
    <row r="259" spans="5:5" s="232" customFormat="1" x14ac:dyDescent="0.25">
      <c r="E259" s="295"/>
    </row>
    <row r="260" spans="5:5" s="232" customFormat="1" x14ac:dyDescent="0.25">
      <c r="E260" s="295"/>
    </row>
    <row r="261" spans="5:5" s="232" customFormat="1" x14ac:dyDescent="0.25">
      <c r="E261" s="295"/>
    </row>
    <row r="262" spans="5:5" s="232" customFormat="1" x14ac:dyDescent="0.25">
      <c r="E262" s="295"/>
    </row>
    <row r="263" spans="5:5" s="232" customFormat="1" x14ac:dyDescent="0.25">
      <c r="E263" s="295"/>
    </row>
    <row r="264" spans="5:5" s="232" customFormat="1" x14ac:dyDescent="0.25">
      <c r="E264" s="295"/>
    </row>
    <row r="265" spans="5:5" s="232" customFormat="1" x14ac:dyDescent="0.25">
      <c r="E265" s="295"/>
    </row>
    <row r="266" spans="5:5" s="232" customFormat="1" x14ac:dyDescent="0.25">
      <c r="E266" s="295"/>
    </row>
    <row r="267" spans="5:5" s="232" customFormat="1" x14ac:dyDescent="0.25">
      <c r="E267" s="295"/>
    </row>
    <row r="268" spans="5:5" s="232" customFormat="1" x14ac:dyDescent="0.25">
      <c r="E268" s="295"/>
    </row>
    <row r="269" spans="5:5" s="232" customFormat="1" x14ac:dyDescent="0.25">
      <c r="E269" s="295"/>
    </row>
    <row r="270" spans="5:5" s="232" customFormat="1" x14ac:dyDescent="0.25">
      <c r="E270" s="295"/>
    </row>
    <row r="271" spans="5:5" s="232" customFormat="1" x14ac:dyDescent="0.25">
      <c r="E271" s="295"/>
    </row>
    <row r="272" spans="5:5" s="232" customFormat="1" x14ac:dyDescent="0.25">
      <c r="E272" s="295"/>
    </row>
    <row r="273" spans="5:5" s="232" customFormat="1" x14ac:dyDescent="0.25">
      <c r="E273" s="295"/>
    </row>
    <row r="274" spans="5:5" s="232" customFormat="1" x14ac:dyDescent="0.25">
      <c r="E274" s="295"/>
    </row>
    <row r="275" spans="5:5" s="232" customFormat="1" x14ac:dyDescent="0.25">
      <c r="E275" s="295"/>
    </row>
    <row r="276" spans="5:5" s="232" customFormat="1" x14ac:dyDescent="0.25">
      <c r="E276" s="295"/>
    </row>
    <row r="277" spans="5:5" s="232" customFormat="1" x14ac:dyDescent="0.25">
      <c r="E277" s="295"/>
    </row>
    <row r="278" spans="5:5" s="232" customFormat="1" x14ac:dyDescent="0.25">
      <c r="E278" s="295"/>
    </row>
    <row r="279" spans="5:5" s="232" customFormat="1" x14ac:dyDescent="0.25">
      <c r="E279" s="295"/>
    </row>
    <row r="280" spans="5:5" s="232" customFormat="1" x14ac:dyDescent="0.25">
      <c r="E280" s="295"/>
    </row>
    <row r="281" spans="5:5" s="232" customFormat="1" x14ac:dyDescent="0.25">
      <c r="E281" s="295"/>
    </row>
    <row r="282" spans="5:5" s="232" customFormat="1" x14ac:dyDescent="0.25">
      <c r="E282" s="295"/>
    </row>
    <row r="283" spans="5:5" s="232" customFormat="1" x14ac:dyDescent="0.25">
      <c r="E283" s="295"/>
    </row>
    <row r="284" spans="5:5" s="232" customFormat="1" x14ac:dyDescent="0.25">
      <c r="E284" s="295"/>
    </row>
    <row r="285" spans="5:5" s="232" customFormat="1" x14ac:dyDescent="0.25">
      <c r="E285" s="295"/>
    </row>
    <row r="286" spans="5:5" s="232" customFormat="1" x14ac:dyDescent="0.25">
      <c r="E286" s="295"/>
    </row>
    <row r="287" spans="5:5" s="232" customFormat="1" x14ac:dyDescent="0.25">
      <c r="E287" s="295"/>
    </row>
    <row r="288" spans="5:5" s="232" customFormat="1" x14ac:dyDescent="0.25">
      <c r="E288" s="295"/>
    </row>
    <row r="289" spans="5:5" s="232" customFormat="1" x14ac:dyDescent="0.25">
      <c r="E289" s="295"/>
    </row>
    <row r="290" spans="5:5" s="232" customFormat="1" x14ac:dyDescent="0.25">
      <c r="E290" s="295"/>
    </row>
    <row r="291" spans="5:5" s="232" customFormat="1" x14ac:dyDescent="0.25">
      <c r="E291" s="295"/>
    </row>
    <row r="292" spans="5:5" s="232" customFormat="1" x14ac:dyDescent="0.25">
      <c r="E292" s="295"/>
    </row>
    <row r="293" spans="5:5" s="232" customFormat="1" x14ac:dyDescent="0.25">
      <c r="E293" s="295"/>
    </row>
    <row r="294" spans="5:5" s="232" customFormat="1" x14ac:dyDescent="0.25">
      <c r="E294" s="295"/>
    </row>
    <row r="295" spans="5:5" s="232" customFormat="1" x14ac:dyDescent="0.25">
      <c r="E295" s="295"/>
    </row>
    <row r="296" spans="5:5" s="232" customFormat="1" x14ac:dyDescent="0.25">
      <c r="E296" s="295"/>
    </row>
    <row r="297" spans="5:5" s="232" customFormat="1" x14ac:dyDescent="0.25">
      <c r="E297" s="295"/>
    </row>
    <row r="298" spans="5:5" s="232" customFormat="1" x14ac:dyDescent="0.25">
      <c r="E298" s="295"/>
    </row>
    <row r="299" spans="5:5" s="232" customFormat="1" x14ac:dyDescent="0.25">
      <c r="E299" s="295"/>
    </row>
    <row r="300" spans="5:5" s="232" customFormat="1" x14ac:dyDescent="0.25">
      <c r="E300" s="295"/>
    </row>
    <row r="301" spans="5:5" s="232" customFormat="1" x14ac:dyDescent="0.25">
      <c r="E301" s="295"/>
    </row>
    <row r="302" spans="5:5" s="232" customFormat="1" x14ac:dyDescent="0.25">
      <c r="E302" s="295"/>
    </row>
    <row r="303" spans="5:5" s="232" customFormat="1" x14ac:dyDescent="0.25">
      <c r="E303" s="295"/>
    </row>
    <row r="304" spans="5:5" s="232" customFormat="1" x14ac:dyDescent="0.25">
      <c r="E304" s="295"/>
    </row>
    <row r="305" spans="5:5" s="232" customFormat="1" x14ac:dyDescent="0.25">
      <c r="E305" s="295"/>
    </row>
    <row r="306" spans="5:5" s="232" customFormat="1" x14ac:dyDescent="0.25">
      <c r="E306" s="295"/>
    </row>
    <row r="307" spans="5:5" s="232" customFormat="1" x14ac:dyDescent="0.25">
      <c r="E307" s="295"/>
    </row>
    <row r="308" spans="5:5" s="232" customFormat="1" x14ac:dyDescent="0.25">
      <c r="E308" s="295"/>
    </row>
    <row r="309" spans="5:5" s="232" customFormat="1" x14ac:dyDescent="0.25">
      <c r="E309" s="295"/>
    </row>
    <row r="310" spans="5:5" s="232" customFormat="1" x14ac:dyDescent="0.25">
      <c r="E310" s="295"/>
    </row>
    <row r="311" spans="5:5" s="232" customFormat="1" x14ac:dyDescent="0.25">
      <c r="E311" s="295"/>
    </row>
    <row r="312" spans="5:5" s="232" customFormat="1" x14ac:dyDescent="0.25">
      <c r="E312" s="295"/>
    </row>
    <row r="313" spans="5:5" s="232" customFormat="1" x14ac:dyDescent="0.25">
      <c r="E313" s="295"/>
    </row>
    <row r="314" spans="5:5" s="232" customFormat="1" x14ac:dyDescent="0.25">
      <c r="E314" s="295"/>
    </row>
    <row r="315" spans="5:5" s="232" customFormat="1" x14ac:dyDescent="0.25">
      <c r="E315" s="295"/>
    </row>
    <row r="316" spans="5:5" s="232" customFormat="1" x14ac:dyDescent="0.25">
      <c r="E316" s="295"/>
    </row>
    <row r="317" spans="5:5" s="232" customFormat="1" x14ac:dyDescent="0.25">
      <c r="E317" s="295"/>
    </row>
    <row r="318" spans="5:5" s="232" customFormat="1" x14ac:dyDescent="0.25">
      <c r="E318" s="295"/>
    </row>
    <row r="319" spans="5:5" s="232" customFormat="1" x14ac:dyDescent="0.25">
      <c r="E319" s="295"/>
    </row>
    <row r="320" spans="5:5" s="232" customFormat="1" x14ac:dyDescent="0.25">
      <c r="E320" s="295"/>
    </row>
    <row r="321" spans="5:5" s="232" customFormat="1" x14ac:dyDescent="0.25">
      <c r="E321" s="295"/>
    </row>
    <row r="322" spans="5:5" s="232" customFormat="1" x14ac:dyDescent="0.25">
      <c r="E322" s="295"/>
    </row>
    <row r="323" spans="5:5" s="232" customFormat="1" x14ac:dyDescent="0.25">
      <c r="E323" s="295"/>
    </row>
    <row r="324" spans="5:5" s="232" customFormat="1" x14ac:dyDescent="0.25">
      <c r="E324" s="295"/>
    </row>
    <row r="325" spans="5:5" s="232" customFormat="1" x14ac:dyDescent="0.25">
      <c r="E325" s="295"/>
    </row>
    <row r="326" spans="5:5" s="232" customFormat="1" x14ac:dyDescent="0.25">
      <c r="E326" s="295"/>
    </row>
    <row r="327" spans="5:5" s="232" customFormat="1" x14ac:dyDescent="0.25">
      <c r="E327" s="295"/>
    </row>
    <row r="328" spans="5:5" s="232" customFormat="1" x14ac:dyDescent="0.25">
      <c r="E328" s="295"/>
    </row>
    <row r="329" spans="5:5" s="232" customFormat="1" x14ac:dyDescent="0.25">
      <c r="E329" s="295"/>
    </row>
    <row r="330" spans="5:5" s="232" customFormat="1" x14ac:dyDescent="0.25">
      <c r="E330" s="295"/>
    </row>
    <row r="331" spans="5:5" s="232" customFormat="1" x14ac:dyDescent="0.25">
      <c r="E331" s="295"/>
    </row>
    <row r="332" spans="5:5" s="232" customFormat="1" x14ac:dyDescent="0.25">
      <c r="E332" s="295"/>
    </row>
    <row r="333" spans="5:5" s="232" customFormat="1" x14ac:dyDescent="0.25">
      <c r="E333" s="295"/>
    </row>
    <row r="334" spans="5:5" s="232" customFormat="1" x14ac:dyDescent="0.25">
      <c r="E334" s="295"/>
    </row>
    <row r="335" spans="5:5" s="232" customFormat="1" x14ac:dyDescent="0.25">
      <c r="E335" s="295"/>
    </row>
    <row r="336" spans="5:5" s="232" customFormat="1" x14ac:dyDescent="0.25">
      <c r="E336" s="295"/>
    </row>
    <row r="337" spans="5:5" s="232" customFormat="1" x14ac:dyDescent="0.25">
      <c r="E337" s="295"/>
    </row>
    <row r="338" spans="5:5" s="232" customFormat="1" x14ac:dyDescent="0.25">
      <c r="E338" s="295"/>
    </row>
    <row r="339" spans="5:5" s="232" customFormat="1" x14ac:dyDescent="0.25">
      <c r="E339" s="295"/>
    </row>
    <row r="340" spans="5:5" s="232" customFormat="1" x14ac:dyDescent="0.25">
      <c r="E340" s="295"/>
    </row>
    <row r="341" spans="5:5" s="232" customFormat="1" x14ac:dyDescent="0.25">
      <c r="E341" s="295"/>
    </row>
    <row r="342" spans="5:5" s="232" customFormat="1" x14ac:dyDescent="0.25">
      <c r="E342" s="295"/>
    </row>
    <row r="343" spans="5:5" s="232" customFormat="1" x14ac:dyDescent="0.25">
      <c r="E343" s="295"/>
    </row>
    <row r="344" spans="5:5" s="232" customFormat="1" x14ac:dyDescent="0.25">
      <c r="E344" s="295"/>
    </row>
    <row r="345" spans="5:5" s="232" customFormat="1" x14ac:dyDescent="0.25">
      <c r="E345" s="295"/>
    </row>
    <row r="346" spans="5:5" s="232" customFormat="1" x14ac:dyDescent="0.25">
      <c r="E346" s="295"/>
    </row>
    <row r="347" spans="5:5" s="232" customFormat="1" x14ac:dyDescent="0.25">
      <c r="E347" s="295"/>
    </row>
    <row r="348" spans="5:5" s="232" customFormat="1" x14ac:dyDescent="0.25">
      <c r="E348" s="295"/>
    </row>
    <row r="349" spans="5:5" s="232" customFormat="1" x14ac:dyDescent="0.25">
      <c r="E349" s="295"/>
    </row>
    <row r="350" spans="5:5" s="232" customFormat="1" x14ac:dyDescent="0.25">
      <c r="E350" s="295"/>
    </row>
    <row r="351" spans="5:5" s="232" customFormat="1" x14ac:dyDescent="0.25">
      <c r="E351" s="295"/>
    </row>
    <row r="352" spans="5:5" s="232" customFormat="1" x14ac:dyDescent="0.25">
      <c r="E352" s="295"/>
    </row>
    <row r="353" spans="5:5" s="232" customFormat="1" x14ac:dyDescent="0.25">
      <c r="E353" s="295"/>
    </row>
    <row r="354" spans="5:5" s="232" customFormat="1" x14ac:dyDescent="0.25">
      <c r="E354" s="295"/>
    </row>
    <row r="355" spans="5:5" s="232" customFormat="1" x14ac:dyDescent="0.25">
      <c r="E355" s="295"/>
    </row>
    <row r="356" spans="5:5" s="232" customFormat="1" x14ac:dyDescent="0.25">
      <c r="E356" s="295"/>
    </row>
    <row r="357" spans="5:5" s="232" customFormat="1" x14ac:dyDescent="0.25">
      <c r="E357" s="295"/>
    </row>
    <row r="358" spans="5:5" s="232" customFormat="1" x14ac:dyDescent="0.25">
      <c r="E358" s="295"/>
    </row>
    <row r="359" spans="5:5" s="232" customFormat="1" x14ac:dyDescent="0.25">
      <c r="E359" s="295"/>
    </row>
    <row r="360" spans="5:5" s="232" customFormat="1" x14ac:dyDescent="0.25">
      <c r="E360" s="295"/>
    </row>
    <row r="361" spans="5:5" s="232" customFormat="1" x14ac:dyDescent="0.25">
      <c r="E361" s="295"/>
    </row>
    <row r="362" spans="5:5" s="232" customFormat="1" x14ac:dyDescent="0.25">
      <c r="E362" s="295"/>
    </row>
    <row r="363" spans="5:5" s="232" customFormat="1" x14ac:dyDescent="0.25">
      <c r="E363" s="295"/>
    </row>
    <row r="364" spans="5:5" s="232" customFormat="1" x14ac:dyDescent="0.25">
      <c r="E364" s="295"/>
    </row>
    <row r="365" spans="5:5" s="232" customFormat="1" x14ac:dyDescent="0.25">
      <c r="E365" s="295"/>
    </row>
    <row r="366" spans="5:5" s="232" customFormat="1" x14ac:dyDescent="0.25">
      <c r="E366" s="295"/>
    </row>
    <row r="367" spans="5:5" s="232" customFormat="1" x14ac:dyDescent="0.25">
      <c r="E367" s="295"/>
    </row>
    <row r="368" spans="5:5" s="232" customFormat="1" x14ac:dyDescent="0.25">
      <c r="E368" s="295"/>
    </row>
    <row r="369" spans="5:5" s="232" customFormat="1" x14ac:dyDescent="0.25">
      <c r="E369" s="295"/>
    </row>
    <row r="370" spans="5:5" s="232" customFormat="1" x14ac:dyDescent="0.25">
      <c r="E370" s="295"/>
    </row>
    <row r="371" spans="5:5" s="232" customFormat="1" x14ac:dyDescent="0.25">
      <c r="E371" s="295"/>
    </row>
    <row r="372" spans="5:5" s="232" customFormat="1" x14ac:dyDescent="0.25">
      <c r="E372" s="295"/>
    </row>
    <row r="373" spans="5:5" s="232" customFormat="1" x14ac:dyDescent="0.25">
      <c r="E373" s="295"/>
    </row>
    <row r="374" spans="5:5" s="232" customFormat="1" x14ac:dyDescent="0.25">
      <c r="E374" s="295"/>
    </row>
    <row r="375" spans="5:5" s="232" customFormat="1" x14ac:dyDescent="0.25">
      <c r="E375" s="295"/>
    </row>
    <row r="376" spans="5:5" s="232" customFormat="1" x14ac:dyDescent="0.25">
      <c r="E376" s="295"/>
    </row>
    <row r="377" spans="5:5" s="232" customFormat="1" x14ac:dyDescent="0.25">
      <c r="E377" s="295"/>
    </row>
    <row r="378" spans="5:5" s="232" customFormat="1" x14ac:dyDescent="0.25">
      <c r="E378" s="295"/>
    </row>
    <row r="379" spans="5:5" s="232" customFormat="1" x14ac:dyDescent="0.25">
      <c r="E379" s="295"/>
    </row>
    <row r="380" spans="5:5" s="232" customFormat="1" x14ac:dyDescent="0.25">
      <c r="E380" s="295"/>
    </row>
    <row r="381" spans="5:5" s="232" customFormat="1" x14ac:dyDescent="0.25">
      <c r="E381" s="295"/>
    </row>
    <row r="382" spans="5:5" s="232" customFormat="1" x14ac:dyDescent="0.25">
      <c r="E382" s="295"/>
    </row>
    <row r="383" spans="5:5" s="232" customFormat="1" x14ac:dyDescent="0.25">
      <c r="E383" s="295"/>
    </row>
    <row r="384" spans="5:5" s="232" customFormat="1" x14ac:dyDescent="0.25">
      <c r="E384" s="295"/>
    </row>
    <row r="385" spans="5:5" s="232" customFormat="1" x14ac:dyDescent="0.25">
      <c r="E385" s="295"/>
    </row>
    <row r="386" spans="5:5" s="232" customFormat="1" x14ac:dyDescent="0.25">
      <c r="E386" s="295"/>
    </row>
    <row r="387" spans="5:5" s="232" customFormat="1" x14ac:dyDescent="0.25">
      <c r="E387" s="295"/>
    </row>
    <row r="388" spans="5:5" s="232" customFormat="1" x14ac:dyDescent="0.25">
      <c r="E388" s="295"/>
    </row>
    <row r="389" spans="5:5" s="232" customFormat="1" x14ac:dyDescent="0.25">
      <c r="E389" s="295"/>
    </row>
    <row r="390" spans="5:5" s="232" customFormat="1" x14ac:dyDescent="0.25">
      <c r="E390" s="295"/>
    </row>
    <row r="391" spans="5:5" s="232" customFormat="1" x14ac:dyDescent="0.25">
      <c r="E391" s="295"/>
    </row>
    <row r="392" spans="5:5" s="232" customFormat="1" x14ac:dyDescent="0.25">
      <c r="E392" s="295"/>
    </row>
    <row r="393" spans="5:5" s="232" customFormat="1" x14ac:dyDescent="0.25">
      <c r="E393" s="295"/>
    </row>
    <row r="394" spans="5:5" s="232" customFormat="1" x14ac:dyDescent="0.25">
      <c r="E394" s="295"/>
    </row>
    <row r="395" spans="5:5" s="232" customFormat="1" x14ac:dyDescent="0.25">
      <c r="E395" s="295"/>
    </row>
    <row r="396" spans="5:5" s="232" customFormat="1" x14ac:dyDescent="0.25">
      <c r="E396" s="295"/>
    </row>
    <row r="397" spans="5:5" s="232" customFormat="1" x14ac:dyDescent="0.25">
      <c r="E397" s="295"/>
    </row>
    <row r="398" spans="5:5" s="232" customFormat="1" x14ac:dyDescent="0.25">
      <c r="E398" s="295"/>
    </row>
    <row r="399" spans="5:5" s="232" customFormat="1" x14ac:dyDescent="0.25">
      <c r="E399" s="295"/>
    </row>
    <row r="400" spans="5:5" s="232" customFormat="1" x14ac:dyDescent="0.25">
      <c r="E400" s="295"/>
    </row>
    <row r="401" spans="5:5" s="232" customFormat="1" x14ac:dyDescent="0.25">
      <c r="E401" s="295"/>
    </row>
    <row r="402" spans="5:5" s="232" customFormat="1" x14ac:dyDescent="0.25">
      <c r="E402" s="295"/>
    </row>
    <row r="403" spans="5:5" s="232" customFormat="1" x14ac:dyDescent="0.25">
      <c r="E403" s="295"/>
    </row>
    <row r="404" spans="5:5" s="232" customFormat="1" x14ac:dyDescent="0.25">
      <c r="E404" s="295"/>
    </row>
    <row r="405" spans="5:5" s="232" customFormat="1" x14ac:dyDescent="0.25">
      <c r="E405" s="295"/>
    </row>
    <row r="406" spans="5:5" s="232" customFormat="1" x14ac:dyDescent="0.25">
      <c r="E406" s="295"/>
    </row>
    <row r="407" spans="5:5" s="232" customFormat="1" x14ac:dyDescent="0.25">
      <c r="E407" s="295"/>
    </row>
    <row r="408" spans="5:5" s="232" customFormat="1" x14ac:dyDescent="0.25">
      <c r="E408" s="295"/>
    </row>
    <row r="409" spans="5:5" s="232" customFormat="1" x14ac:dyDescent="0.25">
      <c r="E409" s="295"/>
    </row>
    <row r="410" spans="5:5" s="232" customFormat="1" x14ac:dyDescent="0.25">
      <c r="E410" s="295"/>
    </row>
    <row r="411" spans="5:5" s="232" customFormat="1" x14ac:dyDescent="0.25">
      <c r="E411" s="295"/>
    </row>
    <row r="412" spans="5:5" s="232" customFormat="1" x14ac:dyDescent="0.25">
      <c r="E412" s="295"/>
    </row>
    <row r="413" spans="5:5" s="232" customFormat="1" x14ac:dyDescent="0.25">
      <c r="E413" s="295"/>
    </row>
    <row r="414" spans="5:5" s="232" customFormat="1" x14ac:dyDescent="0.25">
      <c r="E414" s="295"/>
    </row>
    <row r="415" spans="5:5" s="232" customFormat="1" x14ac:dyDescent="0.25">
      <c r="E415" s="295"/>
    </row>
    <row r="416" spans="5:5" s="232" customFormat="1" x14ac:dyDescent="0.25">
      <c r="E416" s="295"/>
    </row>
    <row r="417" spans="5:5" s="232" customFormat="1" x14ac:dyDescent="0.25">
      <c r="E417" s="295"/>
    </row>
    <row r="418" spans="5:5" s="232" customFormat="1" x14ac:dyDescent="0.25">
      <c r="E418" s="295"/>
    </row>
    <row r="419" spans="5:5" s="232" customFormat="1" x14ac:dyDescent="0.25">
      <c r="E419" s="295"/>
    </row>
    <row r="420" spans="5:5" s="232" customFormat="1" x14ac:dyDescent="0.25">
      <c r="E420" s="295"/>
    </row>
    <row r="421" spans="5:5" s="232" customFormat="1" x14ac:dyDescent="0.25">
      <c r="E421" s="295"/>
    </row>
    <row r="422" spans="5:5" s="232" customFormat="1" x14ac:dyDescent="0.25">
      <c r="E422" s="295"/>
    </row>
    <row r="423" spans="5:5" s="232" customFormat="1" x14ac:dyDescent="0.25">
      <c r="E423" s="295"/>
    </row>
    <row r="424" spans="5:5" s="232" customFormat="1" x14ac:dyDescent="0.25">
      <c r="E424" s="295"/>
    </row>
    <row r="425" spans="5:5" s="232" customFormat="1" x14ac:dyDescent="0.25">
      <c r="E425" s="295"/>
    </row>
    <row r="426" spans="5:5" s="232" customFormat="1" x14ac:dyDescent="0.25">
      <c r="E426" s="295"/>
    </row>
    <row r="427" spans="5:5" s="232" customFormat="1" x14ac:dyDescent="0.25">
      <c r="E427" s="295"/>
    </row>
    <row r="428" spans="5:5" s="232" customFormat="1" x14ac:dyDescent="0.25">
      <c r="E428" s="295"/>
    </row>
    <row r="429" spans="5:5" s="232" customFormat="1" x14ac:dyDescent="0.25">
      <c r="E429" s="295"/>
    </row>
    <row r="430" spans="5:5" s="232" customFormat="1" x14ac:dyDescent="0.25">
      <c r="E430" s="295"/>
    </row>
    <row r="431" spans="5:5" s="232" customFormat="1" x14ac:dyDescent="0.25">
      <c r="E431" s="295"/>
    </row>
    <row r="432" spans="5:5" s="232" customFormat="1" x14ac:dyDescent="0.25">
      <c r="E432" s="295"/>
    </row>
    <row r="433" spans="5:5" s="232" customFormat="1" x14ac:dyDescent="0.25">
      <c r="E433" s="295"/>
    </row>
    <row r="434" spans="5:5" s="232" customFormat="1" x14ac:dyDescent="0.25">
      <c r="E434" s="295"/>
    </row>
    <row r="435" spans="5:5" s="232" customFormat="1" x14ac:dyDescent="0.25">
      <c r="E435" s="295"/>
    </row>
    <row r="436" spans="5:5" s="232" customFormat="1" x14ac:dyDescent="0.25">
      <c r="E436" s="295"/>
    </row>
    <row r="437" spans="5:5" s="232" customFormat="1" x14ac:dyDescent="0.25">
      <c r="E437" s="295"/>
    </row>
    <row r="438" spans="5:5" s="232" customFormat="1" x14ac:dyDescent="0.25">
      <c r="E438" s="295"/>
    </row>
    <row r="439" spans="5:5" s="232" customFormat="1" x14ac:dyDescent="0.25">
      <c r="E439" s="295"/>
    </row>
    <row r="440" spans="5:5" s="232" customFormat="1" x14ac:dyDescent="0.25">
      <c r="E440" s="295"/>
    </row>
    <row r="441" spans="5:5" s="232" customFormat="1" x14ac:dyDescent="0.25">
      <c r="E441" s="295"/>
    </row>
    <row r="442" spans="5:5" s="232" customFormat="1" x14ac:dyDescent="0.25">
      <c r="E442" s="295"/>
    </row>
    <row r="443" spans="5:5" s="232" customFormat="1" x14ac:dyDescent="0.25">
      <c r="E443" s="295"/>
    </row>
    <row r="444" spans="5:5" s="232" customFormat="1" x14ac:dyDescent="0.25">
      <c r="E444" s="295"/>
    </row>
    <row r="445" spans="5:5" s="232" customFormat="1" x14ac:dyDescent="0.25">
      <c r="E445" s="295"/>
    </row>
    <row r="446" spans="5:5" s="232" customFormat="1" x14ac:dyDescent="0.25">
      <c r="E446" s="295"/>
    </row>
    <row r="447" spans="5:5" s="232" customFormat="1" x14ac:dyDescent="0.25">
      <c r="E447" s="295"/>
    </row>
    <row r="448" spans="5:5" s="232" customFormat="1" x14ac:dyDescent="0.25">
      <c r="E448" s="295"/>
    </row>
    <row r="449" spans="5:5" s="232" customFormat="1" x14ac:dyDescent="0.25">
      <c r="E449" s="295"/>
    </row>
    <row r="450" spans="5:5" s="232" customFormat="1" x14ac:dyDescent="0.25">
      <c r="E450" s="295"/>
    </row>
    <row r="451" spans="5:5" s="232" customFormat="1" x14ac:dyDescent="0.25">
      <c r="E451" s="295"/>
    </row>
    <row r="452" spans="5:5" s="232" customFormat="1" x14ac:dyDescent="0.25">
      <c r="E452" s="295"/>
    </row>
    <row r="453" spans="5:5" s="232" customFormat="1" x14ac:dyDescent="0.25">
      <c r="E453" s="295"/>
    </row>
    <row r="454" spans="5:5" s="232" customFormat="1" x14ac:dyDescent="0.25">
      <c r="E454" s="295"/>
    </row>
    <row r="455" spans="5:5" s="232" customFormat="1" x14ac:dyDescent="0.25">
      <c r="E455" s="295"/>
    </row>
    <row r="456" spans="5:5" s="232" customFormat="1" x14ac:dyDescent="0.25">
      <c r="E456" s="295"/>
    </row>
    <row r="457" spans="5:5" s="232" customFormat="1" x14ac:dyDescent="0.25">
      <c r="E457" s="295"/>
    </row>
    <row r="458" spans="5:5" s="232" customFormat="1" x14ac:dyDescent="0.25">
      <c r="E458" s="295"/>
    </row>
    <row r="459" spans="5:5" s="232" customFormat="1" x14ac:dyDescent="0.25">
      <c r="E459" s="295"/>
    </row>
    <row r="460" spans="5:5" s="232" customFormat="1" x14ac:dyDescent="0.25">
      <c r="E460" s="295"/>
    </row>
    <row r="461" spans="5:5" s="232" customFormat="1" x14ac:dyDescent="0.25">
      <c r="E461" s="295"/>
    </row>
    <row r="462" spans="5:5" s="232" customFormat="1" x14ac:dyDescent="0.25">
      <c r="E462" s="295"/>
    </row>
    <row r="463" spans="5:5" s="232" customFormat="1" x14ac:dyDescent="0.25">
      <c r="E463" s="295"/>
    </row>
    <row r="464" spans="5:5" s="232" customFormat="1" x14ac:dyDescent="0.25">
      <c r="E464" s="295"/>
    </row>
    <row r="465" spans="5:5" s="232" customFormat="1" x14ac:dyDescent="0.25">
      <c r="E465" s="295"/>
    </row>
    <row r="466" spans="5:5" s="232" customFormat="1" x14ac:dyDescent="0.25">
      <c r="E466" s="295"/>
    </row>
    <row r="467" spans="5:5" s="232" customFormat="1" x14ac:dyDescent="0.25">
      <c r="E467" s="295"/>
    </row>
    <row r="468" spans="5:5" s="232" customFormat="1" x14ac:dyDescent="0.25">
      <c r="E468" s="295"/>
    </row>
    <row r="469" spans="5:5" s="232" customFormat="1" x14ac:dyDescent="0.25">
      <c r="E469" s="295"/>
    </row>
    <row r="470" spans="5:5" s="232" customFormat="1" x14ac:dyDescent="0.25">
      <c r="E470" s="295"/>
    </row>
    <row r="471" spans="5:5" s="232" customFormat="1" x14ac:dyDescent="0.25">
      <c r="E471" s="295"/>
    </row>
    <row r="472" spans="5:5" s="232" customFormat="1" x14ac:dyDescent="0.25">
      <c r="E472" s="295"/>
    </row>
  </sheetData>
  <autoFilter ref="A14:AJ41" xr:uid="{00000000-0009-0000-0000-000011000000}"/>
  <mergeCells count="4">
    <mergeCell ref="E6:T6"/>
    <mergeCell ref="C46:T46"/>
    <mergeCell ref="C47:T47"/>
    <mergeCell ref="C48:T4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0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J153"/>
  <sheetViews>
    <sheetView topLeftCell="A120" zoomScale="60" zoomScaleNormal="60" workbookViewId="0">
      <selection activeCell="D149" sqref="D149"/>
    </sheetView>
  </sheetViews>
  <sheetFormatPr baseColWidth="10" defaultColWidth="76.85546875" defaultRowHeight="18" x14ac:dyDescent="0.25"/>
  <cols>
    <col min="1" max="1" width="7.28515625" style="190" customWidth="1"/>
    <col min="2" max="2" width="7.7109375" style="190" bestFit="1" customWidth="1"/>
    <col min="3" max="3" width="84.42578125" style="190" bestFit="1" customWidth="1"/>
    <col min="4" max="4" width="20.7109375" style="190" customWidth="1"/>
    <col min="5" max="5" width="44.42578125" style="229" bestFit="1" customWidth="1"/>
    <col min="6" max="6" width="37.28515625" style="190" bestFit="1" customWidth="1"/>
    <col min="7" max="8" width="32.28515625" style="190" bestFit="1" customWidth="1"/>
    <col min="9" max="9" width="27.7109375" style="190" bestFit="1" customWidth="1"/>
    <col min="10" max="18" width="23" style="190" hidden="1" customWidth="1"/>
    <col min="19" max="19" width="35" style="190" bestFit="1" customWidth="1"/>
    <col min="20" max="20" width="28.7109375" style="190" bestFit="1" customWidth="1"/>
    <col min="21" max="21" width="8.28515625" style="190" customWidth="1"/>
    <col min="22" max="22" width="23.5703125" style="232" bestFit="1" customWidth="1"/>
    <col min="23" max="23" width="23" style="190" bestFit="1" customWidth="1"/>
    <col min="24" max="24" width="19" style="190" customWidth="1"/>
    <col min="25" max="231" width="11.42578125" style="190" customWidth="1"/>
    <col min="232" max="234" width="7.28515625" style="190" customWidth="1"/>
    <col min="235" max="235" width="0" style="190" hidden="1" customWidth="1"/>
    <col min="236" max="236" width="7.28515625" style="190" customWidth="1"/>
    <col min="237" max="237" width="66.140625" style="190" customWidth="1"/>
    <col min="238" max="238" width="0" style="190" hidden="1" customWidth="1"/>
    <col min="239" max="239" width="28" style="190" customWidth="1"/>
    <col min="240" max="240" width="32.140625" style="190" customWidth="1"/>
    <col min="241" max="241" width="39.85546875" style="190" bestFit="1" customWidth="1"/>
    <col min="242" max="242" width="0" style="190" hidden="1" customWidth="1"/>
    <col min="243" max="243" width="7.28515625" style="190" customWidth="1"/>
    <col min="244" max="244" width="0" style="190" hidden="1" customWidth="1"/>
    <col min="245" max="245" width="7.28515625" style="190" customWidth="1"/>
    <col min="246" max="246" width="59.5703125" style="190" customWidth="1"/>
    <col min="247" max="247" width="0" style="190" hidden="1" customWidth="1"/>
    <col min="248" max="248" width="23.85546875" style="190" customWidth="1"/>
    <col min="249" max="249" width="27.42578125" style="190" customWidth="1"/>
    <col min="250" max="250" width="28" style="190" customWidth="1"/>
    <col min="251" max="253" width="0" style="190" hidden="1" customWidth="1"/>
    <col min="254" max="254" width="7.28515625" style="190" customWidth="1"/>
    <col min="255" max="255" width="6.140625" style="190" bestFit="1" customWidth="1"/>
    <col min="256" max="256" width="76.85546875" style="190"/>
    <col min="257" max="257" width="7.28515625" style="190" customWidth="1"/>
    <col min="258" max="258" width="6.140625" style="190" bestFit="1" customWidth="1"/>
    <col min="259" max="259" width="78" style="190" customWidth="1"/>
    <col min="260" max="260" width="20.7109375" style="190" customWidth="1"/>
    <col min="261" max="261" width="26" style="190" customWidth="1"/>
    <col min="262" max="262" width="37" style="190" bestFit="1" customWidth="1"/>
    <col min="263" max="271" width="0" style="190" hidden="1" customWidth="1"/>
    <col min="272" max="274" width="22.7109375" style="190" bestFit="1" customWidth="1"/>
    <col min="275" max="275" width="25.28515625" style="190" bestFit="1" customWidth="1"/>
    <col min="276" max="276" width="21" style="190" bestFit="1" customWidth="1"/>
    <col min="277" max="277" width="8.28515625" style="190" customWidth="1"/>
    <col min="278" max="278" width="19" style="190" bestFit="1" customWidth="1"/>
    <col min="279" max="279" width="20.5703125" style="190" bestFit="1" customWidth="1"/>
    <col min="280" max="280" width="19" style="190" customWidth="1"/>
    <col min="281" max="487" width="11.42578125" style="190" customWidth="1"/>
    <col min="488" max="490" width="7.28515625" style="190" customWidth="1"/>
    <col min="491" max="491" width="0" style="190" hidden="1" customWidth="1"/>
    <col min="492" max="492" width="7.28515625" style="190" customWidth="1"/>
    <col min="493" max="493" width="66.140625" style="190" customWidth="1"/>
    <col min="494" max="494" width="0" style="190" hidden="1" customWidth="1"/>
    <col min="495" max="495" width="28" style="190" customWidth="1"/>
    <col min="496" max="496" width="32.140625" style="190" customWidth="1"/>
    <col min="497" max="497" width="39.85546875" style="190" bestFit="1" customWidth="1"/>
    <col min="498" max="498" width="0" style="190" hidden="1" customWidth="1"/>
    <col min="499" max="499" width="7.28515625" style="190" customWidth="1"/>
    <col min="500" max="500" width="0" style="190" hidden="1" customWidth="1"/>
    <col min="501" max="501" width="7.28515625" style="190" customWidth="1"/>
    <col min="502" max="502" width="59.5703125" style="190" customWidth="1"/>
    <col min="503" max="503" width="0" style="190" hidden="1" customWidth="1"/>
    <col min="504" max="504" width="23.85546875" style="190" customWidth="1"/>
    <col min="505" max="505" width="27.42578125" style="190" customWidth="1"/>
    <col min="506" max="506" width="28" style="190" customWidth="1"/>
    <col min="507" max="509" width="0" style="190" hidden="1" customWidth="1"/>
    <col min="510" max="510" width="7.28515625" style="190" customWidth="1"/>
    <col min="511" max="511" width="6.140625" style="190" bestFit="1" customWidth="1"/>
    <col min="512" max="512" width="76.85546875" style="190"/>
    <col min="513" max="513" width="7.28515625" style="190" customWidth="1"/>
    <col min="514" max="514" width="6.140625" style="190" bestFit="1" customWidth="1"/>
    <col min="515" max="515" width="78" style="190" customWidth="1"/>
    <col min="516" max="516" width="20.7109375" style="190" customWidth="1"/>
    <col min="517" max="517" width="26" style="190" customWidth="1"/>
    <col min="518" max="518" width="37" style="190" bestFit="1" customWidth="1"/>
    <col min="519" max="527" width="0" style="190" hidden="1" customWidth="1"/>
    <col min="528" max="530" width="22.7109375" style="190" bestFit="1" customWidth="1"/>
    <col min="531" max="531" width="25.28515625" style="190" bestFit="1" customWidth="1"/>
    <col min="532" max="532" width="21" style="190" bestFit="1" customWidth="1"/>
    <col min="533" max="533" width="8.28515625" style="190" customWidth="1"/>
    <col min="534" max="534" width="19" style="190" bestFit="1" customWidth="1"/>
    <col min="535" max="535" width="20.5703125" style="190" bestFit="1" customWidth="1"/>
    <col min="536" max="536" width="19" style="190" customWidth="1"/>
    <col min="537" max="743" width="11.42578125" style="190" customWidth="1"/>
    <col min="744" max="746" width="7.28515625" style="190" customWidth="1"/>
    <col min="747" max="747" width="0" style="190" hidden="1" customWidth="1"/>
    <col min="748" max="748" width="7.28515625" style="190" customWidth="1"/>
    <col min="749" max="749" width="66.140625" style="190" customWidth="1"/>
    <col min="750" max="750" width="0" style="190" hidden="1" customWidth="1"/>
    <col min="751" max="751" width="28" style="190" customWidth="1"/>
    <col min="752" max="752" width="32.140625" style="190" customWidth="1"/>
    <col min="753" max="753" width="39.85546875" style="190" bestFit="1" customWidth="1"/>
    <col min="754" max="754" width="0" style="190" hidden="1" customWidth="1"/>
    <col min="755" max="755" width="7.28515625" style="190" customWidth="1"/>
    <col min="756" max="756" width="0" style="190" hidden="1" customWidth="1"/>
    <col min="757" max="757" width="7.28515625" style="190" customWidth="1"/>
    <col min="758" max="758" width="59.5703125" style="190" customWidth="1"/>
    <col min="759" max="759" width="0" style="190" hidden="1" customWidth="1"/>
    <col min="760" max="760" width="23.85546875" style="190" customWidth="1"/>
    <col min="761" max="761" width="27.42578125" style="190" customWidth="1"/>
    <col min="762" max="762" width="28" style="190" customWidth="1"/>
    <col min="763" max="765" width="0" style="190" hidden="1" customWidth="1"/>
    <col min="766" max="766" width="7.28515625" style="190" customWidth="1"/>
    <col min="767" max="767" width="6.140625" style="190" bestFit="1" customWidth="1"/>
    <col min="768" max="768" width="76.85546875" style="190"/>
    <col min="769" max="769" width="7.28515625" style="190" customWidth="1"/>
    <col min="770" max="770" width="6.140625" style="190" bestFit="1" customWidth="1"/>
    <col min="771" max="771" width="78" style="190" customWidth="1"/>
    <col min="772" max="772" width="20.7109375" style="190" customWidth="1"/>
    <col min="773" max="773" width="26" style="190" customWidth="1"/>
    <col min="774" max="774" width="37" style="190" bestFit="1" customWidth="1"/>
    <col min="775" max="783" width="0" style="190" hidden="1" customWidth="1"/>
    <col min="784" max="786" width="22.7109375" style="190" bestFit="1" customWidth="1"/>
    <col min="787" max="787" width="25.28515625" style="190" bestFit="1" customWidth="1"/>
    <col min="788" max="788" width="21" style="190" bestFit="1" customWidth="1"/>
    <col min="789" max="789" width="8.28515625" style="190" customWidth="1"/>
    <col min="790" max="790" width="19" style="190" bestFit="1" customWidth="1"/>
    <col min="791" max="791" width="20.5703125" style="190" bestFit="1" customWidth="1"/>
    <col min="792" max="792" width="19" style="190" customWidth="1"/>
    <col min="793" max="999" width="11.42578125" style="190" customWidth="1"/>
    <col min="1000" max="1002" width="7.28515625" style="190" customWidth="1"/>
    <col min="1003" max="1003" width="0" style="190" hidden="1" customWidth="1"/>
    <col min="1004" max="1004" width="7.28515625" style="190" customWidth="1"/>
    <col min="1005" max="1005" width="66.140625" style="190" customWidth="1"/>
    <col min="1006" max="1006" width="0" style="190" hidden="1" customWidth="1"/>
    <col min="1007" max="1007" width="28" style="190" customWidth="1"/>
    <col min="1008" max="1008" width="32.140625" style="190" customWidth="1"/>
    <col min="1009" max="1009" width="39.85546875" style="190" bestFit="1" customWidth="1"/>
    <col min="1010" max="1010" width="0" style="190" hidden="1" customWidth="1"/>
    <col min="1011" max="1011" width="7.28515625" style="190" customWidth="1"/>
    <col min="1012" max="1012" width="0" style="190" hidden="1" customWidth="1"/>
    <col min="1013" max="1013" width="7.28515625" style="190" customWidth="1"/>
    <col min="1014" max="1014" width="59.5703125" style="190" customWidth="1"/>
    <col min="1015" max="1015" width="0" style="190" hidden="1" customWidth="1"/>
    <col min="1016" max="1016" width="23.85546875" style="190" customWidth="1"/>
    <col min="1017" max="1017" width="27.42578125" style="190" customWidth="1"/>
    <col min="1018" max="1018" width="28" style="190" customWidth="1"/>
    <col min="1019" max="1021" width="0" style="190" hidden="1" customWidth="1"/>
    <col min="1022" max="1022" width="7.28515625" style="190" customWidth="1"/>
    <col min="1023" max="1023" width="6.140625" style="190" bestFit="1" customWidth="1"/>
    <col min="1024" max="1024" width="76.85546875" style="190"/>
    <col min="1025" max="1025" width="7.28515625" style="190" customWidth="1"/>
    <col min="1026" max="1026" width="6.140625" style="190" bestFit="1" customWidth="1"/>
    <col min="1027" max="1027" width="78" style="190" customWidth="1"/>
    <col min="1028" max="1028" width="20.7109375" style="190" customWidth="1"/>
    <col min="1029" max="1029" width="26" style="190" customWidth="1"/>
    <col min="1030" max="1030" width="37" style="190" bestFit="1" customWidth="1"/>
    <col min="1031" max="1039" width="0" style="190" hidden="1" customWidth="1"/>
    <col min="1040" max="1042" width="22.7109375" style="190" bestFit="1" customWidth="1"/>
    <col min="1043" max="1043" width="25.28515625" style="190" bestFit="1" customWidth="1"/>
    <col min="1044" max="1044" width="21" style="190" bestFit="1" customWidth="1"/>
    <col min="1045" max="1045" width="8.28515625" style="190" customWidth="1"/>
    <col min="1046" max="1046" width="19" style="190" bestFit="1" customWidth="1"/>
    <col min="1047" max="1047" width="20.5703125" style="190" bestFit="1" customWidth="1"/>
    <col min="1048" max="1048" width="19" style="190" customWidth="1"/>
    <col min="1049" max="1255" width="11.42578125" style="190" customWidth="1"/>
    <col min="1256" max="1258" width="7.28515625" style="190" customWidth="1"/>
    <col min="1259" max="1259" width="0" style="190" hidden="1" customWidth="1"/>
    <col min="1260" max="1260" width="7.28515625" style="190" customWidth="1"/>
    <col min="1261" max="1261" width="66.140625" style="190" customWidth="1"/>
    <col min="1262" max="1262" width="0" style="190" hidden="1" customWidth="1"/>
    <col min="1263" max="1263" width="28" style="190" customWidth="1"/>
    <col min="1264" max="1264" width="32.140625" style="190" customWidth="1"/>
    <col min="1265" max="1265" width="39.85546875" style="190" bestFit="1" customWidth="1"/>
    <col min="1266" max="1266" width="0" style="190" hidden="1" customWidth="1"/>
    <col min="1267" max="1267" width="7.28515625" style="190" customWidth="1"/>
    <col min="1268" max="1268" width="0" style="190" hidden="1" customWidth="1"/>
    <col min="1269" max="1269" width="7.28515625" style="190" customWidth="1"/>
    <col min="1270" max="1270" width="59.5703125" style="190" customWidth="1"/>
    <col min="1271" max="1271" width="0" style="190" hidden="1" customWidth="1"/>
    <col min="1272" max="1272" width="23.85546875" style="190" customWidth="1"/>
    <col min="1273" max="1273" width="27.42578125" style="190" customWidth="1"/>
    <col min="1274" max="1274" width="28" style="190" customWidth="1"/>
    <col min="1275" max="1277" width="0" style="190" hidden="1" customWidth="1"/>
    <col min="1278" max="1278" width="7.28515625" style="190" customWidth="1"/>
    <col min="1279" max="1279" width="6.140625" style="190" bestFit="1" customWidth="1"/>
    <col min="1280" max="1280" width="76.85546875" style="190"/>
    <col min="1281" max="1281" width="7.28515625" style="190" customWidth="1"/>
    <col min="1282" max="1282" width="6.140625" style="190" bestFit="1" customWidth="1"/>
    <col min="1283" max="1283" width="78" style="190" customWidth="1"/>
    <col min="1284" max="1284" width="20.7109375" style="190" customWidth="1"/>
    <col min="1285" max="1285" width="26" style="190" customWidth="1"/>
    <col min="1286" max="1286" width="37" style="190" bestFit="1" customWidth="1"/>
    <col min="1287" max="1295" width="0" style="190" hidden="1" customWidth="1"/>
    <col min="1296" max="1298" width="22.7109375" style="190" bestFit="1" customWidth="1"/>
    <col min="1299" max="1299" width="25.28515625" style="190" bestFit="1" customWidth="1"/>
    <col min="1300" max="1300" width="21" style="190" bestFit="1" customWidth="1"/>
    <col min="1301" max="1301" width="8.28515625" style="190" customWidth="1"/>
    <col min="1302" max="1302" width="19" style="190" bestFit="1" customWidth="1"/>
    <col min="1303" max="1303" width="20.5703125" style="190" bestFit="1" customWidth="1"/>
    <col min="1304" max="1304" width="19" style="190" customWidth="1"/>
    <col min="1305" max="1511" width="11.42578125" style="190" customWidth="1"/>
    <col min="1512" max="1514" width="7.28515625" style="190" customWidth="1"/>
    <col min="1515" max="1515" width="0" style="190" hidden="1" customWidth="1"/>
    <col min="1516" max="1516" width="7.28515625" style="190" customWidth="1"/>
    <col min="1517" max="1517" width="66.140625" style="190" customWidth="1"/>
    <col min="1518" max="1518" width="0" style="190" hidden="1" customWidth="1"/>
    <col min="1519" max="1519" width="28" style="190" customWidth="1"/>
    <col min="1520" max="1520" width="32.140625" style="190" customWidth="1"/>
    <col min="1521" max="1521" width="39.85546875" style="190" bestFit="1" customWidth="1"/>
    <col min="1522" max="1522" width="0" style="190" hidden="1" customWidth="1"/>
    <col min="1523" max="1523" width="7.28515625" style="190" customWidth="1"/>
    <col min="1524" max="1524" width="0" style="190" hidden="1" customWidth="1"/>
    <col min="1525" max="1525" width="7.28515625" style="190" customWidth="1"/>
    <col min="1526" max="1526" width="59.5703125" style="190" customWidth="1"/>
    <col min="1527" max="1527" width="0" style="190" hidden="1" customWidth="1"/>
    <col min="1528" max="1528" width="23.85546875" style="190" customWidth="1"/>
    <col min="1529" max="1529" width="27.42578125" style="190" customWidth="1"/>
    <col min="1530" max="1530" width="28" style="190" customWidth="1"/>
    <col min="1531" max="1533" width="0" style="190" hidden="1" customWidth="1"/>
    <col min="1534" max="1534" width="7.28515625" style="190" customWidth="1"/>
    <col min="1535" max="1535" width="6.140625" style="190" bestFit="1" customWidth="1"/>
    <col min="1536" max="1536" width="76.85546875" style="190"/>
    <col min="1537" max="1537" width="7.28515625" style="190" customWidth="1"/>
    <col min="1538" max="1538" width="6.140625" style="190" bestFit="1" customWidth="1"/>
    <col min="1539" max="1539" width="78" style="190" customWidth="1"/>
    <col min="1540" max="1540" width="20.7109375" style="190" customWidth="1"/>
    <col min="1541" max="1541" width="26" style="190" customWidth="1"/>
    <col min="1542" max="1542" width="37" style="190" bestFit="1" customWidth="1"/>
    <col min="1543" max="1551" width="0" style="190" hidden="1" customWidth="1"/>
    <col min="1552" max="1554" width="22.7109375" style="190" bestFit="1" customWidth="1"/>
    <col min="1555" max="1555" width="25.28515625" style="190" bestFit="1" customWidth="1"/>
    <col min="1556" max="1556" width="21" style="190" bestFit="1" customWidth="1"/>
    <col min="1557" max="1557" width="8.28515625" style="190" customWidth="1"/>
    <col min="1558" max="1558" width="19" style="190" bestFit="1" customWidth="1"/>
    <col min="1559" max="1559" width="20.5703125" style="190" bestFit="1" customWidth="1"/>
    <col min="1560" max="1560" width="19" style="190" customWidth="1"/>
    <col min="1561" max="1767" width="11.42578125" style="190" customWidth="1"/>
    <col min="1768" max="1770" width="7.28515625" style="190" customWidth="1"/>
    <col min="1771" max="1771" width="0" style="190" hidden="1" customWidth="1"/>
    <col min="1772" max="1772" width="7.28515625" style="190" customWidth="1"/>
    <col min="1773" max="1773" width="66.140625" style="190" customWidth="1"/>
    <col min="1774" max="1774" width="0" style="190" hidden="1" customWidth="1"/>
    <col min="1775" max="1775" width="28" style="190" customWidth="1"/>
    <col min="1776" max="1776" width="32.140625" style="190" customWidth="1"/>
    <col min="1777" max="1777" width="39.85546875" style="190" bestFit="1" customWidth="1"/>
    <col min="1778" max="1778" width="0" style="190" hidden="1" customWidth="1"/>
    <col min="1779" max="1779" width="7.28515625" style="190" customWidth="1"/>
    <col min="1780" max="1780" width="0" style="190" hidden="1" customWidth="1"/>
    <col min="1781" max="1781" width="7.28515625" style="190" customWidth="1"/>
    <col min="1782" max="1782" width="59.5703125" style="190" customWidth="1"/>
    <col min="1783" max="1783" width="0" style="190" hidden="1" customWidth="1"/>
    <col min="1784" max="1784" width="23.85546875" style="190" customWidth="1"/>
    <col min="1785" max="1785" width="27.42578125" style="190" customWidth="1"/>
    <col min="1786" max="1786" width="28" style="190" customWidth="1"/>
    <col min="1787" max="1789" width="0" style="190" hidden="1" customWidth="1"/>
    <col min="1790" max="1790" width="7.28515625" style="190" customWidth="1"/>
    <col min="1791" max="1791" width="6.140625" style="190" bestFit="1" customWidth="1"/>
    <col min="1792" max="1792" width="76.85546875" style="190"/>
    <col min="1793" max="1793" width="7.28515625" style="190" customWidth="1"/>
    <col min="1794" max="1794" width="6.140625" style="190" bestFit="1" customWidth="1"/>
    <col min="1795" max="1795" width="78" style="190" customWidth="1"/>
    <col min="1796" max="1796" width="20.7109375" style="190" customWidth="1"/>
    <col min="1797" max="1797" width="26" style="190" customWidth="1"/>
    <col min="1798" max="1798" width="37" style="190" bestFit="1" customWidth="1"/>
    <col min="1799" max="1807" width="0" style="190" hidden="1" customWidth="1"/>
    <col min="1808" max="1810" width="22.7109375" style="190" bestFit="1" customWidth="1"/>
    <col min="1811" max="1811" width="25.28515625" style="190" bestFit="1" customWidth="1"/>
    <col min="1812" max="1812" width="21" style="190" bestFit="1" customWidth="1"/>
    <col min="1813" max="1813" width="8.28515625" style="190" customWidth="1"/>
    <col min="1814" max="1814" width="19" style="190" bestFit="1" customWidth="1"/>
    <col min="1815" max="1815" width="20.5703125" style="190" bestFit="1" customWidth="1"/>
    <col min="1816" max="1816" width="19" style="190" customWidth="1"/>
    <col min="1817" max="2023" width="11.42578125" style="190" customWidth="1"/>
    <col min="2024" max="2026" width="7.28515625" style="190" customWidth="1"/>
    <col min="2027" max="2027" width="0" style="190" hidden="1" customWidth="1"/>
    <col min="2028" max="2028" width="7.28515625" style="190" customWidth="1"/>
    <col min="2029" max="2029" width="66.140625" style="190" customWidth="1"/>
    <col min="2030" max="2030" width="0" style="190" hidden="1" customWidth="1"/>
    <col min="2031" max="2031" width="28" style="190" customWidth="1"/>
    <col min="2032" max="2032" width="32.140625" style="190" customWidth="1"/>
    <col min="2033" max="2033" width="39.85546875" style="190" bestFit="1" customWidth="1"/>
    <col min="2034" max="2034" width="0" style="190" hidden="1" customWidth="1"/>
    <col min="2035" max="2035" width="7.28515625" style="190" customWidth="1"/>
    <col min="2036" max="2036" width="0" style="190" hidden="1" customWidth="1"/>
    <col min="2037" max="2037" width="7.28515625" style="190" customWidth="1"/>
    <col min="2038" max="2038" width="59.5703125" style="190" customWidth="1"/>
    <col min="2039" max="2039" width="0" style="190" hidden="1" customWidth="1"/>
    <col min="2040" max="2040" width="23.85546875" style="190" customWidth="1"/>
    <col min="2041" max="2041" width="27.42578125" style="190" customWidth="1"/>
    <col min="2042" max="2042" width="28" style="190" customWidth="1"/>
    <col min="2043" max="2045" width="0" style="190" hidden="1" customWidth="1"/>
    <col min="2046" max="2046" width="7.28515625" style="190" customWidth="1"/>
    <col min="2047" max="2047" width="6.140625" style="190" bestFit="1" customWidth="1"/>
    <col min="2048" max="2048" width="76.85546875" style="190"/>
    <col min="2049" max="2049" width="7.28515625" style="190" customWidth="1"/>
    <col min="2050" max="2050" width="6.140625" style="190" bestFit="1" customWidth="1"/>
    <col min="2051" max="2051" width="78" style="190" customWidth="1"/>
    <col min="2052" max="2052" width="20.7109375" style="190" customWidth="1"/>
    <col min="2053" max="2053" width="26" style="190" customWidth="1"/>
    <col min="2054" max="2054" width="37" style="190" bestFit="1" customWidth="1"/>
    <col min="2055" max="2063" width="0" style="190" hidden="1" customWidth="1"/>
    <col min="2064" max="2066" width="22.7109375" style="190" bestFit="1" customWidth="1"/>
    <col min="2067" max="2067" width="25.28515625" style="190" bestFit="1" customWidth="1"/>
    <col min="2068" max="2068" width="21" style="190" bestFit="1" customWidth="1"/>
    <col min="2069" max="2069" width="8.28515625" style="190" customWidth="1"/>
    <col min="2070" max="2070" width="19" style="190" bestFit="1" customWidth="1"/>
    <col min="2071" max="2071" width="20.5703125" style="190" bestFit="1" customWidth="1"/>
    <col min="2072" max="2072" width="19" style="190" customWidth="1"/>
    <col min="2073" max="2279" width="11.42578125" style="190" customWidth="1"/>
    <col min="2280" max="2282" width="7.28515625" style="190" customWidth="1"/>
    <col min="2283" max="2283" width="0" style="190" hidden="1" customWidth="1"/>
    <col min="2284" max="2284" width="7.28515625" style="190" customWidth="1"/>
    <col min="2285" max="2285" width="66.140625" style="190" customWidth="1"/>
    <col min="2286" max="2286" width="0" style="190" hidden="1" customWidth="1"/>
    <col min="2287" max="2287" width="28" style="190" customWidth="1"/>
    <col min="2288" max="2288" width="32.140625" style="190" customWidth="1"/>
    <col min="2289" max="2289" width="39.85546875" style="190" bestFit="1" customWidth="1"/>
    <col min="2290" max="2290" width="0" style="190" hidden="1" customWidth="1"/>
    <col min="2291" max="2291" width="7.28515625" style="190" customWidth="1"/>
    <col min="2292" max="2292" width="0" style="190" hidden="1" customWidth="1"/>
    <col min="2293" max="2293" width="7.28515625" style="190" customWidth="1"/>
    <col min="2294" max="2294" width="59.5703125" style="190" customWidth="1"/>
    <col min="2295" max="2295" width="0" style="190" hidden="1" customWidth="1"/>
    <col min="2296" max="2296" width="23.85546875" style="190" customWidth="1"/>
    <col min="2297" max="2297" width="27.42578125" style="190" customWidth="1"/>
    <col min="2298" max="2298" width="28" style="190" customWidth="1"/>
    <col min="2299" max="2301" width="0" style="190" hidden="1" customWidth="1"/>
    <col min="2302" max="2302" width="7.28515625" style="190" customWidth="1"/>
    <col min="2303" max="2303" width="6.140625" style="190" bestFit="1" customWidth="1"/>
    <col min="2304" max="2304" width="76.85546875" style="190"/>
    <col min="2305" max="2305" width="7.28515625" style="190" customWidth="1"/>
    <col min="2306" max="2306" width="6.140625" style="190" bestFit="1" customWidth="1"/>
    <col min="2307" max="2307" width="78" style="190" customWidth="1"/>
    <col min="2308" max="2308" width="20.7109375" style="190" customWidth="1"/>
    <col min="2309" max="2309" width="26" style="190" customWidth="1"/>
    <col min="2310" max="2310" width="37" style="190" bestFit="1" customWidth="1"/>
    <col min="2311" max="2319" width="0" style="190" hidden="1" customWidth="1"/>
    <col min="2320" max="2322" width="22.7109375" style="190" bestFit="1" customWidth="1"/>
    <col min="2323" max="2323" width="25.28515625" style="190" bestFit="1" customWidth="1"/>
    <col min="2324" max="2324" width="21" style="190" bestFit="1" customWidth="1"/>
    <col min="2325" max="2325" width="8.28515625" style="190" customWidth="1"/>
    <col min="2326" max="2326" width="19" style="190" bestFit="1" customWidth="1"/>
    <col min="2327" max="2327" width="20.5703125" style="190" bestFit="1" customWidth="1"/>
    <col min="2328" max="2328" width="19" style="190" customWidth="1"/>
    <col min="2329" max="2535" width="11.42578125" style="190" customWidth="1"/>
    <col min="2536" max="2538" width="7.28515625" style="190" customWidth="1"/>
    <col min="2539" max="2539" width="0" style="190" hidden="1" customWidth="1"/>
    <col min="2540" max="2540" width="7.28515625" style="190" customWidth="1"/>
    <col min="2541" max="2541" width="66.140625" style="190" customWidth="1"/>
    <col min="2542" max="2542" width="0" style="190" hidden="1" customWidth="1"/>
    <col min="2543" max="2543" width="28" style="190" customWidth="1"/>
    <col min="2544" max="2544" width="32.140625" style="190" customWidth="1"/>
    <col min="2545" max="2545" width="39.85546875" style="190" bestFit="1" customWidth="1"/>
    <col min="2546" max="2546" width="0" style="190" hidden="1" customWidth="1"/>
    <col min="2547" max="2547" width="7.28515625" style="190" customWidth="1"/>
    <col min="2548" max="2548" width="0" style="190" hidden="1" customWidth="1"/>
    <col min="2549" max="2549" width="7.28515625" style="190" customWidth="1"/>
    <col min="2550" max="2550" width="59.5703125" style="190" customWidth="1"/>
    <col min="2551" max="2551" width="0" style="190" hidden="1" customWidth="1"/>
    <col min="2552" max="2552" width="23.85546875" style="190" customWidth="1"/>
    <col min="2553" max="2553" width="27.42578125" style="190" customWidth="1"/>
    <col min="2554" max="2554" width="28" style="190" customWidth="1"/>
    <col min="2555" max="2557" width="0" style="190" hidden="1" customWidth="1"/>
    <col min="2558" max="2558" width="7.28515625" style="190" customWidth="1"/>
    <col min="2559" max="2559" width="6.140625" style="190" bestFit="1" customWidth="1"/>
    <col min="2560" max="2560" width="76.85546875" style="190"/>
    <col min="2561" max="2561" width="7.28515625" style="190" customWidth="1"/>
    <col min="2562" max="2562" width="6.140625" style="190" bestFit="1" customWidth="1"/>
    <col min="2563" max="2563" width="78" style="190" customWidth="1"/>
    <col min="2564" max="2564" width="20.7109375" style="190" customWidth="1"/>
    <col min="2565" max="2565" width="26" style="190" customWidth="1"/>
    <col min="2566" max="2566" width="37" style="190" bestFit="1" customWidth="1"/>
    <col min="2567" max="2575" width="0" style="190" hidden="1" customWidth="1"/>
    <col min="2576" max="2578" width="22.7109375" style="190" bestFit="1" customWidth="1"/>
    <col min="2579" max="2579" width="25.28515625" style="190" bestFit="1" customWidth="1"/>
    <col min="2580" max="2580" width="21" style="190" bestFit="1" customWidth="1"/>
    <col min="2581" max="2581" width="8.28515625" style="190" customWidth="1"/>
    <col min="2582" max="2582" width="19" style="190" bestFit="1" customWidth="1"/>
    <col min="2583" max="2583" width="20.5703125" style="190" bestFit="1" customWidth="1"/>
    <col min="2584" max="2584" width="19" style="190" customWidth="1"/>
    <col min="2585" max="2791" width="11.42578125" style="190" customWidth="1"/>
    <col min="2792" max="2794" width="7.28515625" style="190" customWidth="1"/>
    <col min="2795" max="2795" width="0" style="190" hidden="1" customWidth="1"/>
    <col min="2796" max="2796" width="7.28515625" style="190" customWidth="1"/>
    <col min="2797" max="2797" width="66.140625" style="190" customWidth="1"/>
    <col min="2798" max="2798" width="0" style="190" hidden="1" customWidth="1"/>
    <col min="2799" max="2799" width="28" style="190" customWidth="1"/>
    <col min="2800" max="2800" width="32.140625" style="190" customWidth="1"/>
    <col min="2801" max="2801" width="39.85546875" style="190" bestFit="1" customWidth="1"/>
    <col min="2802" max="2802" width="0" style="190" hidden="1" customWidth="1"/>
    <col min="2803" max="2803" width="7.28515625" style="190" customWidth="1"/>
    <col min="2804" max="2804" width="0" style="190" hidden="1" customWidth="1"/>
    <col min="2805" max="2805" width="7.28515625" style="190" customWidth="1"/>
    <col min="2806" max="2806" width="59.5703125" style="190" customWidth="1"/>
    <col min="2807" max="2807" width="0" style="190" hidden="1" customWidth="1"/>
    <col min="2808" max="2808" width="23.85546875" style="190" customWidth="1"/>
    <col min="2809" max="2809" width="27.42578125" style="190" customWidth="1"/>
    <col min="2810" max="2810" width="28" style="190" customWidth="1"/>
    <col min="2811" max="2813" width="0" style="190" hidden="1" customWidth="1"/>
    <col min="2814" max="2814" width="7.28515625" style="190" customWidth="1"/>
    <col min="2815" max="2815" width="6.140625" style="190" bestFit="1" customWidth="1"/>
    <col min="2816" max="2816" width="76.85546875" style="190"/>
    <col min="2817" max="2817" width="7.28515625" style="190" customWidth="1"/>
    <col min="2818" max="2818" width="6.140625" style="190" bestFit="1" customWidth="1"/>
    <col min="2819" max="2819" width="78" style="190" customWidth="1"/>
    <col min="2820" max="2820" width="20.7109375" style="190" customWidth="1"/>
    <col min="2821" max="2821" width="26" style="190" customWidth="1"/>
    <col min="2822" max="2822" width="37" style="190" bestFit="1" customWidth="1"/>
    <col min="2823" max="2831" width="0" style="190" hidden="1" customWidth="1"/>
    <col min="2832" max="2834" width="22.7109375" style="190" bestFit="1" customWidth="1"/>
    <col min="2835" max="2835" width="25.28515625" style="190" bestFit="1" customWidth="1"/>
    <col min="2836" max="2836" width="21" style="190" bestFit="1" customWidth="1"/>
    <col min="2837" max="2837" width="8.28515625" style="190" customWidth="1"/>
    <col min="2838" max="2838" width="19" style="190" bestFit="1" customWidth="1"/>
    <col min="2839" max="2839" width="20.5703125" style="190" bestFit="1" customWidth="1"/>
    <col min="2840" max="2840" width="19" style="190" customWidth="1"/>
    <col min="2841" max="3047" width="11.42578125" style="190" customWidth="1"/>
    <col min="3048" max="3050" width="7.28515625" style="190" customWidth="1"/>
    <col min="3051" max="3051" width="0" style="190" hidden="1" customWidth="1"/>
    <col min="3052" max="3052" width="7.28515625" style="190" customWidth="1"/>
    <col min="3053" max="3053" width="66.140625" style="190" customWidth="1"/>
    <col min="3054" max="3054" width="0" style="190" hidden="1" customWidth="1"/>
    <col min="3055" max="3055" width="28" style="190" customWidth="1"/>
    <col min="3056" max="3056" width="32.140625" style="190" customWidth="1"/>
    <col min="3057" max="3057" width="39.85546875" style="190" bestFit="1" customWidth="1"/>
    <col min="3058" max="3058" width="0" style="190" hidden="1" customWidth="1"/>
    <col min="3059" max="3059" width="7.28515625" style="190" customWidth="1"/>
    <col min="3060" max="3060" width="0" style="190" hidden="1" customWidth="1"/>
    <col min="3061" max="3061" width="7.28515625" style="190" customWidth="1"/>
    <col min="3062" max="3062" width="59.5703125" style="190" customWidth="1"/>
    <col min="3063" max="3063" width="0" style="190" hidden="1" customWidth="1"/>
    <col min="3064" max="3064" width="23.85546875" style="190" customWidth="1"/>
    <col min="3065" max="3065" width="27.42578125" style="190" customWidth="1"/>
    <col min="3066" max="3066" width="28" style="190" customWidth="1"/>
    <col min="3067" max="3069" width="0" style="190" hidden="1" customWidth="1"/>
    <col min="3070" max="3070" width="7.28515625" style="190" customWidth="1"/>
    <col min="3071" max="3071" width="6.140625" style="190" bestFit="1" customWidth="1"/>
    <col min="3072" max="3072" width="76.85546875" style="190"/>
    <col min="3073" max="3073" width="7.28515625" style="190" customWidth="1"/>
    <col min="3074" max="3074" width="6.140625" style="190" bestFit="1" customWidth="1"/>
    <col min="3075" max="3075" width="78" style="190" customWidth="1"/>
    <col min="3076" max="3076" width="20.7109375" style="190" customWidth="1"/>
    <col min="3077" max="3077" width="26" style="190" customWidth="1"/>
    <col min="3078" max="3078" width="37" style="190" bestFit="1" customWidth="1"/>
    <col min="3079" max="3087" width="0" style="190" hidden="1" customWidth="1"/>
    <col min="3088" max="3090" width="22.7109375" style="190" bestFit="1" customWidth="1"/>
    <col min="3091" max="3091" width="25.28515625" style="190" bestFit="1" customWidth="1"/>
    <col min="3092" max="3092" width="21" style="190" bestFit="1" customWidth="1"/>
    <col min="3093" max="3093" width="8.28515625" style="190" customWidth="1"/>
    <col min="3094" max="3094" width="19" style="190" bestFit="1" customWidth="1"/>
    <col min="3095" max="3095" width="20.5703125" style="190" bestFit="1" customWidth="1"/>
    <col min="3096" max="3096" width="19" style="190" customWidth="1"/>
    <col min="3097" max="3303" width="11.42578125" style="190" customWidth="1"/>
    <col min="3304" max="3306" width="7.28515625" style="190" customWidth="1"/>
    <col min="3307" max="3307" width="0" style="190" hidden="1" customWidth="1"/>
    <col min="3308" max="3308" width="7.28515625" style="190" customWidth="1"/>
    <col min="3309" max="3309" width="66.140625" style="190" customWidth="1"/>
    <col min="3310" max="3310" width="0" style="190" hidden="1" customWidth="1"/>
    <col min="3311" max="3311" width="28" style="190" customWidth="1"/>
    <col min="3312" max="3312" width="32.140625" style="190" customWidth="1"/>
    <col min="3313" max="3313" width="39.85546875" style="190" bestFit="1" customWidth="1"/>
    <col min="3314" max="3314" width="0" style="190" hidden="1" customWidth="1"/>
    <col min="3315" max="3315" width="7.28515625" style="190" customWidth="1"/>
    <col min="3316" max="3316" width="0" style="190" hidden="1" customWidth="1"/>
    <col min="3317" max="3317" width="7.28515625" style="190" customWidth="1"/>
    <col min="3318" max="3318" width="59.5703125" style="190" customWidth="1"/>
    <col min="3319" max="3319" width="0" style="190" hidden="1" customWidth="1"/>
    <col min="3320" max="3320" width="23.85546875" style="190" customWidth="1"/>
    <col min="3321" max="3321" width="27.42578125" style="190" customWidth="1"/>
    <col min="3322" max="3322" width="28" style="190" customWidth="1"/>
    <col min="3323" max="3325" width="0" style="190" hidden="1" customWidth="1"/>
    <col min="3326" max="3326" width="7.28515625" style="190" customWidth="1"/>
    <col min="3327" max="3327" width="6.140625" style="190" bestFit="1" customWidth="1"/>
    <col min="3328" max="3328" width="76.85546875" style="190"/>
    <col min="3329" max="3329" width="7.28515625" style="190" customWidth="1"/>
    <col min="3330" max="3330" width="6.140625" style="190" bestFit="1" customWidth="1"/>
    <col min="3331" max="3331" width="78" style="190" customWidth="1"/>
    <col min="3332" max="3332" width="20.7109375" style="190" customWidth="1"/>
    <col min="3333" max="3333" width="26" style="190" customWidth="1"/>
    <col min="3334" max="3334" width="37" style="190" bestFit="1" customWidth="1"/>
    <col min="3335" max="3343" width="0" style="190" hidden="1" customWidth="1"/>
    <col min="3344" max="3346" width="22.7109375" style="190" bestFit="1" customWidth="1"/>
    <col min="3347" max="3347" width="25.28515625" style="190" bestFit="1" customWidth="1"/>
    <col min="3348" max="3348" width="21" style="190" bestFit="1" customWidth="1"/>
    <col min="3349" max="3349" width="8.28515625" style="190" customWidth="1"/>
    <col min="3350" max="3350" width="19" style="190" bestFit="1" customWidth="1"/>
    <col min="3351" max="3351" width="20.5703125" style="190" bestFit="1" customWidth="1"/>
    <col min="3352" max="3352" width="19" style="190" customWidth="1"/>
    <col min="3353" max="3559" width="11.42578125" style="190" customWidth="1"/>
    <col min="3560" max="3562" width="7.28515625" style="190" customWidth="1"/>
    <col min="3563" max="3563" width="0" style="190" hidden="1" customWidth="1"/>
    <col min="3564" max="3564" width="7.28515625" style="190" customWidth="1"/>
    <col min="3565" max="3565" width="66.140625" style="190" customWidth="1"/>
    <col min="3566" max="3566" width="0" style="190" hidden="1" customWidth="1"/>
    <col min="3567" max="3567" width="28" style="190" customWidth="1"/>
    <col min="3568" max="3568" width="32.140625" style="190" customWidth="1"/>
    <col min="3569" max="3569" width="39.85546875" style="190" bestFit="1" customWidth="1"/>
    <col min="3570" max="3570" width="0" style="190" hidden="1" customWidth="1"/>
    <col min="3571" max="3571" width="7.28515625" style="190" customWidth="1"/>
    <col min="3572" max="3572" width="0" style="190" hidden="1" customWidth="1"/>
    <col min="3573" max="3573" width="7.28515625" style="190" customWidth="1"/>
    <col min="3574" max="3574" width="59.5703125" style="190" customWidth="1"/>
    <col min="3575" max="3575" width="0" style="190" hidden="1" customWidth="1"/>
    <col min="3576" max="3576" width="23.85546875" style="190" customWidth="1"/>
    <col min="3577" max="3577" width="27.42578125" style="190" customWidth="1"/>
    <col min="3578" max="3578" width="28" style="190" customWidth="1"/>
    <col min="3579" max="3581" width="0" style="190" hidden="1" customWidth="1"/>
    <col min="3582" max="3582" width="7.28515625" style="190" customWidth="1"/>
    <col min="3583" max="3583" width="6.140625" style="190" bestFit="1" customWidth="1"/>
    <col min="3584" max="3584" width="76.85546875" style="190"/>
    <col min="3585" max="3585" width="7.28515625" style="190" customWidth="1"/>
    <col min="3586" max="3586" width="6.140625" style="190" bestFit="1" customWidth="1"/>
    <col min="3587" max="3587" width="78" style="190" customWidth="1"/>
    <col min="3588" max="3588" width="20.7109375" style="190" customWidth="1"/>
    <col min="3589" max="3589" width="26" style="190" customWidth="1"/>
    <col min="3590" max="3590" width="37" style="190" bestFit="1" customWidth="1"/>
    <col min="3591" max="3599" width="0" style="190" hidden="1" customWidth="1"/>
    <col min="3600" max="3602" width="22.7109375" style="190" bestFit="1" customWidth="1"/>
    <col min="3603" max="3603" width="25.28515625" style="190" bestFit="1" customWidth="1"/>
    <col min="3604" max="3604" width="21" style="190" bestFit="1" customWidth="1"/>
    <col min="3605" max="3605" width="8.28515625" style="190" customWidth="1"/>
    <col min="3606" max="3606" width="19" style="190" bestFit="1" customWidth="1"/>
    <col min="3607" max="3607" width="20.5703125" style="190" bestFit="1" customWidth="1"/>
    <col min="3608" max="3608" width="19" style="190" customWidth="1"/>
    <col min="3609" max="3815" width="11.42578125" style="190" customWidth="1"/>
    <col min="3816" max="3818" width="7.28515625" style="190" customWidth="1"/>
    <col min="3819" max="3819" width="0" style="190" hidden="1" customWidth="1"/>
    <col min="3820" max="3820" width="7.28515625" style="190" customWidth="1"/>
    <col min="3821" max="3821" width="66.140625" style="190" customWidth="1"/>
    <col min="3822" max="3822" width="0" style="190" hidden="1" customWidth="1"/>
    <col min="3823" max="3823" width="28" style="190" customWidth="1"/>
    <col min="3824" max="3824" width="32.140625" style="190" customWidth="1"/>
    <col min="3825" max="3825" width="39.85546875" style="190" bestFit="1" customWidth="1"/>
    <col min="3826" max="3826" width="0" style="190" hidden="1" customWidth="1"/>
    <col min="3827" max="3827" width="7.28515625" style="190" customWidth="1"/>
    <col min="3828" max="3828" width="0" style="190" hidden="1" customWidth="1"/>
    <col min="3829" max="3829" width="7.28515625" style="190" customWidth="1"/>
    <col min="3830" max="3830" width="59.5703125" style="190" customWidth="1"/>
    <col min="3831" max="3831" width="0" style="190" hidden="1" customWidth="1"/>
    <col min="3832" max="3832" width="23.85546875" style="190" customWidth="1"/>
    <col min="3833" max="3833" width="27.42578125" style="190" customWidth="1"/>
    <col min="3834" max="3834" width="28" style="190" customWidth="1"/>
    <col min="3835" max="3837" width="0" style="190" hidden="1" customWidth="1"/>
    <col min="3838" max="3838" width="7.28515625" style="190" customWidth="1"/>
    <col min="3839" max="3839" width="6.140625" style="190" bestFit="1" customWidth="1"/>
    <col min="3840" max="3840" width="76.85546875" style="190"/>
    <col min="3841" max="3841" width="7.28515625" style="190" customWidth="1"/>
    <col min="3842" max="3842" width="6.140625" style="190" bestFit="1" customWidth="1"/>
    <col min="3843" max="3843" width="78" style="190" customWidth="1"/>
    <col min="3844" max="3844" width="20.7109375" style="190" customWidth="1"/>
    <col min="3845" max="3845" width="26" style="190" customWidth="1"/>
    <col min="3846" max="3846" width="37" style="190" bestFit="1" customWidth="1"/>
    <col min="3847" max="3855" width="0" style="190" hidden="1" customWidth="1"/>
    <col min="3856" max="3858" width="22.7109375" style="190" bestFit="1" customWidth="1"/>
    <col min="3859" max="3859" width="25.28515625" style="190" bestFit="1" customWidth="1"/>
    <col min="3860" max="3860" width="21" style="190" bestFit="1" customWidth="1"/>
    <col min="3861" max="3861" width="8.28515625" style="190" customWidth="1"/>
    <col min="3862" max="3862" width="19" style="190" bestFit="1" customWidth="1"/>
    <col min="3863" max="3863" width="20.5703125" style="190" bestFit="1" customWidth="1"/>
    <col min="3864" max="3864" width="19" style="190" customWidth="1"/>
    <col min="3865" max="4071" width="11.42578125" style="190" customWidth="1"/>
    <col min="4072" max="4074" width="7.28515625" style="190" customWidth="1"/>
    <col min="4075" max="4075" width="0" style="190" hidden="1" customWidth="1"/>
    <col min="4076" max="4076" width="7.28515625" style="190" customWidth="1"/>
    <col min="4077" max="4077" width="66.140625" style="190" customWidth="1"/>
    <col min="4078" max="4078" width="0" style="190" hidden="1" customWidth="1"/>
    <col min="4079" max="4079" width="28" style="190" customWidth="1"/>
    <col min="4080" max="4080" width="32.140625" style="190" customWidth="1"/>
    <col min="4081" max="4081" width="39.85546875" style="190" bestFit="1" customWidth="1"/>
    <col min="4082" max="4082" width="0" style="190" hidden="1" customWidth="1"/>
    <col min="4083" max="4083" width="7.28515625" style="190" customWidth="1"/>
    <col min="4084" max="4084" width="0" style="190" hidden="1" customWidth="1"/>
    <col min="4085" max="4085" width="7.28515625" style="190" customWidth="1"/>
    <col min="4086" max="4086" width="59.5703125" style="190" customWidth="1"/>
    <col min="4087" max="4087" width="0" style="190" hidden="1" customWidth="1"/>
    <col min="4088" max="4088" width="23.85546875" style="190" customWidth="1"/>
    <col min="4089" max="4089" width="27.42578125" style="190" customWidth="1"/>
    <col min="4090" max="4090" width="28" style="190" customWidth="1"/>
    <col min="4091" max="4093" width="0" style="190" hidden="1" customWidth="1"/>
    <col min="4094" max="4094" width="7.28515625" style="190" customWidth="1"/>
    <col min="4095" max="4095" width="6.140625" style="190" bestFit="1" customWidth="1"/>
    <col min="4096" max="4096" width="76.85546875" style="190"/>
    <col min="4097" max="4097" width="7.28515625" style="190" customWidth="1"/>
    <col min="4098" max="4098" width="6.140625" style="190" bestFit="1" customWidth="1"/>
    <col min="4099" max="4099" width="78" style="190" customWidth="1"/>
    <col min="4100" max="4100" width="20.7109375" style="190" customWidth="1"/>
    <col min="4101" max="4101" width="26" style="190" customWidth="1"/>
    <col min="4102" max="4102" width="37" style="190" bestFit="1" customWidth="1"/>
    <col min="4103" max="4111" width="0" style="190" hidden="1" customWidth="1"/>
    <col min="4112" max="4114" width="22.7109375" style="190" bestFit="1" customWidth="1"/>
    <col min="4115" max="4115" width="25.28515625" style="190" bestFit="1" customWidth="1"/>
    <col min="4116" max="4116" width="21" style="190" bestFit="1" customWidth="1"/>
    <col min="4117" max="4117" width="8.28515625" style="190" customWidth="1"/>
    <col min="4118" max="4118" width="19" style="190" bestFit="1" customWidth="1"/>
    <col min="4119" max="4119" width="20.5703125" style="190" bestFit="1" customWidth="1"/>
    <col min="4120" max="4120" width="19" style="190" customWidth="1"/>
    <col min="4121" max="4327" width="11.42578125" style="190" customWidth="1"/>
    <col min="4328" max="4330" width="7.28515625" style="190" customWidth="1"/>
    <col min="4331" max="4331" width="0" style="190" hidden="1" customWidth="1"/>
    <col min="4332" max="4332" width="7.28515625" style="190" customWidth="1"/>
    <col min="4333" max="4333" width="66.140625" style="190" customWidth="1"/>
    <col min="4334" max="4334" width="0" style="190" hidden="1" customWidth="1"/>
    <col min="4335" max="4335" width="28" style="190" customWidth="1"/>
    <col min="4336" max="4336" width="32.140625" style="190" customWidth="1"/>
    <col min="4337" max="4337" width="39.85546875" style="190" bestFit="1" customWidth="1"/>
    <col min="4338" max="4338" width="0" style="190" hidden="1" customWidth="1"/>
    <col min="4339" max="4339" width="7.28515625" style="190" customWidth="1"/>
    <col min="4340" max="4340" width="0" style="190" hidden="1" customWidth="1"/>
    <col min="4341" max="4341" width="7.28515625" style="190" customWidth="1"/>
    <col min="4342" max="4342" width="59.5703125" style="190" customWidth="1"/>
    <col min="4343" max="4343" width="0" style="190" hidden="1" customWidth="1"/>
    <col min="4344" max="4344" width="23.85546875" style="190" customWidth="1"/>
    <col min="4345" max="4345" width="27.42578125" style="190" customWidth="1"/>
    <col min="4346" max="4346" width="28" style="190" customWidth="1"/>
    <col min="4347" max="4349" width="0" style="190" hidden="1" customWidth="1"/>
    <col min="4350" max="4350" width="7.28515625" style="190" customWidth="1"/>
    <col min="4351" max="4351" width="6.140625" style="190" bestFit="1" customWidth="1"/>
    <col min="4352" max="4352" width="76.85546875" style="190"/>
    <col min="4353" max="4353" width="7.28515625" style="190" customWidth="1"/>
    <col min="4354" max="4354" width="6.140625" style="190" bestFit="1" customWidth="1"/>
    <col min="4355" max="4355" width="78" style="190" customWidth="1"/>
    <col min="4356" max="4356" width="20.7109375" style="190" customWidth="1"/>
    <col min="4357" max="4357" width="26" style="190" customWidth="1"/>
    <col min="4358" max="4358" width="37" style="190" bestFit="1" customWidth="1"/>
    <col min="4359" max="4367" width="0" style="190" hidden="1" customWidth="1"/>
    <col min="4368" max="4370" width="22.7109375" style="190" bestFit="1" customWidth="1"/>
    <col min="4371" max="4371" width="25.28515625" style="190" bestFit="1" customWidth="1"/>
    <col min="4372" max="4372" width="21" style="190" bestFit="1" customWidth="1"/>
    <col min="4373" max="4373" width="8.28515625" style="190" customWidth="1"/>
    <col min="4374" max="4374" width="19" style="190" bestFit="1" customWidth="1"/>
    <col min="4375" max="4375" width="20.5703125" style="190" bestFit="1" customWidth="1"/>
    <col min="4376" max="4376" width="19" style="190" customWidth="1"/>
    <col min="4377" max="4583" width="11.42578125" style="190" customWidth="1"/>
    <col min="4584" max="4586" width="7.28515625" style="190" customWidth="1"/>
    <col min="4587" max="4587" width="0" style="190" hidden="1" customWidth="1"/>
    <col min="4588" max="4588" width="7.28515625" style="190" customWidth="1"/>
    <col min="4589" max="4589" width="66.140625" style="190" customWidth="1"/>
    <col min="4590" max="4590" width="0" style="190" hidden="1" customWidth="1"/>
    <col min="4591" max="4591" width="28" style="190" customWidth="1"/>
    <col min="4592" max="4592" width="32.140625" style="190" customWidth="1"/>
    <col min="4593" max="4593" width="39.85546875" style="190" bestFit="1" customWidth="1"/>
    <col min="4594" max="4594" width="0" style="190" hidden="1" customWidth="1"/>
    <col min="4595" max="4595" width="7.28515625" style="190" customWidth="1"/>
    <col min="4596" max="4596" width="0" style="190" hidden="1" customWidth="1"/>
    <col min="4597" max="4597" width="7.28515625" style="190" customWidth="1"/>
    <col min="4598" max="4598" width="59.5703125" style="190" customWidth="1"/>
    <col min="4599" max="4599" width="0" style="190" hidden="1" customWidth="1"/>
    <col min="4600" max="4600" width="23.85546875" style="190" customWidth="1"/>
    <col min="4601" max="4601" width="27.42578125" style="190" customWidth="1"/>
    <col min="4602" max="4602" width="28" style="190" customWidth="1"/>
    <col min="4603" max="4605" width="0" style="190" hidden="1" customWidth="1"/>
    <col min="4606" max="4606" width="7.28515625" style="190" customWidth="1"/>
    <col min="4607" max="4607" width="6.140625" style="190" bestFit="1" customWidth="1"/>
    <col min="4608" max="4608" width="76.85546875" style="190"/>
    <col min="4609" max="4609" width="7.28515625" style="190" customWidth="1"/>
    <col min="4610" max="4610" width="6.140625" style="190" bestFit="1" customWidth="1"/>
    <col min="4611" max="4611" width="78" style="190" customWidth="1"/>
    <col min="4612" max="4612" width="20.7109375" style="190" customWidth="1"/>
    <col min="4613" max="4613" width="26" style="190" customWidth="1"/>
    <col min="4614" max="4614" width="37" style="190" bestFit="1" customWidth="1"/>
    <col min="4615" max="4623" width="0" style="190" hidden="1" customWidth="1"/>
    <col min="4624" max="4626" width="22.7109375" style="190" bestFit="1" customWidth="1"/>
    <col min="4627" max="4627" width="25.28515625" style="190" bestFit="1" customWidth="1"/>
    <col min="4628" max="4628" width="21" style="190" bestFit="1" customWidth="1"/>
    <col min="4629" max="4629" width="8.28515625" style="190" customWidth="1"/>
    <col min="4630" max="4630" width="19" style="190" bestFit="1" customWidth="1"/>
    <col min="4631" max="4631" width="20.5703125" style="190" bestFit="1" customWidth="1"/>
    <col min="4632" max="4632" width="19" style="190" customWidth="1"/>
    <col min="4633" max="4839" width="11.42578125" style="190" customWidth="1"/>
    <col min="4840" max="4842" width="7.28515625" style="190" customWidth="1"/>
    <col min="4843" max="4843" width="0" style="190" hidden="1" customWidth="1"/>
    <col min="4844" max="4844" width="7.28515625" style="190" customWidth="1"/>
    <col min="4845" max="4845" width="66.140625" style="190" customWidth="1"/>
    <col min="4846" max="4846" width="0" style="190" hidden="1" customWidth="1"/>
    <col min="4847" max="4847" width="28" style="190" customWidth="1"/>
    <col min="4848" max="4848" width="32.140625" style="190" customWidth="1"/>
    <col min="4849" max="4849" width="39.85546875" style="190" bestFit="1" customWidth="1"/>
    <col min="4850" max="4850" width="0" style="190" hidden="1" customWidth="1"/>
    <col min="4851" max="4851" width="7.28515625" style="190" customWidth="1"/>
    <col min="4852" max="4852" width="0" style="190" hidden="1" customWidth="1"/>
    <col min="4853" max="4853" width="7.28515625" style="190" customWidth="1"/>
    <col min="4854" max="4854" width="59.5703125" style="190" customWidth="1"/>
    <col min="4855" max="4855" width="0" style="190" hidden="1" customWidth="1"/>
    <col min="4856" max="4856" width="23.85546875" style="190" customWidth="1"/>
    <col min="4857" max="4857" width="27.42578125" style="190" customWidth="1"/>
    <col min="4858" max="4858" width="28" style="190" customWidth="1"/>
    <col min="4859" max="4861" width="0" style="190" hidden="1" customWidth="1"/>
    <col min="4862" max="4862" width="7.28515625" style="190" customWidth="1"/>
    <col min="4863" max="4863" width="6.140625" style="190" bestFit="1" customWidth="1"/>
    <col min="4864" max="4864" width="76.85546875" style="190"/>
    <col min="4865" max="4865" width="7.28515625" style="190" customWidth="1"/>
    <col min="4866" max="4866" width="6.140625" style="190" bestFit="1" customWidth="1"/>
    <col min="4867" max="4867" width="78" style="190" customWidth="1"/>
    <col min="4868" max="4868" width="20.7109375" style="190" customWidth="1"/>
    <col min="4869" max="4869" width="26" style="190" customWidth="1"/>
    <col min="4870" max="4870" width="37" style="190" bestFit="1" customWidth="1"/>
    <col min="4871" max="4879" width="0" style="190" hidden="1" customWidth="1"/>
    <col min="4880" max="4882" width="22.7109375" style="190" bestFit="1" customWidth="1"/>
    <col min="4883" max="4883" width="25.28515625" style="190" bestFit="1" customWidth="1"/>
    <col min="4884" max="4884" width="21" style="190" bestFit="1" customWidth="1"/>
    <col min="4885" max="4885" width="8.28515625" style="190" customWidth="1"/>
    <col min="4886" max="4886" width="19" style="190" bestFit="1" customWidth="1"/>
    <col min="4887" max="4887" width="20.5703125" style="190" bestFit="1" customWidth="1"/>
    <col min="4888" max="4888" width="19" style="190" customWidth="1"/>
    <col min="4889" max="5095" width="11.42578125" style="190" customWidth="1"/>
    <col min="5096" max="5098" width="7.28515625" style="190" customWidth="1"/>
    <col min="5099" max="5099" width="0" style="190" hidden="1" customWidth="1"/>
    <col min="5100" max="5100" width="7.28515625" style="190" customWidth="1"/>
    <col min="5101" max="5101" width="66.140625" style="190" customWidth="1"/>
    <col min="5102" max="5102" width="0" style="190" hidden="1" customWidth="1"/>
    <col min="5103" max="5103" width="28" style="190" customWidth="1"/>
    <col min="5104" max="5104" width="32.140625" style="190" customWidth="1"/>
    <col min="5105" max="5105" width="39.85546875" style="190" bestFit="1" customWidth="1"/>
    <col min="5106" max="5106" width="0" style="190" hidden="1" customWidth="1"/>
    <col min="5107" max="5107" width="7.28515625" style="190" customWidth="1"/>
    <col min="5108" max="5108" width="0" style="190" hidden="1" customWidth="1"/>
    <col min="5109" max="5109" width="7.28515625" style="190" customWidth="1"/>
    <col min="5110" max="5110" width="59.5703125" style="190" customWidth="1"/>
    <col min="5111" max="5111" width="0" style="190" hidden="1" customWidth="1"/>
    <col min="5112" max="5112" width="23.85546875" style="190" customWidth="1"/>
    <col min="5113" max="5113" width="27.42578125" style="190" customWidth="1"/>
    <col min="5114" max="5114" width="28" style="190" customWidth="1"/>
    <col min="5115" max="5117" width="0" style="190" hidden="1" customWidth="1"/>
    <col min="5118" max="5118" width="7.28515625" style="190" customWidth="1"/>
    <col min="5119" max="5119" width="6.140625" style="190" bestFit="1" customWidth="1"/>
    <col min="5120" max="5120" width="76.85546875" style="190"/>
    <col min="5121" max="5121" width="7.28515625" style="190" customWidth="1"/>
    <col min="5122" max="5122" width="6.140625" style="190" bestFit="1" customWidth="1"/>
    <col min="5123" max="5123" width="78" style="190" customWidth="1"/>
    <col min="5124" max="5124" width="20.7109375" style="190" customWidth="1"/>
    <col min="5125" max="5125" width="26" style="190" customWidth="1"/>
    <col min="5126" max="5126" width="37" style="190" bestFit="1" customWidth="1"/>
    <col min="5127" max="5135" width="0" style="190" hidden="1" customWidth="1"/>
    <col min="5136" max="5138" width="22.7109375" style="190" bestFit="1" customWidth="1"/>
    <col min="5139" max="5139" width="25.28515625" style="190" bestFit="1" customWidth="1"/>
    <col min="5140" max="5140" width="21" style="190" bestFit="1" customWidth="1"/>
    <col min="5141" max="5141" width="8.28515625" style="190" customWidth="1"/>
    <col min="5142" max="5142" width="19" style="190" bestFit="1" customWidth="1"/>
    <col min="5143" max="5143" width="20.5703125" style="190" bestFit="1" customWidth="1"/>
    <col min="5144" max="5144" width="19" style="190" customWidth="1"/>
    <col min="5145" max="5351" width="11.42578125" style="190" customWidth="1"/>
    <col min="5352" max="5354" width="7.28515625" style="190" customWidth="1"/>
    <col min="5355" max="5355" width="0" style="190" hidden="1" customWidth="1"/>
    <col min="5356" max="5356" width="7.28515625" style="190" customWidth="1"/>
    <col min="5357" max="5357" width="66.140625" style="190" customWidth="1"/>
    <col min="5358" max="5358" width="0" style="190" hidden="1" customWidth="1"/>
    <col min="5359" max="5359" width="28" style="190" customWidth="1"/>
    <col min="5360" max="5360" width="32.140625" style="190" customWidth="1"/>
    <col min="5361" max="5361" width="39.85546875" style="190" bestFit="1" customWidth="1"/>
    <col min="5362" max="5362" width="0" style="190" hidden="1" customWidth="1"/>
    <col min="5363" max="5363" width="7.28515625" style="190" customWidth="1"/>
    <col min="5364" max="5364" width="0" style="190" hidden="1" customWidth="1"/>
    <col min="5365" max="5365" width="7.28515625" style="190" customWidth="1"/>
    <col min="5366" max="5366" width="59.5703125" style="190" customWidth="1"/>
    <col min="5367" max="5367" width="0" style="190" hidden="1" customWidth="1"/>
    <col min="5368" max="5368" width="23.85546875" style="190" customWidth="1"/>
    <col min="5369" max="5369" width="27.42578125" style="190" customWidth="1"/>
    <col min="5370" max="5370" width="28" style="190" customWidth="1"/>
    <col min="5371" max="5373" width="0" style="190" hidden="1" customWidth="1"/>
    <col min="5374" max="5374" width="7.28515625" style="190" customWidth="1"/>
    <col min="5375" max="5375" width="6.140625" style="190" bestFit="1" customWidth="1"/>
    <col min="5376" max="5376" width="76.85546875" style="190"/>
    <col min="5377" max="5377" width="7.28515625" style="190" customWidth="1"/>
    <col min="5378" max="5378" width="6.140625" style="190" bestFit="1" customWidth="1"/>
    <col min="5379" max="5379" width="78" style="190" customWidth="1"/>
    <col min="5380" max="5380" width="20.7109375" style="190" customWidth="1"/>
    <col min="5381" max="5381" width="26" style="190" customWidth="1"/>
    <col min="5382" max="5382" width="37" style="190" bestFit="1" customWidth="1"/>
    <col min="5383" max="5391" width="0" style="190" hidden="1" customWidth="1"/>
    <col min="5392" max="5394" width="22.7109375" style="190" bestFit="1" customWidth="1"/>
    <col min="5395" max="5395" width="25.28515625" style="190" bestFit="1" customWidth="1"/>
    <col min="5396" max="5396" width="21" style="190" bestFit="1" customWidth="1"/>
    <col min="5397" max="5397" width="8.28515625" style="190" customWidth="1"/>
    <col min="5398" max="5398" width="19" style="190" bestFit="1" customWidth="1"/>
    <col min="5399" max="5399" width="20.5703125" style="190" bestFit="1" customWidth="1"/>
    <col min="5400" max="5400" width="19" style="190" customWidth="1"/>
    <col min="5401" max="5607" width="11.42578125" style="190" customWidth="1"/>
    <col min="5608" max="5610" width="7.28515625" style="190" customWidth="1"/>
    <col min="5611" max="5611" width="0" style="190" hidden="1" customWidth="1"/>
    <col min="5612" max="5612" width="7.28515625" style="190" customWidth="1"/>
    <col min="5613" max="5613" width="66.140625" style="190" customWidth="1"/>
    <col min="5614" max="5614" width="0" style="190" hidden="1" customWidth="1"/>
    <col min="5615" max="5615" width="28" style="190" customWidth="1"/>
    <col min="5616" max="5616" width="32.140625" style="190" customWidth="1"/>
    <col min="5617" max="5617" width="39.85546875" style="190" bestFit="1" customWidth="1"/>
    <col min="5618" max="5618" width="0" style="190" hidden="1" customWidth="1"/>
    <col min="5619" max="5619" width="7.28515625" style="190" customWidth="1"/>
    <col min="5620" max="5620" width="0" style="190" hidden="1" customWidth="1"/>
    <col min="5621" max="5621" width="7.28515625" style="190" customWidth="1"/>
    <col min="5622" max="5622" width="59.5703125" style="190" customWidth="1"/>
    <col min="5623" max="5623" width="0" style="190" hidden="1" customWidth="1"/>
    <col min="5624" max="5624" width="23.85546875" style="190" customWidth="1"/>
    <col min="5625" max="5625" width="27.42578125" style="190" customWidth="1"/>
    <col min="5626" max="5626" width="28" style="190" customWidth="1"/>
    <col min="5627" max="5629" width="0" style="190" hidden="1" customWidth="1"/>
    <col min="5630" max="5630" width="7.28515625" style="190" customWidth="1"/>
    <col min="5631" max="5631" width="6.140625" style="190" bestFit="1" customWidth="1"/>
    <col min="5632" max="5632" width="76.85546875" style="190"/>
    <col min="5633" max="5633" width="7.28515625" style="190" customWidth="1"/>
    <col min="5634" max="5634" width="6.140625" style="190" bestFit="1" customWidth="1"/>
    <col min="5635" max="5635" width="78" style="190" customWidth="1"/>
    <col min="5636" max="5636" width="20.7109375" style="190" customWidth="1"/>
    <col min="5637" max="5637" width="26" style="190" customWidth="1"/>
    <col min="5638" max="5638" width="37" style="190" bestFit="1" customWidth="1"/>
    <col min="5639" max="5647" width="0" style="190" hidden="1" customWidth="1"/>
    <col min="5648" max="5650" width="22.7109375" style="190" bestFit="1" customWidth="1"/>
    <col min="5651" max="5651" width="25.28515625" style="190" bestFit="1" customWidth="1"/>
    <col min="5652" max="5652" width="21" style="190" bestFit="1" customWidth="1"/>
    <col min="5653" max="5653" width="8.28515625" style="190" customWidth="1"/>
    <col min="5654" max="5654" width="19" style="190" bestFit="1" customWidth="1"/>
    <col min="5655" max="5655" width="20.5703125" style="190" bestFit="1" customWidth="1"/>
    <col min="5656" max="5656" width="19" style="190" customWidth="1"/>
    <col min="5657" max="5863" width="11.42578125" style="190" customWidth="1"/>
    <col min="5864" max="5866" width="7.28515625" style="190" customWidth="1"/>
    <col min="5867" max="5867" width="0" style="190" hidden="1" customWidth="1"/>
    <col min="5868" max="5868" width="7.28515625" style="190" customWidth="1"/>
    <col min="5869" max="5869" width="66.140625" style="190" customWidth="1"/>
    <col min="5870" max="5870" width="0" style="190" hidden="1" customWidth="1"/>
    <col min="5871" max="5871" width="28" style="190" customWidth="1"/>
    <col min="5872" max="5872" width="32.140625" style="190" customWidth="1"/>
    <col min="5873" max="5873" width="39.85546875" style="190" bestFit="1" customWidth="1"/>
    <col min="5874" max="5874" width="0" style="190" hidden="1" customWidth="1"/>
    <col min="5875" max="5875" width="7.28515625" style="190" customWidth="1"/>
    <col min="5876" max="5876" width="0" style="190" hidden="1" customWidth="1"/>
    <col min="5877" max="5877" width="7.28515625" style="190" customWidth="1"/>
    <col min="5878" max="5878" width="59.5703125" style="190" customWidth="1"/>
    <col min="5879" max="5879" width="0" style="190" hidden="1" customWidth="1"/>
    <col min="5880" max="5880" width="23.85546875" style="190" customWidth="1"/>
    <col min="5881" max="5881" width="27.42578125" style="190" customWidth="1"/>
    <col min="5882" max="5882" width="28" style="190" customWidth="1"/>
    <col min="5883" max="5885" width="0" style="190" hidden="1" customWidth="1"/>
    <col min="5886" max="5886" width="7.28515625" style="190" customWidth="1"/>
    <col min="5887" max="5887" width="6.140625" style="190" bestFit="1" customWidth="1"/>
    <col min="5888" max="5888" width="76.85546875" style="190"/>
    <col min="5889" max="5889" width="7.28515625" style="190" customWidth="1"/>
    <col min="5890" max="5890" width="6.140625" style="190" bestFit="1" customWidth="1"/>
    <col min="5891" max="5891" width="78" style="190" customWidth="1"/>
    <col min="5892" max="5892" width="20.7109375" style="190" customWidth="1"/>
    <col min="5893" max="5893" width="26" style="190" customWidth="1"/>
    <col min="5894" max="5894" width="37" style="190" bestFit="1" customWidth="1"/>
    <col min="5895" max="5903" width="0" style="190" hidden="1" customWidth="1"/>
    <col min="5904" max="5906" width="22.7109375" style="190" bestFit="1" customWidth="1"/>
    <col min="5907" max="5907" width="25.28515625" style="190" bestFit="1" customWidth="1"/>
    <col min="5908" max="5908" width="21" style="190" bestFit="1" customWidth="1"/>
    <col min="5909" max="5909" width="8.28515625" style="190" customWidth="1"/>
    <col min="5910" max="5910" width="19" style="190" bestFit="1" customWidth="1"/>
    <col min="5911" max="5911" width="20.5703125" style="190" bestFit="1" customWidth="1"/>
    <col min="5912" max="5912" width="19" style="190" customWidth="1"/>
    <col min="5913" max="6119" width="11.42578125" style="190" customWidth="1"/>
    <col min="6120" max="6122" width="7.28515625" style="190" customWidth="1"/>
    <col min="6123" max="6123" width="0" style="190" hidden="1" customWidth="1"/>
    <col min="6124" max="6124" width="7.28515625" style="190" customWidth="1"/>
    <col min="6125" max="6125" width="66.140625" style="190" customWidth="1"/>
    <col min="6126" max="6126" width="0" style="190" hidden="1" customWidth="1"/>
    <col min="6127" max="6127" width="28" style="190" customWidth="1"/>
    <col min="6128" max="6128" width="32.140625" style="190" customWidth="1"/>
    <col min="6129" max="6129" width="39.85546875" style="190" bestFit="1" customWidth="1"/>
    <col min="6130" max="6130" width="0" style="190" hidden="1" customWidth="1"/>
    <col min="6131" max="6131" width="7.28515625" style="190" customWidth="1"/>
    <col min="6132" max="6132" width="0" style="190" hidden="1" customWidth="1"/>
    <col min="6133" max="6133" width="7.28515625" style="190" customWidth="1"/>
    <col min="6134" max="6134" width="59.5703125" style="190" customWidth="1"/>
    <col min="6135" max="6135" width="0" style="190" hidden="1" customWidth="1"/>
    <col min="6136" max="6136" width="23.85546875" style="190" customWidth="1"/>
    <col min="6137" max="6137" width="27.42578125" style="190" customWidth="1"/>
    <col min="6138" max="6138" width="28" style="190" customWidth="1"/>
    <col min="6139" max="6141" width="0" style="190" hidden="1" customWidth="1"/>
    <col min="6142" max="6142" width="7.28515625" style="190" customWidth="1"/>
    <col min="6143" max="6143" width="6.140625" style="190" bestFit="1" customWidth="1"/>
    <col min="6144" max="6144" width="76.85546875" style="190"/>
    <col min="6145" max="6145" width="7.28515625" style="190" customWidth="1"/>
    <col min="6146" max="6146" width="6.140625" style="190" bestFit="1" customWidth="1"/>
    <col min="6147" max="6147" width="78" style="190" customWidth="1"/>
    <col min="6148" max="6148" width="20.7109375" style="190" customWidth="1"/>
    <col min="6149" max="6149" width="26" style="190" customWidth="1"/>
    <col min="6150" max="6150" width="37" style="190" bestFit="1" customWidth="1"/>
    <col min="6151" max="6159" width="0" style="190" hidden="1" customWidth="1"/>
    <col min="6160" max="6162" width="22.7109375" style="190" bestFit="1" customWidth="1"/>
    <col min="6163" max="6163" width="25.28515625" style="190" bestFit="1" customWidth="1"/>
    <col min="6164" max="6164" width="21" style="190" bestFit="1" customWidth="1"/>
    <col min="6165" max="6165" width="8.28515625" style="190" customWidth="1"/>
    <col min="6166" max="6166" width="19" style="190" bestFit="1" customWidth="1"/>
    <col min="6167" max="6167" width="20.5703125" style="190" bestFit="1" customWidth="1"/>
    <col min="6168" max="6168" width="19" style="190" customWidth="1"/>
    <col min="6169" max="6375" width="11.42578125" style="190" customWidth="1"/>
    <col min="6376" max="6378" width="7.28515625" style="190" customWidth="1"/>
    <col min="6379" max="6379" width="0" style="190" hidden="1" customWidth="1"/>
    <col min="6380" max="6380" width="7.28515625" style="190" customWidth="1"/>
    <col min="6381" max="6381" width="66.140625" style="190" customWidth="1"/>
    <col min="6382" max="6382" width="0" style="190" hidden="1" customWidth="1"/>
    <col min="6383" max="6383" width="28" style="190" customWidth="1"/>
    <col min="6384" max="6384" width="32.140625" style="190" customWidth="1"/>
    <col min="6385" max="6385" width="39.85546875" style="190" bestFit="1" customWidth="1"/>
    <col min="6386" max="6386" width="0" style="190" hidden="1" customWidth="1"/>
    <col min="6387" max="6387" width="7.28515625" style="190" customWidth="1"/>
    <col min="6388" max="6388" width="0" style="190" hidden="1" customWidth="1"/>
    <col min="6389" max="6389" width="7.28515625" style="190" customWidth="1"/>
    <col min="6390" max="6390" width="59.5703125" style="190" customWidth="1"/>
    <col min="6391" max="6391" width="0" style="190" hidden="1" customWidth="1"/>
    <col min="6392" max="6392" width="23.85546875" style="190" customWidth="1"/>
    <col min="6393" max="6393" width="27.42578125" style="190" customWidth="1"/>
    <col min="6394" max="6394" width="28" style="190" customWidth="1"/>
    <col min="6395" max="6397" width="0" style="190" hidden="1" customWidth="1"/>
    <col min="6398" max="6398" width="7.28515625" style="190" customWidth="1"/>
    <col min="6399" max="6399" width="6.140625" style="190" bestFit="1" customWidth="1"/>
    <col min="6400" max="6400" width="76.85546875" style="190"/>
    <col min="6401" max="6401" width="7.28515625" style="190" customWidth="1"/>
    <col min="6402" max="6402" width="6.140625" style="190" bestFit="1" customWidth="1"/>
    <col min="6403" max="6403" width="78" style="190" customWidth="1"/>
    <col min="6404" max="6404" width="20.7109375" style="190" customWidth="1"/>
    <col min="6405" max="6405" width="26" style="190" customWidth="1"/>
    <col min="6406" max="6406" width="37" style="190" bestFit="1" customWidth="1"/>
    <col min="6407" max="6415" width="0" style="190" hidden="1" customWidth="1"/>
    <col min="6416" max="6418" width="22.7109375" style="190" bestFit="1" customWidth="1"/>
    <col min="6419" max="6419" width="25.28515625" style="190" bestFit="1" customWidth="1"/>
    <col min="6420" max="6420" width="21" style="190" bestFit="1" customWidth="1"/>
    <col min="6421" max="6421" width="8.28515625" style="190" customWidth="1"/>
    <col min="6422" max="6422" width="19" style="190" bestFit="1" customWidth="1"/>
    <col min="6423" max="6423" width="20.5703125" style="190" bestFit="1" customWidth="1"/>
    <col min="6424" max="6424" width="19" style="190" customWidth="1"/>
    <col min="6425" max="6631" width="11.42578125" style="190" customWidth="1"/>
    <col min="6632" max="6634" width="7.28515625" style="190" customWidth="1"/>
    <col min="6635" max="6635" width="0" style="190" hidden="1" customWidth="1"/>
    <col min="6636" max="6636" width="7.28515625" style="190" customWidth="1"/>
    <col min="6637" max="6637" width="66.140625" style="190" customWidth="1"/>
    <col min="6638" max="6638" width="0" style="190" hidden="1" customWidth="1"/>
    <col min="6639" max="6639" width="28" style="190" customWidth="1"/>
    <col min="6640" max="6640" width="32.140625" style="190" customWidth="1"/>
    <col min="6641" max="6641" width="39.85546875" style="190" bestFit="1" customWidth="1"/>
    <col min="6642" max="6642" width="0" style="190" hidden="1" customWidth="1"/>
    <col min="6643" max="6643" width="7.28515625" style="190" customWidth="1"/>
    <col min="6644" max="6644" width="0" style="190" hidden="1" customWidth="1"/>
    <col min="6645" max="6645" width="7.28515625" style="190" customWidth="1"/>
    <col min="6646" max="6646" width="59.5703125" style="190" customWidth="1"/>
    <col min="6647" max="6647" width="0" style="190" hidden="1" customWidth="1"/>
    <col min="6648" max="6648" width="23.85546875" style="190" customWidth="1"/>
    <col min="6649" max="6649" width="27.42578125" style="190" customWidth="1"/>
    <col min="6650" max="6650" width="28" style="190" customWidth="1"/>
    <col min="6651" max="6653" width="0" style="190" hidden="1" customWidth="1"/>
    <col min="6654" max="6654" width="7.28515625" style="190" customWidth="1"/>
    <col min="6655" max="6655" width="6.140625" style="190" bestFit="1" customWidth="1"/>
    <col min="6656" max="6656" width="76.85546875" style="190"/>
    <col min="6657" max="6657" width="7.28515625" style="190" customWidth="1"/>
    <col min="6658" max="6658" width="6.140625" style="190" bestFit="1" customWidth="1"/>
    <col min="6659" max="6659" width="78" style="190" customWidth="1"/>
    <col min="6660" max="6660" width="20.7109375" style="190" customWidth="1"/>
    <col min="6661" max="6661" width="26" style="190" customWidth="1"/>
    <col min="6662" max="6662" width="37" style="190" bestFit="1" customWidth="1"/>
    <col min="6663" max="6671" width="0" style="190" hidden="1" customWidth="1"/>
    <col min="6672" max="6674" width="22.7109375" style="190" bestFit="1" customWidth="1"/>
    <col min="6675" max="6675" width="25.28515625" style="190" bestFit="1" customWidth="1"/>
    <col min="6676" max="6676" width="21" style="190" bestFit="1" customWidth="1"/>
    <col min="6677" max="6677" width="8.28515625" style="190" customWidth="1"/>
    <col min="6678" max="6678" width="19" style="190" bestFit="1" customWidth="1"/>
    <col min="6679" max="6679" width="20.5703125" style="190" bestFit="1" customWidth="1"/>
    <col min="6680" max="6680" width="19" style="190" customWidth="1"/>
    <col min="6681" max="6887" width="11.42578125" style="190" customWidth="1"/>
    <col min="6888" max="6890" width="7.28515625" style="190" customWidth="1"/>
    <col min="6891" max="6891" width="0" style="190" hidden="1" customWidth="1"/>
    <col min="6892" max="6892" width="7.28515625" style="190" customWidth="1"/>
    <col min="6893" max="6893" width="66.140625" style="190" customWidth="1"/>
    <col min="6894" max="6894" width="0" style="190" hidden="1" customWidth="1"/>
    <col min="6895" max="6895" width="28" style="190" customWidth="1"/>
    <col min="6896" max="6896" width="32.140625" style="190" customWidth="1"/>
    <col min="6897" max="6897" width="39.85546875" style="190" bestFit="1" customWidth="1"/>
    <col min="6898" max="6898" width="0" style="190" hidden="1" customWidth="1"/>
    <col min="6899" max="6899" width="7.28515625" style="190" customWidth="1"/>
    <col min="6900" max="6900" width="0" style="190" hidden="1" customWidth="1"/>
    <col min="6901" max="6901" width="7.28515625" style="190" customWidth="1"/>
    <col min="6902" max="6902" width="59.5703125" style="190" customWidth="1"/>
    <col min="6903" max="6903" width="0" style="190" hidden="1" customWidth="1"/>
    <col min="6904" max="6904" width="23.85546875" style="190" customWidth="1"/>
    <col min="6905" max="6905" width="27.42578125" style="190" customWidth="1"/>
    <col min="6906" max="6906" width="28" style="190" customWidth="1"/>
    <col min="6907" max="6909" width="0" style="190" hidden="1" customWidth="1"/>
    <col min="6910" max="6910" width="7.28515625" style="190" customWidth="1"/>
    <col min="6911" max="6911" width="6.140625" style="190" bestFit="1" customWidth="1"/>
    <col min="6912" max="6912" width="76.85546875" style="190"/>
    <col min="6913" max="6913" width="7.28515625" style="190" customWidth="1"/>
    <col min="6914" max="6914" width="6.140625" style="190" bestFit="1" customWidth="1"/>
    <col min="6915" max="6915" width="78" style="190" customWidth="1"/>
    <col min="6916" max="6916" width="20.7109375" style="190" customWidth="1"/>
    <col min="6917" max="6917" width="26" style="190" customWidth="1"/>
    <col min="6918" max="6918" width="37" style="190" bestFit="1" customWidth="1"/>
    <col min="6919" max="6927" width="0" style="190" hidden="1" customWidth="1"/>
    <col min="6928" max="6930" width="22.7109375" style="190" bestFit="1" customWidth="1"/>
    <col min="6931" max="6931" width="25.28515625" style="190" bestFit="1" customWidth="1"/>
    <col min="6932" max="6932" width="21" style="190" bestFit="1" customWidth="1"/>
    <col min="6933" max="6933" width="8.28515625" style="190" customWidth="1"/>
    <col min="6934" max="6934" width="19" style="190" bestFit="1" customWidth="1"/>
    <col min="6935" max="6935" width="20.5703125" style="190" bestFit="1" customWidth="1"/>
    <col min="6936" max="6936" width="19" style="190" customWidth="1"/>
    <col min="6937" max="7143" width="11.42578125" style="190" customWidth="1"/>
    <col min="7144" max="7146" width="7.28515625" style="190" customWidth="1"/>
    <col min="7147" max="7147" width="0" style="190" hidden="1" customWidth="1"/>
    <col min="7148" max="7148" width="7.28515625" style="190" customWidth="1"/>
    <col min="7149" max="7149" width="66.140625" style="190" customWidth="1"/>
    <col min="7150" max="7150" width="0" style="190" hidden="1" customWidth="1"/>
    <col min="7151" max="7151" width="28" style="190" customWidth="1"/>
    <col min="7152" max="7152" width="32.140625" style="190" customWidth="1"/>
    <col min="7153" max="7153" width="39.85546875" style="190" bestFit="1" customWidth="1"/>
    <col min="7154" max="7154" width="0" style="190" hidden="1" customWidth="1"/>
    <col min="7155" max="7155" width="7.28515625" style="190" customWidth="1"/>
    <col min="7156" max="7156" width="0" style="190" hidden="1" customWidth="1"/>
    <col min="7157" max="7157" width="7.28515625" style="190" customWidth="1"/>
    <col min="7158" max="7158" width="59.5703125" style="190" customWidth="1"/>
    <col min="7159" max="7159" width="0" style="190" hidden="1" customWidth="1"/>
    <col min="7160" max="7160" width="23.85546875" style="190" customWidth="1"/>
    <col min="7161" max="7161" width="27.42578125" style="190" customWidth="1"/>
    <col min="7162" max="7162" width="28" style="190" customWidth="1"/>
    <col min="7163" max="7165" width="0" style="190" hidden="1" customWidth="1"/>
    <col min="7166" max="7166" width="7.28515625" style="190" customWidth="1"/>
    <col min="7167" max="7167" width="6.140625" style="190" bestFit="1" customWidth="1"/>
    <col min="7168" max="7168" width="76.85546875" style="190"/>
    <col min="7169" max="7169" width="7.28515625" style="190" customWidth="1"/>
    <col min="7170" max="7170" width="6.140625" style="190" bestFit="1" customWidth="1"/>
    <col min="7171" max="7171" width="78" style="190" customWidth="1"/>
    <col min="7172" max="7172" width="20.7109375" style="190" customWidth="1"/>
    <col min="7173" max="7173" width="26" style="190" customWidth="1"/>
    <col min="7174" max="7174" width="37" style="190" bestFit="1" customWidth="1"/>
    <col min="7175" max="7183" width="0" style="190" hidden="1" customWidth="1"/>
    <col min="7184" max="7186" width="22.7109375" style="190" bestFit="1" customWidth="1"/>
    <col min="7187" max="7187" width="25.28515625" style="190" bestFit="1" customWidth="1"/>
    <col min="7188" max="7188" width="21" style="190" bestFit="1" customWidth="1"/>
    <col min="7189" max="7189" width="8.28515625" style="190" customWidth="1"/>
    <col min="7190" max="7190" width="19" style="190" bestFit="1" customWidth="1"/>
    <col min="7191" max="7191" width="20.5703125" style="190" bestFit="1" customWidth="1"/>
    <col min="7192" max="7192" width="19" style="190" customWidth="1"/>
    <col min="7193" max="7399" width="11.42578125" style="190" customWidth="1"/>
    <col min="7400" max="7402" width="7.28515625" style="190" customWidth="1"/>
    <col min="7403" max="7403" width="0" style="190" hidden="1" customWidth="1"/>
    <col min="7404" max="7404" width="7.28515625" style="190" customWidth="1"/>
    <col min="7405" max="7405" width="66.140625" style="190" customWidth="1"/>
    <col min="7406" max="7406" width="0" style="190" hidden="1" customWidth="1"/>
    <col min="7407" max="7407" width="28" style="190" customWidth="1"/>
    <col min="7408" max="7408" width="32.140625" style="190" customWidth="1"/>
    <col min="7409" max="7409" width="39.85546875" style="190" bestFit="1" customWidth="1"/>
    <col min="7410" max="7410" width="0" style="190" hidden="1" customWidth="1"/>
    <col min="7411" max="7411" width="7.28515625" style="190" customWidth="1"/>
    <col min="7412" max="7412" width="0" style="190" hidden="1" customWidth="1"/>
    <col min="7413" max="7413" width="7.28515625" style="190" customWidth="1"/>
    <col min="7414" max="7414" width="59.5703125" style="190" customWidth="1"/>
    <col min="7415" max="7415" width="0" style="190" hidden="1" customWidth="1"/>
    <col min="7416" max="7416" width="23.85546875" style="190" customWidth="1"/>
    <col min="7417" max="7417" width="27.42578125" style="190" customWidth="1"/>
    <col min="7418" max="7418" width="28" style="190" customWidth="1"/>
    <col min="7419" max="7421" width="0" style="190" hidden="1" customWidth="1"/>
    <col min="7422" max="7422" width="7.28515625" style="190" customWidth="1"/>
    <col min="7423" max="7423" width="6.140625" style="190" bestFit="1" customWidth="1"/>
    <col min="7424" max="7424" width="76.85546875" style="190"/>
    <col min="7425" max="7425" width="7.28515625" style="190" customWidth="1"/>
    <col min="7426" max="7426" width="6.140625" style="190" bestFit="1" customWidth="1"/>
    <col min="7427" max="7427" width="78" style="190" customWidth="1"/>
    <col min="7428" max="7428" width="20.7109375" style="190" customWidth="1"/>
    <col min="7429" max="7429" width="26" style="190" customWidth="1"/>
    <col min="7430" max="7430" width="37" style="190" bestFit="1" customWidth="1"/>
    <col min="7431" max="7439" width="0" style="190" hidden="1" customWidth="1"/>
    <col min="7440" max="7442" width="22.7109375" style="190" bestFit="1" customWidth="1"/>
    <col min="7443" max="7443" width="25.28515625" style="190" bestFit="1" customWidth="1"/>
    <col min="7444" max="7444" width="21" style="190" bestFit="1" customWidth="1"/>
    <col min="7445" max="7445" width="8.28515625" style="190" customWidth="1"/>
    <col min="7446" max="7446" width="19" style="190" bestFit="1" customWidth="1"/>
    <col min="7447" max="7447" width="20.5703125" style="190" bestFit="1" customWidth="1"/>
    <col min="7448" max="7448" width="19" style="190" customWidth="1"/>
    <col min="7449" max="7655" width="11.42578125" style="190" customWidth="1"/>
    <col min="7656" max="7658" width="7.28515625" style="190" customWidth="1"/>
    <col min="7659" max="7659" width="0" style="190" hidden="1" customWidth="1"/>
    <col min="7660" max="7660" width="7.28515625" style="190" customWidth="1"/>
    <col min="7661" max="7661" width="66.140625" style="190" customWidth="1"/>
    <col min="7662" max="7662" width="0" style="190" hidden="1" customWidth="1"/>
    <col min="7663" max="7663" width="28" style="190" customWidth="1"/>
    <col min="7664" max="7664" width="32.140625" style="190" customWidth="1"/>
    <col min="7665" max="7665" width="39.85546875" style="190" bestFit="1" customWidth="1"/>
    <col min="7666" max="7666" width="0" style="190" hidden="1" customWidth="1"/>
    <col min="7667" max="7667" width="7.28515625" style="190" customWidth="1"/>
    <col min="7668" max="7668" width="0" style="190" hidden="1" customWidth="1"/>
    <col min="7669" max="7669" width="7.28515625" style="190" customWidth="1"/>
    <col min="7670" max="7670" width="59.5703125" style="190" customWidth="1"/>
    <col min="7671" max="7671" width="0" style="190" hidden="1" customWidth="1"/>
    <col min="7672" max="7672" width="23.85546875" style="190" customWidth="1"/>
    <col min="7673" max="7673" width="27.42578125" style="190" customWidth="1"/>
    <col min="7674" max="7674" width="28" style="190" customWidth="1"/>
    <col min="7675" max="7677" width="0" style="190" hidden="1" customWidth="1"/>
    <col min="7678" max="7678" width="7.28515625" style="190" customWidth="1"/>
    <col min="7679" max="7679" width="6.140625" style="190" bestFit="1" customWidth="1"/>
    <col min="7680" max="7680" width="76.85546875" style="190"/>
    <col min="7681" max="7681" width="7.28515625" style="190" customWidth="1"/>
    <col min="7682" max="7682" width="6.140625" style="190" bestFit="1" customWidth="1"/>
    <col min="7683" max="7683" width="78" style="190" customWidth="1"/>
    <col min="7684" max="7684" width="20.7109375" style="190" customWidth="1"/>
    <col min="7685" max="7685" width="26" style="190" customWidth="1"/>
    <col min="7686" max="7686" width="37" style="190" bestFit="1" customWidth="1"/>
    <col min="7687" max="7695" width="0" style="190" hidden="1" customWidth="1"/>
    <col min="7696" max="7698" width="22.7109375" style="190" bestFit="1" customWidth="1"/>
    <col min="7699" max="7699" width="25.28515625" style="190" bestFit="1" customWidth="1"/>
    <col min="7700" max="7700" width="21" style="190" bestFit="1" customWidth="1"/>
    <col min="7701" max="7701" width="8.28515625" style="190" customWidth="1"/>
    <col min="7702" max="7702" width="19" style="190" bestFit="1" customWidth="1"/>
    <col min="7703" max="7703" width="20.5703125" style="190" bestFit="1" customWidth="1"/>
    <col min="7704" max="7704" width="19" style="190" customWidth="1"/>
    <col min="7705" max="7911" width="11.42578125" style="190" customWidth="1"/>
    <col min="7912" max="7914" width="7.28515625" style="190" customWidth="1"/>
    <col min="7915" max="7915" width="0" style="190" hidden="1" customWidth="1"/>
    <col min="7916" max="7916" width="7.28515625" style="190" customWidth="1"/>
    <col min="7917" max="7917" width="66.140625" style="190" customWidth="1"/>
    <col min="7918" max="7918" width="0" style="190" hidden="1" customWidth="1"/>
    <col min="7919" max="7919" width="28" style="190" customWidth="1"/>
    <col min="7920" max="7920" width="32.140625" style="190" customWidth="1"/>
    <col min="7921" max="7921" width="39.85546875" style="190" bestFit="1" customWidth="1"/>
    <col min="7922" max="7922" width="0" style="190" hidden="1" customWidth="1"/>
    <col min="7923" max="7923" width="7.28515625" style="190" customWidth="1"/>
    <col min="7924" max="7924" width="0" style="190" hidden="1" customWidth="1"/>
    <col min="7925" max="7925" width="7.28515625" style="190" customWidth="1"/>
    <col min="7926" max="7926" width="59.5703125" style="190" customWidth="1"/>
    <col min="7927" max="7927" width="0" style="190" hidden="1" customWidth="1"/>
    <col min="7928" max="7928" width="23.85546875" style="190" customWidth="1"/>
    <col min="7929" max="7929" width="27.42578125" style="190" customWidth="1"/>
    <col min="7930" max="7930" width="28" style="190" customWidth="1"/>
    <col min="7931" max="7933" width="0" style="190" hidden="1" customWidth="1"/>
    <col min="7934" max="7934" width="7.28515625" style="190" customWidth="1"/>
    <col min="7935" max="7935" width="6.140625" style="190" bestFit="1" customWidth="1"/>
    <col min="7936" max="7936" width="76.85546875" style="190"/>
    <col min="7937" max="7937" width="7.28515625" style="190" customWidth="1"/>
    <col min="7938" max="7938" width="6.140625" style="190" bestFit="1" customWidth="1"/>
    <col min="7939" max="7939" width="78" style="190" customWidth="1"/>
    <col min="7940" max="7940" width="20.7109375" style="190" customWidth="1"/>
    <col min="7941" max="7941" width="26" style="190" customWidth="1"/>
    <col min="7942" max="7942" width="37" style="190" bestFit="1" customWidth="1"/>
    <col min="7943" max="7951" width="0" style="190" hidden="1" customWidth="1"/>
    <col min="7952" max="7954" width="22.7109375" style="190" bestFit="1" customWidth="1"/>
    <col min="7955" max="7955" width="25.28515625" style="190" bestFit="1" customWidth="1"/>
    <col min="7956" max="7956" width="21" style="190" bestFit="1" customWidth="1"/>
    <col min="7957" max="7957" width="8.28515625" style="190" customWidth="1"/>
    <col min="7958" max="7958" width="19" style="190" bestFit="1" customWidth="1"/>
    <col min="7959" max="7959" width="20.5703125" style="190" bestFit="1" customWidth="1"/>
    <col min="7960" max="7960" width="19" style="190" customWidth="1"/>
    <col min="7961" max="8167" width="11.42578125" style="190" customWidth="1"/>
    <col min="8168" max="8170" width="7.28515625" style="190" customWidth="1"/>
    <col min="8171" max="8171" width="0" style="190" hidden="1" customWidth="1"/>
    <col min="8172" max="8172" width="7.28515625" style="190" customWidth="1"/>
    <col min="8173" max="8173" width="66.140625" style="190" customWidth="1"/>
    <col min="8174" max="8174" width="0" style="190" hidden="1" customWidth="1"/>
    <col min="8175" max="8175" width="28" style="190" customWidth="1"/>
    <col min="8176" max="8176" width="32.140625" style="190" customWidth="1"/>
    <col min="8177" max="8177" width="39.85546875" style="190" bestFit="1" customWidth="1"/>
    <col min="8178" max="8178" width="0" style="190" hidden="1" customWidth="1"/>
    <col min="8179" max="8179" width="7.28515625" style="190" customWidth="1"/>
    <col min="8180" max="8180" width="0" style="190" hidden="1" customWidth="1"/>
    <col min="8181" max="8181" width="7.28515625" style="190" customWidth="1"/>
    <col min="8182" max="8182" width="59.5703125" style="190" customWidth="1"/>
    <col min="8183" max="8183" width="0" style="190" hidden="1" customWidth="1"/>
    <col min="8184" max="8184" width="23.85546875" style="190" customWidth="1"/>
    <col min="8185" max="8185" width="27.42578125" style="190" customWidth="1"/>
    <col min="8186" max="8186" width="28" style="190" customWidth="1"/>
    <col min="8187" max="8189" width="0" style="190" hidden="1" customWidth="1"/>
    <col min="8190" max="8190" width="7.28515625" style="190" customWidth="1"/>
    <col min="8191" max="8191" width="6.140625" style="190" bestFit="1" customWidth="1"/>
    <col min="8192" max="8192" width="76.85546875" style="190"/>
    <col min="8193" max="8193" width="7.28515625" style="190" customWidth="1"/>
    <col min="8194" max="8194" width="6.140625" style="190" bestFit="1" customWidth="1"/>
    <col min="8195" max="8195" width="78" style="190" customWidth="1"/>
    <col min="8196" max="8196" width="20.7109375" style="190" customWidth="1"/>
    <col min="8197" max="8197" width="26" style="190" customWidth="1"/>
    <col min="8198" max="8198" width="37" style="190" bestFit="1" customWidth="1"/>
    <col min="8199" max="8207" width="0" style="190" hidden="1" customWidth="1"/>
    <col min="8208" max="8210" width="22.7109375" style="190" bestFit="1" customWidth="1"/>
    <col min="8211" max="8211" width="25.28515625" style="190" bestFit="1" customWidth="1"/>
    <col min="8212" max="8212" width="21" style="190" bestFit="1" customWidth="1"/>
    <col min="8213" max="8213" width="8.28515625" style="190" customWidth="1"/>
    <col min="8214" max="8214" width="19" style="190" bestFit="1" customWidth="1"/>
    <col min="8215" max="8215" width="20.5703125" style="190" bestFit="1" customWidth="1"/>
    <col min="8216" max="8216" width="19" style="190" customWidth="1"/>
    <col min="8217" max="8423" width="11.42578125" style="190" customWidth="1"/>
    <col min="8424" max="8426" width="7.28515625" style="190" customWidth="1"/>
    <col min="8427" max="8427" width="0" style="190" hidden="1" customWidth="1"/>
    <col min="8428" max="8428" width="7.28515625" style="190" customWidth="1"/>
    <col min="8429" max="8429" width="66.140625" style="190" customWidth="1"/>
    <col min="8430" max="8430" width="0" style="190" hidden="1" customWidth="1"/>
    <col min="8431" max="8431" width="28" style="190" customWidth="1"/>
    <col min="8432" max="8432" width="32.140625" style="190" customWidth="1"/>
    <col min="8433" max="8433" width="39.85546875" style="190" bestFit="1" customWidth="1"/>
    <col min="8434" max="8434" width="0" style="190" hidden="1" customWidth="1"/>
    <col min="8435" max="8435" width="7.28515625" style="190" customWidth="1"/>
    <col min="8436" max="8436" width="0" style="190" hidden="1" customWidth="1"/>
    <col min="8437" max="8437" width="7.28515625" style="190" customWidth="1"/>
    <col min="8438" max="8438" width="59.5703125" style="190" customWidth="1"/>
    <col min="8439" max="8439" width="0" style="190" hidden="1" customWidth="1"/>
    <col min="8440" max="8440" width="23.85546875" style="190" customWidth="1"/>
    <col min="8441" max="8441" width="27.42578125" style="190" customWidth="1"/>
    <col min="8442" max="8442" width="28" style="190" customWidth="1"/>
    <col min="8443" max="8445" width="0" style="190" hidden="1" customWidth="1"/>
    <col min="8446" max="8446" width="7.28515625" style="190" customWidth="1"/>
    <col min="8447" max="8447" width="6.140625" style="190" bestFit="1" customWidth="1"/>
    <col min="8448" max="8448" width="76.85546875" style="190"/>
    <col min="8449" max="8449" width="7.28515625" style="190" customWidth="1"/>
    <col min="8450" max="8450" width="6.140625" style="190" bestFit="1" customWidth="1"/>
    <col min="8451" max="8451" width="78" style="190" customWidth="1"/>
    <col min="8452" max="8452" width="20.7109375" style="190" customWidth="1"/>
    <col min="8453" max="8453" width="26" style="190" customWidth="1"/>
    <col min="8454" max="8454" width="37" style="190" bestFit="1" customWidth="1"/>
    <col min="8455" max="8463" width="0" style="190" hidden="1" customWidth="1"/>
    <col min="8464" max="8466" width="22.7109375" style="190" bestFit="1" customWidth="1"/>
    <col min="8467" max="8467" width="25.28515625" style="190" bestFit="1" customWidth="1"/>
    <col min="8468" max="8468" width="21" style="190" bestFit="1" customWidth="1"/>
    <col min="8469" max="8469" width="8.28515625" style="190" customWidth="1"/>
    <col min="8470" max="8470" width="19" style="190" bestFit="1" customWidth="1"/>
    <col min="8471" max="8471" width="20.5703125" style="190" bestFit="1" customWidth="1"/>
    <col min="8472" max="8472" width="19" style="190" customWidth="1"/>
    <col min="8473" max="8679" width="11.42578125" style="190" customWidth="1"/>
    <col min="8680" max="8682" width="7.28515625" style="190" customWidth="1"/>
    <col min="8683" max="8683" width="0" style="190" hidden="1" customWidth="1"/>
    <col min="8684" max="8684" width="7.28515625" style="190" customWidth="1"/>
    <col min="8685" max="8685" width="66.140625" style="190" customWidth="1"/>
    <col min="8686" max="8686" width="0" style="190" hidden="1" customWidth="1"/>
    <col min="8687" max="8687" width="28" style="190" customWidth="1"/>
    <col min="8688" max="8688" width="32.140625" style="190" customWidth="1"/>
    <col min="8689" max="8689" width="39.85546875" style="190" bestFit="1" customWidth="1"/>
    <col min="8690" max="8690" width="0" style="190" hidden="1" customWidth="1"/>
    <col min="8691" max="8691" width="7.28515625" style="190" customWidth="1"/>
    <col min="8692" max="8692" width="0" style="190" hidden="1" customWidth="1"/>
    <col min="8693" max="8693" width="7.28515625" style="190" customWidth="1"/>
    <col min="8694" max="8694" width="59.5703125" style="190" customWidth="1"/>
    <col min="8695" max="8695" width="0" style="190" hidden="1" customWidth="1"/>
    <col min="8696" max="8696" width="23.85546875" style="190" customWidth="1"/>
    <col min="8697" max="8697" width="27.42578125" style="190" customWidth="1"/>
    <col min="8698" max="8698" width="28" style="190" customWidth="1"/>
    <col min="8699" max="8701" width="0" style="190" hidden="1" customWidth="1"/>
    <col min="8702" max="8702" width="7.28515625" style="190" customWidth="1"/>
    <col min="8703" max="8703" width="6.140625" style="190" bestFit="1" customWidth="1"/>
    <col min="8704" max="8704" width="76.85546875" style="190"/>
    <col min="8705" max="8705" width="7.28515625" style="190" customWidth="1"/>
    <col min="8706" max="8706" width="6.140625" style="190" bestFit="1" customWidth="1"/>
    <col min="8707" max="8707" width="78" style="190" customWidth="1"/>
    <col min="8708" max="8708" width="20.7109375" style="190" customWidth="1"/>
    <col min="8709" max="8709" width="26" style="190" customWidth="1"/>
    <col min="8710" max="8710" width="37" style="190" bestFit="1" customWidth="1"/>
    <col min="8711" max="8719" width="0" style="190" hidden="1" customWidth="1"/>
    <col min="8720" max="8722" width="22.7109375" style="190" bestFit="1" customWidth="1"/>
    <col min="8723" max="8723" width="25.28515625" style="190" bestFit="1" customWidth="1"/>
    <col min="8724" max="8724" width="21" style="190" bestFit="1" customWidth="1"/>
    <col min="8725" max="8725" width="8.28515625" style="190" customWidth="1"/>
    <col min="8726" max="8726" width="19" style="190" bestFit="1" customWidth="1"/>
    <col min="8727" max="8727" width="20.5703125" style="190" bestFit="1" customWidth="1"/>
    <col min="8728" max="8728" width="19" style="190" customWidth="1"/>
    <col min="8729" max="8935" width="11.42578125" style="190" customWidth="1"/>
    <col min="8936" max="8938" width="7.28515625" style="190" customWidth="1"/>
    <col min="8939" max="8939" width="0" style="190" hidden="1" customWidth="1"/>
    <col min="8940" max="8940" width="7.28515625" style="190" customWidth="1"/>
    <col min="8941" max="8941" width="66.140625" style="190" customWidth="1"/>
    <col min="8942" max="8942" width="0" style="190" hidden="1" customWidth="1"/>
    <col min="8943" max="8943" width="28" style="190" customWidth="1"/>
    <col min="8944" max="8944" width="32.140625" style="190" customWidth="1"/>
    <col min="8945" max="8945" width="39.85546875" style="190" bestFit="1" customWidth="1"/>
    <col min="8946" max="8946" width="0" style="190" hidden="1" customWidth="1"/>
    <col min="8947" max="8947" width="7.28515625" style="190" customWidth="1"/>
    <col min="8948" max="8948" width="0" style="190" hidden="1" customWidth="1"/>
    <col min="8949" max="8949" width="7.28515625" style="190" customWidth="1"/>
    <col min="8950" max="8950" width="59.5703125" style="190" customWidth="1"/>
    <col min="8951" max="8951" width="0" style="190" hidden="1" customWidth="1"/>
    <col min="8952" max="8952" width="23.85546875" style="190" customWidth="1"/>
    <col min="8953" max="8953" width="27.42578125" style="190" customWidth="1"/>
    <col min="8954" max="8954" width="28" style="190" customWidth="1"/>
    <col min="8955" max="8957" width="0" style="190" hidden="1" customWidth="1"/>
    <col min="8958" max="8958" width="7.28515625" style="190" customWidth="1"/>
    <col min="8959" max="8959" width="6.140625" style="190" bestFit="1" customWidth="1"/>
    <col min="8960" max="8960" width="76.85546875" style="190"/>
    <col min="8961" max="8961" width="7.28515625" style="190" customWidth="1"/>
    <col min="8962" max="8962" width="6.140625" style="190" bestFit="1" customWidth="1"/>
    <col min="8963" max="8963" width="78" style="190" customWidth="1"/>
    <col min="8964" max="8964" width="20.7109375" style="190" customWidth="1"/>
    <col min="8965" max="8965" width="26" style="190" customWidth="1"/>
    <col min="8966" max="8966" width="37" style="190" bestFit="1" customWidth="1"/>
    <col min="8967" max="8975" width="0" style="190" hidden="1" customWidth="1"/>
    <col min="8976" max="8978" width="22.7109375" style="190" bestFit="1" customWidth="1"/>
    <col min="8979" max="8979" width="25.28515625" style="190" bestFit="1" customWidth="1"/>
    <col min="8980" max="8980" width="21" style="190" bestFit="1" customWidth="1"/>
    <col min="8981" max="8981" width="8.28515625" style="190" customWidth="1"/>
    <col min="8982" max="8982" width="19" style="190" bestFit="1" customWidth="1"/>
    <col min="8983" max="8983" width="20.5703125" style="190" bestFit="1" customWidth="1"/>
    <col min="8984" max="8984" width="19" style="190" customWidth="1"/>
    <col min="8985" max="9191" width="11.42578125" style="190" customWidth="1"/>
    <col min="9192" max="9194" width="7.28515625" style="190" customWidth="1"/>
    <col min="9195" max="9195" width="0" style="190" hidden="1" customWidth="1"/>
    <col min="9196" max="9196" width="7.28515625" style="190" customWidth="1"/>
    <col min="9197" max="9197" width="66.140625" style="190" customWidth="1"/>
    <col min="9198" max="9198" width="0" style="190" hidden="1" customWidth="1"/>
    <col min="9199" max="9199" width="28" style="190" customWidth="1"/>
    <col min="9200" max="9200" width="32.140625" style="190" customWidth="1"/>
    <col min="9201" max="9201" width="39.85546875" style="190" bestFit="1" customWidth="1"/>
    <col min="9202" max="9202" width="0" style="190" hidden="1" customWidth="1"/>
    <col min="9203" max="9203" width="7.28515625" style="190" customWidth="1"/>
    <col min="9204" max="9204" width="0" style="190" hidden="1" customWidth="1"/>
    <col min="9205" max="9205" width="7.28515625" style="190" customWidth="1"/>
    <col min="9206" max="9206" width="59.5703125" style="190" customWidth="1"/>
    <col min="9207" max="9207" width="0" style="190" hidden="1" customWidth="1"/>
    <col min="9208" max="9208" width="23.85546875" style="190" customWidth="1"/>
    <col min="9209" max="9209" width="27.42578125" style="190" customWidth="1"/>
    <col min="9210" max="9210" width="28" style="190" customWidth="1"/>
    <col min="9211" max="9213" width="0" style="190" hidden="1" customWidth="1"/>
    <col min="9214" max="9214" width="7.28515625" style="190" customWidth="1"/>
    <col min="9215" max="9215" width="6.140625" style="190" bestFit="1" customWidth="1"/>
    <col min="9216" max="9216" width="76.85546875" style="190"/>
    <col min="9217" max="9217" width="7.28515625" style="190" customWidth="1"/>
    <col min="9218" max="9218" width="6.140625" style="190" bestFit="1" customWidth="1"/>
    <col min="9219" max="9219" width="78" style="190" customWidth="1"/>
    <col min="9220" max="9220" width="20.7109375" style="190" customWidth="1"/>
    <col min="9221" max="9221" width="26" style="190" customWidth="1"/>
    <col min="9222" max="9222" width="37" style="190" bestFit="1" customWidth="1"/>
    <col min="9223" max="9231" width="0" style="190" hidden="1" customWidth="1"/>
    <col min="9232" max="9234" width="22.7109375" style="190" bestFit="1" customWidth="1"/>
    <col min="9235" max="9235" width="25.28515625" style="190" bestFit="1" customWidth="1"/>
    <col min="9236" max="9236" width="21" style="190" bestFit="1" customWidth="1"/>
    <col min="9237" max="9237" width="8.28515625" style="190" customWidth="1"/>
    <col min="9238" max="9238" width="19" style="190" bestFit="1" customWidth="1"/>
    <col min="9239" max="9239" width="20.5703125" style="190" bestFit="1" customWidth="1"/>
    <col min="9240" max="9240" width="19" style="190" customWidth="1"/>
    <col min="9241" max="9447" width="11.42578125" style="190" customWidth="1"/>
    <col min="9448" max="9450" width="7.28515625" style="190" customWidth="1"/>
    <col min="9451" max="9451" width="0" style="190" hidden="1" customWidth="1"/>
    <col min="9452" max="9452" width="7.28515625" style="190" customWidth="1"/>
    <col min="9453" max="9453" width="66.140625" style="190" customWidth="1"/>
    <col min="9454" max="9454" width="0" style="190" hidden="1" customWidth="1"/>
    <col min="9455" max="9455" width="28" style="190" customWidth="1"/>
    <col min="9456" max="9456" width="32.140625" style="190" customWidth="1"/>
    <col min="9457" max="9457" width="39.85546875" style="190" bestFit="1" customWidth="1"/>
    <col min="9458" max="9458" width="0" style="190" hidden="1" customWidth="1"/>
    <col min="9459" max="9459" width="7.28515625" style="190" customWidth="1"/>
    <col min="9460" max="9460" width="0" style="190" hidden="1" customWidth="1"/>
    <col min="9461" max="9461" width="7.28515625" style="190" customWidth="1"/>
    <col min="9462" max="9462" width="59.5703125" style="190" customWidth="1"/>
    <col min="9463" max="9463" width="0" style="190" hidden="1" customWidth="1"/>
    <col min="9464" max="9464" width="23.85546875" style="190" customWidth="1"/>
    <col min="9465" max="9465" width="27.42578125" style="190" customWidth="1"/>
    <col min="9466" max="9466" width="28" style="190" customWidth="1"/>
    <col min="9467" max="9469" width="0" style="190" hidden="1" customWidth="1"/>
    <col min="9470" max="9470" width="7.28515625" style="190" customWidth="1"/>
    <col min="9471" max="9471" width="6.140625" style="190" bestFit="1" customWidth="1"/>
    <col min="9472" max="9472" width="76.85546875" style="190"/>
    <col min="9473" max="9473" width="7.28515625" style="190" customWidth="1"/>
    <col min="9474" max="9474" width="6.140625" style="190" bestFit="1" customWidth="1"/>
    <col min="9475" max="9475" width="78" style="190" customWidth="1"/>
    <col min="9476" max="9476" width="20.7109375" style="190" customWidth="1"/>
    <col min="9477" max="9477" width="26" style="190" customWidth="1"/>
    <col min="9478" max="9478" width="37" style="190" bestFit="1" customWidth="1"/>
    <col min="9479" max="9487" width="0" style="190" hidden="1" customWidth="1"/>
    <col min="9488" max="9490" width="22.7109375" style="190" bestFit="1" customWidth="1"/>
    <col min="9491" max="9491" width="25.28515625" style="190" bestFit="1" customWidth="1"/>
    <col min="9492" max="9492" width="21" style="190" bestFit="1" customWidth="1"/>
    <col min="9493" max="9493" width="8.28515625" style="190" customWidth="1"/>
    <col min="9494" max="9494" width="19" style="190" bestFit="1" customWidth="1"/>
    <col min="9495" max="9495" width="20.5703125" style="190" bestFit="1" customWidth="1"/>
    <col min="9496" max="9496" width="19" style="190" customWidth="1"/>
    <col min="9497" max="9703" width="11.42578125" style="190" customWidth="1"/>
    <col min="9704" max="9706" width="7.28515625" style="190" customWidth="1"/>
    <col min="9707" max="9707" width="0" style="190" hidden="1" customWidth="1"/>
    <col min="9708" max="9708" width="7.28515625" style="190" customWidth="1"/>
    <col min="9709" max="9709" width="66.140625" style="190" customWidth="1"/>
    <col min="9710" max="9710" width="0" style="190" hidden="1" customWidth="1"/>
    <col min="9711" max="9711" width="28" style="190" customWidth="1"/>
    <col min="9712" max="9712" width="32.140625" style="190" customWidth="1"/>
    <col min="9713" max="9713" width="39.85546875" style="190" bestFit="1" customWidth="1"/>
    <col min="9714" max="9714" width="0" style="190" hidden="1" customWidth="1"/>
    <col min="9715" max="9715" width="7.28515625" style="190" customWidth="1"/>
    <col min="9716" max="9716" width="0" style="190" hidden="1" customWidth="1"/>
    <col min="9717" max="9717" width="7.28515625" style="190" customWidth="1"/>
    <col min="9718" max="9718" width="59.5703125" style="190" customWidth="1"/>
    <col min="9719" max="9719" width="0" style="190" hidden="1" customWidth="1"/>
    <col min="9720" max="9720" width="23.85546875" style="190" customWidth="1"/>
    <col min="9721" max="9721" width="27.42578125" style="190" customWidth="1"/>
    <col min="9722" max="9722" width="28" style="190" customWidth="1"/>
    <col min="9723" max="9725" width="0" style="190" hidden="1" customWidth="1"/>
    <col min="9726" max="9726" width="7.28515625" style="190" customWidth="1"/>
    <col min="9727" max="9727" width="6.140625" style="190" bestFit="1" customWidth="1"/>
    <col min="9728" max="9728" width="76.85546875" style="190"/>
    <col min="9729" max="9729" width="7.28515625" style="190" customWidth="1"/>
    <col min="9730" max="9730" width="6.140625" style="190" bestFit="1" customWidth="1"/>
    <col min="9731" max="9731" width="78" style="190" customWidth="1"/>
    <col min="9732" max="9732" width="20.7109375" style="190" customWidth="1"/>
    <col min="9733" max="9733" width="26" style="190" customWidth="1"/>
    <col min="9734" max="9734" width="37" style="190" bestFit="1" customWidth="1"/>
    <col min="9735" max="9743" width="0" style="190" hidden="1" customWidth="1"/>
    <col min="9744" max="9746" width="22.7109375" style="190" bestFit="1" customWidth="1"/>
    <col min="9747" max="9747" width="25.28515625" style="190" bestFit="1" customWidth="1"/>
    <col min="9748" max="9748" width="21" style="190" bestFit="1" customWidth="1"/>
    <col min="9749" max="9749" width="8.28515625" style="190" customWidth="1"/>
    <col min="9750" max="9750" width="19" style="190" bestFit="1" customWidth="1"/>
    <col min="9751" max="9751" width="20.5703125" style="190" bestFit="1" customWidth="1"/>
    <col min="9752" max="9752" width="19" style="190" customWidth="1"/>
    <col min="9753" max="9959" width="11.42578125" style="190" customWidth="1"/>
    <col min="9960" max="9962" width="7.28515625" style="190" customWidth="1"/>
    <col min="9963" max="9963" width="0" style="190" hidden="1" customWidth="1"/>
    <col min="9964" max="9964" width="7.28515625" style="190" customWidth="1"/>
    <col min="9965" max="9965" width="66.140625" style="190" customWidth="1"/>
    <col min="9966" max="9966" width="0" style="190" hidden="1" customWidth="1"/>
    <col min="9967" max="9967" width="28" style="190" customWidth="1"/>
    <col min="9968" max="9968" width="32.140625" style="190" customWidth="1"/>
    <col min="9969" max="9969" width="39.85546875" style="190" bestFit="1" customWidth="1"/>
    <col min="9970" max="9970" width="0" style="190" hidden="1" customWidth="1"/>
    <col min="9971" max="9971" width="7.28515625" style="190" customWidth="1"/>
    <col min="9972" max="9972" width="0" style="190" hidden="1" customWidth="1"/>
    <col min="9973" max="9973" width="7.28515625" style="190" customWidth="1"/>
    <col min="9974" max="9974" width="59.5703125" style="190" customWidth="1"/>
    <col min="9975" max="9975" width="0" style="190" hidden="1" customWidth="1"/>
    <col min="9976" max="9976" width="23.85546875" style="190" customWidth="1"/>
    <col min="9977" max="9977" width="27.42578125" style="190" customWidth="1"/>
    <col min="9978" max="9978" width="28" style="190" customWidth="1"/>
    <col min="9979" max="9981" width="0" style="190" hidden="1" customWidth="1"/>
    <col min="9982" max="9982" width="7.28515625" style="190" customWidth="1"/>
    <col min="9983" max="9983" width="6.140625" style="190" bestFit="1" customWidth="1"/>
    <col min="9984" max="9984" width="76.85546875" style="190"/>
    <col min="9985" max="9985" width="7.28515625" style="190" customWidth="1"/>
    <col min="9986" max="9986" width="6.140625" style="190" bestFit="1" customWidth="1"/>
    <col min="9987" max="9987" width="78" style="190" customWidth="1"/>
    <col min="9988" max="9988" width="20.7109375" style="190" customWidth="1"/>
    <col min="9989" max="9989" width="26" style="190" customWidth="1"/>
    <col min="9990" max="9990" width="37" style="190" bestFit="1" customWidth="1"/>
    <col min="9991" max="9999" width="0" style="190" hidden="1" customWidth="1"/>
    <col min="10000" max="10002" width="22.7109375" style="190" bestFit="1" customWidth="1"/>
    <col min="10003" max="10003" width="25.28515625" style="190" bestFit="1" customWidth="1"/>
    <col min="10004" max="10004" width="21" style="190" bestFit="1" customWidth="1"/>
    <col min="10005" max="10005" width="8.28515625" style="190" customWidth="1"/>
    <col min="10006" max="10006" width="19" style="190" bestFit="1" customWidth="1"/>
    <col min="10007" max="10007" width="20.5703125" style="190" bestFit="1" customWidth="1"/>
    <col min="10008" max="10008" width="19" style="190" customWidth="1"/>
    <col min="10009" max="10215" width="11.42578125" style="190" customWidth="1"/>
    <col min="10216" max="10218" width="7.28515625" style="190" customWidth="1"/>
    <col min="10219" max="10219" width="0" style="190" hidden="1" customWidth="1"/>
    <col min="10220" max="10220" width="7.28515625" style="190" customWidth="1"/>
    <col min="10221" max="10221" width="66.140625" style="190" customWidth="1"/>
    <col min="10222" max="10222" width="0" style="190" hidden="1" customWidth="1"/>
    <col min="10223" max="10223" width="28" style="190" customWidth="1"/>
    <col min="10224" max="10224" width="32.140625" style="190" customWidth="1"/>
    <col min="10225" max="10225" width="39.85546875" style="190" bestFit="1" customWidth="1"/>
    <col min="10226" max="10226" width="0" style="190" hidden="1" customWidth="1"/>
    <col min="10227" max="10227" width="7.28515625" style="190" customWidth="1"/>
    <col min="10228" max="10228" width="0" style="190" hidden="1" customWidth="1"/>
    <col min="10229" max="10229" width="7.28515625" style="190" customWidth="1"/>
    <col min="10230" max="10230" width="59.5703125" style="190" customWidth="1"/>
    <col min="10231" max="10231" width="0" style="190" hidden="1" customWidth="1"/>
    <col min="10232" max="10232" width="23.85546875" style="190" customWidth="1"/>
    <col min="10233" max="10233" width="27.42578125" style="190" customWidth="1"/>
    <col min="10234" max="10234" width="28" style="190" customWidth="1"/>
    <col min="10235" max="10237" width="0" style="190" hidden="1" customWidth="1"/>
    <col min="10238" max="10238" width="7.28515625" style="190" customWidth="1"/>
    <col min="10239" max="10239" width="6.140625" style="190" bestFit="1" customWidth="1"/>
    <col min="10240" max="10240" width="76.85546875" style="190"/>
    <col min="10241" max="10241" width="7.28515625" style="190" customWidth="1"/>
    <col min="10242" max="10242" width="6.140625" style="190" bestFit="1" customWidth="1"/>
    <col min="10243" max="10243" width="78" style="190" customWidth="1"/>
    <col min="10244" max="10244" width="20.7109375" style="190" customWidth="1"/>
    <col min="10245" max="10245" width="26" style="190" customWidth="1"/>
    <col min="10246" max="10246" width="37" style="190" bestFit="1" customWidth="1"/>
    <col min="10247" max="10255" width="0" style="190" hidden="1" customWidth="1"/>
    <col min="10256" max="10258" width="22.7109375" style="190" bestFit="1" customWidth="1"/>
    <col min="10259" max="10259" width="25.28515625" style="190" bestFit="1" customWidth="1"/>
    <col min="10260" max="10260" width="21" style="190" bestFit="1" customWidth="1"/>
    <col min="10261" max="10261" width="8.28515625" style="190" customWidth="1"/>
    <col min="10262" max="10262" width="19" style="190" bestFit="1" customWidth="1"/>
    <col min="10263" max="10263" width="20.5703125" style="190" bestFit="1" customWidth="1"/>
    <col min="10264" max="10264" width="19" style="190" customWidth="1"/>
    <col min="10265" max="10471" width="11.42578125" style="190" customWidth="1"/>
    <col min="10472" max="10474" width="7.28515625" style="190" customWidth="1"/>
    <col min="10475" max="10475" width="0" style="190" hidden="1" customWidth="1"/>
    <col min="10476" max="10476" width="7.28515625" style="190" customWidth="1"/>
    <col min="10477" max="10477" width="66.140625" style="190" customWidth="1"/>
    <col min="10478" max="10478" width="0" style="190" hidden="1" customWidth="1"/>
    <col min="10479" max="10479" width="28" style="190" customWidth="1"/>
    <col min="10480" max="10480" width="32.140625" style="190" customWidth="1"/>
    <col min="10481" max="10481" width="39.85546875" style="190" bestFit="1" customWidth="1"/>
    <col min="10482" max="10482" width="0" style="190" hidden="1" customWidth="1"/>
    <col min="10483" max="10483" width="7.28515625" style="190" customWidth="1"/>
    <col min="10484" max="10484" width="0" style="190" hidden="1" customWidth="1"/>
    <col min="10485" max="10485" width="7.28515625" style="190" customWidth="1"/>
    <col min="10486" max="10486" width="59.5703125" style="190" customWidth="1"/>
    <col min="10487" max="10487" width="0" style="190" hidden="1" customWidth="1"/>
    <col min="10488" max="10488" width="23.85546875" style="190" customWidth="1"/>
    <col min="10489" max="10489" width="27.42578125" style="190" customWidth="1"/>
    <col min="10490" max="10490" width="28" style="190" customWidth="1"/>
    <col min="10491" max="10493" width="0" style="190" hidden="1" customWidth="1"/>
    <col min="10494" max="10494" width="7.28515625" style="190" customWidth="1"/>
    <col min="10495" max="10495" width="6.140625" style="190" bestFit="1" customWidth="1"/>
    <col min="10496" max="10496" width="76.85546875" style="190"/>
    <col min="10497" max="10497" width="7.28515625" style="190" customWidth="1"/>
    <col min="10498" max="10498" width="6.140625" style="190" bestFit="1" customWidth="1"/>
    <col min="10499" max="10499" width="78" style="190" customWidth="1"/>
    <col min="10500" max="10500" width="20.7109375" style="190" customWidth="1"/>
    <col min="10501" max="10501" width="26" style="190" customWidth="1"/>
    <col min="10502" max="10502" width="37" style="190" bestFit="1" customWidth="1"/>
    <col min="10503" max="10511" width="0" style="190" hidden="1" customWidth="1"/>
    <col min="10512" max="10514" width="22.7109375" style="190" bestFit="1" customWidth="1"/>
    <col min="10515" max="10515" width="25.28515625" style="190" bestFit="1" customWidth="1"/>
    <col min="10516" max="10516" width="21" style="190" bestFit="1" customWidth="1"/>
    <col min="10517" max="10517" width="8.28515625" style="190" customWidth="1"/>
    <col min="10518" max="10518" width="19" style="190" bestFit="1" customWidth="1"/>
    <col min="10519" max="10519" width="20.5703125" style="190" bestFit="1" customWidth="1"/>
    <col min="10520" max="10520" width="19" style="190" customWidth="1"/>
    <col min="10521" max="10727" width="11.42578125" style="190" customWidth="1"/>
    <col min="10728" max="10730" width="7.28515625" style="190" customWidth="1"/>
    <col min="10731" max="10731" width="0" style="190" hidden="1" customWidth="1"/>
    <col min="10732" max="10732" width="7.28515625" style="190" customWidth="1"/>
    <col min="10733" max="10733" width="66.140625" style="190" customWidth="1"/>
    <col min="10734" max="10734" width="0" style="190" hidden="1" customWidth="1"/>
    <col min="10735" max="10735" width="28" style="190" customWidth="1"/>
    <col min="10736" max="10736" width="32.140625" style="190" customWidth="1"/>
    <col min="10737" max="10737" width="39.85546875" style="190" bestFit="1" customWidth="1"/>
    <col min="10738" max="10738" width="0" style="190" hidden="1" customWidth="1"/>
    <col min="10739" max="10739" width="7.28515625" style="190" customWidth="1"/>
    <col min="10740" max="10740" width="0" style="190" hidden="1" customWidth="1"/>
    <col min="10741" max="10741" width="7.28515625" style="190" customWidth="1"/>
    <col min="10742" max="10742" width="59.5703125" style="190" customWidth="1"/>
    <col min="10743" max="10743" width="0" style="190" hidden="1" customWidth="1"/>
    <col min="10744" max="10744" width="23.85546875" style="190" customWidth="1"/>
    <col min="10745" max="10745" width="27.42578125" style="190" customWidth="1"/>
    <col min="10746" max="10746" width="28" style="190" customWidth="1"/>
    <col min="10747" max="10749" width="0" style="190" hidden="1" customWidth="1"/>
    <col min="10750" max="10750" width="7.28515625" style="190" customWidth="1"/>
    <col min="10751" max="10751" width="6.140625" style="190" bestFit="1" customWidth="1"/>
    <col min="10752" max="10752" width="76.85546875" style="190"/>
    <col min="10753" max="10753" width="7.28515625" style="190" customWidth="1"/>
    <col min="10754" max="10754" width="6.140625" style="190" bestFit="1" customWidth="1"/>
    <col min="10755" max="10755" width="78" style="190" customWidth="1"/>
    <col min="10756" max="10756" width="20.7109375" style="190" customWidth="1"/>
    <col min="10757" max="10757" width="26" style="190" customWidth="1"/>
    <col min="10758" max="10758" width="37" style="190" bestFit="1" customWidth="1"/>
    <col min="10759" max="10767" width="0" style="190" hidden="1" customWidth="1"/>
    <col min="10768" max="10770" width="22.7109375" style="190" bestFit="1" customWidth="1"/>
    <col min="10771" max="10771" width="25.28515625" style="190" bestFit="1" customWidth="1"/>
    <col min="10772" max="10772" width="21" style="190" bestFit="1" customWidth="1"/>
    <col min="10773" max="10773" width="8.28515625" style="190" customWidth="1"/>
    <col min="10774" max="10774" width="19" style="190" bestFit="1" customWidth="1"/>
    <col min="10775" max="10775" width="20.5703125" style="190" bestFit="1" customWidth="1"/>
    <col min="10776" max="10776" width="19" style="190" customWidth="1"/>
    <col min="10777" max="10983" width="11.42578125" style="190" customWidth="1"/>
    <col min="10984" max="10986" width="7.28515625" style="190" customWidth="1"/>
    <col min="10987" max="10987" width="0" style="190" hidden="1" customWidth="1"/>
    <col min="10988" max="10988" width="7.28515625" style="190" customWidth="1"/>
    <col min="10989" max="10989" width="66.140625" style="190" customWidth="1"/>
    <col min="10990" max="10990" width="0" style="190" hidden="1" customWidth="1"/>
    <col min="10991" max="10991" width="28" style="190" customWidth="1"/>
    <col min="10992" max="10992" width="32.140625" style="190" customWidth="1"/>
    <col min="10993" max="10993" width="39.85546875" style="190" bestFit="1" customWidth="1"/>
    <col min="10994" max="10994" width="0" style="190" hidden="1" customWidth="1"/>
    <col min="10995" max="10995" width="7.28515625" style="190" customWidth="1"/>
    <col min="10996" max="10996" width="0" style="190" hidden="1" customWidth="1"/>
    <col min="10997" max="10997" width="7.28515625" style="190" customWidth="1"/>
    <col min="10998" max="10998" width="59.5703125" style="190" customWidth="1"/>
    <col min="10999" max="10999" width="0" style="190" hidden="1" customWidth="1"/>
    <col min="11000" max="11000" width="23.85546875" style="190" customWidth="1"/>
    <col min="11001" max="11001" width="27.42578125" style="190" customWidth="1"/>
    <col min="11002" max="11002" width="28" style="190" customWidth="1"/>
    <col min="11003" max="11005" width="0" style="190" hidden="1" customWidth="1"/>
    <col min="11006" max="11006" width="7.28515625" style="190" customWidth="1"/>
    <col min="11007" max="11007" width="6.140625" style="190" bestFit="1" customWidth="1"/>
    <col min="11008" max="11008" width="76.85546875" style="190"/>
    <col min="11009" max="11009" width="7.28515625" style="190" customWidth="1"/>
    <col min="11010" max="11010" width="6.140625" style="190" bestFit="1" customWidth="1"/>
    <col min="11011" max="11011" width="78" style="190" customWidth="1"/>
    <col min="11012" max="11012" width="20.7109375" style="190" customWidth="1"/>
    <col min="11013" max="11013" width="26" style="190" customWidth="1"/>
    <col min="11014" max="11014" width="37" style="190" bestFit="1" customWidth="1"/>
    <col min="11015" max="11023" width="0" style="190" hidden="1" customWidth="1"/>
    <col min="11024" max="11026" width="22.7109375" style="190" bestFit="1" customWidth="1"/>
    <col min="11027" max="11027" width="25.28515625" style="190" bestFit="1" customWidth="1"/>
    <col min="11028" max="11028" width="21" style="190" bestFit="1" customWidth="1"/>
    <col min="11029" max="11029" width="8.28515625" style="190" customWidth="1"/>
    <col min="11030" max="11030" width="19" style="190" bestFit="1" customWidth="1"/>
    <col min="11031" max="11031" width="20.5703125" style="190" bestFit="1" customWidth="1"/>
    <col min="11032" max="11032" width="19" style="190" customWidth="1"/>
    <col min="11033" max="11239" width="11.42578125" style="190" customWidth="1"/>
    <col min="11240" max="11242" width="7.28515625" style="190" customWidth="1"/>
    <col min="11243" max="11243" width="0" style="190" hidden="1" customWidth="1"/>
    <col min="11244" max="11244" width="7.28515625" style="190" customWidth="1"/>
    <col min="11245" max="11245" width="66.140625" style="190" customWidth="1"/>
    <col min="11246" max="11246" width="0" style="190" hidden="1" customWidth="1"/>
    <col min="11247" max="11247" width="28" style="190" customWidth="1"/>
    <col min="11248" max="11248" width="32.140625" style="190" customWidth="1"/>
    <col min="11249" max="11249" width="39.85546875" style="190" bestFit="1" customWidth="1"/>
    <col min="11250" max="11250" width="0" style="190" hidden="1" customWidth="1"/>
    <col min="11251" max="11251" width="7.28515625" style="190" customWidth="1"/>
    <col min="11252" max="11252" width="0" style="190" hidden="1" customWidth="1"/>
    <col min="11253" max="11253" width="7.28515625" style="190" customWidth="1"/>
    <col min="11254" max="11254" width="59.5703125" style="190" customWidth="1"/>
    <col min="11255" max="11255" width="0" style="190" hidden="1" customWidth="1"/>
    <col min="11256" max="11256" width="23.85546875" style="190" customWidth="1"/>
    <col min="11257" max="11257" width="27.42578125" style="190" customWidth="1"/>
    <col min="11258" max="11258" width="28" style="190" customWidth="1"/>
    <col min="11259" max="11261" width="0" style="190" hidden="1" customWidth="1"/>
    <col min="11262" max="11262" width="7.28515625" style="190" customWidth="1"/>
    <col min="11263" max="11263" width="6.140625" style="190" bestFit="1" customWidth="1"/>
    <col min="11264" max="11264" width="76.85546875" style="190"/>
    <col min="11265" max="11265" width="7.28515625" style="190" customWidth="1"/>
    <col min="11266" max="11266" width="6.140625" style="190" bestFit="1" customWidth="1"/>
    <col min="11267" max="11267" width="78" style="190" customWidth="1"/>
    <col min="11268" max="11268" width="20.7109375" style="190" customWidth="1"/>
    <col min="11269" max="11269" width="26" style="190" customWidth="1"/>
    <col min="11270" max="11270" width="37" style="190" bestFit="1" customWidth="1"/>
    <col min="11271" max="11279" width="0" style="190" hidden="1" customWidth="1"/>
    <col min="11280" max="11282" width="22.7109375" style="190" bestFit="1" customWidth="1"/>
    <col min="11283" max="11283" width="25.28515625" style="190" bestFit="1" customWidth="1"/>
    <col min="11284" max="11284" width="21" style="190" bestFit="1" customWidth="1"/>
    <col min="11285" max="11285" width="8.28515625" style="190" customWidth="1"/>
    <col min="11286" max="11286" width="19" style="190" bestFit="1" customWidth="1"/>
    <col min="11287" max="11287" width="20.5703125" style="190" bestFit="1" customWidth="1"/>
    <col min="11288" max="11288" width="19" style="190" customWidth="1"/>
    <col min="11289" max="11495" width="11.42578125" style="190" customWidth="1"/>
    <col min="11496" max="11498" width="7.28515625" style="190" customWidth="1"/>
    <col min="11499" max="11499" width="0" style="190" hidden="1" customWidth="1"/>
    <col min="11500" max="11500" width="7.28515625" style="190" customWidth="1"/>
    <col min="11501" max="11501" width="66.140625" style="190" customWidth="1"/>
    <col min="11502" max="11502" width="0" style="190" hidden="1" customWidth="1"/>
    <col min="11503" max="11503" width="28" style="190" customWidth="1"/>
    <col min="11504" max="11504" width="32.140625" style="190" customWidth="1"/>
    <col min="11505" max="11505" width="39.85546875" style="190" bestFit="1" customWidth="1"/>
    <col min="11506" max="11506" width="0" style="190" hidden="1" customWidth="1"/>
    <col min="11507" max="11507" width="7.28515625" style="190" customWidth="1"/>
    <col min="11508" max="11508" width="0" style="190" hidden="1" customWidth="1"/>
    <col min="11509" max="11509" width="7.28515625" style="190" customWidth="1"/>
    <col min="11510" max="11510" width="59.5703125" style="190" customWidth="1"/>
    <col min="11511" max="11511" width="0" style="190" hidden="1" customWidth="1"/>
    <col min="11512" max="11512" width="23.85546875" style="190" customWidth="1"/>
    <col min="11513" max="11513" width="27.42578125" style="190" customWidth="1"/>
    <col min="11514" max="11514" width="28" style="190" customWidth="1"/>
    <col min="11515" max="11517" width="0" style="190" hidden="1" customWidth="1"/>
    <col min="11518" max="11518" width="7.28515625" style="190" customWidth="1"/>
    <col min="11519" max="11519" width="6.140625" style="190" bestFit="1" customWidth="1"/>
    <col min="11520" max="11520" width="76.85546875" style="190"/>
    <col min="11521" max="11521" width="7.28515625" style="190" customWidth="1"/>
    <col min="11522" max="11522" width="6.140625" style="190" bestFit="1" customWidth="1"/>
    <col min="11523" max="11523" width="78" style="190" customWidth="1"/>
    <col min="11524" max="11524" width="20.7109375" style="190" customWidth="1"/>
    <col min="11525" max="11525" width="26" style="190" customWidth="1"/>
    <col min="11526" max="11526" width="37" style="190" bestFit="1" customWidth="1"/>
    <col min="11527" max="11535" width="0" style="190" hidden="1" customWidth="1"/>
    <col min="11536" max="11538" width="22.7109375" style="190" bestFit="1" customWidth="1"/>
    <col min="11539" max="11539" width="25.28515625" style="190" bestFit="1" customWidth="1"/>
    <col min="11540" max="11540" width="21" style="190" bestFit="1" customWidth="1"/>
    <col min="11541" max="11541" width="8.28515625" style="190" customWidth="1"/>
    <col min="11542" max="11542" width="19" style="190" bestFit="1" customWidth="1"/>
    <col min="11543" max="11543" width="20.5703125" style="190" bestFit="1" customWidth="1"/>
    <col min="11544" max="11544" width="19" style="190" customWidth="1"/>
    <col min="11545" max="11751" width="11.42578125" style="190" customWidth="1"/>
    <col min="11752" max="11754" width="7.28515625" style="190" customWidth="1"/>
    <col min="11755" max="11755" width="0" style="190" hidden="1" customWidth="1"/>
    <col min="11756" max="11756" width="7.28515625" style="190" customWidth="1"/>
    <col min="11757" max="11757" width="66.140625" style="190" customWidth="1"/>
    <col min="11758" max="11758" width="0" style="190" hidden="1" customWidth="1"/>
    <col min="11759" max="11759" width="28" style="190" customWidth="1"/>
    <col min="11760" max="11760" width="32.140625" style="190" customWidth="1"/>
    <col min="11761" max="11761" width="39.85546875" style="190" bestFit="1" customWidth="1"/>
    <col min="11762" max="11762" width="0" style="190" hidden="1" customWidth="1"/>
    <col min="11763" max="11763" width="7.28515625" style="190" customWidth="1"/>
    <col min="11764" max="11764" width="0" style="190" hidden="1" customWidth="1"/>
    <col min="11765" max="11765" width="7.28515625" style="190" customWidth="1"/>
    <col min="11766" max="11766" width="59.5703125" style="190" customWidth="1"/>
    <col min="11767" max="11767" width="0" style="190" hidden="1" customWidth="1"/>
    <col min="11768" max="11768" width="23.85546875" style="190" customWidth="1"/>
    <col min="11769" max="11769" width="27.42578125" style="190" customWidth="1"/>
    <col min="11770" max="11770" width="28" style="190" customWidth="1"/>
    <col min="11771" max="11773" width="0" style="190" hidden="1" customWidth="1"/>
    <col min="11774" max="11774" width="7.28515625" style="190" customWidth="1"/>
    <col min="11775" max="11775" width="6.140625" style="190" bestFit="1" customWidth="1"/>
    <col min="11776" max="11776" width="76.85546875" style="190"/>
    <col min="11777" max="11777" width="7.28515625" style="190" customWidth="1"/>
    <col min="11778" max="11778" width="6.140625" style="190" bestFit="1" customWidth="1"/>
    <col min="11779" max="11779" width="78" style="190" customWidth="1"/>
    <col min="11780" max="11780" width="20.7109375" style="190" customWidth="1"/>
    <col min="11781" max="11781" width="26" style="190" customWidth="1"/>
    <col min="11782" max="11782" width="37" style="190" bestFit="1" customWidth="1"/>
    <col min="11783" max="11791" width="0" style="190" hidden="1" customWidth="1"/>
    <col min="11792" max="11794" width="22.7109375" style="190" bestFit="1" customWidth="1"/>
    <col min="11795" max="11795" width="25.28515625" style="190" bestFit="1" customWidth="1"/>
    <col min="11796" max="11796" width="21" style="190" bestFit="1" customWidth="1"/>
    <col min="11797" max="11797" width="8.28515625" style="190" customWidth="1"/>
    <col min="11798" max="11798" width="19" style="190" bestFit="1" customWidth="1"/>
    <col min="11799" max="11799" width="20.5703125" style="190" bestFit="1" customWidth="1"/>
    <col min="11800" max="11800" width="19" style="190" customWidth="1"/>
    <col min="11801" max="12007" width="11.42578125" style="190" customWidth="1"/>
    <col min="12008" max="12010" width="7.28515625" style="190" customWidth="1"/>
    <col min="12011" max="12011" width="0" style="190" hidden="1" customWidth="1"/>
    <col min="12012" max="12012" width="7.28515625" style="190" customWidth="1"/>
    <col min="12013" max="12013" width="66.140625" style="190" customWidth="1"/>
    <col min="12014" max="12014" width="0" style="190" hidden="1" customWidth="1"/>
    <col min="12015" max="12015" width="28" style="190" customWidth="1"/>
    <col min="12016" max="12016" width="32.140625" style="190" customWidth="1"/>
    <col min="12017" max="12017" width="39.85546875" style="190" bestFit="1" customWidth="1"/>
    <col min="12018" max="12018" width="0" style="190" hidden="1" customWidth="1"/>
    <col min="12019" max="12019" width="7.28515625" style="190" customWidth="1"/>
    <col min="12020" max="12020" width="0" style="190" hidden="1" customWidth="1"/>
    <col min="12021" max="12021" width="7.28515625" style="190" customWidth="1"/>
    <col min="12022" max="12022" width="59.5703125" style="190" customWidth="1"/>
    <col min="12023" max="12023" width="0" style="190" hidden="1" customWidth="1"/>
    <col min="12024" max="12024" width="23.85546875" style="190" customWidth="1"/>
    <col min="12025" max="12025" width="27.42578125" style="190" customWidth="1"/>
    <col min="12026" max="12026" width="28" style="190" customWidth="1"/>
    <col min="12027" max="12029" width="0" style="190" hidden="1" customWidth="1"/>
    <col min="12030" max="12030" width="7.28515625" style="190" customWidth="1"/>
    <col min="12031" max="12031" width="6.140625" style="190" bestFit="1" customWidth="1"/>
    <col min="12032" max="12032" width="76.85546875" style="190"/>
    <col min="12033" max="12033" width="7.28515625" style="190" customWidth="1"/>
    <col min="12034" max="12034" width="6.140625" style="190" bestFit="1" customWidth="1"/>
    <col min="12035" max="12035" width="78" style="190" customWidth="1"/>
    <col min="12036" max="12036" width="20.7109375" style="190" customWidth="1"/>
    <col min="12037" max="12037" width="26" style="190" customWidth="1"/>
    <col min="12038" max="12038" width="37" style="190" bestFit="1" customWidth="1"/>
    <col min="12039" max="12047" width="0" style="190" hidden="1" customWidth="1"/>
    <col min="12048" max="12050" width="22.7109375" style="190" bestFit="1" customWidth="1"/>
    <col min="12051" max="12051" width="25.28515625" style="190" bestFit="1" customWidth="1"/>
    <col min="12052" max="12052" width="21" style="190" bestFit="1" customWidth="1"/>
    <col min="12053" max="12053" width="8.28515625" style="190" customWidth="1"/>
    <col min="12054" max="12054" width="19" style="190" bestFit="1" customWidth="1"/>
    <col min="12055" max="12055" width="20.5703125" style="190" bestFit="1" customWidth="1"/>
    <col min="12056" max="12056" width="19" style="190" customWidth="1"/>
    <col min="12057" max="12263" width="11.42578125" style="190" customWidth="1"/>
    <col min="12264" max="12266" width="7.28515625" style="190" customWidth="1"/>
    <col min="12267" max="12267" width="0" style="190" hidden="1" customWidth="1"/>
    <col min="12268" max="12268" width="7.28515625" style="190" customWidth="1"/>
    <col min="12269" max="12269" width="66.140625" style="190" customWidth="1"/>
    <col min="12270" max="12270" width="0" style="190" hidden="1" customWidth="1"/>
    <col min="12271" max="12271" width="28" style="190" customWidth="1"/>
    <col min="12272" max="12272" width="32.140625" style="190" customWidth="1"/>
    <col min="12273" max="12273" width="39.85546875" style="190" bestFit="1" customWidth="1"/>
    <col min="12274" max="12274" width="0" style="190" hidden="1" customWidth="1"/>
    <col min="12275" max="12275" width="7.28515625" style="190" customWidth="1"/>
    <col min="12276" max="12276" width="0" style="190" hidden="1" customWidth="1"/>
    <col min="12277" max="12277" width="7.28515625" style="190" customWidth="1"/>
    <col min="12278" max="12278" width="59.5703125" style="190" customWidth="1"/>
    <col min="12279" max="12279" width="0" style="190" hidden="1" customWidth="1"/>
    <col min="12280" max="12280" width="23.85546875" style="190" customWidth="1"/>
    <col min="12281" max="12281" width="27.42578125" style="190" customWidth="1"/>
    <col min="12282" max="12282" width="28" style="190" customWidth="1"/>
    <col min="12283" max="12285" width="0" style="190" hidden="1" customWidth="1"/>
    <col min="12286" max="12286" width="7.28515625" style="190" customWidth="1"/>
    <col min="12287" max="12287" width="6.140625" style="190" bestFit="1" customWidth="1"/>
    <col min="12288" max="12288" width="76.85546875" style="190"/>
    <col min="12289" max="12289" width="7.28515625" style="190" customWidth="1"/>
    <col min="12290" max="12290" width="6.140625" style="190" bestFit="1" customWidth="1"/>
    <col min="12291" max="12291" width="78" style="190" customWidth="1"/>
    <col min="12292" max="12292" width="20.7109375" style="190" customWidth="1"/>
    <col min="12293" max="12293" width="26" style="190" customWidth="1"/>
    <col min="12294" max="12294" width="37" style="190" bestFit="1" customWidth="1"/>
    <col min="12295" max="12303" width="0" style="190" hidden="1" customWidth="1"/>
    <col min="12304" max="12306" width="22.7109375" style="190" bestFit="1" customWidth="1"/>
    <col min="12307" max="12307" width="25.28515625" style="190" bestFit="1" customWidth="1"/>
    <col min="12308" max="12308" width="21" style="190" bestFit="1" customWidth="1"/>
    <col min="12309" max="12309" width="8.28515625" style="190" customWidth="1"/>
    <col min="12310" max="12310" width="19" style="190" bestFit="1" customWidth="1"/>
    <col min="12311" max="12311" width="20.5703125" style="190" bestFit="1" customWidth="1"/>
    <col min="12312" max="12312" width="19" style="190" customWidth="1"/>
    <col min="12313" max="12519" width="11.42578125" style="190" customWidth="1"/>
    <col min="12520" max="12522" width="7.28515625" style="190" customWidth="1"/>
    <col min="12523" max="12523" width="0" style="190" hidden="1" customWidth="1"/>
    <col min="12524" max="12524" width="7.28515625" style="190" customWidth="1"/>
    <col min="12525" max="12525" width="66.140625" style="190" customWidth="1"/>
    <col min="12526" max="12526" width="0" style="190" hidden="1" customWidth="1"/>
    <col min="12527" max="12527" width="28" style="190" customWidth="1"/>
    <col min="12528" max="12528" width="32.140625" style="190" customWidth="1"/>
    <col min="12529" max="12529" width="39.85546875" style="190" bestFit="1" customWidth="1"/>
    <col min="12530" max="12530" width="0" style="190" hidden="1" customWidth="1"/>
    <col min="12531" max="12531" width="7.28515625" style="190" customWidth="1"/>
    <col min="12532" max="12532" width="0" style="190" hidden="1" customWidth="1"/>
    <col min="12533" max="12533" width="7.28515625" style="190" customWidth="1"/>
    <col min="12534" max="12534" width="59.5703125" style="190" customWidth="1"/>
    <col min="12535" max="12535" width="0" style="190" hidden="1" customWidth="1"/>
    <col min="12536" max="12536" width="23.85546875" style="190" customWidth="1"/>
    <col min="12537" max="12537" width="27.42578125" style="190" customWidth="1"/>
    <col min="12538" max="12538" width="28" style="190" customWidth="1"/>
    <col min="12539" max="12541" width="0" style="190" hidden="1" customWidth="1"/>
    <col min="12542" max="12542" width="7.28515625" style="190" customWidth="1"/>
    <col min="12543" max="12543" width="6.140625" style="190" bestFit="1" customWidth="1"/>
    <col min="12544" max="12544" width="76.85546875" style="190"/>
    <col min="12545" max="12545" width="7.28515625" style="190" customWidth="1"/>
    <col min="12546" max="12546" width="6.140625" style="190" bestFit="1" customWidth="1"/>
    <col min="12547" max="12547" width="78" style="190" customWidth="1"/>
    <col min="12548" max="12548" width="20.7109375" style="190" customWidth="1"/>
    <col min="12549" max="12549" width="26" style="190" customWidth="1"/>
    <col min="12550" max="12550" width="37" style="190" bestFit="1" customWidth="1"/>
    <col min="12551" max="12559" width="0" style="190" hidden="1" customWidth="1"/>
    <col min="12560" max="12562" width="22.7109375" style="190" bestFit="1" customWidth="1"/>
    <col min="12563" max="12563" width="25.28515625" style="190" bestFit="1" customWidth="1"/>
    <col min="12564" max="12564" width="21" style="190" bestFit="1" customWidth="1"/>
    <col min="12565" max="12565" width="8.28515625" style="190" customWidth="1"/>
    <col min="12566" max="12566" width="19" style="190" bestFit="1" customWidth="1"/>
    <col min="12567" max="12567" width="20.5703125" style="190" bestFit="1" customWidth="1"/>
    <col min="12568" max="12568" width="19" style="190" customWidth="1"/>
    <col min="12569" max="12775" width="11.42578125" style="190" customWidth="1"/>
    <col min="12776" max="12778" width="7.28515625" style="190" customWidth="1"/>
    <col min="12779" max="12779" width="0" style="190" hidden="1" customWidth="1"/>
    <col min="12780" max="12780" width="7.28515625" style="190" customWidth="1"/>
    <col min="12781" max="12781" width="66.140625" style="190" customWidth="1"/>
    <col min="12782" max="12782" width="0" style="190" hidden="1" customWidth="1"/>
    <col min="12783" max="12783" width="28" style="190" customWidth="1"/>
    <col min="12784" max="12784" width="32.140625" style="190" customWidth="1"/>
    <col min="12785" max="12785" width="39.85546875" style="190" bestFit="1" customWidth="1"/>
    <col min="12786" max="12786" width="0" style="190" hidden="1" customWidth="1"/>
    <col min="12787" max="12787" width="7.28515625" style="190" customWidth="1"/>
    <col min="12788" max="12788" width="0" style="190" hidden="1" customWidth="1"/>
    <col min="12789" max="12789" width="7.28515625" style="190" customWidth="1"/>
    <col min="12790" max="12790" width="59.5703125" style="190" customWidth="1"/>
    <col min="12791" max="12791" width="0" style="190" hidden="1" customWidth="1"/>
    <col min="12792" max="12792" width="23.85546875" style="190" customWidth="1"/>
    <col min="12793" max="12793" width="27.42578125" style="190" customWidth="1"/>
    <col min="12794" max="12794" width="28" style="190" customWidth="1"/>
    <col min="12795" max="12797" width="0" style="190" hidden="1" customWidth="1"/>
    <col min="12798" max="12798" width="7.28515625" style="190" customWidth="1"/>
    <col min="12799" max="12799" width="6.140625" style="190" bestFit="1" customWidth="1"/>
    <col min="12800" max="12800" width="76.85546875" style="190"/>
    <col min="12801" max="12801" width="7.28515625" style="190" customWidth="1"/>
    <col min="12802" max="12802" width="6.140625" style="190" bestFit="1" customWidth="1"/>
    <col min="12803" max="12803" width="78" style="190" customWidth="1"/>
    <col min="12804" max="12804" width="20.7109375" style="190" customWidth="1"/>
    <col min="12805" max="12805" width="26" style="190" customWidth="1"/>
    <col min="12806" max="12806" width="37" style="190" bestFit="1" customWidth="1"/>
    <col min="12807" max="12815" width="0" style="190" hidden="1" customWidth="1"/>
    <col min="12816" max="12818" width="22.7109375" style="190" bestFit="1" customWidth="1"/>
    <col min="12819" max="12819" width="25.28515625" style="190" bestFit="1" customWidth="1"/>
    <col min="12820" max="12820" width="21" style="190" bestFit="1" customWidth="1"/>
    <col min="12821" max="12821" width="8.28515625" style="190" customWidth="1"/>
    <col min="12822" max="12822" width="19" style="190" bestFit="1" customWidth="1"/>
    <col min="12823" max="12823" width="20.5703125" style="190" bestFit="1" customWidth="1"/>
    <col min="12824" max="12824" width="19" style="190" customWidth="1"/>
    <col min="12825" max="13031" width="11.42578125" style="190" customWidth="1"/>
    <col min="13032" max="13034" width="7.28515625" style="190" customWidth="1"/>
    <col min="13035" max="13035" width="0" style="190" hidden="1" customWidth="1"/>
    <col min="13036" max="13036" width="7.28515625" style="190" customWidth="1"/>
    <col min="13037" max="13037" width="66.140625" style="190" customWidth="1"/>
    <col min="13038" max="13038" width="0" style="190" hidden="1" customWidth="1"/>
    <col min="13039" max="13039" width="28" style="190" customWidth="1"/>
    <col min="13040" max="13040" width="32.140625" style="190" customWidth="1"/>
    <col min="13041" max="13041" width="39.85546875" style="190" bestFit="1" customWidth="1"/>
    <col min="13042" max="13042" width="0" style="190" hidden="1" customWidth="1"/>
    <col min="13043" max="13043" width="7.28515625" style="190" customWidth="1"/>
    <col min="13044" max="13044" width="0" style="190" hidden="1" customWidth="1"/>
    <col min="13045" max="13045" width="7.28515625" style="190" customWidth="1"/>
    <col min="13046" max="13046" width="59.5703125" style="190" customWidth="1"/>
    <col min="13047" max="13047" width="0" style="190" hidden="1" customWidth="1"/>
    <col min="13048" max="13048" width="23.85546875" style="190" customWidth="1"/>
    <col min="13049" max="13049" width="27.42578125" style="190" customWidth="1"/>
    <col min="13050" max="13050" width="28" style="190" customWidth="1"/>
    <col min="13051" max="13053" width="0" style="190" hidden="1" customWidth="1"/>
    <col min="13054" max="13054" width="7.28515625" style="190" customWidth="1"/>
    <col min="13055" max="13055" width="6.140625" style="190" bestFit="1" customWidth="1"/>
    <col min="13056" max="13056" width="76.85546875" style="190"/>
    <col min="13057" max="13057" width="7.28515625" style="190" customWidth="1"/>
    <col min="13058" max="13058" width="6.140625" style="190" bestFit="1" customWidth="1"/>
    <col min="13059" max="13059" width="78" style="190" customWidth="1"/>
    <col min="13060" max="13060" width="20.7109375" style="190" customWidth="1"/>
    <col min="13061" max="13061" width="26" style="190" customWidth="1"/>
    <col min="13062" max="13062" width="37" style="190" bestFit="1" customWidth="1"/>
    <col min="13063" max="13071" width="0" style="190" hidden="1" customWidth="1"/>
    <col min="13072" max="13074" width="22.7109375" style="190" bestFit="1" customWidth="1"/>
    <col min="13075" max="13075" width="25.28515625" style="190" bestFit="1" customWidth="1"/>
    <col min="13076" max="13076" width="21" style="190" bestFit="1" customWidth="1"/>
    <col min="13077" max="13077" width="8.28515625" style="190" customWidth="1"/>
    <col min="13078" max="13078" width="19" style="190" bestFit="1" customWidth="1"/>
    <col min="13079" max="13079" width="20.5703125" style="190" bestFit="1" customWidth="1"/>
    <col min="13080" max="13080" width="19" style="190" customWidth="1"/>
    <col min="13081" max="13287" width="11.42578125" style="190" customWidth="1"/>
    <col min="13288" max="13290" width="7.28515625" style="190" customWidth="1"/>
    <col min="13291" max="13291" width="0" style="190" hidden="1" customWidth="1"/>
    <col min="13292" max="13292" width="7.28515625" style="190" customWidth="1"/>
    <col min="13293" max="13293" width="66.140625" style="190" customWidth="1"/>
    <col min="13294" max="13294" width="0" style="190" hidden="1" customWidth="1"/>
    <col min="13295" max="13295" width="28" style="190" customWidth="1"/>
    <col min="13296" max="13296" width="32.140625" style="190" customWidth="1"/>
    <col min="13297" max="13297" width="39.85546875" style="190" bestFit="1" customWidth="1"/>
    <col min="13298" max="13298" width="0" style="190" hidden="1" customWidth="1"/>
    <col min="13299" max="13299" width="7.28515625" style="190" customWidth="1"/>
    <col min="13300" max="13300" width="0" style="190" hidden="1" customWidth="1"/>
    <col min="13301" max="13301" width="7.28515625" style="190" customWidth="1"/>
    <col min="13302" max="13302" width="59.5703125" style="190" customWidth="1"/>
    <col min="13303" max="13303" width="0" style="190" hidden="1" customWidth="1"/>
    <col min="13304" max="13304" width="23.85546875" style="190" customWidth="1"/>
    <col min="13305" max="13305" width="27.42578125" style="190" customWidth="1"/>
    <col min="13306" max="13306" width="28" style="190" customWidth="1"/>
    <col min="13307" max="13309" width="0" style="190" hidden="1" customWidth="1"/>
    <col min="13310" max="13310" width="7.28515625" style="190" customWidth="1"/>
    <col min="13311" max="13311" width="6.140625" style="190" bestFit="1" customWidth="1"/>
    <col min="13312" max="13312" width="76.85546875" style="190"/>
    <col min="13313" max="13313" width="7.28515625" style="190" customWidth="1"/>
    <col min="13314" max="13314" width="6.140625" style="190" bestFit="1" customWidth="1"/>
    <col min="13315" max="13315" width="78" style="190" customWidth="1"/>
    <col min="13316" max="13316" width="20.7109375" style="190" customWidth="1"/>
    <col min="13317" max="13317" width="26" style="190" customWidth="1"/>
    <col min="13318" max="13318" width="37" style="190" bestFit="1" customWidth="1"/>
    <col min="13319" max="13327" width="0" style="190" hidden="1" customWidth="1"/>
    <col min="13328" max="13330" width="22.7109375" style="190" bestFit="1" customWidth="1"/>
    <col min="13331" max="13331" width="25.28515625" style="190" bestFit="1" customWidth="1"/>
    <col min="13332" max="13332" width="21" style="190" bestFit="1" customWidth="1"/>
    <col min="13333" max="13333" width="8.28515625" style="190" customWidth="1"/>
    <col min="13334" max="13334" width="19" style="190" bestFit="1" customWidth="1"/>
    <col min="13335" max="13335" width="20.5703125" style="190" bestFit="1" customWidth="1"/>
    <col min="13336" max="13336" width="19" style="190" customWidth="1"/>
    <col min="13337" max="13543" width="11.42578125" style="190" customWidth="1"/>
    <col min="13544" max="13546" width="7.28515625" style="190" customWidth="1"/>
    <col min="13547" max="13547" width="0" style="190" hidden="1" customWidth="1"/>
    <col min="13548" max="13548" width="7.28515625" style="190" customWidth="1"/>
    <col min="13549" max="13549" width="66.140625" style="190" customWidth="1"/>
    <col min="13550" max="13550" width="0" style="190" hidden="1" customWidth="1"/>
    <col min="13551" max="13551" width="28" style="190" customWidth="1"/>
    <col min="13552" max="13552" width="32.140625" style="190" customWidth="1"/>
    <col min="13553" max="13553" width="39.85546875" style="190" bestFit="1" customWidth="1"/>
    <col min="13554" max="13554" width="0" style="190" hidden="1" customWidth="1"/>
    <col min="13555" max="13555" width="7.28515625" style="190" customWidth="1"/>
    <col min="13556" max="13556" width="0" style="190" hidden="1" customWidth="1"/>
    <col min="13557" max="13557" width="7.28515625" style="190" customWidth="1"/>
    <col min="13558" max="13558" width="59.5703125" style="190" customWidth="1"/>
    <col min="13559" max="13559" width="0" style="190" hidden="1" customWidth="1"/>
    <col min="13560" max="13560" width="23.85546875" style="190" customWidth="1"/>
    <col min="13561" max="13561" width="27.42578125" style="190" customWidth="1"/>
    <col min="13562" max="13562" width="28" style="190" customWidth="1"/>
    <col min="13563" max="13565" width="0" style="190" hidden="1" customWidth="1"/>
    <col min="13566" max="13566" width="7.28515625" style="190" customWidth="1"/>
    <col min="13567" max="13567" width="6.140625" style="190" bestFit="1" customWidth="1"/>
    <col min="13568" max="13568" width="76.85546875" style="190"/>
    <col min="13569" max="13569" width="7.28515625" style="190" customWidth="1"/>
    <col min="13570" max="13570" width="6.140625" style="190" bestFit="1" customWidth="1"/>
    <col min="13571" max="13571" width="78" style="190" customWidth="1"/>
    <col min="13572" max="13572" width="20.7109375" style="190" customWidth="1"/>
    <col min="13573" max="13573" width="26" style="190" customWidth="1"/>
    <col min="13574" max="13574" width="37" style="190" bestFit="1" customWidth="1"/>
    <col min="13575" max="13583" width="0" style="190" hidden="1" customWidth="1"/>
    <col min="13584" max="13586" width="22.7109375" style="190" bestFit="1" customWidth="1"/>
    <col min="13587" max="13587" width="25.28515625" style="190" bestFit="1" customWidth="1"/>
    <col min="13588" max="13588" width="21" style="190" bestFit="1" customWidth="1"/>
    <col min="13589" max="13589" width="8.28515625" style="190" customWidth="1"/>
    <col min="13590" max="13590" width="19" style="190" bestFit="1" customWidth="1"/>
    <col min="13591" max="13591" width="20.5703125" style="190" bestFit="1" customWidth="1"/>
    <col min="13592" max="13592" width="19" style="190" customWidth="1"/>
    <col min="13593" max="13799" width="11.42578125" style="190" customWidth="1"/>
    <col min="13800" max="13802" width="7.28515625" style="190" customWidth="1"/>
    <col min="13803" max="13803" width="0" style="190" hidden="1" customWidth="1"/>
    <col min="13804" max="13804" width="7.28515625" style="190" customWidth="1"/>
    <col min="13805" max="13805" width="66.140625" style="190" customWidth="1"/>
    <col min="13806" max="13806" width="0" style="190" hidden="1" customWidth="1"/>
    <col min="13807" max="13807" width="28" style="190" customWidth="1"/>
    <col min="13808" max="13808" width="32.140625" style="190" customWidth="1"/>
    <col min="13809" max="13809" width="39.85546875" style="190" bestFit="1" customWidth="1"/>
    <col min="13810" max="13810" width="0" style="190" hidden="1" customWidth="1"/>
    <col min="13811" max="13811" width="7.28515625" style="190" customWidth="1"/>
    <col min="13812" max="13812" width="0" style="190" hidden="1" customWidth="1"/>
    <col min="13813" max="13813" width="7.28515625" style="190" customWidth="1"/>
    <col min="13814" max="13814" width="59.5703125" style="190" customWidth="1"/>
    <col min="13815" max="13815" width="0" style="190" hidden="1" customWidth="1"/>
    <col min="13816" max="13816" width="23.85546875" style="190" customWidth="1"/>
    <col min="13817" max="13817" width="27.42578125" style="190" customWidth="1"/>
    <col min="13818" max="13818" width="28" style="190" customWidth="1"/>
    <col min="13819" max="13821" width="0" style="190" hidden="1" customWidth="1"/>
    <col min="13822" max="13822" width="7.28515625" style="190" customWidth="1"/>
    <col min="13823" max="13823" width="6.140625" style="190" bestFit="1" customWidth="1"/>
    <col min="13824" max="13824" width="76.85546875" style="190"/>
    <col min="13825" max="13825" width="7.28515625" style="190" customWidth="1"/>
    <col min="13826" max="13826" width="6.140625" style="190" bestFit="1" customWidth="1"/>
    <col min="13827" max="13827" width="78" style="190" customWidth="1"/>
    <col min="13828" max="13828" width="20.7109375" style="190" customWidth="1"/>
    <col min="13829" max="13829" width="26" style="190" customWidth="1"/>
    <col min="13830" max="13830" width="37" style="190" bestFit="1" customWidth="1"/>
    <col min="13831" max="13839" width="0" style="190" hidden="1" customWidth="1"/>
    <col min="13840" max="13842" width="22.7109375" style="190" bestFit="1" customWidth="1"/>
    <col min="13843" max="13843" width="25.28515625" style="190" bestFit="1" customWidth="1"/>
    <col min="13844" max="13844" width="21" style="190" bestFit="1" customWidth="1"/>
    <col min="13845" max="13845" width="8.28515625" style="190" customWidth="1"/>
    <col min="13846" max="13846" width="19" style="190" bestFit="1" customWidth="1"/>
    <col min="13847" max="13847" width="20.5703125" style="190" bestFit="1" customWidth="1"/>
    <col min="13848" max="13848" width="19" style="190" customWidth="1"/>
    <col min="13849" max="14055" width="11.42578125" style="190" customWidth="1"/>
    <col min="14056" max="14058" width="7.28515625" style="190" customWidth="1"/>
    <col min="14059" max="14059" width="0" style="190" hidden="1" customWidth="1"/>
    <col min="14060" max="14060" width="7.28515625" style="190" customWidth="1"/>
    <col min="14061" max="14061" width="66.140625" style="190" customWidth="1"/>
    <col min="14062" max="14062" width="0" style="190" hidden="1" customWidth="1"/>
    <col min="14063" max="14063" width="28" style="190" customWidth="1"/>
    <col min="14064" max="14064" width="32.140625" style="190" customWidth="1"/>
    <col min="14065" max="14065" width="39.85546875" style="190" bestFit="1" customWidth="1"/>
    <col min="14066" max="14066" width="0" style="190" hidden="1" customWidth="1"/>
    <col min="14067" max="14067" width="7.28515625" style="190" customWidth="1"/>
    <col min="14068" max="14068" width="0" style="190" hidden="1" customWidth="1"/>
    <col min="14069" max="14069" width="7.28515625" style="190" customWidth="1"/>
    <col min="14070" max="14070" width="59.5703125" style="190" customWidth="1"/>
    <col min="14071" max="14071" width="0" style="190" hidden="1" customWidth="1"/>
    <col min="14072" max="14072" width="23.85546875" style="190" customWidth="1"/>
    <col min="14073" max="14073" width="27.42578125" style="190" customWidth="1"/>
    <col min="14074" max="14074" width="28" style="190" customWidth="1"/>
    <col min="14075" max="14077" width="0" style="190" hidden="1" customWidth="1"/>
    <col min="14078" max="14078" width="7.28515625" style="190" customWidth="1"/>
    <col min="14079" max="14079" width="6.140625" style="190" bestFit="1" customWidth="1"/>
    <col min="14080" max="14080" width="76.85546875" style="190"/>
    <col min="14081" max="14081" width="7.28515625" style="190" customWidth="1"/>
    <col min="14082" max="14082" width="6.140625" style="190" bestFit="1" customWidth="1"/>
    <col min="14083" max="14083" width="78" style="190" customWidth="1"/>
    <col min="14084" max="14084" width="20.7109375" style="190" customWidth="1"/>
    <col min="14085" max="14085" width="26" style="190" customWidth="1"/>
    <col min="14086" max="14086" width="37" style="190" bestFit="1" customWidth="1"/>
    <col min="14087" max="14095" width="0" style="190" hidden="1" customWidth="1"/>
    <col min="14096" max="14098" width="22.7109375" style="190" bestFit="1" customWidth="1"/>
    <col min="14099" max="14099" width="25.28515625" style="190" bestFit="1" customWidth="1"/>
    <col min="14100" max="14100" width="21" style="190" bestFit="1" customWidth="1"/>
    <col min="14101" max="14101" width="8.28515625" style="190" customWidth="1"/>
    <col min="14102" max="14102" width="19" style="190" bestFit="1" customWidth="1"/>
    <col min="14103" max="14103" width="20.5703125" style="190" bestFit="1" customWidth="1"/>
    <col min="14104" max="14104" width="19" style="190" customWidth="1"/>
    <col min="14105" max="14311" width="11.42578125" style="190" customWidth="1"/>
    <col min="14312" max="14314" width="7.28515625" style="190" customWidth="1"/>
    <col min="14315" max="14315" width="0" style="190" hidden="1" customWidth="1"/>
    <col min="14316" max="14316" width="7.28515625" style="190" customWidth="1"/>
    <col min="14317" max="14317" width="66.140625" style="190" customWidth="1"/>
    <col min="14318" max="14318" width="0" style="190" hidden="1" customWidth="1"/>
    <col min="14319" max="14319" width="28" style="190" customWidth="1"/>
    <col min="14320" max="14320" width="32.140625" style="190" customWidth="1"/>
    <col min="14321" max="14321" width="39.85546875" style="190" bestFit="1" customWidth="1"/>
    <col min="14322" max="14322" width="0" style="190" hidden="1" customWidth="1"/>
    <col min="14323" max="14323" width="7.28515625" style="190" customWidth="1"/>
    <col min="14324" max="14324" width="0" style="190" hidden="1" customWidth="1"/>
    <col min="14325" max="14325" width="7.28515625" style="190" customWidth="1"/>
    <col min="14326" max="14326" width="59.5703125" style="190" customWidth="1"/>
    <col min="14327" max="14327" width="0" style="190" hidden="1" customWidth="1"/>
    <col min="14328" max="14328" width="23.85546875" style="190" customWidth="1"/>
    <col min="14329" max="14329" width="27.42578125" style="190" customWidth="1"/>
    <col min="14330" max="14330" width="28" style="190" customWidth="1"/>
    <col min="14331" max="14333" width="0" style="190" hidden="1" customWidth="1"/>
    <col min="14334" max="14334" width="7.28515625" style="190" customWidth="1"/>
    <col min="14335" max="14335" width="6.140625" style="190" bestFit="1" customWidth="1"/>
    <col min="14336" max="14336" width="76.85546875" style="190"/>
    <col min="14337" max="14337" width="7.28515625" style="190" customWidth="1"/>
    <col min="14338" max="14338" width="6.140625" style="190" bestFit="1" customWidth="1"/>
    <col min="14339" max="14339" width="78" style="190" customWidth="1"/>
    <col min="14340" max="14340" width="20.7109375" style="190" customWidth="1"/>
    <col min="14341" max="14341" width="26" style="190" customWidth="1"/>
    <col min="14342" max="14342" width="37" style="190" bestFit="1" customWidth="1"/>
    <col min="14343" max="14351" width="0" style="190" hidden="1" customWidth="1"/>
    <col min="14352" max="14354" width="22.7109375" style="190" bestFit="1" customWidth="1"/>
    <col min="14355" max="14355" width="25.28515625" style="190" bestFit="1" customWidth="1"/>
    <col min="14356" max="14356" width="21" style="190" bestFit="1" customWidth="1"/>
    <col min="14357" max="14357" width="8.28515625" style="190" customWidth="1"/>
    <col min="14358" max="14358" width="19" style="190" bestFit="1" customWidth="1"/>
    <col min="14359" max="14359" width="20.5703125" style="190" bestFit="1" customWidth="1"/>
    <col min="14360" max="14360" width="19" style="190" customWidth="1"/>
    <col min="14361" max="14567" width="11.42578125" style="190" customWidth="1"/>
    <col min="14568" max="14570" width="7.28515625" style="190" customWidth="1"/>
    <col min="14571" max="14571" width="0" style="190" hidden="1" customWidth="1"/>
    <col min="14572" max="14572" width="7.28515625" style="190" customWidth="1"/>
    <col min="14573" max="14573" width="66.140625" style="190" customWidth="1"/>
    <col min="14574" max="14574" width="0" style="190" hidden="1" customWidth="1"/>
    <col min="14575" max="14575" width="28" style="190" customWidth="1"/>
    <col min="14576" max="14576" width="32.140625" style="190" customWidth="1"/>
    <col min="14577" max="14577" width="39.85546875" style="190" bestFit="1" customWidth="1"/>
    <col min="14578" max="14578" width="0" style="190" hidden="1" customWidth="1"/>
    <col min="14579" max="14579" width="7.28515625" style="190" customWidth="1"/>
    <col min="14580" max="14580" width="0" style="190" hidden="1" customWidth="1"/>
    <col min="14581" max="14581" width="7.28515625" style="190" customWidth="1"/>
    <col min="14582" max="14582" width="59.5703125" style="190" customWidth="1"/>
    <col min="14583" max="14583" width="0" style="190" hidden="1" customWidth="1"/>
    <col min="14584" max="14584" width="23.85546875" style="190" customWidth="1"/>
    <col min="14585" max="14585" width="27.42578125" style="190" customWidth="1"/>
    <col min="14586" max="14586" width="28" style="190" customWidth="1"/>
    <col min="14587" max="14589" width="0" style="190" hidden="1" customWidth="1"/>
    <col min="14590" max="14590" width="7.28515625" style="190" customWidth="1"/>
    <col min="14591" max="14591" width="6.140625" style="190" bestFit="1" customWidth="1"/>
    <col min="14592" max="14592" width="76.85546875" style="190"/>
    <col min="14593" max="14593" width="7.28515625" style="190" customWidth="1"/>
    <col min="14594" max="14594" width="6.140625" style="190" bestFit="1" customWidth="1"/>
    <col min="14595" max="14595" width="78" style="190" customWidth="1"/>
    <col min="14596" max="14596" width="20.7109375" style="190" customWidth="1"/>
    <col min="14597" max="14597" width="26" style="190" customWidth="1"/>
    <col min="14598" max="14598" width="37" style="190" bestFit="1" customWidth="1"/>
    <col min="14599" max="14607" width="0" style="190" hidden="1" customWidth="1"/>
    <col min="14608" max="14610" width="22.7109375" style="190" bestFit="1" customWidth="1"/>
    <col min="14611" max="14611" width="25.28515625" style="190" bestFit="1" customWidth="1"/>
    <col min="14612" max="14612" width="21" style="190" bestFit="1" customWidth="1"/>
    <col min="14613" max="14613" width="8.28515625" style="190" customWidth="1"/>
    <col min="14614" max="14614" width="19" style="190" bestFit="1" customWidth="1"/>
    <col min="14615" max="14615" width="20.5703125" style="190" bestFit="1" customWidth="1"/>
    <col min="14616" max="14616" width="19" style="190" customWidth="1"/>
    <col min="14617" max="14823" width="11.42578125" style="190" customWidth="1"/>
    <col min="14824" max="14826" width="7.28515625" style="190" customWidth="1"/>
    <col min="14827" max="14827" width="0" style="190" hidden="1" customWidth="1"/>
    <col min="14828" max="14828" width="7.28515625" style="190" customWidth="1"/>
    <col min="14829" max="14829" width="66.140625" style="190" customWidth="1"/>
    <col min="14830" max="14830" width="0" style="190" hidden="1" customWidth="1"/>
    <col min="14831" max="14831" width="28" style="190" customWidth="1"/>
    <col min="14832" max="14832" width="32.140625" style="190" customWidth="1"/>
    <col min="14833" max="14833" width="39.85546875" style="190" bestFit="1" customWidth="1"/>
    <col min="14834" max="14834" width="0" style="190" hidden="1" customWidth="1"/>
    <col min="14835" max="14835" width="7.28515625" style="190" customWidth="1"/>
    <col min="14836" max="14836" width="0" style="190" hidden="1" customWidth="1"/>
    <col min="14837" max="14837" width="7.28515625" style="190" customWidth="1"/>
    <col min="14838" max="14838" width="59.5703125" style="190" customWidth="1"/>
    <col min="14839" max="14839" width="0" style="190" hidden="1" customWidth="1"/>
    <col min="14840" max="14840" width="23.85546875" style="190" customWidth="1"/>
    <col min="14841" max="14841" width="27.42578125" style="190" customWidth="1"/>
    <col min="14842" max="14842" width="28" style="190" customWidth="1"/>
    <col min="14843" max="14845" width="0" style="190" hidden="1" customWidth="1"/>
    <col min="14846" max="14846" width="7.28515625" style="190" customWidth="1"/>
    <col min="14847" max="14847" width="6.140625" style="190" bestFit="1" customWidth="1"/>
    <col min="14848" max="14848" width="76.85546875" style="190"/>
    <col min="14849" max="14849" width="7.28515625" style="190" customWidth="1"/>
    <col min="14850" max="14850" width="6.140625" style="190" bestFit="1" customWidth="1"/>
    <col min="14851" max="14851" width="78" style="190" customWidth="1"/>
    <col min="14852" max="14852" width="20.7109375" style="190" customWidth="1"/>
    <col min="14853" max="14853" width="26" style="190" customWidth="1"/>
    <col min="14854" max="14854" width="37" style="190" bestFit="1" customWidth="1"/>
    <col min="14855" max="14863" width="0" style="190" hidden="1" customWidth="1"/>
    <col min="14864" max="14866" width="22.7109375" style="190" bestFit="1" customWidth="1"/>
    <col min="14867" max="14867" width="25.28515625" style="190" bestFit="1" customWidth="1"/>
    <col min="14868" max="14868" width="21" style="190" bestFit="1" customWidth="1"/>
    <col min="14869" max="14869" width="8.28515625" style="190" customWidth="1"/>
    <col min="14870" max="14870" width="19" style="190" bestFit="1" customWidth="1"/>
    <col min="14871" max="14871" width="20.5703125" style="190" bestFit="1" customWidth="1"/>
    <col min="14872" max="14872" width="19" style="190" customWidth="1"/>
    <col min="14873" max="15079" width="11.42578125" style="190" customWidth="1"/>
    <col min="15080" max="15082" width="7.28515625" style="190" customWidth="1"/>
    <col min="15083" max="15083" width="0" style="190" hidden="1" customWidth="1"/>
    <col min="15084" max="15084" width="7.28515625" style="190" customWidth="1"/>
    <col min="15085" max="15085" width="66.140625" style="190" customWidth="1"/>
    <col min="15086" max="15086" width="0" style="190" hidden="1" customWidth="1"/>
    <col min="15087" max="15087" width="28" style="190" customWidth="1"/>
    <col min="15088" max="15088" width="32.140625" style="190" customWidth="1"/>
    <col min="15089" max="15089" width="39.85546875" style="190" bestFit="1" customWidth="1"/>
    <col min="15090" max="15090" width="0" style="190" hidden="1" customWidth="1"/>
    <col min="15091" max="15091" width="7.28515625" style="190" customWidth="1"/>
    <col min="15092" max="15092" width="0" style="190" hidden="1" customWidth="1"/>
    <col min="15093" max="15093" width="7.28515625" style="190" customWidth="1"/>
    <col min="15094" max="15094" width="59.5703125" style="190" customWidth="1"/>
    <col min="15095" max="15095" width="0" style="190" hidden="1" customWidth="1"/>
    <col min="15096" max="15096" width="23.85546875" style="190" customWidth="1"/>
    <col min="15097" max="15097" width="27.42578125" style="190" customWidth="1"/>
    <col min="15098" max="15098" width="28" style="190" customWidth="1"/>
    <col min="15099" max="15101" width="0" style="190" hidden="1" customWidth="1"/>
    <col min="15102" max="15102" width="7.28515625" style="190" customWidth="1"/>
    <col min="15103" max="15103" width="6.140625" style="190" bestFit="1" customWidth="1"/>
    <col min="15104" max="15104" width="76.85546875" style="190"/>
    <col min="15105" max="15105" width="7.28515625" style="190" customWidth="1"/>
    <col min="15106" max="15106" width="6.140625" style="190" bestFit="1" customWidth="1"/>
    <col min="15107" max="15107" width="78" style="190" customWidth="1"/>
    <col min="15108" max="15108" width="20.7109375" style="190" customWidth="1"/>
    <col min="15109" max="15109" width="26" style="190" customWidth="1"/>
    <col min="15110" max="15110" width="37" style="190" bestFit="1" customWidth="1"/>
    <col min="15111" max="15119" width="0" style="190" hidden="1" customWidth="1"/>
    <col min="15120" max="15122" width="22.7109375" style="190" bestFit="1" customWidth="1"/>
    <col min="15123" max="15123" width="25.28515625" style="190" bestFit="1" customWidth="1"/>
    <col min="15124" max="15124" width="21" style="190" bestFit="1" customWidth="1"/>
    <col min="15125" max="15125" width="8.28515625" style="190" customWidth="1"/>
    <col min="15126" max="15126" width="19" style="190" bestFit="1" customWidth="1"/>
    <col min="15127" max="15127" width="20.5703125" style="190" bestFit="1" customWidth="1"/>
    <col min="15128" max="15128" width="19" style="190" customWidth="1"/>
    <col min="15129" max="15335" width="11.42578125" style="190" customWidth="1"/>
    <col min="15336" max="15338" width="7.28515625" style="190" customWidth="1"/>
    <col min="15339" max="15339" width="0" style="190" hidden="1" customWidth="1"/>
    <col min="15340" max="15340" width="7.28515625" style="190" customWidth="1"/>
    <col min="15341" max="15341" width="66.140625" style="190" customWidth="1"/>
    <col min="15342" max="15342" width="0" style="190" hidden="1" customWidth="1"/>
    <col min="15343" max="15343" width="28" style="190" customWidth="1"/>
    <col min="15344" max="15344" width="32.140625" style="190" customWidth="1"/>
    <col min="15345" max="15345" width="39.85546875" style="190" bestFit="1" customWidth="1"/>
    <col min="15346" max="15346" width="0" style="190" hidden="1" customWidth="1"/>
    <col min="15347" max="15347" width="7.28515625" style="190" customWidth="1"/>
    <col min="15348" max="15348" width="0" style="190" hidden="1" customWidth="1"/>
    <col min="15349" max="15349" width="7.28515625" style="190" customWidth="1"/>
    <col min="15350" max="15350" width="59.5703125" style="190" customWidth="1"/>
    <col min="15351" max="15351" width="0" style="190" hidden="1" customWidth="1"/>
    <col min="15352" max="15352" width="23.85546875" style="190" customWidth="1"/>
    <col min="15353" max="15353" width="27.42578125" style="190" customWidth="1"/>
    <col min="15354" max="15354" width="28" style="190" customWidth="1"/>
    <col min="15355" max="15357" width="0" style="190" hidden="1" customWidth="1"/>
    <col min="15358" max="15358" width="7.28515625" style="190" customWidth="1"/>
    <col min="15359" max="15359" width="6.140625" style="190" bestFit="1" customWidth="1"/>
    <col min="15360" max="15360" width="76.85546875" style="190"/>
    <col min="15361" max="15361" width="7.28515625" style="190" customWidth="1"/>
    <col min="15362" max="15362" width="6.140625" style="190" bestFit="1" customWidth="1"/>
    <col min="15363" max="15363" width="78" style="190" customWidth="1"/>
    <col min="15364" max="15364" width="20.7109375" style="190" customWidth="1"/>
    <col min="15365" max="15365" width="26" style="190" customWidth="1"/>
    <col min="15366" max="15366" width="37" style="190" bestFit="1" customWidth="1"/>
    <col min="15367" max="15375" width="0" style="190" hidden="1" customWidth="1"/>
    <col min="15376" max="15378" width="22.7109375" style="190" bestFit="1" customWidth="1"/>
    <col min="15379" max="15379" width="25.28515625" style="190" bestFit="1" customWidth="1"/>
    <col min="15380" max="15380" width="21" style="190" bestFit="1" customWidth="1"/>
    <col min="15381" max="15381" width="8.28515625" style="190" customWidth="1"/>
    <col min="15382" max="15382" width="19" style="190" bestFit="1" customWidth="1"/>
    <col min="15383" max="15383" width="20.5703125" style="190" bestFit="1" customWidth="1"/>
    <col min="15384" max="15384" width="19" style="190" customWidth="1"/>
    <col min="15385" max="15591" width="11.42578125" style="190" customWidth="1"/>
    <col min="15592" max="15594" width="7.28515625" style="190" customWidth="1"/>
    <col min="15595" max="15595" width="0" style="190" hidden="1" customWidth="1"/>
    <col min="15596" max="15596" width="7.28515625" style="190" customWidth="1"/>
    <col min="15597" max="15597" width="66.140625" style="190" customWidth="1"/>
    <col min="15598" max="15598" width="0" style="190" hidden="1" customWidth="1"/>
    <col min="15599" max="15599" width="28" style="190" customWidth="1"/>
    <col min="15600" max="15600" width="32.140625" style="190" customWidth="1"/>
    <col min="15601" max="15601" width="39.85546875" style="190" bestFit="1" customWidth="1"/>
    <col min="15602" max="15602" width="0" style="190" hidden="1" customWidth="1"/>
    <col min="15603" max="15603" width="7.28515625" style="190" customWidth="1"/>
    <col min="15604" max="15604" width="0" style="190" hidden="1" customWidth="1"/>
    <col min="15605" max="15605" width="7.28515625" style="190" customWidth="1"/>
    <col min="15606" max="15606" width="59.5703125" style="190" customWidth="1"/>
    <col min="15607" max="15607" width="0" style="190" hidden="1" customWidth="1"/>
    <col min="15608" max="15608" width="23.85546875" style="190" customWidth="1"/>
    <col min="15609" max="15609" width="27.42578125" style="190" customWidth="1"/>
    <col min="15610" max="15610" width="28" style="190" customWidth="1"/>
    <col min="15611" max="15613" width="0" style="190" hidden="1" customWidth="1"/>
    <col min="15614" max="15614" width="7.28515625" style="190" customWidth="1"/>
    <col min="15615" max="15615" width="6.140625" style="190" bestFit="1" customWidth="1"/>
    <col min="15616" max="15616" width="76.85546875" style="190"/>
    <col min="15617" max="15617" width="7.28515625" style="190" customWidth="1"/>
    <col min="15618" max="15618" width="6.140625" style="190" bestFit="1" customWidth="1"/>
    <col min="15619" max="15619" width="78" style="190" customWidth="1"/>
    <col min="15620" max="15620" width="20.7109375" style="190" customWidth="1"/>
    <col min="15621" max="15621" width="26" style="190" customWidth="1"/>
    <col min="15622" max="15622" width="37" style="190" bestFit="1" customWidth="1"/>
    <col min="15623" max="15631" width="0" style="190" hidden="1" customWidth="1"/>
    <col min="15632" max="15634" width="22.7109375" style="190" bestFit="1" customWidth="1"/>
    <col min="15635" max="15635" width="25.28515625" style="190" bestFit="1" customWidth="1"/>
    <col min="15636" max="15636" width="21" style="190" bestFit="1" customWidth="1"/>
    <col min="15637" max="15637" width="8.28515625" style="190" customWidth="1"/>
    <col min="15638" max="15638" width="19" style="190" bestFit="1" customWidth="1"/>
    <col min="15639" max="15639" width="20.5703125" style="190" bestFit="1" customWidth="1"/>
    <col min="15640" max="15640" width="19" style="190" customWidth="1"/>
    <col min="15641" max="15847" width="11.42578125" style="190" customWidth="1"/>
    <col min="15848" max="15850" width="7.28515625" style="190" customWidth="1"/>
    <col min="15851" max="15851" width="0" style="190" hidden="1" customWidth="1"/>
    <col min="15852" max="15852" width="7.28515625" style="190" customWidth="1"/>
    <col min="15853" max="15853" width="66.140625" style="190" customWidth="1"/>
    <col min="15854" max="15854" width="0" style="190" hidden="1" customWidth="1"/>
    <col min="15855" max="15855" width="28" style="190" customWidth="1"/>
    <col min="15856" max="15856" width="32.140625" style="190" customWidth="1"/>
    <col min="15857" max="15857" width="39.85546875" style="190" bestFit="1" customWidth="1"/>
    <col min="15858" max="15858" width="0" style="190" hidden="1" customWidth="1"/>
    <col min="15859" max="15859" width="7.28515625" style="190" customWidth="1"/>
    <col min="15860" max="15860" width="0" style="190" hidden="1" customWidth="1"/>
    <col min="15861" max="15861" width="7.28515625" style="190" customWidth="1"/>
    <col min="15862" max="15862" width="59.5703125" style="190" customWidth="1"/>
    <col min="15863" max="15863" width="0" style="190" hidden="1" customWidth="1"/>
    <col min="15864" max="15864" width="23.85546875" style="190" customWidth="1"/>
    <col min="15865" max="15865" width="27.42578125" style="190" customWidth="1"/>
    <col min="15866" max="15866" width="28" style="190" customWidth="1"/>
    <col min="15867" max="15869" width="0" style="190" hidden="1" customWidth="1"/>
    <col min="15870" max="15870" width="7.28515625" style="190" customWidth="1"/>
    <col min="15871" max="15871" width="6.140625" style="190" bestFit="1" customWidth="1"/>
    <col min="15872" max="15872" width="76.85546875" style="190"/>
    <col min="15873" max="15873" width="7.28515625" style="190" customWidth="1"/>
    <col min="15874" max="15874" width="6.140625" style="190" bestFit="1" customWidth="1"/>
    <col min="15875" max="15875" width="78" style="190" customWidth="1"/>
    <col min="15876" max="15876" width="20.7109375" style="190" customWidth="1"/>
    <col min="15877" max="15877" width="26" style="190" customWidth="1"/>
    <col min="15878" max="15878" width="37" style="190" bestFit="1" customWidth="1"/>
    <col min="15879" max="15887" width="0" style="190" hidden="1" customWidth="1"/>
    <col min="15888" max="15890" width="22.7109375" style="190" bestFit="1" customWidth="1"/>
    <col min="15891" max="15891" width="25.28515625" style="190" bestFit="1" customWidth="1"/>
    <col min="15892" max="15892" width="21" style="190" bestFit="1" customWidth="1"/>
    <col min="15893" max="15893" width="8.28515625" style="190" customWidth="1"/>
    <col min="15894" max="15894" width="19" style="190" bestFit="1" customWidth="1"/>
    <col min="15895" max="15895" width="20.5703125" style="190" bestFit="1" customWidth="1"/>
    <col min="15896" max="15896" width="19" style="190" customWidth="1"/>
    <col min="15897" max="16103" width="11.42578125" style="190" customWidth="1"/>
    <col min="16104" max="16106" width="7.28515625" style="190" customWidth="1"/>
    <col min="16107" max="16107" width="0" style="190" hidden="1" customWidth="1"/>
    <col min="16108" max="16108" width="7.28515625" style="190" customWidth="1"/>
    <col min="16109" max="16109" width="66.140625" style="190" customWidth="1"/>
    <col min="16110" max="16110" width="0" style="190" hidden="1" customWidth="1"/>
    <col min="16111" max="16111" width="28" style="190" customWidth="1"/>
    <col min="16112" max="16112" width="32.140625" style="190" customWidth="1"/>
    <col min="16113" max="16113" width="39.85546875" style="190" bestFit="1" customWidth="1"/>
    <col min="16114" max="16114" width="0" style="190" hidden="1" customWidth="1"/>
    <col min="16115" max="16115" width="7.28515625" style="190" customWidth="1"/>
    <col min="16116" max="16116" width="0" style="190" hidden="1" customWidth="1"/>
    <col min="16117" max="16117" width="7.28515625" style="190" customWidth="1"/>
    <col min="16118" max="16118" width="59.5703125" style="190" customWidth="1"/>
    <col min="16119" max="16119" width="0" style="190" hidden="1" customWidth="1"/>
    <col min="16120" max="16120" width="23.85546875" style="190" customWidth="1"/>
    <col min="16121" max="16121" width="27.42578125" style="190" customWidth="1"/>
    <col min="16122" max="16122" width="28" style="190" customWidth="1"/>
    <col min="16123" max="16125" width="0" style="190" hidden="1" customWidth="1"/>
    <col min="16126" max="16126" width="7.28515625" style="190" customWidth="1"/>
    <col min="16127" max="16127" width="6.140625" style="190" bestFit="1" customWidth="1"/>
    <col min="16128" max="16128" width="76.85546875" style="190"/>
    <col min="16129" max="16129" width="7.28515625" style="190" customWidth="1"/>
    <col min="16130" max="16130" width="6.140625" style="190" bestFit="1" customWidth="1"/>
    <col min="16131" max="16131" width="78" style="190" customWidth="1"/>
    <col min="16132" max="16132" width="20.7109375" style="190" customWidth="1"/>
    <col min="16133" max="16133" width="26" style="190" customWidth="1"/>
    <col min="16134" max="16134" width="37" style="190" bestFit="1" customWidth="1"/>
    <col min="16135" max="16143" width="0" style="190" hidden="1" customWidth="1"/>
    <col min="16144" max="16146" width="22.7109375" style="190" bestFit="1" customWidth="1"/>
    <col min="16147" max="16147" width="25.28515625" style="190" bestFit="1" customWidth="1"/>
    <col min="16148" max="16148" width="21" style="190" bestFit="1" customWidth="1"/>
    <col min="16149" max="16149" width="8.28515625" style="190" customWidth="1"/>
    <col min="16150" max="16150" width="19" style="190" bestFit="1" customWidth="1"/>
    <col min="16151" max="16151" width="20.5703125" style="190" bestFit="1" customWidth="1"/>
    <col min="16152" max="16152" width="19" style="190" customWidth="1"/>
    <col min="16153" max="16359" width="11.42578125" style="190" customWidth="1"/>
    <col min="16360" max="16362" width="7.28515625" style="190" customWidth="1"/>
    <col min="16363" max="16363" width="0" style="190" hidden="1" customWidth="1"/>
    <col min="16364" max="16364" width="7.28515625" style="190" customWidth="1"/>
    <col min="16365" max="16365" width="66.140625" style="190" customWidth="1"/>
    <col min="16366" max="16366" width="0" style="190" hidden="1" customWidth="1"/>
    <col min="16367" max="16367" width="28" style="190" customWidth="1"/>
    <col min="16368" max="16368" width="32.140625" style="190" customWidth="1"/>
    <col min="16369" max="16369" width="39.85546875" style="190" bestFit="1" customWidth="1"/>
    <col min="16370" max="16370" width="0" style="190" hidden="1" customWidth="1"/>
    <col min="16371" max="16371" width="7.28515625" style="190" customWidth="1"/>
    <col min="16372" max="16372" width="0" style="190" hidden="1" customWidth="1"/>
    <col min="16373" max="16373" width="7.28515625" style="190" customWidth="1"/>
    <col min="16374" max="16374" width="59.5703125" style="190" customWidth="1"/>
    <col min="16375" max="16375" width="0" style="190" hidden="1" customWidth="1"/>
    <col min="16376" max="16376" width="23.85546875" style="190" customWidth="1"/>
    <col min="16377" max="16377" width="27.42578125" style="190" customWidth="1"/>
    <col min="16378" max="16378" width="28" style="190" customWidth="1"/>
    <col min="16379" max="16381" width="0" style="190" hidden="1" customWidth="1"/>
    <col min="16382" max="16382" width="7.28515625" style="190" customWidth="1"/>
    <col min="16383" max="16383" width="6.140625" style="190" bestFit="1" customWidth="1"/>
    <col min="16384" max="16384" width="76.85546875" style="190"/>
  </cols>
  <sheetData>
    <row r="1" spans="1:22" ht="27.75" customHeight="1" x14ac:dyDescent="0.25">
      <c r="A1" s="86"/>
      <c r="B1" s="86"/>
      <c r="C1" s="188" t="s">
        <v>0</v>
      </c>
      <c r="D1" s="188"/>
      <c r="E1" s="189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</row>
    <row r="2" spans="1:22" ht="27.75" customHeight="1" x14ac:dyDescent="0.25">
      <c r="A2" s="86"/>
      <c r="B2" s="86"/>
      <c r="C2" s="188" t="s">
        <v>1</v>
      </c>
      <c r="D2" s="188"/>
      <c r="E2" s="189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</row>
    <row r="3" spans="1:22" ht="27.75" customHeight="1" x14ac:dyDescent="0.25">
      <c r="A3" s="86"/>
      <c r="B3" s="86"/>
      <c r="C3" s="188" t="s">
        <v>2</v>
      </c>
      <c r="D3" s="188"/>
      <c r="E3" s="189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</row>
    <row r="4" spans="1:22" ht="27.75" customHeight="1" x14ac:dyDescent="0.25">
      <c r="A4" s="86"/>
      <c r="B4" s="86"/>
      <c r="C4" s="191" t="s">
        <v>3</v>
      </c>
      <c r="D4" s="191"/>
      <c r="E4" s="192"/>
      <c r="F4" s="192"/>
      <c r="G4" s="192"/>
      <c r="H4" s="192"/>
      <c r="I4" s="192"/>
      <c r="J4" s="192"/>
      <c r="K4" s="192"/>
      <c r="L4" s="192"/>
      <c r="R4" s="86"/>
      <c r="S4" s="86"/>
      <c r="T4" s="86"/>
    </row>
    <row r="5" spans="1:22" ht="27.75" customHeight="1" x14ac:dyDescent="0.25">
      <c r="A5" s="86"/>
      <c r="B5" s="86"/>
      <c r="C5" s="193"/>
      <c r="D5" s="193"/>
      <c r="E5" s="194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</row>
    <row r="6" spans="1:22" ht="51" customHeight="1" x14ac:dyDescent="0.25">
      <c r="A6" s="86"/>
      <c r="B6" s="86"/>
      <c r="C6" s="193"/>
      <c r="D6" s="193"/>
      <c r="E6" s="377" t="s">
        <v>141</v>
      </c>
      <c r="F6" s="377"/>
      <c r="G6" s="377"/>
      <c r="H6" s="377"/>
      <c r="I6" s="377"/>
      <c r="J6" s="377"/>
      <c r="K6" s="377"/>
      <c r="L6" s="377"/>
      <c r="M6" s="377"/>
      <c r="N6" s="377"/>
      <c r="O6" s="377"/>
      <c r="P6" s="377"/>
      <c r="Q6" s="377"/>
      <c r="R6" s="377"/>
      <c r="S6" s="377"/>
      <c r="T6" s="377"/>
    </row>
    <row r="7" spans="1:22" ht="27.75" hidden="1" customHeight="1" x14ac:dyDescent="0.25">
      <c r="A7" s="86"/>
      <c r="B7" s="86"/>
      <c r="C7" s="193"/>
      <c r="D7" s="195" t="s">
        <v>4</v>
      </c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</row>
    <row r="8" spans="1:22" ht="27.75" customHeight="1" x14ac:dyDescent="0.25">
      <c r="A8" s="86"/>
      <c r="B8" s="86"/>
      <c r="C8" s="196" t="s">
        <v>139</v>
      </c>
      <c r="D8" s="196"/>
      <c r="E8" s="237"/>
      <c r="F8" s="188"/>
      <c r="G8" s="191"/>
      <c r="H8" s="86"/>
      <c r="I8" s="86"/>
      <c r="L8" s="86"/>
      <c r="M8" s="86"/>
      <c r="N8" s="86"/>
      <c r="O8" s="86"/>
      <c r="P8" s="86"/>
      <c r="Q8" s="86"/>
      <c r="R8" s="86"/>
      <c r="S8" s="86"/>
      <c r="T8" s="86"/>
    </row>
    <row r="9" spans="1:22" ht="27.75" customHeight="1" x14ac:dyDescent="0.25">
      <c r="A9" s="86"/>
      <c r="B9" s="86"/>
      <c r="C9" s="196" t="s">
        <v>140</v>
      </c>
      <c r="D9" s="196"/>
      <c r="E9" s="237"/>
      <c r="F9" s="188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</row>
    <row r="10" spans="1:22" ht="21.75" hidden="1" customHeight="1" x14ac:dyDescent="0.25">
      <c r="A10" s="86"/>
      <c r="B10" s="86"/>
      <c r="C10" s="196" t="s">
        <v>5</v>
      </c>
      <c r="D10" s="196"/>
      <c r="E10" s="237"/>
      <c r="F10" s="188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</row>
    <row r="11" spans="1:22" ht="21.75" hidden="1" customHeight="1" x14ac:dyDescent="0.25">
      <c r="A11" s="86"/>
      <c r="B11" s="86"/>
      <c r="C11" s="198"/>
      <c r="D11" s="198"/>
      <c r="E11" s="86"/>
      <c r="F11" s="188" t="s">
        <v>6</v>
      </c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</row>
    <row r="12" spans="1:22" ht="15" customHeight="1" thickBot="1" x14ac:dyDescent="0.3">
      <c r="A12" s="199"/>
      <c r="B12" s="86"/>
      <c r="C12" s="86"/>
      <c r="D12" s="86"/>
      <c r="E12" s="189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</row>
    <row r="13" spans="1:22" ht="57" customHeight="1" thickBot="1" x14ac:dyDescent="0.3">
      <c r="A13" s="199"/>
      <c r="B13" s="86"/>
      <c r="C13" s="86"/>
      <c r="D13" s="87" t="s">
        <v>7</v>
      </c>
      <c r="E13" s="88" t="s">
        <v>8</v>
      </c>
      <c r="F13" s="89" t="s">
        <v>9</v>
      </c>
      <c r="G13" s="87" t="s">
        <v>10</v>
      </c>
      <c r="H13" s="87" t="s">
        <v>11</v>
      </c>
      <c r="I13" s="87" t="s">
        <v>12</v>
      </c>
      <c r="J13" s="87" t="s">
        <v>13</v>
      </c>
      <c r="K13" s="87" t="s">
        <v>14</v>
      </c>
      <c r="L13" s="87" t="s">
        <v>15</v>
      </c>
      <c r="M13" s="87" t="s">
        <v>16</v>
      </c>
      <c r="N13" s="87" t="s">
        <v>17</v>
      </c>
      <c r="O13" s="87" t="s">
        <v>18</v>
      </c>
      <c r="P13" s="87" t="s">
        <v>19</v>
      </c>
      <c r="Q13" s="87" t="s">
        <v>20</v>
      </c>
      <c r="R13" s="87" t="s">
        <v>21</v>
      </c>
      <c r="S13" s="87" t="s">
        <v>22</v>
      </c>
      <c r="T13" s="87" t="s">
        <v>23</v>
      </c>
    </row>
    <row r="14" spans="1:22" s="86" customFormat="1" ht="30" customHeight="1" thickBot="1" x14ac:dyDescent="0.3">
      <c r="A14" s="199"/>
      <c r="B14" s="236"/>
      <c r="C14" s="92" t="s">
        <v>24</v>
      </c>
      <c r="D14" s="93"/>
      <c r="E14" s="94" t="s">
        <v>25</v>
      </c>
      <c r="F14" s="95" t="s">
        <v>25</v>
      </c>
      <c r="G14" s="187" t="s">
        <v>26</v>
      </c>
      <c r="H14" s="187" t="s">
        <v>27</v>
      </c>
      <c r="I14" s="187" t="s">
        <v>27</v>
      </c>
      <c r="J14" s="187" t="s">
        <v>27</v>
      </c>
      <c r="K14" s="187" t="s">
        <v>27</v>
      </c>
      <c r="L14" s="187" t="s">
        <v>27</v>
      </c>
      <c r="M14" s="187" t="s">
        <v>27</v>
      </c>
      <c r="N14" s="187" t="s">
        <v>27</v>
      </c>
      <c r="O14" s="187" t="s">
        <v>27</v>
      </c>
      <c r="P14" s="187"/>
      <c r="Q14" s="187" t="s">
        <v>28</v>
      </c>
      <c r="R14" s="187"/>
      <c r="S14" s="96" t="s">
        <v>29</v>
      </c>
      <c r="T14" s="96"/>
      <c r="V14" s="233"/>
    </row>
    <row r="15" spans="1:22" s="86" customFormat="1" ht="18.75" thickBot="1" x14ac:dyDescent="0.3">
      <c r="A15" s="200"/>
      <c r="B15" s="97">
        <v>1</v>
      </c>
      <c r="C15" s="87" t="s">
        <v>30</v>
      </c>
      <c r="D15" s="98" t="s">
        <v>31</v>
      </c>
      <c r="E15" s="99">
        <f>+'IM CABILDO'!E15+'IM CALERA'!E15+'IM CON CON'!E15+'IM HIJUELAS'!E15+'IM LA CRUZ'!E15+'IM LA LIGUA'!E15+'IM LIMACHE'!E15+'IM NOGALES'!E15+'IM OLMUE'!E15+'IM PAPUDO'!E15+'IM PETORCA'!E15+'IM PUCHUNCAVI'!E15+'IM QUILLOTA'!E15+'IM QUILPUE'!E15+'IM QUINTERO'!E15+'IM VILLA ALEMANA'!E15+'IM VIÑA DEL MAR'!E15+'IM ZAPALLAR'!E15</f>
        <v>62743159428</v>
      </c>
      <c r="F15" s="100">
        <f>SUM(G15:K15)</f>
        <v>15685789855</v>
      </c>
      <c r="G15" s="101">
        <f>+'IM CABILDO'!G15+'IM CALERA'!G15+'IM CON CON'!G15+'IM HIJUELAS'!G15+'IM LA CRUZ'!G15+'IM LA LIGUA'!G15+'IM LIMACHE'!G15+'IM NOGALES'!G15+'IM OLMUE'!G15+'IM PAPUDO'!G15+'IM PETORCA'!G15+'IM PUCHUNCAVI'!G15+'IM QUILLOTA'!G15+'IM QUILPUE'!G15+'IM QUINTERO'!G15+'IM VILLA ALEMANA'!G15+'IM VIÑA DEL MAR'!G15+'IM ZAPALLAR'!G15</f>
        <v>5228596619</v>
      </c>
      <c r="H15" s="101">
        <f>SUM('IM CABILDO'!H15+'IM CALERA'!H15+'IM CON CON'!H15+'IM HIJUELAS'!H15+'IM LA CRUZ'!H15+'IM LA LIGUA'!H15+'IM LIMACHE'!H15+'IM NOGALES'!H15+'IM OLMUE'!H15+'IM PAPUDO'!H15+'IM PETORCA'!H15+'IM PUCHUNCAVI'!H15+'IM QUILLOTA'!H15+'IM QUILPUE'!H15+'IM QUINTERO'!H15+'IM VILLA ALEMANA'!H15+'IM VIÑA DEL MAR'!H15+'IM ZAPALLAR'!H15)</f>
        <v>5228596618</v>
      </c>
      <c r="I15" s="101">
        <f>SUM('IM CABILDO'!I15+'IM CALERA'!I15+'IM CON CON'!I15+'IM HIJUELAS'!I15+'IM LA CRUZ'!I15+'IM LA LIGUA'!I15+'IM LIMACHE'!I15+'IM NOGALES'!I15+'IM OLMUE'!I15+'IM PAPUDO'!I15+'IM PETORCA'!I15+'IM PUCHUNCAVI'!I15+'IM QUILLOTA'!I15+'IM QUILPUE'!I15+'IM QUINTERO'!I15+'IM VILLA ALEMANA'!I15+'IM VIÑA DEL MAR'!I15+'IM ZAPALLAR'!I15)</f>
        <v>5228596618</v>
      </c>
      <c r="J15" s="102"/>
      <c r="K15" s="101"/>
      <c r="L15" s="101"/>
      <c r="M15" s="101"/>
      <c r="N15" s="101"/>
      <c r="O15" s="101"/>
      <c r="P15" s="101"/>
      <c r="Q15" s="101"/>
      <c r="R15" s="101"/>
      <c r="S15" s="103">
        <f t="shared" ref="S15:S80" si="0">SUM(G15:R15)</f>
        <v>15685789855</v>
      </c>
      <c r="T15" s="103">
        <f t="shared" ref="T15:T80" si="1">+F15-S15</f>
        <v>0</v>
      </c>
      <c r="V15" s="234">
        <f>+E15-F15</f>
        <v>47057369573</v>
      </c>
    </row>
    <row r="16" spans="1:22" s="86" customFormat="1" ht="30.75" customHeight="1" thickBot="1" x14ac:dyDescent="0.3">
      <c r="A16" s="200"/>
      <c r="B16" s="97">
        <v>2</v>
      </c>
      <c r="C16" s="87" t="s">
        <v>32</v>
      </c>
      <c r="D16" s="98" t="s">
        <v>31</v>
      </c>
      <c r="E16" s="99" t="e">
        <f>+'IM CABILDO'!E16+'IM CALERA'!E16+'IM CON CON'!E16+'IM HIJUELAS'!E16+'IM LA CRUZ'!E16+'IM LA LIGUA'!E16+'IM LIMACHE'!E16+'IM NOGALES'!E16+'IM OLMUE'!E16+'IM PAPUDO'!E16+'IM PETORCA'!E16+'IM PUCHUNCAVI'!E16+'IM QUILLOTA'!E16+'IM QUILPUE'!E16+'IM QUINTERO'!E16+'IM VILLA ALEMANA'!E16+'IM VIÑA DEL MAR'!E16+'IM ZAPALLAR'!#REF!</f>
        <v>#REF!</v>
      </c>
      <c r="F16" s="100" t="e">
        <f t="shared" ref="F16:F81" si="2">+S16</f>
        <v>#REF!</v>
      </c>
      <c r="G16" s="101" t="e">
        <f>+'IM CABILDO'!G16+'IM CALERA'!G16+'IM CON CON'!G16+'IM HIJUELAS'!G16+'IM LA CRUZ'!G16+'IM LA LIGUA'!G16+'IM LIMACHE'!G16+'IM NOGALES'!G16+'IM OLMUE'!G16+'IM PAPUDO'!G16+'IM PETORCA'!G16+'IM PUCHUNCAVI'!G16+'IM QUILLOTA'!G16+'IM QUILPUE'!G16+'IM QUINTERO'!G16+'IM VILLA ALEMANA'!G16+'IM VIÑA DEL MAR'!G16+'IM ZAPALLAR'!#REF!</f>
        <v>#REF!</v>
      </c>
      <c r="H16" s="101" t="e">
        <f>SUM('IM CABILDO'!H16+'IM CALERA'!H16+'IM CON CON'!H16+'IM HIJUELAS'!H16+'IM LA CRUZ'!H16+'IM LA LIGUA'!H16+'IM LIMACHE'!H16+'IM NOGALES'!H16+'IM OLMUE'!H16+'IM PAPUDO'!H16+'IM PETORCA'!H16+'IM PUCHUNCAVI'!H16+'IM QUILLOTA'!H16+'IM QUILPUE'!H16+'IM QUINTERO'!H16+'IM VILLA ALEMANA'!H16+'IM VIÑA DEL MAR'!H16+'IM ZAPALLAR'!#REF!)</f>
        <v>#REF!</v>
      </c>
      <c r="I16" s="101" t="e">
        <f>SUM('IM CABILDO'!I16+'IM CALERA'!I16+'IM CON CON'!I16+'IM HIJUELAS'!I16+'IM LA CRUZ'!I16+'IM LA LIGUA'!I16+'IM LIMACHE'!I16+'IM NOGALES'!I16+'IM OLMUE'!I16+'IM PAPUDO'!I16+'IM PETORCA'!I16+'IM PUCHUNCAVI'!I16+'IM QUILLOTA'!I16+'IM QUILPUE'!I16+'IM QUINTERO'!I16+'IM VILLA ALEMANA'!I16+'IM VIÑA DEL MAR'!I16+'IM ZAPALLAR'!#REF!)</f>
        <v>#REF!</v>
      </c>
      <c r="J16" s="108"/>
      <c r="K16" s="107"/>
      <c r="L16" s="107"/>
      <c r="M16" s="107"/>
      <c r="N16" s="107"/>
      <c r="O16" s="107"/>
      <c r="P16" s="107"/>
      <c r="Q16" s="107"/>
      <c r="R16" s="107"/>
      <c r="S16" s="109" t="e">
        <f t="shared" si="0"/>
        <v>#REF!</v>
      </c>
      <c r="T16" s="103" t="e">
        <f t="shared" si="1"/>
        <v>#REF!</v>
      </c>
      <c r="V16" s="234" t="e">
        <f>+E16-F16</f>
        <v>#REF!</v>
      </c>
    </row>
    <row r="17" spans="1:22" s="86" customFormat="1" ht="30.75" customHeight="1" thickBot="1" x14ac:dyDescent="0.3">
      <c r="A17" s="200"/>
      <c r="B17" s="97">
        <v>3</v>
      </c>
      <c r="C17" s="87" t="s">
        <v>33</v>
      </c>
      <c r="D17" s="98" t="s">
        <v>31</v>
      </c>
      <c r="E17" s="99" t="e">
        <f>+'IM CABILDO'!E17+'IM CALERA'!E17+'IM CON CON'!E17+'IM HIJUELAS'!E17+'IM LA CRUZ'!E17+'IM LA LIGUA'!E17+'IM LIMACHE'!E17+'IM NOGALES'!E17+'IM OLMUE'!E17+'IM PAPUDO'!E17+'IM PETORCA'!E17+'IM PUCHUNCAVI'!E17+'IM QUILLOTA'!E17+'IM QUILPUE'!E17+'IM QUINTERO'!E17+'IM VILLA ALEMANA'!E17+'IM VIÑA DEL MAR'!E17+'IM ZAPALLAR'!#REF!</f>
        <v>#REF!</v>
      </c>
      <c r="F17" s="100" t="e">
        <f t="shared" si="2"/>
        <v>#REF!</v>
      </c>
      <c r="G17" s="101" t="e">
        <f>+'IM CABILDO'!G17+'IM CALERA'!G17+'IM CON CON'!G17+'IM HIJUELAS'!G17+'IM LA CRUZ'!G17+'IM LA LIGUA'!G17+'IM LIMACHE'!G17+'IM NOGALES'!G17+'IM OLMUE'!G17+'IM PAPUDO'!G17+'IM PETORCA'!G17+'IM PUCHUNCAVI'!G17+'IM QUILLOTA'!G17+'IM QUILPUE'!G17+'IM QUINTERO'!G17+'IM VILLA ALEMANA'!G17+'IM VIÑA DEL MAR'!G17+'IM ZAPALLAR'!#REF!</f>
        <v>#REF!</v>
      </c>
      <c r="H17" s="101" t="e">
        <f>SUM('IM CABILDO'!H17+'IM CALERA'!H17+'IM CON CON'!H17+'IM HIJUELAS'!H17+'IM LA CRUZ'!H17+'IM LA LIGUA'!H17+'IM LIMACHE'!H17+'IM NOGALES'!H17+'IM OLMUE'!H17+'IM PAPUDO'!H17+'IM PETORCA'!H17+'IM PUCHUNCAVI'!H17+'IM QUILLOTA'!H17+'IM QUILPUE'!H17+'IM QUINTERO'!H17+'IM VILLA ALEMANA'!H17+'IM VIÑA DEL MAR'!H17+'IM ZAPALLAR'!#REF!)</f>
        <v>#REF!</v>
      </c>
      <c r="I17" s="101" t="e">
        <f>SUM('IM CABILDO'!I17+'IM CALERA'!I17+'IM CON CON'!I17+'IM HIJUELAS'!I17+'IM LA CRUZ'!I17+'IM LA LIGUA'!I17+'IM LIMACHE'!I17+'IM NOGALES'!I17+'IM OLMUE'!I17+'IM PAPUDO'!I17+'IM PETORCA'!I17+'IM PUCHUNCAVI'!I17+'IM QUILLOTA'!I17+'IM QUILPUE'!I17+'IM QUINTERO'!I17+'IM VILLA ALEMANA'!I17+'IM VIÑA DEL MAR'!I17+'IM ZAPALLAR'!#REF!)</f>
        <v>#REF!</v>
      </c>
      <c r="J17" s="108"/>
      <c r="K17" s="107"/>
      <c r="L17" s="107"/>
      <c r="M17" s="107"/>
      <c r="N17" s="107"/>
      <c r="O17" s="107"/>
      <c r="P17" s="107"/>
      <c r="Q17" s="107"/>
      <c r="R17" s="107"/>
      <c r="S17" s="109" t="e">
        <f t="shared" si="0"/>
        <v>#REF!</v>
      </c>
      <c r="T17" s="103" t="e">
        <f t="shared" si="1"/>
        <v>#REF!</v>
      </c>
      <c r="V17" s="234" t="e">
        <f>+E17-F17</f>
        <v>#REF!</v>
      </c>
    </row>
    <row r="18" spans="1:22" s="86" customFormat="1" ht="18.75" thickBot="1" x14ac:dyDescent="0.3">
      <c r="A18" s="200"/>
      <c r="B18" s="97">
        <v>4</v>
      </c>
      <c r="C18" s="87" t="s">
        <v>34</v>
      </c>
      <c r="D18" s="98" t="s">
        <v>31</v>
      </c>
      <c r="E18" s="99">
        <f>+'IM CABILDO'!E18+'IM CALERA'!E18+'IM CON CON'!E18+'IM HIJUELAS'!E18+'IM LA CRUZ'!E18+'IM LA LIGUA'!E18+'IM LIMACHE'!E18+'IM NOGALES'!E18+'IM OLMUE'!E18+'IM PAPUDO'!E18+'IM PETORCA'!E18+'IM PUCHUNCAVI'!E18+'IM QUILLOTA'!E18+'IM QUILPUE'!E18+'IM QUINTERO'!E18+'IM VILLA ALEMANA'!E18+'IM VIÑA DEL MAR'!E18+'IM ZAPALLAR'!E16</f>
        <v>778993716</v>
      </c>
      <c r="F18" s="100">
        <f>+G18+H18+I18+J18+K18</f>
        <v>194748429</v>
      </c>
      <c r="G18" s="101">
        <f>+'IM CABILDO'!G18+'IM CALERA'!G18+'IM CON CON'!G18+'IM HIJUELAS'!G18+'IM LA CRUZ'!G18+'IM LA LIGUA'!G18+'IM LIMACHE'!G18+'IM NOGALES'!G18+'IM OLMUE'!G18+'IM PAPUDO'!G18+'IM PETORCA'!G18+'IM PUCHUNCAVI'!G18+'IM QUILLOTA'!G18+'IM QUILPUE'!G18+'IM QUINTERO'!G18+'IM VILLA ALEMANA'!G18+'IM VIÑA DEL MAR'!G18+'IM ZAPALLAR'!G16</f>
        <v>64916143</v>
      </c>
      <c r="H18" s="101">
        <f>SUM('IM CABILDO'!H18+'IM CALERA'!H18+'IM CON CON'!H18+'IM HIJUELAS'!H18+'IM LA CRUZ'!H18+'IM LA LIGUA'!H18+'IM LIMACHE'!H18+'IM NOGALES'!H18+'IM OLMUE'!H18+'IM PAPUDO'!H18+'IM PETORCA'!H18+'IM PUCHUNCAVI'!H18+'IM QUILLOTA'!H18+'IM QUILPUE'!H18+'IM QUINTERO'!H18+'IM VILLA ALEMANA'!H18+'IM VIÑA DEL MAR'!H18+'IM ZAPALLAR'!H16)</f>
        <v>64916143</v>
      </c>
      <c r="I18" s="101">
        <f>SUM('IM CABILDO'!I18+'IM CALERA'!I18+'IM CON CON'!I18+'IM HIJUELAS'!I18+'IM LA CRUZ'!I18+'IM LA LIGUA'!I18+'IM LIMACHE'!I18+'IM NOGALES'!I18+'IM OLMUE'!I18+'IM PAPUDO'!I18+'IM PETORCA'!I18+'IM PUCHUNCAVI'!I18+'IM QUILLOTA'!I18+'IM QUILPUE'!I18+'IM QUINTERO'!I18+'IM VILLA ALEMANA'!I18+'IM VIÑA DEL MAR'!I18+'IM ZAPALLAR'!I16)</f>
        <v>64916143</v>
      </c>
      <c r="J18" s="108"/>
      <c r="K18" s="107"/>
      <c r="L18" s="107"/>
      <c r="M18" s="107"/>
      <c r="N18" s="107"/>
      <c r="O18" s="107"/>
      <c r="P18" s="107"/>
      <c r="Q18" s="107"/>
      <c r="R18" s="107"/>
      <c r="S18" s="109">
        <f t="shared" si="0"/>
        <v>194748429</v>
      </c>
      <c r="T18" s="103">
        <f t="shared" si="1"/>
        <v>0</v>
      </c>
      <c r="V18" s="234">
        <f>+E18-F18</f>
        <v>584245287</v>
      </c>
    </row>
    <row r="19" spans="1:22" s="86" customFormat="1" ht="18.75" thickBot="1" x14ac:dyDescent="0.3">
      <c r="A19" s="200"/>
      <c r="B19" s="97">
        <v>5</v>
      </c>
      <c r="C19" s="87" t="s">
        <v>35</v>
      </c>
      <c r="D19" s="98" t="s">
        <v>31</v>
      </c>
      <c r="E19" s="99" t="e">
        <f>+'IM CABILDO'!E19+'IM CALERA'!E19+'IM CON CON'!E19+'IM HIJUELAS'!E19+'IM LA CRUZ'!E19+'IM LA LIGUA'!E19+'IM LIMACHE'!E19+'IM NOGALES'!E19+'IM OLMUE'!E19+'IM PAPUDO'!E19+'IM PETORCA'!E19+'IM PUCHUNCAVI'!E19+'IM QUILLOTA'!E19+'IM QUILPUE'!E19+'IM QUINTERO'!E19+'IM VILLA ALEMANA'!E19+'IM VIÑA DEL MAR'!E19+'IM ZAPALLAR'!#REF!</f>
        <v>#REF!</v>
      </c>
      <c r="F19" s="100" t="e">
        <f t="shared" si="2"/>
        <v>#REF!</v>
      </c>
      <c r="G19" s="101" t="e">
        <f>+'IM CABILDO'!G19+'IM CALERA'!G19+'IM CON CON'!G19+'IM HIJUELAS'!G19+'IM LA CRUZ'!G19+'IM LA LIGUA'!G19+'IM LIMACHE'!G19+'IM NOGALES'!G19+'IM OLMUE'!G19+'IM PAPUDO'!G19+'IM PETORCA'!G19+'IM PUCHUNCAVI'!G19+'IM QUILLOTA'!G19+'IM QUILPUE'!G19+'IM QUINTERO'!G19+'IM VILLA ALEMANA'!G19+'IM VIÑA DEL MAR'!G19+'IM ZAPALLAR'!#REF!</f>
        <v>#REF!</v>
      </c>
      <c r="H19" s="101" t="e">
        <f>SUM('IM CABILDO'!H19+'IM CALERA'!H19+'IM CON CON'!H19+'IM HIJUELAS'!H19+'IM LA CRUZ'!H19+'IM LA LIGUA'!H19+'IM LIMACHE'!H19+'IM NOGALES'!H19+'IM OLMUE'!H19+'IM PAPUDO'!H19+'IM PETORCA'!H19+'IM PUCHUNCAVI'!H19+'IM QUILLOTA'!H19+'IM QUILPUE'!H19+'IM QUINTERO'!H19+'IM VILLA ALEMANA'!H19+'IM VIÑA DEL MAR'!H19+'IM ZAPALLAR'!#REF!)</f>
        <v>#REF!</v>
      </c>
      <c r="I19" s="101" t="e">
        <f>SUM('IM CABILDO'!I19+'IM CALERA'!I19+'IM CON CON'!I19+'IM HIJUELAS'!I19+'IM LA CRUZ'!I19+'IM LA LIGUA'!I19+'IM LIMACHE'!I19+'IM NOGALES'!I19+'IM OLMUE'!I19+'IM PAPUDO'!I19+'IM PETORCA'!I19+'IM PUCHUNCAVI'!I19+'IM QUILLOTA'!I19+'IM QUILPUE'!I19+'IM QUINTERO'!I19+'IM VILLA ALEMANA'!I19+'IM VIÑA DEL MAR'!I19+'IM ZAPALLAR'!#REF!)</f>
        <v>#REF!</v>
      </c>
      <c r="J19" s="108"/>
      <c r="K19" s="107"/>
      <c r="L19" s="107"/>
      <c r="M19" s="107"/>
      <c r="N19" s="107"/>
      <c r="O19" s="107"/>
      <c r="P19" s="107"/>
      <c r="Q19" s="107"/>
      <c r="R19" s="107"/>
      <c r="S19" s="109" t="e">
        <f t="shared" si="0"/>
        <v>#REF!</v>
      </c>
      <c r="T19" s="103" t="e">
        <f t="shared" si="1"/>
        <v>#REF!</v>
      </c>
      <c r="V19" s="234" t="e">
        <f>+E19-F19</f>
        <v>#REF!</v>
      </c>
    </row>
    <row r="20" spans="1:22" s="86" customFormat="1" ht="18.75" thickBot="1" x14ac:dyDescent="0.3">
      <c r="A20" s="200"/>
      <c r="B20" s="97">
        <v>6</v>
      </c>
      <c r="C20" s="87" t="s">
        <v>204</v>
      </c>
      <c r="D20" s="98"/>
      <c r="E20" s="99" t="e">
        <f>+'IM CABILDO'!E20+'IM CALERA'!E20+'IM CON CON'!E20+'IM HIJUELAS'!E20+'IM LA CRUZ'!E20+'IM LA LIGUA'!E20+'IM LIMACHE'!E20+'IM NOGALES'!E20+'IM OLMUE'!E20+'IM PAPUDO'!E20+'IM PETORCA'!E20+'IM PUCHUNCAVI'!E20+'IM QUILLOTA'!E20+'IM QUILPUE'!E20+'IM QUINTERO'!E20+'IM VILLA ALEMANA'!E20+'IM VIÑA DEL MAR'!E20+'IM ZAPALLAR'!#REF!</f>
        <v>#REF!</v>
      </c>
      <c r="F20" s="100"/>
      <c r="G20" s="101" t="e">
        <f>+'IM CABILDO'!G20+'IM CALERA'!G20+'IM CON CON'!G20+'IM HIJUELAS'!G20+'IM LA CRUZ'!G20+'IM LA LIGUA'!G20+'IM LIMACHE'!G20+'IM NOGALES'!G20+'IM OLMUE'!G20+'IM PAPUDO'!G20+'IM PETORCA'!G20+'IM PUCHUNCAVI'!G20+'IM QUILLOTA'!G20+'IM QUILPUE'!G20+'IM QUINTERO'!G20+'IM VILLA ALEMANA'!G20+'IM VIÑA DEL MAR'!G20+'IM ZAPALLAR'!#REF!</f>
        <v>#REF!</v>
      </c>
      <c r="H20" s="101" t="e">
        <f>SUM('IM CABILDO'!H20+'IM CALERA'!H20+'IM CON CON'!H20+'IM HIJUELAS'!H20+'IM LA CRUZ'!H20+'IM LA LIGUA'!H20+'IM LIMACHE'!H20+'IM NOGALES'!H20+'IM OLMUE'!H20+'IM PAPUDO'!H20+'IM PETORCA'!H20+'IM PUCHUNCAVI'!H20+'IM QUILLOTA'!H20+'IM QUILPUE'!H20+'IM QUINTERO'!H20+'IM VILLA ALEMANA'!H20+'IM VIÑA DEL MAR'!H20+'IM ZAPALLAR'!#REF!)</f>
        <v>#REF!</v>
      </c>
      <c r="I20" s="101" t="e">
        <f>SUM('IM CABILDO'!I20+'IM CALERA'!I20+'IM CON CON'!I20+'IM HIJUELAS'!I20+'IM LA CRUZ'!I20+'IM LA LIGUA'!I20+'IM LIMACHE'!I20+'IM NOGALES'!I20+'IM OLMUE'!I20+'IM PAPUDO'!I20+'IM PETORCA'!I20+'IM PUCHUNCAVI'!I20+'IM QUILLOTA'!I20+'IM QUILPUE'!I20+'IM QUINTERO'!I20+'IM VILLA ALEMANA'!I20+'IM VIÑA DEL MAR'!I20+'IM ZAPALLAR'!#REF!)</f>
        <v>#REF!</v>
      </c>
      <c r="J20" s="108"/>
      <c r="K20" s="107"/>
      <c r="L20" s="107"/>
      <c r="M20" s="107"/>
      <c r="N20" s="107"/>
      <c r="O20" s="107"/>
      <c r="P20" s="107"/>
      <c r="Q20" s="107"/>
      <c r="R20" s="107"/>
      <c r="S20" s="109"/>
      <c r="T20" s="103"/>
      <c r="V20" s="234"/>
    </row>
    <row r="21" spans="1:22" s="86" customFormat="1" ht="30.75" customHeight="1" thickBot="1" x14ac:dyDescent="0.3">
      <c r="A21" s="200"/>
      <c r="B21" s="97">
        <v>7</v>
      </c>
      <c r="C21" s="87" t="s">
        <v>36</v>
      </c>
      <c r="D21" s="98" t="s">
        <v>31</v>
      </c>
      <c r="E21" s="99" t="e">
        <f>+'IM CABILDO'!E21+'IM CALERA'!E21+'IM CON CON'!E21+'IM HIJUELAS'!E21+'IM LA CRUZ'!E21+'IM LA LIGUA'!E21+'IM LIMACHE'!E21+'IM NOGALES'!E21+'IM OLMUE'!E21+'IM PAPUDO'!E21+'IM PETORCA'!E21+'IM PUCHUNCAVI'!E21+'IM QUILLOTA'!E21+'IM QUILPUE'!E21+'IM QUINTERO'!E21+'IM VILLA ALEMANA'!E21+'IM VIÑA DEL MAR'!E21+'IM ZAPALLAR'!#REF!</f>
        <v>#REF!</v>
      </c>
      <c r="F21" s="100" t="e">
        <f t="shared" si="2"/>
        <v>#REF!</v>
      </c>
      <c r="G21" s="101" t="e">
        <f>+'IM CABILDO'!G21+'IM CALERA'!G21+'IM CON CON'!G21+'IM HIJUELAS'!G21+'IM LA CRUZ'!G21+'IM LA LIGUA'!G21+'IM LIMACHE'!G21+'IM NOGALES'!G21+'IM OLMUE'!G21+'IM PAPUDO'!G21+'IM PETORCA'!G21+'IM PUCHUNCAVI'!G21+'IM QUILLOTA'!G21+'IM QUILPUE'!G21+'IM QUINTERO'!G21+'IM VILLA ALEMANA'!G21+'IM VIÑA DEL MAR'!G21+'IM ZAPALLAR'!#REF!</f>
        <v>#REF!</v>
      </c>
      <c r="H21" s="101" t="e">
        <f>SUM('IM CABILDO'!H21+'IM CALERA'!H21+'IM CON CON'!H21+'IM HIJUELAS'!H21+'IM LA CRUZ'!H21+'IM LA LIGUA'!H21+'IM LIMACHE'!H21+'IM NOGALES'!H21+'IM OLMUE'!H21+'IM PAPUDO'!H21+'IM PETORCA'!H21+'IM PUCHUNCAVI'!H21+'IM QUILLOTA'!H21+'IM QUILPUE'!H21+'IM QUINTERO'!H21+'IM VILLA ALEMANA'!H21+'IM VIÑA DEL MAR'!H21+'IM ZAPALLAR'!#REF!)</f>
        <v>#REF!</v>
      </c>
      <c r="I21" s="101" t="e">
        <f>SUM('IM CABILDO'!I21+'IM CALERA'!I21+'IM CON CON'!I21+'IM HIJUELAS'!I21+'IM LA CRUZ'!I21+'IM LA LIGUA'!I21+'IM LIMACHE'!I21+'IM NOGALES'!I21+'IM OLMUE'!I21+'IM PAPUDO'!I21+'IM PETORCA'!I21+'IM PUCHUNCAVI'!I21+'IM QUILLOTA'!I21+'IM QUILPUE'!I21+'IM QUINTERO'!I21+'IM VILLA ALEMANA'!I21+'IM VIÑA DEL MAR'!I21+'IM ZAPALLAR'!#REF!)</f>
        <v>#REF!</v>
      </c>
      <c r="J21" s="108"/>
      <c r="K21" s="107"/>
      <c r="L21" s="107"/>
      <c r="M21" s="107"/>
      <c r="N21" s="107"/>
      <c r="O21" s="107"/>
      <c r="P21" s="107"/>
      <c r="Q21" s="107"/>
      <c r="R21" s="107"/>
      <c r="S21" s="109" t="e">
        <f t="shared" si="0"/>
        <v>#REF!</v>
      </c>
      <c r="T21" s="103" t="e">
        <f t="shared" si="1"/>
        <v>#REF!</v>
      </c>
      <c r="V21" s="234" t="e">
        <f t="shared" ref="V21:V86" si="3">+E21-F21</f>
        <v>#REF!</v>
      </c>
    </row>
    <row r="22" spans="1:22" s="86" customFormat="1" ht="18.75" thickBot="1" x14ac:dyDescent="0.3">
      <c r="A22" s="200"/>
      <c r="B22" s="97">
        <v>8</v>
      </c>
      <c r="C22" s="87" t="s">
        <v>37</v>
      </c>
      <c r="D22" s="98" t="s">
        <v>31</v>
      </c>
      <c r="E22" s="99">
        <f>+'IM CABILDO'!E22+'IM CALERA'!E22+'IM CON CON'!E22+'IM HIJUELAS'!E22+'IM LA CRUZ'!E22+'IM LA LIGUA'!E22+'IM LIMACHE'!E22+'IM NOGALES'!E22+'IM OLMUE'!E22+'IM PAPUDO'!E22+'IM PETORCA'!E22+'IM PUCHUNCAVI'!E22+'IM QUILLOTA'!E22+'IM QUILPUE'!E22+'IM QUINTERO'!E22+'IM VILLA ALEMANA'!E22+'IM VIÑA DEL MAR'!E22+'IM ZAPALLAR'!E17</f>
        <v>104265516</v>
      </c>
      <c r="F22" s="100">
        <f>+G22+H22+I22+J22+K22</f>
        <v>27490775</v>
      </c>
      <c r="G22" s="101">
        <f>+'IM CABILDO'!G22+'IM CALERA'!G22+'IM CON CON'!G22+'IM HIJUELAS'!G22+'IM LA CRUZ'!G22+'IM LA LIGUA'!G22+'IM LIMACHE'!G22+'IM NOGALES'!G22+'IM OLMUE'!G22+'IM PAPUDO'!G22+'IM PETORCA'!G22+'IM PUCHUNCAVI'!G22+'IM QUILLOTA'!G22+'IM QUILPUE'!G22+'IM QUINTERO'!G22+'IM VILLA ALEMANA'!G22+'IM VIÑA DEL MAR'!G22+'IM ZAPALLAR'!G17</f>
        <v>9163585</v>
      </c>
      <c r="H22" s="101">
        <f>SUM('IM CABILDO'!H22+'IM CALERA'!H22+'IM CON CON'!H22+'IM HIJUELAS'!H22+'IM LA CRUZ'!H22+'IM LA LIGUA'!H22+'IM LIMACHE'!H22+'IM NOGALES'!H22+'IM OLMUE'!H22+'IM PAPUDO'!H22+'IM PETORCA'!H22+'IM PUCHUNCAVI'!H22+'IM QUILLOTA'!H22+'IM QUILPUE'!H22+'IM QUINTERO'!H22+'IM VILLA ALEMANA'!H22+'IM VIÑA DEL MAR'!H22+'IM ZAPALLAR'!H17)</f>
        <v>9163595</v>
      </c>
      <c r="I22" s="101">
        <f>SUM('IM CABILDO'!I22+'IM CALERA'!I22+'IM CON CON'!I22+'IM HIJUELAS'!I22+'IM LA CRUZ'!I22+'IM LA LIGUA'!I22+'IM LIMACHE'!I22+'IM NOGALES'!I22+'IM OLMUE'!I22+'IM PAPUDO'!I22+'IM PETORCA'!I22+'IM PUCHUNCAVI'!I22+'IM QUILLOTA'!I22+'IM QUILPUE'!I22+'IM QUINTERO'!I22+'IM VILLA ALEMANA'!I22+'IM VIÑA DEL MAR'!I22+'IM ZAPALLAR'!I17)</f>
        <v>9163595</v>
      </c>
      <c r="J22" s="108"/>
      <c r="K22" s="107"/>
      <c r="L22" s="107"/>
      <c r="M22" s="107"/>
      <c r="N22" s="107"/>
      <c r="O22" s="107"/>
      <c r="P22" s="107"/>
      <c r="Q22" s="107"/>
      <c r="R22" s="107"/>
      <c r="S22" s="109">
        <f t="shared" si="0"/>
        <v>27490775</v>
      </c>
      <c r="T22" s="103">
        <f t="shared" si="1"/>
        <v>0</v>
      </c>
      <c r="V22" s="234">
        <f t="shared" si="3"/>
        <v>76774741</v>
      </c>
    </row>
    <row r="23" spans="1:22" s="86" customFormat="1" ht="30.75" customHeight="1" thickBot="1" x14ac:dyDescent="0.3">
      <c r="A23" s="200"/>
      <c r="B23" s="97">
        <v>9</v>
      </c>
      <c r="C23" s="87" t="s">
        <v>38</v>
      </c>
      <c r="D23" s="98" t="s">
        <v>31</v>
      </c>
      <c r="E23" s="99" t="e">
        <f>+'IM CABILDO'!E23+'IM CALERA'!E23+'IM CON CON'!E23+'IM HIJUELAS'!E23+'IM LA CRUZ'!E23+'IM LA LIGUA'!E23+'IM LIMACHE'!E23+'IM NOGALES'!E23+'IM OLMUE'!E23+'IM PAPUDO'!E23+'IM PETORCA'!E23+'IM PUCHUNCAVI'!E23+'IM QUILLOTA'!E23+'IM QUILPUE'!E23+'IM QUINTERO'!E23+'IM VILLA ALEMANA'!E23+'IM VIÑA DEL MAR'!E23+'IM ZAPALLAR'!#REF!</f>
        <v>#REF!</v>
      </c>
      <c r="F23" s="100" t="e">
        <f t="shared" si="2"/>
        <v>#REF!</v>
      </c>
      <c r="G23" s="101" t="e">
        <f>+'IM CABILDO'!G23+'IM CALERA'!G23+'IM CON CON'!G23+'IM HIJUELAS'!G23+'IM LA CRUZ'!G23+'IM LA LIGUA'!G23+'IM LIMACHE'!G23+'IM NOGALES'!G23+'IM OLMUE'!G23+'IM PAPUDO'!G23+'IM PETORCA'!G23+'IM PUCHUNCAVI'!G23+'IM QUILLOTA'!G23+'IM QUILPUE'!G23+'IM QUINTERO'!G23+'IM VILLA ALEMANA'!G23+'IM VIÑA DEL MAR'!G23+'IM ZAPALLAR'!#REF!</f>
        <v>#REF!</v>
      </c>
      <c r="H23" s="101" t="e">
        <f>SUM('IM CABILDO'!H23+'IM CALERA'!H23+'IM CON CON'!H23+'IM HIJUELAS'!H23+'IM LA CRUZ'!H23+'IM LA LIGUA'!H23+'IM LIMACHE'!H23+'IM NOGALES'!H23+'IM OLMUE'!H23+'IM PAPUDO'!H23+'IM PETORCA'!H23+'IM PUCHUNCAVI'!H23+'IM QUILLOTA'!H23+'IM QUILPUE'!H23+'IM QUINTERO'!H23+'IM VILLA ALEMANA'!H23+'IM VIÑA DEL MAR'!H23+'IM ZAPALLAR'!#REF!)</f>
        <v>#REF!</v>
      </c>
      <c r="I23" s="101" t="e">
        <f>SUM('IM CABILDO'!I23+'IM CALERA'!I23+'IM CON CON'!I23+'IM HIJUELAS'!I23+'IM LA CRUZ'!I23+'IM LA LIGUA'!I23+'IM LIMACHE'!I23+'IM NOGALES'!I23+'IM OLMUE'!I23+'IM PAPUDO'!I23+'IM PETORCA'!I23+'IM PUCHUNCAVI'!I23+'IM QUILLOTA'!I23+'IM QUILPUE'!I23+'IM QUINTERO'!I23+'IM VILLA ALEMANA'!I23+'IM VIÑA DEL MAR'!I23+'IM ZAPALLAR'!#REF!)</f>
        <v>#REF!</v>
      </c>
      <c r="J23" s="108"/>
      <c r="K23" s="107"/>
      <c r="L23" s="107"/>
      <c r="M23" s="107"/>
      <c r="N23" s="107"/>
      <c r="O23" s="107"/>
      <c r="P23" s="107"/>
      <c r="Q23" s="107"/>
      <c r="R23" s="107"/>
      <c r="S23" s="109" t="e">
        <f t="shared" si="0"/>
        <v>#REF!</v>
      </c>
      <c r="T23" s="103" t="e">
        <f t="shared" si="1"/>
        <v>#REF!</v>
      </c>
      <c r="V23" s="234" t="e">
        <f t="shared" si="3"/>
        <v>#REF!</v>
      </c>
    </row>
    <row r="24" spans="1:22" s="86" customFormat="1" ht="18.75" thickBot="1" x14ac:dyDescent="0.3">
      <c r="A24" s="200"/>
      <c r="B24" s="97">
        <v>10</v>
      </c>
      <c r="C24" s="87" t="s">
        <v>39</v>
      </c>
      <c r="D24" s="98" t="s">
        <v>31</v>
      </c>
      <c r="E24" s="99">
        <f>+'IM CABILDO'!E24+'IM CALERA'!E24+'IM CON CON'!E24+'IM HIJUELAS'!E24+'IM LA CRUZ'!E24+'IM LA LIGUA'!E24+'IM LIMACHE'!E24+'IM NOGALES'!E24+'IM OLMUE'!E24+'IM PAPUDO'!E24+'IM PETORCA'!E24+'IM PUCHUNCAVI'!E24+'IM QUILLOTA'!E24+'IM QUILPUE'!E24+'IM QUINTERO'!E24+'IM VILLA ALEMANA'!E24+'IM VIÑA DEL MAR'!E24+'IM ZAPALLAR'!E18</f>
        <v>165763668</v>
      </c>
      <c r="F24" s="100">
        <f>+G24+H24+I24+J24+K24</f>
        <v>41440935</v>
      </c>
      <c r="G24" s="101">
        <f>+'IM CABILDO'!G24+'IM CALERA'!G24+'IM CON CON'!G24+'IM HIJUELAS'!G24+'IM LA CRUZ'!G24+'IM LA LIGUA'!G24+'IM LIMACHE'!G24+'IM NOGALES'!G24+'IM OLMUE'!G24+'IM PAPUDO'!G24+'IM PETORCA'!G24+'IM PUCHUNCAVI'!G24+'IM QUILLOTA'!G24+'IM QUILPUE'!G24+'IM QUINTERO'!G24+'IM VILLA ALEMANA'!G24+'IM VIÑA DEL MAR'!G24+'IM ZAPALLAR'!G18</f>
        <v>13813639</v>
      </c>
      <c r="H24" s="101">
        <f>SUM('IM CABILDO'!H24+'IM CALERA'!H24+'IM CON CON'!H24+'IM HIJUELAS'!H24+'IM LA CRUZ'!H24+'IM LA LIGUA'!H24+'IM LIMACHE'!H24+'IM NOGALES'!H24+'IM OLMUE'!H24+'IM PAPUDO'!H24+'IM PETORCA'!H24+'IM PUCHUNCAVI'!H24+'IM QUILLOTA'!H24+'IM QUILPUE'!H24+'IM QUINTERO'!H24+'IM VILLA ALEMANA'!H24+'IM VIÑA DEL MAR'!H24+'IM ZAPALLAR'!H18)</f>
        <v>13813648</v>
      </c>
      <c r="I24" s="101">
        <f>SUM('IM CABILDO'!I24+'IM CALERA'!I24+'IM CON CON'!I24+'IM HIJUELAS'!I24+'IM LA CRUZ'!I24+'IM LA LIGUA'!I24+'IM LIMACHE'!I24+'IM NOGALES'!I24+'IM OLMUE'!I24+'IM PAPUDO'!I24+'IM PETORCA'!I24+'IM PUCHUNCAVI'!I24+'IM QUILLOTA'!I24+'IM QUILPUE'!I24+'IM QUINTERO'!I24+'IM VILLA ALEMANA'!I24+'IM VIÑA DEL MAR'!I24+'IM ZAPALLAR'!I18)</f>
        <v>13813648</v>
      </c>
      <c r="J24" s="108"/>
      <c r="K24" s="107"/>
      <c r="L24" s="107"/>
      <c r="M24" s="107"/>
      <c r="N24" s="107"/>
      <c r="O24" s="107"/>
      <c r="P24" s="107"/>
      <c r="Q24" s="107"/>
      <c r="R24" s="107"/>
      <c r="S24" s="109">
        <f t="shared" si="0"/>
        <v>41440935</v>
      </c>
      <c r="T24" s="103">
        <f t="shared" si="1"/>
        <v>0</v>
      </c>
      <c r="V24" s="234">
        <f t="shared" si="3"/>
        <v>124322733</v>
      </c>
    </row>
    <row r="25" spans="1:22" s="86" customFormat="1" ht="18.75" thickBot="1" x14ac:dyDescent="0.3">
      <c r="A25" s="200"/>
      <c r="B25" s="97">
        <v>11</v>
      </c>
      <c r="C25" s="87" t="s">
        <v>40</v>
      </c>
      <c r="D25" s="98"/>
      <c r="E25" s="99" t="e">
        <f>+'IM CABILDO'!E25+'IM CALERA'!E25+'IM CON CON'!E25+'IM HIJUELAS'!E25+'IM LA CRUZ'!E25+'IM LA LIGUA'!E25+'IM LIMACHE'!E25+'IM NOGALES'!E25+'IM OLMUE'!E25+'IM PAPUDO'!E25+'IM PETORCA'!E25+'IM PUCHUNCAVI'!E25+'IM QUILLOTA'!E25+'IM QUILPUE'!E25+'IM QUINTERO'!E25+'IM VILLA ALEMANA'!E25+'IM VIÑA DEL MAR'!E25+'IM ZAPALLAR'!#REF!</f>
        <v>#REF!</v>
      </c>
      <c r="F25" s="100" t="e">
        <f t="shared" si="2"/>
        <v>#REF!</v>
      </c>
      <c r="G25" s="101" t="e">
        <f>+'IM CABILDO'!G25+'IM CALERA'!G25+'IM CON CON'!G25+'IM HIJUELAS'!G25+'IM LA CRUZ'!G25+'IM LA LIGUA'!G25+'IM LIMACHE'!G25+'IM NOGALES'!G25+'IM OLMUE'!G25+'IM PAPUDO'!G25+'IM PETORCA'!G25+'IM PUCHUNCAVI'!G25+'IM QUILLOTA'!G25+'IM QUILPUE'!G25+'IM QUINTERO'!G25+'IM VILLA ALEMANA'!G25+'IM VIÑA DEL MAR'!G25+'IM ZAPALLAR'!#REF!</f>
        <v>#REF!</v>
      </c>
      <c r="H25" s="101" t="e">
        <f>SUM('IM CABILDO'!H25+'IM CALERA'!H25+'IM CON CON'!H25+'IM HIJUELAS'!H25+'IM LA CRUZ'!H25+'IM LA LIGUA'!H25+'IM LIMACHE'!H25+'IM NOGALES'!H25+'IM OLMUE'!H25+'IM PAPUDO'!H25+'IM PETORCA'!H25+'IM PUCHUNCAVI'!H25+'IM QUILLOTA'!H25+'IM QUILPUE'!H25+'IM QUINTERO'!H25+'IM VILLA ALEMANA'!H25+'IM VIÑA DEL MAR'!H25+'IM ZAPALLAR'!#REF!)</f>
        <v>#REF!</v>
      </c>
      <c r="I25" s="101" t="e">
        <f>SUM('IM CABILDO'!I25+'IM CALERA'!I25+'IM CON CON'!I25+'IM HIJUELAS'!I25+'IM LA CRUZ'!I25+'IM LA LIGUA'!I25+'IM LIMACHE'!I25+'IM NOGALES'!I25+'IM OLMUE'!I25+'IM PAPUDO'!I25+'IM PETORCA'!I25+'IM PUCHUNCAVI'!I25+'IM QUILLOTA'!I25+'IM QUILPUE'!I25+'IM QUINTERO'!I25+'IM VILLA ALEMANA'!I25+'IM VIÑA DEL MAR'!I25+'IM ZAPALLAR'!#REF!)</f>
        <v>#REF!</v>
      </c>
      <c r="J25" s="108"/>
      <c r="K25" s="107"/>
      <c r="L25" s="107"/>
      <c r="M25" s="107"/>
      <c r="N25" s="107"/>
      <c r="O25" s="107"/>
      <c r="P25" s="107"/>
      <c r="Q25" s="107"/>
      <c r="R25" s="107"/>
      <c r="S25" s="109" t="e">
        <f t="shared" si="0"/>
        <v>#REF!</v>
      </c>
      <c r="T25" s="103" t="e">
        <f t="shared" si="1"/>
        <v>#REF!</v>
      </c>
      <c r="U25" s="202"/>
      <c r="V25" s="234" t="e">
        <f t="shared" si="3"/>
        <v>#REF!</v>
      </c>
    </row>
    <row r="26" spans="1:22" s="86" customFormat="1" ht="18.75" thickBot="1" x14ac:dyDescent="0.3">
      <c r="A26" s="200"/>
      <c r="B26" s="97">
        <v>12</v>
      </c>
      <c r="C26" s="87" t="s">
        <v>41</v>
      </c>
      <c r="D26" s="98"/>
      <c r="E26" s="99" t="e">
        <f>+'IM CABILDO'!E26+'IM CALERA'!E26+'IM CON CON'!E26+'IM HIJUELAS'!E26+'IM LA CRUZ'!E26+'IM LA LIGUA'!E26+'IM LIMACHE'!E26+'IM NOGALES'!E26+'IM OLMUE'!E26+'IM PAPUDO'!E26+'IM PETORCA'!E26+'IM PUCHUNCAVI'!E26+'IM QUILLOTA'!E26+'IM QUILPUE'!E26+'IM QUINTERO'!E26+'IM VILLA ALEMANA'!E26+'IM VIÑA DEL MAR'!E26+'IM ZAPALLAR'!#REF!</f>
        <v>#REF!</v>
      </c>
      <c r="F26" s="100" t="e">
        <f t="shared" si="2"/>
        <v>#REF!</v>
      </c>
      <c r="G26" s="101" t="e">
        <f>+'IM CABILDO'!G26+'IM CALERA'!G26+'IM CON CON'!G26+'IM HIJUELAS'!G26+'IM LA CRUZ'!G26+'IM LA LIGUA'!G26+'IM LIMACHE'!G26+'IM NOGALES'!G26+'IM OLMUE'!G26+'IM PAPUDO'!G26+'IM PETORCA'!G26+'IM PUCHUNCAVI'!G26+'IM QUILLOTA'!G26+'IM QUILPUE'!G26+'IM QUINTERO'!G26+'IM VILLA ALEMANA'!G26+'IM VIÑA DEL MAR'!G26+'IM ZAPALLAR'!#REF!</f>
        <v>#REF!</v>
      </c>
      <c r="H26" s="101" t="e">
        <f>SUM('IM CABILDO'!H26+'IM CALERA'!H26+'IM CON CON'!H26+'IM HIJUELAS'!H26+'IM LA CRUZ'!H26+'IM LA LIGUA'!H26+'IM LIMACHE'!H26+'IM NOGALES'!H26+'IM OLMUE'!H26+'IM PAPUDO'!H26+'IM PETORCA'!H26+'IM PUCHUNCAVI'!H26+'IM QUILLOTA'!H26+'IM QUILPUE'!H26+'IM QUINTERO'!H26+'IM VILLA ALEMANA'!H26+'IM VIÑA DEL MAR'!H26+'IM ZAPALLAR'!#REF!)</f>
        <v>#REF!</v>
      </c>
      <c r="I26" s="101" t="e">
        <f>SUM('IM CABILDO'!I26+'IM CALERA'!I26+'IM CON CON'!I26+'IM HIJUELAS'!I26+'IM LA CRUZ'!I26+'IM LA LIGUA'!I26+'IM LIMACHE'!I26+'IM NOGALES'!I26+'IM OLMUE'!I26+'IM PAPUDO'!I26+'IM PETORCA'!I26+'IM PUCHUNCAVI'!I26+'IM QUILLOTA'!I26+'IM QUILPUE'!I26+'IM QUINTERO'!I26+'IM VILLA ALEMANA'!I26+'IM VIÑA DEL MAR'!I26+'IM ZAPALLAR'!#REF!)</f>
        <v>#REF!</v>
      </c>
      <c r="J26" s="108"/>
      <c r="K26" s="107"/>
      <c r="L26" s="107"/>
      <c r="M26" s="107"/>
      <c r="N26" s="107"/>
      <c r="O26" s="107"/>
      <c r="P26" s="107"/>
      <c r="Q26" s="107"/>
      <c r="R26" s="107"/>
      <c r="S26" s="109" t="e">
        <f t="shared" si="0"/>
        <v>#REF!</v>
      </c>
      <c r="T26" s="103" t="e">
        <f t="shared" si="1"/>
        <v>#REF!</v>
      </c>
      <c r="U26" s="202"/>
      <c r="V26" s="234" t="e">
        <f t="shared" si="3"/>
        <v>#REF!</v>
      </c>
    </row>
    <row r="27" spans="1:22" s="86" customFormat="1" ht="30.75" customHeight="1" thickBot="1" x14ac:dyDescent="0.3">
      <c r="A27" s="200"/>
      <c r="B27" s="97">
        <v>13</v>
      </c>
      <c r="C27" s="87" t="s">
        <v>42</v>
      </c>
      <c r="D27" s="98"/>
      <c r="E27" s="99" t="e">
        <f>+'IM CABILDO'!E27+'IM CALERA'!E27+'IM CON CON'!E27+'IM HIJUELAS'!E27+'IM LA CRUZ'!E27+'IM LA LIGUA'!E27+'IM LIMACHE'!E27+'IM NOGALES'!E27+'IM OLMUE'!E27+'IM PAPUDO'!E27+'IM PETORCA'!E27+'IM PUCHUNCAVI'!E27+'IM QUILLOTA'!E27+'IM QUILPUE'!E27+'IM QUINTERO'!E27+'IM VILLA ALEMANA'!E27+'IM VIÑA DEL MAR'!E27+'IM ZAPALLAR'!#REF!</f>
        <v>#REF!</v>
      </c>
      <c r="F27" s="100" t="e">
        <f t="shared" si="2"/>
        <v>#REF!</v>
      </c>
      <c r="G27" s="101" t="e">
        <f>+'IM CABILDO'!G27+'IM CALERA'!G27+'IM CON CON'!G27+'IM HIJUELAS'!G27+'IM LA CRUZ'!G27+'IM LA LIGUA'!G27+'IM LIMACHE'!G27+'IM NOGALES'!G27+'IM OLMUE'!G27+'IM PAPUDO'!G27+'IM PETORCA'!G27+'IM PUCHUNCAVI'!G27+'IM QUILLOTA'!G27+'IM QUILPUE'!G27+'IM QUINTERO'!G27+'IM VILLA ALEMANA'!G27+'IM VIÑA DEL MAR'!G27+'IM ZAPALLAR'!#REF!</f>
        <v>#REF!</v>
      </c>
      <c r="H27" s="101" t="e">
        <f>SUM('IM CABILDO'!H27+'IM CALERA'!H27+'IM CON CON'!H27+'IM HIJUELAS'!H27+'IM LA CRUZ'!H27+'IM LA LIGUA'!H27+'IM LIMACHE'!H27+'IM NOGALES'!H27+'IM OLMUE'!H27+'IM PAPUDO'!H27+'IM PETORCA'!H27+'IM PUCHUNCAVI'!H27+'IM QUILLOTA'!H27+'IM QUILPUE'!H27+'IM QUINTERO'!H27+'IM VILLA ALEMANA'!H27+'IM VIÑA DEL MAR'!H27+'IM ZAPALLAR'!#REF!)</f>
        <v>#REF!</v>
      </c>
      <c r="I27" s="101" t="e">
        <f>SUM('IM CABILDO'!I27+'IM CALERA'!I27+'IM CON CON'!I27+'IM HIJUELAS'!I27+'IM LA CRUZ'!I27+'IM LA LIGUA'!I27+'IM LIMACHE'!I27+'IM NOGALES'!I27+'IM OLMUE'!I27+'IM PAPUDO'!I27+'IM PETORCA'!I27+'IM PUCHUNCAVI'!I27+'IM QUILLOTA'!I27+'IM QUILPUE'!I27+'IM QUINTERO'!I27+'IM VILLA ALEMANA'!I27+'IM VIÑA DEL MAR'!I27+'IM ZAPALLAR'!#REF!)</f>
        <v>#REF!</v>
      </c>
      <c r="J27" s="108"/>
      <c r="K27" s="107"/>
      <c r="L27" s="107"/>
      <c r="M27" s="107"/>
      <c r="N27" s="107"/>
      <c r="O27" s="107"/>
      <c r="P27" s="107"/>
      <c r="Q27" s="107"/>
      <c r="R27" s="107"/>
      <c r="S27" s="109" t="e">
        <f t="shared" si="0"/>
        <v>#REF!</v>
      </c>
      <c r="T27" s="103" t="e">
        <f t="shared" si="1"/>
        <v>#REF!</v>
      </c>
      <c r="V27" s="234" t="e">
        <f t="shared" si="3"/>
        <v>#REF!</v>
      </c>
    </row>
    <row r="28" spans="1:22" s="86" customFormat="1" ht="30.75" customHeight="1" thickBot="1" x14ac:dyDescent="0.3">
      <c r="A28" s="200"/>
      <c r="B28" s="97">
        <v>14</v>
      </c>
      <c r="C28" s="87" t="s">
        <v>43</v>
      </c>
      <c r="D28" s="98"/>
      <c r="E28" s="99" t="e">
        <f>+'IM CABILDO'!E28+'IM CALERA'!E28+'IM CON CON'!E28+'IM HIJUELAS'!E28+'IM LA CRUZ'!E28+'IM LA LIGUA'!E28+'IM LIMACHE'!E28+'IM NOGALES'!E28+'IM OLMUE'!E28+'IM PAPUDO'!E28+'IM PETORCA'!E28+'IM PUCHUNCAVI'!E28+'IM QUILLOTA'!E28+'IM QUILPUE'!E28+'IM QUINTERO'!E28+'IM VILLA ALEMANA'!E28+'IM VIÑA DEL MAR'!E28+'IM ZAPALLAR'!#REF!</f>
        <v>#REF!</v>
      </c>
      <c r="F28" s="100" t="e">
        <f t="shared" si="2"/>
        <v>#REF!</v>
      </c>
      <c r="G28" s="101" t="e">
        <f>+'IM CABILDO'!G28+'IM CALERA'!G28+'IM CON CON'!G28+'IM HIJUELAS'!G28+'IM LA CRUZ'!G28+'IM LA LIGUA'!G28+'IM LIMACHE'!G28+'IM NOGALES'!G28+'IM OLMUE'!G28+'IM PAPUDO'!G28+'IM PETORCA'!G28+'IM PUCHUNCAVI'!G28+'IM QUILLOTA'!G28+'IM QUILPUE'!G28+'IM QUINTERO'!G28+'IM VILLA ALEMANA'!G28+'IM VIÑA DEL MAR'!G28+'IM ZAPALLAR'!#REF!</f>
        <v>#REF!</v>
      </c>
      <c r="H28" s="101" t="e">
        <f>SUM('IM CABILDO'!H28+'IM CALERA'!H28+'IM CON CON'!H28+'IM HIJUELAS'!H28+'IM LA CRUZ'!H28+'IM LA LIGUA'!H28+'IM LIMACHE'!H28+'IM NOGALES'!H28+'IM OLMUE'!H28+'IM PAPUDO'!H28+'IM PETORCA'!H28+'IM PUCHUNCAVI'!H28+'IM QUILLOTA'!H28+'IM QUILPUE'!H28+'IM QUINTERO'!H28+'IM VILLA ALEMANA'!H28+'IM VIÑA DEL MAR'!H28+'IM ZAPALLAR'!#REF!)</f>
        <v>#REF!</v>
      </c>
      <c r="I28" s="101" t="e">
        <f>SUM('IM CABILDO'!I28+'IM CALERA'!I28+'IM CON CON'!I28+'IM HIJUELAS'!I28+'IM LA CRUZ'!I28+'IM LA LIGUA'!I28+'IM LIMACHE'!I28+'IM NOGALES'!I28+'IM OLMUE'!I28+'IM PAPUDO'!I28+'IM PETORCA'!I28+'IM PUCHUNCAVI'!I28+'IM QUILLOTA'!I28+'IM QUILPUE'!I28+'IM QUINTERO'!I28+'IM VILLA ALEMANA'!I28+'IM VIÑA DEL MAR'!I28+'IM ZAPALLAR'!#REF!)</f>
        <v>#REF!</v>
      </c>
      <c r="J28" s="108"/>
      <c r="K28" s="107"/>
      <c r="L28" s="107"/>
      <c r="M28" s="107"/>
      <c r="N28" s="107"/>
      <c r="O28" s="107"/>
      <c r="P28" s="107"/>
      <c r="Q28" s="107"/>
      <c r="R28" s="107"/>
      <c r="S28" s="109" t="e">
        <f t="shared" si="0"/>
        <v>#REF!</v>
      </c>
      <c r="T28" s="103" t="e">
        <f t="shared" si="1"/>
        <v>#REF!</v>
      </c>
      <c r="U28" s="202"/>
      <c r="V28" s="234" t="e">
        <f t="shared" si="3"/>
        <v>#REF!</v>
      </c>
    </row>
    <row r="29" spans="1:22" s="86" customFormat="1" ht="30.75" customHeight="1" thickBot="1" x14ac:dyDescent="0.3">
      <c r="A29" s="200"/>
      <c r="B29" s="97">
        <v>15</v>
      </c>
      <c r="C29" s="87" t="s">
        <v>44</v>
      </c>
      <c r="D29" s="98"/>
      <c r="E29" s="99" t="e">
        <f>+'IM CABILDO'!E29+'IM CALERA'!E29+'IM CON CON'!E29+'IM HIJUELAS'!E29+'IM LA CRUZ'!E29+'IM LA LIGUA'!E29+'IM LIMACHE'!E29+'IM NOGALES'!E29+'IM OLMUE'!E29+'IM PAPUDO'!E29+'IM PETORCA'!E29+'IM PUCHUNCAVI'!E29+'IM QUILLOTA'!E29+'IM QUILPUE'!E29+'IM QUINTERO'!E29+'IM VILLA ALEMANA'!E29+'IM VIÑA DEL MAR'!E29+'IM ZAPALLAR'!#REF!</f>
        <v>#REF!</v>
      </c>
      <c r="F29" s="100" t="e">
        <f t="shared" si="2"/>
        <v>#REF!</v>
      </c>
      <c r="G29" s="101" t="e">
        <f>+'IM CABILDO'!G29+'IM CALERA'!G29+'IM CON CON'!G29+'IM HIJUELAS'!G29+'IM LA CRUZ'!G29+'IM LA LIGUA'!G29+'IM LIMACHE'!G29+'IM NOGALES'!G29+'IM OLMUE'!G29+'IM PAPUDO'!G29+'IM PETORCA'!G29+'IM PUCHUNCAVI'!G29+'IM QUILLOTA'!G29+'IM QUILPUE'!G29+'IM QUINTERO'!G29+'IM VILLA ALEMANA'!G29+'IM VIÑA DEL MAR'!G29+'IM ZAPALLAR'!#REF!</f>
        <v>#REF!</v>
      </c>
      <c r="H29" s="101" t="e">
        <f>SUM('IM CABILDO'!H29+'IM CALERA'!H29+'IM CON CON'!H29+'IM HIJUELAS'!H29+'IM LA CRUZ'!H29+'IM LA LIGUA'!H29+'IM LIMACHE'!H29+'IM NOGALES'!H29+'IM OLMUE'!H29+'IM PAPUDO'!H29+'IM PETORCA'!H29+'IM PUCHUNCAVI'!H29+'IM QUILLOTA'!H29+'IM QUILPUE'!H29+'IM QUINTERO'!H29+'IM VILLA ALEMANA'!H29+'IM VIÑA DEL MAR'!H29+'IM ZAPALLAR'!#REF!)</f>
        <v>#REF!</v>
      </c>
      <c r="I29" s="101" t="e">
        <f>SUM('IM CABILDO'!I29+'IM CALERA'!I29+'IM CON CON'!I29+'IM HIJUELAS'!I29+'IM LA CRUZ'!I29+'IM LA LIGUA'!I29+'IM LIMACHE'!I29+'IM NOGALES'!I29+'IM OLMUE'!I29+'IM PAPUDO'!I29+'IM PETORCA'!I29+'IM PUCHUNCAVI'!I29+'IM QUILLOTA'!I29+'IM QUILPUE'!I29+'IM QUINTERO'!I29+'IM VILLA ALEMANA'!I29+'IM VIÑA DEL MAR'!I29+'IM ZAPALLAR'!#REF!)</f>
        <v>#REF!</v>
      </c>
      <c r="J29" s="108"/>
      <c r="K29" s="107"/>
      <c r="L29" s="107"/>
      <c r="M29" s="107"/>
      <c r="N29" s="107"/>
      <c r="O29" s="107"/>
      <c r="P29" s="107"/>
      <c r="Q29" s="107"/>
      <c r="R29" s="107"/>
      <c r="S29" s="109" t="e">
        <f t="shared" si="0"/>
        <v>#REF!</v>
      </c>
      <c r="T29" s="103" t="e">
        <f t="shared" si="1"/>
        <v>#REF!</v>
      </c>
      <c r="V29" s="234" t="e">
        <f t="shared" si="3"/>
        <v>#REF!</v>
      </c>
    </row>
    <row r="30" spans="1:22" s="86" customFormat="1" ht="30.75" customHeight="1" thickBot="1" x14ac:dyDescent="0.3">
      <c r="A30" s="200"/>
      <c r="B30" s="97">
        <v>16</v>
      </c>
      <c r="C30" s="87" t="s">
        <v>45</v>
      </c>
      <c r="D30" s="98"/>
      <c r="E30" s="99">
        <f>+'IM CABILDO'!E30+'IM CALERA'!E30+'IM CON CON'!E30+'IM HIJUELAS'!E30+'IM LA CRUZ'!E30+'IM LA LIGUA'!E30+'IM LIMACHE'!E30+'IM NOGALES'!E30+'IM OLMUE'!E30+'IM PAPUDO'!E30+'IM PETORCA'!E30+'IM PUCHUNCAVI'!E30+'IM QUILLOTA'!E30+'IM QUILPUE'!E30+'IM QUINTERO'!E30+'IM VILLA ALEMANA'!E30+'IM VIÑA DEL MAR'!E30+'IM ZAPALLAR'!E19</f>
        <v>599770560</v>
      </c>
      <c r="F30" s="100">
        <f t="shared" si="2"/>
        <v>79476571</v>
      </c>
      <c r="G30" s="101">
        <f>+'IM CABILDO'!G30+'IM CALERA'!G30+'IM CON CON'!G30+'IM HIJUELAS'!G30+'IM LA CRUZ'!G30+'IM LA LIGUA'!G30+'IM LIMACHE'!G30+'IM NOGALES'!G30+'IM OLMUE'!G30+'IM PAPUDO'!G30+'IM PETORCA'!G30+'IM PUCHUNCAVI'!G30+'IM QUILLOTA'!G30+'IM QUILPUE'!G30+'IM QUINTERO'!G30+'IM VILLA ALEMANA'!G30+'IM VIÑA DEL MAR'!G30+'IM ZAPALLAR'!G19</f>
        <v>0</v>
      </c>
      <c r="H30" s="101">
        <f>SUM('IM CABILDO'!H30+'IM CALERA'!H30+'IM CON CON'!H30+'IM HIJUELAS'!H30+'IM LA CRUZ'!H30+'IM LA LIGUA'!H30+'IM LIMACHE'!H30+'IM NOGALES'!H30+'IM OLMUE'!H30+'IM PAPUDO'!H30+'IM PETORCA'!H30+'IM PUCHUNCAVI'!H30+'IM QUILLOTA'!H30+'IM QUILPUE'!H30+'IM QUINTERO'!H30+'IM VILLA ALEMANA'!H30+'IM VIÑA DEL MAR'!H30+'IM ZAPALLAR'!H19)</f>
        <v>0</v>
      </c>
      <c r="I30" s="101">
        <f>SUM('IM CABILDO'!I30+'IM CALERA'!I30+'IM CON CON'!I30+'IM HIJUELAS'!I30+'IM LA CRUZ'!I30+'IM LA LIGUA'!I30+'IM LIMACHE'!I30+'IM NOGALES'!I30+'IM OLMUE'!I30+'IM PAPUDO'!I30+'IM PETORCA'!I30+'IM PUCHUNCAVI'!I30+'IM QUILLOTA'!I30+'IM QUILPUE'!I30+'IM QUINTERO'!I30+'IM VILLA ALEMANA'!I30+'IM VIÑA DEL MAR'!I30+'IM ZAPALLAR'!I19)</f>
        <v>79476571</v>
      </c>
      <c r="J30" s="108"/>
      <c r="K30" s="107"/>
      <c r="L30" s="107"/>
      <c r="M30" s="107"/>
      <c r="N30" s="107"/>
      <c r="O30" s="107"/>
      <c r="P30" s="107"/>
      <c r="Q30" s="107"/>
      <c r="R30" s="107"/>
      <c r="S30" s="109">
        <f t="shared" si="0"/>
        <v>79476571</v>
      </c>
      <c r="T30" s="103">
        <f t="shared" si="1"/>
        <v>0</v>
      </c>
      <c r="V30" s="234">
        <f t="shared" si="3"/>
        <v>520293989</v>
      </c>
    </row>
    <row r="31" spans="1:22" s="86" customFormat="1" ht="18.75" thickBot="1" x14ac:dyDescent="0.3">
      <c r="A31" s="200"/>
      <c r="B31" s="97">
        <v>17</v>
      </c>
      <c r="C31" s="87" t="s">
        <v>46</v>
      </c>
      <c r="D31" s="98"/>
      <c r="E31" s="99">
        <f>+'IM CABILDO'!E31+'IM CALERA'!E31+'IM CON CON'!E31+'IM HIJUELAS'!E31+'IM LA CRUZ'!E31+'IM LA LIGUA'!E31+'IM LIMACHE'!E31+'IM NOGALES'!E31+'IM OLMUE'!E31+'IM PAPUDO'!E31+'IM PETORCA'!E31+'IM PUCHUNCAVI'!E31+'IM QUILLOTA'!E31+'IM QUILPUE'!E31+'IM QUINTERO'!E31+'IM VILLA ALEMANA'!E31+'IM VIÑA DEL MAR'!E31+'IM ZAPALLAR'!E20</f>
        <v>596223980</v>
      </c>
      <c r="F31" s="100">
        <f t="shared" si="2"/>
        <v>0</v>
      </c>
      <c r="G31" s="101">
        <f>+'IM CABILDO'!G31+'IM CALERA'!G31+'IM CON CON'!G31+'IM HIJUELAS'!G31+'IM LA CRUZ'!G31+'IM LA LIGUA'!G31+'IM LIMACHE'!G31+'IM NOGALES'!G31+'IM OLMUE'!G31+'IM PAPUDO'!G31+'IM PETORCA'!G31+'IM PUCHUNCAVI'!G31+'IM QUILLOTA'!G31+'IM QUILPUE'!G31+'IM QUINTERO'!G31+'IM VILLA ALEMANA'!G31+'IM VIÑA DEL MAR'!G31+'IM ZAPALLAR'!G20</f>
        <v>0</v>
      </c>
      <c r="H31" s="101">
        <f>SUM('IM CABILDO'!H31+'IM CALERA'!H31+'IM CON CON'!H31+'IM HIJUELAS'!H31+'IM LA CRUZ'!H31+'IM LA LIGUA'!H31+'IM LIMACHE'!H31+'IM NOGALES'!H31+'IM OLMUE'!H31+'IM PAPUDO'!H31+'IM PETORCA'!H31+'IM PUCHUNCAVI'!H31+'IM QUILLOTA'!H31+'IM QUILPUE'!H31+'IM QUINTERO'!H31+'IM VILLA ALEMANA'!H31+'IM VIÑA DEL MAR'!H31+'IM ZAPALLAR'!H20)</f>
        <v>0</v>
      </c>
      <c r="I31" s="101">
        <f>SUM('IM CABILDO'!I31+'IM CALERA'!I31+'IM CON CON'!I31+'IM HIJUELAS'!I31+'IM LA CRUZ'!I31+'IM LA LIGUA'!I31+'IM LIMACHE'!I31+'IM NOGALES'!I31+'IM OLMUE'!I31+'IM PAPUDO'!I31+'IM PETORCA'!I31+'IM PUCHUNCAVI'!I31+'IM QUILLOTA'!I31+'IM QUILPUE'!I31+'IM QUINTERO'!I31+'IM VILLA ALEMANA'!I31+'IM VIÑA DEL MAR'!I31+'IM ZAPALLAR'!I20)</f>
        <v>0</v>
      </c>
      <c r="J31" s="108"/>
      <c r="K31" s="107"/>
      <c r="L31" s="107"/>
      <c r="M31" s="107"/>
      <c r="N31" s="107"/>
      <c r="O31" s="107"/>
      <c r="P31" s="107"/>
      <c r="Q31" s="107"/>
      <c r="R31" s="107"/>
      <c r="S31" s="109">
        <f t="shared" si="0"/>
        <v>0</v>
      </c>
      <c r="T31" s="103">
        <f t="shared" si="1"/>
        <v>0</v>
      </c>
      <c r="U31" s="202"/>
      <c r="V31" s="234">
        <f t="shared" si="3"/>
        <v>596223980</v>
      </c>
    </row>
    <row r="32" spans="1:22" s="86" customFormat="1" ht="30.75" customHeight="1" thickBot="1" x14ac:dyDescent="0.3">
      <c r="A32" s="200"/>
      <c r="B32" s="97">
        <v>18</v>
      </c>
      <c r="C32" s="87" t="s">
        <v>47</v>
      </c>
      <c r="D32" s="98" t="s">
        <v>31</v>
      </c>
      <c r="E32" s="99" t="e">
        <f>+'IM CABILDO'!E32+'IM CALERA'!E32+'IM CON CON'!E32+'IM HIJUELAS'!E32+'IM LA CRUZ'!E32+'IM LA LIGUA'!E32+'IM LIMACHE'!E32+'IM NOGALES'!E32+'IM OLMUE'!E32+'IM PAPUDO'!E32+'IM PETORCA'!E32+'IM PUCHUNCAVI'!E32+'IM QUILLOTA'!E32+'IM QUILPUE'!E32+'IM QUINTERO'!E32+'IM VILLA ALEMANA'!E32+'IM VIÑA DEL MAR'!E32+'IM ZAPALLAR'!#REF!</f>
        <v>#REF!</v>
      </c>
      <c r="F32" s="100" t="e">
        <f t="shared" si="2"/>
        <v>#REF!</v>
      </c>
      <c r="G32" s="101" t="e">
        <f>+'IM CABILDO'!G32+'IM CALERA'!G32+'IM CON CON'!G32+'IM HIJUELAS'!G32+'IM LA CRUZ'!G32+'IM LA LIGUA'!G32+'IM LIMACHE'!G32+'IM NOGALES'!G32+'IM OLMUE'!G32+'IM PAPUDO'!G32+'IM PETORCA'!G32+'IM PUCHUNCAVI'!G32+'IM QUILLOTA'!G32+'IM QUILPUE'!G32+'IM QUINTERO'!G32+'IM VILLA ALEMANA'!G32+'IM VIÑA DEL MAR'!G32+'IM ZAPALLAR'!#REF!</f>
        <v>#REF!</v>
      </c>
      <c r="H32" s="101" t="e">
        <f>SUM('IM CABILDO'!H32+'IM CALERA'!H32+'IM CON CON'!H32+'IM HIJUELAS'!H32+'IM LA CRUZ'!H32+'IM LA LIGUA'!H32+'IM LIMACHE'!H32+'IM NOGALES'!H32+'IM OLMUE'!H32+'IM PAPUDO'!H32+'IM PETORCA'!H32+'IM PUCHUNCAVI'!H32+'IM QUILLOTA'!H32+'IM QUILPUE'!H32+'IM QUINTERO'!H32+'IM VILLA ALEMANA'!H32+'IM VIÑA DEL MAR'!H32+'IM ZAPALLAR'!#REF!)</f>
        <v>#REF!</v>
      </c>
      <c r="I32" s="101" t="e">
        <f>SUM('IM CABILDO'!I32+'IM CALERA'!I32+'IM CON CON'!I32+'IM HIJUELAS'!I32+'IM LA CRUZ'!I32+'IM LA LIGUA'!I32+'IM LIMACHE'!I32+'IM NOGALES'!I32+'IM OLMUE'!I32+'IM PAPUDO'!I32+'IM PETORCA'!I32+'IM PUCHUNCAVI'!I32+'IM QUILLOTA'!I32+'IM QUILPUE'!I32+'IM QUINTERO'!I32+'IM VILLA ALEMANA'!I32+'IM VIÑA DEL MAR'!I32+'IM ZAPALLAR'!#REF!)</f>
        <v>#REF!</v>
      </c>
      <c r="J32" s="108"/>
      <c r="K32" s="107"/>
      <c r="L32" s="107"/>
      <c r="M32" s="107"/>
      <c r="N32" s="107"/>
      <c r="O32" s="107"/>
      <c r="P32" s="107"/>
      <c r="Q32" s="107"/>
      <c r="R32" s="107"/>
      <c r="S32" s="109" t="e">
        <f t="shared" si="0"/>
        <v>#REF!</v>
      </c>
      <c r="T32" s="103" t="e">
        <f t="shared" si="1"/>
        <v>#REF!</v>
      </c>
      <c r="V32" s="234" t="e">
        <f t="shared" si="3"/>
        <v>#REF!</v>
      </c>
    </row>
    <row r="33" spans="1:36" s="86" customFormat="1" ht="18.75" thickBot="1" x14ac:dyDescent="0.3">
      <c r="A33" s="200"/>
      <c r="B33" s="97">
        <v>19</v>
      </c>
      <c r="C33" s="87" t="s">
        <v>48</v>
      </c>
      <c r="D33" s="98" t="s">
        <v>31</v>
      </c>
      <c r="E33" s="99" t="e">
        <f>+'IM CABILDO'!E33+'IM CALERA'!E33+'IM CON CON'!E33+'IM HIJUELAS'!E33+'IM LA CRUZ'!E33+'IM LA LIGUA'!E33+'IM LIMACHE'!E33+'IM NOGALES'!E33+'IM OLMUE'!E33+'IM PAPUDO'!E33+'IM PETORCA'!E33+'IM PUCHUNCAVI'!E33+'IM QUILLOTA'!E33+'IM QUILPUE'!E33+'IM QUINTERO'!E33+'IM VILLA ALEMANA'!E33+'IM VIÑA DEL MAR'!E33+'IM ZAPALLAR'!#REF!</f>
        <v>#REF!</v>
      </c>
      <c r="F33" s="100" t="e">
        <f t="shared" si="2"/>
        <v>#REF!</v>
      </c>
      <c r="G33" s="101" t="e">
        <f>+'IM CABILDO'!G33+'IM CALERA'!G33+'IM CON CON'!G33+'IM HIJUELAS'!G33+'IM LA CRUZ'!G33+'IM LA LIGUA'!G33+'IM LIMACHE'!G33+'IM NOGALES'!G33+'IM OLMUE'!G33+'IM PAPUDO'!G33+'IM PETORCA'!G33+'IM PUCHUNCAVI'!G33+'IM QUILLOTA'!G33+'IM QUILPUE'!G33+'IM QUINTERO'!G33+'IM VILLA ALEMANA'!G33+'IM VIÑA DEL MAR'!G33+'IM ZAPALLAR'!#REF!</f>
        <v>#REF!</v>
      </c>
      <c r="H33" s="101" t="e">
        <f>SUM('IM CABILDO'!H33+'IM CALERA'!H33+'IM CON CON'!H33+'IM HIJUELAS'!H33+'IM LA CRUZ'!H33+'IM LA LIGUA'!H33+'IM LIMACHE'!H33+'IM NOGALES'!H33+'IM OLMUE'!H33+'IM PAPUDO'!H33+'IM PETORCA'!H33+'IM PUCHUNCAVI'!H33+'IM QUILLOTA'!H33+'IM QUILPUE'!H33+'IM QUINTERO'!H33+'IM VILLA ALEMANA'!H33+'IM VIÑA DEL MAR'!H33+'IM ZAPALLAR'!#REF!)</f>
        <v>#REF!</v>
      </c>
      <c r="I33" s="101" t="e">
        <f>SUM('IM CABILDO'!I33+'IM CALERA'!I33+'IM CON CON'!I33+'IM HIJUELAS'!I33+'IM LA CRUZ'!I33+'IM LA LIGUA'!I33+'IM LIMACHE'!I33+'IM NOGALES'!I33+'IM OLMUE'!I33+'IM PAPUDO'!I33+'IM PETORCA'!I33+'IM PUCHUNCAVI'!I33+'IM QUILLOTA'!I33+'IM QUILPUE'!I33+'IM QUINTERO'!I33+'IM VILLA ALEMANA'!I33+'IM VIÑA DEL MAR'!I33+'IM ZAPALLAR'!#REF!)</f>
        <v>#REF!</v>
      </c>
      <c r="J33" s="108"/>
      <c r="K33" s="107"/>
      <c r="L33" s="107"/>
      <c r="M33" s="107"/>
      <c r="N33" s="107"/>
      <c r="O33" s="107"/>
      <c r="P33" s="107"/>
      <c r="Q33" s="107"/>
      <c r="R33" s="107"/>
      <c r="S33" s="109" t="e">
        <f t="shared" si="0"/>
        <v>#REF!</v>
      </c>
      <c r="T33" s="103" t="e">
        <f t="shared" si="1"/>
        <v>#REF!</v>
      </c>
      <c r="V33" s="234" t="e">
        <f t="shared" si="3"/>
        <v>#REF!</v>
      </c>
    </row>
    <row r="34" spans="1:36" s="86" customFormat="1" ht="18.75" thickBot="1" x14ac:dyDescent="0.3">
      <c r="A34" s="200"/>
      <c r="B34" s="97">
        <v>20</v>
      </c>
      <c r="C34" s="87" t="s">
        <v>49</v>
      </c>
      <c r="D34" s="98" t="s">
        <v>31</v>
      </c>
      <c r="E34" s="99" t="e">
        <f>+'IM CABILDO'!E34+'IM CALERA'!E34+'IM CON CON'!E34+'IM HIJUELAS'!E34+'IM LA CRUZ'!E34+'IM LA LIGUA'!E34+'IM LIMACHE'!E34+'IM NOGALES'!E34+'IM OLMUE'!E34+'IM PAPUDO'!E34+'IM PETORCA'!E34+'IM PUCHUNCAVI'!E34+'IM QUILLOTA'!E34+'IM QUILPUE'!E34+'IM QUINTERO'!E34+'IM VILLA ALEMANA'!E34+'IM VIÑA DEL MAR'!E34+'IM ZAPALLAR'!#REF!</f>
        <v>#REF!</v>
      </c>
      <c r="F34" s="100" t="e">
        <f t="shared" si="2"/>
        <v>#REF!</v>
      </c>
      <c r="G34" s="101" t="e">
        <f>+'IM CABILDO'!G34+'IM CALERA'!G34+'IM CON CON'!G34+'IM HIJUELAS'!G34+'IM LA CRUZ'!G34+'IM LA LIGUA'!G34+'IM LIMACHE'!G34+'IM NOGALES'!G34+'IM OLMUE'!G34+'IM PAPUDO'!G34+'IM PETORCA'!G34+'IM PUCHUNCAVI'!G34+'IM QUILLOTA'!G34+'IM QUILPUE'!G34+'IM QUINTERO'!G34+'IM VILLA ALEMANA'!G34+'IM VIÑA DEL MAR'!G34+'IM ZAPALLAR'!#REF!</f>
        <v>#REF!</v>
      </c>
      <c r="H34" s="101" t="e">
        <f>SUM('IM CABILDO'!H34+'IM CALERA'!H34+'IM CON CON'!H34+'IM HIJUELAS'!H34+'IM LA CRUZ'!H34+'IM LA LIGUA'!H34+'IM LIMACHE'!H34+'IM NOGALES'!H34+'IM OLMUE'!H34+'IM PAPUDO'!H34+'IM PETORCA'!H34+'IM PUCHUNCAVI'!H34+'IM QUILLOTA'!H34+'IM QUILPUE'!H34+'IM QUINTERO'!H34+'IM VILLA ALEMANA'!H34+'IM VIÑA DEL MAR'!H34+'IM ZAPALLAR'!#REF!)</f>
        <v>#REF!</v>
      </c>
      <c r="I34" s="101" t="e">
        <f>SUM('IM CABILDO'!I34+'IM CALERA'!I34+'IM CON CON'!I34+'IM HIJUELAS'!I34+'IM LA CRUZ'!I34+'IM LA LIGUA'!I34+'IM LIMACHE'!I34+'IM NOGALES'!I34+'IM OLMUE'!I34+'IM PAPUDO'!I34+'IM PETORCA'!I34+'IM PUCHUNCAVI'!I34+'IM QUILLOTA'!I34+'IM QUILPUE'!I34+'IM QUINTERO'!I34+'IM VILLA ALEMANA'!I34+'IM VIÑA DEL MAR'!I34+'IM ZAPALLAR'!#REF!)</f>
        <v>#REF!</v>
      </c>
      <c r="J34" s="108"/>
      <c r="K34" s="107"/>
      <c r="L34" s="107"/>
      <c r="M34" s="107"/>
      <c r="N34" s="107"/>
      <c r="O34" s="107"/>
      <c r="P34" s="107"/>
      <c r="Q34" s="107"/>
      <c r="R34" s="107"/>
      <c r="S34" s="109" t="e">
        <f t="shared" si="0"/>
        <v>#REF!</v>
      </c>
      <c r="T34" s="103" t="e">
        <f t="shared" si="1"/>
        <v>#REF!</v>
      </c>
      <c r="V34" s="234" t="e">
        <f t="shared" si="3"/>
        <v>#REF!</v>
      </c>
    </row>
    <row r="35" spans="1:36" s="86" customFormat="1" ht="18.75" thickBot="1" x14ac:dyDescent="0.3">
      <c r="A35" s="200"/>
      <c r="B35" s="97">
        <v>21</v>
      </c>
      <c r="C35" s="87" t="s">
        <v>50</v>
      </c>
      <c r="D35" s="98" t="s">
        <v>31</v>
      </c>
      <c r="E35" s="99" t="e">
        <f>+'IM CABILDO'!E35+'IM CALERA'!E35+'IM CON CON'!E35+'IM HIJUELAS'!E35+'IM LA CRUZ'!E35+'IM LA LIGUA'!E35+'IM LIMACHE'!E35+'IM NOGALES'!E35+'IM OLMUE'!E35+'IM PAPUDO'!E35+'IM PETORCA'!E35+'IM PUCHUNCAVI'!E35+'IM QUILLOTA'!E35+'IM QUILPUE'!E35+'IM QUINTERO'!E35+'IM VILLA ALEMANA'!E35+'IM VIÑA DEL MAR'!E35+'IM ZAPALLAR'!#REF!</f>
        <v>#REF!</v>
      </c>
      <c r="F35" s="100" t="e">
        <f t="shared" si="2"/>
        <v>#REF!</v>
      </c>
      <c r="G35" s="101" t="e">
        <f>+'IM CABILDO'!G35+'IM CALERA'!G35+'IM CON CON'!G35+'IM HIJUELAS'!G35+'IM LA CRUZ'!G35+'IM LA LIGUA'!G35+'IM LIMACHE'!G35+'IM NOGALES'!G35+'IM OLMUE'!G35+'IM PAPUDO'!G35+'IM PETORCA'!G35+'IM PUCHUNCAVI'!G35+'IM QUILLOTA'!G35+'IM QUILPUE'!G35+'IM QUINTERO'!G35+'IM VILLA ALEMANA'!G35+'IM VIÑA DEL MAR'!G35+'IM ZAPALLAR'!#REF!</f>
        <v>#REF!</v>
      </c>
      <c r="H35" s="101" t="e">
        <f>SUM('IM CABILDO'!H35+'IM CALERA'!H35+'IM CON CON'!H35+'IM HIJUELAS'!H35+'IM LA CRUZ'!H35+'IM LA LIGUA'!H35+'IM LIMACHE'!H35+'IM NOGALES'!H35+'IM OLMUE'!H35+'IM PAPUDO'!H35+'IM PETORCA'!H35+'IM PUCHUNCAVI'!H35+'IM QUILLOTA'!H35+'IM QUILPUE'!H35+'IM QUINTERO'!H35+'IM VILLA ALEMANA'!H35+'IM VIÑA DEL MAR'!H35+'IM ZAPALLAR'!#REF!)</f>
        <v>#REF!</v>
      </c>
      <c r="I35" s="101" t="e">
        <f>SUM('IM CABILDO'!I35+'IM CALERA'!I35+'IM CON CON'!I35+'IM HIJUELAS'!I35+'IM LA CRUZ'!I35+'IM LA LIGUA'!I35+'IM LIMACHE'!I35+'IM NOGALES'!I35+'IM OLMUE'!I35+'IM PAPUDO'!I35+'IM PETORCA'!I35+'IM PUCHUNCAVI'!I35+'IM QUILLOTA'!I35+'IM QUILPUE'!I35+'IM QUINTERO'!I35+'IM VILLA ALEMANA'!I35+'IM VIÑA DEL MAR'!I35+'IM ZAPALLAR'!#REF!)</f>
        <v>#REF!</v>
      </c>
      <c r="J35" s="108"/>
      <c r="K35" s="107"/>
      <c r="L35" s="107"/>
      <c r="M35" s="107"/>
      <c r="N35" s="107"/>
      <c r="O35" s="107"/>
      <c r="P35" s="107"/>
      <c r="Q35" s="107"/>
      <c r="R35" s="107"/>
      <c r="S35" s="109" t="e">
        <f t="shared" si="0"/>
        <v>#REF!</v>
      </c>
      <c r="T35" s="103" t="e">
        <f t="shared" si="1"/>
        <v>#REF!</v>
      </c>
      <c r="V35" s="234" t="e">
        <f t="shared" si="3"/>
        <v>#REF!</v>
      </c>
    </row>
    <row r="36" spans="1:36" s="204" customFormat="1" ht="18.75" thickBot="1" x14ac:dyDescent="0.3">
      <c r="A36" s="203"/>
      <c r="B36" s="97">
        <v>22</v>
      </c>
      <c r="C36" s="87" t="s">
        <v>232</v>
      </c>
      <c r="D36" s="98"/>
      <c r="E36" s="99">
        <f>+'IM CABILDO'!E36+'IM CALERA'!E36+'IM CON CON'!E36+'IM HIJUELAS'!E36+'IM LA CRUZ'!E36+'IM LA LIGUA'!E36+'IM LIMACHE'!E36+'IM NOGALES'!E36+'IM OLMUE'!E36+'IM PAPUDO'!E36+'IM PETORCA'!E36+'IM PUCHUNCAVI'!E36+'IM QUILLOTA'!E36+'IM QUILPUE'!E36+'IM QUINTERO'!E36+'IM VILLA ALEMANA'!E36+'IM VIÑA DEL MAR'!E36+'IM ZAPALLAR'!E21</f>
        <v>109190930</v>
      </c>
      <c r="F36" s="100">
        <f t="shared" si="2"/>
        <v>0</v>
      </c>
      <c r="G36" s="101">
        <f>+'IM CABILDO'!G36+'IM CALERA'!G36+'IM CON CON'!G36+'IM HIJUELAS'!G36+'IM LA CRUZ'!G36+'IM LA LIGUA'!G36+'IM LIMACHE'!G36+'IM NOGALES'!G36+'IM OLMUE'!G36+'IM PAPUDO'!G36+'IM PETORCA'!G36+'IM PUCHUNCAVI'!G36+'IM QUILLOTA'!G36+'IM QUILPUE'!G36+'IM QUINTERO'!G36+'IM VILLA ALEMANA'!G36+'IM VIÑA DEL MAR'!G36+'IM ZAPALLAR'!G21</f>
        <v>0</v>
      </c>
      <c r="H36" s="101">
        <f>SUM('IM CABILDO'!H36+'IM CALERA'!H36+'IM CON CON'!H36+'IM HIJUELAS'!H36+'IM LA CRUZ'!H36+'IM LA LIGUA'!H36+'IM LIMACHE'!H36+'IM NOGALES'!H36+'IM OLMUE'!H36+'IM PAPUDO'!H36+'IM PETORCA'!H36+'IM PUCHUNCAVI'!H36+'IM QUILLOTA'!H36+'IM QUILPUE'!H36+'IM QUINTERO'!H36+'IM VILLA ALEMANA'!H36+'IM VIÑA DEL MAR'!H36+'IM ZAPALLAR'!H21)</f>
        <v>0</v>
      </c>
      <c r="I36" s="101">
        <f>SUM('IM CABILDO'!I36+'IM CALERA'!I36+'IM CON CON'!I36+'IM HIJUELAS'!I36+'IM LA CRUZ'!I36+'IM LA LIGUA'!I36+'IM LIMACHE'!I36+'IM NOGALES'!I36+'IM OLMUE'!I36+'IM PAPUDO'!I36+'IM PETORCA'!I36+'IM PUCHUNCAVI'!I36+'IM QUILLOTA'!I36+'IM QUILPUE'!I36+'IM QUINTERO'!I36+'IM VILLA ALEMANA'!I36+'IM VIÑA DEL MAR'!I36+'IM ZAPALLAR'!I21)</f>
        <v>0</v>
      </c>
      <c r="J36" s="108"/>
      <c r="K36" s="107"/>
      <c r="L36" s="107"/>
      <c r="M36" s="107"/>
      <c r="N36" s="107"/>
      <c r="O36" s="107"/>
      <c r="P36" s="107"/>
      <c r="Q36" s="107"/>
      <c r="R36" s="107"/>
      <c r="S36" s="109">
        <f t="shared" si="0"/>
        <v>0</v>
      </c>
      <c r="T36" s="103">
        <f t="shared" si="1"/>
        <v>0</v>
      </c>
      <c r="V36" s="234">
        <f t="shared" si="3"/>
        <v>109190930</v>
      </c>
    </row>
    <row r="37" spans="1:36" s="207" customFormat="1" ht="30.75" customHeight="1" thickBot="1" x14ac:dyDescent="0.3">
      <c r="A37" s="206"/>
      <c r="B37" s="97">
        <v>23</v>
      </c>
      <c r="C37" s="87" t="s">
        <v>51</v>
      </c>
      <c r="D37" s="98"/>
      <c r="E37" s="99" t="e">
        <f>+'IM CABILDO'!E37+'IM CALERA'!E37+'IM CON CON'!E37+'IM HIJUELAS'!E37+'IM LA CRUZ'!E37+'IM LA LIGUA'!E37+'IM LIMACHE'!E37+'IM NOGALES'!E37+'IM OLMUE'!E37+'IM PAPUDO'!E37+'IM PETORCA'!E37+'IM PUCHUNCAVI'!E37+'IM QUILLOTA'!E37+'IM QUILPUE'!E37+'IM QUINTERO'!E37+'IM VILLA ALEMANA'!E37+'IM VIÑA DEL MAR'!E37+'IM ZAPALLAR'!#REF!</f>
        <v>#REF!</v>
      </c>
      <c r="F37" s="100" t="e">
        <f t="shared" si="2"/>
        <v>#REF!</v>
      </c>
      <c r="G37" s="101" t="e">
        <f>+'IM CABILDO'!G37+'IM CALERA'!G37+'IM CON CON'!G37+'IM HIJUELAS'!G37+'IM LA CRUZ'!G37+'IM LA LIGUA'!G37+'IM LIMACHE'!G37+'IM NOGALES'!G37+'IM OLMUE'!G37+'IM PAPUDO'!G37+'IM PETORCA'!G37+'IM PUCHUNCAVI'!G37+'IM QUILLOTA'!G37+'IM QUILPUE'!G37+'IM QUINTERO'!G37+'IM VILLA ALEMANA'!G37+'IM VIÑA DEL MAR'!G37+'IM ZAPALLAR'!#REF!</f>
        <v>#REF!</v>
      </c>
      <c r="H37" s="101" t="e">
        <f>SUM('IM CABILDO'!H37+'IM CALERA'!H37+'IM CON CON'!H37+'IM HIJUELAS'!H37+'IM LA CRUZ'!H37+'IM LA LIGUA'!H37+'IM LIMACHE'!H37+'IM NOGALES'!H37+'IM OLMUE'!H37+'IM PAPUDO'!H37+'IM PETORCA'!H37+'IM PUCHUNCAVI'!H37+'IM QUILLOTA'!H37+'IM QUILPUE'!H37+'IM QUINTERO'!H37+'IM VILLA ALEMANA'!H37+'IM VIÑA DEL MAR'!H37+'IM ZAPALLAR'!#REF!)</f>
        <v>#REF!</v>
      </c>
      <c r="I37" s="101" t="e">
        <f>SUM('IM CABILDO'!I37+'IM CALERA'!I37+'IM CON CON'!I37+'IM HIJUELAS'!I37+'IM LA CRUZ'!I37+'IM LA LIGUA'!I37+'IM LIMACHE'!I37+'IM NOGALES'!I37+'IM OLMUE'!I37+'IM PAPUDO'!I37+'IM PETORCA'!I37+'IM PUCHUNCAVI'!I37+'IM QUILLOTA'!I37+'IM QUILPUE'!I37+'IM QUINTERO'!I37+'IM VILLA ALEMANA'!I37+'IM VIÑA DEL MAR'!I37+'IM ZAPALLAR'!#REF!)</f>
        <v>#REF!</v>
      </c>
      <c r="J37" s="108"/>
      <c r="K37" s="107"/>
      <c r="L37" s="107"/>
      <c r="M37" s="107"/>
      <c r="N37" s="107"/>
      <c r="O37" s="107"/>
      <c r="P37" s="107"/>
      <c r="Q37" s="107"/>
      <c r="R37" s="107"/>
      <c r="S37" s="109" t="e">
        <f t="shared" si="0"/>
        <v>#REF!</v>
      </c>
      <c r="T37" s="103" t="e">
        <f t="shared" si="1"/>
        <v>#REF!</v>
      </c>
      <c r="V37" s="234" t="e">
        <f t="shared" si="3"/>
        <v>#REF!</v>
      </c>
    </row>
    <row r="38" spans="1:36" s="207" customFormat="1" ht="30.75" customHeight="1" thickBot="1" x14ac:dyDescent="0.3">
      <c r="A38" s="206"/>
      <c r="B38" s="97">
        <v>24</v>
      </c>
      <c r="C38" s="87" t="s">
        <v>52</v>
      </c>
      <c r="D38" s="98"/>
      <c r="E38" s="99" t="e">
        <f>+'IM CABILDO'!E38+'IM CALERA'!E38+'IM CON CON'!E38+'IM HIJUELAS'!E38+'IM LA CRUZ'!E38+'IM LA LIGUA'!E38+'IM LIMACHE'!E38+'IM NOGALES'!E38+'IM OLMUE'!E38+'IM PAPUDO'!E38+'IM PETORCA'!E38+'IM PUCHUNCAVI'!E38+'IM QUILLOTA'!E38+'IM QUILPUE'!E38+'IM QUINTERO'!E38+'IM VILLA ALEMANA'!E38+'IM VIÑA DEL MAR'!E38+'IM ZAPALLAR'!#REF!</f>
        <v>#REF!</v>
      </c>
      <c r="F38" s="100" t="e">
        <f t="shared" si="2"/>
        <v>#REF!</v>
      </c>
      <c r="G38" s="101" t="e">
        <f>+'IM CABILDO'!G38+'IM CALERA'!G38+'IM CON CON'!G38+'IM HIJUELAS'!G38+'IM LA CRUZ'!G38+'IM LA LIGUA'!G38+'IM LIMACHE'!G38+'IM NOGALES'!G38+'IM OLMUE'!G38+'IM PAPUDO'!G38+'IM PETORCA'!G38+'IM PUCHUNCAVI'!G38+'IM QUILLOTA'!G38+'IM QUILPUE'!G38+'IM QUINTERO'!G38+'IM VILLA ALEMANA'!G38+'IM VIÑA DEL MAR'!G38+'IM ZAPALLAR'!#REF!</f>
        <v>#REF!</v>
      </c>
      <c r="H38" s="101" t="e">
        <f>SUM('IM CABILDO'!H38+'IM CALERA'!H38+'IM CON CON'!H38+'IM HIJUELAS'!H38+'IM LA CRUZ'!H38+'IM LA LIGUA'!H38+'IM LIMACHE'!H38+'IM NOGALES'!H38+'IM OLMUE'!H38+'IM PAPUDO'!H38+'IM PETORCA'!H38+'IM PUCHUNCAVI'!H38+'IM QUILLOTA'!H38+'IM QUILPUE'!H38+'IM QUINTERO'!H38+'IM VILLA ALEMANA'!H38+'IM VIÑA DEL MAR'!H38+'IM ZAPALLAR'!#REF!)</f>
        <v>#REF!</v>
      </c>
      <c r="I38" s="101" t="e">
        <f>SUM('IM CABILDO'!I38+'IM CALERA'!I38+'IM CON CON'!I38+'IM HIJUELAS'!I38+'IM LA CRUZ'!I38+'IM LA LIGUA'!I38+'IM LIMACHE'!I38+'IM NOGALES'!I38+'IM OLMUE'!I38+'IM PAPUDO'!I38+'IM PETORCA'!I38+'IM PUCHUNCAVI'!I38+'IM QUILLOTA'!I38+'IM QUILPUE'!I38+'IM QUINTERO'!I38+'IM VILLA ALEMANA'!I38+'IM VIÑA DEL MAR'!I38+'IM ZAPALLAR'!#REF!)</f>
        <v>#REF!</v>
      </c>
      <c r="J38" s="108"/>
      <c r="K38" s="107"/>
      <c r="L38" s="107"/>
      <c r="M38" s="107"/>
      <c r="N38" s="107"/>
      <c r="O38" s="107"/>
      <c r="P38" s="107"/>
      <c r="Q38" s="107"/>
      <c r="R38" s="107"/>
      <c r="S38" s="109" t="e">
        <f t="shared" si="0"/>
        <v>#REF!</v>
      </c>
      <c r="T38" s="103" t="e">
        <f t="shared" si="1"/>
        <v>#REF!</v>
      </c>
      <c r="V38" s="234" t="e">
        <f t="shared" si="3"/>
        <v>#REF!</v>
      </c>
    </row>
    <row r="39" spans="1:36" s="86" customFormat="1" ht="18.75" thickBot="1" x14ac:dyDescent="0.3">
      <c r="A39" s="200"/>
      <c r="B39" s="97">
        <v>25</v>
      </c>
      <c r="C39" s="87" t="s">
        <v>53</v>
      </c>
      <c r="D39" s="98"/>
      <c r="E39" s="99" t="e">
        <f>+'IM CABILDO'!E39+'IM CALERA'!E39+'IM CON CON'!E39+'IM HIJUELAS'!E39+'IM LA CRUZ'!E39+'IM LA LIGUA'!E39+'IM LIMACHE'!E39+'IM NOGALES'!E39+'IM OLMUE'!E39+'IM PAPUDO'!E39+'IM PETORCA'!E39+'IM PUCHUNCAVI'!E39+'IM QUILLOTA'!E39+'IM QUILPUE'!E39+'IM QUINTERO'!E39+'IM VILLA ALEMANA'!E39+'IM VIÑA DEL MAR'!E39+'IM ZAPALLAR'!#REF!</f>
        <v>#REF!</v>
      </c>
      <c r="F39" s="100" t="e">
        <f t="shared" si="2"/>
        <v>#REF!</v>
      </c>
      <c r="G39" s="101" t="e">
        <f>+'IM CABILDO'!G39+'IM CALERA'!G39+'IM CON CON'!G39+'IM HIJUELAS'!G39+'IM LA CRUZ'!G39+'IM LA LIGUA'!G39+'IM LIMACHE'!G39+'IM NOGALES'!G39+'IM OLMUE'!G39+'IM PAPUDO'!G39+'IM PETORCA'!G39+'IM PUCHUNCAVI'!G39+'IM QUILLOTA'!G39+'IM QUILPUE'!G39+'IM QUINTERO'!G39+'IM VILLA ALEMANA'!G39+'IM VIÑA DEL MAR'!G39+'IM ZAPALLAR'!#REF!</f>
        <v>#REF!</v>
      </c>
      <c r="H39" s="101" t="e">
        <f>SUM('IM CABILDO'!H39+'IM CALERA'!H39+'IM CON CON'!H39+'IM HIJUELAS'!H39+'IM LA CRUZ'!H39+'IM LA LIGUA'!H39+'IM LIMACHE'!H39+'IM NOGALES'!H39+'IM OLMUE'!H39+'IM PAPUDO'!H39+'IM PETORCA'!H39+'IM PUCHUNCAVI'!H39+'IM QUILLOTA'!H39+'IM QUILPUE'!H39+'IM QUINTERO'!H39+'IM VILLA ALEMANA'!H39+'IM VIÑA DEL MAR'!H39+'IM ZAPALLAR'!#REF!)</f>
        <v>#REF!</v>
      </c>
      <c r="I39" s="101" t="e">
        <f>SUM('IM CABILDO'!I39+'IM CALERA'!I39+'IM CON CON'!I39+'IM HIJUELAS'!I39+'IM LA CRUZ'!I39+'IM LA LIGUA'!I39+'IM LIMACHE'!I39+'IM NOGALES'!I39+'IM OLMUE'!I39+'IM PAPUDO'!I39+'IM PETORCA'!I39+'IM PUCHUNCAVI'!I39+'IM QUILLOTA'!I39+'IM QUILPUE'!I39+'IM QUINTERO'!I39+'IM VILLA ALEMANA'!I39+'IM VIÑA DEL MAR'!I39+'IM ZAPALLAR'!#REF!)</f>
        <v>#REF!</v>
      </c>
      <c r="J39" s="108"/>
      <c r="K39" s="107"/>
      <c r="L39" s="107"/>
      <c r="M39" s="107"/>
      <c r="N39" s="107"/>
      <c r="O39" s="107"/>
      <c r="P39" s="107"/>
      <c r="Q39" s="107"/>
      <c r="R39" s="107"/>
      <c r="S39" s="109" t="e">
        <f t="shared" si="0"/>
        <v>#REF!</v>
      </c>
      <c r="T39" s="103" t="e">
        <f t="shared" si="1"/>
        <v>#REF!</v>
      </c>
      <c r="V39" s="234" t="e">
        <f t="shared" si="3"/>
        <v>#REF!</v>
      </c>
    </row>
    <row r="40" spans="1:36" s="86" customFormat="1" ht="30.75" customHeight="1" thickBot="1" x14ac:dyDescent="0.3">
      <c r="A40" s="200"/>
      <c r="B40" s="97">
        <v>26</v>
      </c>
      <c r="C40" s="87" t="s">
        <v>54</v>
      </c>
      <c r="D40" s="98" t="s">
        <v>31</v>
      </c>
      <c r="E40" s="99" t="e">
        <f>+'IM CABILDO'!E40+'IM CALERA'!E40+'IM CON CON'!E40+'IM HIJUELAS'!E40+'IM LA CRUZ'!E40+'IM LA LIGUA'!E40+'IM LIMACHE'!E40+'IM NOGALES'!E40+'IM OLMUE'!E40+'IM PAPUDO'!E40+'IM PETORCA'!E40+'IM PUCHUNCAVI'!E40+'IM QUILLOTA'!E40+'IM QUILPUE'!E40+'IM QUINTERO'!E40+'IM VILLA ALEMANA'!E40+'IM VIÑA DEL MAR'!E40+'IM ZAPALLAR'!#REF!</f>
        <v>#REF!</v>
      </c>
      <c r="F40" s="100" t="e">
        <f t="shared" si="2"/>
        <v>#REF!</v>
      </c>
      <c r="G40" s="101" t="e">
        <f>+'IM CABILDO'!G40+'IM CALERA'!G40+'IM CON CON'!G40+'IM HIJUELAS'!G40+'IM LA CRUZ'!G40+'IM LA LIGUA'!G40+'IM LIMACHE'!G40+'IM NOGALES'!G40+'IM OLMUE'!G40+'IM PAPUDO'!G40+'IM PETORCA'!G40+'IM PUCHUNCAVI'!G40+'IM QUILLOTA'!G40+'IM QUILPUE'!G40+'IM QUINTERO'!G40+'IM VILLA ALEMANA'!G40+'IM VIÑA DEL MAR'!G40+'IM ZAPALLAR'!#REF!</f>
        <v>#REF!</v>
      </c>
      <c r="H40" s="101" t="e">
        <f>SUM('IM CABILDO'!H40+'IM CALERA'!H40+'IM CON CON'!H40+'IM HIJUELAS'!H40+'IM LA CRUZ'!H40+'IM LA LIGUA'!H40+'IM LIMACHE'!H40+'IM NOGALES'!H40+'IM OLMUE'!H40+'IM PAPUDO'!H40+'IM PETORCA'!H40+'IM PUCHUNCAVI'!H40+'IM QUILLOTA'!H40+'IM QUILPUE'!H40+'IM QUINTERO'!H40+'IM VILLA ALEMANA'!H40+'IM VIÑA DEL MAR'!H40+'IM ZAPALLAR'!#REF!)</f>
        <v>#REF!</v>
      </c>
      <c r="I40" s="101" t="e">
        <f>SUM('IM CABILDO'!I40+'IM CALERA'!I40+'IM CON CON'!I40+'IM HIJUELAS'!I40+'IM LA CRUZ'!I40+'IM LA LIGUA'!I40+'IM LIMACHE'!I40+'IM NOGALES'!I40+'IM OLMUE'!I40+'IM PAPUDO'!I40+'IM PETORCA'!I40+'IM PUCHUNCAVI'!I40+'IM QUILLOTA'!I40+'IM QUILPUE'!I40+'IM QUINTERO'!I40+'IM VILLA ALEMANA'!I40+'IM VIÑA DEL MAR'!I40+'IM ZAPALLAR'!#REF!)</f>
        <v>#REF!</v>
      </c>
      <c r="J40" s="108"/>
      <c r="K40" s="107"/>
      <c r="L40" s="107"/>
      <c r="M40" s="107"/>
      <c r="N40" s="107"/>
      <c r="O40" s="107"/>
      <c r="P40" s="107"/>
      <c r="Q40" s="107"/>
      <c r="R40" s="107"/>
      <c r="S40" s="109" t="e">
        <f t="shared" si="0"/>
        <v>#REF!</v>
      </c>
      <c r="T40" s="103" t="e">
        <f t="shared" si="1"/>
        <v>#REF!</v>
      </c>
      <c r="V40" s="234" t="e">
        <f t="shared" si="3"/>
        <v>#REF!</v>
      </c>
    </row>
    <row r="41" spans="1:36" s="117" customFormat="1" ht="18.75" thickBot="1" x14ac:dyDescent="0.3">
      <c r="A41" s="200"/>
      <c r="B41" s="97">
        <v>27</v>
      </c>
      <c r="C41" s="87" t="s">
        <v>55</v>
      </c>
      <c r="D41" s="98" t="s">
        <v>31</v>
      </c>
      <c r="E41" s="99" t="e">
        <f>+'IM CABILDO'!E41+'IM CALERA'!E41+'IM CON CON'!E41+'IM HIJUELAS'!E41+'IM LA CRUZ'!E41+'IM LA LIGUA'!E41+'IM LIMACHE'!E41+'IM NOGALES'!E41+'IM OLMUE'!E41+'IM PAPUDO'!E41+'IM PETORCA'!E41+'IM PUCHUNCAVI'!E41+'IM QUILLOTA'!E41+'IM QUILPUE'!E41+'IM QUINTERO'!E41+'IM VILLA ALEMANA'!E41+'IM VIÑA DEL MAR'!E41+'IM ZAPALLAR'!#REF!</f>
        <v>#REF!</v>
      </c>
      <c r="F41" s="100" t="e">
        <f t="shared" si="2"/>
        <v>#REF!</v>
      </c>
      <c r="G41" s="101" t="e">
        <f>+'IM CABILDO'!G41+'IM CALERA'!G41+'IM CON CON'!G41+'IM HIJUELAS'!G41+'IM LA CRUZ'!G41+'IM LA LIGUA'!G41+'IM LIMACHE'!G41+'IM NOGALES'!G41+'IM OLMUE'!G41+'IM PAPUDO'!G41+'IM PETORCA'!G41+'IM PUCHUNCAVI'!G41+'IM QUILLOTA'!G41+'IM QUILPUE'!G41+'IM QUINTERO'!G41+'IM VILLA ALEMANA'!G41+'IM VIÑA DEL MAR'!G41+'IM ZAPALLAR'!#REF!</f>
        <v>#REF!</v>
      </c>
      <c r="H41" s="101" t="e">
        <f>SUM('IM CABILDO'!H41+'IM CALERA'!H41+'IM CON CON'!H41+'IM HIJUELAS'!H41+'IM LA CRUZ'!H41+'IM LA LIGUA'!H41+'IM LIMACHE'!H41+'IM NOGALES'!H41+'IM OLMUE'!H41+'IM PAPUDO'!H41+'IM PETORCA'!H41+'IM PUCHUNCAVI'!H41+'IM QUILLOTA'!H41+'IM QUILPUE'!H41+'IM QUINTERO'!H41+'IM VILLA ALEMANA'!H41+'IM VIÑA DEL MAR'!H41+'IM ZAPALLAR'!#REF!)</f>
        <v>#REF!</v>
      </c>
      <c r="I41" s="101" t="e">
        <f>SUM('IM CABILDO'!I41+'IM CALERA'!I41+'IM CON CON'!I41+'IM HIJUELAS'!I41+'IM LA CRUZ'!I41+'IM LA LIGUA'!I41+'IM LIMACHE'!I41+'IM NOGALES'!I41+'IM OLMUE'!I41+'IM PAPUDO'!I41+'IM PETORCA'!I41+'IM PUCHUNCAVI'!I41+'IM QUILLOTA'!I41+'IM QUILPUE'!I41+'IM QUINTERO'!I41+'IM VILLA ALEMANA'!I41+'IM VIÑA DEL MAR'!I41+'IM ZAPALLAR'!#REF!)</f>
        <v>#REF!</v>
      </c>
      <c r="J41" s="108"/>
      <c r="K41" s="107"/>
      <c r="L41" s="107"/>
      <c r="M41" s="107"/>
      <c r="N41" s="107"/>
      <c r="O41" s="107"/>
      <c r="P41" s="107"/>
      <c r="Q41" s="107"/>
      <c r="R41" s="107"/>
      <c r="S41" s="109" t="e">
        <f t="shared" si="0"/>
        <v>#REF!</v>
      </c>
      <c r="T41" s="103" t="e">
        <f t="shared" si="1"/>
        <v>#REF!</v>
      </c>
      <c r="V41" s="234" t="e">
        <f t="shared" si="3"/>
        <v>#REF!</v>
      </c>
    </row>
    <row r="42" spans="1:36" s="117" customFormat="1" ht="30.75" customHeight="1" thickBot="1" x14ac:dyDescent="0.3">
      <c r="A42" s="200"/>
      <c r="B42" s="97">
        <v>28</v>
      </c>
      <c r="C42" s="87" t="s">
        <v>56</v>
      </c>
      <c r="D42" s="98" t="s">
        <v>31</v>
      </c>
      <c r="E42" s="99" t="e">
        <f>+'IM CABILDO'!E42+'IM CALERA'!E42+'IM CON CON'!E42+'IM HIJUELAS'!E42+'IM LA CRUZ'!E42+'IM LA LIGUA'!E42+'IM LIMACHE'!E42+'IM NOGALES'!E42+'IM OLMUE'!E42+'IM PAPUDO'!E42+'IM PETORCA'!E42+'IM PUCHUNCAVI'!E42+'IM QUILLOTA'!E42+'IM QUILPUE'!E42+'IM QUINTERO'!E42+'IM VILLA ALEMANA'!E42+'IM VIÑA DEL MAR'!E42+'IM ZAPALLAR'!#REF!</f>
        <v>#REF!</v>
      </c>
      <c r="F42" s="100" t="e">
        <f t="shared" si="2"/>
        <v>#REF!</v>
      </c>
      <c r="G42" s="101" t="e">
        <f>+'IM CABILDO'!G42+'IM CALERA'!G42+'IM CON CON'!G42+'IM HIJUELAS'!G42+'IM LA CRUZ'!G42+'IM LA LIGUA'!G42+'IM LIMACHE'!G42+'IM NOGALES'!G42+'IM OLMUE'!G42+'IM PAPUDO'!G42+'IM PETORCA'!G42+'IM PUCHUNCAVI'!G42+'IM QUILLOTA'!G42+'IM QUILPUE'!G42+'IM QUINTERO'!G42+'IM VILLA ALEMANA'!G42+'IM VIÑA DEL MAR'!G42+'IM ZAPALLAR'!#REF!</f>
        <v>#REF!</v>
      </c>
      <c r="H42" s="101" t="e">
        <f>SUM('IM CABILDO'!H42+'IM CALERA'!H42+'IM CON CON'!H42+'IM HIJUELAS'!H42+'IM LA CRUZ'!H42+'IM LA LIGUA'!H42+'IM LIMACHE'!H42+'IM NOGALES'!H42+'IM OLMUE'!H42+'IM PAPUDO'!H42+'IM PETORCA'!H42+'IM PUCHUNCAVI'!H42+'IM QUILLOTA'!H42+'IM QUILPUE'!H42+'IM QUINTERO'!H42+'IM VILLA ALEMANA'!H42+'IM VIÑA DEL MAR'!H42+'IM ZAPALLAR'!#REF!)</f>
        <v>#REF!</v>
      </c>
      <c r="I42" s="101" t="e">
        <f>SUM('IM CABILDO'!I42+'IM CALERA'!I42+'IM CON CON'!I42+'IM HIJUELAS'!I42+'IM LA CRUZ'!I42+'IM LA LIGUA'!I42+'IM LIMACHE'!I42+'IM NOGALES'!I42+'IM OLMUE'!I42+'IM PAPUDO'!I42+'IM PETORCA'!I42+'IM PUCHUNCAVI'!I42+'IM QUILLOTA'!I42+'IM QUILPUE'!I42+'IM QUINTERO'!I42+'IM VILLA ALEMANA'!I42+'IM VIÑA DEL MAR'!I42+'IM ZAPALLAR'!#REF!)</f>
        <v>#REF!</v>
      </c>
      <c r="J42" s="108"/>
      <c r="K42" s="107"/>
      <c r="L42" s="107"/>
      <c r="M42" s="107"/>
      <c r="N42" s="107"/>
      <c r="O42" s="107"/>
      <c r="P42" s="107"/>
      <c r="Q42" s="107"/>
      <c r="R42" s="107"/>
      <c r="S42" s="109" t="e">
        <f t="shared" si="0"/>
        <v>#REF!</v>
      </c>
      <c r="T42" s="103" t="e">
        <f t="shared" si="1"/>
        <v>#REF!</v>
      </c>
      <c r="V42" s="234" t="e">
        <f t="shared" si="3"/>
        <v>#REF!</v>
      </c>
    </row>
    <row r="43" spans="1:36" s="117" customFormat="1" ht="30.75" customHeight="1" thickBot="1" x14ac:dyDescent="0.3">
      <c r="A43" s="200"/>
      <c r="B43" s="97">
        <v>29</v>
      </c>
      <c r="C43" s="87" t="s">
        <v>57</v>
      </c>
      <c r="D43" s="98"/>
      <c r="E43" s="99" t="e">
        <f>+'IM CABILDO'!E43+'IM CALERA'!E43+'IM CON CON'!E43+'IM HIJUELAS'!E43+'IM LA CRUZ'!E43+'IM LA LIGUA'!E43+'IM LIMACHE'!E43+'IM NOGALES'!E43+'IM OLMUE'!E43+'IM PAPUDO'!E43+'IM PETORCA'!E43+'IM PUCHUNCAVI'!E43+'IM QUILLOTA'!E43+'IM QUILPUE'!E43+'IM QUINTERO'!E43+'IM VILLA ALEMANA'!E43+'IM VIÑA DEL MAR'!E43+'IM ZAPALLAR'!#REF!</f>
        <v>#REF!</v>
      </c>
      <c r="F43" s="100" t="e">
        <f t="shared" si="2"/>
        <v>#REF!</v>
      </c>
      <c r="G43" s="101" t="e">
        <f>+'IM CABILDO'!G43+'IM CALERA'!G43+'IM CON CON'!G43+'IM HIJUELAS'!G43+'IM LA CRUZ'!G43+'IM LA LIGUA'!G43+'IM LIMACHE'!G43+'IM NOGALES'!G43+'IM OLMUE'!G43+'IM PAPUDO'!G43+'IM PETORCA'!G43+'IM PUCHUNCAVI'!G43+'IM QUILLOTA'!G43+'IM QUILPUE'!G43+'IM QUINTERO'!G43+'IM VILLA ALEMANA'!G43+'IM VIÑA DEL MAR'!G43+'IM ZAPALLAR'!#REF!</f>
        <v>#REF!</v>
      </c>
      <c r="H43" s="101" t="e">
        <f>SUM('IM CABILDO'!H43+'IM CALERA'!H43+'IM CON CON'!H43+'IM HIJUELAS'!H43+'IM LA CRUZ'!H43+'IM LA LIGUA'!H43+'IM LIMACHE'!H43+'IM NOGALES'!H43+'IM OLMUE'!H43+'IM PAPUDO'!H43+'IM PETORCA'!H43+'IM PUCHUNCAVI'!H43+'IM QUILLOTA'!H43+'IM QUILPUE'!H43+'IM QUINTERO'!H43+'IM VILLA ALEMANA'!H43+'IM VIÑA DEL MAR'!H43+'IM ZAPALLAR'!#REF!)</f>
        <v>#REF!</v>
      </c>
      <c r="I43" s="101" t="e">
        <f>SUM('IM CABILDO'!I43+'IM CALERA'!I43+'IM CON CON'!I43+'IM HIJUELAS'!I43+'IM LA CRUZ'!I43+'IM LA LIGUA'!I43+'IM LIMACHE'!I43+'IM NOGALES'!I43+'IM OLMUE'!I43+'IM PAPUDO'!I43+'IM PETORCA'!I43+'IM PUCHUNCAVI'!I43+'IM QUILLOTA'!I43+'IM QUILPUE'!I43+'IM QUINTERO'!I43+'IM VILLA ALEMANA'!I43+'IM VIÑA DEL MAR'!I43+'IM ZAPALLAR'!#REF!)</f>
        <v>#REF!</v>
      </c>
      <c r="J43" s="108"/>
      <c r="K43" s="107"/>
      <c r="L43" s="107"/>
      <c r="M43" s="107"/>
      <c r="N43" s="107"/>
      <c r="O43" s="107"/>
      <c r="P43" s="107"/>
      <c r="Q43" s="107"/>
      <c r="R43" s="107"/>
      <c r="S43" s="109" t="e">
        <f t="shared" si="0"/>
        <v>#REF!</v>
      </c>
      <c r="T43" s="103" t="e">
        <f t="shared" si="1"/>
        <v>#REF!</v>
      </c>
      <c r="U43" s="209"/>
      <c r="V43" s="234" t="e">
        <f t="shared" si="3"/>
        <v>#REF!</v>
      </c>
      <c r="W43" s="209"/>
      <c r="X43" s="209"/>
      <c r="Y43" s="209"/>
      <c r="Z43" s="209"/>
      <c r="AA43" s="209"/>
      <c r="AB43" s="210"/>
      <c r="AC43" s="121"/>
      <c r="AD43" s="209"/>
      <c r="AE43" s="209"/>
      <c r="AF43" s="209"/>
      <c r="AG43" s="209"/>
      <c r="AH43" s="209"/>
      <c r="AI43" s="209"/>
      <c r="AJ43" s="211"/>
    </row>
    <row r="44" spans="1:36" s="117" customFormat="1" ht="30.75" customHeight="1" thickBot="1" x14ac:dyDescent="0.3">
      <c r="A44" s="200"/>
      <c r="B44" s="97">
        <v>30</v>
      </c>
      <c r="C44" s="87" t="s">
        <v>58</v>
      </c>
      <c r="D44" s="98"/>
      <c r="E44" s="99">
        <f>+'IM CABILDO'!E44+'IM CALERA'!E44+'IM CON CON'!E44+'IM HIJUELAS'!E44+'IM LA CRUZ'!E44+'IM LA LIGUA'!E44+'IM LIMACHE'!E44+'IM NOGALES'!E44+'IM OLMUE'!E44+'IM PAPUDO'!E44+'IM PETORCA'!E44+'IM PUCHUNCAVI'!E44+'IM QUILLOTA'!E44+'IM QUILPUE'!E44+'IM QUINTERO'!E44+'IM VILLA ALEMANA'!E44+'IM VIÑA DEL MAR'!E44+'IM ZAPALLAR'!E22</f>
        <v>155322531</v>
      </c>
      <c r="F44" s="100">
        <f t="shared" si="2"/>
        <v>44377866</v>
      </c>
      <c r="G44" s="101">
        <f>+'IM CABILDO'!G44+'IM CALERA'!G44+'IM CON CON'!G44+'IM HIJUELAS'!G44+'IM LA CRUZ'!G44+'IM LA LIGUA'!G44+'IM LIMACHE'!G44+'IM NOGALES'!G44+'IM OLMUE'!G44+'IM PAPUDO'!G44+'IM PETORCA'!G44+'IM PUCHUNCAVI'!G44+'IM QUILLOTA'!G44+'IM QUILPUE'!G44+'IM QUINTERO'!G44+'IM VILLA ALEMANA'!G44+'IM VIÑA DEL MAR'!G44+'IM ZAPALLAR'!G22</f>
        <v>0</v>
      </c>
      <c r="H44" s="101">
        <f>SUM('IM CABILDO'!H44+'IM CALERA'!H44+'IM CON CON'!H44+'IM HIJUELAS'!H44+'IM LA CRUZ'!H44+'IM LA LIGUA'!H44+'IM LIMACHE'!H44+'IM NOGALES'!H44+'IM OLMUE'!H44+'IM PAPUDO'!H44+'IM PETORCA'!H44+'IM PUCHUNCAVI'!H44+'IM QUILLOTA'!H44+'IM QUILPUE'!H44+'IM QUINTERO'!H44+'IM VILLA ALEMANA'!H44+'IM VIÑA DEL MAR'!H44+'IM ZAPALLAR'!H22)</f>
        <v>0</v>
      </c>
      <c r="I44" s="101">
        <f>SUM('IM CABILDO'!I44+'IM CALERA'!I44+'IM CON CON'!I44+'IM HIJUELAS'!I44+'IM LA CRUZ'!I44+'IM LA LIGUA'!I44+'IM LIMACHE'!I44+'IM NOGALES'!I44+'IM OLMUE'!I44+'IM PAPUDO'!I44+'IM PETORCA'!I44+'IM PUCHUNCAVI'!I44+'IM QUILLOTA'!I44+'IM QUILPUE'!I44+'IM QUINTERO'!I44+'IM VILLA ALEMANA'!I44+'IM VIÑA DEL MAR'!I44+'IM ZAPALLAR'!I22)</f>
        <v>44377866</v>
      </c>
      <c r="J44" s="108"/>
      <c r="K44" s="107"/>
      <c r="L44" s="107"/>
      <c r="M44" s="107"/>
      <c r="N44" s="107"/>
      <c r="O44" s="107"/>
      <c r="P44" s="107"/>
      <c r="Q44" s="107"/>
      <c r="R44" s="107"/>
      <c r="S44" s="109">
        <f t="shared" si="0"/>
        <v>44377866</v>
      </c>
      <c r="T44" s="103">
        <f t="shared" si="1"/>
        <v>0</v>
      </c>
      <c r="U44" s="209"/>
      <c r="V44" s="234">
        <f t="shared" si="3"/>
        <v>110944665</v>
      </c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11"/>
    </row>
    <row r="45" spans="1:36" s="117" customFormat="1" ht="30.75" customHeight="1" thickBot="1" x14ac:dyDescent="0.3">
      <c r="A45" s="200"/>
      <c r="B45" s="97">
        <v>31</v>
      </c>
      <c r="C45" s="87" t="s">
        <v>59</v>
      </c>
      <c r="D45" s="98"/>
      <c r="E45" s="99" t="e">
        <f>+'IM CABILDO'!E45+'IM CALERA'!E45+'IM CON CON'!E45+'IM HIJUELAS'!E45+'IM LA CRUZ'!E45+'IM LA LIGUA'!E45+'IM LIMACHE'!E45+'IM NOGALES'!E45+'IM OLMUE'!E45+'IM PAPUDO'!E45+'IM PETORCA'!E45+'IM PUCHUNCAVI'!E45+'IM QUILLOTA'!E45+'IM QUILPUE'!E45+'IM QUINTERO'!E45+'IM VILLA ALEMANA'!E45+'IM VIÑA DEL MAR'!E45+'IM ZAPALLAR'!#REF!</f>
        <v>#REF!</v>
      </c>
      <c r="F45" s="100" t="e">
        <f t="shared" si="2"/>
        <v>#REF!</v>
      </c>
      <c r="G45" s="101" t="e">
        <f>+'IM CABILDO'!G45+'IM CALERA'!G45+'IM CON CON'!G45+'IM HIJUELAS'!G45+'IM LA CRUZ'!G45+'IM LA LIGUA'!G45+'IM LIMACHE'!G45+'IM NOGALES'!G45+'IM OLMUE'!G45+'IM PAPUDO'!G45+'IM PETORCA'!G45+'IM PUCHUNCAVI'!G45+'IM QUILLOTA'!G45+'IM QUILPUE'!G45+'IM QUINTERO'!G45+'IM VILLA ALEMANA'!G45+'IM VIÑA DEL MAR'!G45+'IM ZAPALLAR'!#REF!</f>
        <v>#REF!</v>
      </c>
      <c r="H45" s="101" t="e">
        <f>SUM('IM CABILDO'!H45+'IM CALERA'!H45+'IM CON CON'!H45+'IM HIJUELAS'!H45+'IM LA CRUZ'!H45+'IM LA LIGUA'!H45+'IM LIMACHE'!H45+'IM NOGALES'!H45+'IM OLMUE'!H45+'IM PAPUDO'!H45+'IM PETORCA'!H45+'IM PUCHUNCAVI'!H45+'IM QUILLOTA'!H45+'IM QUILPUE'!H45+'IM QUINTERO'!H45+'IM VILLA ALEMANA'!H45+'IM VIÑA DEL MAR'!H45+'IM ZAPALLAR'!#REF!)</f>
        <v>#REF!</v>
      </c>
      <c r="I45" s="101" t="e">
        <f>SUM('IM CABILDO'!I45+'IM CALERA'!I45+'IM CON CON'!I45+'IM HIJUELAS'!I45+'IM LA CRUZ'!I45+'IM LA LIGUA'!I45+'IM LIMACHE'!I45+'IM NOGALES'!I45+'IM OLMUE'!I45+'IM PAPUDO'!I45+'IM PETORCA'!I45+'IM PUCHUNCAVI'!I45+'IM QUILLOTA'!I45+'IM QUILPUE'!I45+'IM QUINTERO'!I45+'IM VILLA ALEMANA'!I45+'IM VIÑA DEL MAR'!I45+'IM ZAPALLAR'!#REF!)</f>
        <v>#REF!</v>
      </c>
      <c r="J45" s="108"/>
      <c r="K45" s="107"/>
      <c r="L45" s="107"/>
      <c r="M45" s="107"/>
      <c r="N45" s="107"/>
      <c r="O45" s="107"/>
      <c r="P45" s="107"/>
      <c r="Q45" s="107"/>
      <c r="R45" s="107"/>
      <c r="S45" s="109" t="e">
        <f t="shared" si="0"/>
        <v>#REF!</v>
      </c>
      <c r="T45" s="103" t="e">
        <f t="shared" si="1"/>
        <v>#REF!</v>
      </c>
      <c r="U45" s="209"/>
      <c r="V45" s="234" t="e">
        <f t="shared" si="3"/>
        <v>#REF!</v>
      </c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11"/>
    </row>
    <row r="46" spans="1:36" s="117" customFormat="1" ht="18.75" thickBot="1" x14ac:dyDescent="0.3">
      <c r="A46" s="200"/>
      <c r="B46" s="97">
        <v>32</v>
      </c>
      <c r="C46" s="87" t="s">
        <v>60</v>
      </c>
      <c r="D46" s="98"/>
      <c r="E46" s="99">
        <f>+'IM CABILDO'!E46+'IM CALERA'!E46+'IM CON CON'!E46+'IM HIJUELAS'!E46+'IM LA CRUZ'!E46+'IM LA LIGUA'!E46+'IM LIMACHE'!E46+'IM NOGALES'!E46+'IM OLMUE'!E46+'IM PAPUDO'!E46+'IM PETORCA'!E46+'IM PUCHUNCAVI'!E46+'IM QUILLOTA'!E46+'IM QUILPUE'!E46+'IM QUINTERO'!E46+'IM VILLA ALEMANA'!E46+'IM VIÑA DEL MAR'!E46+'IM ZAPALLAR'!E23</f>
        <v>80381952</v>
      </c>
      <c r="F46" s="100">
        <f t="shared" si="2"/>
        <v>11397478.4</v>
      </c>
      <c r="G46" s="101">
        <f>+'IM CABILDO'!G46+'IM CALERA'!G46+'IM CON CON'!G46+'IM HIJUELAS'!G46+'IM LA CRUZ'!G46+'IM LA LIGUA'!G46+'IM LIMACHE'!G46+'IM NOGALES'!G46+'IM OLMUE'!G46+'IM PAPUDO'!G46+'IM PETORCA'!G46+'IM PUCHUNCAVI'!G46+'IM QUILLOTA'!G46+'IM QUILPUE'!G46+'IM QUINTERO'!G46+'IM VILLA ALEMANA'!G46+'IM VIÑA DEL MAR'!G46+'IM ZAPALLAR'!G23</f>
        <v>0</v>
      </c>
      <c r="H46" s="101">
        <f>SUM('IM CABILDO'!H46+'IM CALERA'!H46+'IM CON CON'!H46+'IM HIJUELAS'!H46+'IM LA CRUZ'!H46+'IM LA LIGUA'!H46+'IM LIMACHE'!H46+'IM NOGALES'!H46+'IM OLMUE'!H46+'IM PAPUDO'!H46+'IM PETORCA'!H46+'IM PUCHUNCAVI'!H46+'IM QUILLOTA'!H46+'IM QUILPUE'!H46+'IM QUINTERO'!H46+'IM VILLA ALEMANA'!H46+'IM VIÑA DEL MAR'!H46+'IM ZAPALLAR'!H23)</f>
        <v>0</v>
      </c>
      <c r="I46" s="101">
        <f>SUM('IM CABILDO'!I46+'IM CALERA'!I46+'IM CON CON'!I46+'IM HIJUELAS'!I46+'IM LA CRUZ'!I46+'IM LA LIGUA'!I46+'IM LIMACHE'!I46+'IM NOGALES'!I46+'IM OLMUE'!I46+'IM PAPUDO'!I46+'IM PETORCA'!I46+'IM PUCHUNCAVI'!I46+'IM QUILLOTA'!I46+'IM QUILPUE'!I46+'IM QUINTERO'!I46+'IM VILLA ALEMANA'!I46+'IM VIÑA DEL MAR'!I46+'IM ZAPALLAR'!I23)</f>
        <v>11397478.4</v>
      </c>
      <c r="J46" s="108"/>
      <c r="K46" s="107"/>
      <c r="L46" s="107"/>
      <c r="M46" s="107"/>
      <c r="N46" s="107"/>
      <c r="O46" s="107"/>
      <c r="P46" s="107"/>
      <c r="Q46" s="107"/>
      <c r="R46" s="107"/>
      <c r="S46" s="109">
        <f t="shared" si="0"/>
        <v>11397478.4</v>
      </c>
      <c r="T46" s="103">
        <f t="shared" si="1"/>
        <v>0</v>
      </c>
      <c r="U46" s="209"/>
      <c r="V46" s="234">
        <f t="shared" si="3"/>
        <v>68984473.599999994</v>
      </c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11"/>
    </row>
    <row r="47" spans="1:36" s="117" customFormat="1" ht="18.75" thickBot="1" x14ac:dyDescent="0.3">
      <c r="A47" s="200"/>
      <c r="B47" s="97">
        <v>33</v>
      </c>
      <c r="C47" s="87" t="s">
        <v>61</v>
      </c>
      <c r="D47" s="98"/>
      <c r="E47" s="99">
        <f>+'IM CABILDO'!E47+'IM CALERA'!E47+'IM CON CON'!E47+'IM HIJUELAS'!E47+'IM LA CRUZ'!E47+'IM LA LIGUA'!E47+'IM LIMACHE'!E47+'IM NOGALES'!E47+'IM OLMUE'!E47+'IM PAPUDO'!E47+'IM PETORCA'!E47+'IM PUCHUNCAVI'!E47+'IM QUILLOTA'!E47+'IM QUILPUE'!E47+'IM QUINTERO'!E47+'IM VILLA ALEMANA'!E47+'IM VIÑA DEL MAR'!E47+'IM ZAPALLAR'!E24</f>
        <v>981288611</v>
      </c>
      <c r="F47" s="100">
        <f t="shared" si="2"/>
        <v>149492528.40000001</v>
      </c>
      <c r="G47" s="101">
        <f>+'IM CABILDO'!G47+'IM CALERA'!G47+'IM CON CON'!G47+'IM HIJUELAS'!G47+'IM LA CRUZ'!G47+'IM LA LIGUA'!G47+'IM LIMACHE'!G47+'IM NOGALES'!G47+'IM OLMUE'!G47+'IM PAPUDO'!G47+'IM PETORCA'!G47+'IM PUCHUNCAVI'!G47+'IM QUILLOTA'!G47+'IM QUILPUE'!G47+'IM QUINTERO'!G47+'IM VILLA ALEMANA'!G47+'IM VIÑA DEL MAR'!G47+'IM ZAPALLAR'!G24</f>
        <v>0</v>
      </c>
      <c r="H47" s="101">
        <f>SUM('IM CABILDO'!H47+'IM CALERA'!H47+'IM CON CON'!H47+'IM HIJUELAS'!H47+'IM LA CRUZ'!H47+'IM LA LIGUA'!H47+'IM LIMACHE'!H47+'IM NOGALES'!H47+'IM OLMUE'!H47+'IM PAPUDO'!H47+'IM PETORCA'!H47+'IM PUCHUNCAVI'!H47+'IM QUILLOTA'!H47+'IM QUILPUE'!H47+'IM QUINTERO'!H47+'IM VILLA ALEMANA'!H47+'IM VIÑA DEL MAR'!H47+'IM ZAPALLAR'!H24)</f>
        <v>0</v>
      </c>
      <c r="I47" s="101">
        <f>SUM('IM CABILDO'!I47+'IM CALERA'!I47+'IM CON CON'!I47+'IM HIJUELAS'!I47+'IM LA CRUZ'!I47+'IM LA LIGUA'!I47+'IM LIMACHE'!I47+'IM NOGALES'!I47+'IM OLMUE'!I47+'IM PAPUDO'!I47+'IM PETORCA'!I47+'IM PUCHUNCAVI'!I47+'IM QUILLOTA'!I47+'IM QUILPUE'!I47+'IM QUINTERO'!I47+'IM VILLA ALEMANA'!I47+'IM VIÑA DEL MAR'!I47+'IM ZAPALLAR'!I24)</f>
        <v>149492528.40000001</v>
      </c>
      <c r="J47" s="108"/>
      <c r="K47" s="107"/>
      <c r="L47" s="107"/>
      <c r="M47" s="107"/>
      <c r="N47" s="107"/>
      <c r="O47" s="107"/>
      <c r="P47" s="107"/>
      <c r="Q47" s="107"/>
      <c r="R47" s="107"/>
      <c r="S47" s="109">
        <f t="shared" si="0"/>
        <v>149492528.40000001</v>
      </c>
      <c r="T47" s="103">
        <f t="shared" si="1"/>
        <v>0</v>
      </c>
      <c r="U47" s="209"/>
      <c r="V47" s="234">
        <f t="shared" si="3"/>
        <v>831796082.60000002</v>
      </c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  <c r="AJ47" s="211"/>
    </row>
    <row r="48" spans="1:36" s="117" customFormat="1" ht="30.75" customHeight="1" thickBot="1" x14ac:dyDescent="0.3">
      <c r="A48" s="200"/>
      <c r="B48" s="97">
        <v>34</v>
      </c>
      <c r="C48" s="87" t="s">
        <v>62</v>
      </c>
      <c r="D48" s="98"/>
      <c r="E48" s="99" t="e">
        <f>+'IM CABILDO'!E48+'IM CALERA'!E48+'IM CON CON'!E48+'IM HIJUELAS'!E48+'IM LA CRUZ'!E48+'IM LA LIGUA'!E48+'IM LIMACHE'!E48+'IM NOGALES'!E48+'IM OLMUE'!E48+'IM PAPUDO'!E48+'IM PETORCA'!E48+'IM PUCHUNCAVI'!E48+'IM QUILLOTA'!E48+'IM QUILPUE'!E48+'IM QUINTERO'!E48+'IM VILLA ALEMANA'!E48+'IM VIÑA DEL MAR'!E48+'IM ZAPALLAR'!#REF!</f>
        <v>#REF!</v>
      </c>
      <c r="F48" s="100" t="e">
        <f t="shared" si="2"/>
        <v>#REF!</v>
      </c>
      <c r="G48" s="101" t="e">
        <f>+'IM CABILDO'!G48+'IM CALERA'!G48+'IM CON CON'!G48+'IM HIJUELAS'!G48+'IM LA CRUZ'!G48+'IM LA LIGUA'!G48+'IM LIMACHE'!G48+'IM NOGALES'!G48+'IM OLMUE'!G48+'IM PAPUDO'!G48+'IM PETORCA'!G48+'IM PUCHUNCAVI'!G48+'IM QUILLOTA'!G48+'IM QUILPUE'!G48+'IM QUINTERO'!G48+'IM VILLA ALEMANA'!G48+'IM VIÑA DEL MAR'!G48+'IM ZAPALLAR'!#REF!</f>
        <v>#REF!</v>
      </c>
      <c r="H48" s="101" t="e">
        <f>SUM('IM CABILDO'!H48+'IM CALERA'!H48+'IM CON CON'!H48+'IM HIJUELAS'!H48+'IM LA CRUZ'!H48+'IM LA LIGUA'!H48+'IM LIMACHE'!H48+'IM NOGALES'!H48+'IM OLMUE'!H48+'IM PAPUDO'!H48+'IM PETORCA'!H48+'IM PUCHUNCAVI'!H48+'IM QUILLOTA'!H48+'IM QUILPUE'!H48+'IM QUINTERO'!H48+'IM VILLA ALEMANA'!H48+'IM VIÑA DEL MAR'!H48+'IM ZAPALLAR'!#REF!)</f>
        <v>#REF!</v>
      </c>
      <c r="I48" s="101" t="e">
        <f>SUM('IM CABILDO'!I48+'IM CALERA'!I48+'IM CON CON'!I48+'IM HIJUELAS'!I48+'IM LA CRUZ'!I48+'IM LA LIGUA'!I48+'IM LIMACHE'!I48+'IM NOGALES'!I48+'IM OLMUE'!I48+'IM PAPUDO'!I48+'IM PETORCA'!I48+'IM PUCHUNCAVI'!I48+'IM QUILLOTA'!I48+'IM QUILPUE'!I48+'IM QUINTERO'!I48+'IM VILLA ALEMANA'!I48+'IM VIÑA DEL MAR'!I48+'IM ZAPALLAR'!#REF!)</f>
        <v>#REF!</v>
      </c>
      <c r="J48" s="108"/>
      <c r="K48" s="107"/>
      <c r="L48" s="107"/>
      <c r="M48" s="107"/>
      <c r="N48" s="107"/>
      <c r="O48" s="107"/>
      <c r="P48" s="107"/>
      <c r="Q48" s="107"/>
      <c r="R48" s="107"/>
      <c r="S48" s="109" t="e">
        <f t="shared" si="0"/>
        <v>#REF!</v>
      </c>
      <c r="T48" s="103" t="e">
        <f t="shared" si="1"/>
        <v>#REF!</v>
      </c>
      <c r="U48" s="209"/>
      <c r="V48" s="234" t="e">
        <f t="shared" si="3"/>
        <v>#REF!</v>
      </c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11"/>
    </row>
    <row r="49" spans="1:36" s="117" customFormat="1" ht="30.75" customHeight="1" thickBot="1" x14ac:dyDescent="0.3">
      <c r="A49" s="200"/>
      <c r="B49" s="97">
        <v>35</v>
      </c>
      <c r="C49" s="87" t="s">
        <v>210</v>
      </c>
      <c r="D49" s="98"/>
      <c r="E49" s="99" t="e">
        <f>+'IM CABILDO'!E49+'IM CALERA'!E49+'IM CON CON'!E49+'IM HIJUELAS'!E49+'IM LA CRUZ'!E49+'IM LA LIGUA'!E49+'IM LIMACHE'!E49+'IM NOGALES'!E49+'IM OLMUE'!E49+'IM PAPUDO'!E49+'IM PETORCA'!E49+'IM PUCHUNCAVI'!E49+'IM QUILLOTA'!E49+'IM QUILPUE'!E49+'IM QUINTERO'!E49+'IM VILLA ALEMANA'!E49+'IM VIÑA DEL MAR'!E49+'IM ZAPALLAR'!#REF!</f>
        <v>#REF!</v>
      </c>
      <c r="F49" s="100"/>
      <c r="G49" s="101" t="e">
        <f>+'IM CABILDO'!G49+'IM CALERA'!G49+'IM CON CON'!G49+'IM HIJUELAS'!G49+'IM LA CRUZ'!G49+'IM LA LIGUA'!G49+'IM LIMACHE'!G49+'IM NOGALES'!G49+'IM OLMUE'!G49+'IM PAPUDO'!G49+'IM PETORCA'!G49+'IM PUCHUNCAVI'!G49+'IM QUILLOTA'!G49+'IM QUILPUE'!G49+'IM QUINTERO'!G49+'IM VILLA ALEMANA'!G49+'IM VIÑA DEL MAR'!G49+'IM ZAPALLAR'!#REF!</f>
        <v>#REF!</v>
      </c>
      <c r="H49" s="101" t="e">
        <f>SUM('IM CABILDO'!H49+'IM CALERA'!H49+'IM CON CON'!H49+'IM HIJUELAS'!H49+'IM LA CRUZ'!H49+'IM LA LIGUA'!H49+'IM LIMACHE'!H49+'IM NOGALES'!H49+'IM OLMUE'!H49+'IM PAPUDO'!H49+'IM PETORCA'!H49+'IM PUCHUNCAVI'!H49+'IM QUILLOTA'!H49+'IM QUILPUE'!H49+'IM QUINTERO'!H49+'IM VILLA ALEMANA'!H49+'IM VIÑA DEL MAR'!H49+'IM ZAPALLAR'!#REF!)</f>
        <v>#REF!</v>
      </c>
      <c r="I49" s="101" t="e">
        <f>SUM('IM CABILDO'!I49+'IM CALERA'!I49+'IM CON CON'!I49+'IM HIJUELAS'!I49+'IM LA CRUZ'!I49+'IM LA LIGUA'!I49+'IM LIMACHE'!I49+'IM NOGALES'!I49+'IM OLMUE'!I49+'IM PAPUDO'!I49+'IM PETORCA'!I49+'IM PUCHUNCAVI'!I49+'IM QUILLOTA'!I49+'IM QUILPUE'!I49+'IM QUINTERO'!I49+'IM VILLA ALEMANA'!I49+'IM VIÑA DEL MAR'!I49+'IM ZAPALLAR'!#REF!)</f>
        <v>#REF!</v>
      </c>
      <c r="J49" s="108"/>
      <c r="K49" s="107"/>
      <c r="L49" s="107"/>
      <c r="M49" s="107"/>
      <c r="N49" s="107"/>
      <c r="O49" s="107"/>
      <c r="P49" s="107"/>
      <c r="Q49" s="107"/>
      <c r="R49" s="107"/>
      <c r="S49" s="109"/>
      <c r="T49" s="103"/>
      <c r="U49" s="209"/>
      <c r="V49" s="234"/>
      <c r="W49" s="209"/>
      <c r="X49" s="209"/>
      <c r="Y49" s="209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11"/>
    </row>
    <row r="50" spans="1:36" s="117" customFormat="1" ht="18.75" thickBot="1" x14ac:dyDescent="0.3">
      <c r="A50" s="200"/>
      <c r="B50" s="97">
        <v>36</v>
      </c>
      <c r="C50" s="87" t="s">
        <v>63</v>
      </c>
      <c r="D50" s="98"/>
      <c r="E50" s="99">
        <f>+'IM CABILDO'!E50+'IM CALERA'!E50+'IM CON CON'!E50+'IM HIJUELAS'!E50+'IM LA CRUZ'!E50+'IM LA LIGUA'!E50+'IM LIMACHE'!E50+'IM NOGALES'!E50+'IM OLMUE'!E50+'IM PAPUDO'!E50+'IM PETORCA'!E50+'IM PUCHUNCAVI'!E50+'IM QUILLOTA'!E50+'IM QUILPUE'!E50+'IM QUINTERO'!E50+'IM VILLA ALEMANA'!E50+'IM VIÑA DEL MAR'!E50+'IM ZAPALLAR'!E25</f>
        <v>55195556</v>
      </c>
      <c r="F50" s="100">
        <f t="shared" si="2"/>
        <v>0</v>
      </c>
      <c r="G50" s="101">
        <f>+'IM CABILDO'!G50+'IM CALERA'!G50+'IM CON CON'!G50+'IM HIJUELAS'!G50+'IM LA CRUZ'!G50+'IM LA LIGUA'!G50+'IM LIMACHE'!G50+'IM NOGALES'!G50+'IM OLMUE'!G50+'IM PAPUDO'!G50+'IM PETORCA'!G50+'IM PUCHUNCAVI'!G50+'IM QUILLOTA'!G50+'IM QUILPUE'!G50+'IM QUINTERO'!G50+'IM VILLA ALEMANA'!G50+'IM VIÑA DEL MAR'!G50+'IM ZAPALLAR'!G25</f>
        <v>0</v>
      </c>
      <c r="H50" s="101">
        <f>SUM('IM CABILDO'!H50+'IM CALERA'!H50+'IM CON CON'!H50+'IM HIJUELAS'!H50+'IM LA CRUZ'!H50+'IM LA LIGUA'!H50+'IM LIMACHE'!H50+'IM NOGALES'!H50+'IM OLMUE'!H50+'IM PAPUDO'!H50+'IM PETORCA'!H50+'IM PUCHUNCAVI'!H50+'IM QUILLOTA'!H50+'IM QUILPUE'!H50+'IM QUINTERO'!H50+'IM VILLA ALEMANA'!H50+'IM VIÑA DEL MAR'!H50+'IM ZAPALLAR'!H25)</f>
        <v>0</v>
      </c>
      <c r="I50" s="101">
        <f>SUM('IM CABILDO'!I50+'IM CALERA'!I50+'IM CON CON'!I50+'IM HIJUELAS'!I50+'IM LA CRUZ'!I50+'IM LA LIGUA'!I50+'IM LIMACHE'!I50+'IM NOGALES'!I50+'IM OLMUE'!I50+'IM PAPUDO'!I50+'IM PETORCA'!I50+'IM PUCHUNCAVI'!I50+'IM QUILLOTA'!I50+'IM QUILPUE'!I50+'IM QUINTERO'!I50+'IM VILLA ALEMANA'!I50+'IM VIÑA DEL MAR'!I50+'IM ZAPALLAR'!I25)</f>
        <v>0</v>
      </c>
      <c r="J50" s="108"/>
      <c r="K50" s="107"/>
      <c r="L50" s="107"/>
      <c r="M50" s="107"/>
      <c r="N50" s="107"/>
      <c r="O50" s="107"/>
      <c r="P50" s="107"/>
      <c r="Q50" s="107"/>
      <c r="R50" s="107"/>
      <c r="S50" s="109">
        <f t="shared" si="0"/>
        <v>0</v>
      </c>
      <c r="T50" s="103">
        <f t="shared" si="1"/>
        <v>0</v>
      </c>
      <c r="U50" s="209"/>
      <c r="V50" s="234">
        <f t="shared" si="3"/>
        <v>55195556</v>
      </c>
      <c r="W50" s="209"/>
      <c r="X50" s="209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  <c r="AJ50" s="211"/>
    </row>
    <row r="51" spans="1:36" s="117" customFormat="1" ht="30.75" customHeight="1" thickBot="1" x14ac:dyDescent="0.3">
      <c r="A51" s="200"/>
      <c r="B51" s="97">
        <v>37</v>
      </c>
      <c r="C51" s="87" t="s">
        <v>64</v>
      </c>
      <c r="D51" s="98"/>
      <c r="E51" s="99" t="e">
        <f>+'IM CABILDO'!E51+'IM CALERA'!E51+'IM CON CON'!E51+'IM HIJUELAS'!E51+'IM LA CRUZ'!E51+'IM LA LIGUA'!E51+'IM LIMACHE'!E51+'IM NOGALES'!E51+'IM OLMUE'!E51+'IM PAPUDO'!E51+'IM PETORCA'!E51+'IM PUCHUNCAVI'!E51+'IM QUILLOTA'!E51+'IM QUILPUE'!E51+'IM QUINTERO'!E51+'IM VILLA ALEMANA'!E51+'IM VIÑA DEL MAR'!E51+'IM ZAPALLAR'!#REF!</f>
        <v>#REF!</v>
      </c>
      <c r="F51" s="100" t="e">
        <f t="shared" si="2"/>
        <v>#REF!</v>
      </c>
      <c r="G51" s="101" t="e">
        <f>+'IM CABILDO'!G51+'IM CALERA'!G51+'IM CON CON'!G51+'IM HIJUELAS'!G51+'IM LA CRUZ'!G51+'IM LA LIGUA'!G51+'IM LIMACHE'!G51+'IM NOGALES'!G51+'IM OLMUE'!G51+'IM PAPUDO'!G51+'IM PETORCA'!G51+'IM PUCHUNCAVI'!G51+'IM QUILLOTA'!G51+'IM QUILPUE'!G51+'IM QUINTERO'!G51+'IM VILLA ALEMANA'!G51+'IM VIÑA DEL MAR'!G51+'IM ZAPALLAR'!#REF!</f>
        <v>#REF!</v>
      </c>
      <c r="H51" s="101" t="e">
        <f>SUM('IM CABILDO'!H51+'IM CALERA'!H51+'IM CON CON'!H51+'IM HIJUELAS'!H51+'IM LA CRUZ'!H51+'IM LA LIGUA'!H51+'IM LIMACHE'!H51+'IM NOGALES'!H51+'IM OLMUE'!H51+'IM PAPUDO'!H51+'IM PETORCA'!H51+'IM PUCHUNCAVI'!H51+'IM QUILLOTA'!H51+'IM QUILPUE'!H51+'IM QUINTERO'!H51+'IM VILLA ALEMANA'!H51+'IM VIÑA DEL MAR'!H51+'IM ZAPALLAR'!#REF!)</f>
        <v>#REF!</v>
      </c>
      <c r="I51" s="101" t="e">
        <f>SUM('IM CABILDO'!I51+'IM CALERA'!I51+'IM CON CON'!I51+'IM HIJUELAS'!I51+'IM LA CRUZ'!I51+'IM LA LIGUA'!I51+'IM LIMACHE'!I51+'IM NOGALES'!I51+'IM OLMUE'!I51+'IM PAPUDO'!I51+'IM PETORCA'!I51+'IM PUCHUNCAVI'!I51+'IM QUILLOTA'!I51+'IM QUILPUE'!I51+'IM QUINTERO'!I51+'IM VILLA ALEMANA'!I51+'IM VIÑA DEL MAR'!I51+'IM ZAPALLAR'!#REF!)</f>
        <v>#REF!</v>
      </c>
      <c r="J51" s="108"/>
      <c r="K51" s="107"/>
      <c r="L51" s="107"/>
      <c r="M51" s="107"/>
      <c r="N51" s="107"/>
      <c r="O51" s="107"/>
      <c r="P51" s="107"/>
      <c r="Q51" s="107"/>
      <c r="R51" s="107"/>
      <c r="S51" s="109" t="e">
        <f t="shared" si="0"/>
        <v>#REF!</v>
      </c>
      <c r="T51" s="103" t="e">
        <f t="shared" si="1"/>
        <v>#REF!</v>
      </c>
      <c r="U51" s="209"/>
      <c r="V51" s="234" t="e">
        <f t="shared" si="3"/>
        <v>#REF!</v>
      </c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11"/>
    </row>
    <row r="52" spans="1:36" s="117" customFormat="1" ht="18.75" thickBot="1" x14ac:dyDescent="0.3">
      <c r="A52" s="200"/>
      <c r="B52" s="97">
        <v>38</v>
      </c>
      <c r="C52" s="87" t="s">
        <v>65</v>
      </c>
      <c r="D52" s="98"/>
      <c r="E52" s="99" t="e">
        <f>+'IM CABILDO'!E52+'IM CALERA'!E52+'IM CON CON'!E52+'IM HIJUELAS'!E52+'IM LA CRUZ'!E52+'IM LA LIGUA'!E52+'IM LIMACHE'!E52+'IM NOGALES'!E52+'IM OLMUE'!E52+'IM PAPUDO'!E52+'IM PETORCA'!E52+'IM PUCHUNCAVI'!E52+'IM QUILLOTA'!E52+'IM QUILPUE'!E52+'IM QUINTERO'!E52+'IM VILLA ALEMANA'!E52+'IM VIÑA DEL MAR'!E52+'IM ZAPALLAR'!#REF!</f>
        <v>#REF!</v>
      </c>
      <c r="F52" s="100" t="e">
        <f t="shared" si="2"/>
        <v>#REF!</v>
      </c>
      <c r="G52" s="101" t="e">
        <f>+'IM CABILDO'!G52+'IM CALERA'!G52+'IM CON CON'!G52+'IM HIJUELAS'!G52+'IM LA CRUZ'!G52+'IM LA LIGUA'!G52+'IM LIMACHE'!G52+'IM NOGALES'!G52+'IM OLMUE'!G52+'IM PAPUDO'!G52+'IM PETORCA'!G52+'IM PUCHUNCAVI'!G52+'IM QUILLOTA'!G52+'IM QUILPUE'!G52+'IM QUINTERO'!G52+'IM VILLA ALEMANA'!G52+'IM VIÑA DEL MAR'!G52+'IM ZAPALLAR'!#REF!</f>
        <v>#REF!</v>
      </c>
      <c r="H52" s="101" t="e">
        <f>SUM('IM CABILDO'!H52+'IM CALERA'!H52+'IM CON CON'!H52+'IM HIJUELAS'!H52+'IM LA CRUZ'!H52+'IM LA LIGUA'!H52+'IM LIMACHE'!H52+'IM NOGALES'!H52+'IM OLMUE'!H52+'IM PAPUDO'!H52+'IM PETORCA'!H52+'IM PUCHUNCAVI'!H52+'IM QUILLOTA'!H52+'IM QUILPUE'!H52+'IM QUINTERO'!H52+'IM VILLA ALEMANA'!H52+'IM VIÑA DEL MAR'!H52+'IM ZAPALLAR'!#REF!)</f>
        <v>#REF!</v>
      </c>
      <c r="I52" s="101" t="e">
        <f>SUM('IM CABILDO'!I52+'IM CALERA'!I52+'IM CON CON'!I52+'IM HIJUELAS'!I52+'IM LA CRUZ'!I52+'IM LA LIGUA'!I52+'IM LIMACHE'!I52+'IM NOGALES'!I52+'IM OLMUE'!I52+'IM PAPUDO'!I52+'IM PETORCA'!I52+'IM PUCHUNCAVI'!I52+'IM QUILLOTA'!I52+'IM QUILPUE'!I52+'IM QUINTERO'!I52+'IM VILLA ALEMANA'!I52+'IM VIÑA DEL MAR'!I52+'IM ZAPALLAR'!#REF!)</f>
        <v>#REF!</v>
      </c>
      <c r="J52" s="108"/>
      <c r="K52" s="107"/>
      <c r="L52" s="107"/>
      <c r="M52" s="107"/>
      <c r="N52" s="107"/>
      <c r="O52" s="107"/>
      <c r="P52" s="107"/>
      <c r="Q52" s="107"/>
      <c r="R52" s="107"/>
      <c r="S52" s="109" t="e">
        <f t="shared" si="0"/>
        <v>#REF!</v>
      </c>
      <c r="T52" s="103" t="e">
        <f t="shared" si="1"/>
        <v>#REF!</v>
      </c>
      <c r="U52" s="209"/>
      <c r="V52" s="234" t="e">
        <f t="shared" si="3"/>
        <v>#REF!</v>
      </c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  <c r="AJ52" s="211"/>
    </row>
    <row r="53" spans="1:36" s="117" customFormat="1" ht="30.75" customHeight="1" thickBot="1" x14ac:dyDescent="0.3">
      <c r="A53" s="200"/>
      <c r="B53" s="97">
        <v>39</v>
      </c>
      <c r="C53" s="87" t="s">
        <v>66</v>
      </c>
      <c r="D53" s="98"/>
      <c r="E53" s="99" t="e">
        <f>+'IM CABILDO'!E53+'IM CALERA'!E53+'IM CON CON'!E53+'IM HIJUELAS'!E53+'IM LA CRUZ'!E53+'IM LA LIGUA'!E53+'IM LIMACHE'!E53+'IM NOGALES'!E53+'IM OLMUE'!E53+'IM PAPUDO'!E53+'IM PETORCA'!E53+'IM PUCHUNCAVI'!E53+'IM QUILLOTA'!E53+'IM QUILPUE'!E53+'IM QUINTERO'!E53+'IM VILLA ALEMANA'!E53+'IM VIÑA DEL MAR'!E53+'IM ZAPALLAR'!#REF!</f>
        <v>#REF!</v>
      </c>
      <c r="F53" s="100" t="e">
        <f t="shared" si="2"/>
        <v>#REF!</v>
      </c>
      <c r="G53" s="101" t="e">
        <f>+'IM CABILDO'!G53+'IM CALERA'!G53+'IM CON CON'!G53+'IM HIJUELAS'!G53+'IM LA CRUZ'!G53+'IM LA LIGUA'!G53+'IM LIMACHE'!G53+'IM NOGALES'!G53+'IM OLMUE'!G53+'IM PAPUDO'!G53+'IM PETORCA'!G53+'IM PUCHUNCAVI'!G53+'IM QUILLOTA'!G53+'IM QUILPUE'!G53+'IM QUINTERO'!G53+'IM VILLA ALEMANA'!G53+'IM VIÑA DEL MAR'!G53+'IM ZAPALLAR'!#REF!</f>
        <v>#REF!</v>
      </c>
      <c r="H53" s="101" t="e">
        <f>SUM('IM CABILDO'!H53+'IM CALERA'!H53+'IM CON CON'!H53+'IM HIJUELAS'!H53+'IM LA CRUZ'!H53+'IM LA LIGUA'!H53+'IM LIMACHE'!H53+'IM NOGALES'!H53+'IM OLMUE'!H53+'IM PAPUDO'!H53+'IM PETORCA'!H53+'IM PUCHUNCAVI'!H53+'IM QUILLOTA'!H53+'IM QUILPUE'!H53+'IM QUINTERO'!H53+'IM VILLA ALEMANA'!H53+'IM VIÑA DEL MAR'!H53+'IM ZAPALLAR'!#REF!)</f>
        <v>#REF!</v>
      </c>
      <c r="I53" s="101" t="e">
        <f>SUM('IM CABILDO'!I53+'IM CALERA'!I53+'IM CON CON'!I53+'IM HIJUELAS'!I53+'IM LA CRUZ'!I53+'IM LA LIGUA'!I53+'IM LIMACHE'!I53+'IM NOGALES'!I53+'IM OLMUE'!I53+'IM PAPUDO'!I53+'IM PETORCA'!I53+'IM PUCHUNCAVI'!I53+'IM QUILLOTA'!I53+'IM QUILPUE'!I53+'IM QUINTERO'!I53+'IM VILLA ALEMANA'!I53+'IM VIÑA DEL MAR'!I53+'IM ZAPALLAR'!#REF!)</f>
        <v>#REF!</v>
      </c>
      <c r="J53" s="108"/>
      <c r="K53" s="107"/>
      <c r="L53" s="107"/>
      <c r="M53" s="107"/>
      <c r="N53" s="107"/>
      <c r="O53" s="107"/>
      <c r="P53" s="107"/>
      <c r="Q53" s="107"/>
      <c r="R53" s="107"/>
      <c r="S53" s="109" t="e">
        <f t="shared" si="0"/>
        <v>#REF!</v>
      </c>
      <c r="T53" s="103" t="e">
        <f t="shared" si="1"/>
        <v>#REF!</v>
      </c>
      <c r="U53" s="209"/>
      <c r="V53" s="234" t="e">
        <f t="shared" si="3"/>
        <v>#REF!</v>
      </c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11"/>
    </row>
    <row r="54" spans="1:36" s="117" customFormat="1" ht="30.75" customHeight="1" thickBot="1" x14ac:dyDescent="0.3">
      <c r="A54" s="200"/>
      <c r="B54" s="97">
        <v>40</v>
      </c>
      <c r="C54" s="87" t="s">
        <v>67</v>
      </c>
      <c r="D54" s="98"/>
      <c r="E54" s="99" t="e">
        <f>+'IM CABILDO'!E54+'IM CALERA'!E54+'IM CON CON'!E54+'IM HIJUELAS'!E54+'IM LA CRUZ'!E54+'IM LA LIGUA'!E54+'IM LIMACHE'!E54+'IM NOGALES'!E54+'IM OLMUE'!E54+'IM PAPUDO'!E54+'IM PETORCA'!E54+'IM PUCHUNCAVI'!E54+'IM QUILLOTA'!E54+'IM QUILPUE'!E54+'IM QUINTERO'!E54+'IM VILLA ALEMANA'!E54+'IM VIÑA DEL MAR'!E54+'IM ZAPALLAR'!#REF!</f>
        <v>#REF!</v>
      </c>
      <c r="F54" s="100" t="e">
        <f t="shared" si="2"/>
        <v>#REF!</v>
      </c>
      <c r="G54" s="101" t="e">
        <f>+'IM CABILDO'!G54+'IM CALERA'!G54+'IM CON CON'!G54+'IM HIJUELAS'!G54+'IM LA CRUZ'!G54+'IM LA LIGUA'!G54+'IM LIMACHE'!G54+'IM NOGALES'!G54+'IM OLMUE'!G54+'IM PAPUDO'!G54+'IM PETORCA'!G54+'IM PUCHUNCAVI'!G54+'IM QUILLOTA'!G54+'IM QUILPUE'!G54+'IM QUINTERO'!G54+'IM VILLA ALEMANA'!G54+'IM VIÑA DEL MAR'!G54+'IM ZAPALLAR'!#REF!</f>
        <v>#REF!</v>
      </c>
      <c r="H54" s="101" t="e">
        <f>SUM('IM CABILDO'!H54+'IM CALERA'!H54+'IM CON CON'!H54+'IM HIJUELAS'!H54+'IM LA CRUZ'!H54+'IM LA LIGUA'!H54+'IM LIMACHE'!H54+'IM NOGALES'!H54+'IM OLMUE'!H54+'IM PAPUDO'!H54+'IM PETORCA'!H54+'IM PUCHUNCAVI'!H54+'IM QUILLOTA'!H54+'IM QUILPUE'!H54+'IM QUINTERO'!H54+'IM VILLA ALEMANA'!H54+'IM VIÑA DEL MAR'!H54+'IM ZAPALLAR'!#REF!)</f>
        <v>#REF!</v>
      </c>
      <c r="I54" s="101" t="e">
        <f>SUM('IM CABILDO'!I54+'IM CALERA'!I54+'IM CON CON'!I54+'IM HIJUELAS'!I54+'IM LA CRUZ'!I54+'IM LA LIGUA'!I54+'IM LIMACHE'!I54+'IM NOGALES'!I54+'IM OLMUE'!I54+'IM PAPUDO'!I54+'IM PETORCA'!I54+'IM PUCHUNCAVI'!I54+'IM QUILLOTA'!I54+'IM QUILPUE'!I54+'IM QUINTERO'!I54+'IM VILLA ALEMANA'!I54+'IM VIÑA DEL MAR'!I54+'IM ZAPALLAR'!#REF!)</f>
        <v>#REF!</v>
      </c>
      <c r="J54" s="108"/>
      <c r="K54" s="107"/>
      <c r="L54" s="107"/>
      <c r="M54" s="107"/>
      <c r="N54" s="107"/>
      <c r="O54" s="107"/>
      <c r="P54" s="107"/>
      <c r="Q54" s="107"/>
      <c r="R54" s="107"/>
      <c r="S54" s="109" t="e">
        <f t="shared" si="0"/>
        <v>#REF!</v>
      </c>
      <c r="T54" s="103" t="e">
        <f t="shared" si="1"/>
        <v>#REF!</v>
      </c>
      <c r="U54" s="209"/>
      <c r="V54" s="234" t="e">
        <f t="shared" si="3"/>
        <v>#REF!</v>
      </c>
      <c r="W54" s="209"/>
      <c r="X54" s="209"/>
      <c r="Y54" s="209"/>
      <c r="Z54" s="209"/>
      <c r="AA54" s="209"/>
      <c r="AB54" s="209"/>
      <c r="AC54" s="209"/>
      <c r="AD54" s="209"/>
      <c r="AE54" s="209"/>
      <c r="AF54" s="209"/>
      <c r="AG54" s="209"/>
      <c r="AH54" s="209"/>
      <c r="AI54" s="209"/>
      <c r="AJ54" s="211"/>
    </row>
    <row r="55" spans="1:36" s="117" customFormat="1" ht="30.75" customHeight="1" thickBot="1" x14ac:dyDescent="0.3">
      <c r="A55" s="200"/>
      <c r="B55" s="97">
        <v>41</v>
      </c>
      <c r="C55" s="87" t="s">
        <v>68</v>
      </c>
      <c r="D55" s="98"/>
      <c r="E55" s="99" t="e">
        <f>+'IM CABILDO'!E55+'IM CALERA'!E55+'IM CON CON'!E55+'IM HIJUELAS'!E55+'IM LA CRUZ'!E55+'IM LA LIGUA'!E55+'IM LIMACHE'!E55+'IM NOGALES'!E55+'IM OLMUE'!E55+'IM PAPUDO'!E55+'IM PETORCA'!E55+'IM PUCHUNCAVI'!E55+'IM QUILLOTA'!E55+'IM QUILPUE'!E55+'IM QUINTERO'!E55+'IM VILLA ALEMANA'!E55+'IM VIÑA DEL MAR'!E55+'IM ZAPALLAR'!#REF!</f>
        <v>#REF!</v>
      </c>
      <c r="F55" s="100" t="e">
        <f t="shared" si="2"/>
        <v>#REF!</v>
      </c>
      <c r="G55" s="101" t="e">
        <f>+'IM CABILDO'!G55+'IM CALERA'!G55+'IM CON CON'!G55+'IM HIJUELAS'!G55+'IM LA CRUZ'!G55+'IM LA LIGUA'!G55+'IM LIMACHE'!G55+'IM NOGALES'!G55+'IM OLMUE'!G55+'IM PAPUDO'!G55+'IM PETORCA'!G55+'IM PUCHUNCAVI'!G55+'IM QUILLOTA'!G55+'IM QUILPUE'!G55+'IM QUINTERO'!G55+'IM VILLA ALEMANA'!G55+'IM VIÑA DEL MAR'!G55+'IM ZAPALLAR'!#REF!</f>
        <v>#REF!</v>
      </c>
      <c r="H55" s="101" t="e">
        <f>SUM('IM CABILDO'!H55+'IM CALERA'!H55+'IM CON CON'!H55+'IM HIJUELAS'!H55+'IM LA CRUZ'!H55+'IM LA LIGUA'!H55+'IM LIMACHE'!H55+'IM NOGALES'!H55+'IM OLMUE'!H55+'IM PAPUDO'!H55+'IM PETORCA'!H55+'IM PUCHUNCAVI'!H55+'IM QUILLOTA'!H55+'IM QUILPUE'!H55+'IM QUINTERO'!H55+'IM VILLA ALEMANA'!H55+'IM VIÑA DEL MAR'!H55+'IM ZAPALLAR'!#REF!)</f>
        <v>#REF!</v>
      </c>
      <c r="I55" s="101" t="e">
        <f>SUM('IM CABILDO'!I55+'IM CALERA'!I55+'IM CON CON'!I55+'IM HIJUELAS'!I55+'IM LA CRUZ'!I55+'IM LA LIGUA'!I55+'IM LIMACHE'!I55+'IM NOGALES'!I55+'IM OLMUE'!I55+'IM PAPUDO'!I55+'IM PETORCA'!I55+'IM PUCHUNCAVI'!I55+'IM QUILLOTA'!I55+'IM QUILPUE'!I55+'IM QUINTERO'!I55+'IM VILLA ALEMANA'!I55+'IM VIÑA DEL MAR'!I55+'IM ZAPALLAR'!#REF!)</f>
        <v>#REF!</v>
      </c>
      <c r="J55" s="108"/>
      <c r="K55" s="107"/>
      <c r="L55" s="107"/>
      <c r="M55" s="107"/>
      <c r="N55" s="107"/>
      <c r="O55" s="107"/>
      <c r="P55" s="107"/>
      <c r="Q55" s="107"/>
      <c r="R55" s="107"/>
      <c r="S55" s="109" t="e">
        <f t="shared" si="0"/>
        <v>#REF!</v>
      </c>
      <c r="T55" s="103" t="e">
        <f t="shared" si="1"/>
        <v>#REF!</v>
      </c>
      <c r="U55" s="209"/>
      <c r="V55" s="234" t="e">
        <f t="shared" si="3"/>
        <v>#REF!</v>
      </c>
      <c r="W55" s="209"/>
      <c r="X55" s="209"/>
      <c r="Y55" s="209"/>
      <c r="Z55" s="209"/>
      <c r="AA55" s="209"/>
      <c r="AB55" s="209"/>
      <c r="AC55" s="209"/>
      <c r="AD55" s="209"/>
      <c r="AE55" s="209"/>
      <c r="AF55" s="209"/>
      <c r="AG55" s="209"/>
      <c r="AH55" s="209"/>
      <c r="AI55" s="209"/>
      <c r="AJ55" s="211"/>
    </row>
    <row r="56" spans="1:36" s="117" customFormat="1" ht="18.75" thickBot="1" x14ac:dyDescent="0.3">
      <c r="A56" s="200"/>
      <c r="B56" s="97">
        <v>42</v>
      </c>
      <c r="C56" s="87" t="s">
        <v>69</v>
      </c>
      <c r="D56" s="98"/>
      <c r="E56" s="99">
        <f>+'IM CABILDO'!E56+'IM CALERA'!E56+'IM CON CON'!E56+'IM HIJUELAS'!E56+'IM LA CRUZ'!E56+'IM LA LIGUA'!E56+'IM LIMACHE'!E56+'IM NOGALES'!E56+'IM OLMUE'!E56+'IM PAPUDO'!E56+'IM PETORCA'!E56+'IM PUCHUNCAVI'!E56+'IM QUILLOTA'!E56+'IM QUILPUE'!E56+'IM QUINTERO'!E56+'IM VILLA ALEMANA'!E56+'IM VIÑA DEL MAR'!E56+'IM ZAPALLAR'!E26</f>
        <v>13038115</v>
      </c>
      <c r="F56" s="100">
        <f t="shared" si="2"/>
        <v>2389838.0999999996</v>
      </c>
      <c r="G56" s="101">
        <f>+'IM CABILDO'!G56+'IM CALERA'!G56+'IM CON CON'!G56+'IM HIJUELAS'!G56+'IM LA CRUZ'!G56+'IM LA LIGUA'!G56+'IM LIMACHE'!G56+'IM NOGALES'!G56+'IM OLMUE'!G56+'IM PAPUDO'!G56+'IM PETORCA'!G56+'IM PUCHUNCAVI'!G56+'IM QUILLOTA'!G56+'IM QUILPUE'!G56+'IM QUINTERO'!G56+'IM VILLA ALEMANA'!G56+'IM VIÑA DEL MAR'!G56+'IM ZAPALLAR'!G26</f>
        <v>0</v>
      </c>
      <c r="H56" s="101">
        <f>SUM('IM CABILDO'!H56+'IM CALERA'!H56+'IM CON CON'!H56+'IM HIJUELAS'!H56+'IM LA CRUZ'!H56+'IM LA LIGUA'!H56+'IM LIMACHE'!H56+'IM NOGALES'!H56+'IM OLMUE'!H56+'IM PAPUDO'!H56+'IM PETORCA'!H56+'IM PUCHUNCAVI'!H56+'IM QUILLOTA'!H56+'IM QUILPUE'!H56+'IM QUINTERO'!H56+'IM VILLA ALEMANA'!H56+'IM VIÑA DEL MAR'!H56+'IM ZAPALLAR'!H26)</f>
        <v>0</v>
      </c>
      <c r="I56" s="101">
        <f>SUM('IM CABILDO'!I56+'IM CALERA'!I56+'IM CON CON'!I56+'IM HIJUELAS'!I56+'IM LA CRUZ'!I56+'IM LA LIGUA'!I56+'IM LIMACHE'!I56+'IM NOGALES'!I56+'IM OLMUE'!I56+'IM PAPUDO'!I56+'IM PETORCA'!I56+'IM PUCHUNCAVI'!I56+'IM QUILLOTA'!I56+'IM QUILPUE'!I56+'IM QUINTERO'!I56+'IM VILLA ALEMANA'!I56+'IM VIÑA DEL MAR'!I56+'IM ZAPALLAR'!I26)</f>
        <v>2389838.0999999996</v>
      </c>
      <c r="J56" s="108"/>
      <c r="K56" s="107"/>
      <c r="L56" s="107"/>
      <c r="M56" s="107"/>
      <c r="N56" s="107"/>
      <c r="O56" s="107"/>
      <c r="P56" s="107"/>
      <c r="Q56" s="107"/>
      <c r="R56" s="107"/>
      <c r="S56" s="109">
        <f t="shared" si="0"/>
        <v>2389838.0999999996</v>
      </c>
      <c r="T56" s="103">
        <f t="shared" si="1"/>
        <v>0</v>
      </c>
      <c r="U56" s="209"/>
      <c r="V56" s="234">
        <f t="shared" si="3"/>
        <v>10648276.9</v>
      </c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  <c r="AJ56" s="211"/>
    </row>
    <row r="57" spans="1:36" s="117" customFormat="1" ht="18.75" thickBot="1" x14ac:dyDescent="0.3">
      <c r="A57" s="200"/>
      <c r="B57" s="97">
        <v>43</v>
      </c>
      <c r="C57" s="87" t="s">
        <v>70</v>
      </c>
      <c r="D57" s="98"/>
      <c r="E57" s="99">
        <f>+'IM CABILDO'!E57+'IM CALERA'!E57+'IM CON CON'!E57+'IM HIJUELAS'!E57+'IM LA CRUZ'!E57+'IM LA LIGUA'!E57+'IM LIMACHE'!E57+'IM NOGALES'!E57+'IM OLMUE'!E57+'IM PAPUDO'!E57+'IM PETORCA'!E57+'IM PUCHUNCAVI'!E57+'IM QUILLOTA'!E57+'IM QUILPUE'!E57+'IM QUINTERO'!E57+'IM VILLA ALEMANA'!E57+'IM VIÑA DEL MAR'!E57+'IM ZAPALLAR'!E27</f>
        <v>517041630</v>
      </c>
      <c r="F57" s="100">
        <f t="shared" si="2"/>
        <v>118827891</v>
      </c>
      <c r="G57" s="101">
        <f>+'IM CABILDO'!G57+'IM CALERA'!G57+'IM CON CON'!G57+'IM HIJUELAS'!G57+'IM LA CRUZ'!G57+'IM LA LIGUA'!G57+'IM LIMACHE'!G57+'IM NOGALES'!G57+'IM OLMUE'!G57+'IM PAPUDO'!G57+'IM PETORCA'!G57+'IM PUCHUNCAVI'!G57+'IM QUILLOTA'!G57+'IM QUILPUE'!G57+'IM QUINTERO'!G57+'IM VILLA ALEMANA'!G57+'IM VIÑA DEL MAR'!G57+'IM ZAPALLAR'!G27</f>
        <v>0</v>
      </c>
      <c r="H57" s="101">
        <f>SUM('IM CABILDO'!H57+'IM CALERA'!H57+'IM CON CON'!H57+'IM HIJUELAS'!H57+'IM LA CRUZ'!H57+'IM LA LIGUA'!H57+'IM LIMACHE'!H57+'IM NOGALES'!H57+'IM OLMUE'!H57+'IM PAPUDO'!H57+'IM PETORCA'!H57+'IM PUCHUNCAVI'!H57+'IM QUILLOTA'!H57+'IM QUILPUE'!H57+'IM QUINTERO'!H57+'IM VILLA ALEMANA'!H57+'IM VIÑA DEL MAR'!H57+'IM ZAPALLAR'!H27)</f>
        <v>0</v>
      </c>
      <c r="I57" s="101">
        <f>SUM('IM CABILDO'!I57+'IM CALERA'!I57+'IM CON CON'!I57+'IM HIJUELAS'!I57+'IM LA CRUZ'!I57+'IM LA LIGUA'!I57+'IM LIMACHE'!I57+'IM NOGALES'!I57+'IM OLMUE'!I57+'IM PAPUDO'!I57+'IM PETORCA'!I57+'IM PUCHUNCAVI'!I57+'IM QUILLOTA'!I57+'IM QUILPUE'!I57+'IM QUINTERO'!I57+'IM VILLA ALEMANA'!I57+'IM VIÑA DEL MAR'!I57+'IM ZAPALLAR'!I27)</f>
        <v>118827891</v>
      </c>
      <c r="J57" s="108"/>
      <c r="K57" s="107"/>
      <c r="L57" s="107"/>
      <c r="M57" s="107"/>
      <c r="N57" s="107"/>
      <c r="O57" s="107"/>
      <c r="P57" s="107"/>
      <c r="Q57" s="107"/>
      <c r="R57" s="107"/>
      <c r="S57" s="109">
        <f t="shared" si="0"/>
        <v>118827891</v>
      </c>
      <c r="T57" s="103">
        <f t="shared" si="1"/>
        <v>0</v>
      </c>
      <c r="U57" s="209"/>
      <c r="V57" s="234">
        <f t="shared" si="3"/>
        <v>398213739</v>
      </c>
      <c r="W57" s="209"/>
      <c r="X57" s="209"/>
      <c r="Y57" s="209"/>
      <c r="Z57" s="209"/>
      <c r="AA57" s="209"/>
      <c r="AB57" s="209"/>
      <c r="AC57" s="209"/>
      <c r="AD57" s="209"/>
      <c r="AE57" s="209"/>
      <c r="AF57" s="209"/>
      <c r="AG57" s="209"/>
      <c r="AH57" s="209"/>
      <c r="AI57" s="209"/>
      <c r="AJ57" s="211"/>
    </row>
    <row r="58" spans="1:36" s="117" customFormat="1" ht="30.75" customHeight="1" thickBot="1" x14ac:dyDescent="0.3">
      <c r="A58" s="200"/>
      <c r="B58" s="97">
        <v>44</v>
      </c>
      <c r="C58" s="87" t="s">
        <v>71</v>
      </c>
      <c r="D58" s="98"/>
      <c r="E58" s="99" t="e">
        <f>+'IM CABILDO'!E58+'IM CALERA'!E58+'IM CON CON'!E58+'IM HIJUELAS'!E58+'IM LA CRUZ'!E58+'IM LA LIGUA'!E58+'IM LIMACHE'!E58+'IM NOGALES'!E58+'IM OLMUE'!E58+'IM PAPUDO'!E58+'IM PETORCA'!E58+'IM PUCHUNCAVI'!E58+'IM QUILLOTA'!E58+'IM QUILPUE'!E58+'IM QUINTERO'!E58+'IM VILLA ALEMANA'!E58+'IM VIÑA DEL MAR'!E58+'IM ZAPALLAR'!#REF!</f>
        <v>#REF!</v>
      </c>
      <c r="F58" s="100" t="e">
        <f t="shared" si="2"/>
        <v>#REF!</v>
      </c>
      <c r="G58" s="101" t="e">
        <f>+'IM CABILDO'!G58+'IM CALERA'!G58+'IM CON CON'!G58+'IM HIJUELAS'!G58+'IM LA CRUZ'!G58+'IM LA LIGUA'!G58+'IM LIMACHE'!G58+'IM NOGALES'!G58+'IM OLMUE'!G58+'IM PAPUDO'!G58+'IM PETORCA'!G58+'IM PUCHUNCAVI'!G58+'IM QUILLOTA'!G58+'IM QUILPUE'!G58+'IM QUINTERO'!G58+'IM VILLA ALEMANA'!G58+'IM VIÑA DEL MAR'!G58+'IM ZAPALLAR'!#REF!</f>
        <v>#REF!</v>
      </c>
      <c r="H58" s="101" t="e">
        <f>SUM('IM CABILDO'!H58+'IM CALERA'!H58+'IM CON CON'!H58+'IM HIJUELAS'!H58+'IM LA CRUZ'!H58+'IM LA LIGUA'!H58+'IM LIMACHE'!H58+'IM NOGALES'!H58+'IM OLMUE'!H58+'IM PAPUDO'!H58+'IM PETORCA'!H58+'IM PUCHUNCAVI'!H58+'IM QUILLOTA'!H58+'IM QUILPUE'!H58+'IM QUINTERO'!H58+'IM VILLA ALEMANA'!H58+'IM VIÑA DEL MAR'!H58+'IM ZAPALLAR'!#REF!)</f>
        <v>#REF!</v>
      </c>
      <c r="I58" s="101" t="e">
        <f>SUM('IM CABILDO'!I58+'IM CALERA'!I58+'IM CON CON'!I58+'IM HIJUELAS'!I58+'IM LA CRUZ'!I58+'IM LA LIGUA'!I58+'IM LIMACHE'!I58+'IM NOGALES'!I58+'IM OLMUE'!I58+'IM PAPUDO'!I58+'IM PETORCA'!I58+'IM PUCHUNCAVI'!I58+'IM QUILLOTA'!I58+'IM QUILPUE'!I58+'IM QUINTERO'!I58+'IM VILLA ALEMANA'!I58+'IM VIÑA DEL MAR'!I58+'IM ZAPALLAR'!#REF!)</f>
        <v>#REF!</v>
      </c>
      <c r="J58" s="108"/>
      <c r="K58" s="107"/>
      <c r="L58" s="107"/>
      <c r="M58" s="107"/>
      <c r="N58" s="107"/>
      <c r="O58" s="107"/>
      <c r="P58" s="107"/>
      <c r="Q58" s="107"/>
      <c r="R58" s="107"/>
      <c r="S58" s="109" t="e">
        <f t="shared" si="0"/>
        <v>#REF!</v>
      </c>
      <c r="T58" s="103" t="e">
        <f t="shared" si="1"/>
        <v>#REF!</v>
      </c>
      <c r="U58" s="209"/>
      <c r="V58" s="234" t="e">
        <f t="shared" si="3"/>
        <v>#REF!</v>
      </c>
      <c r="W58" s="209"/>
      <c r="X58" s="209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  <c r="AJ58" s="211"/>
    </row>
    <row r="59" spans="1:36" s="117" customFormat="1" ht="18.75" thickBot="1" x14ac:dyDescent="0.3">
      <c r="A59" s="200"/>
      <c r="B59" s="97">
        <v>45</v>
      </c>
      <c r="C59" s="87" t="s">
        <v>72</v>
      </c>
      <c r="D59" s="98"/>
      <c r="E59" s="99" t="e">
        <f>+'IM CABILDO'!E59+'IM CALERA'!E59+'IM CON CON'!E59+'IM HIJUELAS'!E59+'IM LA CRUZ'!E59+'IM LA LIGUA'!E59+'IM LIMACHE'!E59+'IM NOGALES'!E59+'IM OLMUE'!E59+'IM PAPUDO'!E59+'IM PETORCA'!E59+'IM PUCHUNCAVI'!E59+'IM QUILLOTA'!E59+'IM QUILPUE'!E59+'IM QUINTERO'!E59+'IM VILLA ALEMANA'!E59+'IM VIÑA DEL MAR'!E59+'IM ZAPALLAR'!#REF!</f>
        <v>#REF!</v>
      </c>
      <c r="F59" s="100" t="e">
        <f t="shared" si="2"/>
        <v>#REF!</v>
      </c>
      <c r="G59" s="101" t="e">
        <f>+'IM CABILDO'!G59+'IM CALERA'!G59+'IM CON CON'!G59+'IM HIJUELAS'!G59+'IM LA CRUZ'!G59+'IM LA LIGUA'!G59+'IM LIMACHE'!G59+'IM NOGALES'!G59+'IM OLMUE'!G59+'IM PAPUDO'!G59+'IM PETORCA'!G59+'IM PUCHUNCAVI'!G59+'IM QUILLOTA'!G59+'IM QUILPUE'!G59+'IM QUINTERO'!G59+'IM VILLA ALEMANA'!G59+'IM VIÑA DEL MAR'!G59+'IM ZAPALLAR'!#REF!</f>
        <v>#REF!</v>
      </c>
      <c r="H59" s="101" t="e">
        <f>SUM('IM CABILDO'!H59+'IM CALERA'!H59+'IM CON CON'!H59+'IM HIJUELAS'!H59+'IM LA CRUZ'!H59+'IM LA LIGUA'!H59+'IM LIMACHE'!H59+'IM NOGALES'!H59+'IM OLMUE'!H59+'IM PAPUDO'!H59+'IM PETORCA'!H59+'IM PUCHUNCAVI'!H59+'IM QUILLOTA'!H59+'IM QUILPUE'!H59+'IM QUINTERO'!H59+'IM VILLA ALEMANA'!H59+'IM VIÑA DEL MAR'!H59+'IM ZAPALLAR'!#REF!)</f>
        <v>#REF!</v>
      </c>
      <c r="I59" s="101" t="e">
        <f>SUM('IM CABILDO'!I59+'IM CALERA'!I59+'IM CON CON'!I59+'IM HIJUELAS'!I59+'IM LA CRUZ'!I59+'IM LA LIGUA'!I59+'IM LIMACHE'!I59+'IM NOGALES'!I59+'IM OLMUE'!I59+'IM PAPUDO'!I59+'IM PETORCA'!I59+'IM PUCHUNCAVI'!I59+'IM QUILLOTA'!I59+'IM QUILPUE'!I59+'IM QUINTERO'!I59+'IM VILLA ALEMANA'!I59+'IM VIÑA DEL MAR'!I59+'IM ZAPALLAR'!#REF!)</f>
        <v>#REF!</v>
      </c>
      <c r="J59" s="108"/>
      <c r="K59" s="107"/>
      <c r="L59" s="107"/>
      <c r="M59" s="107"/>
      <c r="N59" s="107"/>
      <c r="O59" s="107"/>
      <c r="P59" s="107"/>
      <c r="Q59" s="107"/>
      <c r="R59" s="107"/>
      <c r="S59" s="109" t="e">
        <f t="shared" si="0"/>
        <v>#REF!</v>
      </c>
      <c r="T59" s="103" t="e">
        <f t="shared" si="1"/>
        <v>#REF!</v>
      </c>
      <c r="U59" s="209"/>
      <c r="V59" s="234" t="e">
        <f t="shared" si="3"/>
        <v>#REF!</v>
      </c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11"/>
    </row>
    <row r="60" spans="1:36" s="117" customFormat="1" ht="18.75" thickBot="1" x14ac:dyDescent="0.3">
      <c r="A60" s="200"/>
      <c r="B60" s="97">
        <v>46</v>
      </c>
      <c r="C60" s="87" t="s">
        <v>73</v>
      </c>
      <c r="D60" s="98"/>
      <c r="E60" s="99" t="e">
        <f>+'IM CABILDO'!E60+'IM CALERA'!E60+'IM CON CON'!E60+'IM HIJUELAS'!E60+'IM LA CRUZ'!E60+'IM LA LIGUA'!E60+'IM LIMACHE'!E60+'IM NOGALES'!E60+'IM OLMUE'!E60+'IM PAPUDO'!E60+'IM PETORCA'!E60+'IM PUCHUNCAVI'!E60+'IM QUILLOTA'!E60+'IM QUILPUE'!E60+'IM QUINTERO'!E60+'IM VILLA ALEMANA'!E60+'IM VIÑA DEL MAR'!E60+'IM ZAPALLAR'!#REF!</f>
        <v>#REF!</v>
      </c>
      <c r="F60" s="100" t="e">
        <f t="shared" si="2"/>
        <v>#REF!</v>
      </c>
      <c r="G60" s="101" t="e">
        <f>+'IM CABILDO'!G60+'IM CALERA'!G60+'IM CON CON'!G60+'IM HIJUELAS'!G60+'IM LA CRUZ'!G60+'IM LA LIGUA'!G60+'IM LIMACHE'!G60+'IM NOGALES'!G60+'IM OLMUE'!G60+'IM PAPUDO'!G60+'IM PETORCA'!G60+'IM PUCHUNCAVI'!G60+'IM QUILLOTA'!G60+'IM QUILPUE'!G60+'IM QUINTERO'!G60+'IM VILLA ALEMANA'!G60+'IM VIÑA DEL MAR'!G60+'IM ZAPALLAR'!#REF!</f>
        <v>#REF!</v>
      </c>
      <c r="H60" s="101" t="e">
        <f>SUM('IM CABILDO'!H60+'IM CALERA'!H60+'IM CON CON'!H60+'IM HIJUELAS'!H60+'IM LA CRUZ'!H60+'IM LA LIGUA'!H60+'IM LIMACHE'!H60+'IM NOGALES'!H60+'IM OLMUE'!H60+'IM PAPUDO'!H60+'IM PETORCA'!H60+'IM PUCHUNCAVI'!H60+'IM QUILLOTA'!H60+'IM QUILPUE'!H60+'IM QUINTERO'!H60+'IM VILLA ALEMANA'!H60+'IM VIÑA DEL MAR'!H60+'IM ZAPALLAR'!#REF!)</f>
        <v>#REF!</v>
      </c>
      <c r="I60" s="101" t="e">
        <f>SUM('IM CABILDO'!I60+'IM CALERA'!I60+'IM CON CON'!I60+'IM HIJUELAS'!I60+'IM LA CRUZ'!I60+'IM LA LIGUA'!I60+'IM LIMACHE'!I60+'IM NOGALES'!I60+'IM OLMUE'!I60+'IM PAPUDO'!I60+'IM PETORCA'!I60+'IM PUCHUNCAVI'!I60+'IM QUILLOTA'!I60+'IM QUILPUE'!I60+'IM QUINTERO'!I60+'IM VILLA ALEMANA'!I60+'IM VIÑA DEL MAR'!I60+'IM ZAPALLAR'!#REF!)</f>
        <v>#REF!</v>
      </c>
      <c r="J60" s="108"/>
      <c r="K60" s="107"/>
      <c r="L60" s="107"/>
      <c r="M60" s="107"/>
      <c r="N60" s="107"/>
      <c r="O60" s="107"/>
      <c r="P60" s="107"/>
      <c r="Q60" s="107"/>
      <c r="R60" s="107"/>
      <c r="S60" s="109" t="e">
        <f t="shared" si="0"/>
        <v>#REF!</v>
      </c>
      <c r="T60" s="103" t="e">
        <f t="shared" si="1"/>
        <v>#REF!</v>
      </c>
      <c r="U60" s="209"/>
      <c r="V60" s="234" t="e">
        <f t="shared" si="3"/>
        <v>#REF!</v>
      </c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11"/>
    </row>
    <row r="61" spans="1:36" s="117" customFormat="1" ht="18.75" thickBot="1" x14ac:dyDescent="0.3">
      <c r="A61" s="200"/>
      <c r="B61" s="97">
        <v>47</v>
      </c>
      <c r="C61" s="87" t="s">
        <v>74</v>
      </c>
      <c r="D61" s="98"/>
      <c r="E61" s="99" t="e">
        <f>+'IM CABILDO'!E61+'IM CALERA'!E61+'IM CON CON'!E61+'IM HIJUELAS'!E61+'IM LA CRUZ'!E61+'IM LA LIGUA'!E61+'IM LIMACHE'!E61+'IM NOGALES'!E61+'IM OLMUE'!E61+'IM PAPUDO'!E61+'IM PETORCA'!E61+'IM PUCHUNCAVI'!E61+'IM QUILLOTA'!E61+'IM QUILPUE'!E61+'IM QUINTERO'!E61+'IM VILLA ALEMANA'!E61+'IM VIÑA DEL MAR'!E61+'IM ZAPALLAR'!#REF!</f>
        <v>#REF!</v>
      </c>
      <c r="F61" s="100" t="e">
        <f t="shared" si="2"/>
        <v>#REF!</v>
      </c>
      <c r="G61" s="101" t="e">
        <f>+'IM CABILDO'!G61+'IM CALERA'!G61+'IM CON CON'!G61+'IM HIJUELAS'!G61+'IM LA CRUZ'!G61+'IM LA LIGUA'!G61+'IM LIMACHE'!G61+'IM NOGALES'!G61+'IM OLMUE'!G61+'IM PAPUDO'!G61+'IM PETORCA'!G61+'IM PUCHUNCAVI'!G61+'IM QUILLOTA'!G61+'IM QUILPUE'!G61+'IM QUINTERO'!G61+'IM VILLA ALEMANA'!G61+'IM VIÑA DEL MAR'!G61+'IM ZAPALLAR'!#REF!</f>
        <v>#REF!</v>
      </c>
      <c r="H61" s="101" t="e">
        <f>SUM('IM CABILDO'!H61+'IM CALERA'!H61+'IM CON CON'!H61+'IM HIJUELAS'!H61+'IM LA CRUZ'!H61+'IM LA LIGUA'!H61+'IM LIMACHE'!H61+'IM NOGALES'!H61+'IM OLMUE'!H61+'IM PAPUDO'!H61+'IM PETORCA'!H61+'IM PUCHUNCAVI'!H61+'IM QUILLOTA'!H61+'IM QUILPUE'!H61+'IM QUINTERO'!H61+'IM VILLA ALEMANA'!H61+'IM VIÑA DEL MAR'!H61+'IM ZAPALLAR'!#REF!)</f>
        <v>#REF!</v>
      </c>
      <c r="I61" s="101" t="e">
        <f>SUM('IM CABILDO'!I61+'IM CALERA'!I61+'IM CON CON'!I61+'IM HIJUELAS'!I61+'IM LA CRUZ'!I61+'IM LA LIGUA'!I61+'IM LIMACHE'!I61+'IM NOGALES'!I61+'IM OLMUE'!I61+'IM PAPUDO'!I61+'IM PETORCA'!I61+'IM PUCHUNCAVI'!I61+'IM QUILLOTA'!I61+'IM QUILPUE'!I61+'IM QUINTERO'!I61+'IM VILLA ALEMANA'!I61+'IM VIÑA DEL MAR'!I61+'IM ZAPALLAR'!#REF!)</f>
        <v>#REF!</v>
      </c>
      <c r="J61" s="108"/>
      <c r="K61" s="107"/>
      <c r="L61" s="107"/>
      <c r="M61" s="107"/>
      <c r="N61" s="107"/>
      <c r="O61" s="107"/>
      <c r="P61" s="107"/>
      <c r="Q61" s="107"/>
      <c r="R61" s="107"/>
      <c r="S61" s="109" t="e">
        <f t="shared" si="0"/>
        <v>#REF!</v>
      </c>
      <c r="T61" s="103" t="e">
        <f t="shared" si="1"/>
        <v>#REF!</v>
      </c>
      <c r="U61" s="209"/>
      <c r="V61" s="234" t="e">
        <f t="shared" si="3"/>
        <v>#REF!</v>
      </c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11"/>
    </row>
    <row r="62" spans="1:36" s="117" customFormat="1" ht="18.75" thickBot="1" x14ac:dyDescent="0.3">
      <c r="A62" s="200"/>
      <c r="B62" s="97">
        <v>48</v>
      </c>
      <c r="C62" s="87" t="s">
        <v>75</v>
      </c>
      <c r="D62" s="98"/>
      <c r="E62" s="99">
        <f>+'IM CABILDO'!E62+'IM CALERA'!E62+'IM CON CON'!E62+'IM HIJUELAS'!E62+'IM LA CRUZ'!E62+'IM LA LIGUA'!E62+'IM LIMACHE'!E62+'IM NOGALES'!E62+'IM OLMUE'!E62+'IM PAPUDO'!E62+'IM PETORCA'!E62+'IM PUCHUNCAVI'!E62+'IM QUILLOTA'!E62+'IM QUILPUE'!E62+'IM QUINTERO'!E62+'IM VILLA ALEMANA'!E62+'IM VIÑA DEL MAR'!E62+'IM ZAPALLAR'!E28</f>
        <v>226575289</v>
      </c>
      <c r="F62" s="100">
        <f t="shared" si="2"/>
        <v>7391209</v>
      </c>
      <c r="G62" s="101">
        <f>+'IM CABILDO'!G62+'IM CALERA'!G62+'IM CON CON'!G62+'IM HIJUELAS'!G62+'IM LA CRUZ'!G62+'IM LA LIGUA'!G62+'IM LIMACHE'!G62+'IM NOGALES'!G62+'IM OLMUE'!G62+'IM PAPUDO'!G62+'IM PETORCA'!G62+'IM PUCHUNCAVI'!G62+'IM QUILLOTA'!G62+'IM QUILPUE'!G62+'IM QUINTERO'!G62+'IM VILLA ALEMANA'!G62+'IM VIÑA DEL MAR'!G62+'IM ZAPALLAR'!G28</f>
        <v>0</v>
      </c>
      <c r="H62" s="101">
        <f>SUM('IM CABILDO'!H62+'IM CALERA'!H62+'IM CON CON'!H62+'IM HIJUELAS'!H62+'IM LA CRUZ'!H62+'IM LA LIGUA'!H62+'IM LIMACHE'!H62+'IM NOGALES'!H62+'IM OLMUE'!H62+'IM PAPUDO'!H62+'IM PETORCA'!H62+'IM PUCHUNCAVI'!H62+'IM QUILLOTA'!H62+'IM QUILPUE'!H62+'IM QUINTERO'!H62+'IM VILLA ALEMANA'!H62+'IM VIÑA DEL MAR'!H62+'IM ZAPALLAR'!H28)</f>
        <v>0</v>
      </c>
      <c r="I62" s="101">
        <f>SUM('IM CABILDO'!I62+'IM CALERA'!I62+'IM CON CON'!I62+'IM HIJUELAS'!I62+'IM LA CRUZ'!I62+'IM LA LIGUA'!I62+'IM LIMACHE'!I62+'IM NOGALES'!I62+'IM OLMUE'!I62+'IM PAPUDO'!I62+'IM PETORCA'!I62+'IM PUCHUNCAVI'!I62+'IM QUILLOTA'!I62+'IM QUILPUE'!I62+'IM QUINTERO'!I62+'IM VILLA ALEMANA'!I62+'IM VIÑA DEL MAR'!I62+'IM ZAPALLAR'!I28)</f>
        <v>7391209</v>
      </c>
      <c r="J62" s="108"/>
      <c r="K62" s="107"/>
      <c r="L62" s="107"/>
      <c r="M62" s="107"/>
      <c r="N62" s="107"/>
      <c r="O62" s="107"/>
      <c r="P62" s="107"/>
      <c r="Q62" s="107"/>
      <c r="R62" s="107"/>
      <c r="S62" s="109">
        <f t="shared" si="0"/>
        <v>7391209</v>
      </c>
      <c r="T62" s="103">
        <f t="shared" si="1"/>
        <v>0</v>
      </c>
      <c r="U62" s="209"/>
      <c r="V62" s="234">
        <f t="shared" si="3"/>
        <v>219184080</v>
      </c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11"/>
    </row>
    <row r="63" spans="1:36" s="117" customFormat="1" ht="18.75" thickBot="1" x14ac:dyDescent="0.3">
      <c r="A63" s="200"/>
      <c r="B63" s="97">
        <v>49</v>
      </c>
      <c r="C63" s="87" t="s">
        <v>76</v>
      </c>
      <c r="D63" s="98"/>
      <c r="E63" s="99" t="e">
        <f>+'IM CABILDO'!E63+'IM CALERA'!E63+'IM CON CON'!E63+'IM HIJUELAS'!E63+'IM LA CRUZ'!E63+'IM LA LIGUA'!E63+'IM LIMACHE'!E63+'IM NOGALES'!E63+'IM OLMUE'!E63+'IM PAPUDO'!E63+'IM PETORCA'!E63+'IM PUCHUNCAVI'!E63+'IM QUILLOTA'!E63+'IM QUILPUE'!E63+'IM QUINTERO'!E63+'IM VILLA ALEMANA'!E63+'IM VIÑA DEL MAR'!E63+'IM ZAPALLAR'!#REF!</f>
        <v>#REF!</v>
      </c>
      <c r="F63" s="100" t="e">
        <f t="shared" si="2"/>
        <v>#REF!</v>
      </c>
      <c r="G63" s="101" t="e">
        <f>+'IM CABILDO'!G63+'IM CALERA'!G63+'IM CON CON'!G63+'IM HIJUELAS'!G63+'IM LA CRUZ'!G63+'IM LA LIGUA'!G63+'IM LIMACHE'!G63+'IM NOGALES'!G63+'IM OLMUE'!G63+'IM PAPUDO'!G63+'IM PETORCA'!G63+'IM PUCHUNCAVI'!G63+'IM QUILLOTA'!G63+'IM QUILPUE'!G63+'IM QUINTERO'!G63+'IM VILLA ALEMANA'!G63+'IM VIÑA DEL MAR'!G63+'IM ZAPALLAR'!#REF!</f>
        <v>#REF!</v>
      </c>
      <c r="H63" s="101" t="e">
        <f>SUM('IM CABILDO'!H63+'IM CALERA'!H63+'IM CON CON'!H63+'IM HIJUELAS'!H63+'IM LA CRUZ'!H63+'IM LA LIGUA'!H63+'IM LIMACHE'!H63+'IM NOGALES'!H63+'IM OLMUE'!H63+'IM PAPUDO'!H63+'IM PETORCA'!H63+'IM PUCHUNCAVI'!H63+'IM QUILLOTA'!H63+'IM QUILPUE'!H63+'IM QUINTERO'!H63+'IM VILLA ALEMANA'!H63+'IM VIÑA DEL MAR'!H63+'IM ZAPALLAR'!#REF!)</f>
        <v>#REF!</v>
      </c>
      <c r="I63" s="101" t="e">
        <f>SUM('IM CABILDO'!I63+'IM CALERA'!I63+'IM CON CON'!I63+'IM HIJUELAS'!I63+'IM LA CRUZ'!I63+'IM LA LIGUA'!I63+'IM LIMACHE'!I63+'IM NOGALES'!I63+'IM OLMUE'!I63+'IM PAPUDO'!I63+'IM PETORCA'!I63+'IM PUCHUNCAVI'!I63+'IM QUILLOTA'!I63+'IM QUILPUE'!I63+'IM QUINTERO'!I63+'IM VILLA ALEMANA'!I63+'IM VIÑA DEL MAR'!I63+'IM ZAPALLAR'!#REF!)</f>
        <v>#REF!</v>
      </c>
      <c r="J63" s="108"/>
      <c r="K63" s="107"/>
      <c r="L63" s="107"/>
      <c r="M63" s="107"/>
      <c r="N63" s="107"/>
      <c r="O63" s="107"/>
      <c r="P63" s="107"/>
      <c r="Q63" s="107"/>
      <c r="R63" s="107"/>
      <c r="S63" s="109" t="e">
        <f t="shared" si="0"/>
        <v>#REF!</v>
      </c>
      <c r="T63" s="103" t="e">
        <f t="shared" si="1"/>
        <v>#REF!</v>
      </c>
      <c r="U63" s="209"/>
      <c r="V63" s="234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11"/>
    </row>
    <row r="64" spans="1:36" s="117" customFormat="1" ht="30.75" customHeight="1" thickBot="1" x14ac:dyDescent="0.3">
      <c r="A64" s="200"/>
      <c r="B64" s="97">
        <v>50</v>
      </c>
      <c r="C64" s="87" t="s">
        <v>200</v>
      </c>
      <c r="D64" s="98"/>
      <c r="E64" s="99">
        <f>+'IM CABILDO'!E64+'IM CALERA'!E64+'IM CON CON'!E64+'IM HIJUELAS'!E64+'IM LA CRUZ'!E64+'IM LA LIGUA'!E64+'IM LIMACHE'!E64+'IM NOGALES'!E64+'IM OLMUE'!E64+'IM PAPUDO'!E64+'IM PETORCA'!E64+'IM PUCHUNCAVI'!E64+'IM QUILLOTA'!E64+'IM QUILPUE'!E64+'IM QUINTERO'!E64+'IM VILLA ALEMANA'!E64+'IM VIÑA DEL MAR'!E64+'IM ZAPALLAR'!E29</f>
        <v>159872019</v>
      </c>
      <c r="F64" s="100">
        <f t="shared" si="2"/>
        <v>14041396.5</v>
      </c>
      <c r="G64" s="101">
        <f>+'IM CABILDO'!G64+'IM CALERA'!G64+'IM CON CON'!G64+'IM HIJUELAS'!G64+'IM LA CRUZ'!G64+'IM LA LIGUA'!G64+'IM LIMACHE'!G64+'IM NOGALES'!G64+'IM OLMUE'!G64+'IM PAPUDO'!G64+'IM PETORCA'!G64+'IM PUCHUNCAVI'!G64+'IM QUILLOTA'!G64+'IM QUILPUE'!G64+'IM QUINTERO'!G64+'IM VILLA ALEMANA'!G64+'IM VIÑA DEL MAR'!G64+'IM ZAPALLAR'!G29</f>
        <v>0</v>
      </c>
      <c r="H64" s="101">
        <f>SUM('IM CABILDO'!H64+'IM CALERA'!H64+'IM CON CON'!H64+'IM HIJUELAS'!H64+'IM LA CRUZ'!H64+'IM LA LIGUA'!H64+'IM LIMACHE'!H64+'IM NOGALES'!H64+'IM OLMUE'!H64+'IM PAPUDO'!H64+'IM PETORCA'!H64+'IM PUCHUNCAVI'!H64+'IM QUILLOTA'!H64+'IM QUILPUE'!H64+'IM QUINTERO'!H64+'IM VILLA ALEMANA'!H64+'IM VIÑA DEL MAR'!H64+'IM ZAPALLAR'!H29)</f>
        <v>0</v>
      </c>
      <c r="I64" s="101">
        <f>SUM('IM CABILDO'!I64+'IM CALERA'!I64+'IM CON CON'!I64+'IM HIJUELAS'!I64+'IM LA CRUZ'!I64+'IM LA LIGUA'!I64+'IM LIMACHE'!I64+'IM NOGALES'!I64+'IM OLMUE'!I64+'IM PAPUDO'!I64+'IM PETORCA'!I64+'IM PUCHUNCAVI'!I64+'IM QUILLOTA'!I64+'IM QUILPUE'!I64+'IM QUINTERO'!I64+'IM VILLA ALEMANA'!I64+'IM VIÑA DEL MAR'!I64+'IM ZAPALLAR'!I29)</f>
        <v>14041396.5</v>
      </c>
      <c r="J64" s="108"/>
      <c r="K64" s="107"/>
      <c r="L64" s="107"/>
      <c r="M64" s="107"/>
      <c r="N64" s="107"/>
      <c r="O64" s="107"/>
      <c r="P64" s="107"/>
      <c r="Q64" s="107"/>
      <c r="R64" s="107"/>
      <c r="S64" s="109">
        <f>SUM(G64:K64)</f>
        <v>14041396.5</v>
      </c>
      <c r="T64" s="103">
        <f>+F64-S64</f>
        <v>0</v>
      </c>
      <c r="U64" s="209"/>
      <c r="V64" s="234">
        <f t="shared" si="3"/>
        <v>145830622.5</v>
      </c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11"/>
    </row>
    <row r="65" spans="1:36" s="117" customFormat="1" ht="18.75" thickBot="1" x14ac:dyDescent="0.3">
      <c r="A65" s="200"/>
      <c r="B65" s="97">
        <v>51</v>
      </c>
      <c r="C65" s="87" t="s">
        <v>78</v>
      </c>
      <c r="D65" s="98"/>
      <c r="E65" s="99">
        <f>+'IM CABILDO'!E65+'IM CALERA'!E65+'IM CON CON'!E65+'IM HIJUELAS'!E65+'IM LA CRUZ'!E65+'IM LA LIGUA'!E65+'IM LIMACHE'!E65+'IM NOGALES'!E65+'IM OLMUE'!E65+'IM PAPUDO'!E65+'IM PETORCA'!E65+'IM PUCHUNCAVI'!E65+'IM QUILLOTA'!E65+'IM QUILPUE'!E65+'IM QUINTERO'!E65+'IM VILLA ALEMANA'!E65+'IM VIÑA DEL MAR'!E65+'IM ZAPALLAR'!E30</f>
        <v>970783395</v>
      </c>
      <c r="F65" s="100">
        <f t="shared" si="2"/>
        <v>119155400.7</v>
      </c>
      <c r="G65" s="101">
        <f>+'IM CABILDO'!G65+'IM CALERA'!G65+'IM CON CON'!G65+'IM HIJUELAS'!G65+'IM LA CRUZ'!G65+'IM LA LIGUA'!G65+'IM LIMACHE'!G65+'IM NOGALES'!G65+'IM OLMUE'!G65+'IM PAPUDO'!G65+'IM PETORCA'!G65+'IM PUCHUNCAVI'!G65+'IM QUILLOTA'!G65+'IM QUILPUE'!G65+'IM QUINTERO'!G65+'IM VILLA ALEMANA'!G65+'IM VIÑA DEL MAR'!G65+'IM ZAPALLAR'!G30</f>
        <v>0</v>
      </c>
      <c r="H65" s="101">
        <f>SUM('IM CABILDO'!H65+'IM CALERA'!H65+'IM CON CON'!H65+'IM HIJUELAS'!H65+'IM LA CRUZ'!H65+'IM LA LIGUA'!H65+'IM LIMACHE'!H65+'IM NOGALES'!H65+'IM OLMUE'!H65+'IM PAPUDO'!H65+'IM PETORCA'!H65+'IM PUCHUNCAVI'!H65+'IM QUILLOTA'!H65+'IM QUILPUE'!H65+'IM QUINTERO'!H65+'IM VILLA ALEMANA'!H65+'IM VIÑA DEL MAR'!H65+'IM ZAPALLAR'!H30)</f>
        <v>0</v>
      </c>
      <c r="I65" s="101">
        <f>SUM('IM CABILDO'!I65+'IM CALERA'!I65+'IM CON CON'!I65+'IM HIJUELAS'!I65+'IM LA CRUZ'!I65+'IM LA LIGUA'!I65+'IM LIMACHE'!I65+'IM NOGALES'!I65+'IM OLMUE'!I65+'IM PAPUDO'!I65+'IM PETORCA'!I65+'IM PUCHUNCAVI'!I65+'IM QUILLOTA'!I65+'IM QUILPUE'!I65+'IM QUINTERO'!I65+'IM VILLA ALEMANA'!I65+'IM VIÑA DEL MAR'!I65+'IM ZAPALLAR'!I30)</f>
        <v>119155400.7</v>
      </c>
      <c r="J65" s="108"/>
      <c r="K65" s="107"/>
      <c r="L65" s="107"/>
      <c r="M65" s="107"/>
      <c r="N65" s="107"/>
      <c r="O65" s="107"/>
      <c r="P65" s="107"/>
      <c r="Q65" s="107"/>
      <c r="R65" s="107"/>
      <c r="S65" s="109">
        <f t="shared" si="0"/>
        <v>119155400.7</v>
      </c>
      <c r="T65" s="103">
        <f t="shared" si="1"/>
        <v>0</v>
      </c>
      <c r="U65" s="209"/>
      <c r="V65" s="234">
        <f t="shared" si="3"/>
        <v>851627994.29999995</v>
      </c>
      <c r="W65" s="209">
        <v>32255190</v>
      </c>
      <c r="X65" s="209">
        <v>-1040490</v>
      </c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11"/>
    </row>
    <row r="66" spans="1:36" s="117" customFormat="1" ht="18.75" thickBot="1" x14ac:dyDescent="0.3">
      <c r="A66" s="200"/>
      <c r="B66" s="97">
        <v>52</v>
      </c>
      <c r="C66" s="87" t="s">
        <v>79</v>
      </c>
      <c r="D66" s="98"/>
      <c r="E66" s="99">
        <f>+'IM CABILDO'!E66+'IM CALERA'!E66+'IM CON CON'!E66+'IM HIJUELAS'!E66+'IM LA CRUZ'!E66+'IM LA LIGUA'!E66+'IM LIMACHE'!E66+'IM NOGALES'!E66+'IM OLMUE'!E66+'IM PAPUDO'!E66+'IM PETORCA'!E66+'IM PUCHUNCAVI'!E66+'IM QUILLOTA'!E66+'IM QUILPUE'!E66+'IM QUINTERO'!E66+'IM VILLA ALEMANA'!E66+'IM VIÑA DEL MAR'!E66+'IM ZAPALLAR'!E31</f>
        <v>120929640</v>
      </c>
      <c r="F66" s="100">
        <f t="shared" si="2"/>
        <v>7229541</v>
      </c>
      <c r="G66" s="101">
        <f>+'IM CABILDO'!G66+'IM CALERA'!G66+'IM CON CON'!G66+'IM HIJUELAS'!G66+'IM LA CRUZ'!G66+'IM LA LIGUA'!G66+'IM LIMACHE'!G66+'IM NOGALES'!G66+'IM OLMUE'!G66+'IM PAPUDO'!G66+'IM PETORCA'!G66+'IM PUCHUNCAVI'!G66+'IM QUILLOTA'!G66+'IM QUILPUE'!G66+'IM QUINTERO'!G66+'IM VILLA ALEMANA'!G66+'IM VIÑA DEL MAR'!G66+'IM ZAPALLAR'!G31</f>
        <v>0</v>
      </c>
      <c r="H66" s="101">
        <f>SUM('IM CABILDO'!H66+'IM CALERA'!H66+'IM CON CON'!H66+'IM HIJUELAS'!H66+'IM LA CRUZ'!H66+'IM LA LIGUA'!H66+'IM LIMACHE'!H66+'IM NOGALES'!H66+'IM OLMUE'!H66+'IM PAPUDO'!H66+'IM PETORCA'!H66+'IM PUCHUNCAVI'!H66+'IM QUILLOTA'!H66+'IM QUILPUE'!H66+'IM QUINTERO'!H66+'IM VILLA ALEMANA'!H66+'IM VIÑA DEL MAR'!H66+'IM ZAPALLAR'!H31)</f>
        <v>0</v>
      </c>
      <c r="I66" s="101">
        <f>SUM('IM CABILDO'!I66+'IM CALERA'!I66+'IM CON CON'!I66+'IM HIJUELAS'!I66+'IM LA CRUZ'!I66+'IM LA LIGUA'!I66+'IM LIMACHE'!I66+'IM NOGALES'!I66+'IM OLMUE'!I66+'IM PAPUDO'!I66+'IM PETORCA'!I66+'IM PUCHUNCAVI'!I66+'IM QUILLOTA'!I66+'IM QUILPUE'!I66+'IM QUINTERO'!I66+'IM VILLA ALEMANA'!I66+'IM VIÑA DEL MAR'!I66+'IM ZAPALLAR'!I31)</f>
        <v>7229541</v>
      </c>
      <c r="J66" s="108"/>
      <c r="K66" s="107"/>
      <c r="L66" s="107"/>
      <c r="M66" s="107"/>
      <c r="N66" s="107"/>
      <c r="O66" s="107"/>
      <c r="P66" s="107"/>
      <c r="Q66" s="107"/>
      <c r="R66" s="107"/>
      <c r="S66" s="109">
        <f t="shared" si="0"/>
        <v>7229541</v>
      </c>
      <c r="T66" s="103">
        <f t="shared" si="1"/>
        <v>0</v>
      </c>
      <c r="U66" s="209"/>
      <c r="V66" s="234">
        <f t="shared" si="3"/>
        <v>113700099</v>
      </c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11"/>
    </row>
    <row r="67" spans="1:36" s="117" customFormat="1" ht="30.75" customHeight="1" thickBot="1" x14ac:dyDescent="0.3">
      <c r="A67" s="200"/>
      <c r="B67" s="97">
        <v>53</v>
      </c>
      <c r="C67" s="87" t="s">
        <v>80</v>
      </c>
      <c r="D67" s="98"/>
      <c r="E67" s="99" t="e">
        <f>+'IM CABILDO'!E67+'IM CALERA'!E67+'IM CON CON'!E67+'IM HIJUELAS'!E67+'IM LA CRUZ'!E67+'IM LA LIGUA'!E67+'IM LIMACHE'!E67+'IM NOGALES'!E67+'IM OLMUE'!E67+'IM PAPUDO'!E67+'IM PETORCA'!E67+'IM PUCHUNCAVI'!E67+'IM QUILLOTA'!E67+'IM QUILPUE'!E67+'IM QUINTERO'!E67+'IM VILLA ALEMANA'!E67+'IM VIÑA DEL MAR'!E67+'IM ZAPALLAR'!#REF!</f>
        <v>#REF!</v>
      </c>
      <c r="F67" s="100" t="e">
        <f t="shared" si="2"/>
        <v>#REF!</v>
      </c>
      <c r="G67" s="101" t="e">
        <f>+'IM CABILDO'!G67+'IM CALERA'!G67+'IM CON CON'!G67+'IM HIJUELAS'!G67+'IM LA CRUZ'!G67+'IM LA LIGUA'!G67+'IM LIMACHE'!G67+'IM NOGALES'!G67+'IM OLMUE'!G67+'IM PAPUDO'!G67+'IM PETORCA'!G67+'IM PUCHUNCAVI'!G67+'IM QUILLOTA'!G67+'IM QUILPUE'!G67+'IM QUINTERO'!G67+'IM VILLA ALEMANA'!G67+'IM VIÑA DEL MAR'!G67+'IM ZAPALLAR'!#REF!</f>
        <v>#REF!</v>
      </c>
      <c r="H67" s="101" t="e">
        <f>SUM('IM CABILDO'!H67+'IM CALERA'!H67+'IM CON CON'!H67+'IM HIJUELAS'!H67+'IM LA CRUZ'!H67+'IM LA LIGUA'!H67+'IM LIMACHE'!H67+'IM NOGALES'!H67+'IM OLMUE'!H67+'IM PAPUDO'!H67+'IM PETORCA'!H67+'IM PUCHUNCAVI'!H67+'IM QUILLOTA'!H67+'IM QUILPUE'!H67+'IM QUINTERO'!H67+'IM VILLA ALEMANA'!H67+'IM VIÑA DEL MAR'!H67+'IM ZAPALLAR'!#REF!)</f>
        <v>#REF!</v>
      </c>
      <c r="I67" s="101" t="e">
        <f>SUM('IM CABILDO'!I67+'IM CALERA'!I67+'IM CON CON'!I67+'IM HIJUELAS'!I67+'IM LA CRUZ'!I67+'IM LA LIGUA'!I67+'IM LIMACHE'!I67+'IM NOGALES'!I67+'IM OLMUE'!I67+'IM PAPUDO'!I67+'IM PETORCA'!I67+'IM PUCHUNCAVI'!I67+'IM QUILLOTA'!I67+'IM QUILPUE'!I67+'IM QUINTERO'!I67+'IM VILLA ALEMANA'!I67+'IM VIÑA DEL MAR'!I67+'IM ZAPALLAR'!#REF!)</f>
        <v>#REF!</v>
      </c>
      <c r="J67" s="108"/>
      <c r="K67" s="107"/>
      <c r="L67" s="107"/>
      <c r="M67" s="107"/>
      <c r="N67" s="107"/>
      <c r="O67" s="107"/>
      <c r="P67" s="107"/>
      <c r="Q67" s="107"/>
      <c r="R67" s="107"/>
      <c r="S67" s="109" t="e">
        <f t="shared" si="0"/>
        <v>#REF!</v>
      </c>
      <c r="T67" s="103" t="e">
        <f t="shared" si="1"/>
        <v>#REF!</v>
      </c>
      <c r="U67" s="209"/>
      <c r="V67" s="234" t="e">
        <f t="shared" si="3"/>
        <v>#REF!</v>
      </c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11"/>
    </row>
    <row r="68" spans="1:36" s="117" customFormat="1" ht="30.75" customHeight="1" thickBot="1" x14ac:dyDescent="0.3">
      <c r="A68" s="200"/>
      <c r="B68" s="97">
        <v>54</v>
      </c>
      <c r="C68" s="87" t="s">
        <v>81</v>
      </c>
      <c r="D68" s="98"/>
      <c r="E68" s="99" t="e">
        <f>+'IM CABILDO'!E68+'IM CALERA'!E68+'IM CON CON'!E68+'IM HIJUELAS'!E68+'IM LA CRUZ'!E68+'IM LA LIGUA'!E68+'IM LIMACHE'!E68+'IM NOGALES'!E68+'IM OLMUE'!E68+'IM PAPUDO'!E68+'IM PETORCA'!E68+'IM PUCHUNCAVI'!E68+'IM QUILLOTA'!E68+'IM QUILPUE'!E68+'IM QUINTERO'!E68+'IM VILLA ALEMANA'!E68+'IM VIÑA DEL MAR'!E68+'IM ZAPALLAR'!#REF!</f>
        <v>#REF!</v>
      </c>
      <c r="F68" s="100" t="e">
        <f t="shared" si="2"/>
        <v>#REF!</v>
      </c>
      <c r="G68" s="101" t="e">
        <f>+'IM CABILDO'!G68+'IM CALERA'!G68+'IM CON CON'!G68+'IM HIJUELAS'!G68+'IM LA CRUZ'!G68+'IM LA LIGUA'!G68+'IM LIMACHE'!G68+'IM NOGALES'!G68+'IM OLMUE'!G68+'IM PAPUDO'!G68+'IM PETORCA'!G68+'IM PUCHUNCAVI'!G68+'IM QUILLOTA'!G68+'IM QUILPUE'!G68+'IM QUINTERO'!G68+'IM VILLA ALEMANA'!G68+'IM VIÑA DEL MAR'!G68+'IM ZAPALLAR'!#REF!</f>
        <v>#REF!</v>
      </c>
      <c r="H68" s="101" t="e">
        <f>SUM('IM CABILDO'!H68+'IM CALERA'!H68+'IM CON CON'!H68+'IM HIJUELAS'!H68+'IM LA CRUZ'!H68+'IM LA LIGUA'!H68+'IM LIMACHE'!H68+'IM NOGALES'!H68+'IM OLMUE'!H68+'IM PAPUDO'!H68+'IM PETORCA'!H68+'IM PUCHUNCAVI'!H68+'IM QUILLOTA'!H68+'IM QUILPUE'!H68+'IM QUINTERO'!H68+'IM VILLA ALEMANA'!H68+'IM VIÑA DEL MAR'!H68+'IM ZAPALLAR'!#REF!)</f>
        <v>#REF!</v>
      </c>
      <c r="I68" s="101" t="e">
        <f>SUM('IM CABILDO'!I68+'IM CALERA'!I68+'IM CON CON'!I68+'IM HIJUELAS'!I68+'IM LA CRUZ'!I68+'IM LA LIGUA'!I68+'IM LIMACHE'!I68+'IM NOGALES'!I68+'IM OLMUE'!I68+'IM PAPUDO'!I68+'IM PETORCA'!I68+'IM PUCHUNCAVI'!I68+'IM QUILLOTA'!I68+'IM QUILPUE'!I68+'IM QUINTERO'!I68+'IM VILLA ALEMANA'!I68+'IM VIÑA DEL MAR'!I68+'IM ZAPALLAR'!#REF!)</f>
        <v>#REF!</v>
      </c>
      <c r="J68" s="108"/>
      <c r="K68" s="107"/>
      <c r="L68" s="107"/>
      <c r="M68" s="107"/>
      <c r="N68" s="107"/>
      <c r="O68" s="107"/>
      <c r="P68" s="107"/>
      <c r="Q68" s="107"/>
      <c r="R68" s="107"/>
      <c r="S68" s="109" t="e">
        <f t="shared" si="0"/>
        <v>#REF!</v>
      </c>
      <c r="T68" s="103" t="e">
        <f t="shared" si="1"/>
        <v>#REF!</v>
      </c>
      <c r="U68" s="209"/>
      <c r="V68" s="234" t="e">
        <f t="shared" si="3"/>
        <v>#REF!</v>
      </c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11"/>
    </row>
    <row r="69" spans="1:36" s="117" customFormat="1" ht="18.75" thickBot="1" x14ac:dyDescent="0.3">
      <c r="A69" s="200"/>
      <c r="B69" s="97">
        <v>55</v>
      </c>
      <c r="C69" s="87" t="s">
        <v>82</v>
      </c>
      <c r="D69" s="98"/>
      <c r="E69" s="99" t="e">
        <f>+'IM CABILDO'!E69+'IM CALERA'!E69+'IM CON CON'!E69+'IM HIJUELAS'!E69+'IM LA CRUZ'!E69+'IM LA LIGUA'!E69+'IM LIMACHE'!E69+'IM NOGALES'!E69+'IM OLMUE'!E69+'IM PAPUDO'!E69+'IM PETORCA'!E69+'IM PUCHUNCAVI'!E69+'IM QUILLOTA'!E69+'IM QUILPUE'!E69+'IM QUINTERO'!E69+'IM VILLA ALEMANA'!E69+'IM VIÑA DEL MAR'!E69+'IM ZAPALLAR'!#REF!</f>
        <v>#REF!</v>
      </c>
      <c r="F69" s="100" t="e">
        <f t="shared" si="2"/>
        <v>#REF!</v>
      </c>
      <c r="G69" s="101" t="e">
        <f>+'IM CABILDO'!G69+'IM CALERA'!G69+'IM CON CON'!G69+'IM HIJUELAS'!G69+'IM LA CRUZ'!G69+'IM LA LIGUA'!G69+'IM LIMACHE'!G69+'IM NOGALES'!G69+'IM OLMUE'!G69+'IM PAPUDO'!G69+'IM PETORCA'!G69+'IM PUCHUNCAVI'!G69+'IM QUILLOTA'!G69+'IM QUILPUE'!G69+'IM QUINTERO'!G69+'IM VILLA ALEMANA'!G69+'IM VIÑA DEL MAR'!G69+'IM ZAPALLAR'!#REF!</f>
        <v>#REF!</v>
      </c>
      <c r="H69" s="101" t="e">
        <f>SUM('IM CABILDO'!H69+'IM CALERA'!H69+'IM CON CON'!H69+'IM HIJUELAS'!H69+'IM LA CRUZ'!H69+'IM LA LIGUA'!H69+'IM LIMACHE'!H69+'IM NOGALES'!H69+'IM OLMUE'!H69+'IM PAPUDO'!H69+'IM PETORCA'!H69+'IM PUCHUNCAVI'!H69+'IM QUILLOTA'!H69+'IM QUILPUE'!H69+'IM QUINTERO'!H69+'IM VILLA ALEMANA'!H69+'IM VIÑA DEL MAR'!H69+'IM ZAPALLAR'!#REF!)</f>
        <v>#REF!</v>
      </c>
      <c r="I69" s="101" t="e">
        <f>SUM('IM CABILDO'!I69+'IM CALERA'!I69+'IM CON CON'!I69+'IM HIJUELAS'!I69+'IM LA CRUZ'!I69+'IM LA LIGUA'!I69+'IM LIMACHE'!I69+'IM NOGALES'!I69+'IM OLMUE'!I69+'IM PAPUDO'!I69+'IM PETORCA'!I69+'IM PUCHUNCAVI'!I69+'IM QUILLOTA'!I69+'IM QUILPUE'!I69+'IM QUINTERO'!I69+'IM VILLA ALEMANA'!I69+'IM VIÑA DEL MAR'!I69+'IM ZAPALLAR'!#REF!)</f>
        <v>#REF!</v>
      </c>
      <c r="J69" s="108"/>
      <c r="K69" s="107"/>
      <c r="L69" s="107"/>
      <c r="M69" s="107"/>
      <c r="N69" s="107"/>
      <c r="O69" s="107"/>
      <c r="P69" s="107"/>
      <c r="Q69" s="107"/>
      <c r="R69" s="107"/>
      <c r="S69" s="109" t="e">
        <f t="shared" si="0"/>
        <v>#REF!</v>
      </c>
      <c r="T69" s="103" t="e">
        <f t="shared" si="1"/>
        <v>#REF!</v>
      </c>
      <c r="U69" s="209"/>
      <c r="V69" s="234" t="e">
        <f t="shared" si="3"/>
        <v>#REF!</v>
      </c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11"/>
    </row>
    <row r="70" spans="1:36" s="117" customFormat="1" ht="18.75" thickBot="1" x14ac:dyDescent="0.3">
      <c r="A70" s="200"/>
      <c r="B70" s="97">
        <v>56</v>
      </c>
      <c r="C70" s="87" t="s">
        <v>83</v>
      </c>
      <c r="D70" s="98"/>
      <c r="E70" s="99" t="e">
        <f>+'IM CABILDO'!E70+'IM CALERA'!E70+'IM CON CON'!E70+'IM HIJUELAS'!E70+'IM LA CRUZ'!E70+'IM LA LIGUA'!E70+'IM LIMACHE'!E70+'IM NOGALES'!E70+'IM OLMUE'!E70+'IM PAPUDO'!E70+'IM PETORCA'!E70+'IM PUCHUNCAVI'!E70+'IM QUILLOTA'!E70+'IM QUILPUE'!E70+'IM QUINTERO'!E70+'IM VILLA ALEMANA'!E70+'IM VIÑA DEL MAR'!E70+'IM ZAPALLAR'!#REF!</f>
        <v>#REF!</v>
      </c>
      <c r="F70" s="100" t="e">
        <f t="shared" si="2"/>
        <v>#REF!</v>
      </c>
      <c r="G70" s="101" t="e">
        <f>+'IM CABILDO'!G70+'IM CALERA'!G70+'IM CON CON'!G70+'IM HIJUELAS'!G70+'IM LA CRUZ'!G70+'IM LA LIGUA'!G70+'IM LIMACHE'!G70+'IM NOGALES'!G70+'IM OLMUE'!G70+'IM PAPUDO'!G70+'IM PETORCA'!G70+'IM PUCHUNCAVI'!G70+'IM QUILLOTA'!G70+'IM QUILPUE'!G70+'IM QUINTERO'!G70+'IM VILLA ALEMANA'!G70+'IM VIÑA DEL MAR'!G70+'IM ZAPALLAR'!#REF!</f>
        <v>#REF!</v>
      </c>
      <c r="H70" s="101" t="e">
        <f>SUM('IM CABILDO'!H70+'IM CALERA'!H70+'IM CON CON'!H70+'IM HIJUELAS'!H70+'IM LA CRUZ'!H70+'IM LA LIGUA'!H70+'IM LIMACHE'!H70+'IM NOGALES'!H70+'IM OLMUE'!H70+'IM PAPUDO'!H70+'IM PETORCA'!H70+'IM PUCHUNCAVI'!H70+'IM QUILLOTA'!H70+'IM QUILPUE'!H70+'IM QUINTERO'!H70+'IM VILLA ALEMANA'!H70+'IM VIÑA DEL MAR'!H70+'IM ZAPALLAR'!#REF!)</f>
        <v>#REF!</v>
      </c>
      <c r="I70" s="101" t="e">
        <f>SUM('IM CABILDO'!I70+'IM CALERA'!I70+'IM CON CON'!I70+'IM HIJUELAS'!I70+'IM LA CRUZ'!I70+'IM LA LIGUA'!I70+'IM LIMACHE'!I70+'IM NOGALES'!I70+'IM OLMUE'!I70+'IM PAPUDO'!I70+'IM PETORCA'!I70+'IM PUCHUNCAVI'!I70+'IM QUILLOTA'!I70+'IM QUILPUE'!I70+'IM QUINTERO'!I70+'IM VILLA ALEMANA'!I70+'IM VIÑA DEL MAR'!I70+'IM ZAPALLAR'!#REF!)</f>
        <v>#REF!</v>
      </c>
      <c r="J70" s="108"/>
      <c r="K70" s="107"/>
      <c r="L70" s="107"/>
      <c r="M70" s="107"/>
      <c r="N70" s="116"/>
      <c r="O70" s="107"/>
      <c r="P70" s="107"/>
      <c r="Q70" s="107"/>
      <c r="R70" s="107"/>
      <c r="S70" s="109" t="e">
        <f t="shared" si="0"/>
        <v>#REF!</v>
      </c>
      <c r="T70" s="103" t="e">
        <f t="shared" si="1"/>
        <v>#REF!</v>
      </c>
      <c r="U70" s="209"/>
      <c r="V70" s="234" t="e">
        <f t="shared" si="3"/>
        <v>#REF!</v>
      </c>
      <c r="W70" s="209"/>
      <c r="X70" s="209"/>
      <c r="Y70" s="209"/>
      <c r="Z70" s="209"/>
      <c r="AA70" s="209"/>
      <c r="AB70" s="209"/>
      <c r="AC70" s="209"/>
      <c r="AD70" s="209"/>
      <c r="AE70" s="209"/>
      <c r="AF70" s="209"/>
      <c r="AG70" s="209"/>
      <c r="AH70" s="209"/>
      <c r="AI70" s="209"/>
      <c r="AJ70" s="211"/>
    </row>
    <row r="71" spans="1:36" s="117" customFormat="1" ht="18.75" thickBot="1" x14ac:dyDescent="0.3">
      <c r="A71" s="200"/>
      <c r="B71" s="97">
        <v>57</v>
      </c>
      <c r="C71" s="87" t="s">
        <v>84</v>
      </c>
      <c r="D71" s="98"/>
      <c r="E71" s="99" t="e">
        <f>+'IM CABILDO'!E71+'IM CALERA'!E71+'IM CON CON'!E71+'IM HIJUELAS'!E71+'IM LA CRUZ'!E71+'IM LA LIGUA'!E71+'IM LIMACHE'!E71+'IM NOGALES'!E71+'IM OLMUE'!E71+'IM PAPUDO'!E71+'IM PETORCA'!E71+'IM PUCHUNCAVI'!E71+'IM QUILLOTA'!E71+'IM QUILPUE'!E71+'IM QUINTERO'!E71+'IM VILLA ALEMANA'!E71+'IM VIÑA DEL MAR'!E71+'IM ZAPALLAR'!#REF!</f>
        <v>#REF!</v>
      </c>
      <c r="F71" s="100" t="e">
        <f t="shared" si="2"/>
        <v>#REF!</v>
      </c>
      <c r="G71" s="101" t="e">
        <f>+'IM CABILDO'!G71+'IM CALERA'!G71+'IM CON CON'!G71+'IM HIJUELAS'!G71+'IM LA CRUZ'!G71+'IM LA LIGUA'!G71+'IM LIMACHE'!G71+'IM NOGALES'!G71+'IM OLMUE'!G71+'IM PAPUDO'!G71+'IM PETORCA'!G71+'IM PUCHUNCAVI'!G71+'IM QUILLOTA'!G71+'IM QUILPUE'!G71+'IM QUINTERO'!G71+'IM VILLA ALEMANA'!G71+'IM VIÑA DEL MAR'!G71+'IM ZAPALLAR'!#REF!</f>
        <v>#REF!</v>
      </c>
      <c r="H71" s="101" t="e">
        <f>SUM('IM CABILDO'!H71+'IM CALERA'!H71+'IM CON CON'!H71+'IM HIJUELAS'!H71+'IM LA CRUZ'!H71+'IM LA LIGUA'!H71+'IM LIMACHE'!H71+'IM NOGALES'!H71+'IM OLMUE'!H71+'IM PAPUDO'!H71+'IM PETORCA'!H71+'IM PUCHUNCAVI'!H71+'IM QUILLOTA'!H71+'IM QUILPUE'!H71+'IM QUINTERO'!H71+'IM VILLA ALEMANA'!H71+'IM VIÑA DEL MAR'!H71+'IM ZAPALLAR'!#REF!)</f>
        <v>#REF!</v>
      </c>
      <c r="I71" s="101" t="e">
        <f>SUM('IM CABILDO'!I71+'IM CALERA'!I71+'IM CON CON'!I71+'IM HIJUELAS'!I71+'IM LA CRUZ'!I71+'IM LA LIGUA'!I71+'IM LIMACHE'!I71+'IM NOGALES'!I71+'IM OLMUE'!I71+'IM PAPUDO'!I71+'IM PETORCA'!I71+'IM PUCHUNCAVI'!I71+'IM QUILLOTA'!I71+'IM QUILPUE'!I71+'IM QUINTERO'!I71+'IM VILLA ALEMANA'!I71+'IM VIÑA DEL MAR'!I71+'IM ZAPALLAR'!#REF!)</f>
        <v>#REF!</v>
      </c>
      <c r="J71" s="108"/>
      <c r="K71" s="107"/>
      <c r="L71" s="107"/>
      <c r="M71" s="107"/>
      <c r="N71" s="107"/>
      <c r="O71" s="107"/>
      <c r="P71" s="107"/>
      <c r="Q71" s="107"/>
      <c r="R71" s="107"/>
      <c r="S71" s="109" t="e">
        <f t="shared" si="0"/>
        <v>#REF!</v>
      </c>
      <c r="T71" s="103" t="e">
        <f t="shared" si="1"/>
        <v>#REF!</v>
      </c>
      <c r="U71" s="209"/>
      <c r="V71" s="234" t="e">
        <f t="shared" si="3"/>
        <v>#REF!</v>
      </c>
      <c r="W71" s="209"/>
      <c r="X71" s="209"/>
      <c r="Y71" s="209"/>
      <c r="Z71" s="209"/>
      <c r="AA71" s="209"/>
      <c r="AB71" s="209"/>
      <c r="AC71" s="209"/>
      <c r="AD71" s="209"/>
      <c r="AE71" s="209"/>
      <c r="AF71" s="209"/>
      <c r="AG71" s="209"/>
      <c r="AH71" s="209"/>
      <c r="AI71" s="209"/>
      <c r="AJ71" s="211"/>
    </row>
    <row r="72" spans="1:36" s="117" customFormat="1" ht="30.75" customHeight="1" thickBot="1" x14ac:dyDescent="0.3">
      <c r="A72" s="200"/>
      <c r="B72" s="97">
        <v>58</v>
      </c>
      <c r="C72" s="87" t="s">
        <v>85</v>
      </c>
      <c r="D72" s="98"/>
      <c r="E72" s="99" t="e">
        <f>+'IM CABILDO'!E72+'IM CALERA'!E72+'IM CON CON'!E72+'IM HIJUELAS'!E72+'IM LA CRUZ'!E72+'IM LA LIGUA'!E72+'IM LIMACHE'!E72+'IM NOGALES'!E72+'IM OLMUE'!E72+'IM PAPUDO'!E72+'IM PETORCA'!E72+'IM PUCHUNCAVI'!E72+'IM QUILLOTA'!E72+'IM QUILPUE'!E72+'IM QUINTERO'!E72+'IM VILLA ALEMANA'!E72+'IM VIÑA DEL MAR'!E72+'IM ZAPALLAR'!#REF!</f>
        <v>#REF!</v>
      </c>
      <c r="F72" s="100" t="e">
        <f t="shared" si="2"/>
        <v>#REF!</v>
      </c>
      <c r="G72" s="101" t="e">
        <f>+'IM CABILDO'!G72+'IM CALERA'!G72+'IM CON CON'!G72+'IM HIJUELAS'!G72+'IM LA CRUZ'!G72+'IM LA LIGUA'!G72+'IM LIMACHE'!G72+'IM NOGALES'!G72+'IM OLMUE'!G72+'IM PAPUDO'!G72+'IM PETORCA'!G72+'IM PUCHUNCAVI'!G72+'IM QUILLOTA'!G72+'IM QUILPUE'!G72+'IM QUINTERO'!G72+'IM VILLA ALEMANA'!G72+'IM VIÑA DEL MAR'!G72+'IM ZAPALLAR'!#REF!</f>
        <v>#REF!</v>
      </c>
      <c r="H72" s="101" t="e">
        <f>SUM('IM CABILDO'!H72+'IM CALERA'!H72+'IM CON CON'!H72+'IM HIJUELAS'!H72+'IM LA CRUZ'!H72+'IM LA LIGUA'!H72+'IM LIMACHE'!H72+'IM NOGALES'!H72+'IM OLMUE'!H72+'IM PAPUDO'!H72+'IM PETORCA'!H72+'IM PUCHUNCAVI'!H72+'IM QUILLOTA'!H72+'IM QUILPUE'!H72+'IM QUINTERO'!H72+'IM VILLA ALEMANA'!H72+'IM VIÑA DEL MAR'!H72+'IM ZAPALLAR'!#REF!)</f>
        <v>#REF!</v>
      </c>
      <c r="I72" s="101" t="e">
        <f>SUM('IM CABILDO'!I72+'IM CALERA'!I72+'IM CON CON'!I72+'IM HIJUELAS'!I72+'IM LA CRUZ'!I72+'IM LA LIGUA'!I72+'IM LIMACHE'!I72+'IM NOGALES'!I72+'IM OLMUE'!I72+'IM PAPUDO'!I72+'IM PETORCA'!I72+'IM PUCHUNCAVI'!I72+'IM QUILLOTA'!I72+'IM QUILPUE'!I72+'IM QUINTERO'!I72+'IM VILLA ALEMANA'!I72+'IM VIÑA DEL MAR'!I72+'IM ZAPALLAR'!#REF!)</f>
        <v>#REF!</v>
      </c>
      <c r="J72" s="108"/>
      <c r="K72" s="107"/>
      <c r="L72" s="107"/>
      <c r="M72" s="107"/>
      <c r="N72" s="107"/>
      <c r="O72" s="107"/>
      <c r="P72" s="107"/>
      <c r="Q72" s="107"/>
      <c r="R72" s="107"/>
      <c r="S72" s="109" t="e">
        <f t="shared" si="0"/>
        <v>#REF!</v>
      </c>
      <c r="T72" s="103" t="e">
        <f t="shared" si="1"/>
        <v>#REF!</v>
      </c>
      <c r="U72" s="209"/>
      <c r="V72" s="234" t="e">
        <f t="shared" si="3"/>
        <v>#REF!</v>
      </c>
      <c r="W72" s="209"/>
      <c r="X72" s="209"/>
      <c r="Y72" s="209"/>
      <c r="Z72" s="209"/>
      <c r="AA72" s="209"/>
      <c r="AB72" s="209"/>
      <c r="AC72" s="209"/>
      <c r="AD72" s="209"/>
      <c r="AE72" s="209"/>
      <c r="AF72" s="209"/>
      <c r="AG72" s="209"/>
      <c r="AH72" s="209"/>
      <c r="AI72" s="209"/>
      <c r="AJ72" s="211"/>
    </row>
    <row r="73" spans="1:36" s="117" customFormat="1" ht="18.75" thickBot="1" x14ac:dyDescent="0.3">
      <c r="A73" s="200"/>
      <c r="B73" s="97">
        <v>59</v>
      </c>
      <c r="C73" s="87" t="s">
        <v>86</v>
      </c>
      <c r="D73" s="98"/>
      <c r="E73" s="99" t="e">
        <f>+'IM CABILDO'!E73+'IM CALERA'!E73+'IM CON CON'!E73+'IM HIJUELAS'!E73+'IM LA CRUZ'!E73+'IM LA LIGUA'!E73+'IM LIMACHE'!E73+'IM NOGALES'!E73+'IM OLMUE'!E73+'IM PAPUDO'!E73+'IM PETORCA'!E73+'IM PUCHUNCAVI'!E73+'IM QUILLOTA'!E73+'IM QUILPUE'!E73+'IM QUINTERO'!E73+'IM VILLA ALEMANA'!E73+'IM VIÑA DEL MAR'!E73+'IM ZAPALLAR'!#REF!</f>
        <v>#REF!</v>
      </c>
      <c r="F73" s="100" t="e">
        <f t="shared" si="2"/>
        <v>#REF!</v>
      </c>
      <c r="G73" s="101" t="e">
        <f>+'IM CABILDO'!G73+'IM CALERA'!G73+'IM CON CON'!G73+'IM HIJUELAS'!G73+'IM LA CRUZ'!G73+'IM LA LIGUA'!G73+'IM LIMACHE'!G73+'IM NOGALES'!G73+'IM OLMUE'!G73+'IM PAPUDO'!G73+'IM PETORCA'!G73+'IM PUCHUNCAVI'!G73+'IM QUILLOTA'!G73+'IM QUILPUE'!G73+'IM QUINTERO'!G73+'IM VILLA ALEMANA'!G73+'IM VIÑA DEL MAR'!G73+'IM ZAPALLAR'!#REF!</f>
        <v>#REF!</v>
      </c>
      <c r="H73" s="101" t="e">
        <f>SUM('IM CABILDO'!H73+'IM CALERA'!H73+'IM CON CON'!H73+'IM HIJUELAS'!H73+'IM LA CRUZ'!H73+'IM LA LIGUA'!H73+'IM LIMACHE'!H73+'IM NOGALES'!H73+'IM OLMUE'!H73+'IM PAPUDO'!H73+'IM PETORCA'!H73+'IM PUCHUNCAVI'!H73+'IM QUILLOTA'!H73+'IM QUILPUE'!H73+'IM QUINTERO'!H73+'IM VILLA ALEMANA'!H73+'IM VIÑA DEL MAR'!H73+'IM ZAPALLAR'!#REF!)</f>
        <v>#REF!</v>
      </c>
      <c r="I73" s="101" t="e">
        <f>SUM('IM CABILDO'!I73+'IM CALERA'!I73+'IM CON CON'!I73+'IM HIJUELAS'!I73+'IM LA CRUZ'!I73+'IM LA LIGUA'!I73+'IM LIMACHE'!I73+'IM NOGALES'!I73+'IM OLMUE'!I73+'IM PAPUDO'!I73+'IM PETORCA'!I73+'IM PUCHUNCAVI'!I73+'IM QUILLOTA'!I73+'IM QUILPUE'!I73+'IM QUINTERO'!I73+'IM VILLA ALEMANA'!I73+'IM VIÑA DEL MAR'!I73+'IM ZAPALLAR'!#REF!)</f>
        <v>#REF!</v>
      </c>
      <c r="J73" s="108"/>
      <c r="K73" s="107"/>
      <c r="L73" s="107"/>
      <c r="M73" s="107"/>
      <c r="N73" s="107"/>
      <c r="O73" s="107"/>
      <c r="P73" s="107"/>
      <c r="Q73" s="107"/>
      <c r="R73" s="107"/>
      <c r="S73" s="109" t="e">
        <f t="shared" si="0"/>
        <v>#REF!</v>
      </c>
      <c r="T73" s="103" t="e">
        <f t="shared" si="1"/>
        <v>#REF!</v>
      </c>
      <c r="U73" s="209"/>
      <c r="V73" s="234" t="e">
        <f t="shared" si="3"/>
        <v>#REF!</v>
      </c>
      <c r="W73" s="209"/>
      <c r="X73" s="209"/>
      <c r="Y73" s="209"/>
      <c r="Z73" s="209"/>
      <c r="AA73" s="209"/>
      <c r="AB73" s="209"/>
      <c r="AC73" s="209"/>
      <c r="AD73" s="209"/>
      <c r="AE73" s="209"/>
      <c r="AF73" s="209"/>
      <c r="AG73" s="209"/>
      <c r="AH73" s="209"/>
      <c r="AI73" s="209"/>
      <c r="AJ73" s="211"/>
    </row>
    <row r="74" spans="1:36" s="117" customFormat="1" ht="30.75" customHeight="1" thickBot="1" x14ac:dyDescent="0.3">
      <c r="A74" s="200"/>
      <c r="B74" s="97">
        <v>60</v>
      </c>
      <c r="C74" s="87" t="s">
        <v>87</v>
      </c>
      <c r="D74" s="98"/>
      <c r="E74" s="99" t="e">
        <f>+'IM CABILDO'!E74+'IM CALERA'!E74+'IM CON CON'!E74+'IM HIJUELAS'!E74+'IM LA CRUZ'!E74+'IM LA LIGUA'!E74+'IM LIMACHE'!E74+'IM NOGALES'!E74+'IM OLMUE'!E74+'IM PAPUDO'!E74+'IM PETORCA'!E74+'IM PUCHUNCAVI'!E74+'IM QUILLOTA'!E74+'IM QUILPUE'!E74+'IM QUINTERO'!E74+'IM VILLA ALEMANA'!E74+'IM VIÑA DEL MAR'!E74+'IM ZAPALLAR'!#REF!</f>
        <v>#REF!</v>
      </c>
      <c r="F74" s="100" t="e">
        <f t="shared" si="2"/>
        <v>#REF!</v>
      </c>
      <c r="G74" s="101" t="e">
        <f>+'IM CABILDO'!G74+'IM CALERA'!G74+'IM CON CON'!G74+'IM HIJUELAS'!G74+'IM LA CRUZ'!G74+'IM LA LIGUA'!G74+'IM LIMACHE'!G74+'IM NOGALES'!G74+'IM OLMUE'!G74+'IM PAPUDO'!G74+'IM PETORCA'!G74+'IM PUCHUNCAVI'!G74+'IM QUILLOTA'!G74+'IM QUILPUE'!G74+'IM QUINTERO'!G74+'IM VILLA ALEMANA'!G74+'IM VIÑA DEL MAR'!G74+'IM ZAPALLAR'!#REF!</f>
        <v>#REF!</v>
      </c>
      <c r="H74" s="101" t="e">
        <f>SUM('IM CABILDO'!H74+'IM CALERA'!H74+'IM CON CON'!H74+'IM HIJUELAS'!H74+'IM LA CRUZ'!H74+'IM LA LIGUA'!H74+'IM LIMACHE'!H74+'IM NOGALES'!H74+'IM OLMUE'!H74+'IM PAPUDO'!H74+'IM PETORCA'!H74+'IM PUCHUNCAVI'!H74+'IM QUILLOTA'!H74+'IM QUILPUE'!H74+'IM QUINTERO'!H74+'IM VILLA ALEMANA'!H74+'IM VIÑA DEL MAR'!H74+'IM ZAPALLAR'!#REF!)</f>
        <v>#REF!</v>
      </c>
      <c r="I74" s="101" t="e">
        <f>SUM('IM CABILDO'!I74+'IM CALERA'!I74+'IM CON CON'!I74+'IM HIJUELAS'!I74+'IM LA CRUZ'!I74+'IM LA LIGUA'!I74+'IM LIMACHE'!I74+'IM NOGALES'!I74+'IM OLMUE'!I74+'IM PAPUDO'!I74+'IM PETORCA'!I74+'IM PUCHUNCAVI'!I74+'IM QUILLOTA'!I74+'IM QUILPUE'!I74+'IM QUINTERO'!I74+'IM VILLA ALEMANA'!I74+'IM VIÑA DEL MAR'!I74+'IM ZAPALLAR'!#REF!)</f>
        <v>#REF!</v>
      </c>
      <c r="J74" s="108"/>
      <c r="K74" s="107"/>
      <c r="L74" s="107"/>
      <c r="M74" s="107"/>
      <c r="N74" s="107"/>
      <c r="O74" s="107"/>
      <c r="P74" s="107"/>
      <c r="Q74" s="107"/>
      <c r="R74" s="107"/>
      <c r="S74" s="109" t="e">
        <f t="shared" si="0"/>
        <v>#REF!</v>
      </c>
      <c r="T74" s="103" t="e">
        <f t="shared" si="1"/>
        <v>#REF!</v>
      </c>
      <c r="U74" s="209"/>
      <c r="V74" s="234" t="e">
        <f t="shared" si="3"/>
        <v>#REF!</v>
      </c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209"/>
      <c r="AH74" s="209"/>
      <c r="AI74" s="209"/>
      <c r="AJ74" s="211"/>
    </row>
    <row r="75" spans="1:36" s="117" customFormat="1" ht="18.75" thickBot="1" x14ac:dyDescent="0.3">
      <c r="A75" s="200"/>
      <c r="B75" s="97">
        <v>61</v>
      </c>
      <c r="C75" s="87" t="s">
        <v>88</v>
      </c>
      <c r="D75" s="98"/>
      <c r="E75" s="99" t="e">
        <f>+'IM CABILDO'!E75+'IM CALERA'!E75+'IM CON CON'!E75+'IM HIJUELAS'!E75+'IM LA CRUZ'!E75+'IM LA LIGUA'!E75+'IM LIMACHE'!E75+'IM NOGALES'!E75+'IM OLMUE'!E75+'IM PAPUDO'!E75+'IM PETORCA'!E75+'IM PUCHUNCAVI'!E75+'IM QUILLOTA'!E75+'IM QUILPUE'!E75+'IM QUINTERO'!E75+'IM VILLA ALEMANA'!E75+'IM VIÑA DEL MAR'!E75+'IM ZAPALLAR'!#REF!</f>
        <v>#REF!</v>
      </c>
      <c r="F75" s="100" t="e">
        <f t="shared" si="2"/>
        <v>#REF!</v>
      </c>
      <c r="G75" s="101" t="e">
        <f>+'IM CABILDO'!G75+'IM CALERA'!G75+'IM CON CON'!G75+'IM HIJUELAS'!G75+'IM LA CRUZ'!G75+'IM LA LIGUA'!G75+'IM LIMACHE'!G75+'IM NOGALES'!G75+'IM OLMUE'!G75+'IM PAPUDO'!G75+'IM PETORCA'!G75+'IM PUCHUNCAVI'!G75+'IM QUILLOTA'!G75+'IM QUILPUE'!G75+'IM QUINTERO'!G75+'IM VILLA ALEMANA'!G75+'IM VIÑA DEL MAR'!G75+'IM ZAPALLAR'!#REF!</f>
        <v>#REF!</v>
      </c>
      <c r="H75" s="101" t="e">
        <f>SUM('IM CABILDO'!H75+'IM CALERA'!H75+'IM CON CON'!H75+'IM HIJUELAS'!H75+'IM LA CRUZ'!H75+'IM LA LIGUA'!H75+'IM LIMACHE'!H75+'IM NOGALES'!H75+'IM OLMUE'!H75+'IM PAPUDO'!H75+'IM PETORCA'!H75+'IM PUCHUNCAVI'!H75+'IM QUILLOTA'!H75+'IM QUILPUE'!H75+'IM QUINTERO'!H75+'IM VILLA ALEMANA'!H75+'IM VIÑA DEL MAR'!H75+'IM ZAPALLAR'!#REF!)</f>
        <v>#REF!</v>
      </c>
      <c r="I75" s="101" t="e">
        <f>SUM('IM CABILDO'!I75+'IM CALERA'!I75+'IM CON CON'!I75+'IM HIJUELAS'!I75+'IM LA CRUZ'!I75+'IM LA LIGUA'!I75+'IM LIMACHE'!I75+'IM NOGALES'!I75+'IM OLMUE'!I75+'IM PAPUDO'!I75+'IM PETORCA'!I75+'IM PUCHUNCAVI'!I75+'IM QUILLOTA'!I75+'IM QUILPUE'!I75+'IM QUINTERO'!I75+'IM VILLA ALEMANA'!I75+'IM VIÑA DEL MAR'!I75+'IM ZAPALLAR'!#REF!)</f>
        <v>#REF!</v>
      </c>
      <c r="J75" s="108"/>
      <c r="K75" s="107"/>
      <c r="L75" s="107"/>
      <c r="M75" s="107"/>
      <c r="N75" s="107"/>
      <c r="O75" s="107"/>
      <c r="P75" s="107"/>
      <c r="Q75" s="107"/>
      <c r="R75" s="107"/>
      <c r="S75" s="109" t="e">
        <f t="shared" si="0"/>
        <v>#REF!</v>
      </c>
      <c r="T75" s="103" t="e">
        <f t="shared" si="1"/>
        <v>#REF!</v>
      </c>
      <c r="U75" s="209"/>
      <c r="V75" s="234" t="e">
        <f t="shared" si="3"/>
        <v>#REF!</v>
      </c>
      <c r="W75" s="209"/>
      <c r="X75" s="209"/>
      <c r="Y75" s="209"/>
      <c r="Z75" s="209"/>
      <c r="AA75" s="209"/>
      <c r="AB75" s="209"/>
      <c r="AC75" s="209"/>
      <c r="AD75" s="209"/>
      <c r="AE75" s="209"/>
      <c r="AF75" s="209"/>
      <c r="AG75" s="209"/>
      <c r="AH75" s="209"/>
      <c r="AI75" s="209"/>
      <c r="AJ75" s="211"/>
    </row>
    <row r="76" spans="1:36" s="117" customFormat="1" ht="30.75" customHeight="1" thickBot="1" x14ac:dyDescent="0.3">
      <c r="A76" s="200"/>
      <c r="B76" s="97">
        <v>62</v>
      </c>
      <c r="C76" s="87" t="s">
        <v>89</v>
      </c>
      <c r="D76" s="98"/>
      <c r="E76" s="99">
        <f>+'IM CABILDO'!E76+'IM CALERA'!E76+'IM CON CON'!E76+'IM HIJUELAS'!E76+'IM LA CRUZ'!E76+'IM LA LIGUA'!E76+'IM LIMACHE'!E76+'IM NOGALES'!E76+'IM OLMUE'!E76+'IM PAPUDO'!E76+'IM PETORCA'!E76+'IM PUCHUNCAVI'!E76+'IM QUILLOTA'!E76+'IM QUILPUE'!E76+'IM QUINTERO'!E76+'IM VILLA ALEMANA'!E76+'IM VIÑA DEL MAR'!E76+'IM ZAPALLAR'!E32</f>
        <v>147788376</v>
      </c>
      <c r="F76" s="100">
        <f t="shared" si="2"/>
        <v>0</v>
      </c>
      <c r="G76" s="101">
        <f>+'IM CABILDO'!G76+'IM CALERA'!G76+'IM CON CON'!G76+'IM HIJUELAS'!G76+'IM LA CRUZ'!G76+'IM LA LIGUA'!G76+'IM LIMACHE'!G76+'IM NOGALES'!G76+'IM OLMUE'!G76+'IM PAPUDO'!G76+'IM PETORCA'!G76+'IM PUCHUNCAVI'!G76+'IM QUILLOTA'!G76+'IM QUILPUE'!G76+'IM QUINTERO'!G76+'IM VILLA ALEMANA'!G76+'IM VIÑA DEL MAR'!G76+'IM ZAPALLAR'!G32</f>
        <v>0</v>
      </c>
      <c r="H76" s="101">
        <f>SUM('IM CABILDO'!H76+'IM CALERA'!H76+'IM CON CON'!H76+'IM HIJUELAS'!H76+'IM LA CRUZ'!H76+'IM LA LIGUA'!H76+'IM LIMACHE'!H76+'IM NOGALES'!H76+'IM OLMUE'!H76+'IM PAPUDO'!H76+'IM PETORCA'!H76+'IM PUCHUNCAVI'!H76+'IM QUILLOTA'!H76+'IM QUILPUE'!H76+'IM QUINTERO'!H76+'IM VILLA ALEMANA'!H76+'IM VIÑA DEL MAR'!H76+'IM ZAPALLAR'!H32)</f>
        <v>0</v>
      </c>
      <c r="I76" s="101">
        <f>SUM('IM CABILDO'!I76+'IM CALERA'!I76+'IM CON CON'!I76+'IM HIJUELAS'!I76+'IM LA CRUZ'!I76+'IM LA LIGUA'!I76+'IM LIMACHE'!I76+'IM NOGALES'!I76+'IM OLMUE'!I76+'IM PAPUDO'!I76+'IM PETORCA'!I76+'IM PUCHUNCAVI'!I76+'IM QUILLOTA'!I76+'IM QUILPUE'!I76+'IM QUINTERO'!I76+'IM VILLA ALEMANA'!I76+'IM VIÑA DEL MAR'!I76+'IM ZAPALLAR'!I32)</f>
        <v>0</v>
      </c>
      <c r="J76" s="108"/>
      <c r="K76" s="107"/>
      <c r="L76" s="107"/>
      <c r="M76" s="107"/>
      <c r="N76" s="107"/>
      <c r="O76" s="107"/>
      <c r="P76" s="107"/>
      <c r="Q76" s="107"/>
      <c r="R76" s="107"/>
      <c r="S76" s="109">
        <f t="shared" si="0"/>
        <v>0</v>
      </c>
      <c r="T76" s="103">
        <f t="shared" si="1"/>
        <v>0</v>
      </c>
      <c r="U76" s="209"/>
      <c r="V76" s="234">
        <f t="shared" si="3"/>
        <v>147788376</v>
      </c>
      <c r="W76" s="209"/>
      <c r="X76" s="209"/>
      <c r="Y76" s="209"/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11"/>
    </row>
    <row r="77" spans="1:36" s="117" customFormat="1" ht="18.75" thickBot="1" x14ac:dyDescent="0.3">
      <c r="A77" s="200"/>
      <c r="B77" s="97">
        <v>63</v>
      </c>
      <c r="C77" s="87" t="s">
        <v>90</v>
      </c>
      <c r="D77" s="98"/>
      <c r="E77" s="99" t="e">
        <f>+'IM CABILDO'!E77+'IM CALERA'!E77+'IM CON CON'!E77+'IM HIJUELAS'!E77+'IM LA CRUZ'!E77+'IM LA LIGUA'!E77+'IM LIMACHE'!E77+'IM NOGALES'!E77+'IM OLMUE'!E77+'IM PAPUDO'!E77+'IM PETORCA'!E77+'IM PUCHUNCAVI'!E77+'IM QUILLOTA'!E77+'IM QUILPUE'!E77+'IM QUINTERO'!E77+'IM VILLA ALEMANA'!E77+'IM VIÑA DEL MAR'!E77+'IM ZAPALLAR'!#REF!</f>
        <v>#REF!</v>
      </c>
      <c r="F77" s="100" t="e">
        <f t="shared" si="2"/>
        <v>#REF!</v>
      </c>
      <c r="G77" s="101" t="e">
        <f>+'IM CABILDO'!G77+'IM CALERA'!G77+'IM CON CON'!G77+'IM HIJUELAS'!G77+'IM LA CRUZ'!G77+'IM LA LIGUA'!G77+'IM LIMACHE'!G77+'IM NOGALES'!G77+'IM OLMUE'!G77+'IM PAPUDO'!G77+'IM PETORCA'!G77+'IM PUCHUNCAVI'!G77+'IM QUILLOTA'!G77+'IM QUILPUE'!G77+'IM QUINTERO'!G77+'IM VILLA ALEMANA'!G77+'IM VIÑA DEL MAR'!G77+'IM ZAPALLAR'!#REF!</f>
        <v>#REF!</v>
      </c>
      <c r="H77" s="101" t="e">
        <f>SUM('IM CABILDO'!H77+'IM CALERA'!H77+'IM CON CON'!H77+'IM HIJUELAS'!H77+'IM LA CRUZ'!H77+'IM LA LIGUA'!H77+'IM LIMACHE'!H77+'IM NOGALES'!H77+'IM OLMUE'!H77+'IM PAPUDO'!H77+'IM PETORCA'!H77+'IM PUCHUNCAVI'!H77+'IM QUILLOTA'!H77+'IM QUILPUE'!H77+'IM QUINTERO'!H77+'IM VILLA ALEMANA'!H77+'IM VIÑA DEL MAR'!H77+'IM ZAPALLAR'!#REF!)</f>
        <v>#REF!</v>
      </c>
      <c r="I77" s="101" t="e">
        <f>SUM('IM CABILDO'!I77+'IM CALERA'!I77+'IM CON CON'!I77+'IM HIJUELAS'!I77+'IM LA CRUZ'!I77+'IM LA LIGUA'!I77+'IM LIMACHE'!I77+'IM NOGALES'!I77+'IM OLMUE'!I77+'IM PAPUDO'!I77+'IM PETORCA'!I77+'IM PUCHUNCAVI'!I77+'IM QUILLOTA'!I77+'IM QUILPUE'!I77+'IM QUINTERO'!I77+'IM VILLA ALEMANA'!I77+'IM VIÑA DEL MAR'!I77+'IM ZAPALLAR'!#REF!)</f>
        <v>#REF!</v>
      </c>
      <c r="J77" s="108"/>
      <c r="K77" s="107"/>
      <c r="L77" s="107"/>
      <c r="M77" s="107"/>
      <c r="N77" s="107"/>
      <c r="O77" s="107"/>
      <c r="P77" s="107"/>
      <c r="Q77" s="107"/>
      <c r="R77" s="107"/>
      <c r="S77" s="109" t="e">
        <f t="shared" si="0"/>
        <v>#REF!</v>
      </c>
      <c r="T77" s="103" t="e">
        <f t="shared" si="1"/>
        <v>#REF!</v>
      </c>
      <c r="U77" s="209"/>
      <c r="V77" s="234" t="e">
        <f t="shared" si="3"/>
        <v>#REF!</v>
      </c>
      <c r="W77" s="209"/>
      <c r="X77" s="209"/>
      <c r="Y77" s="209"/>
      <c r="Z77" s="209"/>
      <c r="AA77" s="209"/>
      <c r="AB77" s="209"/>
      <c r="AC77" s="209"/>
      <c r="AD77" s="209"/>
      <c r="AE77" s="209"/>
      <c r="AF77" s="209"/>
      <c r="AG77" s="209"/>
      <c r="AH77" s="209"/>
      <c r="AI77" s="209"/>
      <c r="AJ77" s="211"/>
    </row>
    <row r="78" spans="1:36" s="117" customFormat="1" ht="18.75" thickBot="1" x14ac:dyDescent="0.3">
      <c r="A78" s="200"/>
      <c r="B78" s="97">
        <v>64</v>
      </c>
      <c r="C78" s="87" t="s">
        <v>215</v>
      </c>
      <c r="D78" s="98"/>
      <c r="E78" s="99">
        <f>+'IM CABILDO'!E78+'IM CALERA'!E78+'IM CON CON'!E78+'IM HIJUELAS'!E78+'IM LA CRUZ'!E78+'IM LA LIGUA'!E78+'IM LIMACHE'!E78+'IM NOGALES'!E78+'IM OLMUE'!E78+'IM PAPUDO'!E78+'IM PETORCA'!E78+'IM PUCHUNCAVI'!E78+'IM QUILLOTA'!E78+'IM QUILPUE'!E78+'IM QUINTERO'!E78+'IM VILLA ALEMANA'!E78+'IM VIÑA DEL MAR'!E78+'IM ZAPALLAR'!E33</f>
        <v>38418704</v>
      </c>
      <c r="F78" s="100">
        <f t="shared" si="2"/>
        <v>0</v>
      </c>
      <c r="G78" s="101">
        <f>+'IM CABILDO'!G78+'IM CALERA'!G78+'IM CON CON'!G78+'IM HIJUELAS'!G78+'IM LA CRUZ'!G78+'IM LA LIGUA'!G78+'IM LIMACHE'!G78+'IM NOGALES'!G78+'IM OLMUE'!G78+'IM PAPUDO'!G78+'IM PETORCA'!G78+'IM PUCHUNCAVI'!G78+'IM QUILLOTA'!G78+'IM QUILPUE'!G78+'IM QUINTERO'!G78+'IM VILLA ALEMANA'!G78+'IM VIÑA DEL MAR'!G78+'IM ZAPALLAR'!G33</f>
        <v>0</v>
      </c>
      <c r="H78" s="101">
        <f>SUM('IM CABILDO'!H78+'IM CALERA'!H78+'IM CON CON'!H78+'IM HIJUELAS'!H78+'IM LA CRUZ'!H78+'IM LA LIGUA'!H78+'IM LIMACHE'!H78+'IM NOGALES'!H78+'IM OLMUE'!H78+'IM PAPUDO'!H78+'IM PETORCA'!H78+'IM PUCHUNCAVI'!H78+'IM QUILLOTA'!H78+'IM QUILPUE'!H78+'IM QUINTERO'!H78+'IM VILLA ALEMANA'!H78+'IM VIÑA DEL MAR'!H78+'IM ZAPALLAR'!H33)</f>
        <v>0</v>
      </c>
      <c r="I78" s="101">
        <f>SUM('IM CABILDO'!I78+'IM CALERA'!I78+'IM CON CON'!I78+'IM HIJUELAS'!I78+'IM LA CRUZ'!I78+'IM LA LIGUA'!I78+'IM LIMACHE'!I78+'IM NOGALES'!I78+'IM OLMUE'!I78+'IM PAPUDO'!I78+'IM PETORCA'!I78+'IM PUCHUNCAVI'!I78+'IM QUILLOTA'!I78+'IM QUILPUE'!I78+'IM QUINTERO'!I78+'IM VILLA ALEMANA'!I78+'IM VIÑA DEL MAR'!I78+'IM ZAPALLAR'!I33)</f>
        <v>0</v>
      </c>
      <c r="J78" s="108"/>
      <c r="K78" s="107"/>
      <c r="L78" s="107"/>
      <c r="M78" s="107"/>
      <c r="N78" s="107"/>
      <c r="O78" s="107"/>
      <c r="P78" s="107"/>
      <c r="Q78" s="107"/>
      <c r="R78" s="107"/>
      <c r="S78" s="109">
        <f t="shared" si="0"/>
        <v>0</v>
      </c>
      <c r="T78" s="103">
        <f t="shared" si="1"/>
        <v>0</v>
      </c>
      <c r="U78" s="209"/>
      <c r="V78" s="234">
        <f t="shared" si="3"/>
        <v>38418704</v>
      </c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11"/>
    </row>
    <row r="79" spans="1:36" s="117" customFormat="1" ht="30.75" customHeight="1" thickBot="1" x14ac:dyDescent="0.3">
      <c r="A79" s="200"/>
      <c r="B79" s="97">
        <v>65</v>
      </c>
      <c r="C79" s="87" t="s">
        <v>91</v>
      </c>
      <c r="D79" s="98"/>
      <c r="E79" s="99" t="e">
        <f>+'IM CABILDO'!E79+'IM CALERA'!E79+'IM CON CON'!E79+'IM HIJUELAS'!E79+'IM LA CRUZ'!E79+'IM LA LIGUA'!E79+'IM LIMACHE'!E79+'IM NOGALES'!E79+'IM OLMUE'!E79+'IM PAPUDO'!E79+'IM PETORCA'!E79+'IM PUCHUNCAVI'!E79+'IM QUILLOTA'!E79+'IM QUILPUE'!E79+'IM QUINTERO'!E79+'IM VILLA ALEMANA'!E79+'IM VIÑA DEL MAR'!E79+'IM ZAPALLAR'!#REF!</f>
        <v>#REF!</v>
      </c>
      <c r="F79" s="100" t="e">
        <f t="shared" si="2"/>
        <v>#REF!</v>
      </c>
      <c r="G79" s="101" t="e">
        <f>+'IM CABILDO'!G79+'IM CALERA'!G79+'IM CON CON'!G79+'IM HIJUELAS'!G79+'IM LA CRUZ'!G79+'IM LA LIGUA'!G79+'IM LIMACHE'!G79+'IM NOGALES'!G79+'IM OLMUE'!G79+'IM PAPUDO'!G79+'IM PETORCA'!G79+'IM PUCHUNCAVI'!G79+'IM QUILLOTA'!G79+'IM QUILPUE'!G79+'IM QUINTERO'!G79+'IM VILLA ALEMANA'!G79+'IM VIÑA DEL MAR'!G79+'IM ZAPALLAR'!#REF!</f>
        <v>#REF!</v>
      </c>
      <c r="H79" s="101" t="e">
        <f>SUM('IM CABILDO'!H79+'IM CALERA'!H79+'IM CON CON'!H79+'IM HIJUELAS'!H79+'IM LA CRUZ'!H79+'IM LA LIGUA'!H79+'IM LIMACHE'!H79+'IM NOGALES'!H79+'IM OLMUE'!H79+'IM PAPUDO'!H79+'IM PETORCA'!H79+'IM PUCHUNCAVI'!H79+'IM QUILLOTA'!H79+'IM QUILPUE'!H79+'IM QUINTERO'!H79+'IM VILLA ALEMANA'!H79+'IM VIÑA DEL MAR'!H79+'IM ZAPALLAR'!#REF!)</f>
        <v>#REF!</v>
      </c>
      <c r="I79" s="101" t="e">
        <f>SUM('IM CABILDO'!I79+'IM CALERA'!I79+'IM CON CON'!I79+'IM HIJUELAS'!I79+'IM LA CRUZ'!I79+'IM LA LIGUA'!I79+'IM LIMACHE'!I79+'IM NOGALES'!I79+'IM OLMUE'!I79+'IM PAPUDO'!I79+'IM PETORCA'!I79+'IM PUCHUNCAVI'!I79+'IM QUILLOTA'!I79+'IM QUILPUE'!I79+'IM QUINTERO'!I79+'IM VILLA ALEMANA'!I79+'IM VIÑA DEL MAR'!I79+'IM ZAPALLAR'!#REF!)</f>
        <v>#REF!</v>
      </c>
      <c r="J79" s="108"/>
      <c r="K79" s="107"/>
      <c r="L79" s="107"/>
      <c r="M79" s="107"/>
      <c r="N79" s="107"/>
      <c r="O79" s="107"/>
      <c r="P79" s="107"/>
      <c r="Q79" s="107"/>
      <c r="R79" s="107"/>
      <c r="S79" s="109" t="e">
        <f t="shared" si="0"/>
        <v>#REF!</v>
      </c>
      <c r="T79" s="103" t="e">
        <f t="shared" si="1"/>
        <v>#REF!</v>
      </c>
      <c r="U79" s="209"/>
      <c r="V79" s="234" t="e">
        <f t="shared" si="3"/>
        <v>#REF!</v>
      </c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11"/>
    </row>
    <row r="80" spans="1:36" s="117" customFormat="1" ht="18.75" thickBot="1" x14ac:dyDescent="0.3">
      <c r="A80" s="200"/>
      <c r="B80" s="97">
        <v>66</v>
      </c>
      <c r="C80" s="87" t="s">
        <v>92</v>
      </c>
      <c r="D80" s="98"/>
      <c r="E80" s="99" t="e">
        <f>+'IM CABILDO'!E80+'IM CALERA'!E80+'IM CON CON'!E80+'IM HIJUELAS'!E80+'IM LA CRUZ'!E80+'IM LA LIGUA'!E80+'IM LIMACHE'!E80+'IM NOGALES'!E80+'IM OLMUE'!E80+'IM PAPUDO'!E80+'IM PETORCA'!E80+'IM PUCHUNCAVI'!E80+'IM QUILLOTA'!E80+'IM QUILPUE'!E80+'IM QUINTERO'!E80+'IM VILLA ALEMANA'!E80+'IM VIÑA DEL MAR'!E80+'IM ZAPALLAR'!#REF!</f>
        <v>#REF!</v>
      </c>
      <c r="F80" s="100" t="e">
        <f t="shared" si="2"/>
        <v>#REF!</v>
      </c>
      <c r="G80" s="101" t="e">
        <f>+'IM CABILDO'!G80+'IM CALERA'!G80+'IM CON CON'!G80+'IM HIJUELAS'!G80+'IM LA CRUZ'!G80+'IM LA LIGUA'!G80+'IM LIMACHE'!G80+'IM NOGALES'!G80+'IM OLMUE'!G80+'IM PAPUDO'!G80+'IM PETORCA'!G80+'IM PUCHUNCAVI'!G80+'IM QUILLOTA'!G80+'IM QUILPUE'!G80+'IM QUINTERO'!G80+'IM VILLA ALEMANA'!G80+'IM VIÑA DEL MAR'!G80+'IM ZAPALLAR'!#REF!</f>
        <v>#REF!</v>
      </c>
      <c r="H80" s="101" t="e">
        <f>SUM('IM CABILDO'!H80+'IM CALERA'!H80+'IM CON CON'!H80+'IM HIJUELAS'!H80+'IM LA CRUZ'!H80+'IM LA LIGUA'!H80+'IM LIMACHE'!H80+'IM NOGALES'!H80+'IM OLMUE'!H80+'IM PAPUDO'!H80+'IM PETORCA'!H80+'IM PUCHUNCAVI'!H80+'IM QUILLOTA'!H80+'IM QUILPUE'!H80+'IM QUINTERO'!H80+'IM VILLA ALEMANA'!H80+'IM VIÑA DEL MAR'!H80+'IM ZAPALLAR'!#REF!)</f>
        <v>#REF!</v>
      </c>
      <c r="I80" s="101" t="e">
        <f>SUM('IM CABILDO'!I80+'IM CALERA'!I80+'IM CON CON'!I80+'IM HIJUELAS'!I80+'IM LA CRUZ'!I80+'IM LA LIGUA'!I80+'IM LIMACHE'!I80+'IM NOGALES'!I80+'IM OLMUE'!I80+'IM PAPUDO'!I80+'IM PETORCA'!I80+'IM PUCHUNCAVI'!I80+'IM QUILLOTA'!I80+'IM QUILPUE'!I80+'IM QUINTERO'!I80+'IM VILLA ALEMANA'!I80+'IM VIÑA DEL MAR'!I80+'IM ZAPALLAR'!#REF!)</f>
        <v>#REF!</v>
      </c>
      <c r="J80" s="108"/>
      <c r="K80" s="107"/>
      <c r="L80" s="107"/>
      <c r="M80" s="107"/>
      <c r="N80" s="107"/>
      <c r="O80" s="107"/>
      <c r="P80" s="107"/>
      <c r="Q80" s="107"/>
      <c r="R80" s="107"/>
      <c r="S80" s="109" t="e">
        <f t="shared" si="0"/>
        <v>#REF!</v>
      </c>
      <c r="T80" s="103" t="e">
        <f t="shared" si="1"/>
        <v>#REF!</v>
      </c>
      <c r="U80" s="209"/>
      <c r="V80" s="234" t="e">
        <f t="shared" si="3"/>
        <v>#REF!</v>
      </c>
      <c r="W80" s="209"/>
      <c r="X80" s="209"/>
      <c r="Y80" s="209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  <c r="AJ80" s="211"/>
    </row>
    <row r="81" spans="1:36" s="117" customFormat="1" ht="18.75" thickBot="1" x14ac:dyDescent="0.3">
      <c r="A81" s="200"/>
      <c r="B81" s="97">
        <v>67</v>
      </c>
      <c r="C81" s="87" t="s">
        <v>93</v>
      </c>
      <c r="D81" s="98"/>
      <c r="E81" s="99">
        <f>+'IM CABILDO'!E81+'IM CALERA'!E81+'IM CON CON'!E81+'IM HIJUELAS'!E81+'IM LA CRUZ'!E81+'IM LA LIGUA'!E81+'IM LIMACHE'!E81+'IM NOGALES'!E81+'IM OLMUE'!E81+'IM PAPUDO'!E81+'IM PETORCA'!E81+'IM PUCHUNCAVI'!E81+'IM QUILLOTA'!E81+'IM QUILPUE'!E81+'IM QUINTERO'!E81+'IM VILLA ALEMANA'!E81+'IM VIÑA DEL MAR'!E81+'IM ZAPALLAR'!E34</f>
        <v>630488089</v>
      </c>
      <c r="F81" s="100">
        <f t="shared" si="2"/>
        <v>10832710</v>
      </c>
      <c r="G81" s="101">
        <f>+'IM CABILDO'!G81+'IM CALERA'!G81+'IM CON CON'!G81+'IM HIJUELAS'!G81+'IM LA CRUZ'!G81+'IM LA LIGUA'!G81+'IM LIMACHE'!G81+'IM NOGALES'!G81+'IM OLMUE'!G81+'IM PAPUDO'!G81+'IM PETORCA'!G81+'IM PUCHUNCAVI'!G81+'IM QUILLOTA'!G81+'IM QUILPUE'!G81+'IM QUINTERO'!G81+'IM VILLA ALEMANA'!G81+'IM VIÑA DEL MAR'!G81+'IM ZAPALLAR'!G34</f>
        <v>0</v>
      </c>
      <c r="H81" s="101">
        <f>SUM('IM CABILDO'!H81+'IM CALERA'!H81+'IM CON CON'!H81+'IM HIJUELAS'!H81+'IM LA CRUZ'!H81+'IM LA LIGUA'!H81+'IM LIMACHE'!H81+'IM NOGALES'!H81+'IM OLMUE'!H81+'IM PAPUDO'!H81+'IM PETORCA'!H81+'IM PUCHUNCAVI'!H81+'IM QUILLOTA'!H81+'IM QUILPUE'!H81+'IM QUINTERO'!H81+'IM VILLA ALEMANA'!H81+'IM VIÑA DEL MAR'!H81+'IM ZAPALLAR'!H34)</f>
        <v>0</v>
      </c>
      <c r="I81" s="101">
        <f>SUM('IM CABILDO'!I81+'IM CALERA'!I81+'IM CON CON'!I81+'IM HIJUELAS'!I81+'IM LA CRUZ'!I81+'IM LA LIGUA'!I81+'IM LIMACHE'!I81+'IM NOGALES'!I81+'IM OLMUE'!I81+'IM PAPUDO'!I81+'IM PETORCA'!I81+'IM PUCHUNCAVI'!I81+'IM QUILLOTA'!I81+'IM QUILPUE'!I81+'IM QUINTERO'!I81+'IM VILLA ALEMANA'!I81+'IM VIÑA DEL MAR'!I81+'IM ZAPALLAR'!I34)</f>
        <v>10832710</v>
      </c>
      <c r="J81" s="108"/>
      <c r="K81" s="107"/>
      <c r="L81" s="107"/>
      <c r="M81" s="107"/>
      <c r="N81" s="107"/>
      <c r="O81" s="107"/>
      <c r="P81" s="107"/>
      <c r="Q81" s="107"/>
      <c r="R81" s="107"/>
      <c r="S81" s="109">
        <f t="shared" ref="S81:S115" si="4">SUM(G81:R81)</f>
        <v>10832710</v>
      </c>
      <c r="T81" s="103">
        <f t="shared" ref="T81:T115" si="5">+F81-S81</f>
        <v>0</v>
      </c>
      <c r="U81" s="209"/>
      <c r="V81" s="234">
        <v>0</v>
      </c>
      <c r="W81" s="209"/>
      <c r="X81" s="209"/>
      <c r="Y81" s="209"/>
      <c r="Z81" s="209"/>
      <c r="AA81" s="209"/>
      <c r="AB81" s="209"/>
      <c r="AC81" s="209"/>
      <c r="AD81" s="209"/>
      <c r="AE81" s="209"/>
      <c r="AF81" s="209"/>
      <c r="AG81" s="209"/>
      <c r="AH81" s="209"/>
      <c r="AI81" s="209"/>
      <c r="AJ81" s="211"/>
    </row>
    <row r="82" spans="1:36" s="117" customFormat="1" ht="18.75" thickBot="1" x14ac:dyDescent="0.3">
      <c r="A82" s="200"/>
      <c r="B82" s="97">
        <v>68</v>
      </c>
      <c r="C82" s="87" t="s">
        <v>94</v>
      </c>
      <c r="D82" s="98"/>
      <c r="E82" s="99" t="e">
        <f>+'IM CABILDO'!E82+'IM CALERA'!E82+'IM CON CON'!E82+'IM HIJUELAS'!E82+'IM LA CRUZ'!E82+'IM LA LIGUA'!E82+'IM LIMACHE'!E82+'IM NOGALES'!E82+'IM OLMUE'!E82+'IM PAPUDO'!E82+'IM PETORCA'!E82+'IM PUCHUNCAVI'!E82+'IM QUILLOTA'!E82+'IM QUILPUE'!E82+'IM QUINTERO'!E82+'IM VILLA ALEMANA'!E82+'IM VIÑA DEL MAR'!E82+'IM ZAPALLAR'!#REF!</f>
        <v>#REF!</v>
      </c>
      <c r="F82" s="100" t="e">
        <f t="shared" ref="F82:F129" si="6">+S82</f>
        <v>#REF!</v>
      </c>
      <c r="G82" s="101" t="e">
        <f>+'IM CABILDO'!G82+'IM CALERA'!G82+'IM CON CON'!G82+'IM HIJUELAS'!G82+'IM LA CRUZ'!G82+'IM LA LIGUA'!G82+'IM LIMACHE'!G82+'IM NOGALES'!G82+'IM OLMUE'!G82+'IM PAPUDO'!G82+'IM PETORCA'!G82+'IM PUCHUNCAVI'!G82+'IM QUILLOTA'!G82+'IM QUILPUE'!G82+'IM QUINTERO'!G82+'IM VILLA ALEMANA'!G82+'IM VIÑA DEL MAR'!G82+'IM ZAPALLAR'!#REF!</f>
        <v>#REF!</v>
      </c>
      <c r="H82" s="101" t="e">
        <f>SUM('IM CABILDO'!H82+'IM CALERA'!H82+'IM CON CON'!H82+'IM HIJUELAS'!H82+'IM LA CRUZ'!H82+'IM LA LIGUA'!H82+'IM LIMACHE'!H82+'IM NOGALES'!H82+'IM OLMUE'!H82+'IM PAPUDO'!H82+'IM PETORCA'!H82+'IM PUCHUNCAVI'!H82+'IM QUILLOTA'!H82+'IM QUILPUE'!H82+'IM QUINTERO'!H82+'IM VILLA ALEMANA'!H82+'IM VIÑA DEL MAR'!H82+'IM ZAPALLAR'!#REF!)</f>
        <v>#REF!</v>
      </c>
      <c r="I82" s="101" t="e">
        <f>SUM('IM CABILDO'!I82+'IM CALERA'!I82+'IM CON CON'!I82+'IM HIJUELAS'!I82+'IM LA CRUZ'!I82+'IM LA LIGUA'!I82+'IM LIMACHE'!I82+'IM NOGALES'!I82+'IM OLMUE'!I82+'IM PAPUDO'!I82+'IM PETORCA'!I82+'IM PUCHUNCAVI'!I82+'IM QUILLOTA'!I82+'IM QUILPUE'!I82+'IM QUINTERO'!I82+'IM VILLA ALEMANA'!I82+'IM VIÑA DEL MAR'!I82+'IM ZAPALLAR'!#REF!)</f>
        <v>#REF!</v>
      </c>
      <c r="J82" s="108"/>
      <c r="K82" s="107"/>
      <c r="L82" s="107"/>
      <c r="M82" s="107"/>
      <c r="N82" s="107"/>
      <c r="O82" s="107"/>
      <c r="P82" s="107"/>
      <c r="Q82" s="107"/>
      <c r="R82" s="107"/>
      <c r="S82" s="109" t="e">
        <f t="shared" si="4"/>
        <v>#REF!</v>
      </c>
      <c r="T82" s="103" t="e">
        <f t="shared" si="5"/>
        <v>#REF!</v>
      </c>
      <c r="U82" s="209"/>
      <c r="V82" s="234" t="e">
        <f t="shared" si="3"/>
        <v>#REF!</v>
      </c>
      <c r="W82" s="209"/>
      <c r="X82" s="209"/>
      <c r="Y82" s="209"/>
      <c r="Z82" s="209"/>
      <c r="AA82" s="209"/>
      <c r="AB82" s="209"/>
      <c r="AC82" s="209"/>
      <c r="AD82" s="209"/>
      <c r="AE82" s="209"/>
      <c r="AF82" s="209"/>
      <c r="AG82" s="209"/>
      <c r="AH82" s="209"/>
      <c r="AI82" s="209"/>
      <c r="AJ82" s="211"/>
    </row>
    <row r="83" spans="1:36" s="117" customFormat="1" ht="18.75" thickBot="1" x14ac:dyDescent="0.3">
      <c r="A83" s="200"/>
      <c r="B83" s="97">
        <v>69</v>
      </c>
      <c r="C83" s="87" t="s">
        <v>209</v>
      </c>
      <c r="D83" s="98"/>
      <c r="E83" s="99" t="e">
        <f>+'IM CABILDO'!E83+'IM CALERA'!E83+'IM CON CON'!E83+'IM HIJUELAS'!E83+'IM LA CRUZ'!E83+'IM LA LIGUA'!E83+'IM LIMACHE'!E83+'IM NOGALES'!E83+'IM OLMUE'!E83+'IM PAPUDO'!E83+'IM PETORCA'!E83+'IM PUCHUNCAVI'!E83+'IM QUILLOTA'!E83+'IM QUILPUE'!E83+'IM QUINTERO'!E83+'IM VILLA ALEMANA'!E83+'IM VIÑA DEL MAR'!E83+'IM ZAPALLAR'!#REF!</f>
        <v>#REF!</v>
      </c>
      <c r="F83" s="100"/>
      <c r="G83" s="101" t="e">
        <f>+'IM CABILDO'!G83+'IM CALERA'!G83+'IM CON CON'!G83+'IM HIJUELAS'!G83+'IM LA CRUZ'!G83+'IM LA LIGUA'!G83+'IM LIMACHE'!G83+'IM NOGALES'!G83+'IM OLMUE'!G83+'IM PAPUDO'!G83+'IM PETORCA'!G83+'IM PUCHUNCAVI'!G83+'IM QUILLOTA'!G83+'IM QUILPUE'!G83+'IM QUINTERO'!G83+'IM VILLA ALEMANA'!G83+'IM VIÑA DEL MAR'!G83+'IM ZAPALLAR'!#REF!</f>
        <v>#REF!</v>
      </c>
      <c r="H83" s="101" t="e">
        <f>SUM('IM CABILDO'!H83+'IM CALERA'!H83+'IM CON CON'!H83+'IM HIJUELAS'!H83+'IM LA CRUZ'!H83+'IM LA LIGUA'!H83+'IM LIMACHE'!H83+'IM NOGALES'!H83+'IM OLMUE'!H83+'IM PAPUDO'!H83+'IM PETORCA'!H83+'IM PUCHUNCAVI'!H83+'IM QUILLOTA'!H83+'IM QUILPUE'!H83+'IM QUINTERO'!H83+'IM VILLA ALEMANA'!H83+'IM VIÑA DEL MAR'!H83+'IM ZAPALLAR'!#REF!)</f>
        <v>#REF!</v>
      </c>
      <c r="I83" s="101" t="e">
        <f>SUM('IM CABILDO'!I83+'IM CALERA'!I83+'IM CON CON'!I83+'IM HIJUELAS'!I83+'IM LA CRUZ'!I83+'IM LA LIGUA'!I83+'IM LIMACHE'!I83+'IM NOGALES'!I83+'IM OLMUE'!I83+'IM PAPUDO'!I83+'IM PETORCA'!I83+'IM PUCHUNCAVI'!I83+'IM QUILLOTA'!I83+'IM QUILPUE'!I83+'IM QUINTERO'!I83+'IM VILLA ALEMANA'!I83+'IM VIÑA DEL MAR'!I83+'IM ZAPALLAR'!#REF!)</f>
        <v>#REF!</v>
      </c>
      <c r="J83" s="108"/>
      <c r="K83" s="107"/>
      <c r="L83" s="107"/>
      <c r="M83" s="107"/>
      <c r="N83" s="107"/>
      <c r="O83" s="107"/>
      <c r="P83" s="107"/>
      <c r="Q83" s="107"/>
      <c r="R83" s="107"/>
      <c r="S83" s="109"/>
      <c r="T83" s="103"/>
      <c r="U83" s="209"/>
      <c r="V83" s="234"/>
      <c r="W83" s="209"/>
      <c r="X83" s="209"/>
      <c r="Y83" s="209"/>
      <c r="Z83" s="209"/>
      <c r="AA83" s="209"/>
      <c r="AB83" s="209"/>
      <c r="AC83" s="209"/>
      <c r="AD83" s="209"/>
      <c r="AE83" s="209"/>
      <c r="AF83" s="209"/>
      <c r="AG83" s="209"/>
      <c r="AH83" s="209"/>
      <c r="AI83" s="209"/>
      <c r="AJ83" s="211"/>
    </row>
    <row r="84" spans="1:36" s="117" customFormat="1" ht="30.75" customHeight="1" thickBot="1" x14ac:dyDescent="0.3">
      <c r="A84" s="200"/>
      <c r="B84" s="97">
        <v>70</v>
      </c>
      <c r="C84" s="87" t="s">
        <v>95</v>
      </c>
      <c r="D84" s="98"/>
      <c r="E84" s="99" t="e">
        <f>+'IM CABILDO'!E84+'IM CALERA'!E84+'IM CON CON'!E84+'IM HIJUELAS'!E84+'IM LA CRUZ'!E84+'IM LA LIGUA'!E84+'IM LIMACHE'!E84+'IM NOGALES'!E84+'IM OLMUE'!E84+'IM PAPUDO'!E84+'IM PETORCA'!E84+'IM PUCHUNCAVI'!E84+'IM QUILLOTA'!E84+'IM QUILPUE'!E84+'IM QUINTERO'!E84+'IM VILLA ALEMANA'!E84+'IM VIÑA DEL MAR'!E84+'IM ZAPALLAR'!#REF!</f>
        <v>#REF!</v>
      </c>
      <c r="F84" s="100" t="e">
        <f t="shared" si="6"/>
        <v>#REF!</v>
      </c>
      <c r="G84" s="101" t="e">
        <f>+'IM CABILDO'!G84+'IM CALERA'!G84+'IM CON CON'!G84+'IM HIJUELAS'!G84+'IM LA CRUZ'!G84+'IM LA LIGUA'!G84+'IM LIMACHE'!G84+'IM NOGALES'!G84+'IM OLMUE'!G84+'IM PAPUDO'!G84+'IM PETORCA'!G84+'IM PUCHUNCAVI'!G84+'IM QUILLOTA'!G84+'IM QUILPUE'!G84+'IM QUINTERO'!G84+'IM VILLA ALEMANA'!G84+'IM VIÑA DEL MAR'!G84+'IM ZAPALLAR'!#REF!</f>
        <v>#REF!</v>
      </c>
      <c r="H84" s="101" t="e">
        <f>SUM('IM CABILDO'!H84+'IM CALERA'!H84+'IM CON CON'!H84+'IM HIJUELAS'!H84+'IM LA CRUZ'!H84+'IM LA LIGUA'!H84+'IM LIMACHE'!H84+'IM NOGALES'!H84+'IM OLMUE'!H84+'IM PAPUDO'!H84+'IM PETORCA'!H84+'IM PUCHUNCAVI'!H84+'IM QUILLOTA'!H84+'IM QUILPUE'!H84+'IM QUINTERO'!H84+'IM VILLA ALEMANA'!H84+'IM VIÑA DEL MAR'!H84+'IM ZAPALLAR'!#REF!)</f>
        <v>#REF!</v>
      </c>
      <c r="I84" s="101" t="e">
        <f>SUM('IM CABILDO'!I84+'IM CALERA'!I84+'IM CON CON'!I84+'IM HIJUELAS'!I84+'IM LA CRUZ'!I84+'IM LA LIGUA'!I84+'IM LIMACHE'!I84+'IM NOGALES'!I84+'IM OLMUE'!I84+'IM PAPUDO'!I84+'IM PETORCA'!I84+'IM PUCHUNCAVI'!I84+'IM QUILLOTA'!I84+'IM QUILPUE'!I84+'IM QUINTERO'!I84+'IM VILLA ALEMANA'!I84+'IM VIÑA DEL MAR'!I84+'IM ZAPALLAR'!#REF!)</f>
        <v>#REF!</v>
      </c>
      <c r="J84" s="108"/>
      <c r="K84" s="107"/>
      <c r="L84" s="107"/>
      <c r="M84" s="107"/>
      <c r="N84" s="107"/>
      <c r="O84" s="107"/>
      <c r="P84" s="107"/>
      <c r="Q84" s="107"/>
      <c r="R84" s="107"/>
      <c r="S84" s="109" t="e">
        <f t="shared" si="4"/>
        <v>#REF!</v>
      </c>
      <c r="T84" s="103" t="e">
        <f t="shared" si="5"/>
        <v>#REF!</v>
      </c>
      <c r="U84" s="209"/>
      <c r="V84" s="234" t="e">
        <f t="shared" si="3"/>
        <v>#REF!</v>
      </c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11"/>
    </row>
    <row r="85" spans="1:36" s="117" customFormat="1" ht="18.75" thickBot="1" x14ac:dyDescent="0.3">
      <c r="A85" s="200"/>
      <c r="B85" s="97">
        <v>71</v>
      </c>
      <c r="C85" s="87" t="s">
        <v>96</v>
      </c>
      <c r="D85" s="98"/>
      <c r="E85" s="99">
        <f>+'IM CABILDO'!E85+'IM CALERA'!E85+'IM CON CON'!E85+'IM HIJUELAS'!E85+'IM LA CRUZ'!E85+'IM LA LIGUA'!E85+'IM LIMACHE'!E85+'IM NOGALES'!E85+'IM OLMUE'!E85+'IM PAPUDO'!E85+'IM PETORCA'!E85+'IM PUCHUNCAVI'!E85+'IM QUILLOTA'!E85+'IM QUILPUE'!E85+'IM QUINTERO'!E85+'IM VILLA ALEMANA'!E85+'IM VIÑA DEL MAR'!E85+'IM ZAPALLAR'!E35</f>
        <v>10800125</v>
      </c>
      <c r="F85" s="100">
        <f t="shared" si="6"/>
        <v>0</v>
      </c>
      <c r="G85" s="101">
        <f>+'IM CABILDO'!G85+'IM CALERA'!G85+'IM CON CON'!G85+'IM HIJUELAS'!G85+'IM LA CRUZ'!G85+'IM LA LIGUA'!G85+'IM LIMACHE'!G85+'IM NOGALES'!G85+'IM OLMUE'!G85+'IM PAPUDO'!G85+'IM PETORCA'!G85+'IM PUCHUNCAVI'!G85+'IM QUILLOTA'!G85+'IM QUILPUE'!G85+'IM QUINTERO'!G85+'IM VILLA ALEMANA'!G85+'IM VIÑA DEL MAR'!G85+'IM ZAPALLAR'!G35</f>
        <v>0</v>
      </c>
      <c r="H85" s="101">
        <f>SUM('IM CABILDO'!H85+'IM CALERA'!H85+'IM CON CON'!H85+'IM HIJUELAS'!H85+'IM LA CRUZ'!H85+'IM LA LIGUA'!H85+'IM LIMACHE'!H85+'IM NOGALES'!H85+'IM OLMUE'!H85+'IM PAPUDO'!H85+'IM PETORCA'!H85+'IM PUCHUNCAVI'!H85+'IM QUILLOTA'!H85+'IM QUILPUE'!H85+'IM QUINTERO'!H85+'IM VILLA ALEMANA'!H85+'IM VIÑA DEL MAR'!H85+'IM ZAPALLAR'!H35)</f>
        <v>0</v>
      </c>
      <c r="I85" s="101">
        <f>SUM('IM CABILDO'!I85+'IM CALERA'!I85+'IM CON CON'!I85+'IM HIJUELAS'!I85+'IM LA CRUZ'!I85+'IM LA LIGUA'!I85+'IM LIMACHE'!I85+'IM NOGALES'!I85+'IM OLMUE'!I85+'IM PAPUDO'!I85+'IM PETORCA'!I85+'IM PUCHUNCAVI'!I85+'IM QUILLOTA'!I85+'IM QUILPUE'!I85+'IM QUINTERO'!I85+'IM VILLA ALEMANA'!I85+'IM VIÑA DEL MAR'!I85+'IM ZAPALLAR'!I35)</f>
        <v>0</v>
      </c>
      <c r="J85" s="108"/>
      <c r="K85" s="107"/>
      <c r="L85" s="107"/>
      <c r="M85" s="107"/>
      <c r="N85" s="107"/>
      <c r="O85" s="107"/>
      <c r="P85" s="107"/>
      <c r="Q85" s="107"/>
      <c r="R85" s="107"/>
      <c r="S85" s="109">
        <f t="shared" si="4"/>
        <v>0</v>
      </c>
      <c r="T85" s="103">
        <f t="shared" si="5"/>
        <v>0</v>
      </c>
      <c r="U85" s="209"/>
      <c r="V85" s="234">
        <f t="shared" si="3"/>
        <v>10800125</v>
      </c>
      <c r="W85" s="209"/>
      <c r="X85" s="209"/>
      <c r="Y85" s="209"/>
      <c r="Z85" s="209"/>
      <c r="AA85" s="209"/>
      <c r="AB85" s="209"/>
      <c r="AC85" s="209"/>
      <c r="AD85" s="209"/>
      <c r="AE85" s="209"/>
      <c r="AF85" s="209"/>
      <c r="AG85" s="209"/>
      <c r="AH85" s="209"/>
      <c r="AI85" s="209"/>
      <c r="AJ85" s="211"/>
    </row>
    <row r="86" spans="1:36" s="117" customFormat="1" ht="18.75" thickBot="1" x14ac:dyDescent="0.3">
      <c r="A86" s="212"/>
      <c r="B86" s="97">
        <v>72</v>
      </c>
      <c r="C86" s="87" t="s">
        <v>97</v>
      </c>
      <c r="D86" s="98"/>
      <c r="E86" s="99" t="e">
        <f>+'IM CABILDO'!E86+'IM CALERA'!E86+'IM CON CON'!E86+'IM HIJUELAS'!E86+'IM LA CRUZ'!E86+'IM LA LIGUA'!E86+'IM LIMACHE'!E86+'IM NOGALES'!E86+'IM OLMUE'!E86+'IM PAPUDO'!E86+'IM PETORCA'!E86+'IM PUCHUNCAVI'!E86+'IM QUILLOTA'!E86+'IM QUILPUE'!E86+'IM QUINTERO'!E86+'IM VILLA ALEMANA'!E86+'IM VIÑA DEL MAR'!E86+'IM ZAPALLAR'!#REF!</f>
        <v>#REF!</v>
      </c>
      <c r="F86" s="100" t="e">
        <f t="shared" si="6"/>
        <v>#REF!</v>
      </c>
      <c r="G86" s="101" t="e">
        <f>+'IM CABILDO'!G86+'IM CALERA'!G86+'IM CON CON'!G86+'IM HIJUELAS'!G86+'IM LA CRUZ'!G86+'IM LA LIGUA'!G86+'IM LIMACHE'!G86+'IM NOGALES'!G86+'IM OLMUE'!G86+'IM PAPUDO'!G86+'IM PETORCA'!G86+'IM PUCHUNCAVI'!G86+'IM QUILLOTA'!G86+'IM QUILPUE'!G86+'IM QUINTERO'!G86+'IM VILLA ALEMANA'!G86+'IM VIÑA DEL MAR'!G86+'IM ZAPALLAR'!#REF!</f>
        <v>#REF!</v>
      </c>
      <c r="H86" s="101" t="e">
        <f>SUM('IM CABILDO'!H86+'IM CALERA'!H86+'IM CON CON'!H86+'IM HIJUELAS'!H86+'IM LA CRUZ'!H86+'IM LA LIGUA'!H86+'IM LIMACHE'!H86+'IM NOGALES'!H86+'IM OLMUE'!H86+'IM PAPUDO'!H86+'IM PETORCA'!H86+'IM PUCHUNCAVI'!H86+'IM QUILLOTA'!H86+'IM QUILPUE'!H86+'IM QUINTERO'!H86+'IM VILLA ALEMANA'!H86+'IM VIÑA DEL MAR'!H86+'IM ZAPALLAR'!#REF!)</f>
        <v>#REF!</v>
      </c>
      <c r="I86" s="101" t="e">
        <f>SUM('IM CABILDO'!I86+'IM CALERA'!I86+'IM CON CON'!I86+'IM HIJUELAS'!I86+'IM LA CRUZ'!I86+'IM LA LIGUA'!I86+'IM LIMACHE'!I86+'IM NOGALES'!I86+'IM OLMUE'!I86+'IM PAPUDO'!I86+'IM PETORCA'!I86+'IM PUCHUNCAVI'!I86+'IM QUILLOTA'!I86+'IM QUILPUE'!I86+'IM QUINTERO'!I86+'IM VILLA ALEMANA'!I86+'IM VIÑA DEL MAR'!I86+'IM ZAPALLAR'!#REF!)</f>
        <v>#REF!</v>
      </c>
      <c r="J86" s="108"/>
      <c r="K86" s="107"/>
      <c r="L86" s="107"/>
      <c r="M86" s="107"/>
      <c r="N86" s="107"/>
      <c r="O86" s="107"/>
      <c r="P86" s="107"/>
      <c r="Q86" s="107"/>
      <c r="R86" s="107"/>
      <c r="S86" s="109" t="e">
        <f t="shared" si="4"/>
        <v>#REF!</v>
      </c>
      <c r="T86" s="103" t="e">
        <f t="shared" si="5"/>
        <v>#REF!</v>
      </c>
      <c r="U86" s="209"/>
      <c r="V86" s="234" t="e">
        <f t="shared" si="3"/>
        <v>#REF!</v>
      </c>
      <c r="W86" s="209"/>
      <c r="X86" s="209"/>
      <c r="Y86" s="209"/>
      <c r="Z86" s="209"/>
      <c r="AA86" s="209"/>
      <c r="AB86" s="209"/>
      <c r="AC86" s="209"/>
      <c r="AD86" s="209"/>
      <c r="AE86" s="209"/>
      <c r="AF86" s="209"/>
      <c r="AG86" s="209"/>
      <c r="AH86" s="209"/>
      <c r="AI86" s="209"/>
      <c r="AJ86" s="211"/>
    </row>
    <row r="87" spans="1:36" s="117" customFormat="1" ht="30.75" customHeight="1" thickBot="1" x14ac:dyDescent="0.3">
      <c r="A87" s="200"/>
      <c r="B87" s="97">
        <v>73</v>
      </c>
      <c r="C87" s="87" t="s">
        <v>98</v>
      </c>
      <c r="D87" s="98"/>
      <c r="E87" s="99" t="e">
        <f>+'IM CABILDO'!E87+'IM CALERA'!E87+'IM CON CON'!E87+'IM HIJUELAS'!E87+'IM LA CRUZ'!E87+'IM LA LIGUA'!E87+'IM LIMACHE'!E87+'IM NOGALES'!E87+'IM OLMUE'!E87+'IM PAPUDO'!E87+'IM PETORCA'!E87+'IM PUCHUNCAVI'!E87+'IM QUILLOTA'!E87+'IM QUILPUE'!E87+'IM QUINTERO'!E87+'IM VILLA ALEMANA'!E87+'IM VIÑA DEL MAR'!E87+'IM ZAPALLAR'!#REF!</f>
        <v>#REF!</v>
      </c>
      <c r="F87" s="100" t="e">
        <f t="shared" si="6"/>
        <v>#REF!</v>
      </c>
      <c r="G87" s="101" t="e">
        <f>+'IM CABILDO'!G87+'IM CALERA'!G87+'IM CON CON'!G87+'IM HIJUELAS'!G87+'IM LA CRUZ'!G87+'IM LA LIGUA'!G87+'IM LIMACHE'!G87+'IM NOGALES'!G87+'IM OLMUE'!G87+'IM PAPUDO'!G87+'IM PETORCA'!G87+'IM PUCHUNCAVI'!G87+'IM QUILLOTA'!G87+'IM QUILPUE'!G87+'IM QUINTERO'!G87+'IM VILLA ALEMANA'!G87+'IM VIÑA DEL MAR'!G87+'IM ZAPALLAR'!#REF!</f>
        <v>#REF!</v>
      </c>
      <c r="H87" s="101" t="e">
        <f>SUM('IM CABILDO'!H87+'IM CALERA'!H87+'IM CON CON'!H87+'IM HIJUELAS'!H87+'IM LA CRUZ'!H87+'IM LA LIGUA'!H87+'IM LIMACHE'!H87+'IM NOGALES'!H87+'IM OLMUE'!H87+'IM PAPUDO'!H87+'IM PETORCA'!H87+'IM PUCHUNCAVI'!H87+'IM QUILLOTA'!H87+'IM QUILPUE'!H87+'IM QUINTERO'!H87+'IM VILLA ALEMANA'!H87+'IM VIÑA DEL MAR'!H87+'IM ZAPALLAR'!#REF!)</f>
        <v>#REF!</v>
      </c>
      <c r="I87" s="101" t="e">
        <f>SUM('IM CABILDO'!I87+'IM CALERA'!I87+'IM CON CON'!I87+'IM HIJUELAS'!I87+'IM LA CRUZ'!I87+'IM LA LIGUA'!I87+'IM LIMACHE'!I87+'IM NOGALES'!I87+'IM OLMUE'!I87+'IM PAPUDO'!I87+'IM PETORCA'!I87+'IM PUCHUNCAVI'!I87+'IM QUILLOTA'!I87+'IM QUILPUE'!I87+'IM QUINTERO'!I87+'IM VILLA ALEMANA'!I87+'IM VIÑA DEL MAR'!I87+'IM ZAPALLAR'!#REF!)</f>
        <v>#REF!</v>
      </c>
      <c r="J87" s="108"/>
      <c r="K87" s="107"/>
      <c r="L87" s="107"/>
      <c r="M87" s="107"/>
      <c r="N87" s="107"/>
      <c r="O87" s="107"/>
      <c r="P87" s="107"/>
      <c r="Q87" s="107"/>
      <c r="R87" s="107"/>
      <c r="S87" s="109" t="e">
        <f t="shared" si="4"/>
        <v>#REF!</v>
      </c>
      <c r="T87" s="103" t="e">
        <f t="shared" si="5"/>
        <v>#REF!</v>
      </c>
      <c r="U87" s="209"/>
      <c r="V87" s="234" t="e">
        <f t="shared" ref="V87:V129" si="7">+E87-F87</f>
        <v>#REF!</v>
      </c>
      <c r="W87" s="209"/>
      <c r="X87" s="209"/>
      <c r="Y87" s="209"/>
      <c r="Z87" s="209"/>
      <c r="AA87" s="209"/>
      <c r="AB87" s="209"/>
      <c r="AC87" s="209"/>
      <c r="AD87" s="209"/>
      <c r="AE87" s="209"/>
      <c r="AF87" s="209"/>
      <c r="AG87" s="209"/>
      <c r="AH87" s="209"/>
      <c r="AI87" s="209"/>
      <c r="AJ87" s="211"/>
    </row>
    <row r="88" spans="1:36" s="117" customFormat="1" ht="30.75" customHeight="1" thickBot="1" x14ac:dyDescent="0.3">
      <c r="A88" s="200"/>
      <c r="B88" s="97">
        <v>74</v>
      </c>
      <c r="C88" s="87" t="s">
        <v>99</v>
      </c>
      <c r="D88" s="98"/>
      <c r="E88" s="99" t="e">
        <f>+'IM CABILDO'!E88+'IM CALERA'!E88+'IM CON CON'!E88+'IM HIJUELAS'!E88+'IM LA CRUZ'!E88+'IM LA LIGUA'!E88+'IM LIMACHE'!E88+'IM NOGALES'!E88+'IM OLMUE'!E88+'IM PAPUDO'!E88+'IM PETORCA'!E88+'IM PUCHUNCAVI'!E88+'IM QUILLOTA'!E88+'IM QUILPUE'!E88+'IM QUINTERO'!E88+'IM VILLA ALEMANA'!E88+'IM VIÑA DEL MAR'!E88+'IM ZAPALLAR'!#REF!</f>
        <v>#REF!</v>
      </c>
      <c r="F88" s="100" t="e">
        <f t="shared" si="6"/>
        <v>#REF!</v>
      </c>
      <c r="G88" s="101" t="e">
        <f>+'IM CABILDO'!G88+'IM CALERA'!G88+'IM CON CON'!G88+'IM HIJUELAS'!G88+'IM LA CRUZ'!G88+'IM LA LIGUA'!G88+'IM LIMACHE'!G88+'IM NOGALES'!G88+'IM OLMUE'!G88+'IM PAPUDO'!G88+'IM PETORCA'!G88+'IM PUCHUNCAVI'!G88+'IM QUILLOTA'!G88+'IM QUILPUE'!G88+'IM QUINTERO'!G88+'IM VILLA ALEMANA'!G88+'IM VIÑA DEL MAR'!G88+'IM ZAPALLAR'!#REF!</f>
        <v>#REF!</v>
      </c>
      <c r="H88" s="101" t="e">
        <f>SUM('IM CABILDO'!H88+'IM CALERA'!H88+'IM CON CON'!H88+'IM HIJUELAS'!H88+'IM LA CRUZ'!H88+'IM LA LIGUA'!H88+'IM LIMACHE'!H88+'IM NOGALES'!H88+'IM OLMUE'!H88+'IM PAPUDO'!H88+'IM PETORCA'!H88+'IM PUCHUNCAVI'!H88+'IM QUILLOTA'!H88+'IM QUILPUE'!H88+'IM QUINTERO'!H88+'IM VILLA ALEMANA'!H88+'IM VIÑA DEL MAR'!H88+'IM ZAPALLAR'!#REF!)</f>
        <v>#REF!</v>
      </c>
      <c r="I88" s="101" t="e">
        <f>SUM('IM CABILDO'!I88+'IM CALERA'!I88+'IM CON CON'!I88+'IM HIJUELAS'!I88+'IM LA CRUZ'!I88+'IM LA LIGUA'!I88+'IM LIMACHE'!I88+'IM NOGALES'!I88+'IM OLMUE'!I88+'IM PAPUDO'!I88+'IM PETORCA'!I88+'IM PUCHUNCAVI'!I88+'IM QUILLOTA'!I88+'IM QUILPUE'!I88+'IM QUINTERO'!I88+'IM VILLA ALEMANA'!I88+'IM VIÑA DEL MAR'!I88+'IM ZAPALLAR'!#REF!)</f>
        <v>#REF!</v>
      </c>
      <c r="J88" s="108"/>
      <c r="K88" s="107"/>
      <c r="L88" s="107"/>
      <c r="M88" s="107"/>
      <c r="N88" s="107"/>
      <c r="O88" s="107"/>
      <c r="P88" s="107"/>
      <c r="Q88" s="107"/>
      <c r="R88" s="107"/>
      <c r="S88" s="109" t="e">
        <f t="shared" si="4"/>
        <v>#REF!</v>
      </c>
      <c r="T88" s="103" t="e">
        <f t="shared" si="5"/>
        <v>#REF!</v>
      </c>
      <c r="U88" s="209"/>
      <c r="V88" s="234" t="e">
        <f t="shared" si="7"/>
        <v>#REF!</v>
      </c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11"/>
    </row>
    <row r="89" spans="1:36" s="117" customFormat="1" ht="30.75" customHeight="1" thickBot="1" x14ac:dyDescent="0.3">
      <c r="A89" s="200"/>
      <c r="B89" s="97">
        <v>75</v>
      </c>
      <c r="C89" s="87" t="s">
        <v>100</v>
      </c>
      <c r="D89" s="98"/>
      <c r="E89" s="99" t="e">
        <f>+'IM CABILDO'!E89+'IM CALERA'!E89+'IM CON CON'!E89+'IM HIJUELAS'!E89+'IM LA CRUZ'!E89+'IM LA LIGUA'!E89+'IM LIMACHE'!E89+'IM NOGALES'!E89+'IM OLMUE'!E89+'IM PAPUDO'!E89+'IM PETORCA'!E89+'IM PUCHUNCAVI'!E89+'IM QUILLOTA'!E89+'IM QUILPUE'!E89+'IM QUINTERO'!E89+'IM VILLA ALEMANA'!E89+'IM VIÑA DEL MAR'!E89+'IM ZAPALLAR'!#REF!</f>
        <v>#REF!</v>
      </c>
      <c r="F89" s="100" t="e">
        <f t="shared" si="6"/>
        <v>#REF!</v>
      </c>
      <c r="G89" s="101" t="e">
        <f>+'IM CABILDO'!G89+'IM CALERA'!G89+'IM CON CON'!G89+'IM HIJUELAS'!G89+'IM LA CRUZ'!G89+'IM LA LIGUA'!G89+'IM LIMACHE'!G89+'IM NOGALES'!G89+'IM OLMUE'!G89+'IM PAPUDO'!G89+'IM PETORCA'!G89+'IM PUCHUNCAVI'!G89+'IM QUILLOTA'!G89+'IM QUILPUE'!G89+'IM QUINTERO'!G89+'IM VILLA ALEMANA'!G89+'IM VIÑA DEL MAR'!G89+'IM ZAPALLAR'!#REF!</f>
        <v>#REF!</v>
      </c>
      <c r="H89" s="101" t="e">
        <f>SUM('IM CABILDO'!H89+'IM CALERA'!H89+'IM CON CON'!H89+'IM HIJUELAS'!H89+'IM LA CRUZ'!H89+'IM LA LIGUA'!H89+'IM LIMACHE'!H89+'IM NOGALES'!H89+'IM OLMUE'!H89+'IM PAPUDO'!H89+'IM PETORCA'!H89+'IM PUCHUNCAVI'!H89+'IM QUILLOTA'!H89+'IM QUILPUE'!H89+'IM QUINTERO'!H89+'IM VILLA ALEMANA'!H89+'IM VIÑA DEL MAR'!H89+'IM ZAPALLAR'!#REF!)</f>
        <v>#REF!</v>
      </c>
      <c r="I89" s="101" t="e">
        <f>SUM('IM CABILDO'!I89+'IM CALERA'!I89+'IM CON CON'!I89+'IM HIJUELAS'!I89+'IM LA CRUZ'!I89+'IM LA LIGUA'!I89+'IM LIMACHE'!I89+'IM NOGALES'!I89+'IM OLMUE'!I89+'IM PAPUDO'!I89+'IM PETORCA'!I89+'IM PUCHUNCAVI'!I89+'IM QUILLOTA'!I89+'IM QUILPUE'!I89+'IM QUINTERO'!I89+'IM VILLA ALEMANA'!I89+'IM VIÑA DEL MAR'!I89+'IM ZAPALLAR'!#REF!)</f>
        <v>#REF!</v>
      </c>
      <c r="J89" s="108"/>
      <c r="K89" s="107"/>
      <c r="L89" s="107"/>
      <c r="M89" s="107"/>
      <c r="N89" s="107"/>
      <c r="O89" s="107"/>
      <c r="P89" s="107"/>
      <c r="Q89" s="107"/>
      <c r="R89" s="107"/>
      <c r="S89" s="109" t="e">
        <f t="shared" si="4"/>
        <v>#REF!</v>
      </c>
      <c r="T89" s="103" t="e">
        <f t="shared" si="5"/>
        <v>#REF!</v>
      </c>
      <c r="U89" s="209"/>
      <c r="V89" s="234" t="e">
        <f t="shared" si="7"/>
        <v>#REF!</v>
      </c>
      <c r="W89" s="209"/>
      <c r="X89" s="209"/>
      <c r="Y89" s="209"/>
      <c r="Z89" s="209"/>
      <c r="AA89" s="209"/>
      <c r="AB89" s="209"/>
      <c r="AC89" s="209"/>
      <c r="AD89" s="209"/>
      <c r="AE89" s="209"/>
      <c r="AF89" s="209"/>
      <c r="AG89" s="209"/>
      <c r="AH89" s="209"/>
      <c r="AI89" s="209"/>
      <c r="AJ89" s="211"/>
    </row>
    <row r="90" spans="1:36" s="117" customFormat="1" ht="18.75" thickBot="1" x14ac:dyDescent="0.3">
      <c r="A90" s="200"/>
      <c r="B90" s="97">
        <v>76</v>
      </c>
      <c r="C90" s="87" t="s">
        <v>101</v>
      </c>
      <c r="D90" s="98"/>
      <c r="E90" s="99">
        <f>+'IM CABILDO'!E90+'IM CALERA'!E90+'IM CON CON'!E90+'IM HIJUELAS'!E90+'IM LA CRUZ'!E90+'IM LA LIGUA'!E90+'IM LIMACHE'!E90+'IM NOGALES'!E90+'IM OLMUE'!E90+'IM PAPUDO'!E90+'IM PETORCA'!E90+'IM PUCHUNCAVI'!E90+'IM QUILLOTA'!E90+'IM QUILPUE'!E90+'IM QUINTERO'!E90+'IM VILLA ALEMANA'!E90+'IM VIÑA DEL MAR'!E90+'IM ZAPALLAR'!E36</f>
        <v>352056234</v>
      </c>
      <c r="F90" s="100">
        <f t="shared" si="6"/>
        <v>173742677</v>
      </c>
      <c r="G90" s="101">
        <f>+'IM CABILDO'!G90+'IM CALERA'!G90+'IM CON CON'!G90+'IM HIJUELAS'!G90+'IM LA CRUZ'!G90+'IM LA LIGUA'!G90+'IM LIMACHE'!G90+'IM NOGALES'!G90+'IM OLMUE'!G90+'IM PAPUDO'!G90+'IM PETORCA'!G90+'IM PUCHUNCAVI'!G90+'IM QUILLOTA'!G90+'IM QUILPUE'!G90+'IM QUINTERO'!G90+'IM VILLA ALEMANA'!G90+'IM VIÑA DEL MAR'!G90+'IM ZAPALLAR'!G36</f>
        <v>0</v>
      </c>
      <c r="H90" s="101">
        <f>SUM('IM CABILDO'!H90+'IM CALERA'!H90+'IM CON CON'!H90+'IM HIJUELAS'!H90+'IM LA CRUZ'!H90+'IM LA LIGUA'!H90+'IM LIMACHE'!H90+'IM NOGALES'!H90+'IM OLMUE'!H90+'IM PAPUDO'!H90+'IM PETORCA'!H90+'IM PUCHUNCAVI'!H90+'IM QUILLOTA'!H90+'IM QUILPUE'!H90+'IM QUINTERO'!H90+'IM VILLA ALEMANA'!H90+'IM VIÑA DEL MAR'!H90+'IM ZAPALLAR'!H36)</f>
        <v>0</v>
      </c>
      <c r="I90" s="101">
        <f>SUM('IM CABILDO'!I90+'IM CALERA'!I90+'IM CON CON'!I90+'IM HIJUELAS'!I90+'IM LA CRUZ'!I90+'IM LA LIGUA'!I90+'IM LIMACHE'!I90+'IM NOGALES'!I90+'IM OLMUE'!I90+'IM PAPUDO'!I90+'IM PETORCA'!I90+'IM PUCHUNCAVI'!I90+'IM QUILLOTA'!I90+'IM QUILPUE'!I90+'IM QUINTERO'!I90+'IM VILLA ALEMANA'!I90+'IM VIÑA DEL MAR'!I90+'IM ZAPALLAR'!I36)</f>
        <v>173742677</v>
      </c>
      <c r="J90" s="108"/>
      <c r="K90" s="107"/>
      <c r="L90" s="107"/>
      <c r="M90" s="107"/>
      <c r="N90" s="107"/>
      <c r="O90" s="107"/>
      <c r="P90" s="107"/>
      <c r="Q90" s="107"/>
      <c r="R90" s="107"/>
      <c r="S90" s="109">
        <f t="shared" si="4"/>
        <v>173742677</v>
      </c>
      <c r="T90" s="103">
        <f t="shared" si="5"/>
        <v>0</v>
      </c>
      <c r="U90" s="209"/>
      <c r="V90" s="234">
        <f t="shared" si="7"/>
        <v>178313557</v>
      </c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11"/>
    </row>
    <row r="91" spans="1:36" s="117" customFormat="1" ht="18.75" thickBot="1" x14ac:dyDescent="0.3">
      <c r="A91" s="200"/>
      <c r="B91" s="97"/>
      <c r="C91" s="87" t="s">
        <v>217</v>
      </c>
      <c r="D91" s="98"/>
      <c r="E91" s="99"/>
      <c r="F91" s="100"/>
      <c r="G91" s="101"/>
      <c r="H91" s="101"/>
      <c r="I91" s="101"/>
      <c r="J91" s="108"/>
      <c r="K91" s="107"/>
      <c r="L91" s="107"/>
      <c r="M91" s="107"/>
      <c r="N91" s="107"/>
      <c r="O91" s="107"/>
      <c r="P91" s="107"/>
      <c r="Q91" s="107"/>
      <c r="R91" s="107"/>
      <c r="S91" s="109"/>
      <c r="T91" s="103"/>
      <c r="U91" s="209"/>
      <c r="V91" s="234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11"/>
    </row>
    <row r="92" spans="1:36" s="117" customFormat="1" ht="18.75" thickBot="1" x14ac:dyDescent="0.3">
      <c r="A92" s="200"/>
      <c r="B92" s="97"/>
      <c r="C92" s="87" t="s">
        <v>220</v>
      </c>
      <c r="D92" s="98"/>
      <c r="E92" s="99"/>
      <c r="F92" s="100"/>
      <c r="G92" s="101"/>
      <c r="H92" s="101"/>
      <c r="I92" s="101"/>
      <c r="J92" s="108"/>
      <c r="K92" s="107"/>
      <c r="L92" s="107"/>
      <c r="M92" s="107"/>
      <c r="N92" s="107"/>
      <c r="O92" s="107"/>
      <c r="P92" s="107"/>
      <c r="Q92" s="107"/>
      <c r="R92" s="107"/>
      <c r="S92" s="109"/>
      <c r="T92" s="103"/>
      <c r="U92" s="209"/>
      <c r="V92" s="234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11"/>
    </row>
    <row r="93" spans="1:36" s="117" customFormat="1" ht="18.75" thickBot="1" x14ac:dyDescent="0.3">
      <c r="A93" s="200"/>
      <c r="B93" s="97">
        <v>77</v>
      </c>
      <c r="C93" s="87" t="s">
        <v>102</v>
      </c>
      <c r="D93" s="98"/>
      <c r="E93" s="99">
        <f>+'IM CABILDO'!E93+'IM CALERA'!E93+'IM CON CON'!E93+'IM HIJUELAS'!E93+'IM LA CRUZ'!E93+'IM LA LIGUA'!E93+'IM LIMACHE'!E93+'IM NOGALES'!E93+'IM OLMUE'!E93+'IM PAPUDO'!E93+'IM PETORCA'!E93+'IM PUCHUNCAVI'!E93+'IM QUILLOTA'!E93+'IM QUILPUE'!E93+'IM QUINTERO'!E93+'IM VILLA ALEMANA'!E93+'IM VIÑA DEL MAR'!E93+'IM ZAPALLAR'!E37</f>
        <v>150740371</v>
      </c>
      <c r="F93" s="100">
        <f t="shared" si="6"/>
        <v>0</v>
      </c>
      <c r="G93" s="101">
        <f>+'IM CABILDO'!G93+'IM CALERA'!G93+'IM CON CON'!G93+'IM HIJUELAS'!G93+'IM LA CRUZ'!G93+'IM LA LIGUA'!G93+'IM LIMACHE'!G93+'IM NOGALES'!G93+'IM OLMUE'!G93+'IM PAPUDO'!G93+'IM PETORCA'!G93+'IM PUCHUNCAVI'!G93+'IM QUILLOTA'!G93+'IM QUILPUE'!G93+'IM QUINTERO'!G93+'IM VILLA ALEMANA'!G93+'IM VIÑA DEL MAR'!G93+'IM ZAPALLAR'!G37</f>
        <v>0</v>
      </c>
      <c r="H93" s="101">
        <f>SUM('IM CABILDO'!H93+'IM CALERA'!H93+'IM CON CON'!H93+'IM HIJUELAS'!H93+'IM LA CRUZ'!H93+'IM LA LIGUA'!H93+'IM LIMACHE'!H93+'IM NOGALES'!H93+'IM OLMUE'!H93+'IM PAPUDO'!H93+'IM PETORCA'!H93+'IM PUCHUNCAVI'!H93+'IM QUILLOTA'!H93+'IM QUILPUE'!H93+'IM QUINTERO'!H93+'IM VILLA ALEMANA'!H93+'IM VIÑA DEL MAR'!H93+'IM ZAPALLAR'!H37)</f>
        <v>0</v>
      </c>
      <c r="I93" s="101">
        <f>SUM('IM CABILDO'!I93+'IM CALERA'!I93+'IM CON CON'!I93+'IM HIJUELAS'!I93+'IM LA CRUZ'!I93+'IM LA LIGUA'!I93+'IM LIMACHE'!I93+'IM NOGALES'!I93+'IM OLMUE'!I93+'IM PAPUDO'!I93+'IM PETORCA'!I93+'IM PUCHUNCAVI'!I93+'IM QUILLOTA'!I93+'IM QUILPUE'!I93+'IM QUINTERO'!I93+'IM VILLA ALEMANA'!I93+'IM VIÑA DEL MAR'!I93+'IM ZAPALLAR'!I37)</f>
        <v>0</v>
      </c>
      <c r="J93" s="108"/>
      <c r="K93" s="107"/>
      <c r="L93" s="107"/>
      <c r="M93" s="107"/>
      <c r="N93" s="107"/>
      <c r="O93" s="107"/>
      <c r="P93" s="107"/>
      <c r="Q93" s="107"/>
      <c r="R93" s="107"/>
      <c r="S93" s="109">
        <f t="shared" si="4"/>
        <v>0</v>
      </c>
      <c r="T93" s="103">
        <f t="shared" si="5"/>
        <v>0</v>
      </c>
      <c r="U93" s="209"/>
      <c r="V93" s="234">
        <f t="shared" si="7"/>
        <v>150740371</v>
      </c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11"/>
    </row>
    <row r="94" spans="1:36" s="117" customFormat="1" ht="36.75" thickBot="1" x14ac:dyDescent="0.3">
      <c r="A94" s="212"/>
      <c r="B94" s="97">
        <v>78</v>
      </c>
      <c r="C94" s="87" t="s">
        <v>103</v>
      </c>
      <c r="D94" s="98"/>
      <c r="E94" s="99" t="e">
        <f>+'IM CABILDO'!E94+'IM CALERA'!E94+'IM CON CON'!E94+'IM HIJUELAS'!E94+'IM LA CRUZ'!E94+'IM LA LIGUA'!E94+'IM LIMACHE'!E94+'IM NOGALES'!E94+'IM OLMUE'!E94+'IM PAPUDO'!E94+'IM PETORCA'!E94+'IM PUCHUNCAVI'!E94+'IM QUILLOTA'!E94+'IM QUILPUE'!E94+'IM QUINTERO'!E94+'IM VILLA ALEMANA'!E94+'IM VIÑA DEL MAR'!E94+'IM ZAPALLAR'!#REF!</f>
        <v>#REF!</v>
      </c>
      <c r="F94" s="100" t="e">
        <f t="shared" si="6"/>
        <v>#REF!</v>
      </c>
      <c r="G94" s="101" t="e">
        <f>+'IM CABILDO'!G94+'IM CALERA'!G94+'IM CON CON'!G94+'IM HIJUELAS'!G94+'IM LA CRUZ'!G94+'IM LA LIGUA'!G94+'IM LIMACHE'!G94+'IM NOGALES'!G94+'IM OLMUE'!G94+'IM PAPUDO'!G94+'IM PETORCA'!G94+'IM PUCHUNCAVI'!G94+'IM QUILLOTA'!G94+'IM QUILPUE'!G94+'IM QUINTERO'!G94+'IM VILLA ALEMANA'!G94+'IM VIÑA DEL MAR'!G94+'IM ZAPALLAR'!#REF!</f>
        <v>#REF!</v>
      </c>
      <c r="H94" s="101" t="e">
        <f>SUM('IM CABILDO'!H94+'IM CALERA'!H94+'IM CON CON'!H94+'IM HIJUELAS'!H94+'IM LA CRUZ'!H94+'IM LA LIGUA'!H94+'IM LIMACHE'!H94+'IM NOGALES'!H94+'IM OLMUE'!H94+'IM PAPUDO'!H94+'IM PETORCA'!H94+'IM PUCHUNCAVI'!H94+'IM QUILLOTA'!H94+'IM QUILPUE'!H94+'IM QUINTERO'!H94+'IM VILLA ALEMANA'!H94+'IM VIÑA DEL MAR'!H94+'IM ZAPALLAR'!#REF!)</f>
        <v>#REF!</v>
      </c>
      <c r="I94" s="101" t="e">
        <f>SUM('IM CABILDO'!I94+'IM CALERA'!I94+'IM CON CON'!I94+'IM HIJUELAS'!I94+'IM LA CRUZ'!I94+'IM LA LIGUA'!I94+'IM LIMACHE'!I94+'IM NOGALES'!I94+'IM OLMUE'!I94+'IM PAPUDO'!I94+'IM PETORCA'!I94+'IM PUCHUNCAVI'!I94+'IM QUILLOTA'!I94+'IM QUILPUE'!I94+'IM QUINTERO'!I94+'IM VILLA ALEMANA'!I94+'IM VIÑA DEL MAR'!I94+'IM ZAPALLAR'!#REF!)</f>
        <v>#REF!</v>
      </c>
      <c r="J94" s="108"/>
      <c r="K94" s="107"/>
      <c r="L94" s="107"/>
      <c r="M94" s="107"/>
      <c r="N94" s="107"/>
      <c r="O94" s="107"/>
      <c r="P94" s="107"/>
      <c r="Q94" s="107"/>
      <c r="R94" s="107"/>
      <c r="S94" s="109" t="e">
        <f t="shared" si="4"/>
        <v>#REF!</v>
      </c>
      <c r="T94" s="103" t="e">
        <f t="shared" si="5"/>
        <v>#REF!</v>
      </c>
      <c r="U94" s="209"/>
      <c r="V94" s="234" t="e">
        <f t="shared" si="7"/>
        <v>#REF!</v>
      </c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11"/>
    </row>
    <row r="95" spans="1:36" s="117" customFormat="1" ht="18.75" thickBot="1" x14ac:dyDescent="0.3">
      <c r="A95" s="200"/>
      <c r="B95" s="97">
        <v>79</v>
      </c>
      <c r="C95" s="87" t="s">
        <v>104</v>
      </c>
      <c r="D95" s="98"/>
      <c r="E95" s="99" t="e">
        <f>+'IM CABILDO'!E95+'IM CALERA'!E95+'IM CON CON'!E95+'IM HIJUELAS'!E95+'IM LA CRUZ'!E95+'IM LA LIGUA'!E95+'IM LIMACHE'!E95+'IM NOGALES'!E95+'IM OLMUE'!E95+'IM PAPUDO'!E95+'IM PETORCA'!E95+'IM PUCHUNCAVI'!E95+'IM QUILLOTA'!E95+'IM QUILPUE'!E95+'IM QUINTERO'!E95+'IM VILLA ALEMANA'!E95+'IM VIÑA DEL MAR'!E95+'IM ZAPALLAR'!#REF!</f>
        <v>#REF!</v>
      </c>
      <c r="F95" s="100" t="e">
        <f t="shared" si="6"/>
        <v>#REF!</v>
      </c>
      <c r="G95" s="101" t="e">
        <f>+'IM CABILDO'!G95+'IM CALERA'!G95+'IM CON CON'!G95+'IM HIJUELAS'!G95+'IM LA CRUZ'!G95+'IM LA LIGUA'!G95+'IM LIMACHE'!G95+'IM NOGALES'!G95+'IM OLMUE'!G95+'IM PAPUDO'!G95+'IM PETORCA'!G95+'IM PUCHUNCAVI'!G95+'IM QUILLOTA'!G95+'IM QUILPUE'!G95+'IM QUINTERO'!G95+'IM VILLA ALEMANA'!G95+'IM VIÑA DEL MAR'!G95+'IM ZAPALLAR'!#REF!</f>
        <v>#REF!</v>
      </c>
      <c r="H95" s="101" t="e">
        <f>SUM('IM CABILDO'!H95+'IM CALERA'!H95+'IM CON CON'!H95+'IM HIJUELAS'!H95+'IM LA CRUZ'!H95+'IM LA LIGUA'!H95+'IM LIMACHE'!H95+'IM NOGALES'!H95+'IM OLMUE'!H95+'IM PAPUDO'!H95+'IM PETORCA'!H95+'IM PUCHUNCAVI'!H95+'IM QUILLOTA'!H95+'IM QUILPUE'!H95+'IM QUINTERO'!H95+'IM VILLA ALEMANA'!H95+'IM VIÑA DEL MAR'!H95+'IM ZAPALLAR'!#REF!)</f>
        <v>#REF!</v>
      </c>
      <c r="I95" s="101" t="e">
        <f>SUM('IM CABILDO'!I95+'IM CALERA'!I95+'IM CON CON'!I95+'IM HIJUELAS'!I95+'IM LA CRUZ'!I95+'IM LA LIGUA'!I95+'IM LIMACHE'!I95+'IM NOGALES'!I95+'IM OLMUE'!I95+'IM PAPUDO'!I95+'IM PETORCA'!I95+'IM PUCHUNCAVI'!I95+'IM QUILLOTA'!I95+'IM QUILPUE'!I95+'IM QUINTERO'!I95+'IM VILLA ALEMANA'!I95+'IM VIÑA DEL MAR'!I95+'IM ZAPALLAR'!#REF!)</f>
        <v>#REF!</v>
      </c>
      <c r="J95" s="108"/>
      <c r="K95" s="107"/>
      <c r="L95" s="107"/>
      <c r="M95" s="107"/>
      <c r="N95" s="107"/>
      <c r="O95" s="107"/>
      <c r="P95" s="107"/>
      <c r="Q95" s="107"/>
      <c r="R95" s="107"/>
      <c r="S95" s="109" t="e">
        <f t="shared" si="4"/>
        <v>#REF!</v>
      </c>
      <c r="T95" s="103" t="e">
        <f t="shared" si="5"/>
        <v>#REF!</v>
      </c>
      <c r="U95" s="209"/>
      <c r="V95" s="234" t="e">
        <f t="shared" si="7"/>
        <v>#REF!</v>
      </c>
      <c r="W95" s="209"/>
      <c r="X95" s="209"/>
      <c r="Y95" s="209"/>
      <c r="Z95" s="209"/>
      <c r="AA95" s="209"/>
      <c r="AB95" s="209"/>
      <c r="AC95" s="209"/>
      <c r="AD95" s="209"/>
      <c r="AE95" s="209"/>
      <c r="AF95" s="209"/>
      <c r="AG95" s="209"/>
      <c r="AH95" s="209"/>
      <c r="AI95" s="209"/>
      <c r="AJ95" s="211"/>
    </row>
    <row r="96" spans="1:36" s="117" customFormat="1" ht="30.75" customHeight="1" thickBot="1" x14ac:dyDescent="0.3">
      <c r="A96" s="200"/>
      <c r="B96" s="97">
        <v>80</v>
      </c>
      <c r="C96" s="87" t="s">
        <v>105</v>
      </c>
      <c r="D96" s="98"/>
      <c r="E96" s="99" t="e">
        <f>+'IM CABILDO'!E96+'IM CALERA'!E96+'IM CON CON'!E96+'IM HIJUELAS'!E96+'IM LA CRUZ'!E96+'IM LA LIGUA'!E96+'IM LIMACHE'!E96+'IM NOGALES'!E96+'IM OLMUE'!E96+'IM PAPUDO'!E96+'IM PETORCA'!E96+'IM PUCHUNCAVI'!E96+'IM QUILLOTA'!E96+'IM QUILPUE'!E96+'IM QUINTERO'!E96+'IM VILLA ALEMANA'!E96+'IM VIÑA DEL MAR'!E96+'IM ZAPALLAR'!#REF!</f>
        <v>#REF!</v>
      </c>
      <c r="F96" s="100" t="e">
        <f t="shared" si="6"/>
        <v>#REF!</v>
      </c>
      <c r="G96" s="101" t="e">
        <f>+'IM CABILDO'!G96+'IM CALERA'!G96+'IM CON CON'!G96+'IM HIJUELAS'!G96+'IM LA CRUZ'!G96+'IM LA LIGUA'!G96+'IM LIMACHE'!G96+'IM NOGALES'!G96+'IM OLMUE'!G96+'IM PAPUDO'!G96+'IM PETORCA'!G96+'IM PUCHUNCAVI'!G96+'IM QUILLOTA'!G96+'IM QUILPUE'!G96+'IM QUINTERO'!G96+'IM VILLA ALEMANA'!G96+'IM VIÑA DEL MAR'!G96+'IM ZAPALLAR'!#REF!</f>
        <v>#REF!</v>
      </c>
      <c r="H96" s="101" t="e">
        <f>SUM('IM CABILDO'!H96+'IM CALERA'!H96+'IM CON CON'!H96+'IM HIJUELAS'!H96+'IM LA CRUZ'!H96+'IM LA LIGUA'!H96+'IM LIMACHE'!H96+'IM NOGALES'!H96+'IM OLMUE'!H96+'IM PAPUDO'!H96+'IM PETORCA'!H96+'IM PUCHUNCAVI'!H96+'IM QUILLOTA'!H96+'IM QUILPUE'!H96+'IM QUINTERO'!H96+'IM VILLA ALEMANA'!H96+'IM VIÑA DEL MAR'!H96+'IM ZAPALLAR'!#REF!)</f>
        <v>#REF!</v>
      </c>
      <c r="I96" s="101" t="e">
        <f>SUM('IM CABILDO'!I96+'IM CALERA'!I96+'IM CON CON'!I96+'IM HIJUELAS'!I96+'IM LA CRUZ'!I96+'IM LA LIGUA'!I96+'IM LIMACHE'!I96+'IM NOGALES'!I96+'IM OLMUE'!I96+'IM PAPUDO'!I96+'IM PETORCA'!I96+'IM PUCHUNCAVI'!I96+'IM QUILLOTA'!I96+'IM QUILPUE'!I96+'IM QUINTERO'!I96+'IM VILLA ALEMANA'!I96+'IM VIÑA DEL MAR'!I96+'IM ZAPALLAR'!#REF!)</f>
        <v>#REF!</v>
      </c>
      <c r="J96" s="108"/>
      <c r="K96" s="107"/>
      <c r="L96" s="107"/>
      <c r="M96" s="107"/>
      <c r="N96" s="107"/>
      <c r="O96" s="107"/>
      <c r="P96" s="107"/>
      <c r="Q96" s="107"/>
      <c r="R96" s="107"/>
      <c r="S96" s="109" t="e">
        <f t="shared" si="4"/>
        <v>#REF!</v>
      </c>
      <c r="T96" s="103" t="e">
        <f t="shared" si="5"/>
        <v>#REF!</v>
      </c>
      <c r="U96" s="209"/>
      <c r="V96" s="234" t="e">
        <f t="shared" si="7"/>
        <v>#REF!</v>
      </c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11"/>
    </row>
    <row r="97" spans="1:36" s="117" customFormat="1" ht="18.75" thickBot="1" x14ac:dyDescent="0.3">
      <c r="A97" s="200"/>
      <c r="B97" s="97">
        <v>81</v>
      </c>
      <c r="C97" s="87" t="s">
        <v>106</v>
      </c>
      <c r="D97" s="98"/>
      <c r="E97" s="99" t="e">
        <f>+'IM CABILDO'!E97+'IM CALERA'!E97+'IM CON CON'!E97+'IM HIJUELAS'!E97+'IM LA CRUZ'!E97+'IM LA LIGUA'!E97+'IM LIMACHE'!E97+'IM NOGALES'!E97+'IM OLMUE'!E97+'IM PAPUDO'!E97+'IM PETORCA'!E97+'IM PUCHUNCAVI'!E97+'IM QUILLOTA'!E97+'IM QUILPUE'!E97+'IM QUINTERO'!E97+'IM VILLA ALEMANA'!E97+'IM VIÑA DEL MAR'!E97+'IM ZAPALLAR'!#REF!</f>
        <v>#REF!</v>
      </c>
      <c r="F97" s="100" t="e">
        <f t="shared" si="6"/>
        <v>#REF!</v>
      </c>
      <c r="G97" s="101" t="e">
        <f>+'IM CABILDO'!G97+'IM CALERA'!G97+'IM CON CON'!G97+'IM HIJUELAS'!G97+'IM LA CRUZ'!G97+'IM LA LIGUA'!G97+'IM LIMACHE'!G97+'IM NOGALES'!G97+'IM OLMUE'!G97+'IM PAPUDO'!G97+'IM PETORCA'!G97+'IM PUCHUNCAVI'!G97+'IM QUILLOTA'!G97+'IM QUILPUE'!G97+'IM QUINTERO'!G97+'IM VILLA ALEMANA'!G97+'IM VIÑA DEL MAR'!G97+'IM ZAPALLAR'!#REF!</f>
        <v>#REF!</v>
      </c>
      <c r="H97" s="101" t="e">
        <f>SUM('IM CABILDO'!H97+'IM CALERA'!H97+'IM CON CON'!H97+'IM HIJUELAS'!H97+'IM LA CRUZ'!H97+'IM LA LIGUA'!H97+'IM LIMACHE'!H97+'IM NOGALES'!H97+'IM OLMUE'!H97+'IM PAPUDO'!H97+'IM PETORCA'!H97+'IM PUCHUNCAVI'!H97+'IM QUILLOTA'!H97+'IM QUILPUE'!H97+'IM QUINTERO'!H97+'IM VILLA ALEMANA'!H97+'IM VIÑA DEL MAR'!H97+'IM ZAPALLAR'!#REF!)</f>
        <v>#REF!</v>
      </c>
      <c r="I97" s="101" t="e">
        <f>SUM('IM CABILDO'!I97+'IM CALERA'!I97+'IM CON CON'!I97+'IM HIJUELAS'!I97+'IM LA CRUZ'!I97+'IM LA LIGUA'!I97+'IM LIMACHE'!I97+'IM NOGALES'!I97+'IM OLMUE'!I97+'IM PAPUDO'!I97+'IM PETORCA'!I97+'IM PUCHUNCAVI'!I97+'IM QUILLOTA'!I97+'IM QUILPUE'!I97+'IM QUINTERO'!I97+'IM VILLA ALEMANA'!I97+'IM VIÑA DEL MAR'!I97+'IM ZAPALLAR'!#REF!)</f>
        <v>#REF!</v>
      </c>
      <c r="J97" s="108"/>
      <c r="K97" s="107"/>
      <c r="L97" s="107"/>
      <c r="M97" s="107"/>
      <c r="N97" s="107"/>
      <c r="O97" s="107"/>
      <c r="P97" s="107"/>
      <c r="Q97" s="107"/>
      <c r="R97" s="107"/>
      <c r="S97" s="109" t="e">
        <f t="shared" si="4"/>
        <v>#REF!</v>
      </c>
      <c r="T97" s="103" t="e">
        <f t="shared" si="5"/>
        <v>#REF!</v>
      </c>
      <c r="U97" s="209"/>
      <c r="V97" s="234" t="e">
        <f t="shared" si="7"/>
        <v>#REF!</v>
      </c>
      <c r="W97" s="209"/>
      <c r="X97" s="209"/>
      <c r="Y97" s="209"/>
      <c r="Z97" s="209"/>
      <c r="AA97" s="209"/>
      <c r="AB97" s="209"/>
      <c r="AC97" s="209"/>
      <c r="AD97" s="209"/>
      <c r="AE97" s="209"/>
      <c r="AF97" s="209"/>
      <c r="AG97" s="209"/>
      <c r="AH97" s="209"/>
      <c r="AI97" s="209"/>
      <c r="AJ97" s="211"/>
    </row>
    <row r="98" spans="1:36" s="117" customFormat="1" ht="30.75" customHeight="1" thickBot="1" x14ac:dyDescent="0.3">
      <c r="A98" s="212"/>
      <c r="B98" s="97">
        <v>82</v>
      </c>
      <c r="C98" s="87" t="s">
        <v>107</v>
      </c>
      <c r="D98" s="98"/>
      <c r="E98" s="99" t="e">
        <f>+'IM CABILDO'!E98+'IM CALERA'!E98+'IM CON CON'!E98+'IM HIJUELAS'!E98+'IM LA CRUZ'!E98+'IM LA LIGUA'!E98+'IM LIMACHE'!E98+'IM NOGALES'!E98+'IM OLMUE'!E98+'IM PAPUDO'!E98+'IM PETORCA'!E98+'IM PUCHUNCAVI'!E98+'IM QUILLOTA'!E98+'IM QUILPUE'!E98+'IM QUINTERO'!E98+'IM VILLA ALEMANA'!E98+'IM VIÑA DEL MAR'!E98+'IM ZAPALLAR'!#REF!</f>
        <v>#REF!</v>
      </c>
      <c r="F98" s="100" t="e">
        <f t="shared" si="6"/>
        <v>#REF!</v>
      </c>
      <c r="G98" s="101" t="e">
        <f>+'IM CABILDO'!G98+'IM CALERA'!G98+'IM CON CON'!G98+'IM HIJUELAS'!G98+'IM LA CRUZ'!G98+'IM LA LIGUA'!G98+'IM LIMACHE'!G98+'IM NOGALES'!G98+'IM OLMUE'!G98+'IM PAPUDO'!G98+'IM PETORCA'!G98+'IM PUCHUNCAVI'!G98+'IM QUILLOTA'!G98+'IM QUILPUE'!G98+'IM QUINTERO'!G98+'IM VILLA ALEMANA'!G98+'IM VIÑA DEL MAR'!G98+'IM ZAPALLAR'!#REF!</f>
        <v>#REF!</v>
      </c>
      <c r="H98" s="101" t="e">
        <f>SUM('IM CABILDO'!H98+'IM CALERA'!H98+'IM CON CON'!H98+'IM HIJUELAS'!H98+'IM LA CRUZ'!H98+'IM LA LIGUA'!H98+'IM LIMACHE'!H98+'IM NOGALES'!H98+'IM OLMUE'!H98+'IM PAPUDO'!H98+'IM PETORCA'!H98+'IM PUCHUNCAVI'!H98+'IM QUILLOTA'!H98+'IM QUILPUE'!H98+'IM QUINTERO'!H98+'IM VILLA ALEMANA'!H98+'IM VIÑA DEL MAR'!H98+'IM ZAPALLAR'!#REF!)</f>
        <v>#REF!</v>
      </c>
      <c r="I98" s="101" t="e">
        <f>SUM('IM CABILDO'!I98+'IM CALERA'!I98+'IM CON CON'!I98+'IM HIJUELAS'!I98+'IM LA CRUZ'!I98+'IM LA LIGUA'!I98+'IM LIMACHE'!I98+'IM NOGALES'!I98+'IM OLMUE'!I98+'IM PAPUDO'!I98+'IM PETORCA'!I98+'IM PUCHUNCAVI'!I98+'IM QUILLOTA'!I98+'IM QUILPUE'!I98+'IM QUINTERO'!I98+'IM VILLA ALEMANA'!I98+'IM VIÑA DEL MAR'!I98+'IM ZAPALLAR'!#REF!)</f>
        <v>#REF!</v>
      </c>
      <c r="J98" s="108"/>
      <c r="K98" s="107"/>
      <c r="L98" s="107"/>
      <c r="M98" s="107"/>
      <c r="N98" s="107"/>
      <c r="O98" s="107"/>
      <c r="P98" s="107"/>
      <c r="Q98" s="107"/>
      <c r="R98" s="107"/>
      <c r="S98" s="109" t="e">
        <f t="shared" si="4"/>
        <v>#REF!</v>
      </c>
      <c r="T98" s="103" t="e">
        <f t="shared" si="5"/>
        <v>#REF!</v>
      </c>
      <c r="U98" s="209"/>
      <c r="V98" s="234" t="e">
        <f t="shared" si="7"/>
        <v>#REF!</v>
      </c>
      <c r="W98" s="209"/>
      <c r="X98" s="209"/>
      <c r="Y98" s="209"/>
      <c r="Z98" s="209"/>
      <c r="AA98" s="209"/>
      <c r="AB98" s="209"/>
      <c r="AC98" s="209"/>
      <c r="AD98" s="209"/>
      <c r="AE98" s="209"/>
      <c r="AF98" s="209"/>
      <c r="AG98" s="209"/>
      <c r="AH98" s="209"/>
      <c r="AI98" s="209"/>
      <c r="AJ98" s="211"/>
    </row>
    <row r="99" spans="1:36" s="117" customFormat="1" ht="30.75" customHeight="1" thickBot="1" x14ac:dyDescent="0.3">
      <c r="A99" s="200"/>
      <c r="B99" s="97">
        <v>83</v>
      </c>
      <c r="C99" s="87" t="s">
        <v>108</v>
      </c>
      <c r="D99" s="98"/>
      <c r="E99" s="99">
        <f>+'IM CABILDO'!E99+'IM CALERA'!E99+'IM CON CON'!E99+'IM HIJUELAS'!E99+'IM LA CRUZ'!E99+'IM LA LIGUA'!E99+'IM LIMACHE'!E99+'IM NOGALES'!E99+'IM OLMUE'!E99+'IM PAPUDO'!E99+'IM PETORCA'!E99+'IM PUCHUNCAVI'!E99+'IM QUILLOTA'!E99+'IM QUILPUE'!E99+'IM QUINTERO'!E99+'IM VILLA ALEMANA'!E99+'IM VIÑA DEL MAR'!E99+'IM ZAPALLAR'!E38</f>
        <v>850472713</v>
      </c>
      <c r="F99" s="100">
        <f t="shared" si="6"/>
        <v>120399844</v>
      </c>
      <c r="G99" s="101">
        <f>+'IM CABILDO'!G99+'IM CALERA'!G99+'IM CON CON'!G99+'IM HIJUELAS'!G99+'IM LA CRUZ'!G99+'IM LA LIGUA'!G99+'IM LIMACHE'!G99+'IM NOGALES'!G99+'IM OLMUE'!G99+'IM PAPUDO'!G99+'IM PETORCA'!G99+'IM PUCHUNCAVI'!G99+'IM QUILLOTA'!G99+'IM QUILPUE'!G99+'IM QUINTERO'!G99+'IM VILLA ALEMANA'!G99+'IM VIÑA DEL MAR'!G99+'IM ZAPALLAR'!G38</f>
        <v>0</v>
      </c>
      <c r="H99" s="101">
        <f>SUM('IM CABILDO'!H99+'IM CALERA'!H99+'IM CON CON'!H99+'IM HIJUELAS'!H99+'IM LA CRUZ'!H99+'IM LA LIGUA'!H99+'IM LIMACHE'!H99+'IM NOGALES'!H99+'IM OLMUE'!H99+'IM PAPUDO'!H99+'IM PETORCA'!H99+'IM PUCHUNCAVI'!H99+'IM QUILLOTA'!H99+'IM QUILPUE'!H99+'IM QUINTERO'!H99+'IM VILLA ALEMANA'!H99+'IM VIÑA DEL MAR'!H99+'IM ZAPALLAR'!H38)</f>
        <v>0</v>
      </c>
      <c r="I99" s="101">
        <f>SUM('IM CABILDO'!I99+'IM CALERA'!I99+'IM CON CON'!I99+'IM HIJUELAS'!I99+'IM LA CRUZ'!I99+'IM LA LIGUA'!I99+'IM LIMACHE'!I99+'IM NOGALES'!I99+'IM OLMUE'!I99+'IM PAPUDO'!I99+'IM PETORCA'!I99+'IM PUCHUNCAVI'!I99+'IM QUILLOTA'!I99+'IM QUILPUE'!I99+'IM QUINTERO'!I99+'IM VILLA ALEMANA'!I99+'IM VIÑA DEL MAR'!I99+'IM ZAPALLAR'!I38)</f>
        <v>120399844</v>
      </c>
      <c r="J99" s="108"/>
      <c r="K99" s="107"/>
      <c r="L99" s="107"/>
      <c r="M99" s="107"/>
      <c r="N99" s="107"/>
      <c r="O99" s="107"/>
      <c r="P99" s="107"/>
      <c r="Q99" s="107"/>
      <c r="R99" s="107"/>
      <c r="S99" s="109">
        <f t="shared" si="4"/>
        <v>120399844</v>
      </c>
      <c r="T99" s="103">
        <f t="shared" si="5"/>
        <v>0</v>
      </c>
      <c r="U99" s="209"/>
      <c r="V99" s="234">
        <f t="shared" si="7"/>
        <v>730072869</v>
      </c>
      <c r="W99" s="209"/>
      <c r="X99" s="209"/>
      <c r="Y99" s="209"/>
      <c r="Z99" s="209"/>
      <c r="AA99" s="209"/>
      <c r="AB99" s="209"/>
      <c r="AC99" s="209"/>
      <c r="AD99" s="209"/>
      <c r="AE99" s="209"/>
      <c r="AF99" s="209"/>
      <c r="AG99" s="209"/>
      <c r="AH99" s="209"/>
      <c r="AI99" s="209"/>
      <c r="AJ99" s="211"/>
    </row>
    <row r="100" spans="1:36" s="117" customFormat="1" ht="30.75" customHeight="1" thickBot="1" x14ac:dyDescent="0.3">
      <c r="A100" s="200"/>
      <c r="B100" s="97">
        <v>84</v>
      </c>
      <c r="C100" s="87" t="s">
        <v>109</v>
      </c>
      <c r="D100" s="98"/>
      <c r="E100" s="99" t="e">
        <f>+'IM CABILDO'!E100+'IM CALERA'!E100+'IM CON CON'!E100+'IM HIJUELAS'!E100+'IM LA CRUZ'!E100+'IM LA LIGUA'!E100+'IM LIMACHE'!E100+'IM NOGALES'!E100+'IM OLMUE'!E100+'IM PAPUDO'!E100+'IM PETORCA'!E100+'IM PUCHUNCAVI'!E100+'IM QUILLOTA'!E100+'IM QUILPUE'!E100+'IM QUINTERO'!E100+'IM VILLA ALEMANA'!E100+'IM VIÑA DEL MAR'!E100+'IM ZAPALLAR'!#REF!</f>
        <v>#REF!</v>
      </c>
      <c r="F100" s="100" t="e">
        <f t="shared" si="6"/>
        <v>#REF!</v>
      </c>
      <c r="G100" s="101" t="e">
        <f>+'IM CABILDO'!G100+'IM CALERA'!G100+'IM CON CON'!G100+'IM HIJUELAS'!G100+'IM LA CRUZ'!G100+'IM LA LIGUA'!G100+'IM LIMACHE'!G100+'IM NOGALES'!G100+'IM OLMUE'!G100+'IM PAPUDO'!G100+'IM PETORCA'!G100+'IM PUCHUNCAVI'!G100+'IM QUILLOTA'!G100+'IM QUILPUE'!G100+'IM QUINTERO'!G100+'IM VILLA ALEMANA'!G100+'IM VIÑA DEL MAR'!G100+'IM ZAPALLAR'!#REF!</f>
        <v>#REF!</v>
      </c>
      <c r="H100" s="101" t="e">
        <f>SUM('IM CABILDO'!H100+'IM CALERA'!H100+'IM CON CON'!H100+'IM HIJUELAS'!H100+'IM LA CRUZ'!H100+'IM LA LIGUA'!H100+'IM LIMACHE'!H100+'IM NOGALES'!H100+'IM OLMUE'!H100+'IM PAPUDO'!H100+'IM PETORCA'!H100+'IM PUCHUNCAVI'!H100+'IM QUILLOTA'!H100+'IM QUILPUE'!H100+'IM QUINTERO'!H100+'IM VILLA ALEMANA'!H100+'IM VIÑA DEL MAR'!H100+'IM ZAPALLAR'!#REF!)</f>
        <v>#REF!</v>
      </c>
      <c r="I100" s="101" t="e">
        <f>SUM('IM CABILDO'!I100+'IM CALERA'!I100+'IM CON CON'!I100+'IM HIJUELAS'!I100+'IM LA CRUZ'!I100+'IM LA LIGUA'!I100+'IM LIMACHE'!I100+'IM NOGALES'!I100+'IM OLMUE'!I100+'IM PAPUDO'!I100+'IM PETORCA'!I100+'IM PUCHUNCAVI'!I100+'IM QUILLOTA'!I100+'IM QUILPUE'!I100+'IM QUINTERO'!I100+'IM VILLA ALEMANA'!I100+'IM VIÑA DEL MAR'!I100+'IM ZAPALLAR'!#REF!)</f>
        <v>#REF!</v>
      </c>
      <c r="J100" s="108"/>
      <c r="K100" s="107"/>
      <c r="L100" s="107"/>
      <c r="M100" s="107"/>
      <c r="N100" s="107"/>
      <c r="O100" s="107"/>
      <c r="P100" s="107"/>
      <c r="Q100" s="107"/>
      <c r="R100" s="107"/>
      <c r="S100" s="109" t="e">
        <f t="shared" si="4"/>
        <v>#REF!</v>
      </c>
      <c r="T100" s="103" t="e">
        <f t="shared" si="5"/>
        <v>#REF!</v>
      </c>
      <c r="U100" s="209"/>
      <c r="V100" s="234" t="e">
        <f t="shared" si="7"/>
        <v>#REF!</v>
      </c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11"/>
    </row>
    <row r="101" spans="1:36" s="117" customFormat="1" ht="30.75" customHeight="1" thickBot="1" x14ac:dyDescent="0.3">
      <c r="A101" s="200"/>
      <c r="B101" s="97">
        <v>85</v>
      </c>
      <c r="C101" s="87" t="s">
        <v>216</v>
      </c>
      <c r="D101" s="98"/>
      <c r="E101" s="99" t="e">
        <f>+'IM CABILDO'!E101+'IM CALERA'!E101+'IM CON CON'!E101+'IM HIJUELAS'!E101+'IM LA CRUZ'!E101+'IM LA LIGUA'!E101+'IM LIMACHE'!E101+'IM NOGALES'!E101+'IM OLMUE'!E101+'IM PAPUDO'!E101+'IM PETORCA'!E101+'IM PUCHUNCAVI'!E101+'IM QUILLOTA'!E101+'IM QUILPUE'!E101+'IM QUINTERO'!E101+'IM VILLA ALEMANA'!E101+'IM VIÑA DEL MAR'!E101+'IM ZAPALLAR'!#REF!</f>
        <v>#REF!</v>
      </c>
      <c r="F101" s="100" t="e">
        <f t="shared" si="6"/>
        <v>#REF!</v>
      </c>
      <c r="G101" s="101" t="e">
        <f>+'IM CABILDO'!G101+'IM CALERA'!G101+'IM CON CON'!G101+'IM HIJUELAS'!G101+'IM LA CRUZ'!G101+'IM LA LIGUA'!G101+'IM LIMACHE'!G101+'IM NOGALES'!G101+'IM OLMUE'!G101+'IM PAPUDO'!G101+'IM PETORCA'!G101+'IM PUCHUNCAVI'!G101+'IM QUILLOTA'!G101+'IM QUILPUE'!G101+'IM QUINTERO'!G101+'IM VILLA ALEMANA'!G101+'IM VIÑA DEL MAR'!G101+'IM ZAPALLAR'!#REF!</f>
        <v>#REF!</v>
      </c>
      <c r="H101" s="101" t="e">
        <f>SUM('IM CABILDO'!H101+'IM CALERA'!H101+'IM CON CON'!H101+'IM HIJUELAS'!H101+'IM LA CRUZ'!H101+'IM LA LIGUA'!H101+'IM LIMACHE'!H101+'IM NOGALES'!H101+'IM OLMUE'!H101+'IM PAPUDO'!H101+'IM PETORCA'!H101+'IM PUCHUNCAVI'!H101+'IM QUILLOTA'!H101+'IM QUILPUE'!H101+'IM QUINTERO'!H101+'IM VILLA ALEMANA'!H101+'IM VIÑA DEL MAR'!H101+'IM ZAPALLAR'!#REF!)</f>
        <v>#REF!</v>
      </c>
      <c r="I101" s="101" t="e">
        <f>SUM('IM CABILDO'!I101+'IM CALERA'!I101+'IM CON CON'!I101+'IM HIJUELAS'!I101+'IM LA CRUZ'!I101+'IM LA LIGUA'!I101+'IM LIMACHE'!I101+'IM NOGALES'!I101+'IM OLMUE'!I101+'IM PAPUDO'!I101+'IM PETORCA'!I101+'IM PUCHUNCAVI'!I101+'IM QUILLOTA'!I101+'IM QUILPUE'!I101+'IM QUINTERO'!I101+'IM VILLA ALEMANA'!I101+'IM VIÑA DEL MAR'!I101+'IM ZAPALLAR'!#REF!)</f>
        <v>#REF!</v>
      </c>
      <c r="J101" s="108"/>
      <c r="K101" s="107"/>
      <c r="L101" s="107"/>
      <c r="M101" s="107"/>
      <c r="N101" s="107"/>
      <c r="O101" s="107"/>
      <c r="P101" s="107"/>
      <c r="Q101" s="107"/>
      <c r="R101" s="107"/>
      <c r="S101" s="109" t="e">
        <f t="shared" si="4"/>
        <v>#REF!</v>
      </c>
      <c r="T101" s="103" t="e">
        <f t="shared" si="5"/>
        <v>#REF!</v>
      </c>
      <c r="U101" s="209"/>
      <c r="V101" s="234" t="e">
        <f t="shared" si="7"/>
        <v>#REF!</v>
      </c>
      <c r="W101" s="209"/>
      <c r="X101" s="209"/>
      <c r="Y101" s="209"/>
      <c r="Z101" s="209"/>
      <c r="AA101" s="209"/>
      <c r="AB101" s="209"/>
      <c r="AC101" s="209"/>
      <c r="AD101" s="209"/>
      <c r="AE101" s="209"/>
      <c r="AF101" s="209"/>
      <c r="AG101" s="209"/>
      <c r="AH101" s="209"/>
      <c r="AI101" s="209"/>
      <c r="AJ101" s="211"/>
    </row>
    <row r="102" spans="1:36" s="117" customFormat="1" ht="18.75" thickBot="1" x14ac:dyDescent="0.3">
      <c r="A102" s="200"/>
      <c r="B102" s="97">
        <v>86</v>
      </c>
      <c r="C102" s="87" t="s">
        <v>110</v>
      </c>
      <c r="D102" s="98"/>
      <c r="E102" s="99" t="e">
        <f>+'IM CABILDO'!E102+'IM CALERA'!E102+'IM CON CON'!E102+'IM HIJUELAS'!E102+'IM LA CRUZ'!E102+'IM LA LIGUA'!E102+'IM LIMACHE'!E102+'IM NOGALES'!E102+'IM OLMUE'!E102+'IM PAPUDO'!E102+'IM PETORCA'!E102+'IM PUCHUNCAVI'!E102+'IM QUILLOTA'!E102+'IM QUILPUE'!E102+'IM QUINTERO'!E102+'IM VILLA ALEMANA'!E102+'IM VIÑA DEL MAR'!E102+'IM ZAPALLAR'!#REF!</f>
        <v>#REF!</v>
      </c>
      <c r="F102" s="100" t="e">
        <f t="shared" si="6"/>
        <v>#REF!</v>
      </c>
      <c r="G102" s="101" t="e">
        <f>+'IM CABILDO'!G102+'IM CALERA'!G102+'IM CON CON'!G102+'IM HIJUELAS'!G102+'IM LA CRUZ'!G102+'IM LA LIGUA'!G102+'IM LIMACHE'!G102+'IM NOGALES'!G102+'IM OLMUE'!G102+'IM PAPUDO'!G102+'IM PETORCA'!G102+'IM PUCHUNCAVI'!G102+'IM QUILLOTA'!G102+'IM QUILPUE'!G102+'IM QUINTERO'!G102+'IM VILLA ALEMANA'!G102+'IM VIÑA DEL MAR'!G102+'IM ZAPALLAR'!#REF!</f>
        <v>#REF!</v>
      </c>
      <c r="H102" s="101" t="e">
        <f>SUM('IM CABILDO'!H102+'IM CALERA'!H102+'IM CON CON'!H102+'IM HIJUELAS'!H102+'IM LA CRUZ'!H102+'IM LA LIGUA'!H102+'IM LIMACHE'!H102+'IM NOGALES'!H102+'IM OLMUE'!H102+'IM PAPUDO'!H102+'IM PETORCA'!H102+'IM PUCHUNCAVI'!H102+'IM QUILLOTA'!H102+'IM QUILPUE'!H102+'IM QUINTERO'!H102+'IM VILLA ALEMANA'!H102+'IM VIÑA DEL MAR'!H102+'IM ZAPALLAR'!#REF!)</f>
        <v>#REF!</v>
      </c>
      <c r="I102" s="101" t="e">
        <f>SUM('IM CABILDO'!I102+'IM CALERA'!I102+'IM CON CON'!I102+'IM HIJUELAS'!I102+'IM LA CRUZ'!I102+'IM LA LIGUA'!I102+'IM LIMACHE'!I102+'IM NOGALES'!I102+'IM OLMUE'!I102+'IM PAPUDO'!I102+'IM PETORCA'!I102+'IM PUCHUNCAVI'!I102+'IM QUILLOTA'!I102+'IM QUILPUE'!I102+'IM QUINTERO'!I102+'IM VILLA ALEMANA'!I102+'IM VIÑA DEL MAR'!I102+'IM ZAPALLAR'!#REF!)</f>
        <v>#REF!</v>
      </c>
      <c r="J102" s="108"/>
      <c r="K102" s="107"/>
      <c r="L102" s="107"/>
      <c r="M102" s="107"/>
      <c r="N102" s="107"/>
      <c r="O102" s="107"/>
      <c r="P102" s="107"/>
      <c r="Q102" s="107"/>
      <c r="R102" s="107"/>
      <c r="S102" s="109" t="e">
        <f t="shared" si="4"/>
        <v>#REF!</v>
      </c>
      <c r="T102" s="103" t="e">
        <f t="shared" si="5"/>
        <v>#REF!</v>
      </c>
      <c r="U102" s="209"/>
      <c r="V102" s="234" t="e">
        <f t="shared" si="7"/>
        <v>#REF!</v>
      </c>
      <c r="W102" s="209"/>
      <c r="X102" s="209"/>
      <c r="Y102" s="209"/>
      <c r="Z102" s="209"/>
      <c r="AA102" s="209"/>
      <c r="AB102" s="209"/>
      <c r="AC102" s="209"/>
      <c r="AD102" s="209"/>
      <c r="AE102" s="209"/>
      <c r="AF102" s="209"/>
      <c r="AG102" s="209"/>
      <c r="AH102" s="209"/>
      <c r="AI102" s="209"/>
      <c r="AJ102" s="211"/>
    </row>
    <row r="103" spans="1:36" s="117" customFormat="1" ht="18.75" thickBot="1" x14ac:dyDescent="0.3">
      <c r="A103" s="200"/>
      <c r="B103" s="97">
        <v>87</v>
      </c>
      <c r="C103" s="87" t="s">
        <v>111</v>
      </c>
      <c r="D103" s="98"/>
      <c r="E103" s="99" t="e">
        <f>+'IM CABILDO'!E103+'IM CALERA'!E103+'IM CON CON'!E103+'IM HIJUELAS'!E103+'IM LA CRUZ'!E103+'IM LA LIGUA'!E103+'IM LIMACHE'!E103+'IM NOGALES'!E103+'IM OLMUE'!E103+'IM PAPUDO'!E103+'IM PETORCA'!E103+'IM PUCHUNCAVI'!E103+'IM QUILLOTA'!E103+'IM QUILPUE'!E103+'IM QUINTERO'!E103+'IM VILLA ALEMANA'!E103+'IM VIÑA DEL MAR'!E103+'IM ZAPALLAR'!#REF!</f>
        <v>#REF!</v>
      </c>
      <c r="F103" s="100" t="e">
        <f t="shared" si="6"/>
        <v>#REF!</v>
      </c>
      <c r="G103" s="101" t="e">
        <f>+'IM CABILDO'!G103+'IM CALERA'!G103+'IM CON CON'!G103+'IM HIJUELAS'!G103+'IM LA CRUZ'!G103+'IM LA LIGUA'!G103+'IM LIMACHE'!G103+'IM NOGALES'!G103+'IM OLMUE'!G103+'IM PAPUDO'!G103+'IM PETORCA'!G103+'IM PUCHUNCAVI'!G103+'IM QUILLOTA'!G103+'IM QUILPUE'!G103+'IM QUINTERO'!G103+'IM VILLA ALEMANA'!G103+'IM VIÑA DEL MAR'!G103+'IM ZAPALLAR'!#REF!</f>
        <v>#REF!</v>
      </c>
      <c r="H103" s="101" t="e">
        <f>SUM('IM CABILDO'!H103+'IM CALERA'!H103+'IM CON CON'!H103+'IM HIJUELAS'!H103+'IM LA CRUZ'!H103+'IM LA LIGUA'!H103+'IM LIMACHE'!H103+'IM NOGALES'!H103+'IM OLMUE'!H103+'IM PAPUDO'!H103+'IM PETORCA'!H103+'IM PUCHUNCAVI'!H103+'IM QUILLOTA'!H103+'IM QUILPUE'!H103+'IM QUINTERO'!H103+'IM VILLA ALEMANA'!H103+'IM VIÑA DEL MAR'!H103+'IM ZAPALLAR'!#REF!)</f>
        <v>#REF!</v>
      </c>
      <c r="I103" s="101" t="e">
        <f>SUM('IM CABILDO'!I103+'IM CALERA'!I103+'IM CON CON'!I103+'IM HIJUELAS'!I103+'IM LA CRUZ'!I103+'IM LA LIGUA'!I103+'IM LIMACHE'!I103+'IM NOGALES'!I103+'IM OLMUE'!I103+'IM PAPUDO'!I103+'IM PETORCA'!I103+'IM PUCHUNCAVI'!I103+'IM QUILLOTA'!I103+'IM QUILPUE'!I103+'IM QUINTERO'!I103+'IM VILLA ALEMANA'!I103+'IM VIÑA DEL MAR'!I103+'IM ZAPALLAR'!#REF!)</f>
        <v>#REF!</v>
      </c>
      <c r="J103" s="108"/>
      <c r="K103" s="107"/>
      <c r="L103" s="107"/>
      <c r="M103" s="107"/>
      <c r="N103" s="107"/>
      <c r="O103" s="107"/>
      <c r="P103" s="107"/>
      <c r="Q103" s="107"/>
      <c r="R103" s="107"/>
      <c r="S103" s="109" t="e">
        <f t="shared" si="4"/>
        <v>#REF!</v>
      </c>
      <c r="T103" s="103" t="e">
        <f t="shared" si="5"/>
        <v>#REF!</v>
      </c>
      <c r="U103" s="209"/>
      <c r="V103" s="234" t="e">
        <f t="shared" si="7"/>
        <v>#REF!</v>
      </c>
      <c r="W103" s="209"/>
      <c r="X103" s="209"/>
      <c r="Y103" s="209"/>
      <c r="Z103" s="209"/>
      <c r="AA103" s="209"/>
      <c r="AB103" s="209"/>
      <c r="AC103" s="209"/>
      <c r="AD103" s="209"/>
      <c r="AE103" s="209"/>
      <c r="AF103" s="209"/>
      <c r="AG103" s="209"/>
      <c r="AH103" s="209"/>
      <c r="AI103" s="209"/>
      <c r="AJ103" s="211"/>
    </row>
    <row r="104" spans="1:36" s="117" customFormat="1" ht="30.75" customHeight="1" thickBot="1" x14ac:dyDescent="0.3">
      <c r="A104" s="200"/>
      <c r="B104" s="97">
        <v>88</v>
      </c>
      <c r="C104" s="87" t="s">
        <v>112</v>
      </c>
      <c r="D104" s="98"/>
      <c r="E104" s="99" t="e">
        <f>+'IM CABILDO'!E104+'IM CALERA'!E104+'IM CON CON'!E104+'IM HIJUELAS'!E104+'IM LA CRUZ'!E104+'IM LA LIGUA'!E104+'IM LIMACHE'!E104+'IM NOGALES'!E104+'IM OLMUE'!E104+'IM PAPUDO'!E104+'IM PETORCA'!E104+'IM PUCHUNCAVI'!E104+'IM QUILLOTA'!E104+'IM QUILPUE'!E104+'IM QUINTERO'!E104+'IM VILLA ALEMANA'!E104+'IM VIÑA DEL MAR'!E104+'IM ZAPALLAR'!#REF!</f>
        <v>#REF!</v>
      </c>
      <c r="F104" s="100" t="e">
        <f t="shared" si="6"/>
        <v>#REF!</v>
      </c>
      <c r="G104" s="101" t="e">
        <f>+'IM CABILDO'!G104+'IM CALERA'!G104+'IM CON CON'!G104+'IM HIJUELAS'!G104+'IM LA CRUZ'!G104+'IM LA LIGUA'!G104+'IM LIMACHE'!G104+'IM NOGALES'!G104+'IM OLMUE'!G104+'IM PAPUDO'!G104+'IM PETORCA'!G104+'IM PUCHUNCAVI'!G104+'IM QUILLOTA'!G104+'IM QUILPUE'!G104+'IM QUINTERO'!G104+'IM VILLA ALEMANA'!G104+'IM VIÑA DEL MAR'!G104+'IM ZAPALLAR'!#REF!</f>
        <v>#REF!</v>
      </c>
      <c r="H104" s="101" t="e">
        <f>SUM('IM CABILDO'!H104+'IM CALERA'!H104+'IM CON CON'!H104+'IM HIJUELAS'!H104+'IM LA CRUZ'!H104+'IM LA LIGUA'!H104+'IM LIMACHE'!H104+'IM NOGALES'!H104+'IM OLMUE'!H104+'IM PAPUDO'!H104+'IM PETORCA'!H104+'IM PUCHUNCAVI'!H104+'IM QUILLOTA'!H104+'IM QUILPUE'!H104+'IM QUINTERO'!H104+'IM VILLA ALEMANA'!H104+'IM VIÑA DEL MAR'!H104+'IM ZAPALLAR'!#REF!)</f>
        <v>#REF!</v>
      </c>
      <c r="I104" s="101" t="e">
        <f>SUM('IM CABILDO'!I104+'IM CALERA'!I104+'IM CON CON'!I104+'IM HIJUELAS'!I104+'IM LA CRUZ'!I104+'IM LA LIGUA'!I104+'IM LIMACHE'!I104+'IM NOGALES'!I104+'IM OLMUE'!I104+'IM PAPUDO'!I104+'IM PETORCA'!I104+'IM PUCHUNCAVI'!I104+'IM QUILLOTA'!I104+'IM QUILPUE'!I104+'IM QUINTERO'!I104+'IM VILLA ALEMANA'!I104+'IM VIÑA DEL MAR'!I104+'IM ZAPALLAR'!#REF!)</f>
        <v>#REF!</v>
      </c>
      <c r="J104" s="108"/>
      <c r="K104" s="107"/>
      <c r="L104" s="107"/>
      <c r="M104" s="107"/>
      <c r="N104" s="107"/>
      <c r="O104" s="107"/>
      <c r="P104" s="107"/>
      <c r="Q104" s="107"/>
      <c r="R104" s="107"/>
      <c r="S104" s="109" t="e">
        <f t="shared" si="4"/>
        <v>#REF!</v>
      </c>
      <c r="T104" s="103" t="e">
        <f t="shared" si="5"/>
        <v>#REF!</v>
      </c>
      <c r="U104" s="209"/>
      <c r="V104" s="234" t="e">
        <f t="shared" si="7"/>
        <v>#REF!</v>
      </c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11"/>
    </row>
    <row r="105" spans="1:36" s="117" customFormat="1" ht="30.75" customHeight="1" thickBot="1" x14ac:dyDescent="0.3">
      <c r="A105" s="200"/>
      <c r="B105" s="97">
        <v>89</v>
      </c>
      <c r="C105" s="87" t="s">
        <v>113</v>
      </c>
      <c r="D105" s="98"/>
      <c r="E105" s="99" t="e">
        <f>+'IM CABILDO'!E105+'IM CALERA'!E105+'IM CON CON'!E105+'IM HIJUELAS'!E105+'IM LA CRUZ'!E105+'IM LA LIGUA'!E105+'IM LIMACHE'!E105+'IM NOGALES'!E105+'IM OLMUE'!E105+'IM PAPUDO'!E105+'IM PETORCA'!E105+'IM PUCHUNCAVI'!E105+'IM QUILLOTA'!E105+'IM QUILPUE'!E105+'IM QUINTERO'!E105+'IM VILLA ALEMANA'!E105+'IM VIÑA DEL MAR'!E105+'IM ZAPALLAR'!#REF!</f>
        <v>#REF!</v>
      </c>
      <c r="F105" s="100" t="e">
        <f t="shared" si="6"/>
        <v>#REF!</v>
      </c>
      <c r="G105" s="101" t="e">
        <f>+'IM CABILDO'!G105+'IM CALERA'!G105+'IM CON CON'!G105+'IM HIJUELAS'!G105+'IM LA CRUZ'!G105+'IM LA LIGUA'!G105+'IM LIMACHE'!G105+'IM NOGALES'!G105+'IM OLMUE'!G105+'IM PAPUDO'!G105+'IM PETORCA'!G105+'IM PUCHUNCAVI'!G105+'IM QUILLOTA'!G105+'IM QUILPUE'!G105+'IM QUINTERO'!G105+'IM VILLA ALEMANA'!G105+'IM VIÑA DEL MAR'!G105+'IM ZAPALLAR'!#REF!</f>
        <v>#REF!</v>
      </c>
      <c r="H105" s="101" t="e">
        <f>SUM('IM CABILDO'!H105+'IM CALERA'!H105+'IM CON CON'!H105+'IM HIJUELAS'!H105+'IM LA CRUZ'!H105+'IM LA LIGUA'!H105+'IM LIMACHE'!H105+'IM NOGALES'!H105+'IM OLMUE'!H105+'IM PAPUDO'!H105+'IM PETORCA'!H105+'IM PUCHUNCAVI'!H105+'IM QUILLOTA'!H105+'IM QUILPUE'!H105+'IM QUINTERO'!H105+'IM VILLA ALEMANA'!H105+'IM VIÑA DEL MAR'!H105+'IM ZAPALLAR'!#REF!)</f>
        <v>#REF!</v>
      </c>
      <c r="I105" s="101" t="e">
        <f>SUM('IM CABILDO'!I105+'IM CALERA'!I105+'IM CON CON'!I105+'IM HIJUELAS'!I105+'IM LA CRUZ'!I105+'IM LA LIGUA'!I105+'IM LIMACHE'!I105+'IM NOGALES'!I105+'IM OLMUE'!I105+'IM PAPUDO'!I105+'IM PETORCA'!I105+'IM PUCHUNCAVI'!I105+'IM QUILLOTA'!I105+'IM QUILPUE'!I105+'IM QUINTERO'!I105+'IM VILLA ALEMANA'!I105+'IM VIÑA DEL MAR'!I105+'IM ZAPALLAR'!#REF!)</f>
        <v>#REF!</v>
      </c>
      <c r="J105" s="108"/>
      <c r="K105" s="107"/>
      <c r="L105" s="107"/>
      <c r="M105" s="107"/>
      <c r="N105" s="107"/>
      <c r="O105" s="107"/>
      <c r="P105" s="107"/>
      <c r="Q105" s="107"/>
      <c r="R105" s="107"/>
      <c r="S105" s="109" t="e">
        <f t="shared" si="4"/>
        <v>#REF!</v>
      </c>
      <c r="T105" s="103" t="e">
        <f t="shared" si="5"/>
        <v>#REF!</v>
      </c>
      <c r="U105" s="209"/>
      <c r="V105" s="234" t="e">
        <f t="shared" si="7"/>
        <v>#REF!</v>
      </c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11"/>
    </row>
    <row r="106" spans="1:36" s="117" customFormat="1" ht="30.75" customHeight="1" thickBot="1" x14ac:dyDescent="0.3">
      <c r="A106" s="200"/>
      <c r="B106" s="97">
        <v>90</v>
      </c>
      <c r="C106" s="87" t="s">
        <v>114</v>
      </c>
      <c r="D106" s="98"/>
      <c r="E106" s="99" t="e">
        <f>+'IM CABILDO'!E106+'IM CALERA'!E106+'IM CON CON'!E106+'IM HIJUELAS'!E106+'IM LA CRUZ'!E106+'IM LA LIGUA'!E106+'IM LIMACHE'!E106+'IM NOGALES'!E106+'IM OLMUE'!E106+'IM PAPUDO'!E106+'IM PETORCA'!E106+'IM PUCHUNCAVI'!E106+'IM QUILLOTA'!E106+'IM QUILPUE'!E106+'IM QUINTERO'!E106+'IM VILLA ALEMANA'!E106+'IM VIÑA DEL MAR'!E106+'IM ZAPALLAR'!#REF!</f>
        <v>#REF!</v>
      </c>
      <c r="F106" s="100" t="e">
        <f t="shared" si="6"/>
        <v>#REF!</v>
      </c>
      <c r="G106" s="101" t="e">
        <f>+'IM CABILDO'!G106+'IM CALERA'!G106+'IM CON CON'!G106+'IM HIJUELAS'!G106+'IM LA CRUZ'!G106+'IM LA LIGUA'!G106+'IM LIMACHE'!G106+'IM NOGALES'!G106+'IM OLMUE'!G106+'IM PAPUDO'!G106+'IM PETORCA'!G106+'IM PUCHUNCAVI'!G106+'IM QUILLOTA'!G106+'IM QUILPUE'!G106+'IM QUINTERO'!G106+'IM VILLA ALEMANA'!G106+'IM VIÑA DEL MAR'!G106+'IM ZAPALLAR'!#REF!</f>
        <v>#REF!</v>
      </c>
      <c r="H106" s="101" t="e">
        <f>SUM('IM CABILDO'!H106+'IM CALERA'!H106+'IM CON CON'!H106+'IM HIJUELAS'!H106+'IM LA CRUZ'!H106+'IM LA LIGUA'!H106+'IM LIMACHE'!H106+'IM NOGALES'!H106+'IM OLMUE'!H106+'IM PAPUDO'!H106+'IM PETORCA'!H106+'IM PUCHUNCAVI'!H106+'IM QUILLOTA'!H106+'IM QUILPUE'!H106+'IM QUINTERO'!H106+'IM VILLA ALEMANA'!H106+'IM VIÑA DEL MAR'!H106+'IM ZAPALLAR'!#REF!)</f>
        <v>#REF!</v>
      </c>
      <c r="I106" s="101" t="e">
        <f>SUM('IM CABILDO'!I106+'IM CALERA'!I106+'IM CON CON'!I106+'IM HIJUELAS'!I106+'IM LA CRUZ'!I106+'IM LA LIGUA'!I106+'IM LIMACHE'!I106+'IM NOGALES'!I106+'IM OLMUE'!I106+'IM PAPUDO'!I106+'IM PETORCA'!I106+'IM PUCHUNCAVI'!I106+'IM QUILLOTA'!I106+'IM QUILPUE'!I106+'IM QUINTERO'!I106+'IM VILLA ALEMANA'!I106+'IM VIÑA DEL MAR'!I106+'IM ZAPALLAR'!#REF!)</f>
        <v>#REF!</v>
      </c>
      <c r="J106" s="108"/>
      <c r="K106" s="107"/>
      <c r="L106" s="107"/>
      <c r="M106" s="107"/>
      <c r="N106" s="107"/>
      <c r="O106" s="107"/>
      <c r="P106" s="107"/>
      <c r="Q106" s="107"/>
      <c r="R106" s="107"/>
      <c r="S106" s="109" t="e">
        <f t="shared" si="4"/>
        <v>#REF!</v>
      </c>
      <c r="T106" s="103" t="e">
        <f t="shared" si="5"/>
        <v>#REF!</v>
      </c>
      <c r="U106" s="209"/>
      <c r="V106" s="234" t="e">
        <f t="shared" si="7"/>
        <v>#REF!</v>
      </c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11"/>
    </row>
    <row r="107" spans="1:36" s="117" customFormat="1" ht="30.75" customHeight="1" thickBot="1" x14ac:dyDescent="0.3">
      <c r="A107" s="200"/>
      <c r="B107" s="97">
        <v>91</v>
      </c>
      <c r="C107" s="87" t="s">
        <v>115</v>
      </c>
      <c r="D107" s="98"/>
      <c r="E107" s="99" t="e">
        <f>+'IM CABILDO'!E107+'IM CALERA'!E107+'IM CON CON'!E107+'IM HIJUELAS'!E107+'IM LA CRUZ'!E107+'IM LA LIGUA'!E107+'IM LIMACHE'!E107+'IM NOGALES'!E107+'IM OLMUE'!E107+'IM PAPUDO'!E107+'IM PETORCA'!E107+'IM PUCHUNCAVI'!E107+'IM QUILLOTA'!E107+'IM QUILPUE'!E107+'IM QUINTERO'!E107+'IM VILLA ALEMANA'!E107+'IM VIÑA DEL MAR'!E107+'IM ZAPALLAR'!#REF!</f>
        <v>#REF!</v>
      </c>
      <c r="F107" s="100" t="e">
        <f t="shared" si="6"/>
        <v>#REF!</v>
      </c>
      <c r="G107" s="101" t="e">
        <f>+'IM CABILDO'!G107+'IM CALERA'!G107+'IM CON CON'!G107+'IM HIJUELAS'!G107+'IM LA CRUZ'!G107+'IM LA LIGUA'!G107+'IM LIMACHE'!G107+'IM NOGALES'!G107+'IM OLMUE'!G107+'IM PAPUDO'!G107+'IM PETORCA'!G107+'IM PUCHUNCAVI'!G107+'IM QUILLOTA'!G107+'IM QUILPUE'!G107+'IM QUINTERO'!G107+'IM VILLA ALEMANA'!G107+'IM VIÑA DEL MAR'!G107+'IM ZAPALLAR'!#REF!</f>
        <v>#REF!</v>
      </c>
      <c r="H107" s="101" t="e">
        <f>SUM('IM CABILDO'!H107+'IM CALERA'!H107+'IM CON CON'!H107+'IM HIJUELAS'!H107+'IM LA CRUZ'!H107+'IM LA LIGUA'!H107+'IM LIMACHE'!H107+'IM NOGALES'!H107+'IM OLMUE'!H107+'IM PAPUDO'!H107+'IM PETORCA'!H107+'IM PUCHUNCAVI'!H107+'IM QUILLOTA'!H107+'IM QUILPUE'!H107+'IM QUINTERO'!H107+'IM VILLA ALEMANA'!H107+'IM VIÑA DEL MAR'!H107+'IM ZAPALLAR'!#REF!)</f>
        <v>#REF!</v>
      </c>
      <c r="I107" s="101" t="e">
        <f>SUM('IM CABILDO'!I107+'IM CALERA'!I107+'IM CON CON'!I107+'IM HIJUELAS'!I107+'IM LA CRUZ'!I107+'IM LA LIGUA'!I107+'IM LIMACHE'!I107+'IM NOGALES'!I107+'IM OLMUE'!I107+'IM PAPUDO'!I107+'IM PETORCA'!I107+'IM PUCHUNCAVI'!I107+'IM QUILLOTA'!I107+'IM QUILPUE'!I107+'IM QUINTERO'!I107+'IM VILLA ALEMANA'!I107+'IM VIÑA DEL MAR'!I107+'IM ZAPALLAR'!#REF!)</f>
        <v>#REF!</v>
      </c>
      <c r="J107" s="108"/>
      <c r="K107" s="107"/>
      <c r="L107" s="107"/>
      <c r="M107" s="107"/>
      <c r="N107" s="107"/>
      <c r="O107" s="107"/>
      <c r="P107" s="107"/>
      <c r="Q107" s="107"/>
      <c r="R107" s="107"/>
      <c r="S107" s="109" t="e">
        <f t="shared" si="4"/>
        <v>#REF!</v>
      </c>
      <c r="T107" s="103" t="e">
        <f t="shared" si="5"/>
        <v>#REF!</v>
      </c>
      <c r="U107" s="209"/>
      <c r="V107" s="234" t="e">
        <f t="shared" si="7"/>
        <v>#REF!</v>
      </c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11"/>
    </row>
    <row r="108" spans="1:36" s="117" customFormat="1" ht="30.75" customHeight="1" thickBot="1" x14ac:dyDescent="0.3">
      <c r="A108" s="200"/>
      <c r="B108" s="97">
        <v>92</v>
      </c>
      <c r="C108" s="87" t="s">
        <v>206</v>
      </c>
      <c r="D108" s="98"/>
      <c r="E108" s="99" t="e">
        <f>+'IM CABILDO'!E108+'IM CALERA'!E108+'IM CON CON'!E108+'IM HIJUELAS'!E108+'IM LA CRUZ'!E108+'IM LA LIGUA'!E108+'IM LIMACHE'!E108+'IM NOGALES'!E108+'IM OLMUE'!E108+'IM PAPUDO'!E108+'IM PETORCA'!E108+'IM PUCHUNCAVI'!E108+'IM QUILLOTA'!E108+'IM QUILPUE'!E108+'IM QUINTERO'!E108+'IM VILLA ALEMANA'!E108+'IM VIÑA DEL MAR'!E108+'IM ZAPALLAR'!#REF!</f>
        <v>#REF!</v>
      </c>
      <c r="F108" s="100"/>
      <c r="G108" s="101" t="e">
        <f>+'IM CABILDO'!G108+'IM CALERA'!G108+'IM CON CON'!G108+'IM HIJUELAS'!G108+'IM LA CRUZ'!G108+'IM LA LIGUA'!G108+'IM LIMACHE'!G108+'IM NOGALES'!G108+'IM OLMUE'!G108+'IM PAPUDO'!G108+'IM PETORCA'!G108+'IM PUCHUNCAVI'!G108+'IM QUILLOTA'!G108+'IM QUILPUE'!G108+'IM QUINTERO'!G108+'IM VILLA ALEMANA'!G108+'IM VIÑA DEL MAR'!G108+'IM ZAPALLAR'!#REF!</f>
        <v>#REF!</v>
      </c>
      <c r="H108" s="101" t="e">
        <f>SUM('IM CABILDO'!H108+'IM CALERA'!H108+'IM CON CON'!H108+'IM HIJUELAS'!H108+'IM LA CRUZ'!H108+'IM LA LIGUA'!H108+'IM LIMACHE'!H108+'IM NOGALES'!H108+'IM OLMUE'!H108+'IM PAPUDO'!H108+'IM PETORCA'!H108+'IM PUCHUNCAVI'!H108+'IM QUILLOTA'!H108+'IM QUILPUE'!H108+'IM QUINTERO'!H108+'IM VILLA ALEMANA'!H108+'IM VIÑA DEL MAR'!H108+'IM ZAPALLAR'!#REF!)</f>
        <v>#REF!</v>
      </c>
      <c r="I108" s="101" t="e">
        <f>SUM('IM CABILDO'!I108+'IM CALERA'!I108+'IM CON CON'!I108+'IM HIJUELAS'!I108+'IM LA CRUZ'!I108+'IM LA LIGUA'!I108+'IM LIMACHE'!I108+'IM NOGALES'!I108+'IM OLMUE'!I108+'IM PAPUDO'!I108+'IM PETORCA'!I108+'IM PUCHUNCAVI'!I108+'IM QUILLOTA'!I108+'IM QUILPUE'!I108+'IM QUINTERO'!I108+'IM VILLA ALEMANA'!I108+'IM VIÑA DEL MAR'!I108+'IM ZAPALLAR'!#REF!)</f>
        <v>#REF!</v>
      </c>
      <c r="J108" s="108"/>
      <c r="K108" s="107"/>
      <c r="L108" s="107"/>
      <c r="M108" s="107"/>
      <c r="N108" s="107"/>
      <c r="O108" s="107"/>
      <c r="P108" s="107"/>
      <c r="Q108" s="107"/>
      <c r="R108" s="107"/>
      <c r="S108" s="109"/>
      <c r="T108" s="103"/>
      <c r="U108" s="209"/>
      <c r="V108" s="234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11"/>
    </row>
    <row r="109" spans="1:36" s="117" customFormat="1" ht="18.75" thickBot="1" x14ac:dyDescent="0.3">
      <c r="A109" s="200"/>
      <c r="B109" s="97">
        <v>93</v>
      </c>
      <c r="C109" s="87" t="s">
        <v>116</v>
      </c>
      <c r="D109" s="98"/>
      <c r="E109" s="99">
        <f>+'IM CABILDO'!E109+'IM CALERA'!E109+'IM CON CON'!E109+'IM HIJUELAS'!E109+'IM LA CRUZ'!E109+'IM LA LIGUA'!E109+'IM LIMACHE'!E109+'IM NOGALES'!E109+'IM OLMUE'!E109+'IM PAPUDO'!E109+'IM PETORCA'!E109+'IM PUCHUNCAVI'!E109+'IM QUILLOTA'!E109+'IM QUILPUE'!E109+'IM QUINTERO'!E109+'IM VILLA ALEMANA'!E109+'IM VIÑA DEL MAR'!E109+'IM ZAPALLAR'!E39</f>
        <v>2293022564</v>
      </c>
      <c r="F109" s="100">
        <f t="shared" si="6"/>
        <v>443952264</v>
      </c>
      <c r="G109" s="101">
        <f>+'IM CABILDO'!G109+'IM CALERA'!G109+'IM CON CON'!G109+'IM HIJUELAS'!G109+'IM LA CRUZ'!G109+'IM LA LIGUA'!G109+'IM LIMACHE'!G109+'IM NOGALES'!G109+'IM OLMUE'!G109+'IM PAPUDO'!G109+'IM PETORCA'!G109+'IM PUCHUNCAVI'!G109+'IM QUILLOTA'!G109+'IM QUILPUE'!G109+'IM QUINTERO'!G109+'IM VILLA ALEMANA'!G109+'IM VIÑA DEL MAR'!G109+'IM ZAPALLAR'!G39</f>
        <v>4443860</v>
      </c>
      <c r="H109" s="101">
        <f>SUM('IM CABILDO'!H109+'IM CALERA'!H109+'IM CON CON'!H109+'IM HIJUELAS'!H109+'IM LA CRUZ'!H109+'IM LA LIGUA'!H109+'IM LIMACHE'!H109+'IM NOGALES'!H109+'IM OLMUE'!H109+'IM PAPUDO'!H109+'IM PETORCA'!H109+'IM PUCHUNCAVI'!H109+'IM QUILLOTA'!H109+'IM QUILPUE'!H109+'IM QUINTERO'!H109+'IM VILLA ALEMANA'!H109+'IM VIÑA DEL MAR'!H109+'IM ZAPALLAR'!H39)</f>
        <v>0</v>
      </c>
      <c r="I109" s="101">
        <f>SUM('IM CABILDO'!I109+'IM CALERA'!I109+'IM CON CON'!I109+'IM HIJUELAS'!I109+'IM LA CRUZ'!I109+'IM LA LIGUA'!I109+'IM LIMACHE'!I109+'IM NOGALES'!I109+'IM OLMUE'!I109+'IM PAPUDO'!I109+'IM PETORCA'!I109+'IM PUCHUNCAVI'!I109+'IM QUILLOTA'!I109+'IM QUILPUE'!I109+'IM QUINTERO'!I109+'IM VILLA ALEMANA'!I109+'IM VIÑA DEL MAR'!I109+'IM ZAPALLAR'!I39)</f>
        <v>439508404</v>
      </c>
      <c r="J109" s="108"/>
      <c r="K109" s="107"/>
      <c r="L109" s="107"/>
      <c r="M109" s="107"/>
      <c r="N109" s="107"/>
      <c r="O109" s="107"/>
      <c r="P109" s="107"/>
      <c r="Q109" s="107"/>
      <c r="R109" s="107"/>
      <c r="S109" s="109">
        <f t="shared" si="4"/>
        <v>443952264</v>
      </c>
      <c r="T109" s="103">
        <f t="shared" si="5"/>
        <v>0</v>
      </c>
      <c r="U109" s="209"/>
      <c r="V109" s="234">
        <f t="shared" si="7"/>
        <v>1849070300</v>
      </c>
      <c r="W109" s="209"/>
      <c r="X109" s="209"/>
      <c r="Y109" s="209"/>
      <c r="Z109" s="209"/>
      <c r="AA109" s="209"/>
      <c r="AB109" s="209"/>
      <c r="AC109" s="209"/>
      <c r="AD109" s="209"/>
      <c r="AE109" s="209"/>
      <c r="AF109" s="209"/>
      <c r="AG109" s="209"/>
      <c r="AH109" s="209"/>
      <c r="AI109" s="209"/>
      <c r="AJ109" s="211"/>
    </row>
    <row r="110" spans="1:36" s="117" customFormat="1" ht="18.75" thickBot="1" x14ac:dyDescent="0.3">
      <c r="A110" s="200"/>
      <c r="B110" s="97">
        <v>94</v>
      </c>
      <c r="C110" s="87" t="s">
        <v>203</v>
      </c>
      <c r="D110" s="98"/>
      <c r="E110" s="99" t="e">
        <f>+'IM CABILDO'!E110+'IM CALERA'!E110+'IM CON CON'!E110+'IM HIJUELAS'!E110+'IM LA CRUZ'!E110+'IM LA LIGUA'!E110+'IM LIMACHE'!E110+'IM NOGALES'!E110+'IM OLMUE'!E110+'IM PAPUDO'!E110+'IM PETORCA'!E110+'IM PUCHUNCAVI'!E110+'IM QUILLOTA'!E110+'IM QUILPUE'!E110+'IM QUINTERO'!E110+'IM VILLA ALEMANA'!E110+'IM VIÑA DEL MAR'!E110+'IM ZAPALLAR'!#REF!</f>
        <v>#REF!</v>
      </c>
      <c r="F110" s="100"/>
      <c r="G110" s="101" t="e">
        <f>+'IM CABILDO'!G110+'IM CALERA'!G110+'IM CON CON'!G110+'IM HIJUELAS'!G110+'IM LA CRUZ'!G110+'IM LA LIGUA'!G110+'IM LIMACHE'!G110+'IM NOGALES'!G110+'IM OLMUE'!G110+'IM PAPUDO'!G110+'IM PETORCA'!G110+'IM PUCHUNCAVI'!G110+'IM QUILLOTA'!G110+'IM QUILPUE'!G110+'IM QUINTERO'!G110+'IM VILLA ALEMANA'!G110+'IM VIÑA DEL MAR'!G110+'IM ZAPALLAR'!#REF!</f>
        <v>#REF!</v>
      </c>
      <c r="H110" s="101" t="e">
        <f>SUM('IM CABILDO'!H110+'IM CALERA'!H110+'IM CON CON'!H110+'IM HIJUELAS'!H110+'IM LA CRUZ'!H110+'IM LA LIGUA'!H110+'IM LIMACHE'!H110+'IM NOGALES'!H110+'IM OLMUE'!H110+'IM PAPUDO'!H110+'IM PETORCA'!H110+'IM PUCHUNCAVI'!H110+'IM QUILLOTA'!H110+'IM QUILPUE'!H110+'IM QUINTERO'!H110+'IM VILLA ALEMANA'!H110+'IM VIÑA DEL MAR'!H110+'IM ZAPALLAR'!#REF!)</f>
        <v>#REF!</v>
      </c>
      <c r="I110" s="101" t="e">
        <f>SUM('IM CABILDO'!I110+'IM CALERA'!I110+'IM CON CON'!I110+'IM HIJUELAS'!I110+'IM LA CRUZ'!I110+'IM LA LIGUA'!I110+'IM LIMACHE'!I110+'IM NOGALES'!I110+'IM OLMUE'!I110+'IM PAPUDO'!I110+'IM PETORCA'!I110+'IM PUCHUNCAVI'!I110+'IM QUILLOTA'!I110+'IM QUILPUE'!I110+'IM QUINTERO'!I110+'IM VILLA ALEMANA'!I110+'IM VIÑA DEL MAR'!I110+'IM ZAPALLAR'!#REF!)</f>
        <v>#REF!</v>
      </c>
      <c r="J110" s="108"/>
      <c r="K110" s="107"/>
      <c r="L110" s="107"/>
      <c r="M110" s="107"/>
      <c r="N110" s="107"/>
      <c r="O110" s="107"/>
      <c r="P110" s="107"/>
      <c r="Q110" s="107"/>
      <c r="R110" s="107"/>
      <c r="S110" s="109"/>
      <c r="T110" s="103"/>
      <c r="U110" s="209"/>
      <c r="V110" s="234"/>
      <c r="W110" s="209"/>
      <c r="X110" s="209"/>
      <c r="Y110" s="209"/>
      <c r="Z110" s="209"/>
      <c r="AA110" s="209"/>
      <c r="AB110" s="209"/>
      <c r="AC110" s="209"/>
      <c r="AD110" s="209"/>
      <c r="AE110" s="209"/>
      <c r="AF110" s="209"/>
      <c r="AG110" s="209"/>
      <c r="AH110" s="209"/>
      <c r="AI110" s="209"/>
      <c r="AJ110" s="211"/>
    </row>
    <row r="111" spans="1:36" s="117" customFormat="1" ht="18.75" thickBot="1" x14ac:dyDescent="0.3">
      <c r="A111" s="200"/>
      <c r="B111" s="97"/>
      <c r="C111" s="87" t="s">
        <v>228</v>
      </c>
      <c r="D111" s="98"/>
      <c r="E111" s="99"/>
      <c r="F111" s="100"/>
      <c r="G111" s="101"/>
      <c r="H111" s="101"/>
      <c r="I111" s="101"/>
      <c r="J111" s="108"/>
      <c r="K111" s="107"/>
      <c r="L111" s="107"/>
      <c r="M111" s="107"/>
      <c r="N111" s="107"/>
      <c r="O111" s="107"/>
      <c r="P111" s="107"/>
      <c r="Q111" s="107"/>
      <c r="R111" s="107"/>
      <c r="S111" s="109"/>
      <c r="T111" s="103"/>
      <c r="U111" s="209"/>
      <c r="V111" s="234"/>
      <c r="W111" s="209"/>
      <c r="X111" s="209"/>
      <c r="Y111" s="209"/>
      <c r="Z111" s="209"/>
      <c r="AA111" s="209"/>
      <c r="AB111" s="209"/>
      <c r="AC111" s="209"/>
      <c r="AD111" s="209"/>
      <c r="AE111" s="209"/>
      <c r="AF111" s="209"/>
      <c r="AG111" s="209"/>
      <c r="AH111" s="209"/>
      <c r="AI111" s="209"/>
      <c r="AJ111" s="211"/>
    </row>
    <row r="112" spans="1:36" s="117" customFormat="1" ht="18.75" thickBot="1" x14ac:dyDescent="0.3">
      <c r="A112" s="200"/>
      <c r="B112" s="97">
        <v>95</v>
      </c>
      <c r="C112" s="87" t="s">
        <v>117</v>
      </c>
      <c r="D112" s="98"/>
      <c r="E112" s="99" t="e">
        <f>+'IM CABILDO'!E112+'IM CALERA'!E112+'IM CON CON'!E112+'IM HIJUELAS'!E112+'IM LA CRUZ'!E112+'IM LA LIGUA'!E112+'IM LIMACHE'!E112+'IM NOGALES'!E112+'IM OLMUE'!E112+'IM PAPUDO'!E112+'IM PETORCA'!E112+'IM PUCHUNCAVI'!E112+'IM QUILLOTA'!E112+'IM QUILPUE'!E112+'IM QUINTERO'!E112+'IM VILLA ALEMANA'!E112+'IM VIÑA DEL MAR'!E112+'IM ZAPALLAR'!#REF!</f>
        <v>#REF!</v>
      </c>
      <c r="F112" s="100" t="e">
        <f t="shared" si="6"/>
        <v>#REF!</v>
      </c>
      <c r="G112" s="101" t="e">
        <f>+'IM CABILDO'!G112+'IM CALERA'!G112+'IM CON CON'!G112+'IM HIJUELAS'!G112+'IM LA CRUZ'!G112+'IM LA LIGUA'!G112+'IM LIMACHE'!G112+'IM NOGALES'!G112+'IM OLMUE'!G112+'IM PAPUDO'!G112+'IM PETORCA'!G112+'IM PUCHUNCAVI'!G112+'IM QUILLOTA'!G112+'IM QUILPUE'!G112+'IM QUINTERO'!G112+'IM VILLA ALEMANA'!G112+'IM VIÑA DEL MAR'!G112+'IM ZAPALLAR'!#REF!</f>
        <v>#REF!</v>
      </c>
      <c r="H112" s="101" t="e">
        <f>SUM('IM CABILDO'!H112+'IM CALERA'!H112+'IM CON CON'!H112+'IM HIJUELAS'!H112+'IM LA CRUZ'!H112+'IM LA LIGUA'!H112+'IM LIMACHE'!H112+'IM NOGALES'!H112+'IM OLMUE'!H112+'IM PAPUDO'!H112+'IM PETORCA'!H112+'IM PUCHUNCAVI'!H112+'IM QUILLOTA'!H112+'IM QUILPUE'!H112+'IM QUINTERO'!H112+'IM VILLA ALEMANA'!H112+'IM VIÑA DEL MAR'!H112+'IM ZAPALLAR'!#REF!)</f>
        <v>#REF!</v>
      </c>
      <c r="I112" s="101" t="e">
        <f>SUM('IM CABILDO'!I112+'IM CALERA'!I112+'IM CON CON'!I112+'IM HIJUELAS'!I112+'IM LA CRUZ'!I112+'IM LA LIGUA'!I112+'IM LIMACHE'!I112+'IM NOGALES'!I112+'IM OLMUE'!I112+'IM PAPUDO'!I112+'IM PETORCA'!I112+'IM PUCHUNCAVI'!I112+'IM QUILLOTA'!I112+'IM QUILPUE'!I112+'IM QUINTERO'!I112+'IM VILLA ALEMANA'!I112+'IM VIÑA DEL MAR'!I112+'IM ZAPALLAR'!#REF!)</f>
        <v>#REF!</v>
      </c>
      <c r="J112" s="108"/>
      <c r="K112" s="107"/>
      <c r="L112" s="107"/>
      <c r="M112" s="107"/>
      <c r="N112" s="107"/>
      <c r="O112" s="107"/>
      <c r="P112" s="107"/>
      <c r="Q112" s="107"/>
      <c r="R112" s="107"/>
      <c r="S112" s="109" t="e">
        <f t="shared" si="4"/>
        <v>#REF!</v>
      </c>
      <c r="T112" s="103" t="e">
        <f t="shared" si="5"/>
        <v>#REF!</v>
      </c>
      <c r="U112" s="209"/>
      <c r="V112" s="234" t="e">
        <f t="shared" si="7"/>
        <v>#REF!</v>
      </c>
      <c r="W112" s="209"/>
      <c r="X112" s="209"/>
      <c r="Y112" s="209"/>
      <c r="Z112" s="209"/>
      <c r="AA112" s="209"/>
      <c r="AB112" s="209"/>
      <c r="AC112" s="209"/>
      <c r="AD112" s="209"/>
      <c r="AE112" s="209"/>
      <c r="AF112" s="209"/>
      <c r="AG112" s="209"/>
      <c r="AH112" s="209"/>
      <c r="AI112" s="209"/>
      <c r="AJ112" s="211"/>
    </row>
    <row r="113" spans="1:36" s="117" customFormat="1" ht="30.75" customHeight="1" thickBot="1" x14ac:dyDescent="0.3">
      <c r="A113" s="200"/>
      <c r="B113" s="97">
        <v>96</v>
      </c>
      <c r="C113" s="87" t="s">
        <v>118</v>
      </c>
      <c r="D113" s="98" t="s">
        <v>31</v>
      </c>
      <c r="E113" s="99" t="e">
        <f>+'IM CABILDO'!E113+'IM CALERA'!E113+'IM CON CON'!E113+'IM HIJUELAS'!E113+'IM LA CRUZ'!E113+'IM LA LIGUA'!E113+'IM LIMACHE'!E113+'IM NOGALES'!E113+'IM OLMUE'!E113+'IM PAPUDO'!E113+'IM PETORCA'!E113+'IM PUCHUNCAVI'!E113+'IM QUILLOTA'!E113+'IM QUILPUE'!E113+'IM QUINTERO'!E113+'IM VILLA ALEMANA'!E113+'IM VIÑA DEL MAR'!E113+'IM ZAPALLAR'!#REF!</f>
        <v>#REF!</v>
      </c>
      <c r="F113" s="100" t="e">
        <f t="shared" si="6"/>
        <v>#REF!</v>
      </c>
      <c r="G113" s="101" t="e">
        <f>+'IM CABILDO'!G113+'IM CALERA'!G113+'IM CON CON'!G113+'IM HIJUELAS'!G113+'IM LA CRUZ'!G113+'IM LA LIGUA'!G113+'IM LIMACHE'!G113+'IM NOGALES'!G113+'IM OLMUE'!G113+'IM PAPUDO'!G113+'IM PETORCA'!G113+'IM PUCHUNCAVI'!G113+'IM QUILLOTA'!G113+'IM QUILPUE'!G113+'IM QUINTERO'!G113+'IM VILLA ALEMANA'!G113+'IM VIÑA DEL MAR'!G113+'IM ZAPALLAR'!#REF!</f>
        <v>#REF!</v>
      </c>
      <c r="H113" s="101" t="e">
        <f>SUM('IM CABILDO'!H113+'IM CALERA'!H113+'IM CON CON'!H113+'IM HIJUELAS'!H113+'IM LA CRUZ'!H113+'IM LA LIGUA'!H113+'IM LIMACHE'!H113+'IM NOGALES'!H113+'IM OLMUE'!H113+'IM PAPUDO'!H113+'IM PETORCA'!H113+'IM PUCHUNCAVI'!H113+'IM QUILLOTA'!H113+'IM QUILPUE'!H113+'IM QUINTERO'!H113+'IM VILLA ALEMANA'!H113+'IM VIÑA DEL MAR'!H113+'IM ZAPALLAR'!#REF!)</f>
        <v>#REF!</v>
      </c>
      <c r="I113" s="101" t="e">
        <f>SUM('IM CABILDO'!I113+'IM CALERA'!I113+'IM CON CON'!I113+'IM HIJUELAS'!I113+'IM LA CRUZ'!I113+'IM LA LIGUA'!I113+'IM LIMACHE'!I113+'IM NOGALES'!I113+'IM OLMUE'!I113+'IM PAPUDO'!I113+'IM PETORCA'!I113+'IM PUCHUNCAVI'!I113+'IM QUILLOTA'!I113+'IM QUILPUE'!I113+'IM QUINTERO'!I113+'IM VILLA ALEMANA'!I113+'IM VIÑA DEL MAR'!I113+'IM ZAPALLAR'!#REF!)</f>
        <v>#REF!</v>
      </c>
      <c r="J113" s="108"/>
      <c r="K113" s="107"/>
      <c r="L113" s="107"/>
      <c r="M113" s="107"/>
      <c r="N113" s="107"/>
      <c r="O113" s="107"/>
      <c r="P113" s="107"/>
      <c r="Q113" s="107"/>
      <c r="R113" s="107"/>
      <c r="S113" s="109" t="e">
        <f t="shared" si="4"/>
        <v>#REF!</v>
      </c>
      <c r="T113" s="103" t="e">
        <f t="shared" si="5"/>
        <v>#REF!</v>
      </c>
      <c r="U113" s="209"/>
      <c r="V113" s="234" t="e">
        <f t="shared" si="7"/>
        <v>#REF!</v>
      </c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11"/>
    </row>
    <row r="114" spans="1:36" s="117" customFormat="1" ht="30.75" customHeight="1" thickBot="1" x14ac:dyDescent="0.3">
      <c r="A114" s="200"/>
      <c r="B114" s="97">
        <v>97</v>
      </c>
      <c r="C114" s="87" t="s">
        <v>119</v>
      </c>
      <c r="D114" s="98" t="s">
        <v>31</v>
      </c>
      <c r="E114" s="99" t="e">
        <f>+'IM CABILDO'!E114+'IM CALERA'!E114+'IM CON CON'!E114+'IM HIJUELAS'!E114+'IM LA CRUZ'!E114+'IM LA LIGUA'!E114+'IM LIMACHE'!E114+'IM NOGALES'!E114+'IM OLMUE'!E114+'IM PAPUDO'!E114+'IM PETORCA'!E114+'IM PUCHUNCAVI'!E114+'IM QUILLOTA'!E114+'IM QUILPUE'!E114+'IM QUINTERO'!E114+'IM VILLA ALEMANA'!E114+'IM VIÑA DEL MAR'!E114+'IM ZAPALLAR'!#REF!</f>
        <v>#REF!</v>
      </c>
      <c r="F114" s="100" t="e">
        <f t="shared" si="6"/>
        <v>#REF!</v>
      </c>
      <c r="G114" s="101" t="e">
        <f>+'IM CABILDO'!G114+'IM CALERA'!G114+'IM CON CON'!G114+'IM HIJUELAS'!G114+'IM LA CRUZ'!G114+'IM LA LIGUA'!G114+'IM LIMACHE'!G114+'IM NOGALES'!G114+'IM OLMUE'!G114+'IM PAPUDO'!G114+'IM PETORCA'!G114+'IM PUCHUNCAVI'!G114+'IM QUILLOTA'!G114+'IM QUILPUE'!G114+'IM QUINTERO'!G114+'IM VILLA ALEMANA'!G114+'IM VIÑA DEL MAR'!G114+'IM ZAPALLAR'!#REF!</f>
        <v>#REF!</v>
      </c>
      <c r="H114" s="101" t="e">
        <f>SUM('IM CABILDO'!H114+'IM CALERA'!H114+'IM CON CON'!H114+'IM HIJUELAS'!H114+'IM LA CRUZ'!H114+'IM LA LIGUA'!H114+'IM LIMACHE'!H114+'IM NOGALES'!H114+'IM OLMUE'!H114+'IM PAPUDO'!H114+'IM PETORCA'!H114+'IM PUCHUNCAVI'!H114+'IM QUILLOTA'!H114+'IM QUILPUE'!H114+'IM QUINTERO'!H114+'IM VILLA ALEMANA'!H114+'IM VIÑA DEL MAR'!H114+'IM ZAPALLAR'!#REF!)</f>
        <v>#REF!</v>
      </c>
      <c r="I114" s="101" t="e">
        <f>SUM('IM CABILDO'!I114+'IM CALERA'!I114+'IM CON CON'!I114+'IM HIJUELAS'!I114+'IM LA CRUZ'!I114+'IM LA LIGUA'!I114+'IM LIMACHE'!I114+'IM NOGALES'!I114+'IM OLMUE'!I114+'IM PAPUDO'!I114+'IM PETORCA'!I114+'IM PUCHUNCAVI'!I114+'IM QUILLOTA'!I114+'IM QUILPUE'!I114+'IM QUINTERO'!I114+'IM VILLA ALEMANA'!I114+'IM VIÑA DEL MAR'!I114+'IM ZAPALLAR'!#REF!)</f>
        <v>#REF!</v>
      </c>
      <c r="J114" s="108"/>
      <c r="K114" s="107"/>
      <c r="L114" s="107"/>
      <c r="M114" s="107"/>
      <c r="N114" s="107"/>
      <c r="O114" s="107"/>
      <c r="P114" s="107"/>
      <c r="Q114" s="107"/>
      <c r="R114" s="107"/>
      <c r="S114" s="109" t="e">
        <f t="shared" si="4"/>
        <v>#REF!</v>
      </c>
      <c r="T114" s="103" t="e">
        <f t="shared" si="5"/>
        <v>#REF!</v>
      </c>
      <c r="U114" s="209"/>
      <c r="V114" s="234" t="e">
        <f t="shared" si="7"/>
        <v>#REF!</v>
      </c>
      <c r="W114" s="209"/>
      <c r="X114" s="209"/>
      <c r="Y114" s="209"/>
      <c r="Z114" s="209"/>
      <c r="AA114" s="209"/>
      <c r="AB114" s="209"/>
      <c r="AC114" s="209"/>
      <c r="AD114" s="209"/>
      <c r="AE114" s="209"/>
      <c r="AF114" s="209"/>
      <c r="AG114" s="209"/>
      <c r="AH114" s="209"/>
      <c r="AI114" s="209"/>
      <c r="AJ114" s="211"/>
    </row>
    <row r="115" spans="1:36" s="117" customFormat="1" ht="18.75" thickBot="1" x14ac:dyDescent="0.3">
      <c r="A115" s="200"/>
      <c r="B115" s="97">
        <v>98</v>
      </c>
      <c r="C115" s="87" t="s">
        <v>120</v>
      </c>
      <c r="D115" s="98" t="s">
        <v>31</v>
      </c>
      <c r="E115" s="99">
        <f>+'IM CABILDO'!E115+'IM CALERA'!E115+'IM CON CON'!E115+'IM HIJUELAS'!E115+'IM LA CRUZ'!E115+'IM LA LIGUA'!E115+'IM LIMACHE'!E115+'IM NOGALES'!E115+'IM OLMUE'!E115+'IM PAPUDO'!E115+'IM PETORCA'!E115+'IM PUCHUNCAVI'!E115+'IM QUILLOTA'!E115+'IM QUILPUE'!E115+'IM QUINTERO'!E115+'IM VILLA ALEMANA'!E115+'IM VIÑA DEL MAR'!E115+'IM ZAPALLAR'!E40</f>
        <v>0</v>
      </c>
      <c r="F115" s="100">
        <f t="shared" si="6"/>
        <v>0</v>
      </c>
      <c r="G115" s="101">
        <f>+'IM CABILDO'!G115+'IM CALERA'!G115+'IM CON CON'!G115+'IM HIJUELAS'!G115+'IM LA CRUZ'!G115+'IM LA LIGUA'!G115+'IM LIMACHE'!G115+'IM NOGALES'!G115+'IM OLMUE'!G115+'IM PAPUDO'!G115+'IM PETORCA'!G115+'IM PUCHUNCAVI'!G115+'IM QUILLOTA'!G115+'IM QUILPUE'!G115+'IM QUINTERO'!G115+'IM VILLA ALEMANA'!G115+'IM VIÑA DEL MAR'!G115+'IM ZAPALLAR'!G40</f>
        <v>0</v>
      </c>
      <c r="H115" s="101">
        <f>SUM('IM CABILDO'!H115+'IM CALERA'!H115+'IM CON CON'!H115+'IM HIJUELAS'!H115+'IM LA CRUZ'!H115+'IM LA LIGUA'!H115+'IM LIMACHE'!H115+'IM NOGALES'!H115+'IM OLMUE'!H115+'IM PAPUDO'!H115+'IM PETORCA'!H115+'IM PUCHUNCAVI'!H115+'IM QUILLOTA'!H115+'IM QUILPUE'!H115+'IM QUINTERO'!H115+'IM VILLA ALEMANA'!H115+'IM VIÑA DEL MAR'!H115+'IM ZAPALLAR'!H40)</f>
        <v>0</v>
      </c>
      <c r="I115" s="101">
        <f>SUM('IM CABILDO'!I115+'IM CALERA'!I115+'IM CON CON'!I115+'IM HIJUELAS'!I115+'IM LA CRUZ'!I115+'IM LA LIGUA'!I115+'IM LIMACHE'!I115+'IM NOGALES'!I115+'IM OLMUE'!I115+'IM PAPUDO'!I115+'IM PETORCA'!I115+'IM PUCHUNCAVI'!I115+'IM QUILLOTA'!I115+'IM QUILPUE'!I115+'IM QUINTERO'!I115+'IM VILLA ALEMANA'!I115+'IM VIÑA DEL MAR'!I115+'IM ZAPALLAR'!I40)</f>
        <v>0</v>
      </c>
      <c r="J115" s="108"/>
      <c r="K115" s="107"/>
      <c r="L115" s="107"/>
      <c r="M115" s="107"/>
      <c r="N115" s="107"/>
      <c r="O115" s="107"/>
      <c r="P115" s="107"/>
      <c r="Q115" s="107"/>
      <c r="R115" s="107"/>
      <c r="S115" s="109">
        <f t="shared" si="4"/>
        <v>0</v>
      </c>
      <c r="T115" s="103">
        <f t="shared" si="5"/>
        <v>0</v>
      </c>
      <c r="U115" s="209"/>
      <c r="V115" s="234">
        <f t="shared" si="7"/>
        <v>0</v>
      </c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11"/>
    </row>
    <row r="116" spans="1:36" s="117" customFormat="1" ht="30.75" customHeight="1" thickBot="1" x14ac:dyDescent="0.3">
      <c r="A116" s="200"/>
      <c r="B116" s="97">
        <v>99</v>
      </c>
      <c r="C116" s="87" t="s">
        <v>121</v>
      </c>
      <c r="D116" s="98"/>
      <c r="E116" s="99" t="e">
        <f>+'IM CABILDO'!E116+'IM CALERA'!E116+'IM CON CON'!E116+'IM HIJUELAS'!E116+'IM LA CRUZ'!E116+'IM LA LIGUA'!E116+'IM LIMACHE'!E116+'IM NOGALES'!E116+'IM OLMUE'!E116+'IM PAPUDO'!E116+'IM PETORCA'!E116+'IM PUCHUNCAVI'!E116+'IM QUILLOTA'!E116+'IM QUILPUE'!E116+'IM QUINTERO'!E116+'IM VILLA ALEMANA'!E116+'IM VIÑA DEL MAR'!E116+'IM ZAPALLAR'!#REF!</f>
        <v>#REF!</v>
      </c>
      <c r="F116" s="100">
        <f t="shared" si="6"/>
        <v>0</v>
      </c>
      <c r="G116" s="101" t="e">
        <f>+'IM CABILDO'!G116+'IM CALERA'!G116+'IM CON CON'!G116+'IM HIJUELAS'!G116+'IM LA CRUZ'!G116+'IM LA LIGUA'!G116+'IM LIMACHE'!G116+'IM NOGALES'!G116+'IM OLMUE'!G116+'IM PAPUDO'!G116+'IM PETORCA'!G116+'IM PUCHUNCAVI'!G116+'IM QUILLOTA'!G116+'IM QUILPUE'!G116+'IM QUINTERO'!G116+'IM VILLA ALEMANA'!G116+'IM VIÑA DEL MAR'!G116+'IM ZAPALLAR'!#REF!</f>
        <v>#REF!</v>
      </c>
      <c r="H116" s="101" t="e">
        <f>SUM('IM CABILDO'!H116+'IM CALERA'!H116+'IM CON CON'!H116+'IM HIJUELAS'!H116+'IM LA CRUZ'!H116+'IM LA LIGUA'!H116+'IM LIMACHE'!H116+'IM NOGALES'!H116+'IM OLMUE'!H116+'IM PAPUDO'!H116+'IM PETORCA'!H116+'IM PUCHUNCAVI'!H116+'IM QUILLOTA'!H116+'IM QUILPUE'!H116+'IM QUINTERO'!H116+'IM VILLA ALEMANA'!H116+'IM VIÑA DEL MAR'!H116+'IM ZAPALLAR'!#REF!)</f>
        <v>#REF!</v>
      </c>
      <c r="I116" s="101" t="e">
        <f>SUM('IM CABILDO'!I116+'IM CALERA'!I116+'IM CON CON'!I116+'IM HIJUELAS'!I116+'IM LA CRUZ'!I116+'IM LA LIGUA'!I116+'IM LIMACHE'!I116+'IM NOGALES'!I116+'IM OLMUE'!I116+'IM PAPUDO'!I116+'IM PETORCA'!I116+'IM PUCHUNCAVI'!I116+'IM QUILLOTA'!I116+'IM QUILPUE'!I116+'IM QUINTERO'!I116+'IM VILLA ALEMANA'!I116+'IM VIÑA DEL MAR'!I116+'IM ZAPALLAR'!#REF!)</f>
        <v>#REF!</v>
      </c>
      <c r="J116" s="108"/>
      <c r="K116" s="107"/>
      <c r="L116" s="107"/>
      <c r="M116" s="107"/>
      <c r="N116" s="107"/>
      <c r="O116" s="107"/>
      <c r="P116" s="107"/>
      <c r="Q116" s="107"/>
      <c r="R116" s="107"/>
      <c r="S116" s="109"/>
      <c r="T116" s="103"/>
      <c r="U116" s="209"/>
      <c r="V116" s="234" t="e">
        <f t="shared" si="7"/>
        <v>#REF!</v>
      </c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9"/>
      <c r="AG116" s="209"/>
      <c r="AH116" s="209"/>
      <c r="AI116" s="209"/>
      <c r="AJ116" s="211"/>
    </row>
    <row r="117" spans="1:36" s="117" customFormat="1" ht="30.75" customHeight="1" thickBot="1" x14ac:dyDescent="0.3">
      <c r="A117" s="200"/>
      <c r="B117" s="97">
        <v>100</v>
      </c>
      <c r="C117" s="87" t="s">
        <v>122</v>
      </c>
      <c r="D117" s="98"/>
      <c r="E117" s="99" t="e">
        <f>+'IM CABILDO'!E117+'IM CALERA'!E117+'IM CON CON'!E117+'IM HIJUELAS'!E117+'IM LA CRUZ'!E117+'IM LA LIGUA'!E117+'IM LIMACHE'!E117+'IM NOGALES'!E117+'IM OLMUE'!E117+'IM PAPUDO'!E117+'IM PETORCA'!E117+'IM PUCHUNCAVI'!E117+'IM QUILLOTA'!E117+'IM QUILPUE'!E117+'IM QUINTERO'!E117+'IM VILLA ALEMANA'!E117+'IM VIÑA DEL MAR'!E117+'IM ZAPALLAR'!#REF!</f>
        <v>#REF!</v>
      </c>
      <c r="F117" s="100">
        <f t="shared" si="6"/>
        <v>0</v>
      </c>
      <c r="G117" s="101" t="e">
        <f>+'IM CABILDO'!G117+'IM CALERA'!G117+'IM CON CON'!G117+'IM HIJUELAS'!G117+'IM LA CRUZ'!G117+'IM LA LIGUA'!G117+'IM LIMACHE'!G117+'IM NOGALES'!G117+'IM OLMUE'!G117+'IM PAPUDO'!G117+'IM PETORCA'!G117+'IM PUCHUNCAVI'!G117+'IM QUILLOTA'!G117+'IM QUILPUE'!G117+'IM QUINTERO'!G117+'IM VILLA ALEMANA'!G117+'IM VIÑA DEL MAR'!G117+'IM ZAPALLAR'!#REF!</f>
        <v>#REF!</v>
      </c>
      <c r="H117" s="101" t="e">
        <f>SUM('IM CABILDO'!H117+'IM CALERA'!H117+'IM CON CON'!H117+'IM HIJUELAS'!H117+'IM LA CRUZ'!H117+'IM LA LIGUA'!H117+'IM LIMACHE'!H117+'IM NOGALES'!H117+'IM OLMUE'!H117+'IM PAPUDO'!H117+'IM PETORCA'!H117+'IM PUCHUNCAVI'!H117+'IM QUILLOTA'!H117+'IM QUILPUE'!H117+'IM QUINTERO'!H117+'IM VILLA ALEMANA'!H117+'IM VIÑA DEL MAR'!H117+'IM ZAPALLAR'!#REF!)</f>
        <v>#REF!</v>
      </c>
      <c r="I117" s="101" t="e">
        <f>SUM('IM CABILDO'!I117+'IM CALERA'!I117+'IM CON CON'!I117+'IM HIJUELAS'!I117+'IM LA CRUZ'!I117+'IM LA LIGUA'!I117+'IM LIMACHE'!I117+'IM NOGALES'!I117+'IM OLMUE'!I117+'IM PAPUDO'!I117+'IM PETORCA'!I117+'IM PUCHUNCAVI'!I117+'IM QUILLOTA'!I117+'IM QUILPUE'!I117+'IM QUINTERO'!I117+'IM VILLA ALEMANA'!I117+'IM VIÑA DEL MAR'!I117+'IM ZAPALLAR'!#REF!)</f>
        <v>#REF!</v>
      </c>
      <c r="J117" s="108"/>
      <c r="K117" s="107"/>
      <c r="L117" s="107"/>
      <c r="M117" s="107"/>
      <c r="N117" s="107"/>
      <c r="O117" s="107"/>
      <c r="P117" s="107"/>
      <c r="Q117" s="107"/>
      <c r="R117" s="107"/>
      <c r="S117" s="109"/>
      <c r="T117" s="109"/>
      <c r="U117" s="209"/>
      <c r="V117" s="234" t="e">
        <f t="shared" si="7"/>
        <v>#REF!</v>
      </c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11"/>
    </row>
    <row r="118" spans="1:36" s="117" customFormat="1" ht="30.75" customHeight="1" thickBot="1" x14ac:dyDescent="0.3">
      <c r="A118" s="200"/>
      <c r="B118" s="97">
        <v>101</v>
      </c>
      <c r="C118" s="87" t="s">
        <v>123</v>
      </c>
      <c r="D118" s="98"/>
      <c r="E118" s="99" t="e">
        <f>+'IM CABILDO'!E118+'IM CALERA'!E118+'IM CON CON'!E118+'IM HIJUELAS'!E118+'IM LA CRUZ'!E118+'IM LA LIGUA'!E118+'IM LIMACHE'!E118+'IM NOGALES'!E118+'IM OLMUE'!E118+'IM PAPUDO'!E118+'IM PETORCA'!E118+'IM PUCHUNCAVI'!E118+'IM QUILLOTA'!E118+'IM QUILPUE'!E118+'IM QUINTERO'!E118+'IM VILLA ALEMANA'!E118+'IM VIÑA DEL MAR'!E118+'IM ZAPALLAR'!#REF!</f>
        <v>#REF!</v>
      </c>
      <c r="F118" s="100">
        <f t="shared" si="6"/>
        <v>0</v>
      </c>
      <c r="G118" s="101" t="e">
        <f>+'IM CABILDO'!G118+'IM CALERA'!G118+'IM CON CON'!G118+'IM HIJUELAS'!G118+'IM LA CRUZ'!G118+'IM LA LIGUA'!G118+'IM LIMACHE'!G118+'IM NOGALES'!G118+'IM OLMUE'!G118+'IM PAPUDO'!G118+'IM PETORCA'!G118+'IM PUCHUNCAVI'!G118+'IM QUILLOTA'!G118+'IM QUILPUE'!G118+'IM QUINTERO'!G118+'IM VILLA ALEMANA'!G118+'IM VIÑA DEL MAR'!G118+'IM ZAPALLAR'!#REF!</f>
        <v>#REF!</v>
      </c>
      <c r="H118" s="101" t="e">
        <f>SUM('IM CABILDO'!H118+'IM CALERA'!H118+'IM CON CON'!H118+'IM HIJUELAS'!H118+'IM LA CRUZ'!H118+'IM LA LIGUA'!H118+'IM LIMACHE'!H118+'IM NOGALES'!H118+'IM OLMUE'!H118+'IM PAPUDO'!H118+'IM PETORCA'!H118+'IM PUCHUNCAVI'!H118+'IM QUILLOTA'!H118+'IM QUILPUE'!H118+'IM QUINTERO'!H118+'IM VILLA ALEMANA'!H118+'IM VIÑA DEL MAR'!H118+'IM ZAPALLAR'!#REF!)</f>
        <v>#REF!</v>
      </c>
      <c r="I118" s="101" t="e">
        <f>SUM('IM CABILDO'!I118+'IM CALERA'!I118+'IM CON CON'!I118+'IM HIJUELAS'!I118+'IM LA CRUZ'!I118+'IM LA LIGUA'!I118+'IM LIMACHE'!I118+'IM NOGALES'!I118+'IM OLMUE'!I118+'IM PAPUDO'!I118+'IM PETORCA'!I118+'IM PUCHUNCAVI'!I118+'IM QUILLOTA'!I118+'IM QUILPUE'!I118+'IM QUINTERO'!I118+'IM VILLA ALEMANA'!I118+'IM VIÑA DEL MAR'!I118+'IM ZAPALLAR'!#REF!)</f>
        <v>#REF!</v>
      </c>
      <c r="J118" s="108"/>
      <c r="K118" s="107"/>
      <c r="L118" s="107"/>
      <c r="M118" s="107"/>
      <c r="N118" s="107"/>
      <c r="O118" s="107"/>
      <c r="P118" s="107"/>
      <c r="Q118" s="107"/>
      <c r="R118" s="107"/>
      <c r="S118" s="109"/>
      <c r="T118" s="109"/>
      <c r="U118" s="209"/>
      <c r="V118" s="234" t="e">
        <f t="shared" si="7"/>
        <v>#REF!</v>
      </c>
      <c r="W118" s="209"/>
      <c r="X118" s="209"/>
      <c r="Y118" s="209"/>
      <c r="Z118" s="209"/>
      <c r="AA118" s="209"/>
      <c r="AB118" s="209"/>
      <c r="AC118" s="209"/>
      <c r="AD118" s="209"/>
      <c r="AE118" s="209"/>
      <c r="AF118" s="209"/>
      <c r="AG118" s="209"/>
      <c r="AH118" s="209"/>
      <c r="AI118" s="209"/>
      <c r="AJ118" s="211"/>
    </row>
    <row r="119" spans="1:36" s="117" customFormat="1" ht="30.75" customHeight="1" thickBot="1" x14ac:dyDescent="0.3">
      <c r="A119" s="200"/>
      <c r="B119" s="97">
        <v>102</v>
      </c>
      <c r="C119" s="87" t="s">
        <v>124</v>
      </c>
      <c r="D119" s="98"/>
      <c r="E119" s="99" t="e">
        <f>+'IM CABILDO'!E119+'IM CALERA'!E119+'IM CON CON'!E119+'IM HIJUELAS'!E119+'IM LA CRUZ'!E119+'IM LA LIGUA'!E119+'IM LIMACHE'!E119+'IM NOGALES'!E119+'IM OLMUE'!E119+'IM PAPUDO'!E119+'IM PETORCA'!E119+'IM PUCHUNCAVI'!E119+'IM QUILLOTA'!E119+'IM QUILPUE'!E119+'IM QUINTERO'!E119+'IM VILLA ALEMANA'!E119+'IM VIÑA DEL MAR'!E119+'IM ZAPALLAR'!#REF!</f>
        <v>#REF!</v>
      </c>
      <c r="F119" s="100">
        <f t="shared" si="6"/>
        <v>0</v>
      </c>
      <c r="G119" s="101" t="e">
        <f>+'IM CABILDO'!G119+'IM CALERA'!G119+'IM CON CON'!G119+'IM HIJUELAS'!G119+'IM LA CRUZ'!G119+'IM LA LIGUA'!G119+'IM LIMACHE'!G119+'IM NOGALES'!G119+'IM OLMUE'!G119+'IM PAPUDO'!G119+'IM PETORCA'!G119+'IM PUCHUNCAVI'!G119+'IM QUILLOTA'!G119+'IM QUILPUE'!G119+'IM QUINTERO'!G119+'IM VILLA ALEMANA'!G119+'IM VIÑA DEL MAR'!G119+'IM ZAPALLAR'!#REF!</f>
        <v>#REF!</v>
      </c>
      <c r="H119" s="101" t="e">
        <f>SUM('IM CABILDO'!H119+'IM CALERA'!H119+'IM CON CON'!H119+'IM HIJUELAS'!H119+'IM LA CRUZ'!H119+'IM LA LIGUA'!H119+'IM LIMACHE'!H119+'IM NOGALES'!H119+'IM OLMUE'!H119+'IM PAPUDO'!H119+'IM PETORCA'!H119+'IM PUCHUNCAVI'!H119+'IM QUILLOTA'!H119+'IM QUILPUE'!H119+'IM QUINTERO'!H119+'IM VILLA ALEMANA'!H119+'IM VIÑA DEL MAR'!H119+'IM ZAPALLAR'!#REF!)</f>
        <v>#REF!</v>
      </c>
      <c r="I119" s="101" t="e">
        <f>SUM('IM CABILDO'!I119+'IM CALERA'!I119+'IM CON CON'!I119+'IM HIJUELAS'!I119+'IM LA CRUZ'!I119+'IM LA LIGUA'!I119+'IM LIMACHE'!I119+'IM NOGALES'!I119+'IM OLMUE'!I119+'IM PAPUDO'!I119+'IM PETORCA'!I119+'IM PUCHUNCAVI'!I119+'IM QUILLOTA'!I119+'IM QUILPUE'!I119+'IM QUINTERO'!I119+'IM VILLA ALEMANA'!I119+'IM VIÑA DEL MAR'!I119+'IM ZAPALLAR'!#REF!)</f>
        <v>#REF!</v>
      </c>
      <c r="J119" s="108"/>
      <c r="K119" s="107"/>
      <c r="L119" s="107"/>
      <c r="M119" s="107"/>
      <c r="N119" s="107"/>
      <c r="O119" s="107"/>
      <c r="P119" s="107"/>
      <c r="Q119" s="107"/>
      <c r="R119" s="107"/>
      <c r="S119" s="109"/>
      <c r="T119" s="109"/>
      <c r="U119" s="209"/>
      <c r="V119" s="234" t="e">
        <f t="shared" si="7"/>
        <v>#REF!</v>
      </c>
      <c r="W119" s="209"/>
      <c r="X119" s="209"/>
      <c r="Y119" s="209"/>
      <c r="Z119" s="209"/>
      <c r="AA119" s="209"/>
      <c r="AB119" s="209"/>
      <c r="AC119" s="209"/>
      <c r="AD119" s="209"/>
      <c r="AE119" s="209"/>
      <c r="AF119" s="209"/>
      <c r="AG119" s="209"/>
      <c r="AH119" s="209"/>
      <c r="AI119" s="209"/>
      <c r="AJ119" s="211"/>
    </row>
    <row r="120" spans="1:36" s="117" customFormat="1" ht="30.75" customHeight="1" thickBot="1" x14ac:dyDescent="0.3">
      <c r="A120" s="200"/>
      <c r="B120" s="97">
        <v>103</v>
      </c>
      <c r="C120" s="87" t="s">
        <v>125</v>
      </c>
      <c r="D120" s="98"/>
      <c r="E120" s="99" t="e">
        <f>+'IM CABILDO'!E120+'IM CALERA'!E120+'IM CON CON'!E120+'IM HIJUELAS'!E120+'IM LA CRUZ'!E120+'IM LA LIGUA'!E120+'IM LIMACHE'!E120+'IM NOGALES'!E120+'IM OLMUE'!E120+'IM PAPUDO'!E120+'IM PETORCA'!E120+'IM PUCHUNCAVI'!E120+'IM QUILLOTA'!E120+'IM QUILPUE'!E120+'IM QUINTERO'!E120+'IM VILLA ALEMANA'!E120+'IM VIÑA DEL MAR'!E120+'IM ZAPALLAR'!#REF!</f>
        <v>#REF!</v>
      </c>
      <c r="F120" s="100">
        <f t="shared" si="6"/>
        <v>0</v>
      </c>
      <c r="G120" s="101" t="e">
        <f>+'IM CABILDO'!G120+'IM CALERA'!G120+'IM CON CON'!G120+'IM HIJUELAS'!G120+'IM LA CRUZ'!G120+'IM LA LIGUA'!G120+'IM LIMACHE'!G120+'IM NOGALES'!G120+'IM OLMUE'!G120+'IM PAPUDO'!G120+'IM PETORCA'!G120+'IM PUCHUNCAVI'!G120+'IM QUILLOTA'!G120+'IM QUILPUE'!G120+'IM QUINTERO'!G120+'IM VILLA ALEMANA'!G120+'IM VIÑA DEL MAR'!G120+'IM ZAPALLAR'!#REF!</f>
        <v>#REF!</v>
      </c>
      <c r="H120" s="101" t="e">
        <f>SUM('IM CABILDO'!H120+'IM CALERA'!H120+'IM CON CON'!H120+'IM HIJUELAS'!H120+'IM LA CRUZ'!H120+'IM LA LIGUA'!H120+'IM LIMACHE'!H120+'IM NOGALES'!H120+'IM OLMUE'!H120+'IM PAPUDO'!H120+'IM PETORCA'!H120+'IM PUCHUNCAVI'!H120+'IM QUILLOTA'!H120+'IM QUILPUE'!H120+'IM QUINTERO'!H120+'IM VILLA ALEMANA'!H120+'IM VIÑA DEL MAR'!H120+'IM ZAPALLAR'!#REF!)</f>
        <v>#REF!</v>
      </c>
      <c r="I120" s="101" t="e">
        <f>SUM('IM CABILDO'!I120+'IM CALERA'!I120+'IM CON CON'!I120+'IM HIJUELAS'!I120+'IM LA CRUZ'!I120+'IM LA LIGUA'!I120+'IM LIMACHE'!I120+'IM NOGALES'!I120+'IM OLMUE'!I120+'IM PAPUDO'!I120+'IM PETORCA'!I120+'IM PUCHUNCAVI'!I120+'IM QUILLOTA'!I120+'IM QUILPUE'!I120+'IM QUINTERO'!I120+'IM VILLA ALEMANA'!I120+'IM VIÑA DEL MAR'!I120+'IM ZAPALLAR'!#REF!)</f>
        <v>#REF!</v>
      </c>
      <c r="J120" s="108"/>
      <c r="K120" s="107"/>
      <c r="L120" s="107"/>
      <c r="M120" s="107"/>
      <c r="N120" s="107"/>
      <c r="O120" s="107"/>
      <c r="P120" s="107"/>
      <c r="Q120" s="107"/>
      <c r="R120" s="107"/>
      <c r="S120" s="109"/>
      <c r="T120" s="109"/>
      <c r="U120" s="209"/>
      <c r="V120" s="234" t="e">
        <f t="shared" si="7"/>
        <v>#REF!</v>
      </c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11"/>
    </row>
    <row r="121" spans="1:36" s="117" customFormat="1" ht="30.75" customHeight="1" thickBot="1" x14ac:dyDescent="0.3">
      <c r="A121" s="200"/>
      <c r="B121" s="97">
        <v>104</v>
      </c>
      <c r="C121" s="87" t="s">
        <v>126</v>
      </c>
      <c r="D121" s="98"/>
      <c r="E121" s="99" t="e">
        <f>+'IM CABILDO'!E121+'IM CALERA'!E121+'IM CON CON'!E121+'IM HIJUELAS'!E121+'IM LA CRUZ'!E121+'IM LA LIGUA'!E121+'IM LIMACHE'!E121+'IM NOGALES'!E121+'IM OLMUE'!E121+'IM PAPUDO'!E121+'IM PETORCA'!E121+'IM PUCHUNCAVI'!E121+'IM QUILLOTA'!E121+'IM QUILPUE'!E121+'IM QUINTERO'!E121+'IM VILLA ALEMANA'!E121+'IM VIÑA DEL MAR'!E121+'IM ZAPALLAR'!#REF!</f>
        <v>#REF!</v>
      </c>
      <c r="F121" s="100">
        <f t="shared" si="6"/>
        <v>0</v>
      </c>
      <c r="G121" s="101" t="e">
        <f>+'IM CABILDO'!G121+'IM CALERA'!G121+'IM CON CON'!G121+'IM HIJUELAS'!G121+'IM LA CRUZ'!G121+'IM LA LIGUA'!G121+'IM LIMACHE'!G121+'IM NOGALES'!G121+'IM OLMUE'!G121+'IM PAPUDO'!G121+'IM PETORCA'!G121+'IM PUCHUNCAVI'!G121+'IM QUILLOTA'!G121+'IM QUILPUE'!G121+'IM QUINTERO'!G121+'IM VILLA ALEMANA'!G121+'IM VIÑA DEL MAR'!G121+'IM ZAPALLAR'!#REF!</f>
        <v>#REF!</v>
      </c>
      <c r="H121" s="101" t="e">
        <f>SUM('IM CABILDO'!H121+'IM CALERA'!H121+'IM CON CON'!H121+'IM HIJUELAS'!H121+'IM LA CRUZ'!H121+'IM LA LIGUA'!H121+'IM LIMACHE'!H121+'IM NOGALES'!H121+'IM OLMUE'!H121+'IM PAPUDO'!H121+'IM PETORCA'!H121+'IM PUCHUNCAVI'!H121+'IM QUILLOTA'!H121+'IM QUILPUE'!H121+'IM QUINTERO'!H121+'IM VILLA ALEMANA'!H121+'IM VIÑA DEL MAR'!H121+'IM ZAPALLAR'!#REF!)</f>
        <v>#REF!</v>
      </c>
      <c r="I121" s="101" t="e">
        <f>SUM('IM CABILDO'!I121+'IM CALERA'!I121+'IM CON CON'!I121+'IM HIJUELAS'!I121+'IM LA CRUZ'!I121+'IM LA LIGUA'!I121+'IM LIMACHE'!I121+'IM NOGALES'!I121+'IM OLMUE'!I121+'IM PAPUDO'!I121+'IM PETORCA'!I121+'IM PUCHUNCAVI'!I121+'IM QUILLOTA'!I121+'IM QUILPUE'!I121+'IM QUINTERO'!I121+'IM VILLA ALEMANA'!I121+'IM VIÑA DEL MAR'!I121+'IM ZAPALLAR'!#REF!)</f>
        <v>#REF!</v>
      </c>
      <c r="J121" s="108"/>
      <c r="K121" s="107"/>
      <c r="L121" s="107"/>
      <c r="M121" s="107"/>
      <c r="N121" s="107"/>
      <c r="O121" s="107"/>
      <c r="P121" s="107"/>
      <c r="Q121" s="107"/>
      <c r="R121" s="107"/>
      <c r="S121" s="109"/>
      <c r="T121" s="109"/>
      <c r="U121" s="209"/>
      <c r="V121" s="234" t="e">
        <f t="shared" si="7"/>
        <v>#REF!</v>
      </c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11"/>
    </row>
    <row r="122" spans="1:36" s="117" customFormat="1" ht="30.75" customHeight="1" thickBot="1" x14ac:dyDescent="0.3">
      <c r="A122" s="200"/>
      <c r="B122" s="97">
        <v>105</v>
      </c>
      <c r="C122" s="87" t="s">
        <v>127</v>
      </c>
      <c r="D122" s="98"/>
      <c r="E122" s="99" t="e">
        <f>+'IM CABILDO'!E122+'IM CALERA'!E122+'IM CON CON'!E122+'IM HIJUELAS'!E122+'IM LA CRUZ'!E122+'IM LA LIGUA'!E122+'IM LIMACHE'!E122+'IM NOGALES'!E122+'IM OLMUE'!E122+'IM PAPUDO'!E122+'IM PETORCA'!E122+'IM PUCHUNCAVI'!E122+'IM QUILLOTA'!E122+'IM QUILPUE'!E122+'IM QUINTERO'!E122+'IM VILLA ALEMANA'!E122+'IM VIÑA DEL MAR'!E122+'IM ZAPALLAR'!#REF!</f>
        <v>#REF!</v>
      </c>
      <c r="F122" s="100">
        <f t="shared" si="6"/>
        <v>0</v>
      </c>
      <c r="G122" s="101" t="e">
        <f>+'IM CABILDO'!G122+'IM CALERA'!G122+'IM CON CON'!G122+'IM HIJUELAS'!G122+'IM LA CRUZ'!G122+'IM LA LIGUA'!G122+'IM LIMACHE'!G122+'IM NOGALES'!G122+'IM OLMUE'!G122+'IM PAPUDO'!G122+'IM PETORCA'!G122+'IM PUCHUNCAVI'!G122+'IM QUILLOTA'!G122+'IM QUILPUE'!G122+'IM QUINTERO'!G122+'IM VILLA ALEMANA'!G122+'IM VIÑA DEL MAR'!G122+'IM ZAPALLAR'!#REF!</f>
        <v>#REF!</v>
      </c>
      <c r="H122" s="101" t="e">
        <f>SUM('IM CABILDO'!H122+'IM CALERA'!H122+'IM CON CON'!H122+'IM HIJUELAS'!H122+'IM LA CRUZ'!H122+'IM LA LIGUA'!H122+'IM LIMACHE'!H122+'IM NOGALES'!H122+'IM OLMUE'!H122+'IM PAPUDO'!H122+'IM PETORCA'!H122+'IM PUCHUNCAVI'!H122+'IM QUILLOTA'!H122+'IM QUILPUE'!H122+'IM QUINTERO'!H122+'IM VILLA ALEMANA'!H122+'IM VIÑA DEL MAR'!H122+'IM ZAPALLAR'!#REF!)</f>
        <v>#REF!</v>
      </c>
      <c r="I122" s="101" t="e">
        <f>SUM('IM CABILDO'!I122+'IM CALERA'!I122+'IM CON CON'!I122+'IM HIJUELAS'!I122+'IM LA CRUZ'!I122+'IM LA LIGUA'!I122+'IM LIMACHE'!I122+'IM NOGALES'!I122+'IM OLMUE'!I122+'IM PAPUDO'!I122+'IM PETORCA'!I122+'IM PUCHUNCAVI'!I122+'IM QUILLOTA'!I122+'IM QUILPUE'!I122+'IM QUINTERO'!I122+'IM VILLA ALEMANA'!I122+'IM VIÑA DEL MAR'!I122+'IM ZAPALLAR'!#REF!)</f>
        <v>#REF!</v>
      </c>
      <c r="J122" s="108"/>
      <c r="K122" s="107"/>
      <c r="L122" s="107"/>
      <c r="M122" s="107"/>
      <c r="N122" s="107"/>
      <c r="O122" s="107"/>
      <c r="P122" s="107"/>
      <c r="Q122" s="107"/>
      <c r="R122" s="107"/>
      <c r="S122" s="109"/>
      <c r="T122" s="109"/>
      <c r="U122" s="209"/>
      <c r="V122" s="234" t="e">
        <f t="shared" si="7"/>
        <v>#REF!</v>
      </c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11"/>
    </row>
    <row r="123" spans="1:36" s="117" customFormat="1" ht="30.75" customHeight="1" thickBot="1" x14ac:dyDescent="0.3">
      <c r="A123" s="200"/>
      <c r="B123" s="97">
        <v>106</v>
      </c>
      <c r="C123" s="87" t="s">
        <v>128</v>
      </c>
      <c r="D123" s="98"/>
      <c r="E123" s="99" t="e">
        <f>+'IM CABILDO'!E123+'IM CALERA'!E123+'IM CON CON'!E123+'IM HIJUELAS'!E123+'IM LA CRUZ'!E123+'IM LA LIGUA'!E123+'IM LIMACHE'!E123+'IM NOGALES'!E123+'IM OLMUE'!E123+'IM PAPUDO'!E123+'IM PETORCA'!E123+'IM PUCHUNCAVI'!E123+'IM QUILLOTA'!E123+'IM QUILPUE'!E123+'IM QUINTERO'!E123+'IM VILLA ALEMANA'!E123+'IM VIÑA DEL MAR'!E123+'IM ZAPALLAR'!#REF!</f>
        <v>#REF!</v>
      </c>
      <c r="F123" s="100">
        <f t="shared" si="6"/>
        <v>0</v>
      </c>
      <c r="G123" s="101" t="e">
        <f>+'IM CABILDO'!G123+'IM CALERA'!G123+'IM CON CON'!G123+'IM HIJUELAS'!G123+'IM LA CRUZ'!G123+'IM LA LIGUA'!G123+'IM LIMACHE'!G123+'IM NOGALES'!G123+'IM OLMUE'!G123+'IM PAPUDO'!G123+'IM PETORCA'!G123+'IM PUCHUNCAVI'!G123+'IM QUILLOTA'!G123+'IM QUILPUE'!G123+'IM QUINTERO'!G123+'IM VILLA ALEMANA'!G123+'IM VIÑA DEL MAR'!G123+'IM ZAPALLAR'!#REF!</f>
        <v>#REF!</v>
      </c>
      <c r="H123" s="101" t="e">
        <f>SUM('IM CABILDO'!H123+'IM CALERA'!H123+'IM CON CON'!H123+'IM HIJUELAS'!H123+'IM LA CRUZ'!H123+'IM LA LIGUA'!H123+'IM LIMACHE'!H123+'IM NOGALES'!H123+'IM OLMUE'!H123+'IM PAPUDO'!H123+'IM PETORCA'!H123+'IM PUCHUNCAVI'!H123+'IM QUILLOTA'!H123+'IM QUILPUE'!H123+'IM QUINTERO'!H123+'IM VILLA ALEMANA'!H123+'IM VIÑA DEL MAR'!H123+'IM ZAPALLAR'!#REF!)</f>
        <v>#REF!</v>
      </c>
      <c r="I123" s="101" t="e">
        <f>SUM('IM CABILDO'!I123+'IM CALERA'!I123+'IM CON CON'!I123+'IM HIJUELAS'!I123+'IM LA CRUZ'!I123+'IM LA LIGUA'!I123+'IM LIMACHE'!I123+'IM NOGALES'!I123+'IM OLMUE'!I123+'IM PAPUDO'!I123+'IM PETORCA'!I123+'IM PUCHUNCAVI'!I123+'IM QUILLOTA'!I123+'IM QUILPUE'!I123+'IM QUINTERO'!I123+'IM VILLA ALEMANA'!I123+'IM VIÑA DEL MAR'!I123+'IM ZAPALLAR'!#REF!)</f>
        <v>#REF!</v>
      </c>
      <c r="J123" s="108"/>
      <c r="K123" s="107"/>
      <c r="L123" s="107"/>
      <c r="M123" s="107"/>
      <c r="N123" s="107"/>
      <c r="O123" s="107"/>
      <c r="P123" s="107"/>
      <c r="Q123" s="107"/>
      <c r="R123" s="107"/>
      <c r="S123" s="109"/>
      <c r="T123" s="109"/>
      <c r="U123" s="209"/>
      <c r="V123" s="234" t="e">
        <f t="shared" si="7"/>
        <v>#REF!</v>
      </c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11"/>
    </row>
    <row r="124" spans="1:36" s="117" customFormat="1" ht="30.75" customHeight="1" thickBot="1" x14ac:dyDescent="0.3">
      <c r="A124" s="200"/>
      <c r="B124" s="97">
        <v>107</v>
      </c>
      <c r="C124" s="87" t="s">
        <v>129</v>
      </c>
      <c r="D124" s="98"/>
      <c r="E124" s="99" t="e">
        <f>+'IM CABILDO'!E124+'IM CALERA'!E124+'IM CON CON'!E124+'IM HIJUELAS'!E124+'IM LA CRUZ'!E124+'IM LA LIGUA'!E124+'IM LIMACHE'!E124+'IM NOGALES'!E124+'IM OLMUE'!E124+'IM PAPUDO'!E124+'IM PETORCA'!E124+'IM PUCHUNCAVI'!E124+'IM QUILLOTA'!E124+'IM QUILPUE'!E124+'IM QUINTERO'!E124+'IM VILLA ALEMANA'!E124+'IM VIÑA DEL MAR'!E124+'IM ZAPALLAR'!#REF!</f>
        <v>#REF!</v>
      </c>
      <c r="F124" s="100">
        <f t="shared" si="6"/>
        <v>0</v>
      </c>
      <c r="G124" s="101" t="e">
        <f>+'IM CABILDO'!G124+'IM CALERA'!G124+'IM CON CON'!G124+'IM HIJUELAS'!G124+'IM LA CRUZ'!G124+'IM LA LIGUA'!G124+'IM LIMACHE'!G124+'IM NOGALES'!G124+'IM OLMUE'!G124+'IM PAPUDO'!G124+'IM PETORCA'!G124+'IM PUCHUNCAVI'!G124+'IM QUILLOTA'!G124+'IM QUILPUE'!G124+'IM QUINTERO'!G124+'IM VILLA ALEMANA'!G124+'IM VIÑA DEL MAR'!G124+'IM ZAPALLAR'!#REF!</f>
        <v>#REF!</v>
      </c>
      <c r="H124" s="101" t="e">
        <f>SUM('IM CABILDO'!H124+'IM CALERA'!H124+'IM CON CON'!H124+'IM HIJUELAS'!H124+'IM LA CRUZ'!H124+'IM LA LIGUA'!H124+'IM LIMACHE'!H124+'IM NOGALES'!H124+'IM OLMUE'!H124+'IM PAPUDO'!H124+'IM PETORCA'!H124+'IM PUCHUNCAVI'!H124+'IM QUILLOTA'!H124+'IM QUILPUE'!H124+'IM QUINTERO'!H124+'IM VILLA ALEMANA'!H124+'IM VIÑA DEL MAR'!H124+'IM ZAPALLAR'!#REF!)</f>
        <v>#REF!</v>
      </c>
      <c r="I124" s="101" t="e">
        <f>SUM('IM CABILDO'!I124+'IM CALERA'!I124+'IM CON CON'!I124+'IM HIJUELAS'!I124+'IM LA CRUZ'!I124+'IM LA LIGUA'!I124+'IM LIMACHE'!I124+'IM NOGALES'!I124+'IM OLMUE'!I124+'IM PAPUDO'!I124+'IM PETORCA'!I124+'IM PUCHUNCAVI'!I124+'IM QUILLOTA'!I124+'IM QUILPUE'!I124+'IM QUINTERO'!I124+'IM VILLA ALEMANA'!I124+'IM VIÑA DEL MAR'!I124+'IM ZAPALLAR'!#REF!)</f>
        <v>#REF!</v>
      </c>
      <c r="J124" s="108"/>
      <c r="K124" s="107"/>
      <c r="L124" s="107"/>
      <c r="M124" s="107"/>
      <c r="N124" s="107"/>
      <c r="O124" s="107"/>
      <c r="P124" s="107"/>
      <c r="Q124" s="107"/>
      <c r="R124" s="107"/>
      <c r="S124" s="109"/>
      <c r="T124" s="109"/>
      <c r="U124" s="209"/>
      <c r="V124" s="234" t="e">
        <f t="shared" si="7"/>
        <v>#REF!</v>
      </c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11"/>
    </row>
    <row r="125" spans="1:36" s="117" customFormat="1" ht="30.75" customHeight="1" thickBot="1" x14ac:dyDescent="0.3">
      <c r="A125" s="200"/>
      <c r="B125" s="97">
        <v>108</v>
      </c>
      <c r="C125" s="87" t="s">
        <v>130</v>
      </c>
      <c r="D125" s="98"/>
      <c r="E125" s="99" t="e">
        <f>+'IM CABILDO'!E125+'IM CALERA'!E125+'IM CON CON'!E125+'IM HIJUELAS'!E125+'IM LA CRUZ'!E125+'IM LA LIGUA'!E125+'IM LIMACHE'!E125+'IM NOGALES'!E125+'IM OLMUE'!E125+'IM PAPUDO'!E125+'IM PETORCA'!E125+'IM PUCHUNCAVI'!E125+'IM QUILLOTA'!E125+'IM QUILPUE'!E125+'IM QUINTERO'!E125+'IM VILLA ALEMANA'!E125+'IM VIÑA DEL MAR'!E125+'IM ZAPALLAR'!#REF!</f>
        <v>#REF!</v>
      </c>
      <c r="F125" s="100">
        <f t="shared" si="6"/>
        <v>0</v>
      </c>
      <c r="G125" s="101" t="e">
        <f>+'IM CABILDO'!G125+'IM CALERA'!G125+'IM CON CON'!G125+'IM HIJUELAS'!G125+'IM LA CRUZ'!G125+'IM LA LIGUA'!G125+'IM LIMACHE'!G125+'IM NOGALES'!G125+'IM OLMUE'!G125+'IM PAPUDO'!G125+'IM PETORCA'!G125+'IM PUCHUNCAVI'!G125+'IM QUILLOTA'!G125+'IM QUILPUE'!G125+'IM QUINTERO'!G125+'IM VILLA ALEMANA'!G125+'IM VIÑA DEL MAR'!G125+'IM ZAPALLAR'!#REF!</f>
        <v>#REF!</v>
      </c>
      <c r="H125" s="101" t="e">
        <f>SUM('IM CABILDO'!H125+'IM CALERA'!H125+'IM CON CON'!H125+'IM HIJUELAS'!H125+'IM LA CRUZ'!H125+'IM LA LIGUA'!H125+'IM LIMACHE'!H125+'IM NOGALES'!H125+'IM OLMUE'!H125+'IM PAPUDO'!H125+'IM PETORCA'!H125+'IM PUCHUNCAVI'!H125+'IM QUILLOTA'!H125+'IM QUILPUE'!H125+'IM QUINTERO'!H125+'IM VILLA ALEMANA'!H125+'IM VIÑA DEL MAR'!H125+'IM ZAPALLAR'!#REF!)</f>
        <v>#REF!</v>
      </c>
      <c r="I125" s="101" t="e">
        <f>SUM('IM CABILDO'!I125+'IM CALERA'!I125+'IM CON CON'!I125+'IM HIJUELAS'!I125+'IM LA CRUZ'!I125+'IM LA LIGUA'!I125+'IM LIMACHE'!I125+'IM NOGALES'!I125+'IM OLMUE'!I125+'IM PAPUDO'!I125+'IM PETORCA'!I125+'IM PUCHUNCAVI'!I125+'IM QUILLOTA'!I125+'IM QUILPUE'!I125+'IM QUINTERO'!I125+'IM VILLA ALEMANA'!I125+'IM VIÑA DEL MAR'!I125+'IM ZAPALLAR'!#REF!)</f>
        <v>#REF!</v>
      </c>
      <c r="J125" s="108"/>
      <c r="K125" s="107"/>
      <c r="L125" s="107"/>
      <c r="M125" s="107"/>
      <c r="N125" s="107"/>
      <c r="O125" s="107"/>
      <c r="P125" s="107"/>
      <c r="Q125" s="107"/>
      <c r="R125" s="107"/>
      <c r="S125" s="109"/>
      <c r="T125" s="109"/>
      <c r="U125" s="209"/>
      <c r="V125" s="234" t="e">
        <f t="shared" si="7"/>
        <v>#REF!</v>
      </c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11"/>
    </row>
    <row r="126" spans="1:36" s="216" customFormat="1" ht="30.75" customHeight="1" thickBot="1" x14ac:dyDescent="0.3">
      <c r="A126" s="213"/>
      <c r="B126" s="97">
        <v>109</v>
      </c>
      <c r="C126" s="87" t="s">
        <v>131</v>
      </c>
      <c r="D126" s="98"/>
      <c r="E126" s="99" t="e">
        <f>+'IM CABILDO'!E126+'IM CALERA'!E126+'IM CON CON'!E126+'IM HIJUELAS'!E126+'IM LA CRUZ'!E126+'IM LA LIGUA'!E126+'IM LIMACHE'!E126+'IM NOGALES'!E126+'IM OLMUE'!E126+'IM PAPUDO'!E126+'IM PETORCA'!E126+'IM PUCHUNCAVI'!E126+'IM QUILLOTA'!E126+'IM QUILPUE'!E126+'IM QUINTERO'!E126+'IM VILLA ALEMANA'!E126+'IM VIÑA DEL MAR'!E126+'IM ZAPALLAR'!#REF!</f>
        <v>#REF!</v>
      </c>
      <c r="F126" s="100">
        <f t="shared" si="6"/>
        <v>0</v>
      </c>
      <c r="G126" s="101" t="e">
        <f>+'IM CABILDO'!G126+'IM CALERA'!G126+'IM CON CON'!G126+'IM HIJUELAS'!G126+'IM LA CRUZ'!G126+'IM LA LIGUA'!G126+'IM LIMACHE'!G126+'IM NOGALES'!G126+'IM OLMUE'!G126+'IM PAPUDO'!G126+'IM PETORCA'!G126+'IM PUCHUNCAVI'!G126+'IM QUILLOTA'!G126+'IM QUILPUE'!G126+'IM QUINTERO'!G126+'IM VILLA ALEMANA'!G126+'IM VIÑA DEL MAR'!G126+'IM ZAPALLAR'!#REF!</f>
        <v>#REF!</v>
      </c>
      <c r="H126" s="101" t="e">
        <f>SUM('IM CABILDO'!H126+'IM CALERA'!H126+'IM CON CON'!H126+'IM HIJUELAS'!H126+'IM LA CRUZ'!H126+'IM LA LIGUA'!H126+'IM LIMACHE'!H126+'IM NOGALES'!H126+'IM OLMUE'!H126+'IM PAPUDO'!H126+'IM PETORCA'!H126+'IM PUCHUNCAVI'!H126+'IM QUILLOTA'!H126+'IM QUILPUE'!H126+'IM QUINTERO'!H126+'IM VILLA ALEMANA'!H126+'IM VIÑA DEL MAR'!H126+'IM ZAPALLAR'!#REF!)</f>
        <v>#REF!</v>
      </c>
      <c r="I126" s="101" t="e">
        <f>SUM('IM CABILDO'!I126+'IM CALERA'!I126+'IM CON CON'!I126+'IM HIJUELAS'!I126+'IM LA CRUZ'!I126+'IM LA LIGUA'!I126+'IM LIMACHE'!I126+'IM NOGALES'!I126+'IM OLMUE'!I126+'IM PAPUDO'!I126+'IM PETORCA'!I126+'IM PUCHUNCAVI'!I126+'IM QUILLOTA'!I126+'IM QUILPUE'!I126+'IM QUINTERO'!I126+'IM VILLA ALEMANA'!I126+'IM VIÑA DEL MAR'!I126+'IM ZAPALLAR'!#REF!)</f>
        <v>#REF!</v>
      </c>
      <c r="J126" s="108"/>
      <c r="K126" s="107"/>
      <c r="L126" s="107"/>
      <c r="M126" s="107"/>
      <c r="N126" s="107"/>
      <c r="O126" s="107"/>
      <c r="P126" s="107"/>
      <c r="Q126" s="107"/>
      <c r="R126" s="107"/>
      <c r="S126" s="109"/>
      <c r="T126" s="109"/>
      <c r="U126" s="214"/>
      <c r="V126" s="234" t="e">
        <f t="shared" si="7"/>
        <v>#REF!</v>
      </c>
      <c r="W126" s="214"/>
      <c r="X126" s="214"/>
      <c r="Y126" s="214"/>
      <c r="Z126" s="214"/>
      <c r="AA126" s="214"/>
      <c r="AB126" s="214"/>
      <c r="AC126" s="214"/>
      <c r="AD126" s="214"/>
      <c r="AE126" s="214"/>
      <c r="AF126" s="214"/>
      <c r="AG126" s="214"/>
      <c r="AH126" s="214"/>
      <c r="AI126" s="214"/>
      <c r="AJ126" s="215"/>
    </row>
    <row r="127" spans="1:36" s="117" customFormat="1" ht="30.75" customHeight="1" thickBot="1" x14ac:dyDescent="0.3">
      <c r="A127" s="200"/>
      <c r="B127" s="97">
        <v>110</v>
      </c>
      <c r="C127" s="87" t="s">
        <v>132</v>
      </c>
      <c r="D127" s="98"/>
      <c r="E127" s="99" t="e">
        <f>+'IM CABILDO'!E127+'IM CALERA'!E127+'IM CON CON'!E127+'IM HIJUELAS'!E127+'IM LA CRUZ'!E127+'IM LA LIGUA'!E127+'IM LIMACHE'!E127+'IM NOGALES'!E127+'IM OLMUE'!E127+'IM PAPUDO'!E127+'IM PETORCA'!E127+'IM PUCHUNCAVI'!E127+'IM QUILLOTA'!E127+'IM QUILPUE'!E127+'IM QUINTERO'!E127+'IM VILLA ALEMANA'!E127+'IM VIÑA DEL MAR'!E127+'IM ZAPALLAR'!#REF!</f>
        <v>#REF!</v>
      </c>
      <c r="F127" s="100">
        <f t="shared" si="6"/>
        <v>0</v>
      </c>
      <c r="G127" s="101" t="e">
        <f>+'IM CABILDO'!G127+'IM CALERA'!G127+'IM CON CON'!G127+'IM HIJUELAS'!G127+'IM LA CRUZ'!G127+'IM LA LIGUA'!G127+'IM LIMACHE'!G127+'IM NOGALES'!G127+'IM OLMUE'!G127+'IM PAPUDO'!G127+'IM PETORCA'!G127+'IM PUCHUNCAVI'!G127+'IM QUILLOTA'!G127+'IM QUILPUE'!G127+'IM QUINTERO'!G127+'IM VILLA ALEMANA'!G127+'IM VIÑA DEL MAR'!G127+'IM ZAPALLAR'!#REF!</f>
        <v>#REF!</v>
      </c>
      <c r="H127" s="101" t="e">
        <f>SUM('IM CABILDO'!H127+'IM CALERA'!H127+'IM CON CON'!H127+'IM HIJUELAS'!H127+'IM LA CRUZ'!H127+'IM LA LIGUA'!H127+'IM LIMACHE'!H127+'IM NOGALES'!H127+'IM OLMUE'!H127+'IM PAPUDO'!H127+'IM PETORCA'!H127+'IM PUCHUNCAVI'!H127+'IM QUILLOTA'!H127+'IM QUILPUE'!H127+'IM QUINTERO'!H127+'IM VILLA ALEMANA'!H127+'IM VIÑA DEL MAR'!H127+'IM ZAPALLAR'!#REF!)</f>
        <v>#REF!</v>
      </c>
      <c r="I127" s="101" t="e">
        <f>SUM('IM CABILDO'!I127+'IM CALERA'!I127+'IM CON CON'!I127+'IM HIJUELAS'!I127+'IM LA CRUZ'!I127+'IM LA LIGUA'!I127+'IM LIMACHE'!I127+'IM NOGALES'!I127+'IM OLMUE'!I127+'IM PAPUDO'!I127+'IM PETORCA'!I127+'IM PUCHUNCAVI'!I127+'IM QUILLOTA'!I127+'IM QUILPUE'!I127+'IM QUINTERO'!I127+'IM VILLA ALEMANA'!I127+'IM VIÑA DEL MAR'!I127+'IM ZAPALLAR'!#REF!)</f>
        <v>#REF!</v>
      </c>
      <c r="J127" s="108"/>
      <c r="K127" s="107"/>
      <c r="L127" s="107"/>
      <c r="M127" s="107"/>
      <c r="N127" s="107"/>
      <c r="O127" s="107"/>
      <c r="P127" s="107"/>
      <c r="Q127" s="107"/>
      <c r="R127" s="107"/>
      <c r="S127" s="109"/>
      <c r="T127" s="109"/>
      <c r="U127" s="209"/>
      <c r="V127" s="234" t="e">
        <f t="shared" si="7"/>
        <v>#REF!</v>
      </c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11"/>
    </row>
    <row r="128" spans="1:36" s="117" customFormat="1" ht="30.75" customHeight="1" thickBot="1" x14ac:dyDescent="0.3">
      <c r="A128" s="200"/>
      <c r="B128" s="97">
        <v>111</v>
      </c>
      <c r="C128" s="87" t="s">
        <v>133</v>
      </c>
      <c r="D128" s="98"/>
      <c r="E128" s="99" t="e">
        <f>+'IM CABILDO'!E128+'IM CALERA'!E128+'IM CON CON'!E128+'IM HIJUELAS'!E128+'IM LA CRUZ'!E128+'IM LA LIGUA'!E128+'IM LIMACHE'!E128+'IM NOGALES'!E128+'IM OLMUE'!E128+'IM PAPUDO'!E128+'IM PETORCA'!E128+'IM PUCHUNCAVI'!E128+'IM QUILLOTA'!E128+'IM QUILPUE'!E128+'IM QUINTERO'!E128+'IM VILLA ALEMANA'!E128+'IM VIÑA DEL MAR'!E128+'IM ZAPALLAR'!#REF!</f>
        <v>#REF!</v>
      </c>
      <c r="F128" s="100">
        <f t="shared" si="6"/>
        <v>0</v>
      </c>
      <c r="G128" s="101" t="e">
        <f>+'IM CABILDO'!G128+'IM CALERA'!G128+'IM CON CON'!G128+'IM HIJUELAS'!G128+'IM LA CRUZ'!G128+'IM LA LIGUA'!G128+'IM LIMACHE'!G128+'IM NOGALES'!G128+'IM OLMUE'!G128+'IM PAPUDO'!G128+'IM PETORCA'!G128+'IM PUCHUNCAVI'!G128+'IM QUILLOTA'!G128+'IM QUILPUE'!G128+'IM QUINTERO'!G128+'IM VILLA ALEMANA'!G128+'IM VIÑA DEL MAR'!G128+'IM ZAPALLAR'!#REF!</f>
        <v>#REF!</v>
      </c>
      <c r="H128" s="101" t="e">
        <f>SUM('IM CABILDO'!H128+'IM CALERA'!H128+'IM CON CON'!H128+'IM HIJUELAS'!H128+'IM LA CRUZ'!H128+'IM LA LIGUA'!H128+'IM LIMACHE'!H128+'IM NOGALES'!H128+'IM OLMUE'!H128+'IM PAPUDO'!H128+'IM PETORCA'!H128+'IM PUCHUNCAVI'!H128+'IM QUILLOTA'!H128+'IM QUILPUE'!H128+'IM QUINTERO'!H128+'IM VILLA ALEMANA'!H128+'IM VIÑA DEL MAR'!H128+'IM ZAPALLAR'!#REF!)</f>
        <v>#REF!</v>
      </c>
      <c r="I128" s="101" t="e">
        <f>SUM('IM CABILDO'!I128+'IM CALERA'!I128+'IM CON CON'!I128+'IM HIJUELAS'!I128+'IM LA CRUZ'!I128+'IM LA LIGUA'!I128+'IM LIMACHE'!I128+'IM NOGALES'!I128+'IM OLMUE'!I128+'IM PAPUDO'!I128+'IM PETORCA'!I128+'IM PUCHUNCAVI'!I128+'IM QUILLOTA'!I128+'IM QUILPUE'!I128+'IM QUINTERO'!I128+'IM VILLA ALEMANA'!I128+'IM VIÑA DEL MAR'!I128+'IM ZAPALLAR'!#REF!)</f>
        <v>#REF!</v>
      </c>
      <c r="J128" s="108"/>
      <c r="K128" s="107"/>
      <c r="L128" s="107"/>
      <c r="M128" s="107"/>
      <c r="N128" s="107"/>
      <c r="O128" s="107"/>
      <c r="P128" s="107"/>
      <c r="Q128" s="107"/>
      <c r="R128" s="107"/>
      <c r="S128" s="109"/>
      <c r="T128" s="109"/>
      <c r="U128" s="209"/>
      <c r="V128" s="234" t="e">
        <f t="shared" si="7"/>
        <v>#REF!</v>
      </c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11"/>
    </row>
    <row r="129" spans="1:36" s="117" customFormat="1" ht="30.75" customHeight="1" thickBot="1" x14ac:dyDescent="0.3">
      <c r="A129" s="200"/>
      <c r="B129" s="97">
        <v>112</v>
      </c>
      <c r="C129" s="87" t="s">
        <v>134</v>
      </c>
      <c r="D129" s="98"/>
      <c r="E129" s="99" t="e">
        <f>+'IM CABILDO'!E129+'IM CALERA'!E129+'IM CON CON'!E129+'IM HIJUELAS'!E129+'IM LA CRUZ'!E129+'IM LA LIGUA'!E129+'IM LIMACHE'!E129+'IM NOGALES'!E129+'IM OLMUE'!E129+'IM PAPUDO'!E129+'IM PETORCA'!E129+'IM PUCHUNCAVI'!E129+'IM QUILLOTA'!E129+'IM QUILPUE'!E129+'IM QUINTERO'!E129+'IM VILLA ALEMANA'!E129+'IM VIÑA DEL MAR'!E129+'IM ZAPALLAR'!#REF!</f>
        <v>#REF!</v>
      </c>
      <c r="F129" s="100" t="e">
        <f t="shared" si="6"/>
        <v>#REF!</v>
      </c>
      <c r="G129" s="101" t="e">
        <f>+'IM CABILDO'!G129+'IM CALERA'!G129+'IM CON CON'!G129+'IM HIJUELAS'!G129+'IM LA CRUZ'!G129+'IM LA LIGUA'!G129+'IM LIMACHE'!G129+'IM NOGALES'!G129+'IM OLMUE'!G129+'IM PAPUDO'!G129+'IM PETORCA'!G129+'IM PUCHUNCAVI'!G129+'IM QUILLOTA'!G129+'IM QUILPUE'!G129+'IM QUINTERO'!G129+'IM VILLA ALEMANA'!G129+'IM VIÑA DEL MAR'!G129+'IM ZAPALLAR'!#REF!</f>
        <v>#REF!</v>
      </c>
      <c r="H129" s="101" t="e">
        <f>SUM('IM CABILDO'!H129+'IM CALERA'!H129+'IM CON CON'!H129+'IM HIJUELAS'!H129+'IM LA CRUZ'!H129+'IM LA LIGUA'!H129+'IM LIMACHE'!H129+'IM NOGALES'!H129+'IM OLMUE'!H129+'IM PAPUDO'!H129+'IM PETORCA'!H129+'IM PUCHUNCAVI'!H129+'IM QUILLOTA'!H129+'IM QUILPUE'!H129+'IM QUINTERO'!H129+'IM VILLA ALEMANA'!H129+'IM VIÑA DEL MAR'!H129+'IM ZAPALLAR'!#REF!)</f>
        <v>#REF!</v>
      </c>
      <c r="I129" s="101" t="e">
        <f>SUM('IM CABILDO'!I129+'IM CALERA'!I129+'IM CON CON'!I129+'IM HIJUELAS'!I129+'IM LA CRUZ'!I129+'IM LA LIGUA'!I129+'IM LIMACHE'!I129+'IM NOGALES'!I129+'IM OLMUE'!I129+'IM PAPUDO'!I129+'IM PETORCA'!I129+'IM PUCHUNCAVI'!I129+'IM QUILLOTA'!I129+'IM QUILPUE'!I129+'IM QUINTERO'!I129+'IM VILLA ALEMANA'!I129+'IM VIÑA DEL MAR'!I129+'IM ZAPALLAR'!#REF!)</f>
        <v>#REF!</v>
      </c>
      <c r="J129" s="108"/>
      <c r="K129" s="107"/>
      <c r="L129" s="107"/>
      <c r="M129" s="107"/>
      <c r="N129" s="107"/>
      <c r="O129" s="107"/>
      <c r="P129" s="107"/>
      <c r="Q129" s="107"/>
      <c r="R129" s="107"/>
      <c r="S129" s="109" t="e">
        <f>SUM(G129:R129)</f>
        <v>#REF!</v>
      </c>
      <c r="T129" s="109" t="e">
        <f>+F129-S129</f>
        <v>#REF!</v>
      </c>
      <c r="U129" s="209"/>
      <c r="V129" s="234" t="e">
        <f t="shared" si="7"/>
        <v>#REF!</v>
      </c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11"/>
    </row>
    <row r="130" spans="1:36" s="117" customFormat="1" ht="18.75" thickBot="1" x14ac:dyDescent="0.3">
      <c r="B130" s="236"/>
      <c r="C130" s="123" t="s">
        <v>180</v>
      </c>
      <c r="D130" s="124"/>
      <c r="E130" s="125" t="e">
        <f>SUM(E15:E129)</f>
        <v>#REF!</v>
      </c>
      <c r="F130" s="126" t="e">
        <f>SUM(F15:F129)</f>
        <v>#REF!</v>
      </c>
      <c r="G130" s="127">
        <f>+'IM CABILDO'!G130+'IM CALERA'!G130+'IM CON CON'!G130+'IM HIJUELAS'!G130+'IM LA CRUZ'!G130+'IM LA LIGUA'!G130+'IM LIMACHE'!G130+'IM NOGALES'!G130+'IM OLMUE'!G130+'IM PAPUDO'!G130+'IM PETORCA'!G130+'IM PUCHUNCAVI'!G130+'IM QUILLOTA'!G130+'IM QUILPUE'!G130+'IM QUINTERO'!G130+'IM VILLA ALEMANA'!G130+'IM VIÑA DEL MAR'!G130+'IM ZAPALLAR'!G41</f>
        <v>3890728428</v>
      </c>
      <c r="H130" s="127">
        <f>SUM('IM CABILDO'!H130+'IM CALERA'!H130+'IM CON CON'!H130+'IM HIJUELAS'!H130+'IM LA CRUZ'!H130+'IM LA LIGUA'!H130+'IM LIMACHE'!H130+'IM NOGALES'!H130+'IM OLMUE'!H130+'IM PAPUDO'!H130+'IM PETORCA'!H130+'IM PUCHUNCAVI'!H130+'IM QUILLOTA'!H130+'IM QUILPUE'!H130+'IM QUINTERO'!H130+'IM VILLA ALEMANA'!H130+'IM VIÑA DEL MAR'!H130+'IM ZAPALLAR'!H41)</f>
        <v>3819812644</v>
      </c>
      <c r="I130" s="127">
        <f>SUM('IM CABILDO'!I130+'IM CALERA'!I130+'IM CON CON'!I130+'IM HIJUELAS'!I130+'IM LA CRUZ'!I130+'IM LA LIGUA'!I130+'IM LIMACHE'!I130+'IM NOGALES'!I130+'IM OLMUE'!I130+'IM PAPUDO'!I130+'IM PETORCA'!I130+'IM PUCHUNCAVI'!I130+'IM QUILLOTA'!I130+'IM QUILPUE'!I130+'IM QUINTERO'!I130+'IM VILLA ALEMANA'!I130+'IM VIÑA DEL MAR'!I130+'IM ZAPALLAR'!I41)</f>
        <v>5258144861.9000006</v>
      </c>
      <c r="J130" s="127">
        <f t="shared" ref="J130:T130" si="8">SUM(J15:J129)</f>
        <v>0</v>
      </c>
      <c r="K130" s="127">
        <f t="shared" si="8"/>
        <v>0</v>
      </c>
      <c r="L130" s="127">
        <f t="shared" si="8"/>
        <v>0</v>
      </c>
      <c r="M130" s="127">
        <f t="shared" si="8"/>
        <v>0</v>
      </c>
      <c r="N130" s="127">
        <f t="shared" si="8"/>
        <v>0</v>
      </c>
      <c r="O130" s="127">
        <f t="shared" si="8"/>
        <v>0</v>
      </c>
      <c r="P130" s="127">
        <f t="shared" si="8"/>
        <v>0</v>
      </c>
      <c r="Q130" s="127">
        <f t="shared" si="8"/>
        <v>0</v>
      </c>
      <c r="R130" s="127">
        <f t="shared" si="8"/>
        <v>0</v>
      </c>
      <c r="S130" s="127" t="e">
        <f t="shared" si="8"/>
        <v>#REF!</v>
      </c>
      <c r="T130" s="127" t="e">
        <f t="shared" si="8"/>
        <v>#REF!</v>
      </c>
      <c r="U130" s="209"/>
      <c r="V130" s="234" t="e">
        <f>+E130-F130</f>
        <v>#REF!</v>
      </c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11"/>
    </row>
    <row r="131" spans="1:36" s="117" customFormat="1" ht="21.75" customHeight="1" x14ac:dyDescent="0.25">
      <c r="B131" s="236"/>
      <c r="S131" s="236"/>
      <c r="T131" s="236"/>
      <c r="V131" s="235"/>
    </row>
    <row r="132" spans="1:36" s="117" customFormat="1" ht="21.75" customHeight="1" x14ac:dyDescent="0.25">
      <c r="B132" s="236"/>
      <c r="F132" s="217"/>
      <c r="G132" s="217"/>
      <c r="I132" s="217"/>
      <c r="S132" s="236"/>
      <c r="T132" s="236"/>
      <c r="V132" s="235"/>
    </row>
    <row r="133" spans="1:36" s="117" customFormat="1" ht="21.75" customHeight="1" thickBot="1" x14ac:dyDescent="0.3">
      <c r="B133" s="236"/>
      <c r="S133" s="236"/>
      <c r="T133" s="236"/>
      <c r="V133" s="235"/>
    </row>
    <row r="134" spans="1:36" s="117" customFormat="1" x14ac:dyDescent="0.25">
      <c r="B134" s="236"/>
      <c r="C134" s="218" t="s">
        <v>138</v>
      </c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20"/>
      <c r="T134" s="221"/>
      <c r="V134" s="235"/>
    </row>
    <row r="135" spans="1:36" s="86" customFormat="1" x14ac:dyDescent="0.25">
      <c r="C135" s="373" t="s">
        <v>136</v>
      </c>
      <c r="D135" s="374"/>
      <c r="E135" s="374"/>
      <c r="F135" s="374"/>
      <c r="G135" s="374"/>
      <c r="H135" s="374"/>
      <c r="I135" s="374"/>
      <c r="J135" s="374"/>
      <c r="K135" s="374"/>
      <c r="L135" s="374"/>
      <c r="M135" s="374"/>
      <c r="N135" s="374"/>
      <c r="O135" s="374"/>
      <c r="P135" s="374"/>
      <c r="Q135" s="374"/>
      <c r="R135" s="374"/>
      <c r="S135" s="374"/>
      <c r="T135" s="375"/>
      <c r="V135" s="233"/>
    </row>
    <row r="136" spans="1:36" s="86" customFormat="1" x14ac:dyDescent="0.25">
      <c r="C136" s="373" t="s">
        <v>137</v>
      </c>
      <c r="D136" s="374"/>
      <c r="E136" s="374"/>
      <c r="F136" s="374"/>
      <c r="G136" s="374"/>
      <c r="H136" s="374"/>
      <c r="I136" s="374"/>
      <c r="J136" s="374"/>
      <c r="K136" s="374"/>
      <c r="L136" s="374"/>
      <c r="M136" s="374"/>
      <c r="N136" s="374"/>
      <c r="O136" s="374"/>
      <c r="P136" s="374"/>
      <c r="Q136" s="374"/>
      <c r="R136" s="374"/>
      <c r="S136" s="374"/>
      <c r="T136" s="375"/>
      <c r="V136" s="233"/>
    </row>
    <row r="137" spans="1:36" s="86" customFormat="1" x14ac:dyDescent="0.25">
      <c r="C137" s="373"/>
      <c r="D137" s="374"/>
      <c r="E137" s="374"/>
      <c r="F137" s="374"/>
      <c r="G137" s="374"/>
      <c r="H137" s="374"/>
      <c r="I137" s="374"/>
      <c r="J137" s="374"/>
      <c r="K137" s="374"/>
      <c r="L137" s="374"/>
      <c r="M137" s="374"/>
      <c r="N137" s="374"/>
      <c r="O137" s="374"/>
      <c r="P137" s="374"/>
      <c r="Q137" s="374"/>
      <c r="R137" s="374"/>
      <c r="S137" s="374"/>
      <c r="T137" s="375"/>
      <c r="V137" s="233"/>
    </row>
    <row r="138" spans="1:36" ht="21.75" customHeight="1" thickBot="1" x14ac:dyDescent="0.3">
      <c r="C138" s="222"/>
      <c r="D138" s="223"/>
      <c r="E138" s="224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5"/>
    </row>
    <row r="139" spans="1:36" s="117" customFormat="1" ht="21.75" customHeight="1" x14ac:dyDescent="0.25">
      <c r="B139" s="236"/>
      <c r="S139" s="236"/>
      <c r="T139" s="236"/>
      <c r="V139" s="235"/>
    </row>
    <row r="140" spans="1:36" s="117" customFormat="1" ht="21.75" customHeight="1" x14ac:dyDescent="0.25">
      <c r="B140" s="236"/>
      <c r="S140" s="236"/>
      <c r="T140" s="236"/>
      <c r="V140" s="235"/>
    </row>
    <row r="141" spans="1:36" s="117" customFormat="1" ht="21.75" customHeight="1" x14ac:dyDescent="0.25">
      <c r="B141" s="236"/>
      <c r="S141" s="236"/>
      <c r="T141" s="236"/>
      <c r="V141" s="235"/>
    </row>
    <row r="142" spans="1:36" s="117" customFormat="1" ht="21.75" customHeight="1" x14ac:dyDescent="0.25">
      <c r="B142" s="236"/>
      <c r="S142" s="236"/>
      <c r="T142" s="236"/>
      <c r="V142" s="235"/>
    </row>
    <row r="143" spans="1:36" s="117" customFormat="1" ht="21.75" customHeight="1" x14ac:dyDescent="0.25">
      <c r="B143" s="236"/>
      <c r="S143" s="236"/>
      <c r="T143" s="236"/>
      <c r="V143" s="235"/>
    </row>
    <row r="144" spans="1:36" s="117" customFormat="1" ht="21.75" customHeight="1" x14ac:dyDescent="0.25">
      <c r="B144" s="236"/>
      <c r="S144" s="236"/>
      <c r="T144" s="236"/>
      <c r="V144" s="235"/>
    </row>
    <row r="145" spans="2:22" s="117" customFormat="1" ht="21.75" customHeight="1" x14ac:dyDescent="0.25">
      <c r="B145" s="236"/>
      <c r="S145" s="236"/>
      <c r="T145" s="236"/>
      <c r="V145" s="235"/>
    </row>
    <row r="146" spans="2:22" s="117" customFormat="1" ht="21.75" customHeight="1" x14ac:dyDescent="0.25">
      <c r="B146" s="236"/>
      <c r="S146" s="236"/>
      <c r="T146" s="236"/>
      <c r="V146" s="235"/>
    </row>
    <row r="147" spans="2:22" s="117" customFormat="1" ht="21.75" customHeight="1" x14ac:dyDescent="0.25">
      <c r="B147" s="236"/>
      <c r="S147" s="236"/>
      <c r="T147" s="236"/>
      <c r="V147" s="235"/>
    </row>
    <row r="148" spans="2:22" s="117" customFormat="1" ht="21.75" customHeight="1" x14ac:dyDescent="0.25">
      <c r="B148" s="236"/>
      <c r="S148" s="236"/>
      <c r="T148" s="236"/>
      <c r="V148" s="235"/>
    </row>
    <row r="149" spans="2:22" s="117" customFormat="1" ht="21.75" customHeight="1" x14ac:dyDescent="0.25">
      <c r="B149" s="236"/>
      <c r="S149" s="236"/>
      <c r="T149" s="236"/>
      <c r="V149" s="235"/>
    </row>
    <row r="150" spans="2:22" s="117" customFormat="1" ht="21.75" customHeight="1" x14ac:dyDescent="0.25">
      <c r="B150" s="236"/>
      <c r="S150" s="236"/>
      <c r="T150" s="236"/>
      <c r="V150" s="235"/>
    </row>
    <row r="151" spans="2:22" s="117" customFormat="1" ht="13.5" customHeight="1" x14ac:dyDescent="0.25">
      <c r="B151" s="236"/>
      <c r="S151" s="236"/>
      <c r="T151" s="236"/>
      <c r="V151" s="235"/>
    </row>
    <row r="152" spans="2:22" s="117" customFormat="1" ht="31.5" hidden="1" customHeight="1" x14ac:dyDescent="0.25">
      <c r="B152" s="236"/>
      <c r="C152" s="226"/>
      <c r="D152" s="226"/>
      <c r="E152" s="227"/>
      <c r="F152" s="228"/>
      <c r="G152" s="209"/>
      <c r="H152" s="209"/>
      <c r="I152" s="209"/>
      <c r="J152" s="209"/>
      <c r="K152" s="209"/>
      <c r="L152" s="209"/>
      <c r="M152" s="209"/>
      <c r="N152" s="209"/>
      <c r="O152" s="209"/>
      <c r="P152" s="209"/>
      <c r="Q152" s="209"/>
      <c r="R152" s="209"/>
      <c r="S152" s="211"/>
      <c r="T152" s="211"/>
      <c r="V152" s="235"/>
    </row>
    <row r="153" spans="2:22" s="117" customFormat="1" x14ac:dyDescent="0.25">
      <c r="B153" s="236"/>
      <c r="S153" s="211"/>
      <c r="T153" s="211"/>
      <c r="V153" s="235"/>
    </row>
  </sheetData>
  <autoFilter ref="A14:AJ130" xr:uid="{00000000-0009-0000-0000-000012000000}"/>
  <mergeCells count="4">
    <mergeCell ref="E6:T6"/>
    <mergeCell ref="C135:T135"/>
    <mergeCell ref="C136:T136"/>
    <mergeCell ref="C137:T13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C153"/>
  <sheetViews>
    <sheetView zoomScale="50" zoomScaleNormal="50" workbookViewId="0">
      <selection sqref="A1:XFD1048576"/>
    </sheetView>
  </sheetViews>
  <sheetFormatPr baseColWidth="10" defaultColWidth="76.85546875" defaultRowHeight="20.25" x14ac:dyDescent="0.3"/>
  <cols>
    <col min="1" max="1" width="7.28515625" style="18" customWidth="1"/>
    <col min="2" max="2" width="9.140625" style="18" customWidth="1"/>
    <col min="3" max="3" width="78" style="18" customWidth="1"/>
    <col min="4" max="4" width="20.7109375" style="18" customWidth="1"/>
    <col min="5" max="5" width="44.85546875" style="85" bestFit="1" customWidth="1"/>
    <col min="6" max="6" width="37" style="18" customWidth="1"/>
    <col min="7" max="10" width="31.85546875" style="18" hidden="1" customWidth="1"/>
    <col min="11" max="11" width="31.7109375" style="18" customWidth="1"/>
    <col min="12" max="12" width="32.28515625" style="18" customWidth="1"/>
    <col min="13" max="13" width="27.7109375" style="18" customWidth="1"/>
    <col min="14" max="17" width="23.140625" style="18" hidden="1" customWidth="1"/>
    <col min="18" max="18" width="2.5703125" style="18" hidden="1" customWidth="1"/>
    <col min="19" max="19" width="31.85546875" style="18" bestFit="1" customWidth="1"/>
    <col min="20" max="20" width="35.85546875" style="18" bestFit="1" customWidth="1"/>
    <col min="21" max="21" width="8.28515625" style="145" customWidth="1"/>
    <col min="22" max="22" width="28.140625" style="145" bestFit="1" customWidth="1"/>
    <col min="23" max="23" width="27" style="145" bestFit="1" customWidth="1"/>
    <col min="24" max="24" width="19" style="145" customWidth="1"/>
    <col min="25" max="36" width="11.42578125" style="145" customWidth="1"/>
    <col min="37" max="70" width="11.42578125" style="154" customWidth="1"/>
    <col min="71" max="231" width="11.42578125" style="2" customWidth="1"/>
    <col min="232" max="234" width="7.28515625" style="2" customWidth="1"/>
    <col min="235" max="235" width="0" style="2" hidden="1" customWidth="1"/>
    <col min="236" max="236" width="7.28515625" style="2" customWidth="1"/>
    <col min="237" max="237" width="66.140625" style="2" customWidth="1"/>
    <col min="238" max="238" width="0" style="2" hidden="1" customWidth="1"/>
    <col min="239" max="239" width="28" style="2" customWidth="1"/>
    <col min="240" max="240" width="32.140625" style="2" customWidth="1"/>
    <col min="241" max="241" width="39.85546875" style="2" bestFit="1" customWidth="1"/>
    <col min="242" max="242" width="0" style="2" hidden="1" customWidth="1"/>
    <col min="243" max="243" width="7.28515625" style="2" customWidth="1"/>
    <col min="244" max="244" width="0" style="2" hidden="1" customWidth="1"/>
    <col min="245" max="245" width="7.28515625" style="2" customWidth="1"/>
    <col min="246" max="246" width="59.5703125" style="2" customWidth="1"/>
    <col min="247" max="247" width="0" style="2" hidden="1" customWidth="1"/>
    <col min="248" max="248" width="23.85546875" style="2" customWidth="1"/>
    <col min="249" max="249" width="27.42578125" style="2" customWidth="1"/>
    <col min="250" max="250" width="28" style="2" customWidth="1"/>
    <col min="251" max="253" width="0" style="2" hidden="1" customWidth="1"/>
    <col min="254" max="254" width="7.28515625" style="2" customWidth="1"/>
    <col min="255" max="255" width="6.140625" style="2" bestFit="1" customWidth="1"/>
    <col min="256" max="256" width="76.85546875" style="2"/>
    <col min="257" max="257" width="7.28515625" style="2" customWidth="1"/>
    <col min="258" max="258" width="6.140625" style="2" bestFit="1" customWidth="1"/>
    <col min="259" max="259" width="78" style="2" customWidth="1"/>
    <col min="260" max="260" width="20.7109375" style="2" customWidth="1"/>
    <col min="261" max="261" width="26" style="2" customWidth="1"/>
    <col min="262" max="262" width="37" style="2" bestFit="1" customWidth="1"/>
    <col min="263" max="271" width="0" style="2" hidden="1" customWidth="1"/>
    <col min="272" max="274" width="22.7109375" style="2" bestFit="1" customWidth="1"/>
    <col min="275" max="275" width="25.28515625" style="2" bestFit="1" customWidth="1"/>
    <col min="276" max="276" width="21" style="2" bestFit="1" customWidth="1"/>
    <col min="277" max="277" width="8.28515625" style="2" customWidth="1"/>
    <col min="278" max="278" width="19" style="2" bestFit="1" customWidth="1"/>
    <col min="279" max="279" width="20.5703125" style="2" bestFit="1" customWidth="1"/>
    <col min="280" max="280" width="19" style="2" customWidth="1"/>
    <col min="281" max="487" width="11.42578125" style="2" customWidth="1"/>
    <col min="488" max="490" width="7.28515625" style="2" customWidth="1"/>
    <col min="491" max="491" width="0" style="2" hidden="1" customWidth="1"/>
    <col min="492" max="492" width="7.28515625" style="2" customWidth="1"/>
    <col min="493" max="493" width="66.140625" style="2" customWidth="1"/>
    <col min="494" max="494" width="0" style="2" hidden="1" customWidth="1"/>
    <col min="495" max="495" width="28" style="2" customWidth="1"/>
    <col min="496" max="496" width="32.140625" style="2" customWidth="1"/>
    <col min="497" max="497" width="39.85546875" style="2" bestFit="1" customWidth="1"/>
    <col min="498" max="498" width="0" style="2" hidden="1" customWidth="1"/>
    <col min="499" max="499" width="7.28515625" style="2" customWidth="1"/>
    <col min="500" max="500" width="0" style="2" hidden="1" customWidth="1"/>
    <col min="501" max="501" width="7.28515625" style="2" customWidth="1"/>
    <col min="502" max="502" width="59.5703125" style="2" customWidth="1"/>
    <col min="503" max="503" width="0" style="2" hidden="1" customWidth="1"/>
    <col min="504" max="504" width="23.85546875" style="2" customWidth="1"/>
    <col min="505" max="505" width="27.42578125" style="2" customWidth="1"/>
    <col min="506" max="506" width="28" style="2" customWidth="1"/>
    <col min="507" max="509" width="0" style="2" hidden="1" customWidth="1"/>
    <col min="510" max="510" width="7.28515625" style="2" customWidth="1"/>
    <col min="511" max="511" width="6.140625" style="2" bestFit="1" customWidth="1"/>
    <col min="512" max="512" width="76.85546875" style="2"/>
    <col min="513" max="513" width="7.28515625" style="2" customWidth="1"/>
    <col min="514" max="514" width="6.140625" style="2" bestFit="1" customWidth="1"/>
    <col min="515" max="515" width="78" style="2" customWidth="1"/>
    <col min="516" max="516" width="20.7109375" style="2" customWidth="1"/>
    <col min="517" max="517" width="26" style="2" customWidth="1"/>
    <col min="518" max="518" width="37" style="2" bestFit="1" customWidth="1"/>
    <col min="519" max="527" width="0" style="2" hidden="1" customWidth="1"/>
    <col min="528" max="530" width="22.7109375" style="2" bestFit="1" customWidth="1"/>
    <col min="531" max="531" width="25.28515625" style="2" bestFit="1" customWidth="1"/>
    <col min="532" max="532" width="21" style="2" bestFit="1" customWidth="1"/>
    <col min="533" max="533" width="8.28515625" style="2" customWidth="1"/>
    <col min="534" max="534" width="19" style="2" bestFit="1" customWidth="1"/>
    <col min="535" max="535" width="20.5703125" style="2" bestFit="1" customWidth="1"/>
    <col min="536" max="536" width="19" style="2" customWidth="1"/>
    <col min="537" max="743" width="11.42578125" style="2" customWidth="1"/>
    <col min="744" max="746" width="7.28515625" style="2" customWidth="1"/>
    <col min="747" max="747" width="0" style="2" hidden="1" customWidth="1"/>
    <col min="748" max="748" width="7.28515625" style="2" customWidth="1"/>
    <col min="749" max="749" width="66.140625" style="2" customWidth="1"/>
    <col min="750" max="750" width="0" style="2" hidden="1" customWidth="1"/>
    <col min="751" max="751" width="28" style="2" customWidth="1"/>
    <col min="752" max="752" width="32.140625" style="2" customWidth="1"/>
    <col min="753" max="753" width="39.85546875" style="2" bestFit="1" customWidth="1"/>
    <col min="754" max="754" width="0" style="2" hidden="1" customWidth="1"/>
    <col min="755" max="755" width="7.28515625" style="2" customWidth="1"/>
    <col min="756" max="756" width="0" style="2" hidden="1" customWidth="1"/>
    <col min="757" max="757" width="7.28515625" style="2" customWidth="1"/>
    <col min="758" max="758" width="59.5703125" style="2" customWidth="1"/>
    <col min="759" max="759" width="0" style="2" hidden="1" customWidth="1"/>
    <col min="760" max="760" width="23.85546875" style="2" customWidth="1"/>
    <col min="761" max="761" width="27.42578125" style="2" customWidth="1"/>
    <col min="762" max="762" width="28" style="2" customWidth="1"/>
    <col min="763" max="765" width="0" style="2" hidden="1" customWidth="1"/>
    <col min="766" max="766" width="7.28515625" style="2" customWidth="1"/>
    <col min="767" max="767" width="6.140625" style="2" bestFit="1" customWidth="1"/>
    <col min="768" max="768" width="76.85546875" style="2"/>
    <col min="769" max="769" width="7.28515625" style="2" customWidth="1"/>
    <col min="770" max="770" width="6.140625" style="2" bestFit="1" customWidth="1"/>
    <col min="771" max="771" width="78" style="2" customWidth="1"/>
    <col min="772" max="772" width="20.7109375" style="2" customWidth="1"/>
    <col min="773" max="773" width="26" style="2" customWidth="1"/>
    <col min="774" max="774" width="37" style="2" bestFit="1" customWidth="1"/>
    <col min="775" max="783" width="0" style="2" hidden="1" customWidth="1"/>
    <col min="784" max="786" width="22.7109375" style="2" bestFit="1" customWidth="1"/>
    <col min="787" max="787" width="25.28515625" style="2" bestFit="1" customWidth="1"/>
    <col min="788" max="788" width="21" style="2" bestFit="1" customWidth="1"/>
    <col min="789" max="789" width="8.28515625" style="2" customWidth="1"/>
    <col min="790" max="790" width="19" style="2" bestFit="1" customWidth="1"/>
    <col min="791" max="791" width="20.5703125" style="2" bestFit="1" customWidth="1"/>
    <col min="792" max="792" width="19" style="2" customWidth="1"/>
    <col min="793" max="999" width="11.42578125" style="2" customWidth="1"/>
    <col min="1000" max="1002" width="7.28515625" style="2" customWidth="1"/>
    <col min="1003" max="1003" width="0" style="2" hidden="1" customWidth="1"/>
    <col min="1004" max="1004" width="7.28515625" style="2" customWidth="1"/>
    <col min="1005" max="1005" width="66.140625" style="2" customWidth="1"/>
    <col min="1006" max="1006" width="0" style="2" hidden="1" customWidth="1"/>
    <col min="1007" max="1007" width="28" style="2" customWidth="1"/>
    <col min="1008" max="1008" width="32.140625" style="2" customWidth="1"/>
    <col min="1009" max="1009" width="39.85546875" style="2" bestFit="1" customWidth="1"/>
    <col min="1010" max="1010" width="0" style="2" hidden="1" customWidth="1"/>
    <col min="1011" max="1011" width="7.28515625" style="2" customWidth="1"/>
    <col min="1012" max="1012" width="0" style="2" hidden="1" customWidth="1"/>
    <col min="1013" max="1013" width="7.28515625" style="2" customWidth="1"/>
    <col min="1014" max="1014" width="59.5703125" style="2" customWidth="1"/>
    <col min="1015" max="1015" width="0" style="2" hidden="1" customWidth="1"/>
    <col min="1016" max="1016" width="23.85546875" style="2" customWidth="1"/>
    <col min="1017" max="1017" width="27.42578125" style="2" customWidth="1"/>
    <col min="1018" max="1018" width="28" style="2" customWidth="1"/>
    <col min="1019" max="1021" width="0" style="2" hidden="1" customWidth="1"/>
    <col min="1022" max="1022" width="7.28515625" style="2" customWidth="1"/>
    <col min="1023" max="1023" width="6.140625" style="2" bestFit="1" customWidth="1"/>
    <col min="1024" max="1024" width="76.85546875" style="2"/>
    <col min="1025" max="1025" width="7.28515625" style="2" customWidth="1"/>
    <col min="1026" max="1026" width="6.140625" style="2" bestFit="1" customWidth="1"/>
    <col min="1027" max="1027" width="78" style="2" customWidth="1"/>
    <col min="1028" max="1028" width="20.7109375" style="2" customWidth="1"/>
    <col min="1029" max="1029" width="26" style="2" customWidth="1"/>
    <col min="1030" max="1030" width="37" style="2" bestFit="1" customWidth="1"/>
    <col min="1031" max="1039" width="0" style="2" hidden="1" customWidth="1"/>
    <col min="1040" max="1042" width="22.7109375" style="2" bestFit="1" customWidth="1"/>
    <col min="1043" max="1043" width="25.28515625" style="2" bestFit="1" customWidth="1"/>
    <col min="1044" max="1044" width="21" style="2" bestFit="1" customWidth="1"/>
    <col min="1045" max="1045" width="8.28515625" style="2" customWidth="1"/>
    <col min="1046" max="1046" width="19" style="2" bestFit="1" customWidth="1"/>
    <col min="1047" max="1047" width="20.5703125" style="2" bestFit="1" customWidth="1"/>
    <col min="1048" max="1048" width="19" style="2" customWidth="1"/>
    <col min="1049" max="1255" width="11.42578125" style="2" customWidth="1"/>
    <col min="1256" max="1258" width="7.28515625" style="2" customWidth="1"/>
    <col min="1259" max="1259" width="0" style="2" hidden="1" customWidth="1"/>
    <col min="1260" max="1260" width="7.28515625" style="2" customWidth="1"/>
    <col min="1261" max="1261" width="66.140625" style="2" customWidth="1"/>
    <col min="1262" max="1262" width="0" style="2" hidden="1" customWidth="1"/>
    <col min="1263" max="1263" width="28" style="2" customWidth="1"/>
    <col min="1264" max="1264" width="32.140625" style="2" customWidth="1"/>
    <col min="1265" max="1265" width="39.85546875" style="2" bestFit="1" customWidth="1"/>
    <col min="1266" max="1266" width="0" style="2" hidden="1" customWidth="1"/>
    <col min="1267" max="1267" width="7.28515625" style="2" customWidth="1"/>
    <col min="1268" max="1268" width="0" style="2" hidden="1" customWidth="1"/>
    <col min="1269" max="1269" width="7.28515625" style="2" customWidth="1"/>
    <col min="1270" max="1270" width="59.5703125" style="2" customWidth="1"/>
    <col min="1271" max="1271" width="0" style="2" hidden="1" customWidth="1"/>
    <col min="1272" max="1272" width="23.85546875" style="2" customWidth="1"/>
    <col min="1273" max="1273" width="27.42578125" style="2" customWidth="1"/>
    <col min="1274" max="1274" width="28" style="2" customWidth="1"/>
    <col min="1275" max="1277" width="0" style="2" hidden="1" customWidth="1"/>
    <col min="1278" max="1278" width="7.28515625" style="2" customWidth="1"/>
    <col min="1279" max="1279" width="6.140625" style="2" bestFit="1" customWidth="1"/>
    <col min="1280" max="1280" width="76.85546875" style="2"/>
    <col min="1281" max="1281" width="7.28515625" style="2" customWidth="1"/>
    <col min="1282" max="1282" width="6.140625" style="2" bestFit="1" customWidth="1"/>
    <col min="1283" max="1283" width="78" style="2" customWidth="1"/>
    <col min="1284" max="1284" width="20.7109375" style="2" customWidth="1"/>
    <col min="1285" max="1285" width="26" style="2" customWidth="1"/>
    <col min="1286" max="1286" width="37" style="2" bestFit="1" customWidth="1"/>
    <col min="1287" max="1295" width="0" style="2" hidden="1" customWidth="1"/>
    <col min="1296" max="1298" width="22.7109375" style="2" bestFit="1" customWidth="1"/>
    <col min="1299" max="1299" width="25.28515625" style="2" bestFit="1" customWidth="1"/>
    <col min="1300" max="1300" width="21" style="2" bestFit="1" customWidth="1"/>
    <col min="1301" max="1301" width="8.28515625" style="2" customWidth="1"/>
    <col min="1302" max="1302" width="19" style="2" bestFit="1" customWidth="1"/>
    <col min="1303" max="1303" width="20.5703125" style="2" bestFit="1" customWidth="1"/>
    <col min="1304" max="1304" width="19" style="2" customWidth="1"/>
    <col min="1305" max="1511" width="11.42578125" style="2" customWidth="1"/>
    <col min="1512" max="1514" width="7.28515625" style="2" customWidth="1"/>
    <col min="1515" max="1515" width="0" style="2" hidden="1" customWidth="1"/>
    <col min="1516" max="1516" width="7.28515625" style="2" customWidth="1"/>
    <col min="1517" max="1517" width="66.140625" style="2" customWidth="1"/>
    <col min="1518" max="1518" width="0" style="2" hidden="1" customWidth="1"/>
    <col min="1519" max="1519" width="28" style="2" customWidth="1"/>
    <col min="1520" max="1520" width="32.140625" style="2" customWidth="1"/>
    <col min="1521" max="1521" width="39.85546875" style="2" bestFit="1" customWidth="1"/>
    <col min="1522" max="1522" width="0" style="2" hidden="1" customWidth="1"/>
    <col min="1523" max="1523" width="7.28515625" style="2" customWidth="1"/>
    <col min="1524" max="1524" width="0" style="2" hidden="1" customWidth="1"/>
    <col min="1525" max="1525" width="7.28515625" style="2" customWidth="1"/>
    <col min="1526" max="1526" width="59.5703125" style="2" customWidth="1"/>
    <col min="1527" max="1527" width="0" style="2" hidden="1" customWidth="1"/>
    <col min="1528" max="1528" width="23.85546875" style="2" customWidth="1"/>
    <col min="1529" max="1529" width="27.42578125" style="2" customWidth="1"/>
    <col min="1530" max="1530" width="28" style="2" customWidth="1"/>
    <col min="1531" max="1533" width="0" style="2" hidden="1" customWidth="1"/>
    <col min="1534" max="1534" width="7.28515625" style="2" customWidth="1"/>
    <col min="1535" max="1535" width="6.140625" style="2" bestFit="1" customWidth="1"/>
    <col min="1536" max="1536" width="76.85546875" style="2"/>
    <col min="1537" max="1537" width="7.28515625" style="2" customWidth="1"/>
    <col min="1538" max="1538" width="6.140625" style="2" bestFit="1" customWidth="1"/>
    <col min="1539" max="1539" width="78" style="2" customWidth="1"/>
    <col min="1540" max="1540" width="20.7109375" style="2" customWidth="1"/>
    <col min="1541" max="1541" width="26" style="2" customWidth="1"/>
    <col min="1542" max="1542" width="37" style="2" bestFit="1" customWidth="1"/>
    <col min="1543" max="1551" width="0" style="2" hidden="1" customWidth="1"/>
    <col min="1552" max="1554" width="22.7109375" style="2" bestFit="1" customWidth="1"/>
    <col min="1555" max="1555" width="25.28515625" style="2" bestFit="1" customWidth="1"/>
    <col min="1556" max="1556" width="21" style="2" bestFit="1" customWidth="1"/>
    <col min="1557" max="1557" width="8.28515625" style="2" customWidth="1"/>
    <col min="1558" max="1558" width="19" style="2" bestFit="1" customWidth="1"/>
    <col min="1559" max="1559" width="20.5703125" style="2" bestFit="1" customWidth="1"/>
    <col min="1560" max="1560" width="19" style="2" customWidth="1"/>
    <col min="1561" max="1767" width="11.42578125" style="2" customWidth="1"/>
    <col min="1768" max="1770" width="7.28515625" style="2" customWidth="1"/>
    <col min="1771" max="1771" width="0" style="2" hidden="1" customWidth="1"/>
    <col min="1772" max="1772" width="7.28515625" style="2" customWidth="1"/>
    <col min="1773" max="1773" width="66.140625" style="2" customWidth="1"/>
    <col min="1774" max="1774" width="0" style="2" hidden="1" customWidth="1"/>
    <col min="1775" max="1775" width="28" style="2" customWidth="1"/>
    <col min="1776" max="1776" width="32.140625" style="2" customWidth="1"/>
    <col min="1777" max="1777" width="39.85546875" style="2" bestFit="1" customWidth="1"/>
    <col min="1778" max="1778" width="0" style="2" hidden="1" customWidth="1"/>
    <col min="1779" max="1779" width="7.28515625" style="2" customWidth="1"/>
    <col min="1780" max="1780" width="0" style="2" hidden="1" customWidth="1"/>
    <col min="1781" max="1781" width="7.28515625" style="2" customWidth="1"/>
    <col min="1782" max="1782" width="59.5703125" style="2" customWidth="1"/>
    <col min="1783" max="1783" width="0" style="2" hidden="1" customWidth="1"/>
    <col min="1784" max="1784" width="23.85546875" style="2" customWidth="1"/>
    <col min="1785" max="1785" width="27.42578125" style="2" customWidth="1"/>
    <col min="1786" max="1786" width="28" style="2" customWidth="1"/>
    <col min="1787" max="1789" width="0" style="2" hidden="1" customWidth="1"/>
    <col min="1790" max="1790" width="7.28515625" style="2" customWidth="1"/>
    <col min="1791" max="1791" width="6.140625" style="2" bestFit="1" customWidth="1"/>
    <col min="1792" max="1792" width="76.85546875" style="2"/>
    <col min="1793" max="1793" width="7.28515625" style="2" customWidth="1"/>
    <col min="1794" max="1794" width="6.140625" style="2" bestFit="1" customWidth="1"/>
    <col min="1795" max="1795" width="78" style="2" customWidth="1"/>
    <col min="1796" max="1796" width="20.7109375" style="2" customWidth="1"/>
    <col min="1797" max="1797" width="26" style="2" customWidth="1"/>
    <col min="1798" max="1798" width="37" style="2" bestFit="1" customWidth="1"/>
    <col min="1799" max="1807" width="0" style="2" hidden="1" customWidth="1"/>
    <col min="1808" max="1810" width="22.7109375" style="2" bestFit="1" customWidth="1"/>
    <col min="1811" max="1811" width="25.28515625" style="2" bestFit="1" customWidth="1"/>
    <col min="1812" max="1812" width="21" style="2" bestFit="1" customWidth="1"/>
    <col min="1813" max="1813" width="8.28515625" style="2" customWidth="1"/>
    <col min="1814" max="1814" width="19" style="2" bestFit="1" customWidth="1"/>
    <col min="1815" max="1815" width="20.5703125" style="2" bestFit="1" customWidth="1"/>
    <col min="1816" max="1816" width="19" style="2" customWidth="1"/>
    <col min="1817" max="2023" width="11.42578125" style="2" customWidth="1"/>
    <col min="2024" max="2026" width="7.28515625" style="2" customWidth="1"/>
    <col min="2027" max="2027" width="0" style="2" hidden="1" customWidth="1"/>
    <col min="2028" max="2028" width="7.28515625" style="2" customWidth="1"/>
    <col min="2029" max="2029" width="66.140625" style="2" customWidth="1"/>
    <col min="2030" max="2030" width="0" style="2" hidden="1" customWidth="1"/>
    <col min="2031" max="2031" width="28" style="2" customWidth="1"/>
    <col min="2032" max="2032" width="32.140625" style="2" customWidth="1"/>
    <col min="2033" max="2033" width="39.85546875" style="2" bestFit="1" customWidth="1"/>
    <col min="2034" max="2034" width="0" style="2" hidden="1" customWidth="1"/>
    <col min="2035" max="2035" width="7.28515625" style="2" customWidth="1"/>
    <col min="2036" max="2036" width="0" style="2" hidden="1" customWidth="1"/>
    <col min="2037" max="2037" width="7.28515625" style="2" customWidth="1"/>
    <col min="2038" max="2038" width="59.5703125" style="2" customWidth="1"/>
    <col min="2039" max="2039" width="0" style="2" hidden="1" customWidth="1"/>
    <col min="2040" max="2040" width="23.85546875" style="2" customWidth="1"/>
    <col min="2041" max="2041" width="27.42578125" style="2" customWidth="1"/>
    <col min="2042" max="2042" width="28" style="2" customWidth="1"/>
    <col min="2043" max="2045" width="0" style="2" hidden="1" customWidth="1"/>
    <col min="2046" max="2046" width="7.28515625" style="2" customWidth="1"/>
    <col min="2047" max="2047" width="6.140625" style="2" bestFit="1" customWidth="1"/>
    <col min="2048" max="2048" width="76.85546875" style="2"/>
    <col min="2049" max="2049" width="7.28515625" style="2" customWidth="1"/>
    <col min="2050" max="2050" width="6.140625" style="2" bestFit="1" customWidth="1"/>
    <col min="2051" max="2051" width="78" style="2" customWidth="1"/>
    <col min="2052" max="2052" width="20.7109375" style="2" customWidth="1"/>
    <col min="2053" max="2053" width="26" style="2" customWidth="1"/>
    <col min="2054" max="2054" width="37" style="2" bestFit="1" customWidth="1"/>
    <col min="2055" max="2063" width="0" style="2" hidden="1" customWidth="1"/>
    <col min="2064" max="2066" width="22.7109375" style="2" bestFit="1" customWidth="1"/>
    <col min="2067" max="2067" width="25.28515625" style="2" bestFit="1" customWidth="1"/>
    <col min="2068" max="2068" width="21" style="2" bestFit="1" customWidth="1"/>
    <col min="2069" max="2069" width="8.28515625" style="2" customWidth="1"/>
    <col min="2070" max="2070" width="19" style="2" bestFit="1" customWidth="1"/>
    <col min="2071" max="2071" width="20.5703125" style="2" bestFit="1" customWidth="1"/>
    <col min="2072" max="2072" width="19" style="2" customWidth="1"/>
    <col min="2073" max="2279" width="11.42578125" style="2" customWidth="1"/>
    <col min="2280" max="2282" width="7.28515625" style="2" customWidth="1"/>
    <col min="2283" max="2283" width="0" style="2" hidden="1" customWidth="1"/>
    <col min="2284" max="2284" width="7.28515625" style="2" customWidth="1"/>
    <col min="2285" max="2285" width="66.140625" style="2" customWidth="1"/>
    <col min="2286" max="2286" width="0" style="2" hidden="1" customWidth="1"/>
    <col min="2287" max="2287" width="28" style="2" customWidth="1"/>
    <col min="2288" max="2288" width="32.140625" style="2" customWidth="1"/>
    <col min="2289" max="2289" width="39.85546875" style="2" bestFit="1" customWidth="1"/>
    <col min="2290" max="2290" width="0" style="2" hidden="1" customWidth="1"/>
    <col min="2291" max="2291" width="7.28515625" style="2" customWidth="1"/>
    <col min="2292" max="2292" width="0" style="2" hidden="1" customWidth="1"/>
    <col min="2293" max="2293" width="7.28515625" style="2" customWidth="1"/>
    <col min="2294" max="2294" width="59.5703125" style="2" customWidth="1"/>
    <col min="2295" max="2295" width="0" style="2" hidden="1" customWidth="1"/>
    <col min="2296" max="2296" width="23.85546875" style="2" customWidth="1"/>
    <col min="2297" max="2297" width="27.42578125" style="2" customWidth="1"/>
    <col min="2298" max="2298" width="28" style="2" customWidth="1"/>
    <col min="2299" max="2301" width="0" style="2" hidden="1" customWidth="1"/>
    <col min="2302" max="2302" width="7.28515625" style="2" customWidth="1"/>
    <col min="2303" max="2303" width="6.140625" style="2" bestFit="1" customWidth="1"/>
    <col min="2304" max="2304" width="76.85546875" style="2"/>
    <col min="2305" max="2305" width="7.28515625" style="2" customWidth="1"/>
    <col min="2306" max="2306" width="6.140625" style="2" bestFit="1" customWidth="1"/>
    <col min="2307" max="2307" width="78" style="2" customWidth="1"/>
    <col min="2308" max="2308" width="20.7109375" style="2" customWidth="1"/>
    <col min="2309" max="2309" width="26" style="2" customWidth="1"/>
    <col min="2310" max="2310" width="37" style="2" bestFit="1" customWidth="1"/>
    <col min="2311" max="2319" width="0" style="2" hidden="1" customWidth="1"/>
    <col min="2320" max="2322" width="22.7109375" style="2" bestFit="1" customWidth="1"/>
    <col min="2323" max="2323" width="25.28515625" style="2" bestFit="1" customWidth="1"/>
    <col min="2324" max="2324" width="21" style="2" bestFit="1" customWidth="1"/>
    <col min="2325" max="2325" width="8.28515625" style="2" customWidth="1"/>
    <col min="2326" max="2326" width="19" style="2" bestFit="1" customWidth="1"/>
    <col min="2327" max="2327" width="20.5703125" style="2" bestFit="1" customWidth="1"/>
    <col min="2328" max="2328" width="19" style="2" customWidth="1"/>
    <col min="2329" max="2535" width="11.42578125" style="2" customWidth="1"/>
    <col min="2536" max="2538" width="7.28515625" style="2" customWidth="1"/>
    <col min="2539" max="2539" width="0" style="2" hidden="1" customWidth="1"/>
    <col min="2540" max="2540" width="7.28515625" style="2" customWidth="1"/>
    <col min="2541" max="2541" width="66.140625" style="2" customWidth="1"/>
    <col min="2542" max="2542" width="0" style="2" hidden="1" customWidth="1"/>
    <col min="2543" max="2543" width="28" style="2" customWidth="1"/>
    <col min="2544" max="2544" width="32.140625" style="2" customWidth="1"/>
    <col min="2545" max="2545" width="39.85546875" style="2" bestFit="1" customWidth="1"/>
    <col min="2546" max="2546" width="0" style="2" hidden="1" customWidth="1"/>
    <col min="2547" max="2547" width="7.28515625" style="2" customWidth="1"/>
    <col min="2548" max="2548" width="0" style="2" hidden="1" customWidth="1"/>
    <col min="2549" max="2549" width="7.28515625" style="2" customWidth="1"/>
    <col min="2550" max="2550" width="59.5703125" style="2" customWidth="1"/>
    <col min="2551" max="2551" width="0" style="2" hidden="1" customWidth="1"/>
    <col min="2552" max="2552" width="23.85546875" style="2" customWidth="1"/>
    <col min="2553" max="2553" width="27.42578125" style="2" customWidth="1"/>
    <col min="2554" max="2554" width="28" style="2" customWidth="1"/>
    <col min="2555" max="2557" width="0" style="2" hidden="1" customWidth="1"/>
    <col min="2558" max="2558" width="7.28515625" style="2" customWidth="1"/>
    <col min="2559" max="2559" width="6.140625" style="2" bestFit="1" customWidth="1"/>
    <col min="2560" max="2560" width="76.85546875" style="2"/>
    <col min="2561" max="2561" width="7.28515625" style="2" customWidth="1"/>
    <col min="2562" max="2562" width="6.140625" style="2" bestFit="1" customWidth="1"/>
    <col min="2563" max="2563" width="78" style="2" customWidth="1"/>
    <col min="2564" max="2564" width="20.7109375" style="2" customWidth="1"/>
    <col min="2565" max="2565" width="26" style="2" customWidth="1"/>
    <col min="2566" max="2566" width="37" style="2" bestFit="1" customWidth="1"/>
    <col min="2567" max="2575" width="0" style="2" hidden="1" customWidth="1"/>
    <col min="2576" max="2578" width="22.7109375" style="2" bestFit="1" customWidth="1"/>
    <col min="2579" max="2579" width="25.28515625" style="2" bestFit="1" customWidth="1"/>
    <col min="2580" max="2580" width="21" style="2" bestFit="1" customWidth="1"/>
    <col min="2581" max="2581" width="8.28515625" style="2" customWidth="1"/>
    <col min="2582" max="2582" width="19" style="2" bestFit="1" customWidth="1"/>
    <col min="2583" max="2583" width="20.5703125" style="2" bestFit="1" customWidth="1"/>
    <col min="2584" max="2584" width="19" style="2" customWidth="1"/>
    <col min="2585" max="2791" width="11.42578125" style="2" customWidth="1"/>
    <col min="2792" max="2794" width="7.28515625" style="2" customWidth="1"/>
    <col min="2795" max="2795" width="0" style="2" hidden="1" customWidth="1"/>
    <col min="2796" max="2796" width="7.28515625" style="2" customWidth="1"/>
    <col min="2797" max="2797" width="66.140625" style="2" customWidth="1"/>
    <col min="2798" max="2798" width="0" style="2" hidden="1" customWidth="1"/>
    <col min="2799" max="2799" width="28" style="2" customWidth="1"/>
    <col min="2800" max="2800" width="32.140625" style="2" customWidth="1"/>
    <col min="2801" max="2801" width="39.85546875" style="2" bestFit="1" customWidth="1"/>
    <col min="2802" max="2802" width="0" style="2" hidden="1" customWidth="1"/>
    <col min="2803" max="2803" width="7.28515625" style="2" customWidth="1"/>
    <col min="2804" max="2804" width="0" style="2" hidden="1" customWidth="1"/>
    <col min="2805" max="2805" width="7.28515625" style="2" customWidth="1"/>
    <col min="2806" max="2806" width="59.5703125" style="2" customWidth="1"/>
    <col min="2807" max="2807" width="0" style="2" hidden="1" customWidth="1"/>
    <col min="2808" max="2808" width="23.85546875" style="2" customWidth="1"/>
    <col min="2809" max="2809" width="27.42578125" style="2" customWidth="1"/>
    <col min="2810" max="2810" width="28" style="2" customWidth="1"/>
    <col min="2811" max="2813" width="0" style="2" hidden="1" customWidth="1"/>
    <col min="2814" max="2814" width="7.28515625" style="2" customWidth="1"/>
    <col min="2815" max="2815" width="6.140625" style="2" bestFit="1" customWidth="1"/>
    <col min="2816" max="2816" width="76.85546875" style="2"/>
    <col min="2817" max="2817" width="7.28515625" style="2" customWidth="1"/>
    <col min="2818" max="2818" width="6.140625" style="2" bestFit="1" customWidth="1"/>
    <col min="2819" max="2819" width="78" style="2" customWidth="1"/>
    <col min="2820" max="2820" width="20.7109375" style="2" customWidth="1"/>
    <col min="2821" max="2821" width="26" style="2" customWidth="1"/>
    <col min="2822" max="2822" width="37" style="2" bestFit="1" customWidth="1"/>
    <col min="2823" max="2831" width="0" style="2" hidden="1" customWidth="1"/>
    <col min="2832" max="2834" width="22.7109375" style="2" bestFit="1" customWidth="1"/>
    <col min="2835" max="2835" width="25.28515625" style="2" bestFit="1" customWidth="1"/>
    <col min="2836" max="2836" width="21" style="2" bestFit="1" customWidth="1"/>
    <col min="2837" max="2837" width="8.28515625" style="2" customWidth="1"/>
    <col min="2838" max="2838" width="19" style="2" bestFit="1" customWidth="1"/>
    <col min="2839" max="2839" width="20.5703125" style="2" bestFit="1" customWidth="1"/>
    <col min="2840" max="2840" width="19" style="2" customWidth="1"/>
    <col min="2841" max="3047" width="11.42578125" style="2" customWidth="1"/>
    <col min="3048" max="3050" width="7.28515625" style="2" customWidth="1"/>
    <col min="3051" max="3051" width="0" style="2" hidden="1" customWidth="1"/>
    <col min="3052" max="3052" width="7.28515625" style="2" customWidth="1"/>
    <col min="3053" max="3053" width="66.140625" style="2" customWidth="1"/>
    <col min="3054" max="3054" width="0" style="2" hidden="1" customWidth="1"/>
    <col min="3055" max="3055" width="28" style="2" customWidth="1"/>
    <col min="3056" max="3056" width="32.140625" style="2" customWidth="1"/>
    <col min="3057" max="3057" width="39.85546875" style="2" bestFit="1" customWidth="1"/>
    <col min="3058" max="3058" width="0" style="2" hidden="1" customWidth="1"/>
    <col min="3059" max="3059" width="7.28515625" style="2" customWidth="1"/>
    <col min="3060" max="3060" width="0" style="2" hidden="1" customWidth="1"/>
    <col min="3061" max="3061" width="7.28515625" style="2" customWidth="1"/>
    <col min="3062" max="3062" width="59.5703125" style="2" customWidth="1"/>
    <col min="3063" max="3063" width="0" style="2" hidden="1" customWidth="1"/>
    <col min="3064" max="3064" width="23.85546875" style="2" customWidth="1"/>
    <col min="3065" max="3065" width="27.42578125" style="2" customWidth="1"/>
    <col min="3066" max="3066" width="28" style="2" customWidth="1"/>
    <col min="3067" max="3069" width="0" style="2" hidden="1" customWidth="1"/>
    <col min="3070" max="3070" width="7.28515625" style="2" customWidth="1"/>
    <col min="3071" max="3071" width="6.140625" style="2" bestFit="1" customWidth="1"/>
    <col min="3072" max="3072" width="76.85546875" style="2"/>
    <col min="3073" max="3073" width="7.28515625" style="2" customWidth="1"/>
    <col min="3074" max="3074" width="6.140625" style="2" bestFit="1" customWidth="1"/>
    <col min="3075" max="3075" width="78" style="2" customWidth="1"/>
    <col min="3076" max="3076" width="20.7109375" style="2" customWidth="1"/>
    <col min="3077" max="3077" width="26" style="2" customWidth="1"/>
    <col min="3078" max="3078" width="37" style="2" bestFit="1" customWidth="1"/>
    <col min="3079" max="3087" width="0" style="2" hidden="1" customWidth="1"/>
    <col min="3088" max="3090" width="22.7109375" style="2" bestFit="1" customWidth="1"/>
    <col min="3091" max="3091" width="25.28515625" style="2" bestFit="1" customWidth="1"/>
    <col min="3092" max="3092" width="21" style="2" bestFit="1" customWidth="1"/>
    <col min="3093" max="3093" width="8.28515625" style="2" customWidth="1"/>
    <col min="3094" max="3094" width="19" style="2" bestFit="1" customWidth="1"/>
    <col min="3095" max="3095" width="20.5703125" style="2" bestFit="1" customWidth="1"/>
    <col min="3096" max="3096" width="19" style="2" customWidth="1"/>
    <col min="3097" max="3303" width="11.42578125" style="2" customWidth="1"/>
    <col min="3304" max="3306" width="7.28515625" style="2" customWidth="1"/>
    <col min="3307" max="3307" width="0" style="2" hidden="1" customWidth="1"/>
    <col min="3308" max="3308" width="7.28515625" style="2" customWidth="1"/>
    <col min="3309" max="3309" width="66.140625" style="2" customWidth="1"/>
    <col min="3310" max="3310" width="0" style="2" hidden="1" customWidth="1"/>
    <col min="3311" max="3311" width="28" style="2" customWidth="1"/>
    <col min="3312" max="3312" width="32.140625" style="2" customWidth="1"/>
    <col min="3313" max="3313" width="39.85546875" style="2" bestFit="1" customWidth="1"/>
    <col min="3314" max="3314" width="0" style="2" hidden="1" customWidth="1"/>
    <col min="3315" max="3315" width="7.28515625" style="2" customWidth="1"/>
    <col min="3316" max="3316" width="0" style="2" hidden="1" customWidth="1"/>
    <col min="3317" max="3317" width="7.28515625" style="2" customWidth="1"/>
    <col min="3318" max="3318" width="59.5703125" style="2" customWidth="1"/>
    <col min="3319" max="3319" width="0" style="2" hidden="1" customWidth="1"/>
    <col min="3320" max="3320" width="23.85546875" style="2" customWidth="1"/>
    <col min="3321" max="3321" width="27.42578125" style="2" customWidth="1"/>
    <col min="3322" max="3322" width="28" style="2" customWidth="1"/>
    <col min="3323" max="3325" width="0" style="2" hidden="1" customWidth="1"/>
    <col min="3326" max="3326" width="7.28515625" style="2" customWidth="1"/>
    <col min="3327" max="3327" width="6.140625" style="2" bestFit="1" customWidth="1"/>
    <col min="3328" max="3328" width="76.85546875" style="2"/>
    <col min="3329" max="3329" width="7.28515625" style="2" customWidth="1"/>
    <col min="3330" max="3330" width="6.140625" style="2" bestFit="1" customWidth="1"/>
    <col min="3331" max="3331" width="78" style="2" customWidth="1"/>
    <col min="3332" max="3332" width="20.7109375" style="2" customWidth="1"/>
    <col min="3333" max="3333" width="26" style="2" customWidth="1"/>
    <col min="3334" max="3334" width="37" style="2" bestFit="1" customWidth="1"/>
    <col min="3335" max="3343" width="0" style="2" hidden="1" customWidth="1"/>
    <col min="3344" max="3346" width="22.7109375" style="2" bestFit="1" customWidth="1"/>
    <col min="3347" max="3347" width="25.28515625" style="2" bestFit="1" customWidth="1"/>
    <col min="3348" max="3348" width="21" style="2" bestFit="1" customWidth="1"/>
    <col min="3349" max="3349" width="8.28515625" style="2" customWidth="1"/>
    <col min="3350" max="3350" width="19" style="2" bestFit="1" customWidth="1"/>
    <col min="3351" max="3351" width="20.5703125" style="2" bestFit="1" customWidth="1"/>
    <col min="3352" max="3352" width="19" style="2" customWidth="1"/>
    <col min="3353" max="3559" width="11.42578125" style="2" customWidth="1"/>
    <col min="3560" max="3562" width="7.28515625" style="2" customWidth="1"/>
    <col min="3563" max="3563" width="0" style="2" hidden="1" customWidth="1"/>
    <col min="3564" max="3564" width="7.28515625" style="2" customWidth="1"/>
    <col min="3565" max="3565" width="66.140625" style="2" customWidth="1"/>
    <col min="3566" max="3566" width="0" style="2" hidden="1" customWidth="1"/>
    <col min="3567" max="3567" width="28" style="2" customWidth="1"/>
    <col min="3568" max="3568" width="32.140625" style="2" customWidth="1"/>
    <col min="3569" max="3569" width="39.85546875" style="2" bestFit="1" customWidth="1"/>
    <col min="3570" max="3570" width="0" style="2" hidden="1" customWidth="1"/>
    <col min="3571" max="3571" width="7.28515625" style="2" customWidth="1"/>
    <col min="3572" max="3572" width="0" style="2" hidden="1" customWidth="1"/>
    <col min="3573" max="3573" width="7.28515625" style="2" customWidth="1"/>
    <col min="3574" max="3574" width="59.5703125" style="2" customWidth="1"/>
    <col min="3575" max="3575" width="0" style="2" hidden="1" customWidth="1"/>
    <col min="3576" max="3576" width="23.85546875" style="2" customWidth="1"/>
    <col min="3577" max="3577" width="27.42578125" style="2" customWidth="1"/>
    <col min="3578" max="3578" width="28" style="2" customWidth="1"/>
    <col min="3579" max="3581" width="0" style="2" hidden="1" customWidth="1"/>
    <col min="3582" max="3582" width="7.28515625" style="2" customWidth="1"/>
    <col min="3583" max="3583" width="6.140625" style="2" bestFit="1" customWidth="1"/>
    <col min="3584" max="3584" width="76.85546875" style="2"/>
    <col min="3585" max="3585" width="7.28515625" style="2" customWidth="1"/>
    <col min="3586" max="3586" width="6.140625" style="2" bestFit="1" customWidth="1"/>
    <col min="3587" max="3587" width="78" style="2" customWidth="1"/>
    <col min="3588" max="3588" width="20.7109375" style="2" customWidth="1"/>
    <col min="3589" max="3589" width="26" style="2" customWidth="1"/>
    <col min="3590" max="3590" width="37" style="2" bestFit="1" customWidth="1"/>
    <col min="3591" max="3599" width="0" style="2" hidden="1" customWidth="1"/>
    <col min="3600" max="3602" width="22.7109375" style="2" bestFit="1" customWidth="1"/>
    <col min="3603" max="3603" width="25.28515625" style="2" bestFit="1" customWidth="1"/>
    <col min="3604" max="3604" width="21" style="2" bestFit="1" customWidth="1"/>
    <col min="3605" max="3605" width="8.28515625" style="2" customWidth="1"/>
    <col min="3606" max="3606" width="19" style="2" bestFit="1" customWidth="1"/>
    <col min="3607" max="3607" width="20.5703125" style="2" bestFit="1" customWidth="1"/>
    <col min="3608" max="3608" width="19" style="2" customWidth="1"/>
    <col min="3609" max="3815" width="11.42578125" style="2" customWidth="1"/>
    <col min="3816" max="3818" width="7.28515625" style="2" customWidth="1"/>
    <col min="3819" max="3819" width="0" style="2" hidden="1" customWidth="1"/>
    <col min="3820" max="3820" width="7.28515625" style="2" customWidth="1"/>
    <col min="3821" max="3821" width="66.140625" style="2" customWidth="1"/>
    <col min="3822" max="3822" width="0" style="2" hidden="1" customWidth="1"/>
    <col min="3823" max="3823" width="28" style="2" customWidth="1"/>
    <col min="3824" max="3824" width="32.140625" style="2" customWidth="1"/>
    <col min="3825" max="3825" width="39.85546875" style="2" bestFit="1" customWidth="1"/>
    <col min="3826" max="3826" width="0" style="2" hidden="1" customWidth="1"/>
    <col min="3827" max="3827" width="7.28515625" style="2" customWidth="1"/>
    <col min="3828" max="3828" width="0" style="2" hidden="1" customWidth="1"/>
    <col min="3829" max="3829" width="7.28515625" style="2" customWidth="1"/>
    <col min="3830" max="3830" width="59.5703125" style="2" customWidth="1"/>
    <col min="3831" max="3831" width="0" style="2" hidden="1" customWidth="1"/>
    <col min="3832" max="3832" width="23.85546875" style="2" customWidth="1"/>
    <col min="3833" max="3833" width="27.42578125" style="2" customWidth="1"/>
    <col min="3834" max="3834" width="28" style="2" customWidth="1"/>
    <col min="3835" max="3837" width="0" style="2" hidden="1" customWidth="1"/>
    <col min="3838" max="3838" width="7.28515625" style="2" customWidth="1"/>
    <col min="3839" max="3839" width="6.140625" style="2" bestFit="1" customWidth="1"/>
    <col min="3840" max="3840" width="76.85546875" style="2"/>
    <col min="3841" max="3841" width="7.28515625" style="2" customWidth="1"/>
    <col min="3842" max="3842" width="6.140625" style="2" bestFit="1" customWidth="1"/>
    <col min="3843" max="3843" width="78" style="2" customWidth="1"/>
    <col min="3844" max="3844" width="20.7109375" style="2" customWidth="1"/>
    <col min="3845" max="3845" width="26" style="2" customWidth="1"/>
    <col min="3846" max="3846" width="37" style="2" bestFit="1" customWidth="1"/>
    <col min="3847" max="3855" width="0" style="2" hidden="1" customWidth="1"/>
    <col min="3856" max="3858" width="22.7109375" style="2" bestFit="1" customWidth="1"/>
    <col min="3859" max="3859" width="25.28515625" style="2" bestFit="1" customWidth="1"/>
    <col min="3860" max="3860" width="21" style="2" bestFit="1" customWidth="1"/>
    <col min="3861" max="3861" width="8.28515625" style="2" customWidth="1"/>
    <col min="3862" max="3862" width="19" style="2" bestFit="1" customWidth="1"/>
    <col min="3863" max="3863" width="20.5703125" style="2" bestFit="1" customWidth="1"/>
    <col min="3864" max="3864" width="19" style="2" customWidth="1"/>
    <col min="3865" max="4071" width="11.42578125" style="2" customWidth="1"/>
    <col min="4072" max="4074" width="7.28515625" style="2" customWidth="1"/>
    <col min="4075" max="4075" width="0" style="2" hidden="1" customWidth="1"/>
    <col min="4076" max="4076" width="7.28515625" style="2" customWidth="1"/>
    <col min="4077" max="4077" width="66.140625" style="2" customWidth="1"/>
    <col min="4078" max="4078" width="0" style="2" hidden="1" customWidth="1"/>
    <col min="4079" max="4079" width="28" style="2" customWidth="1"/>
    <col min="4080" max="4080" width="32.140625" style="2" customWidth="1"/>
    <col min="4081" max="4081" width="39.85546875" style="2" bestFit="1" customWidth="1"/>
    <col min="4082" max="4082" width="0" style="2" hidden="1" customWidth="1"/>
    <col min="4083" max="4083" width="7.28515625" style="2" customWidth="1"/>
    <col min="4084" max="4084" width="0" style="2" hidden="1" customWidth="1"/>
    <col min="4085" max="4085" width="7.28515625" style="2" customWidth="1"/>
    <col min="4086" max="4086" width="59.5703125" style="2" customWidth="1"/>
    <col min="4087" max="4087" width="0" style="2" hidden="1" customWidth="1"/>
    <col min="4088" max="4088" width="23.85546875" style="2" customWidth="1"/>
    <col min="4089" max="4089" width="27.42578125" style="2" customWidth="1"/>
    <col min="4090" max="4090" width="28" style="2" customWidth="1"/>
    <col min="4091" max="4093" width="0" style="2" hidden="1" customWidth="1"/>
    <col min="4094" max="4094" width="7.28515625" style="2" customWidth="1"/>
    <col min="4095" max="4095" width="6.140625" style="2" bestFit="1" customWidth="1"/>
    <col min="4096" max="4096" width="76.85546875" style="2"/>
    <col min="4097" max="4097" width="7.28515625" style="2" customWidth="1"/>
    <col min="4098" max="4098" width="6.140625" style="2" bestFit="1" customWidth="1"/>
    <col min="4099" max="4099" width="78" style="2" customWidth="1"/>
    <col min="4100" max="4100" width="20.7109375" style="2" customWidth="1"/>
    <col min="4101" max="4101" width="26" style="2" customWidth="1"/>
    <col min="4102" max="4102" width="37" style="2" bestFit="1" customWidth="1"/>
    <col min="4103" max="4111" width="0" style="2" hidden="1" customWidth="1"/>
    <col min="4112" max="4114" width="22.7109375" style="2" bestFit="1" customWidth="1"/>
    <col min="4115" max="4115" width="25.28515625" style="2" bestFit="1" customWidth="1"/>
    <col min="4116" max="4116" width="21" style="2" bestFit="1" customWidth="1"/>
    <col min="4117" max="4117" width="8.28515625" style="2" customWidth="1"/>
    <col min="4118" max="4118" width="19" style="2" bestFit="1" customWidth="1"/>
    <col min="4119" max="4119" width="20.5703125" style="2" bestFit="1" customWidth="1"/>
    <col min="4120" max="4120" width="19" style="2" customWidth="1"/>
    <col min="4121" max="4327" width="11.42578125" style="2" customWidth="1"/>
    <col min="4328" max="4330" width="7.28515625" style="2" customWidth="1"/>
    <col min="4331" max="4331" width="0" style="2" hidden="1" customWidth="1"/>
    <col min="4332" max="4332" width="7.28515625" style="2" customWidth="1"/>
    <col min="4333" max="4333" width="66.140625" style="2" customWidth="1"/>
    <col min="4334" max="4334" width="0" style="2" hidden="1" customWidth="1"/>
    <col min="4335" max="4335" width="28" style="2" customWidth="1"/>
    <col min="4336" max="4336" width="32.140625" style="2" customWidth="1"/>
    <col min="4337" max="4337" width="39.85546875" style="2" bestFit="1" customWidth="1"/>
    <col min="4338" max="4338" width="0" style="2" hidden="1" customWidth="1"/>
    <col min="4339" max="4339" width="7.28515625" style="2" customWidth="1"/>
    <col min="4340" max="4340" width="0" style="2" hidden="1" customWidth="1"/>
    <col min="4341" max="4341" width="7.28515625" style="2" customWidth="1"/>
    <col min="4342" max="4342" width="59.5703125" style="2" customWidth="1"/>
    <col min="4343" max="4343" width="0" style="2" hidden="1" customWidth="1"/>
    <col min="4344" max="4344" width="23.85546875" style="2" customWidth="1"/>
    <col min="4345" max="4345" width="27.42578125" style="2" customWidth="1"/>
    <col min="4346" max="4346" width="28" style="2" customWidth="1"/>
    <col min="4347" max="4349" width="0" style="2" hidden="1" customWidth="1"/>
    <col min="4350" max="4350" width="7.28515625" style="2" customWidth="1"/>
    <col min="4351" max="4351" width="6.140625" style="2" bestFit="1" customWidth="1"/>
    <col min="4352" max="4352" width="76.85546875" style="2"/>
    <col min="4353" max="4353" width="7.28515625" style="2" customWidth="1"/>
    <col min="4354" max="4354" width="6.140625" style="2" bestFit="1" customWidth="1"/>
    <col min="4355" max="4355" width="78" style="2" customWidth="1"/>
    <col min="4356" max="4356" width="20.7109375" style="2" customWidth="1"/>
    <col min="4357" max="4357" width="26" style="2" customWidth="1"/>
    <col min="4358" max="4358" width="37" style="2" bestFit="1" customWidth="1"/>
    <col min="4359" max="4367" width="0" style="2" hidden="1" customWidth="1"/>
    <col min="4368" max="4370" width="22.7109375" style="2" bestFit="1" customWidth="1"/>
    <col min="4371" max="4371" width="25.28515625" style="2" bestFit="1" customWidth="1"/>
    <col min="4372" max="4372" width="21" style="2" bestFit="1" customWidth="1"/>
    <col min="4373" max="4373" width="8.28515625" style="2" customWidth="1"/>
    <col min="4374" max="4374" width="19" style="2" bestFit="1" customWidth="1"/>
    <col min="4375" max="4375" width="20.5703125" style="2" bestFit="1" customWidth="1"/>
    <col min="4376" max="4376" width="19" style="2" customWidth="1"/>
    <col min="4377" max="4583" width="11.42578125" style="2" customWidth="1"/>
    <col min="4584" max="4586" width="7.28515625" style="2" customWidth="1"/>
    <col min="4587" max="4587" width="0" style="2" hidden="1" customWidth="1"/>
    <col min="4588" max="4588" width="7.28515625" style="2" customWidth="1"/>
    <col min="4589" max="4589" width="66.140625" style="2" customWidth="1"/>
    <col min="4590" max="4590" width="0" style="2" hidden="1" customWidth="1"/>
    <col min="4591" max="4591" width="28" style="2" customWidth="1"/>
    <col min="4592" max="4592" width="32.140625" style="2" customWidth="1"/>
    <col min="4593" max="4593" width="39.85546875" style="2" bestFit="1" customWidth="1"/>
    <col min="4594" max="4594" width="0" style="2" hidden="1" customWidth="1"/>
    <col min="4595" max="4595" width="7.28515625" style="2" customWidth="1"/>
    <col min="4596" max="4596" width="0" style="2" hidden="1" customWidth="1"/>
    <col min="4597" max="4597" width="7.28515625" style="2" customWidth="1"/>
    <col min="4598" max="4598" width="59.5703125" style="2" customWidth="1"/>
    <col min="4599" max="4599" width="0" style="2" hidden="1" customWidth="1"/>
    <col min="4600" max="4600" width="23.85546875" style="2" customWidth="1"/>
    <col min="4601" max="4601" width="27.42578125" style="2" customWidth="1"/>
    <col min="4602" max="4602" width="28" style="2" customWidth="1"/>
    <col min="4603" max="4605" width="0" style="2" hidden="1" customWidth="1"/>
    <col min="4606" max="4606" width="7.28515625" style="2" customWidth="1"/>
    <col min="4607" max="4607" width="6.140625" style="2" bestFit="1" customWidth="1"/>
    <col min="4608" max="4608" width="76.85546875" style="2"/>
    <col min="4609" max="4609" width="7.28515625" style="2" customWidth="1"/>
    <col min="4610" max="4610" width="6.140625" style="2" bestFit="1" customWidth="1"/>
    <col min="4611" max="4611" width="78" style="2" customWidth="1"/>
    <col min="4612" max="4612" width="20.7109375" style="2" customWidth="1"/>
    <col min="4613" max="4613" width="26" style="2" customWidth="1"/>
    <col min="4614" max="4614" width="37" style="2" bestFit="1" customWidth="1"/>
    <col min="4615" max="4623" width="0" style="2" hidden="1" customWidth="1"/>
    <col min="4624" max="4626" width="22.7109375" style="2" bestFit="1" customWidth="1"/>
    <col min="4627" max="4627" width="25.28515625" style="2" bestFit="1" customWidth="1"/>
    <col min="4628" max="4628" width="21" style="2" bestFit="1" customWidth="1"/>
    <col min="4629" max="4629" width="8.28515625" style="2" customWidth="1"/>
    <col min="4630" max="4630" width="19" style="2" bestFit="1" customWidth="1"/>
    <col min="4631" max="4631" width="20.5703125" style="2" bestFit="1" customWidth="1"/>
    <col min="4632" max="4632" width="19" style="2" customWidth="1"/>
    <col min="4633" max="4839" width="11.42578125" style="2" customWidth="1"/>
    <col min="4840" max="4842" width="7.28515625" style="2" customWidth="1"/>
    <col min="4843" max="4843" width="0" style="2" hidden="1" customWidth="1"/>
    <col min="4844" max="4844" width="7.28515625" style="2" customWidth="1"/>
    <col min="4845" max="4845" width="66.140625" style="2" customWidth="1"/>
    <col min="4846" max="4846" width="0" style="2" hidden="1" customWidth="1"/>
    <col min="4847" max="4847" width="28" style="2" customWidth="1"/>
    <col min="4848" max="4848" width="32.140625" style="2" customWidth="1"/>
    <col min="4849" max="4849" width="39.85546875" style="2" bestFit="1" customWidth="1"/>
    <col min="4850" max="4850" width="0" style="2" hidden="1" customWidth="1"/>
    <col min="4851" max="4851" width="7.28515625" style="2" customWidth="1"/>
    <col min="4852" max="4852" width="0" style="2" hidden="1" customWidth="1"/>
    <col min="4853" max="4853" width="7.28515625" style="2" customWidth="1"/>
    <col min="4854" max="4854" width="59.5703125" style="2" customWidth="1"/>
    <col min="4855" max="4855" width="0" style="2" hidden="1" customWidth="1"/>
    <col min="4856" max="4856" width="23.85546875" style="2" customWidth="1"/>
    <col min="4857" max="4857" width="27.42578125" style="2" customWidth="1"/>
    <col min="4858" max="4858" width="28" style="2" customWidth="1"/>
    <col min="4859" max="4861" width="0" style="2" hidden="1" customWidth="1"/>
    <col min="4862" max="4862" width="7.28515625" style="2" customWidth="1"/>
    <col min="4863" max="4863" width="6.140625" style="2" bestFit="1" customWidth="1"/>
    <col min="4864" max="4864" width="76.85546875" style="2"/>
    <col min="4865" max="4865" width="7.28515625" style="2" customWidth="1"/>
    <col min="4866" max="4866" width="6.140625" style="2" bestFit="1" customWidth="1"/>
    <col min="4867" max="4867" width="78" style="2" customWidth="1"/>
    <col min="4868" max="4868" width="20.7109375" style="2" customWidth="1"/>
    <col min="4869" max="4869" width="26" style="2" customWidth="1"/>
    <col min="4870" max="4870" width="37" style="2" bestFit="1" customWidth="1"/>
    <col min="4871" max="4879" width="0" style="2" hidden="1" customWidth="1"/>
    <col min="4880" max="4882" width="22.7109375" style="2" bestFit="1" customWidth="1"/>
    <col min="4883" max="4883" width="25.28515625" style="2" bestFit="1" customWidth="1"/>
    <col min="4884" max="4884" width="21" style="2" bestFit="1" customWidth="1"/>
    <col min="4885" max="4885" width="8.28515625" style="2" customWidth="1"/>
    <col min="4886" max="4886" width="19" style="2" bestFit="1" customWidth="1"/>
    <col min="4887" max="4887" width="20.5703125" style="2" bestFit="1" customWidth="1"/>
    <col min="4888" max="4888" width="19" style="2" customWidth="1"/>
    <col min="4889" max="5095" width="11.42578125" style="2" customWidth="1"/>
    <col min="5096" max="5098" width="7.28515625" style="2" customWidth="1"/>
    <col min="5099" max="5099" width="0" style="2" hidden="1" customWidth="1"/>
    <col min="5100" max="5100" width="7.28515625" style="2" customWidth="1"/>
    <col min="5101" max="5101" width="66.140625" style="2" customWidth="1"/>
    <col min="5102" max="5102" width="0" style="2" hidden="1" customWidth="1"/>
    <col min="5103" max="5103" width="28" style="2" customWidth="1"/>
    <col min="5104" max="5104" width="32.140625" style="2" customWidth="1"/>
    <col min="5105" max="5105" width="39.85546875" style="2" bestFit="1" customWidth="1"/>
    <col min="5106" max="5106" width="0" style="2" hidden="1" customWidth="1"/>
    <col min="5107" max="5107" width="7.28515625" style="2" customWidth="1"/>
    <col min="5108" max="5108" width="0" style="2" hidden="1" customWidth="1"/>
    <col min="5109" max="5109" width="7.28515625" style="2" customWidth="1"/>
    <col min="5110" max="5110" width="59.5703125" style="2" customWidth="1"/>
    <col min="5111" max="5111" width="0" style="2" hidden="1" customWidth="1"/>
    <col min="5112" max="5112" width="23.85546875" style="2" customWidth="1"/>
    <col min="5113" max="5113" width="27.42578125" style="2" customWidth="1"/>
    <col min="5114" max="5114" width="28" style="2" customWidth="1"/>
    <col min="5115" max="5117" width="0" style="2" hidden="1" customWidth="1"/>
    <col min="5118" max="5118" width="7.28515625" style="2" customWidth="1"/>
    <col min="5119" max="5119" width="6.140625" style="2" bestFit="1" customWidth="1"/>
    <col min="5120" max="5120" width="76.85546875" style="2"/>
    <col min="5121" max="5121" width="7.28515625" style="2" customWidth="1"/>
    <col min="5122" max="5122" width="6.140625" style="2" bestFit="1" customWidth="1"/>
    <col min="5123" max="5123" width="78" style="2" customWidth="1"/>
    <col min="5124" max="5124" width="20.7109375" style="2" customWidth="1"/>
    <col min="5125" max="5125" width="26" style="2" customWidth="1"/>
    <col min="5126" max="5126" width="37" style="2" bestFit="1" customWidth="1"/>
    <col min="5127" max="5135" width="0" style="2" hidden="1" customWidth="1"/>
    <col min="5136" max="5138" width="22.7109375" style="2" bestFit="1" customWidth="1"/>
    <col min="5139" max="5139" width="25.28515625" style="2" bestFit="1" customWidth="1"/>
    <col min="5140" max="5140" width="21" style="2" bestFit="1" customWidth="1"/>
    <col min="5141" max="5141" width="8.28515625" style="2" customWidth="1"/>
    <col min="5142" max="5142" width="19" style="2" bestFit="1" customWidth="1"/>
    <col min="5143" max="5143" width="20.5703125" style="2" bestFit="1" customWidth="1"/>
    <col min="5144" max="5144" width="19" style="2" customWidth="1"/>
    <col min="5145" max="5351" width="11.42578125" style="2" customWidth="1"/>
    <col min="5352" max="5354" width="7.28515625" style="2" customWidth="1"/>
    <col min="5355" max="5355" width="0" style="2" hidden="1" customWidth="1"/>
    <col min="5356" max="5356" width="7.28515625" style="2" customWidth="1"/>
    <col min="5357" max="5357" width="66.140625" style="2" customWidth="1"/>
    <col min="5358" max="5358" width="0" style="2" hidden="1" customWidth="1"/>
    <col min="5359" max="5359" width="28" style="2" customWidth="1"/>
    <col min="5360" max="5360" width="32.140625" style="2" customWidth="1"/>
    <col min="5361" max="5361" width="39.85546875" style="2" bestFit="1" customWidth="1"/>
    <col min="5362" max="5362" width="0" style="2" hidden="1" customWidth="1"/>
    <col min="5363" max="5363" width="7.28515625" style="2" customWidth="1"/>
    <col min="5364" max="5364" width="0" style="2" hidden="1" customWidth="1"/>
    <col min="5365" max="5365" width="7.28515625" style="2" customWidth="1"/>
    <col min="5366" max="5366" width="59.5703125" style="2" customWidth="1"/>
    <col min="5367" max="5367" width="0" style="2" hidden="1" customWidth="1"/>
    <col min="5368" max="5368" width="23.85546875" style="2" customWidth="1"/>
    <col min="5369" max="5369" width="27.42578125" style="2" customWidth="1"/>
    <col min="5370" max="5370" width="28" style="2" customWidth="1"/>
    <col min="5371" max="5373" width="0" style="2" hidden="1" customWidth="1"/>
    <col min="5374" max="5374" width="7.28515625" style="2" customWidth="1"/>
    <col min="5375" max="5375" width="6.140625" style="2" bestFit="1" customWidth="1"/>
    <col min="5376" max="5376" width="76.85546875" style="2"/>
    <col min="5377" max="5377" width="7.28515625" style="2" customWidth="1"/>
    <col min="5378" max="5378" width="6.140625" style="2" bestFit="1" customWidth="1"/>
    <col min="5379" max="5379" width="78" style="2" customWidth="1"/>
    <col min="5380" max="5380" width="20.7109375" style="2" customWidth="1"/>
    <col min="5381" max="5381" width="26" style="2" customWidth="1"/>
    <col min="5382" max="5382" width="37" style="2" bestFit="1" customWidth="1"/>
    <col min="5383" max="5391" width="0" style="2" hidden="1" customWidth="1"/>
    <col min="5392" max="5394" width="22.7109375" style="2" bestFit="1" customWidth="1"/>
    <col min="5395" max="5395" width="25.28515625" style="2" bestFit="1" customWidth="1"/>
    <col min="5396" max="5396" width="21" style="2" bestFit="1" customWidth="1"/>
    <col min="5397" max="5397" width="8.28515625" style="2" customWidth="1"/>
    <col min="5398" max="5398" width="19" style="2" bestFit="1" customWidth="1"/>
    <col min="5399" max="5399" width="20.5703125" style="2" bestFit="1" customWidth="1"/>
    <col min="5400" max="5400" width="19" style="2" customWidth="1"/>
    <col min="5401" max="5607" width="11.42578125" style="2" customWidth="1"/>
    <col min="5608" max="5610" width="7.28515625" style="2" customWidth="1"/>
    <col min="5611" max="5611" width="0" style="2" hidden="1" customWidth="1"/>
    <col min="5612" max="5612" width="7.28515625" style="2" customWidth="1"/>
    <col min="5613" max="5613" width="66.140625" style="2" customWidth="1"/>
    <col min="5614" max="5614" width="0" style="2" hidden="1" customWidth="1"/>
    <col min="5615" max="5615" width="28" style="2" customWidth="1"/>
    <col min="5616" max="5616" width="32.140625" style="2" customWidth="1"/>
    <col min="5617" max="5617" width="39.85546875" style="2" bestFit="1" customWidth="1"/>
    <col min="5618" max="5618" width="0" style="2" hidden="1" customWidth="1"/>
    <col min="5619" max="5619" width="7.28515625" style="2" customWidth="1"/>
    <col min="5620" max="5620" width="0" style="2" hidden="1" customWidth="1"/>
    <col min="5621" max="5621" width="7.28515625" style="2" customWidth="1"/>
    <col min="5622" max="5622" width="59.5703125" style="2" customWidth="1"/>
    <col min="5623" max="5623" width="0" style="2" hidden="1" customWidth="1"/>
    <col min="5624" max="5624" width="23.85546875" style="2" customWidth="1"/>
    <col min="5625" max="5625" width="27.42578125" style="2" customWidth="1"/>
    <col min="5626" max="5626" width="28" style="2" customWidth="1"/>
    <col min="5627" max="5629" width="0" style="2" hidden="1" customWidth="1"/>
    <col min="5630" max="5630" width="7.28515625" style="2" customWidth="1"/>
    <col min="5631" max="5631" width="6.140625" style="2" bestFit="1" customWidth="1"/>
    <col min="5632" max="5632" width="76.85546875" style="2"/>
    <col min="5633" max="5633" width="7.28515625" style="2" customWidth="1"/>
    <col min="5634" max="5634" width="6.140625" style="2" bestFit="1" customWidth="1"/>
    <col min="5635" max="5635" width="78" style="2" customWidth="1"/>
    <col min="5636" max="5636" width="20.7109375" style="2" customWidth="1"/>
    <col min="5637" max="5637" width="26" style="2" customWidth="1"/>
    <col min="5638" max="5638" width="37" style="2" bestFit="1" customWidth="1"/>
    <col min="5639" max="5647" width="0" style="2" hidden="1" customWidth="1"/>
    <col min="5648" max="5650" width="22.7109375" style="2" bestFit="1" customWidth="1"/>
    <col min="5651" max="5651" width="25.28515625" style="2" bestFit="1" customWidth="1"/>
    <col min="5652" max="5652" width="21" style="2" bestFit="1" customWidth="1"/>
    <col min="5653" max="5653" width="8.28515625" style="2" customWidth="1"/>
    <col min="5654" max="5654" width="19" style="2" bestFit="1" customWidth="1"/>
    <col min="5655" max="5655" width="20.5703125" style="2" bestFit="1" customWidth="1"/>
    <col min="5656" max="5656" width="19" style="2" customWidth="1"/>
    <col min="5657" max="5863" width="11.42578125" style="2" customWidth="1"/>
    <col min="5864" max="5866" width="7.28515625" style="2" customWidth="1"/>
    <col min="5867" max="5867" width="0" style="2" hidden="1" customWidth="1"/>
    <col min="5868" max="5868" width="7.28515625" style="2" customWidth="1"/>
    <col min="5869" max="5869" width="66.140625" style="2" customWidth="1"/>
    <col min="5870" max="5870" width="0" style="2" hidden="1" customWidth="1"/>
    <col min="5871" max="5871" width="28" style="2" customWidth="1"/>
    <col min="5872" max="5872" width="32.140625" style="2" customWidth="1"/>
    <col min="5873" max="5873" width="39.85546875" style="2" bestFit="1" customWidth="1"/>
    <col min="5874" max="5874" width="0" style="2" hidden="1" customWidth="1"/>
    <col min="5875" max="5875" width="7.28515625" style="2" customWidth="1"/>
    <col min="5876" max="5876" width="0" style="2" hidden="1" customWidth="1"/>
    <col min="5877" max="5877" width="7.28515625" style="2" customWidth="1"/>
    <col min="5878" max="5878" width="59.5703125" style="2" customWidth="1"/>
    <col min="5879" max="5879" width="0" style="2" hidden="1" customWidth="1"/>
    <col min="5880" max="5880" width="23.85546875" style="2" customWidth="1"/>
    <col min="5881" max="5881" width="27.42578125" style="2" customWidth="1"/>
    <col min="5882" max="5882" width="28" style="2" customWidth="1"/>
    <col min="5883" max="5885" width="0" style="2" hidden="1" customWidth="1"/>
    <col min="5886" max="5886" width="7.28515625" style="2" customWidth="1"/>
    <col min="5887" max="5887" width="6.140625" style="2" bestFit="1" customWidth="1"/>
    <col min="5888" max="5888" width="76.85546875" style="2"/>
    <col min="5889" max="5889" width="7.28515625" style="2" customWidth="1"/>
    <col min="5890" max="5890" width="6.140625" style="2" bestFit="1" customWidth="1"/>
    <col min="5891" max="5891" width="78" style="2" customWidth="1"/>
    <col min="5892" max="5892" width="20.7109375" style="2" customWidth="1"/>
    <col min="5893" max="5893" width="26" style="2" customWidth="1"/>
    <col min="5894" max="5894" width="37" style="2" bestFit="1" customWidth="1"/>
    <col min="5895" max="5903" width="0" style="2" hidden="1" customWidth="1"/>
    <col min="5904" max="5906" width="22.7109375" style="2" bestFit="1" customWidth="1"/>
    <col min="5907" max="5907" width="25.28515625" style="2" bestFit="1" customWidth="1"/>
    <col min="5908" max="5908" width="21" style="2" bestFit="1" customWidth="1"/>
    <col min="5909" max="5909" width="8.28515625" style="2" customWidth="1"/>
    <col min="5910" max="5910" width="19" style="2" bestFit="1" customWidth="1"/>
    <col min="5911" max="5911" width="20.5703125" style="2" bestFit="1" customWidth="1"/>
    <col min="5912" max="5912" width="19" style="2" customWidth="1"/>
    <col min="5913" max="6119" width="11.42578125" style="2" customWidth="1"/>
    <col min="6120" max="6122" width="7.28515625" style="2" customWidth="1"/>
    <col min="6123" max="6123" width="0" style="2" hidden="1" customWidth="1"/>
    <col min="6124" max="6124" width="7.28515625" style="2" customWidth="1"/>
    <col min="6125" max="6125" width="66.140625" style="2" customWidth="1"/>
    <col min="6126" max="6126" width="0" style="2" hidden="1" customWidth="1"/>
    <col min="6127" max="6127" width="28" style="2" customWidth="1"/>
    <col min="6128" max="6128" width="32.140625" style="2" customWidth="1"/>
    <col min="6129" max="6129" width="39.85546875" style="2" bestFit="1" customWidth="1"/>
    <col min="6130" max="6130" width="0" style="2" hidden="1" customWidth="1"/>
    <col min="6131" max="6131" width="7.28515625" style="2" customWidth="1"/>
    <col min="6132" max="6132" width="0" style="2" hidden="1" customWidth="1"/>
    <col min="6133" max="6133" width="7.28515625" style="2" customWidth="1"/>
    <col min="6134" max="6134" width="59.5703125" style="2" customWidth="1"/>
    <col min="6135" max="6135" width="0" style="2" hidden="1" customWidth="1"/>
    <col min="6136" max="6136" width="23.85546875" style="2" customWidth="1"/>
    <col min="6137" max="6137" width="27.42578125" style="2" customWidth="1"/>
    <col min="6138" max="6138" width="28" style="2" customWidth="1"/>
    <col min="6139" max="6141" width="0" style="2" hidden="1" customWidth="1"/>
    <col min="6142" max="6142" width="7.28515625" style="2" customWidth="1"/>
    <col min="6143" max="6143" width="6.140625" style="2" bestFit="1" customWidth="1"/>
    <col min="6144" max="6144" width="76.85546875" style="2"/>
    <col min="6145" max="6145" width="7.28515625" style="2" customWidth="1"/>
    <col min="6146" max="6146" width="6.140625" style="2" bestFit="1" customWidth="1"/>
    <col min="6147" max="6147" width="78" style="2" customWidth="1"/>
    <col min="6148" max="6148" width="20.7109375" style="2" customWidth="1"/>
    <col min="6149" max="6149" width="26" style="2" customWidth="1"/>
    <col min="6150" max="6150" width="37" style="2" bestFit="1" customWidth="1"/>
    <col min="6151" max="6159" width="0" style="2" hidden="1" customWidth="1"/>
    <col min="6160" max="6162" width="22.7109375" style="2" bestFit="1" customWidth="1"/>
    <col min="6163" max="6163" width="25.28515625" style="2" bestFit="1" customWidth="1"/>
    <col min="6164" max="6164" width="21" style="2" bestFit="1" customWidth="1"/>
    <col min="6165" max="6165" width="8.28515625" style="2" customWidth="1"/>
    <col min="6166" max="6166" width="19" style="2" bestFit="1" customWidth="1"/>
    <col min="6167" max="6167" width="20.5703125" style="2" bestFit="1" customWidth="1"/>
    <col min="6168" max="6168" width="19" style="2" customWidth="1"/>
    <col min="6169" max="6375" width="11.42578125" style="2" customWidth="1"/>
    <col min="6376" max="6378" width="7.28515625" style="2" customWidth="1"/>
    <col min="6379" max="6379" width="0" style="2" hidden="1" customWidth="1"/>
    <col min="6380" max="6380" width="7.28515625" style="2" customWidth="1"/>
    <col min="6381" max="6381" width="66.140625" style="2" customWidth="1"/>
    <col min="6382" max="6382" width="0" style="2" hidden="1" customWidth="1"/>
    <col min="6383" max="6383" width="28" style="2" customWidth="1"/>
    <col min="6384" max="6384" width="32.140625" style="2" customWidth="1"/>
    <col min="6385" max="6385" width="39.85546875" style="2" bestFit="1" customWidth="1"/>
    <col min="6386" max="6386" width="0" style="2" hidden="1" customWidth="1"/>
    <col min="6387" max="6387" width="7.28515625" style="2" customWidth="1"/>
    <col min="6388" max="6388" width="0" style="2" hidden="1" customWidth="1"/>
    <col min="6389" max="6389" width="7.28515625" style="2" customWidth="1"/>
    <col min="6390" max="6390" width="59.5703125" style="2" customWidth="1"/>
    <col min="6391" max="6391" width="0" style="2" hidden="1" customWidth="1"/>
    <col min="6392" max="6392" width="23.85546875" style="2" customWidth="1"/>
    <col min="6393" max="6393" width="27.42578125" style="2" customWidth="1"/>
    <col min="6394" max="6394" width="28" style="2" customWidth="1"/>
    <col min="6395" max="6397" width="0" style="2" hidden="1" customWidth="1"/>
    <col min="6398" max="6398" width="7.28515625" style="2" customWidth="1"/>
    <col min="6399" max="6399" width="6.140625" style="2" bestFit="1" customWidth="1"/>
    <col min="6400" max="6400" width="76.85546875" style="2"/>
    <col min="6401" max="6401" width="7.28515625" style="2" customWidth="1"/>
    <col min="6402" max="6402" width="6.140625" style="2" bestFit="1" customWidth="1"/>
    <col min="6403" max="6403" width="78" style="2" customWidth="1"/>
    <col min="6404" max="6404" width="20.7109375" style="2" customWidth="1"/>
    <col min="6405" max="6405" width="26" style="2" customWidth="1"/>
    <col min="6406" max="6406" width="37" style="2" bestFit="1" customWidth="1"/>
    <col min="6407" max="6415" width="0" style="2" hidden="1" customWidth="1"/>
    <col min="6416" max="6418" width="22.7109375" style="2" bestFit="1" customWidth="1"/>
    <col min="6419" max="6419" width="25.28515625" style="2" bestFit="1" customWidth="1"/>
    <col min="6420" max="6420" width="21" style="2" bestFit="1" customWidth="1"/>
    <col min="6421" max="6421" width="8.28515625" style="2" customWidth="1"/>
    <col min="6422" max="6422" width="19" style="2" bestFit="1" customWidth="1"/>
    <col min="6423" max="6423" width="20.5703125" style="2" bestFit="1" customWidth="1"/>
    <col min="6424" max="6424" width="19" style="2" customWidth="1"/>
    <col min="6425" max="6631" width="11.42578125" style="2" customWidth="1"/>
    <col min="6632" max="6634" width="7.28515625" style="2" customWidth="1"/>
    <col min="6635" max="6635" width="0" style="2" hidden="1" customWidth="1"/>
    <col min="6636" max="6636" width="7.28515625" style="2" customWidth="1"/>
    <col min="6637" max="6637" width="66.140625" style="2" customWidth="1"/>
    <col min="6638" max="6638" width="0" style="2" hidden="1" customWidth="1"/>
    <col min="6639" max="6639" width="28" style="2" customWidth="1"/>
    <col min="6640" max="6640" width="32.140625" style="2" customWidth="1"/>
    <col min="6641" max="6641" width="39.85546875" style="2" bestFit="1" customWidth="1"/>
    <col min="6642" max="6642" width="0" style="2" hidden="1" customWidth="1"/>
    <col min="6643" max="6643" width="7.28515625" style="2" customWidth="1"/>
    <col min="6644" max="6644" width="0" style="2" hidden="1" customWidth="1"/>
    <col min="6645" max="6645" width="7.28515625" style="2" customWidth="1"/>
    <col min="6646" max="6646" width="59.5703125" style="2" customWidth="1"/>
    <col min="6647" max="6647" width="0" style="2" hidden="1" customWidth="1"/>
    <col min="6648" max="6648" width="23.85546875" style="2" customWidth="1"/>
    <col min="6649" max="6649" width="27.42578125" style="2" customWidth="1"/>
    <col min="6650" max="6650" width="28" style="2" customWidth="1"/>
    <col min="6651" max="6653" width="0" style="2" hidden="1" customWidth="1"/>
    <col min="6654" max="6654" width="7.28515625" style="2" customWidth="1"/>
    <col min="6655" max="6655" width="6.140625" style="2" bestFit="1" customWidth="1"/>
    <col min="6656" max="6656" width="76.85546875" style="2"/>
    <col min="6657" max="6657" width="7.28515625" style="2" customWidth="1"/>
    <col min="6658" max="6658" width="6.140625" style="2" bestFit="1" customWidth="1"/>
    <col min="6659" max="6659" width="78" style="2" customWidth="1"/>
    <col min="6660" max="6660" width="20.7109375" style="2" customWidth="1"/>
    <col min="6661" max="6661" width="26" style="2" customWidth="1"/>
    <col min="6662" max="6662" width="37" style="2" bestFit="1" customWidth="1"/>
    <col min="6663" max="6671" width="0" style="2" hidden="1" customWidth="1"/>
    <col min="6672" max="6674" width="22.7109375" style="2" bestFit="1" customWidth="1"/>
    <col min="6675" max="6675" width="25.28515625" style="2" bestFit="1" customWidth="1"/>
    <col min="6676" max="6676" width="21" style="2" bestFit="1" customWidth="1"/>
    <col min="6677" max="6677" width="8.28515625" style="2" customWidth="1"/>
    <col min="6678" max="6678" width="19" style="2" bestFit="1" customWidth="1"/>
    <col min="6679" max="6679" width="20.5703125" style="2" bestFit="1" customWidth="1"/>
    <col min="6680" max="6680" width="19" style="2" customWidth="1"/>
    <col min="6681" max="6887" width="11.42578125" style="2" customWidth="1"/>
    <col min="6888" max="6890" width="7.28515625" style="2" customWidth="1"/>
    <col min="6891" max="6891" width="0" style="2" hidden="1" customWidth="1"/>
    <col min="6892" max="6892" width="7.28515625" style="2" customWidth="1"/>
    <col min="6893" max="6893" width="66.140625" style="2" customWidth="1"/>
    <col min="6894" max="6894" width="0" style="2" hidden="1" customWidth="1"/>
    <col min="6895" max="6895" width="28" style="2" customWidth="1"/>
    <col min="6896" max="6896" width="32.140625" style="2" customWidth="1"/>
    <col min="6897" max="6897" width="39.85546875" style="2" bestFit="1" customWidth="1"/>
    <col min="6898" max="6898" width="0" style="2" hidden="1" customWidth="1"/>
    <col min="6899" max="6899" width="7.28515625" style="2" customWidth="1"/>
    <col min="6900" max="6900" width="0" style="2" hidden="1" customWidth="1"/>
    <col min="6901" max="6901" width="7.28515625" style="2" customWidth="1"/>
    <col min="6902" max="6902" width="59.5703125" style="2" customWidth="1"/>
    <col min="6903" max="6903" width="0" style="2" hidden="1" customWidth="1"/>
    <col min="6904" max="6904" width="23.85546875" style="2" customWidth="1"/>
    <col min="6905" max="6905" width="27.42578125" style="2" customWidth="1"/>
    <col min="6906" max="6906" width="28" style="2" customWidth="1"/>
    <col min="6907" max="6909" width="0" style="2" hidden="1" customWidth="1"/>
    <col min="6910" max="6910" width="7.28515625" style="2" customWidth="1"/>
    <col min="6911" max="6911" width="6.140625" style="2" bestFit="1" customWidth="1"/>
    <col min="6912" max="6912" width="76.85546875" style="2"/>
    <col min="6913" max="6913" width="7.28515625" style="2" customWidth="1"/>
    <col min="6914" max="6914" width="6.140625" style="2" bestFit="1" customWidth="1"/>
    <col min="6915" max="6915" width="78" style="2" customWidth="1"/>
    <col min="6916" max="6916" width="20.7109375" style="2" customWidth="1"/>
    <col min="6917" max="6917" width="26" style="2" customWidth="1"/>
    <col min="6918" max="6918" width="37" style="2" bestFit="1" customWidth="1"/>
    <col min="6919" max="6927" width="0" style="2" hidden="1" customWidth="1"/>
    <col min="6928" max="6930" width="22.7109375" style="2" bestFit="1" customWidth="1"/>
    <col min="6931" max="6931" width="25.28515625" style="2" bestFit="1" customWidth="1"/>
    <col min="6932" max="6932" width="21" style="2" bestFit="1" customWidth="1"/>
    <col min="6933" max="6933" width="8.28515625" style="2" customWidth="1"/>
    <col min="6934" max="6934" width="19" style="2" bestFit="1" customWidth="1"/>
    <col min="6935" max="6935" width="20.5703125" style="2" bestFit="1" customWidth="1"/>
    <col min="6936" max="6936" width="19" style="2" customWidth="1"/>
    <col min="6937" max="7143" width="11.42578125" style="2" customWidth="1"/>
    <col min="7144" max="7146" width="7.28515625" style="2" customWidth="1"/>
    <col min="7147" max="7147" width="0" style="2" hidden="1" customWidth="1"/>
    <col min="7148" max="7148" width="7.28515625" style="2" customWidth="1"/>
    <col min="7149" max="7149" width="66.140625" style="2" customWidth="1"/>
    <col min="7150" max="7150" width="0" style="2" hidden="1" customWidth="1"/>
    <col min="7151" max="7151" width="28" style="2" customWidth="1"/>
    <col min="7152" max="7152" width="32.140625" style="2" customWidth="1"/>
    <col min="7153" max="7153" width="39.85546875" style="2" bestFit="1" customWidth="1"/>
    <col min="7154" max="7154" width="0" style="2" hidden="1" customWidth="1"/>
    <col min="7155" max="7155" width="7.28515625" style="2" customWidth="1"/>
    <col min="7156" max="7156" width="0" style="2" hidden="1" customWidth="1"/>
    <col min="7157" max="7157" width="7.28515625" style="2" customWidth="1"/>
    <col min="7158" max="7158" width="59.5703125" style="2" customWidth="1"/>
    <col min="7159" max="7159" width="0" style="2" hidden="1" customWidth="1"/>
    <col min="7160" max="7160" width="23.85546875" style="2" customWidth="1"/>
    <col min="7161" max="7161" width="27.42578125" style="2" customWidth="1"/>
    <col min="7162" max="7162" width="28" style="2" customWidth="1"/>
    <col min="7163" max="7165" width="0" style="2" hidden="1" customWidth="1"/>
    <col min="7166" max="7166" width="7.28515625" style="2" customWidth="1"/>
    <col min="7167" max="7167" width="6.140625" style="2" bestFit="1" customWidth="1"/>
    <col min="7168" max="7168" width="76.85546875" style="2"/>
    <col min="7169" max="7169" width="7.28515625" style="2" customWidth="1"/>
    <col min="7170" max="7170" width="6.140625" style="2" bestFit="1" customWidth="1"/>
    <col min="7171" max="7171" width="78" style="2" customWidth="1"/>
    <col min="7172" max="7172" width="20.7109375" style="2" customWidth="1"/>
    <col min="7173" max="7173" width="26" style="2" customWidth="1"/>
    <col min="7174" max="7174" width="37" style="2" bestFit="1" customWidth="1"/>
    <col min="7175" max="7183" width="0" style="2" hidden="1" customWidth="1"/>
    <col min="7184" max="7186" width="22.7109375" style="2" bestFit="1" customWidth="1"/>
    <col min="7187" max="7187" width="25.28515625" style="2" bestFit="1" customWidth="1"/>
    <col min="7188" max="7188" width="21" style="2" bestFit="1" customWidth="1"/>
    <col min="7189" max="7189" width="8.28515625" style="2" customWidth="1"/>
    <col min="7190" max="7190" width="19" style="2" bestFit="1" customWidth="1"/>
    <col min="7191" max="7191" width="20.5703125" style="2" bestFit="1" customWidth="1"/>
    <col min="7192" max="7192" width="19" style="2" customWidth="1"/>
    <col min="7193" max="7399" width="11.42578125" style="2" customWidth="1"/>
    <col min="7400" max="7402" width="7.28515625" style="2" customWidth="1"/>
    <col min="7403" max="7403" width="0" style="2" hidden="1" customWidth="1"/>
    <col min="7404" max="7404" width="7.28515625" style="2" customWidth="1"/>
    <col min="7405" max="7405" width="66.140625" style="2" customWidth="1"/>
    <col min="7406" max="7406" width="0" style="2" hidden="1" customWidth="1"/>
    <col min="7407" max="7407" width="28" style="2" customWidth="1"/>
    <col min="7408" max="7408" width="32.140625" style="2" customWidth="1"/>
    <col min="7409" max="7409" width="39.85546875" style="2" bestFit="1" customWidth="1"/>
    <col min="7410" max="7410" width="0" style="2" hidden="1" customWidth="1"/>
    <col min="7411" max="7411" width="7.28515625" style="2" customWidth="1"/>
    <col min="7412" max="7412" width="0" style="2" hidden="1" customWidth="1"/>
    <col min="7413" max="7413" width="7.28515625" style="2" customWidth="1"/>
    <col min="7414" max="7414" width="59.5703125" style="2" customWidth="1"/>
    <col min="7415" max="7415" width="0" style="2" hidden="1" customWidth="1"/>
    <col min="7416" max="7416" width="23.85546875" style="2" customWidth="1"/>
    <col min="7417" max="7417" width="27.42578125" style="2" customWidth="1"/>
    <col min="7418" max="7418" width="28" style="2" customWidth="1"/>
    <col min="7419" max="7421" width="0" style="2" hidden="1" customWidth="1"/>
    <col min="7422" max="7422" width="7.28515625" style="2" customWidth="1"/>
    <col min="7423" max="7423" width="6.140625" style="2" bestFit="1" customWidth="1"/>
    <col min="7424" max="7424" width="76.85546875" style="2"/>
    <col min="7425" max="7425" width="7.28515625" style="2" customWidth="1"/>
    <col min="7426" max="7426" width="6.140625" style="2" bestFit="1" customWidth="1"/>
    <col min="7427" max="7427" width="78" style="2" customWidth="1"/>
    <col min="7428" max="7428" width="20.7109375" style="2" customWidth="1"/>
    <col min="7429" max="7429" width="26" style="2" customWidth="1"/>
    <col min="7430" max="7430" width="37" style="2" bestFit="1" customWidth="1"/>
    <col min="7431" max="7439" width="0" style="2" hidden="1" customWidth="1"/>
    <col min="7440" max="7442" width="22.7109375" style="2" bestFit="1" customWidth="1"/>
    <col min="7443" max="7443" width="25.28515625" style="2" bestFit="1" customWidth="1"/>
    <col min="7444" max="7444" width="21" style="2" bestFit="1" customWidth="1"/>
    <col min="7445" max="7445" width="8.28515625" style="2" customWidth="1"/>
    <col min="7446" max="7446" width="19" style="2" bestFit="1" customWidth="1"/>
    <col min="7447" max="7447" width="20.5703125" style="2" bestFit="1" customWidth="1"/>
    <col min="7448" max="7448" width="19" style="2" customWidth="1"/>
    <col min="7449" max="7655" width="11.42578125" style="2" customWidth="1"/>
    <col min="7656" max="7658" width="7.28515625" style="2" customWidth="1"/>
    <col min="7659" max="7659" width="0" style="2" hidden="1" customWidth="1"/>
    <col min="7660" max="7660" width="7.28515625" style="2" customWidth="1"/>
    <col min="7661" max="7661" width="66.140625" style="2" customWidth="1"/>
    <col min="7662" max="7662" width="0" style="2" hidden="1" customWidth="1"/>
    <col min="7663" max="7663" width="28" style="2" customWidth="1"/>
    <col min="7664" max="7664" width="32.140625" style="2" customWidth="1"/>
    <col min="7665" max="7665" width="39.85546875" style="2" bestFit="1" customWidth="1"/>
    <col min="7666" max="7666" width="0" style="2" hidden="1" customWidth="1"/>
    <col min="7667" max="7667" width="7.28515625" style="2" customWidth="1"/>
    <col min="7668" max="7668" width="0" style="2" hidden="1" customWidth="1"/>
    <col min="7669" max="7669" width="7.28515625" style="2" customWidth="1"/>
    <col min="7670" max="7670" width="59.5703125" style="2" customWidth="1"/>
    <col min="7671" max="7671" width="0" style="2" hidden="1" customWidth="1"/>
    <col min="7672" max="7672" width="23.85546875" style="2" customWidth="1"/>
    <col min="7673" max="7673" width="27.42578125" style="2" customWidth="1"/>
    <col min="7674" max="7674" width="28" style="2" customWidth="1"/>
    <col min="7675" max="7677" width="0" style="2" hidden="1" customWidth="1"/>
    <col min="7678" max="7678" width="7.28515625" style="2" customWidth="1"/>
    <col min="7679" max="7679" width="6.140625" style="2" bestFit="1" customWidth="1"/>
    <col min="7680" max="7680" width="76.85546875" style="2"/>
    <col min="7681" max="7681" width="7.28515625" style="2" customWidth="1"/>
    <col min="7682" max="7682" width="6.140625" style="2" bestFit="1" customWidth="1"/>
    <col min="7683" max="7683" width="78" style="2" customWidth="1"/>
    <col min="7684" max="7684" width="20.7109375" style="2" customWidth="1"/>
    <col min="7685" max="7685" width="26" style="2" customWidth="1"/>
    <col min="7686" max="7686" width="37" style="2" bestFit="1" customWidth="1"/>
    <col min="7687" max="7695" width="0" style="2" hidden="1" customWidth="1"/>
    <col min="7696" max="7698" width="22.7109375" style="2" bestFit="1" customWidth="1"/>
    <col min="7699" max="7699" width="25.28515625" style="2" bestFit="1" customWidth="1"/>
    <col min="7700" max="7700" width="21" style="2" bestFit="1" customWidth="1"/>
    <col min="7701" max="7701" width="8.28515625" style="2" customWidth="1"/>
    <col min="7702" max="7702" width="19" style="2" bestFit="1" customWidth="1"/>
    <col min="7703" max="7703" width="20.5703125" style="2" bestFit="1" customWidth="1"/>
    <col min="7704" max="7704" width="19" style="2" customWidth="1"/>
    <col min="7705" max="7911" width="11.42578125" style="2" customWidth="1"/>
    <col min="7912" max="7914" width="7.28515625" style="2" customWidth="1"/>
    <col min="7915" max="7915" width="0" style="2" hidden="1" customWidth="1"/>
    <col min="7916" max="7916" width="7.28515625" style="2" customWidth="1"/>
    <col min="7917" max="7917" width="66.140625" style="2" customWidth="1"/>
    <col min="7918" max="7918" width="0" style="2" hidden="1" customWidth="1"/>
    <col min="7919" max="7919" width="28" style="2" customWidth="1"/>
    <col min="7920" max="7920" width="32.140625" style="2" customWidth="1"/>
    <col min="7921" max="7921" width="39.85546875" style="2" bestFit="1" customWidth="1"/>
    <col min="7922" max="7922" width="0" style="2" hidden="1" customWidth="1"/>
    <col min="7923" max="7923" width="7.28515625" style="2" customWidth="1"/>
    <col min="7924" max="7924" width="0" style="2" hidden="1" customWidth="1"/>
    <col min="7925" max="7925" width="7.28515625" style="2" customWidth="1"/>
    <col min="7926" max="7926" width="59.5703125" style="2" customWidth="1"/>
    <col min="7927" max="7927" width="0" style="2" hidden="1" customWidth="1"/>
    <col min="7928" max="7928" width="23.85546875" style="2" customWidth="1"/>
    <col min="7929" max="7929" width="27.42578125" style="2" customWidth="1"/>
    <col min="7930" max="7930" width="28" style="2" customWidth="1"/>
    <col min="7931" max="7933" width="0" style="2" hidden="1" customWidth="1"/>
    <col min="7934" max="7934" width="7.28515625" style="2" customWidth="1"/>
    <col min="7935" max="7935" width="6.140625" style="2" bestFit="1" customWidth="1"/>
    <col min="7936" max="7936" width="76.85546875" style="2"/>
    <col min="7937" max="7937" width="7.28515625" style="2" customWidth="1"/>
    <col min="7938" max="7938" width="6.140625" style="2" bestFit="1" customWidth="1"/>
    <col min="7939" max="7939" width="78" style="2" customWidth="1"/>
    <col min="7940" max="7940" width="20.7109375" style="2" customWidth="1"/>
    <col min="7941" max="7941" width="26" style="2" customWidth="1"/>
    <col min="7942" max="7942" width="37" style="2" bestFit="1" customWidth="1"/>
    <col min="7943" max="7951" width="0" style="2" hidden="1" customWidth="1"/>
    <col min="7952" max="7954" width="22.7109375" style="2" bestFit="1" customWidth="1"/>
    <col min="7955" max="7955" width="25.28515625" style="2" bestFit="1" customWidth="1"/>
    <col min="7956" max="7956" width="21" style="2" bestFit="1" customWidth="1"/>
    <col min="7957" max="7957" width="8.28515625" style="2" customWidth="1"/>
    <col min="7958" max="7958" width="19" style="2" bestFit="1" customWidth="1"/>
    <col min="7959" max="7959" width="20.5703125" style="2" bestFit="1" customWidth="1"/>
    <col min="7960" max="7960" width="19" style="2" customWidth="1"/>
    <col min="7961" max="8167" width="11.42578125" style="2" customWidth="1"/>
    <col min="8168" max="8170" width="7.28515625" style="2" customWidth="1"/>
    <col min="8171" max="8171" width="0" style="2" hidden="1" customWidth="1"/>
    <col min="8172" max="8172" width="7.28515625" style="2" customWidth="1"/>
    <col min="8173" max="8173" width="66.140625" style="2" customWidth="1"/>
    <col min="8174" max="8174" width="0" style="2" hidden="1" customWidth="1"/>
    <col min="8175" max="8175" width="28" style="2" customWidth="1"/>
    <col min="8176" max="8176" width="32.140625" style="2" customWidth="1"/>
    <col min="8177" max="8177" width="39.85546875" style="2" bestFit="1" customWidth="1"/>
    <col min="8178" max="8178" width="0" style="2" hidden="1" customWidth="1"/>
    <col min="8179" max="8179" width="7.28515625" style="2" customWidth="1"/>
    <col min="8180" max="8180" width="0" style="2" hidden="1" customWidth="1"/>
    <col min="8181" max="8181" width="7.28515625" style="2" customWidth="1"/>
    <col min="8182" max="8182" width="59.5703125" style="2" customWidth="1"/>
    <col min="8183" max="8183" width="0" style="2" hidden="1" customWidth="1"/>
    <col min="8184" max="8184" width="23.85546875" style="2" customWidth="1"/>
    <col min="8185" max="8185" width="27.42578125" style="2" customWidth="1"/>
    <col min="8186" max="8186" width="28" style="2" customWidth="1"/>
    <col min="8187" max="8189" width="0" style="2" hidden="1" customWidth="1"/>
    <col min="8190" max="8190" width="7.28515625" style="2" customWidth="1"/>
    <col min="8191" max="8191" width="6.140625" style="2" bestFit="1" customWidth="1"/>
    <col min="8192" max="8192" width="76.85546875" style="2"/>
    <col min="8193" max="8193" width="7.28515625" style="2" customWidth="1"/>
    <col min="8194" max="8194" width="6.140625" style="2" bestFit="1" customWidth="1"/>
    <col min="8195" max="8195" width="78" style="2" customWidth="1"/>
    <col min="8196" max="8196" width="20.7109375" style="2" customWidth="1"/>
    <col min="8197" max="8197" width="26" style="2" customWidth="1"/>
    <col min="8198" max="8198" width="37" style="2" bestFit="1" customWidth="1"/>
    <col min="8199" max="8207" width="0" style="2" hidden="1" customWidth="1"/>
    <col min="8208" max="8210" width="22.7109375" style="2" bestFit="1" customWidth="1"/>
    <col min="8211" max="8211" width="25.28515625" style="2" bestFit="1" customWidth="1"/>
    <col min="8212" max="8212" width="21" style="2" bestFit="1" customWidth="1"/>
    <col min="8213" max="8213" width="8.28515625" style="2" customWidth="1"/>
    <col min="8214" max="8214" width="19" style="2" bestFit="1" customWidth="1"/>
    <col min="8215" max="8215" width="20.5703125" style="2" bestFit="1" customWidth="1"/>
    <col min="8216" max="8216" width="19" style="2" customWidth="1"/>
    <col min="8217" max="8423" width="11.42578125" style="2" customWidth="1"/>
    <col min="8424" max="8426" width="7.28515625" style="2" customWidth="1"/>
    <col min="8427" max="8427" width="0" style="2" hidden="1" customWidth="1"/>
    <col min="8428" max="8428" width="7.28515625" style="2" customWidth="1"/>
    <col min="8429" max="8429" width="66.140625" style="2" customWidth="1"/>
    <col min="8430" max="8430" width="0" style="2" hidden="1" customWidth="1"/>
    <col min="8431" max="8431" width="28" style="2" customWidth="1"/>
    <col min="8432" max="8432" width="32.140625" style="2" customWidth="1"/>
    <col min="8433" max="8433" width="39.85546875" style="2" bestFit="1" customWidth="1"/>
    <col min="8434" max="8434" width="0" style="2" hidden="1" customWidth="1"/>
    <col min="8435" max="8435" width="7.28515625" style="2" customWidth="1"/>
    <col min="8436" max="8436" width="0" style="2" hidden="1" customWidth="1"/>
    <col min="8437" max="8437" width="7.28515625" style="2" customWidth="1"/>
    <col min="8438" max="8438" width="59.5703125" style="2" customWidth="1"/>
    <col min="8439" max="8439" width="0" style="2" hidden="1" customWidth="1"/>
    <col min="8440" max="8440" width="23.85546875" style="2" customWidth="1"/>
    <col min="8441" max="8441" width="27.42578125" style="2" customWidth="1"/>
    <col min="8442" max="8442" width="28" style="2" customWidth="1"/>
    <col min="8443" max="8445" width="0" style="2" hidden="1" customWidth="1"/>
    <col min="8446" max="8446" width="7.28515625" style="2" customWidth="1"/>
    <col min="8447" max="8447" width="6.140625" style="2" bestFit="1" customWidth="1"/>
    <col min="8448" max="8448" width="76.85546875" style="2"/>
    <col min="8449" max="8449" width="7.28515625" style="2" customWidth="1"/>
    <col min="8450" max="8450" width="6.140625" style="2" bestFit="1" customWidth="1"/>
    <col min="8451" max="8451" width="78" style="2" customWidth="1"/>
    <col min="8452" max="8452" width="20.7109375" style="2" customWidth="1"/>
    <col min="8453" max="8453" width="26" style="2" customWidth="1"/>
    <col min="8454" max="8454" width="37" style="2" bestFit="1" customWidth="1"/>
    <col min="8455" max="8463" width="0" style="2" hidden="1" customWidth="1"/>
    <col min="8464" max="8466" width="22.7109375" style="2" bestFit="1" customWidth="1"/>
    <col min="8467" max="8467" width="25.28515625" style="2" bestFit="1" customWidth="1"/>
    <col min="8468" max="8468" width="21" style="2" bestFit="1" customWidth="1"/>
    <col min="8469" max="8469" width="8.28515625" style="2" customWidth="1"/>
    <col min="8470" max="8470" width="19" style="2" bestFit="1" customWidth="1"/>
    <col min="8471" max="8471" width="20.5703125" style="2" bestFit="1" customWidth="1"/>
    <col min="8472" max="8472" width="19" style="2" customWidth="1"/>
    <col min="8473" max="8679" width="11.42578125" style="2" customWidth="1"/>
    <col min="8680" max="8682" width="7.28515625" style="2" customWidth="1"/>
    <col min="8683" max="8683" width="0" style="2" hidden="1" customWidth="1"/>
    <col min="8684" max="8684" width="7.28515625" style="2" customWidth="1"/>
    <col min="8685" max="8685" width="66.140625" style="2" customWidth="1"/>
    <col min="8686" max="8686" width="0" style="2" hidden="1" customWidth="1"/>
    <col min="8687" max="8687" width="28" style="2" customWidth="1"/>
    <col min="8688" max="8688" width="32.140625" style="2" customWidth="1"/>
    <col min="8689" max="8689" width="39.85546875" style="2" bestFit="1" customWidth="1"/>
    <col min="8690" max="8690" width="0" style="2" hidden="1" customWidth="1"/>
    <col min="8691" max="8691" width="7.28515625" style="2" customWidth="1"/>
    <col min="8692" max="8692" width="0" style="2" hidden="1" customWidth="1"/>
    <col min="8693" max="8693" width="7.28515625" style="2" customWidth="1"/>
    <col min="8694" max="8694" width="59.5703125" style="2" customWidth="1"/>
    <col min="8695" max="8695" width="0" style="2" hidden="1" customWidth="1"/>
    <col min="8696" max="8696" width="23.85546875" style="2" customWidth="1"/>
    <col min="8697" max="8697" width="27.42578125" style="2" customWidth="1"/>
    <col min="8698" max="8698" width="28" style="2" customWidth="1"/>
    <col min="8699" max="8701" width="0" style="2" hidden="1" customWidth="1"/>
    <col min="8702" max="8702" width="7.28515625" style="2" customWidth="1"/>
    <col min="8703" max="8703" width="6.140625" style="2" bestFit="1" customWidth="1"/>
    <col min="8704" max="8704" width="76.85546875" style="2"/>
    <col min="8705" max="8705" width="7.28515625" style="2" customWidth="1"/>
    <col min="8706" max="8706" width="6.140625" style="2" bestFit="1" customWidth="1"/>
    <col min="8707" max="8707" width="78" style="2" customWidth="1"/>
    <col min="8708" max="8708" width="20.7109375" style="2" customWidth="1"/>
    <col min="8709" max="8709" width="26" style="2" customWidth="1"/>
    <col min="8710" max="8710" width="37" style="2" bestFit="1" customWidth="1"/>
    <col min="8711" max="8719" width="0" style="2" hidden="1" customWidth="1"/>
    <col min="8720" max="8722" width="22.7109375" style="2" bestFit="1" customWidth="1"/>
    <col min="8723" max="8723" width="25.28515625" style="2" bestFit="1" customWidth="1"/>
    <col min="8724" max="8724" width="21" style="2" bestFit="1" customWidth="1"/>
    <col min="8725" max="8725" width="8.28515625" style="2" customWidth="1"/>
    <col min="8726" max="8726" width="19" style="2" bestFit="1" customWidth="1"/>
    <col min="8727" max="8727" width="20.5703125" style="2" bestFit="1" customWidth="1"/>
    <col min="8728" max="8728" width="19" style="2" customWidth="1"/>
    <col min="8729" max="8935" width="11.42578125" style="2" customWidth="1"/>
    <col min="8936" max="8938" width="7.28515625" style="2" customWidth="1"/>
    <col min="8939" max="8939" width="0" style="2" hidden="1" customWidth="1"/>
    <col min="8940" max="8940" width="7.28515625" style="2" customWidth="1"/>
    <col min="8941" max="8941" width="66.140625" style="2" customWidth="1"/>
    <col min="8942" max="8942" width="0" style="2" hidden="1" customWidth="1"/>
    <col min="8943" max="8943" width="28" style="2" customWidth="1"/>
    <col min="8944" max="8944" width="32.140625" style="2" customWidth="1"/>
    <col min="8945" max="8945" width="39.85546875" style="2" bestFit="1" customWidth="1"/>
    <col min="8946" max="8946" width="0" style="2" hidden="1" customWidth="1"/>
    <col min="8947" max="8947" width="7.28515625" style="2" customWidth="1"/>
    <col min="8948" max="8948" width="0" style="2" hidden="1" customWidth="1"/>
    <col min="8949" max="8949" width="7.28515625" style="2" customWidth="1"/>
    <col min="8950" max="8950" width="59.5703125" style="2" customWidth="1"/>
    <col min="8951" max="8951" width="0" style="2" hidden="1" customWidth="1"/>
    <col min="8952" max="8952" width="23.85546875" style="2" customWidth="1"/>
    <col min="8953" max="8953" width="27.42578125" style="2" customWidth="1"/>
    <col min="8954" max="8954" width="28" style="2" customWidth="1"/>
    <col min="8955" max="8957" width="0" style="2" hidden="1" customWidth="1"/>
    <col min="8958" max="8958" width="7.28515625" style="2" customWidth="1"/>
    <col min="8959" max="8959" width="6.140625" style="2" bestFit="1" customWidth="1"/>
    <col min="8960" max="8960" width="76.85546875" style="2"/>
    <col min="8961" max="8961" width="7.28515625" style="2" customWidth="1"/>
    <col min="8962" max="8962" width="6.140625" style="2" bestFit="1" customWidth="1"/>
    <col min="8963" max="8963" width="78" style="2" customWidth="1"/>
    <col min="8964" max="8964" width="20.7109375" style="2" customWidth="1"/>
    <col min="8965" max="8965" width="26" style="2" customWidth="1"/>
    <col min="8966" max="8966" width="37" style="2" bestFit="1" customWidth="1"/>
    <col min="8967" max="8975" width="0" style="2" hidden="1" customWidth="1"/>
    <col min="8976" max="8978" width="22.7109375" style="2" bestFit="1" customWidth="1"/>
    <col min="8979" max="8979" width="25.28515625" style="2" bestFit="1" customWidth="1"/>
    <col min="8980" max="8980" width="21" style="2" bestFit="1" customWidth="1"/>
    <col min="8981" max="8981" width="8.28515625" style="2" customWidth="1"/>
    <col min="8982" max="8982" width="19" style="2" bestFit="1" customWidth="1"/>
    <col min="8983" max="8983" width="20.5703125" style="2" bestFit="1" customWidth="1"/>
    <col min="8984" max="8984" width="19" style="2" customWidth="1"/>
    <col min="8985" max="9191" width="11.42578125" style="2" customWidth="1"/>
    <col min="9192" max="9194" width="7.28515625" style="2" customWidth="1"/>
    <col min="9195" max="9195" width="0" style="2" hidden="1" customWidth="1"/>
    <col min="9196" max="9196" width="7.28515625" style="2" customWidth="1"/>
    <col min="9197" max="9197" width="66.140625" style="2" customWidth="1"/>
    <col min="9198" max="9198" width="0" style="2" hidden="1" customWidth="1"/>
    <col min="9199" max="9199" width="28" style="2" customWidth="1"/>
    <col min="9200" max="9200" width="32.140625" style="2" customWidth="1"/>
    <col min="9201" max="9201" width="39.85546875" style="2" bestFit="1" customWidth="1"/>
    <col min="9202" max="9202" width="0" style="2" hidden="1" customWidth="1"/>
    <col min="9203" max="9203" width="7.28515625" style="2" customWidth="1"/>
    <col min="9204" max="9204" width="0" style="2" hidden="1" customWidth="1"/>
    <col min="9205" max="9205" width="7.28515625" style="2" customWidth="1"/>
    <col min="9206" max="9206" width="59.5703125" style="2" customWidth="1"/>
    <col min="9207" max="9207" width="0" style="2" hidden="1" customWidth="1"/>
    <col min="9208" max="9208" width="23.85546875" style="2" customWidth="1"/>
    <col min="9209" max="9209" width="27.42578125" style="2" customWidth="1"/>
    <col min="9210" max="9210" width="28" style="2" customWidth="1"/>
    <col min="9211" max="9213" width="0" style="2" hidden="1" customWidth="1"/>
    <col min="9214" max="9214" width="7.28515625" style="2" customWidth="1"/>
    <col min="9215" max="9215" width="6.140625" style="2" bestFit="1" customWidth="1"/>
    <col min="9216" max="9216" width="76.85546875" style="2"/>
    <col min="9217" max="9217" width="7.28515625" style="2" customWidth="1"/>
    <col min="9218" max="9218" width="6.140625" style="2" bestFit="1" customWidth="1"/>
    <col min="9219" max="9219" width="78" style="2" customWidth="1"/>
    <col min="9220" max="9220" width="20.7109375" style="2" customWidth="1"/>
    <col min="9221" max="9221" width="26" style="2" customWidth="1"/>
    <col min="9222" max="9222" width="37" style="2" bestFit="1" customWidth="1"/>
    <col min="9223" max="9231" width="0" style="2" hidden="1" customWidth="1"/>
    <col min="9232" max="9234" width="22.7109375" style="2" bestFit="1" customWidth="1"/>
    <col min="9235" max="9235" width="25.28515625" style="2" bestFit="1" customWidth="1"/>
    <col min="9236" max="9236" width="21" style="2" bestFit="1" customWidth="1"/>
    <col min="9237" max="9237" width="8.28515625" style="2" customWidth="1"/>
    <col min="9238" max="9238" width="19" style="2" bestFit="1" customWidth="1"/>
    <col min="9239" max="9239" width="20.5703125" style="2" bestFit="1" customWidth="1"/>
    <col min="9240" max="9240" width="19" style="2" customWidth="1"/>
    <col min="9241" max="9447" width="11.42578125" style="2" customWidth="1"/>
    <col min="9448" max="9450" width="7.28515625" style="2" customWidth="1"/>
    <col min="9451" max="9451" width="0" style="2" hidden="1" customWidth="1"/>
    <col min="9452" max="9452" width="7.28515625" style="2" customWidth="1"/>
    <col min="9453" max="9453" width="66.140625" style="2" customWidth="1"/>
    <col min="9454" max="9454" width="0" style="2" hidden="1" customWidth="1"/>
    <col min="9455" max="9455" width="28" style="2" customWidth="1"/>
    <col min="9456" max="9456" width="32.140625" style="2" customWidth="1"/>
    <col min="9457" max="9457" width="39.85546875" style="2" bestFit="1" customWidth="1"/>
    <col min="9458" max="9458" width="0" style="2" hidden="1" customWidth="1"/>
    <col min="9459" max="9459" width="7.28515625" style="2" customWidth="1"/>
    <col min="9460" max="9460" width="0" style="2" hidden="1" customWidth="1"/>
    <col min="9461" max="9461" width="7.28515625" style="2" customWidth="1"/>
    <col min="9462" max="9462" width="59.5703125" style="2" customWidth="1"/>
    <col min="9463" max="9463" width="0" style="2" hidden="1" customWidth="1"/>
    <col min="9464" max="9464" width="23.85546875" style="2" customWidth="1"/>
    <col min="9465" max="9465" width="27.42578125" style="2" customWidth="1"/>
    <col min="9466" max="9466" width="28" style="2" customWidth="1"/>
    <col min="9467" max="9469" width="0" style="2" hidden="1" customWidth="1"/>
    <col min="9470" max="9470" width="7.28515625" style="2" customWidth="1"/>
    <col min="9471" max="9471" width="6.140625" style="2" bestFit="1" customWidth="1"/>
    <col min="9472" max="9472" width="76.85546875" style="2"/>
    <col min="9473" max="9473" width="7.28515625" style="2" customWidth="1"/>
    <col min="9474" max="9474" width="6.140625" style="2" bestFit="1" customWidth="1"/>
    <col min="9475" max="9475" width="78" style="2" customWidth="1"/>
    <col min="9476" max="9476" width="20.7109375" style="2" customWidth="1"/>
    <col min="9477" max="9477" width="26" style="2" customWidth="1"/>
    <col min="9478" max="9478" width="37" style="2" bestFit="1" customWidth="1"/>
    <col min="9479" max="9487" width="0" style="2" hidden="1" customWidth="1"/>
    <col min="9488" max="9490" width="22.7109375" style="2" bestFit="1" customWidth="1"/>
    <col min="9491" max="9491" width="25.28515625" style="2" bestFit="1" customWidth="1"/>
    <col min="9492" max="9492" width="21" style="2" bestFit="1" customWidth="1"/>
    <col min="9493" max="9493" width="8.28515625" style="2" customWidth="1"/>
    <col min="9494" max="9494" width="19" style="2" bestFit="1" customWidth="1"/>
    <col min="9495" max="9495" width="20.5703125" style="2" bestFit="1" customWidth="1"/>
    <col min="9496" max="9496" width="19" style="2" customWidth="1"/>
    <col min="9497" max="9703" width="11.42578125" style="2" customWidth="1"/>
    <col min="9704" max="9706" width="7.28515625" style="2" customWidth="1"/>
    <col min="9707" max="9707" width="0" style="2" hidden="1" customWidth="1"/>
    <col min="9708" max="9708" width="7.28515625" style="2" customWidth="1"/>
    <col min="9709" max="9709" width="66.140625" style="2" customWidth="1"/>
    <col min="9710" max="9710" width="0" style="2" hidden="1" customWidth="1"/>
    <col min="9711" max="9711" width="28" style="2" customWidth="1"/>
    <col min="9712" max="9712" width="32.140625" style="2" customWidth="1"/>
    <col min="9713" max="9713" width="39.85546875" style="2" bestFit="1" customWidth="1"/>
    <col min="9714" max="9714" width="0" style="2" hidden="1" customWidth="1"/>
    <col min="9715" max="9715" width="7.28515625" style="2" customWidth="1"/>
    <col min="9716" max="9716" width="0" style="2" hidden="1" customWidth="1"/>
    <col min="9717" max="9717" width="7.28515625" style="2" customWidth="1"/>
    <col min="9718" max="9718" width="59.5703125" style="2" customWidth="1"/>
    <col min="9719" max="9719" width="0" style="2" hidden="1" customWidth="1"/>
    <col min="9720" max="9720" width="23.85546875" style="2" customWidth="1"/>
    <col min="9721" max="9721" width="27.42578125" style="2" customWidth="1"/>
    <col min="9722" max="9722" width="28" style="2" customWidth="1"/>
    <col min="9723" max="9725" width="0" style="2" hidden="1" customWidth="1"/>
    <col min="9726" max="9726" width="7.28515625" style="2" customWidth="1"/>
    <col min="9727" max="9727" width="6.140625" style="2" bestFit="1" customWidth="1"/>
    <col min="9728" max="9728" width="76.85546875" style="2"/>
    <col min="9729" max="9729" width="7.28515625" style="2" customWidth="1"/>
    <col min="9730" max="9730" width="6.140625" style="2" bestFit="1" customWidth="1"/>
    <col min="9731" max="9731" width="78" style="2" customWidth="1"/>
    <col min="9732" max="9732" width="20.7109375" style="2" customWidth="1"/>
    <col min="9733" max="9733" width="26" style="2" customWidth="1"/>
    <col min="9734" max="9734" width="37" style="2" bestFit="1" customWidth="1"/>
    <col min="9735" max="9743" width="0" style="2" hidden="1" customWidth="1"/>
    <col min="9744" max="9746" width="22.7109375" style="2" bestFit="1" customWidth="1"/>
    <col min="9747" max="9747" width="25.28515625" style="2" bestFit="1" customWidth="1"/>
    <col min="9748" max="9748" width="21" style="2" bestFit="1" customWidth="1"/>
    <col min="9749" max="9749" width="8.28515625" style="2" customWidth="1"/>
    <col min="9750" max="9750" width="19" style="2" bestFit="1" customWidth="1"/>
    <col min="9751" max="9751" width="20.5703125" style="2" bestFit="1" customWidth="1"/>
    <col min="9752" max="9752" width="19" style="2" customWidth="1"/>
    <col min="9753" max="9959" width="11.42578125" style="2" customWidth="1"/>
    <col min="9960" max="9962" width="7.28515625" style="2" customWidth="1"/>
    <col min="9963" max="9963" width="0" style="2" hidden="1" customWidth="1"/>
    <col min="9964" max="9964" width="7.28515625" style="2" customWidth="1"/>
    <col min="9965" max="9965" width="66.140625" style="2" customWidth="1"/>
    <col min="9966" max="9966" width="0" style="2" hidden="1" customWidth="1"/>
    <col min="9967" max="9967" width="28" style="2" customWidth="1"/>
    <col min="9968" max="9968" width="32.140625" style="2" customWidth="1"/>
    <col min="9969" max="9969" width="39.85546875" style="2" bestFit="1" customWidth="1"/>
    <col min="9970" max="9970" width="0" style="2" hidden="1" customWidth="1"/>
    <col min="9971" max="9971" width="7.28515625" style="2" customWidth="1"/>
    <col min="9972" max="9972" width="0" style="2" hidden="1" customWidth="1"/>
    <col min="9973" max="9973" width="7.28515625" style="2" customWidth="1"/>
    <col min="9974" max="9974" width="59.5703125" style="2" customWidth="1"/>
    <col min="9975" max="9975" width="0" style="2" hidden="1" customWidth="1"/>
    <col min="9976" max="9976" width="23.85546875" style="2" customWidth="1"/>
    <col min="9977" max="9977" width="27.42578125" style="2" customWidth="1"/>
    <col min="9978" max="9978" width="28" style="2" customWidth="1"/>
    <col min="9979" max="9981" width="0" style="2" hidden="1" customWidth="1"/>
    <col min="9982" max="9982" width="7.28515625" style="2" customWidth="1"/>
    <col min="9983" max="9983" width="6.140625" style="2" bestFit="1" customWidth="1"/>
    <col min="9984" max="9984" width="76.85546875" style="2"/>
    <col min="9985" max="9985" width="7.28515625" style="2" customWidth="1"/>
    <col min="9986" max="9986" width="6.140625" style="2" bestFit="1" customWidth="1"/>
    <col min="9987" max="9987" width="78" style="2" customWidth="1"/>
    <col min="9988" max="9988" width="20.7109375" style="2" customWidth="1"/>
    <col min="9989" max="9989" width="26" style="2" customWidth="1"/>
    <col min="9990" max="9990" width="37" style="2" bestFit="1" customWidth="1"/>
    <col min="9991" max="9999" width="0" style="2" hidden="1" customWidth="1"/>
    <col min="10000" max="10002" width="22.7109375" style="2" bestFit="1" customWidth="1"/>
    <col min="10003" max="10003" width="25.28515625" style="2" bestFit="1" customWidth="1"/>
    <col min="10004" max="10004" width="21" style="2" bestFit="1" customWidth="1"/>
    <col min="10005" max="10005" width="8.28515625" style="2" customWidth="1"/>
    <col min="10006" max="10006" width="19" style="2" bestFit="1" customWidth="1"/>
    <col min="10007" max="10007" width="20.5703125" style="2" bestFit="1" customWidth="1"/>
    <col min="10008" max="10008" width="19" style="2" customWidth="1"/>
    <col min="10009" max="10215" width="11.42578125" style="2" customWidth="1"/>
    <col min="10216" max="10218" width="7.28515625" style="2" customWidth="1"/>
    <col min="10219" max="10219" width="0" style="2" hidden="1" customWidth="1"/>
    <col min="10220" max="10220" width="7.28515625" style="2" customWidth="1"/>
    <col min="10221" max="10221" width="66.140625" style="2" customWidth="1"/>
    <col min="10222" max="10222" width="0" style="2" hidden="1" customWidth="1"/>
    <col min="10223" max="10223" width="28" style="2" customWidth="1"/>
    <col min="10224" max="10224" width="32.140625" style="2" customWidth="1"/>
    <col min="10225" max="10225" width="39.85546875" style="2" bestFit="1" customWidth="1"/>
    <col min="10226" max="10226" width="0" style="2" hidden="1" customWidth="1"/>
    <col min="10227" max="10227" width="7.28515625" style="2" customWidth="1"/>
    <col min="10228" max="10228" width="0" style="2" hidden="1" customWidth="1"/>
    <col min="10229" max="10229" width="7.28515625" style="2" customWidth="1"/>
    <col min="10230" max="10230" width="59.5703125" style="2" customWidth="1"/>
    <col min="10231" max="10231" width="0" style="2" hidden="1" customWidth="1"/>
    <col min="10232" max="10232" width="23.85546875" style="2" customWidth="1"/>
    <col min="10233" max="10233" width="27.42578125" style="2" customWidth="1"/>
    <col min="10234" max="10234" width="28" style="2" customWidth="1"/>
    <col min="10235" max="10237" width="0" style="2" hidden="1" customWidth="1"/>
    <col min="10238" max="10238" width="7.28515625" style="2" customWidth="1"/>
    <col min="10239" max="10239" width="6.140625" style="2" bestFit="1" customWidth="1"/>
    <col min="10240" max="10240" width="76.85546875" style="2"/>
    <col min="10241" max="10241" width="7.28515625" style="2" customWidth="1"/>
    <col min="10242" max="10242" width="6.140625" style="2" bestFit="1" customWidth="1"/>
    <col min="10243" max="10243" width="78" style="2" customWidth="1"/>
    <col min="10244" max="10244" width="20.7109375" style="2" customWidth="1"/>
    <col min="10245" max="10245" width="26" style="2" customWidth="1"/>
    <col min="10246" max="10246" width="37" style="2" bestFit="1" customWidth="1"/>
    <col min="10247" max="10255" width="0" style="2" hidden="1" customWidth="1"/>
    <col min="10256" max="10258" width="22.7109375" style="2" bestFit="1" customWidth="1"/>
    <col min="10259" max="10259" width="25.28515625" style="2" bestFit="1" customWidth="1"/>
    <col min="10260" max="10260" width="21" style="2" bestFit="1" customWidth="1"/>
    <col min="10261" max="10261" width="8.28515625" style="2" customWidth="1"/>
    <col min="10262" max="10262" width="19" style="2" bestFit="1" customWidth="1"/>
    <col min="10263" max="10263" width="20.5703125" style="2" bestFit="1" customWidth="1"/>
    <col min="10264" max="10264" width="19" style="2" customWidth="1"/>
    <col min="10265" max="10471" width="11.42578125" style="2" customWidth="1"/>
    <col min="10472" max="10474" width="7.28515625" style="2" customWidth="1"/>
    <col min="10475" max="10475" width="0" style="2" hidden="1" customWidth="1"/>
    <col min="10476" max="10476" width="7.28515625" style="2" customWidth="1"/>
    <col min="10477" max="10477" width="66.140625" style="2" customWidth="1"/>
    <col min="10478" max="10478" width="0" style="2" hidden="1" customWidth="1"/>
    <col min="10479" max="10479" width="28" style="2" customWidth="1"/>
    <col min="10480" max="10480" width="32.140625" style="2" customWidth="1"/>
    <col min="10481" max="10481" width="39.85546875" style="2" bestFit="1" customWidth="1"/>
    <col min="10482" max="10482" width="0" style="2" hidden="1" customWidth="1"/>
    <col min="10483" max="10483" width="7.28515625" style="2" customWidth="1"/>
    <col min="10484" max="10484" width="0" style="2" hidden="1" customWidth="1"/>
    <col min="10485" max="10485" width="7.28515625" style="2" customWidth="1"/>
    <col min="10486" max="10486" width="59.5703125" style="2" customWidth="1"/>
    <col min="10487" max="10487" width="0" style="2" hidden="1" customWidth="1"/>
    <col min="10488" max="10488" width="23.85546875" style="2" customWidth="1"/>
    <col min="10489" max="10489" width="27.42578125" style="2" customWidth="1"/>
    <col min="10490" max="10490" width="28" style="2" customWidth="1"/>
    <col min="10491" max="10493" width="0" style="2" hidden="1" customWidth="1"/>
    <col min="10494" max="10494" width="7.28515625" style="2" customWidth="1"/>
    <col min="10495" max="10495" width="6.140625" style="2" bestFit="1" customWidth="1"/>
    <col min="10496" max="10496" width="76.85546875" style="2"/>
    <col min="10497" max="10497" width="7.28515625" style="2" customWidth="1"/>
    <col min="10498" max="10498" width="6.140625" style="2" bestFit="1" customWidth="1"/>
    <col min="10499" max="10499" width="78" style="2" customWidth="1"/>
    <col min="10500" max="10500" width="20.7109375" style="2" customWidth="1"/>
    <col min="10501" max="10501" width="26" style="2" customWidth="1"/>
    <col min="10502" max="10502" width="37" style="2" bestFit="1" customWidth="1"/>
    <col min="10503" max="10511" width="0" style="2" hidden="1" customWidth="1"/>
    <col min="10512" max="10514" width="22.7109375" style="2" bestFit="1" customWidth="1"/>
    <col min="10515" max="10515" width="25.28515625" style="2" bestFit="1" customWidth="1"/>
    <col min="10516" max="10516" width="21" style="2" bestFit="1" customWidth="1"/>
    <col min="10517" max="10517" width="8.28515625" style="2" customWidth="1"/>
    <col min="10518" max="10518" width="19" style="2" bestFit="1" customWidth="1"/>
    <col min="10519" max="10519" width="20.5703125" style="2" bestFit="1" customWidth="1"/>
    <col min="10520" max="10520" width="19" style="2" customWidth="1"/>
    <col min="10521" max="10727" width="11.42578125" style="2" customWidth="1"/>
    <col min="10728" max="10730" width="7.28515625" style="2" customWidth="1"/>
    <col min="10731" max="10731" width="0" style="2" hidden="1" customWidth="1"/>
    <col min="10732" max="10732" width="7.28515625" style="2" customWidth="1"/>
    <col min="10733" max="10733" width="66.140625" style="2" customWidth="1"/>
    <col min="10734" max="10734" width="0" style="2" hidden="1" customWidth="1"/>
    <col min="10735" max="10735" width="28" style="2" customWidth="1"/>
    <col min="10736" max="10736" width="32.140625" style="2" customWidth="1"/>
    <col min="10737" max="10737" width="39.85546875" style="2" bestFit="1" customWidth="1"/>
    <col min="10738" max="10738" width="0" style="2" hidden="1" customWidth="1"/>
    <col min="10739" max="10739" width="7.28515625" style="2" customWidth="1"/>
    <col min="10740" max="10740" width="0" style="2" hidden="1" customWidth="1"/>
    <col min="10741" max="10741" width="7.28515625" style="2" customWidth="1"/>
    <col min="10742" max="10742" width="59.5703125" style="2" customWidth="1"/>
    <col min="10743" max="10743" width="0" style="2" hidden="1" customWidth="1"/>
    <col min="10744" max="10744" width="23.85546875" style="2" customWidth="1"/>
    <col min="10745" max="10745" width="27.42578125" style="2" customWidth="1"/>
    <col min="10746" max="10746" width="28" style="2" customWidth="1"/>
    <col min="10747" max="10749" width="0" style="2" hidden="1" customWidth="1"/>
    <col min="10750" max="10750" width="7.28515625" style="2" customWidth="1"/>
    <col min="10751" max="10751" width="6.140625" style="2" bestFit="1" customWidth="1"/>
    <col min="10752" max="10752" width="76.85546875" style="2"/>
    <col min="10753" max="10753" width="7.28515625" style="2" customWidth="1"/>
    <col min="10754" max="10754" width="6.140625" style="2" bestFit="1" customWidth="1"/>
    <col min="10755" max="10755" width="78" style="2" customWidth="1"/>
    <col min="10756" max="10756" width="20.7109375" style="2" customWidth="1"/>
    <col min="10757" max="10757" width="26" style="2" customWidth="1"/>
    <col min="10758" max="10758" width="37" style="2" bestFit="1" customWidth="1"/>
    <col min="10759" max="10767" width="0" style="2" hidden="1" customWidth="1"/>
    <col min="10768" max="10770" width="22.7109375" style="2" bestFit="1" customWidth="1"/>
    <col min="10771" max="10771" width="25.28515625" style="2" bestFit="1" customWidth="1"/>
    <col min="10772" max="10772" width="21" style="2" bestFit="1" customWidth="1"/>
    <col min="10773" max="10773" width="8.28515625" style="2" customWidth="1"/>
    <col min="10774" max="10774" width="19" style="2" bestFit="1" customWidth="1"/>
    <col min="10775" max="10775" width="20.5703125" style="2" bestFit="1" customWidth="1"/>
    <col min="10776" max="10776" width="19" style="2" customWidth="1"/>
    <col min="10777" max="10983" width="11.42578125" style="2" customWidth="1"/>
    <col min="10984" max="10986" width="7.28515625" style="2" customWidth="1"/>
    <col min="10987" max="10987" width="0" style="2" hidden="1" customWidth="1"/>
    <col min="10988" max="10988" width="7.28515625" style="2" customWidth="1"/>
    <col min="10989" max="10989" width="66.140625" style="2" customWidth="1"/>
    <col min="10990" max="10990" width="0" style="2" hidden="1" customWidth="1"/>
    <col min="10991" max="10991" width="28" style="2" customWidth="1"/>
    <col min="10992" max="10992" width="32.140625" style="2" customWidth="1"/>
    <col min="10993" max="10993" width="39.85546875" style="2" bestFit="1" customWidth="1"/>
    <col min="10994" max="10994" width="0" style="2" hidden="1" customWidth="1"/>
    <col min="10995" max="10995" width="7.28515625" style="2" customWidth="1"/>
    <col min="10996" max="10996" width="0" style="2" hidden="1" customWidth="1"/>
    <col min="10997" max="10997" width="7.28515625" style="2" customWidth="1"/>
    <col min="10998" max="10998" width="59.5703125" style="2" customWidth="1"/>
    <col min="10999" max="10999" width="0" style="2" hidden="1" customWidth="1"/>
    <col min="11000" max="11000" width="23.85546875" style="2" customWidth="1"/>
    <col min="11001" max="11001" width="27.42578125" style="2" customWidth="1"/>
    <col min="11002" max="11002" width="28" style="2" customWidth="1"/>
    <col min="11003" max="11005" width="0" style="2" hidden="1" customWidth="1"/>
    <col min="11006" max="11006" width="7.28515625" style="2" customWidth="1"/>
    <col min="11007" max="11007" width="6.140625" style="2" bestFit="1" customWidth="1"/>
    <col min="11008" max="11008" width="76.85546875" style="2"/>
    <col min="11009" max="11009" width="7.28515625" style="2" customWidth="1"/>
    <col min="11010" max="11010" width="6.140625" style="2" bestFit="1" customWidth="1"/>
    <col min="11011" max="11011" width="78" style="2" customWidth="1"/>
    <col min="11012" max="11012" width="20.7109375" style="2" customWidth="1"/>
    <col min="11013" max="11013" width="26" style="2" customWidth="1"/>
    <col min="11014" max="11014" width="37" style="2" bestFit="1" customWidth="1"/>
    <col min="11015" max="11023" width="0" style="2" hidden="1" customWidth="1"/>
    <col min="11024" max="11026" width="22.7109375" style="2" bestFit="1" customWidth="1"/>
    <col min="11027" max="11027" width="25.28515625" style="2" bestFit="1" customWidth="1"/>
    <col min="11028" max="11028" width="21" style="2" bestFit="1" customWidth="1"/>
    <col min="11029" max="11029" width="8.28515625" style="2" customWidth="1"/>
    <col min="11030" max="11030" width="19" style="2" bestFit="1" customWidth="1"/>
    <col min="11031" max="11031" width="20.5703125" style="2" bestFit="1" customWidth="1"/>
    <col min="11032" max="11032" width="19" style="2" customWidth="1"/>
    <col min="11033" max="11239" width="11.42578125" style="2" customWidth="1"/>
    <col min="11240" max="11242" width="7.28515625" style="2" customWidth="1"/>
    <col min="11243" max="11243" width="0" style="2" hidden="1" customWidth="1"/>
    <col min="11244" max="11244" width="7.28515625" style="2" customWidth="1"/>
    <col min="11245" max="11245" width="66.140625" style="2" customWidth="1"/>
    <col min="11246" max="11246" width="0" style="2" hidden="1" customWidth="1"/>
    <col min="11247" max="11247" width="28" style="2" customWidth="1"/>
    <col min="11248" max="11248" width="32.140625" style="2" customWidth="1"/>
    <col min="11249" max="11249" width="39.85546875" style="2" bestFit="1" customWidth="1"/>
    <col min="11250" max="11250" width="0" style="2" hidden="1" customWidth="1"/>
    <col min="11251" max="11251" width="7.28515625" style="2" customWidth="1"/>
    <col min="11252" max="11252" width="0" style="2" hidden="1" customWidth="1"/>
    <col min="11253" max="11253" width="7.28515625" style="2" customWidth="1"/>
    <col min="11254" max="11254" width="59.5703125" style="2" customWidth="1"/>
    <col min="11255" max="11255" width="0" style="2" hidden="1" customWidth="1"/>
    <col min="11256" max="11256" width="23.85546875" style="2" customWidth="1"/>
    <col min="11257" max="11257" width="27.42578125" style="2" customWidth="1"/>
    <col min="11258" max="11258" width="28" style="2" customWidth="1"/>
    <col min="11259" max="11261" width="0" style="2" hidden="1" customWidth="1"/>
    <col min="11262" max="11262" width="7.28515625" style="2" customWidth="1"/>
    <col min="11263" max="11263" width="6.140625" style="2" bestFit="1" customWidth="1"/>
    <col min="11264" max="11264" width="76.85546875" style="2"/>
    <col min="11265" max="11265" width="7.28515625" style="2" customWidth="1"/>
    <col min="11266" max="11266" width="6.140625" style="2" bestFit="1" customWidth="1"/>
    <col min="11267" max="11267" width="78" style="2" customWidth="1"/>
    <col min="11268" max="11268" width="20.7109375" style="2" customWidth="1"/>
    <col min="11269" max="11269" width="26" style="2" customWidth="1"/>
    <col min="11270" max="11270" width="37" style="2" bestFit="1" customWidth="1"/>
    <col min="11271" max="11279" width="0" style="2" hidden="1" customWidth="1"/>
    <col min="11280" max="11282" width="22.7109375" style="2" bestFit="1" customWidth="1"/>
    <col min="11283" max="11283" width="25.28515625" style="2" bestFit="1" customWidth="1"/>
    <col min="11284" max="11284" width="21" style="2" bestFit="1" customWidth="1"/>
    <col min="11285" max="11285" width="8.28515625" style="2" customWidth="1"/>
    <col min="11286" max="11286" width="19" style="2" bestFit="1" customWidth="1"/>
    <col min="11287" max="11287" width="20.5703125" style="2" bestFit="1" customWidth="1"/>
    <col min="11288" max="11288" width="19" style="2" customWidth="1"/>
    <col min="11289" max="11495" width="11.42578125" style="2" customWidth="1"/>
    <col min="11496" max="11498" width="7.28515625" style="2" customWidth="1"/>
    <col min="11499" max="11499" width="0" style="2" hidden="1" customWidth="1"/>
    <col min="11500" max="11500" width="7.28515625" style="2" customWidth="1"/>
    <col min="11501" max="11501" width="66.140625" style="2" customWidth="1"/>
    <col min="11502" max="11502" width="0" style="2" hidden="1" customWidth="1"/>
    <col min="11503" max="11503" width="28" style="2" customWidth="1"/>
    <col min="11504" max="11504" width="32.140625" style="2" customWidth="1"/>
    <col min="11505" max="11505" width="39.85546875" style="2" bestFit="1" customWidth="1"/>
    <col min="11506" max="11506" width="0" style="2" hidden="1" customWidth="1"/>
    <col min="11507" max="11507" width="7.28515625" style="2" customWidth="1"/>
    <col min="11508" max="11508" width="0" style="2" hidden="1" customWidth="1"/>
    <col min="11509" max="11509" width="7.28515625" style="2" customWidth="1"/>
    <col min="11510" max="11510" width="59.5703125" style="2" customWidth="1"/>
    <col min="11511" max="11511" width="0" style="2" hidden="1" customWidth="1"/>
    <col min="11512" max="11512" width="23.85546875" style="2" customWidth="1"/>
    <col min="11513" max="11513" width="27.42578125" style="2" customWidth="1"/>
    <col min="11514" max="11514" width="28" style="2" customWidth="1"/>
    <col min="11515" max="11517" width="0" style="2" hidden="1" customWidth="1"/>
    <col min="11518" max="11518" width="7.28515625" style="2" customWidth="1"/>
    <col min="11519" max="11519" width="6.140625" style="2" bestFit="1" customWidth="1"/>
    <col min="11520" max="11520" width="76.85546875" style="2"/>
    <col min="11521" max="11521" width="7.28515625" style="2" customWidth="1"/>
    <col min="11522" max="11522" width="6.140625" style="2" bestFit="1" customWidth="1"/>
    <col min="11523" max="11523" width="78" style="2" customWidth="1"/>
    <col min="11524" max="11524" width="20.7109375" style="2" customWidth="1"/>
    <col min="11525" max="11525" width="26" style="2" customWidth="1"/>
    <col min="11526" max="11526" width="37" style="2" bestFit="1" customWidth="1"/>
    <col min="11527" max="11535" width="0" style="2" hidden="1" customWidth="1"/>
    <col min="11536" max="11538" width="22.7109375" style="2" bestFit="1" customWidth="1"/>
    <col min="11539" max="11539" width="25.28515625" style="2" bestFit="1" customWidth="1"/>
    <col min="11540" max="11540" width="21" style="2" bestFit="1" customWidth="1"/>
    <col min="11541" max="11541" width="8.28515625" style="2" customWidth="1"/>
    <col min="11542" max="11542" width="19" style="2" bestFit="1" customWidth="1"/>
    <col min="11543" max="11543" width="20.5703125" style="2" bestFit="1" customWidth="1"/>
    <col min="11544" max="11544" width="19" style="2" customWidth="1"/>
    <col min="11545" max="11751" width="11.42578125" style="2" customWidth="1"/>
    <col min="11752" max="11754" width="7.28515625" style="2" customWidth="1"/>
    <col min="11755" max="11755" width="0" style="2" hidden="1" customWidth="1"/>
    <col min="11756" max="11756" width="7.28515625" style="2" customWidth="1"/>
    <col min="11757" max="11757" width="66.140625" style="2" customWidth="1"/>
    <col min="11758" max="11758" width="0" style="2" hidden="1" customWidth="1"/>
    <col min="11759" max="11759" width="28" style="2" customWidth="1"/>
    <col min="11760" max="11760" width="32.140625" style="2" customWidth="1"/>
    <col min="11761" max="11761" width="39.85546875" style="2" bestFit="1" customWidth="1"/>
    <col min="11762" max="11762" width="0" style="2" hidden="1" customWidth="1"/>
    <col min="11763" max="11763" width="7.28515625" style="2" customWidth="1"/>
    <col min="11764" max="11764" width="0" style="2" hidden="1" customWidth="1"/>
    <col min="11765" max="11765" width="7.28515625" style="2" customWidth="1"/>
    <col min="11766" max="11766" width="59.5703125" style="2" customWidth="1"/>
    <col min="11767" max="11767" width="0" style="2" hidden="1" customWidth="1"/>
    <col min="11768" max="11768" width="23.85546875" style="2" customWidth="1"/>
    <col min="11769" max="11769" width="27.42578125" style="2" customWidth="1"/>
    <col min="11770" max="11770" width="28" style="2" customWidth="1"/>
    <col min="11771" max="11773" width="0" style="2" hidden="1" customWidth="1"/>
    <col min="11774" max="11774" width="7.28515625" style="2" customWidth="1"/>
    <col min="11775" max="11775" width="6.140625" style="2" bestFit="1" customWidth="1"/>
    <col min="11776" max="11776" width="76.85546875" style="2"/>
    <col min="11777" max="11777" width="7.28515625" style="2" customWidth="1"/>
    <col min="11778" max="11778" width="6.140625" style="2" bestFit="1" customWidth="1"/>
    <col min="11779" max="11779" width="78" style="2" customWidth="1"/>
    <col min="11780" max="11780" width="20.7109375" style="2" customWidth="1"/>
    <col min="11781" max="11781" width="26" style="2" customWidth="1"/>
    <col min="11782" max="11782" width="37" style="2" bestFit="1" customWidth="1"/>
    <col min="11783" max="11791" width="0" style="2" hidden="1" customWidth="1"/>
    <col min="11792" max="11794" width="22.7109375" style="2" bestFit="1" customWidth="1"/>
    <col min="11795" max="11795" width="25.28515625" style="2" bestFit="1" customWidth="1"/>
    <col min="11796" max="11796" width="21" style="2" bestFit="1" customWidth="1"/>
    <col min="11797" max="11797" width="8.28515625" style="2" customWidth="1"/>
    <col min="11798" max="11798" width="19" style="2" bestFit="1" customWidth="1"/>
    <col min="11799" max="11799" width="20.5703125" style="2" bestFit="1" customWidth="1"/>
    <col min="11800" max="11800" width="19" style="2" customWidth="1"/>
    <col min="11801" max="12007" width="11.42578125" style="2" customWidth="1"/>
    <col min="12008" max="12010" width="7.28515625" style="2" customWidth="1"/>
    <col min="12011" max="12011" width="0" style="2" hidden="1" customWidth="1"/>
    <col min="12012" max="12012" width="7.28515625" style="2" customWidth="1"/>
    <col min="12013" max="12013" width="66.140625" style="2" customWidth="1"/>
    <col min="12014" max="12014" width="0" style="2" hidden="1" customWidth="1"/>
    <col min="12015" max="12015" width="28" style="2" customWidth="1"/>
    <col min="12016" max="12016" width="32.140625" style="2" customWidth="1"/>
    <col min="12017" max="12017" width="39.85546875" style="2" bestFit="1" customWidth="1"/>
    <col min="12018" max="12018" width="0" style="2" hidden="1" customWidth="1"/>
    <col min="12019" max="12019" width="7.28515625" style="2" customWidth="1"/>
    <col min="12020" max="12020" width="0" style="2" hidden="1" customWidth="1"/>
    <col min="12021" max="12021" width="7.28515625" style="2" customWidth="1"/>
    <col min="12022" max="12022" width="59.5703125" style="2" customWidth="1"/>
    <col min="12023" max="12023" width="0" style="2" hidden="1" customWidth="1"/>
    <col min="12024" max="12024" width="23.85546875" style="2" customWidth="1"/>
    <col min="12025" max="12025" width="27.42578125" style="2" customWidth="1"/>
    <col min="12026" max="12026" width="28" style="2" customWidth="1"/>
    <col min="12027" max="12029" width="0" style="2" hidden="1" customWidth="1"/>
    <col min="12030" max="12030" width="7.28515625" style="2" customWidth="1"/>
    <col min="12031" max="12031" width="6.140625" style="2" bestFit="1" customWidth="1"/>
    <col min="12032" max="12032" width="76.85546875" style="2"/>
    <col min="12033" max="12033" width="7.28515625" style="2" customWidth="1"/>
    <col min="12034" max="12034" width="6.140625" style="2" bestFit="1" customWidth="1"/>
    <col min="12035" max="12035" width="78" style="2" customWidth="1"/>
    <col min="12036" max="12036" width="20.7109375" style="2" customWidth="1"/>
    <col min="12037" max="12037" width="26" style="2" customWidth="1"/>
    <col min="12038" max="12038" width="37" style="2" bestFit="1" customWidth="1"/>
    <col min="12039" max="12047" width="0" style="2" hidden="1" customWidth="1"/>
    <col min="12048" max="12050" width="22.7109375" style="2" bestFit="1" customWidth="1"/>
    <col min="12051" max="12051" width="25.28515625" style="2" bestFit="1" customWidth="1"/>
    <col min="12052" max="12052" width="21" style="2" bestFit="1" customWidth="1"/>
    <col min="12053" max="12053" width="8.28515625" style="2" customWidth="1"/>
    <col min="12054" max="12054" width="19" style="2" bestFit="1" customWidth="1"/>
    <col min="12055" max="12055" width="20.5703125" style="2" bestFit="1" customWidth="1"/>
    <col min="12056" max="12056" width="19" style="2" customWidth="1"/>
    <col min="12057" max="12263" width="11.42578125" style="2" customWidth="1"/>
    <col min="12264" max="12266" width="7.28515625" style="2" customWidth="1"/>
    <col min="12267" max="12267" width="0" style="2" hidden="1" customWidth="1"/>
    <col min="12268" max="12268" width="7.28515625" style="2" customWidth="1"/>
    <col min="12269" max="12269" width="66.140625" style="2" customWidth="1"/>
    <col min="12270" max="12270" width="0" style="2" hidden="1" customWidth="1"/>
    <col min="12271" max="12271" width="28" style="2" customWidth="1"/>
    <col min="12272" max="12272" width="32.140625" style="2" customWidth="1"/>
    <col min="12273" max="12273" width="39.85546875" style="2" bestFit="1" customWidth="1"/>
    <col min="12274" max="12274" width="0" style="2" hidden="1" customWidth="1"/>
    <col min="12275" max="12275" width="7.28515625" style="2" customWidth="1"/>
    <col min="12276" max="12276" width="0" style="2" hidden="1" customWidth="1"/>
    <col min="12277" max="12277" width="7.28515625" style="2" customWidth="1"/>
    <col min="12278" max="12278" width="59.5703125" style="2" customWidth="1"/>
    <col min="12279" max="12279" width="0" style="2" hidden="1" customWidth="1"/>
    <col min="12280" max="12280" width="23.85546875" style="2" customWidth="1"/>
    <col min="12281" max="12281" width="27.42578125" style="2" customWidth="1"/>
    <col min="12282" max="12282" width="28" style="2" customWidth="1"/>
    <col min="12283" max="12285" width="0" style="2" hidden="1" customWidth="1"/>
    <col min="12286" max="12286" width="7.28515625" style="2" customWidth="1"/>
    <col min="12287" max="12287" width="6.140625" style="2" bestFit="1" customWidth="1"/>
    <col min="12288" max="12288" width="76.85546875" style="2"/>
    <col min="12289" max="12289" width="7.28515625" style="2" customWidth="1"/>
    <col min="12290" max="12290" width="6.140625" style="2" bestFit="1" customWidth="1"/>
    <col min="12291" max="12291" width="78" style="2" customWidth="1"/>
    <col min="12292" max="12292" width="20.7109375" style="2" customWidth="1"/>
    <col min="12293" max="12293" width="26" style="2" customWidth="1"/>
    <col min="12294" max="12294" width="37" style="2" bestFit="1" customWidth="1"/>
    <col min="12295" max="12303" width="0" style="2" hidden="1" customWidth="1"/>
    <col min="12304" max="12306" width="22.7109375" style="2" bestFit="1" customWidth="1"/>
    <col min="12307" max="12307" width="25.28515625" style="2" bestFit="1" customWidth="1"/>
    <col min="12308" max="12308" width="21" style="2" bestFit="1" customWidth="1"/>
    <col min="12309" max="12309" width="8.28515625" style="2" customWidth="1"/>
    <col min="12310" max="12310" width="19" style="2" bestFit="1" customWidth="1"/>
    <col min="12311" max="12311" width="20.5703125" style="2" bestFit="1" customWidth="1"/>
    <col min="12312" max="12312" width="19" style="2" customWidth="1"/>
    <col min="12313" max="12519" width="11.42578125" style="2" customWidth="1"/>
    <col min="12520" max="12522" width="7.28515625" style="2" customWidth="1"/>
    <col min="12523" max="12523" width="0" style="2" hidden="1" customWidth="1"/>
    <col min="12524" max="12524" width="7.28515625" style="2" customWidth="1"/>
    <col min="12525" max="12525" width="66.140625" style="2" customWidth="1"/>
    <col min="12526" max="12526" width="0" style="2" hidden="1" customWidth="1"/>
    <col min="12527" max="12527" width="28" style="2" customWidth="1"/>
    <col min="12528" max="12528" width="32.140625" style="2" customWidth="1"/>
    <col min="12529" max="12529" width="39.85546875" style="2" bestFit="1" customWidth="1"/>
    <col min="12530" max="12530" width="0" style="2" hidden="1" customWidth="1"/>
    <col min="12531" max="12531" width="7.28515625" style="2" customWidth="1"/>
    <col min="12532" max="12532" width="0" style="2" hidden="1" customWidth="1"/>
    <col min="12533" max="12533" width="7.28515625" style="2" customWidth="1"/>
    <col min="12534" max="12534" width="59.5703125" style="2" customWidth="1"/>
    <col min="12535" max="12535" width="0" style="2" hidden="1" customWidth="1"/>
    <col min="12536" max="12536" width="23.85546875" style="2" customWidth="1"/>
    <col min="12537" max="12537" width="27.42578125" style="2" customWidth="1"/>
    <col min="12538" max="12538" width="28" style="2" customWidth="1"/>
    <col min="12539" max="12541" width="0" style="2" hidden="1" customWidth="1"/>
    <col min="12542" max="12542" width="7.28515625" style="2" customWidth="1"/>
    <col min="12543" max="12543" width="6.140625" style="2" bestFit="1" customWidth="1"/>
    <col min="12544" max="12544" width="76.85546875" style="2"/>
    <col min="12545" max="12545" width="7.28515625" style="2" customWidth="1"/>
    <col min="12546" max="12546" width="6.140625" style="2" bestFit="1" customWidth="1"/>
    <col min="12547" max="12547" width="78" style="2" customWidth="1"/>
    <col min="12548" max="12548" width="20.7109375" style="2" customWidth="1"/>
    <col min="12549" max="12549" width="26" style="2" customWidth="1"/>
    <col min="12550" max="12550" width="37" style="2" bestFit="1" customWidth="1"/>
    <col min="12551" max="12559" width="0" style="2" hidden="1" customWidth="1"/>
    <col min="12560" max="12562" width="22.7109375" style="2" bestFit="1" customWidth="1"/>
    <col min="12563" max="12563" width="25.28515625" style="2" bestFit="1" customWidth="1"/>
    <col min="12564" max="12564" width="21" style="2" bestFit="1" customWidth="1"/>
    <col min="12565" max="12565" width="8.28515625" style="2" customWidth="1"/>
    <col min="12566" max="12566" width="19" style="2" bestFit="1" customWidth="1"/>
    <col min="12567" max="12567" width="20.5703125" style="2" bestFit="1" customWidth="1"/>
    <col min="12568" max="12568" width="19" style="2" customWidth="1"/>
    <col min="12569" max="12775" width="11.42578125" style="2" customWidth="1"/>
    <col min="12776" max="12778" width="7.28515625" style="2" customWidth="1"/>
    <col min="12779" max="12779" width="0" style="2" hidden="1" customWidth="1"/>
    <col min="12780" max="12780" width="7.28515625" style="2" customWidth="1"/>
    <col min="12781" max="12781" width="66.140625" style="2" customWidth="1"/>
    <col min="12782" max="12782" width="0" style="2" hidden="1" customWidth="1"/>
    <col min="12783" max="12783" width="28" style="2" customWidth="1"/>
    <col min="12784" max="12784" width="32.140625" style="2" customWidth="1"/>
    <col min="12785" max="12785" width="39.85546875" style="2" bestFit="1" customWidth="1"/>
    <col min="12786" max="12786" width="0" style="2" hidden="1" customWidth="1"/>
    <col min="12787" max="12787" width="7.28515625" style="2" customWidth="1"/>
    <col min="12788" max="12788" width="0" style="2" hidden="1" customWidth="1"/>
    <col min="12789" max="12789" width="7.28515625" style="2" customWidth="1"/>
    <col min="12790" max="12790" width="59.5703125" style="2" customWidth="1"/>
    <col min="12791" max="12791" width="0" style="2" hidden="1" customWidth="1"/>
    <col min="12792" max="12792" width="23.85546875" style="2" customWidth="1"/>
    <col min="12793" max="12793" width="27.42578125" style="2" customWidth="1"/>
    <col min="12794" max="12794" width="28" style="2" customWidth="1"/>
    <col min="12795" max="12797" width="0" style="2" hidden="1" customWidth="1"/>
    <col min="12798" max="12798" width="7.28515625" style="2" customWidth="1"/>
    <col min="12799" max="12799" width="6.140625" style="2" bestFit="1" customWidth="1"/>
    <col min="12800" max="12800" width="76.85546875" style="2"/>
    <col min="12801" max="12801" width="7.28515625" style="2" customWidth="1"/>
    <col min="12802" max="12802" width="6.140625" style="2" bestFit="1" customWidth="1"/>
    <col min="12803" max="12803" width="78" style="2" customWidth="1"/>
    <col min="12804" max="12804" width="20.7109375" style="2" customWidth="1"/>
    <col min="12805" max="12805" width="26" style="2" customWidth="1"/>
    <col min="12806" max="12806" width="37" style="2" bestFit="1" customWidth="1"/>
    <col min="12807" max="12815" width="0" style="2" hidden="1" customWidth="1"/>
    <col min="12816" max="12818" width="22.7109375" style="2" bestFit="1" customWidth="1"/>
    <col min="12819" max="12819" width="25.28515625" style="2" bestFit="1" customWidth="1"/>
    <col min="12820" max="12820" width="21" style="2" bestFit="1" customWidth="1"/>
    <col min="12821" max="12821" width="8.28515625" style="2" customWidth="1"/>
    <col min="12822" max="12822" width="19" style="2" bestFit="1" customWidth="1"/>
    <col min="12823" max="12823" width="20.5703125" style="2" bestFit="1" customWidth="1"/>
    <col min="12824" max="12824" width="19" style="2" customWidth="1"/>
    <col min="12825" max="13031" width="11.42578125" style="2" customWidth="1"/>
    <col min="13032" max="13034" width="7.28515625" style="2" customWidth="1"/>
    <col min="13035" max="13035" width="0" style="2" hidden="1" customWidth="1"/>
    <col min="13036" max="13036" width="7.28515625" style="2" customWidth="1"/>
    <col min="13037" max="13037" width="66.140625" style="2" customWidth="1"/>
    <col min="13038" max="13038" width="0" style="2" hidden="1" customWidth="1"/>
    <col min="13039" max="13039" width="28" style="2" customWidth="1"/>
    <col min="13040" max="13040" width="32.140625" style="2" customWidth="1"/>
    <col min="13041" max="13041" width="39.85546875" style="2" bestFit="1" customWidth="1"/>
    <col min="13042" max="13042" width="0" style="2" hidden="1" customWidth="1"/>
    <col min="13043" max="13043" width="7.28515625" style="2" customWidth="1"/>
    <col min="13044" max="13044" width="0" style="2" hidden="1" customWidth="1"/>
    <col min="13045" max="13045" width="7.28515625" style="2" customWidth="1"/>
    <col min="13046" max="13046" width="59.5703125" style="2" customWidth="1"/>
    <col min="13047" max="13047" width="0" style="2" hidden="1" customWidth="1"/>
    <col min="13048" max="13048" width="23.85546875" style="2" customWidth="1"/>
    <col min="13049" max="13049" width="27.42578125" style="2" customWidth="1"/>
    <col min="13050" max="13050" width="28" style="2" customWidth="1"/>
    <col min="13051" max="13053" width="0" style="2" hidden="1" customWidth="1"/>
    <col min="13054" max="13054" width="7.28515625" style="2" customWidth="1"/>
    <col min="13055" max="13055" width="6.140625" style="2" bestFit="1" customWidth="1"/>
    <col min="13056" max="13056" width="76.85546875" style="2"/>
    <col min="13057" max="13057" width="7.28515625" style="2" customWidth="1"/>
    <col min="13058" max="13058" width="6.140625" style="2" bestFit="1" customWidth="1"/>
    <col min="13059" max="13059" width="78" style="2" customWidth="1"/>
    <col min="13060" max="13060" width="20.7109375" style="2" customWidth="1"/>
    <col min="13061" max="13061" width="26" style="2" customWidth="1"/>
    <col min="13062" max="13062" width="37" style="2" bestFit="1" customWidth="1"/>
    <col min="13063" max="13071" width="0" style="2" hidden="1" customWidth="1"/>
    <col min="13072" max="13074" width="22.7109375" style="2" bestFit="1" customWidth="1"/>
    <col min="13075" max="13075" width="25.28515625" style="2" bestFit="1" customWidth="1"/>
    <col min="13076" max="13076" width="21" style="2" bestFit="1" customWidth="1"/>
    <col min="13077" max="13077" width="8.28515625" style="2" customWidth="1"/>
    <col min="13078" max="13078" width="19" style="2" bestFit="1" customWidth="1"/>
    <col min="13079" max="13079" width="20.5703125" style="2" bestFit="1" customWidth="1"/>
    <col min="13080" max="13080" width="19" style="2" customWidth="1"/>
    <col min="13081" max="13287" width="11.42578125" style="2" customWidth="1"/>
    <col min="13288" max="13290" width="7.28515625" style="2" customWidth="1"/>
    <col min="13291" max="13291" width="0" style="2" hidden="1" customWidth="1"/>
    <col min="13292" max="13292" width="7.28515625" style="2" customWidth="1"/>
    <col min="13293" max="13293" width="66.140625" style="2" customWidth="1"/>
    <col min="13294" max="13294" width="0" style="2" hidden="1" customWidth="1"/>
    <col min="13295" max="13295" width="28" style="2" customWidth="1"/>
    <col min="13296" max="13296" width="32.140625" style="2" customWidth="1"/>
    <col min="13297" max="13297" width="39.85546875" style="2" bestFit="1" customWidth="1"/>
    <col min="13298" max="13298" width="0" style="2" hidden="1" customWidth="1"/>
    <col min="13299" max="13299" width="7.28515625" style="2" customWidth="1"/>
    <col min="13300" max="13300" width="0" style="2" hidden="1" customWidth="1"/>
    <col min="13301" max="13301" width="7.28515625" style="2" customWidth="1"/>
    <col min="13302" max="13302" width="59.5703125" style="2" customWidth="1"/>
    <col min="13303" max="13303" width="0" style="2" hidden="1" customWidth="1"/>
    <col min="13304" max="13304" width="23.85546875" style="2" customWidth="1"/>
    <col min="13305" max="13305" width="27.42578125" style="2" customWidth="1"/>
    <col min="13306" max="13306" width="28" style="2" customWidth="1"/>
    <col min="13307" max="13309" width="0" style="2" hidden="1" customWidth="1"/>
    <col min="13310" max="13310" width="7.28515625" style="2" customWidth="1"/>
    <col min="13311" max="13311" width="6.140625" style="2" bestFit="1" customWidth="1"/>
    <col min="13312" max="13312" width="76.85546875" style="2"/>
    <col min="13313" max="13313" width="7.28515625" style="2" customWidth="1"/>
    <col min="13314" max="13314" width="6.140625" style="2" bestFit="1" customWidth="1"/>
    <col min="13315" max="13315" width="78" style="2" customWidth="1"/>
    <col min="13316" max="13316" width="20.7109375" style="2" customWidth="1"/>
    <col min="13317" max="13317" width="26" style="2" customWidth="1"/>
    <col min="13318" max="13318" width="37" style="2" bestFit="1" customWidth="1"/>
    <col min="13319" max="13327" width="0" style="2" hidden="1" customWidth="1"/>
    <col min="13328" max="13330" width="22.7109375" style="2" bestFit="1" customWidth="1"/>
    <col min="13331" max="13331" width="25.28515625" style="2" bestFit="1" customWidth="1"/>
    <col min="13332" max="13332" width="21" style="2" bestFit="1" customWidth="1"/>
    <col min="13333" max="13333" width="8.28515625" style="2" customWidth="1"/>
    <col min="13334" max="13334" width="19" style="2" bestFit="1" customWidth="1"/>
    <col min="13335" max="13335" width="20.5703125" style="2" bestFit="1" customWidth="1"/>
    <col min="13336" max="13336" width="19" style="2" customWidth="1"/>
    <col min="13337" max="13543" width="11.42578125" style="2" customWidth="1"/>
    <col min="13544" max="13546" width="7.28515625" style="2" customWidth="1"/>
    <col min="13547" max="13547" width="0" style="2" hidden="1" customWidth="1"/>
    <col min="13548" max="13548" width="7.28515625" style="2" customWidth="1"/>
    <col min="13549" max="13549" width="66.140625" style="2" customWidth="1"/>
    <col min="13550" max="13550" width="0" style="2" hidden="1" customWidth="1"/>
    <col min="13551" max="13551" width="28" style="2" customWidth="1"/>
    <col min="13552" max="13552" width="32.140625" style="2" customWidth="1"/>
    <col min="13553" max="13553" width="39.85546875" style="2" bestFit="1" customWidth="1"/>
    <col min="13554" max="13554" width="0" style="2" hidden="1" customWidth="1"/>
    <col min="13555" max="13555" width="7.28515625" style="2" customWidth="1"/>
    <col min="13556" max="13556" width="0" style="2" hidden="1" customWidth="1"/>
    <col min="13557" max="13557" width="7.28515625" style="2" customWidth="1"/>
    <col min="13558" max="13558" width="59.5703125" style="2" customWidth="1"/>
    <col min="13559" max="13559" width="0" style="2" hidden="1" customWidth="1"/>
    <col min="13560" max="13560" width="23.85546875" style="2" customWidth="1"/>
    <col min="13561" max="13561" width="27.42578125" style="2" customWidth="1"/>
    <col min="13562" max="13562" width="28" style="2" customWidth="1"/>
    <col min="13563" max="13565" width="0" style="2" hidden="1" customWidth="1"/>
    <col min="13566" max="13566" width="7.28515625" style="2" customWidth="1"/>
    <col min="13567" max="13567" width="6.140625" style="2" bestFit="1" customWidth="1"/>
    <col min="13568" max="13568" width="76.85546875" style="2"/>
    <col min="13569" max="13569" width="7.28515625" style="2" customWidth="1"/>
    <col min="13570" max="13570" width="6.140625" style="2" bestFit="1" customWidth="1"/>
    <col min="13571" max="13571" width="78" style="2" customWidth="1"/>
    <col min="13572" max="13572" width="20.7109375" style="2" customWidth="1"/>
    <col min="13573" max="13573" width="26" style="2" customWidth="1"/>
    <col min="13574" max="13574" width="37" style="2" bestFit="1" customWidth="1"/>
    <col min="13575" max="13583" width="0" style="2" hidden="1" customWidth="1"/>
    <col min="13584" max="13586" width="22.7109375" style="2" bestFit="1" customWidth="1"/>
    <col min="13587" max="13587" width="25.28515625" style="2" bestFit="1" customWidth="1"/>
    <col min="13588" max="13588" width="21" style="2" bestFit="1" customWidth="1"/>
    <col min="13589" max="13589" width="8.28515625" style="2" customWidth="1"/>
    <col min="13590" max="13590" width="19" style="2" bestFit="1" customWidth="1"/>
    <col min="13591" max="13591" width="20.5703125" style="2" bestFit="1" customWidth="1"/>
    <col min="13592" max="13592" width="19" style="2" customWidth="1"/>
    <col min="13593" max="13799" width="11.42578125" style="2" customWidth="1"/>
    <col min="13800" max="13802" width="7.28515625" style="2" customWidth="1"/>
    <col min="13803" max="13803" width="0" style="2" hidden="1" customWidth="1"/>
    <col min="13804" max="13804" width="7.28515625" style="2" customWidth="1"/>
    <col min="13805" max="13805" width="66.140625" style="2" customWidth="1"/>
    <col min="13806" max="13806" width="0" style="2" hidden="1" customWidth="1"/>
    <col min="13807" max="13807" width="28" style="2" customWidth="1"/>
    <col min="13808" max="13808" width="32.140625" style="2" customWidth="1"/>
    <col min="13809" max="13809" width="39.85546875" style="2" bestFit="1" customWidth="1"/>
    <col min="13810" max="13810" width="0" style="2" hidden="1" customWidth="1"/>
    <col min="13811" max="13811" width="7.28515625" style="2" customWidth="1"/>
    <col min="13812" max="13812" width="0" style="2" hidden="1" customWidth="1"/>
    <col min="13813" max="13813" width="7.28515625" style="2" customWidth="1"/>
    <col min="13814" max="13814" width="59.5703125" style="2" customWidth="1"/>
    <col min="13815" max="13815" width="0" style="2" hidden="1" customWidth="1"/>
    <col min="13816" max="13816" width="23.85546875" style="2" customWidth="1"/>
    <col min="13817" max="13817" width="27.42578125" style="2" customWidth="1"/>
    <col min="13818" max="13818" width="28" style="2" customWidth="1"/>
    <col min="13819" max="13821" width="0" style="2" hidden="1" customWidth="1"/>
    <col min="13822" max="13822" width="7.28515625" style="2" customWidth="1"/>
    <col min="13823" max="13823" width="6.140625" style="2" bestFit="1" customWidth="1"/>
    <col min="13824" max="13824" width="76.85546875" style="2"/>
    <col min="13825" max="13825" width="7.28515625" style="2" customWidth="1"/>
    <col min="13826" max="13826" width="6.140625" style="2" bestFit="1" customWidth="1"/>
    <col min="13827" max="13827" width="78" style="2" customWidth="1"/>
    <col min="13828" max="13828" width="20.7109375" style="2" customWidth="1"/>
    <col min="13829" max="13829" width="26" style="2" customWidth="1"/>
    <col min="13830" max="13830" width="37" style="2" bestFit="1" customWidth="1"/>
    <col min="13831" max="13839" width="0" style="2" hidden="1" customWidth="1"/>
    <col min="13840" max="13842" width="22.7109375" style="2" bestFit="1" customWidth="1"/>
    <col min="13843" max="13843" width="25.28515625" style="2" bestFit="1" customWidth="1"/>
    <col min="13844" max="13844" width="21" style="2" bestFit="1" customWidth="1"/>
    <col min="13845" max="13845" width="8.28515625" style="2" customWidth="1"/>
    <col min="13846" max="13846" width="19" style="2" bestFit="1" customWidth="1"/>
    <col min="13847" max="13847" width="20.5703125" style="2" bestFit="1" customWidth="1"/>
    <col min="13848" max="13848" width="19" style="2" customWidth="1"/>
    <col min="13849" max="14055" width="11.42578125" style="2" customWidth="1"/>
    <col min="14056" max="14058" width="7.28515625" style="2" customWidth="1"/>
    <col min="14059" max="14059" width="0" style="2" hidden="1" customWidth="1"/>
    <col min="14060" max="14060" width="7.28515625" style="2" customWidth="1"/>
    <col min="14061" max="14061" width="66.140625" style="2" customWidth="1"/>
    <col min="14062" max="14062" width="0" style="2" hidden="1" customWidth="1"/>
    <col min="14063" max="14063" width="28" style="2" customWidth="1"/>
    <col min="14064" max="14064" width="32.140625" style="2" customWidth="1"/>
    <col min="14065" max="14065" width="39.85546875" style="2" bestFit="1" customWidth="1"/>
    <col min="14066" max="14066" width="0" style="2" hidden="1" customWidth="1"/>
    <col min="14067" max="14067" width="7.28515625" style="2" customWidth="1"/>
    <col min="14068" max="14068" width="0" style="2" hidden="1" customWidth="1"/>
    <col min="14069" max="14069" width="7.28515625" style="2" customWidth="1"/>
    <col min="14070" max="14070" width="59.5703125" style="2" customWidth="1"/>
    <col min="14071" max="14071" width="0" style="2" hidden="1" customWidth="1"/>
    <col min="14072" max="14072" width="23.85546875" style="2" customWidth="1"/>
    <col min="14073" max="14073" width="27.42578125" style="2" customWidth="1"/>
    <col min="14074" max="14074" width="28" style="2" customWidth="1"/>
    <col min="14075" max="14077" width="0" style="2" hidden="1" customWidth="1"/>
    <col min="14078" max="14078" width="7.28515625" style="2" customWidth="1"/>
    <col min="14079" max="14079" width="6.140625" style="2" bestFit="1" customWidth="1"/>
    <col min="14080" max="14080" width="76.85546875" style="2"/>
    <col min="14081" max="14081" width="7.28515625" style="2" customWidth="1"/>
    <col min="14082" max="14082" width="6.140625" style="2" bestFit="1" customWidth="1"/>
    <col min="14083" max="14083" width="78" style="2" customWidth="1"/>
    <col min="14084" max="14084" width="20.7109375" style="2" customWidth="1"/>
    <col min="14085" max="14085" width="26" style="2" customWidth="1"/>
    <col min="14086" max="14086" width="37" style="2" bestFit="1" customWidth="1"/>
    <col min="14087" max="14095" width="0" style="2" hidden="1" customWidth="1"/>
    <col min="14096" max="14098" width="22.7109375" style="2" bestFit="1" customWidth="1"/>
    <col min="14099" max="14099" width="25.28515625" style="2" bestFit="1" customWidth="1"/>
    <col min="14100" max="14100" width="21" style="2" bestFit="1" customWidth="1"/>
    <col min="14101" max="14101" width="8.28515625" style="2" customWidth="1"/>
    <col min="14102" max="14102" width="19" style="2" bestFit="1" customWidth="1"/>
    <col min="14103" max="14103" width="20.5703125" style="2" bestFit="1" customWidth="1"/>
    <col min="14104" max="14104" width="19" style="2" customWidth="1"/>
    <col min="14105" max="14311" width="11.42578125" style="2" customWidth="1"/>
    <col min="14312" max="14314" width="7.28515625" style="2" customWidth="1"/>
    <col min="14315" max="14315" width="0" style="2" hidden="1" customWidth="1"/>
    <col min="14316" max="14316" width="7.28515625" style="2" customWidth="1"/>
    <col min="14317" max="14317" width="66.140625" style="2" customWidth="1"/>
    <col min="14318" max="14318" width="0" style="2" hidden="1" customWidth="1"/>
    <col min="14319" max="14319" width="28" style="2" customWidth="1"/>
    <col min="14320" max="14320" width="32.140625" style="2" customWidth="1"/>
    <col min="14321" max="14321" width="39.85546875" style="2" bestFit="1" customWidth="1"/>
    <col min="14322" max="14322" width="0" style="2" hidden="1" customWidth="1"/>
    <col min="14323" max="14323" width="7.28515625" style="2" customWidth="1"/>
    <col min="14324" max="14324" width="0" style="2" hidden="1" customWidth="1"/>
    <col min="14325" max="14325" width="7.28515625" style="2" customWidth="1"/>
    <col min="14326" max="14326" width="59.5703125" style="2" customWidth="1"/>
    <col min="14327" max="14327" width="0" style="2" hidden="1" customWidth="1"/>
    <col min="14328" max="14328" width="23.85546875" style="2" customWidth="1"/>
    <col min="14329" max="14329" width="27.42578125" style="2" customWidth="1"/>
    <col min="14330" max="14330" width="28" style="2" customWidth="1"/>
    <col min="14331" max="14333" width="0" style="2" hidden="1" customWidth="1"/>
    <col min="14334" max="14334" width="7.28515625" style="2" customWidth="1"/>
    <col min="14335" max="14335" width="6.140625" style="2" bestFit="1" customWidth="1"/>
    <col min="14336" max="14336" width="76.85546875" style="2"/>
    <col min="14337" max="14337" width="7.28515625" style="2" customWidth="1"/>
    <col min="14338" max="14338" width="6.140625" style="2" bestFit="1" customWidth="1"/>
    <col min="14339" max="14339" width="78" style="2" customWidth="1"/>
    <col min="14340" max="14340" width="20.7109375" style="2" customWidth="1"/>
    <col min="14341" max="14341" width="26" style="2" customWidth="1"/>
    <col min="14342" max="14342" width="37" style="2" bestFit="1" customWidth="1"/>
    <col min="14343" max="14351" width="0" style="2" hidden="1" customWidth="1"/>
    <col min="14352" max="14354" width="22.7109375" style="2" bestFit="1" customWidth="1"/>
    <col min="14355" max="14355" width="25.28515625" style="2" bestFit="1" customWidth="1"/>
    <col min="14356" max="14356" width="21" style="2" bestFit="1" customWidth="1"/>
    <col min="14357" max="14357" width="8.28515625" style="2" customWidth="1"/>
    <col min="14358" max="14358" width="19" style="2" bestFit="1" customWidth="1"/>
    <col min="14359" max="14359" width="20.5703125" style="2" bestFit="1" customWidth="1"/>
    <col min="14360" max="14360" width="19" style="2" customWidth="1"/>
    <col min="14361" max="14567" width="11.42578125" style="2" customWidth="1"/>
    <col min="14568" max="14570" width="7.28515625" style="2" customWidth="1"/>
    <col min="14571" max="14571" width="0" style="2" hidden="1" customWidth="1"/>
    <col min="14572" max="14572" width="7.28515625" style="2" customWidth="1"/>
    <col min="14573" max="14573" width="66.140625" style="2" customWidth="1"/>
    <col min="14574" max="14574" width="0" style="2" hidden="1" customWidth="1"/>
    <col min="14575" max="14575" width="28" style="2" customWidth="1"/>
    <col min="14576" max="14576" width="32.140625" style="2" customWidth="1"/>
    <col min="14577" max="14577" width="39.85546875" style="2" bestFit="1" customWidth="1"/>
    <col min="14578" max="14578" width="0" style="2" hidden="1" customWidth="1"/>
    <col min="14579" max="14579" width="7.28515625" style="2" customWidth="1"/>
    <col min="14580" max="14580" width="0" style="2" hidden="1" customWidth="1"/>
    <col min="14581" max="14581" width="7.28515625" style="2" customWidth="1"/>
    <col min="14582" max="14582" width="59.5703125" style="2" customWidth="1"/>
    <col min="14583" max="14583" width="0" style="2" hidden="1" customWidth="1"/>
    <col min="14584" max="14584" width="23.85546875" style="2" customWidth="1"/>
    <col min="14585" max="14585" width="27.42578125" style="2" customWidth="1"/>
    <col min="14586" max="14586" width="28" style="2" customWidth="1"/>
    <col min="14587" max="14589" width="0" style="2" hidden="1" customWidth="1"/>
    <col min="14590" max="14590" width="7.28515625" style="2" customWidth="1"/>
    <col min="14591" max="14591" width="6.140625" style="2" bestFit="1" customWidth="1"/>
    <col min="14592" max="14592" width="76.85546875" style="2"/>
    <col min="14593" max="14593" width="7.28515625" style="2" customWidth="1"/>
    <col min="14594" max="14594" width="6.140625" style="2" bestFit="1" customWidth="1"/>
    <col min="14595" max="14595" width="78" style="2" customWidth="1"/>
    <col min="14596" max="14596" width="20.7109375" style="2" customWidth="1"/>
    <col min="14597" max="14597" width="26" style="2" customWidth="1"/>
    <col min="14598" max="14598" width="37" style="2" bestFit="1" customWidth="1"/>
    <col min="14599" max="14607" width="0" style="2" hidden="1" customWidth="1"/>
    <col min="14608" max="14610" width="22.7109375" style="2" bestFit="1" customWidth="1"/>
    <col min="14611" max="14611" width="25.28515625" style="2" bestFit="1" customWidth="1"/>
    <col min="14612" max="14612" width="21" style="2" bestFit="1" customWidth="1"/>
    <col min="14613" max="14613" width="8.28515625" style="2" customWidth="1"/>
    <col min="14614" max="14614" width="19" style="2" bestFit="1" customWidth="1"/>
    <col min="14615" max="14615" width="20.5703125" style="2" bestFit="1" customWidth="1"/>
    <col min="14616" max="14616" width="19" style="2" customWidth="1"/>
    <col min="14617" max="14823" width="11.42578125" style="2" customWidth="1"/>
    <col min="14824" max="14826" width="7.28515625" style="2" customWidth="1"/>
    <col min="14827" max="14827" width="0" style="2" hidden="1" customWidth="1"/>
    <col min="14828" max="14828" width="7.28515625" style="2" customWidth="1"/>
    <col min="14829" max="14829" width="66.140625" style="2" customWidth="1"/>
    <col min="14830" max="14830" width="0" style="2" hidden="1" customWidth="1"/>
    <col min="14831" max="14831" width="28" style="2" customWidth="1"/>
    <col min="14832" max="14832" width="32.140625" style="2" customWidth="1"/>
    <col min="14833" max="14833" width="39.85546875" style="2" bestFit="1" customWidth="1"/>
    <col min="14834" max="14834" width="0" style="2" hidden="1" customWidth="1"/>
    <col min="14835" max="14835" width="7.28515625" style="2" customWidth="1"/>
    <col min="14836" max="14836" width="0" style="2" hidden="1" customWidth="1"/>
    <col min="14837" max="14837" width="7.28515625" style="2" customWidth="1"/>
    <col min="14838" max="14838" width="59.5703125" style="2" customWidth="1"/>
    <col min="14839" max="14839" width="0" style="2" hidden="1" customWidth="1"/>
    <col min="14840" max="14840" width="23.85546875" style="2" customWidth="1"/>
    <col min="14841" max="14841" width="27.42578125" style="2" customWidth="1"/>
    <col min="14842" max="14842" width="28" style="2" customWidth="1"/>
    <col min="14843" max="14845" width="0" style="2" hidden="1" customWidth="1"/>
    <col min="14846" max="14846" width="7.28515625" style="2" customWidth="1"/>
    <col min="14847" max="14847" width="6.140625" style="2" bestFit="1" customWidth="1"/>
    <col min="14848" max="14848" width="76.85546875" style="2"/>
    <col min="14849" max="14849" width="7.28515625" style="2" customWidth="1"/>
    <col min="14850" max="14850" width="6.140625" style="2" bestFit="1" customWidth="1"/>
    <col min="14851" max="14851" width="78" style="2" customWidth="1"/>
    <col min="14852" max="14852" width="20.7109375" style="2" customWidth="1"/>
    <col min="14853" max="14853" width="26" style="2" customWidth="1"/>
    <col min="14854" max="14854" width="37" style="2" bestFit="1" customWidth="1"/>
    <col min="14855" max="14863" width="0" style="2" hidden="1" customWidth="1"/>
    <col min="14864" max="14866" width="22.7109375" style="2" bestFit="1" customWidth="1"/>
    <col min="14867" max="14867" width="25.28515625" style="2" bestFit="1" customWidth="1"/>
    <col min="14868" max="14868" width="21" style="2" bestFit="1" customWidth="1"/>
    <col min="14869" max="14869" width="8.28515625" style="2" customWidth="1"/>
    <col min="14870" max="14870" width="19" style="2" bestFit="1" customWidth="1"/>
    <col min="14871" max="14871" width="20.5703125" style="2" bestFit="1" customWidth="1"/>
    <col min="14872" max="14872" width="19" style="2" customWidth="1"/>
    <col min="14873" max="15079" width="11.42578125" style="2" customWidth="1"/>
    <col min="15080" max="15082" width="7.28515625" style="2" customWidth="1"/>
    <col min="15083" max="15083" width="0" style="2" hidden="1" customWidth="1"/>
    <col min="15084" max="15084" width="7.28515625" style="2" customWidth="1"/>
    <col min="15085" max="15085" width="66.140625" style="2" customWidth="1"/>
    <col min="15086" max="15086" width="0" style="2" hidden="1" customWidth="1"/>
    <col min="15087" max="15087" width="28" style="2" customWidth="1"/>
    <col min="15088" max="15088" width="32.140625" style="2" customWidth="1"/>
    <col min="15089" max="15089" width="39.85546875" style="2" bestFit="1" customWidth="1"/>
    <col min="15090" max="15090" width="0" style="2" hidden="1" customWidth="1"/>
    <col min="15091" max="15091" width="7.28515625" style="2" customWidth="1"/>
    <col min="15092" max="15092" width="0" style="2" hidden="1" customWidth="1"/>
    <col min="15093" max="15093" width="7.28515625" style="2" customWidth="1"/>
    <col min="15094" max="15094" width="59.5703125" style="2" customWidth="1"/>
    <col min="15095" max="15095" width="0" style="2" hidden="1" customWidth="1"/>
    <col min="15096" max="15096" width="23.85546875" style="2" customWidth="1"/>
    <col min="15097" max="15097" width="27.42578125" style="2" customWidth="1"/>
    <col min="15098" max="15098" width="28" style="2" customWidth="1"/>
    <col min="15099" max="15101" width="0" style="2" hidden="1" customWidth="1"/>
    <col min="15102" max="15102" width="7.28515625" style="2" customWidth="1"/>
    <col min="15103" max="15103" width="6.140625" style="2" bestFit="1" customWidth="1"/>
    <col min="15104" max="15104" width="76.85546875" style="2"/>
    <col min="15105" max="15105" width="7.28515625" style="2" customWidth="1"/>
    <col min="15106" max="15106" width="6.140625" style="2" bestFit="1" customWidth="1"/>
    <col min="15107" max="15107" width="78" style="2" customWidth="1"/>
    <col min="15108" max="15108" width="20.7109375" style="2" customWidth="1"/>
    <col min="15109" max="15109" width="26" style="2" customWidth="1"/>
    <col min="15110" max="15110" width="37" style="2" bestFit="1" customWidth="1"/>
    <col min="15111" max="15119" width="0" style="2" hidden="1" customWidth="1"/>
    <col min="15120" max="15122" width="22.7109375" style="2" bestFit="1" customWidth="1"/>
    <col min="15123" max="15123" width="25.28515625" style="2" bestFit="1" customWidth="1"/>
    <col min="15124" max="15124" width="21" style="2" bestFit="1" customWidth="1"/>
    <col min="15125" max="15125" width="8.28515625" style="2" customWidth="1"/>
    <col min="15126" max="15126" width="19" style="2" bestFit="1" customWidth="1"/>
    <col min="15127" max="15127" width="20.5703125" style="2" bestFit="1" customWidth="1"/>
    <col min="15128" max="15128" width="19" style="2" customWidth="1"/>
    <col min="15129" max="15335" width="11.42578125" style="2" customWidth="1"/>
    <col min="15336" max="15338" width="7.28515625" style="2" customWidth="1"/>
    <col min="15339" max="15339" width="0" style="2" hidden="1" customWidth="1"/>
    <col min="15340" max="15340" width="7.28515625" style="2" customWidth="1"/>
    <col min="15341" max="15341" width="66.140625" style="2" customWidth="1"/>
    <col min="15342" max="15342" width="0" style="2" hidden="1" customWidth="1"/>
    <col min="15343" max="15343" width="28" style="2" customWidth="1"/>
    <col min="15344" max="15344" width="32.140625" style="2" customWidth="1"/>
    <col min="15345" max="15345" width="39.85546875" style="2" bestFit="1" customWidth="1"/>
    <col min="15346" max="15346" width="0" style="2" hidden="1" customWidth="1"/>
    <col min="15347" max="15347" width="7.28515625" style="2" customWidth="1"/>
    <col min="15348" max="15348" width="0" style="2" hidden="1" customWidth="1"/>
    <col min="15349" max="15349" width="7.28515625" style="2" customWidth="1"/>
    <col min="15350" max="15350" width="59.5703125" style="2" customWidth="1"/>
    <col min="15351" max="15351" width="0" style="2" hidden="1" customWidth="1"/>
    <col min="15352" max="15352" width="23.85546875" style="2" customWidth="1"/>
    <col min="15353" max="15353" width="27.42578125" style="2" customWidth="1"/>
    <col min="15354" max="15354" width="28" style="2" customWidth="1"/>
    <col min="15355" max="15357" width="0" style="2" hidden="1" customWidth="1"/>
    <col min="15358" max="15358" width="7.28515625" style="2" customWidth="1"/>
    <col min="15359" max="15359" width="6.140625" style="2" bestFit="1" customWidth="1"/>
    <col min="15360" max="15360" width="76.85546875" style="2"/>
    <col min="15361" max="15361" width="7.28515625" style="2" customWidth="1"/>
    <col min="15362" max="15362" width="6.140625" style="2" bestFit="1" customWidth="1"/>
    <col min="15363" max="15363" width="78" style="2" customWidth="1"/>
    <col min="15364" max="15364" width="20.7109375" style="2" customWidth="1"/>
    <col min="15365" max="15365" width="26" style="2" customWidth="1"/>
    <col min="15366" max="15366" width="37" style="2" bestFit="1" customWidth="1"/>
    <col min="15367" max="15375" width="0" style="2" hidden="1" customWidth="1"/>
    <col min="15376" max="15378" width="22.7109375" style="2" bestFit="1" customWidth="1"/>
    <col min="15379" max="15379" width="25.28515625" style="2" bestFit="1" customWidth="1"/>
    <col min="15380" max="15380" width="21" style="2" bestFit="1" customWidth="1"/>
    <col min="15381" max="15381" width="8.28515625" style="2" customWidth="1"/>
    <col min="15382" max="15382" width="19" style="2" bestFit="1" customWidth="1"/>
    <col min="15383" max="15383" width="20.5703125" style="2" bestFit="1" customWidth="1"/>
    <col min="15384" max="15384" width="19" style="2" customWidth="1"/>
    <col min="15385" max="15591" width="11.42578125" style="2" customWidth="1"/>
    <col min="15592" max="15594" width="7.28515625" style="2" customWidth="1"/>
    <col min="15595" max="15595" width="0" style="2" hidden="1" customWidth="1"/>
    <col min="15596" max="15596" width="7.28515625" style="2" customWidth="1"/>
    <col min="15597" max="15597" width="66.140625" style="2" customWidth="1"/>
    <col min="15598" max="15598" width="0" style="2" hidden="1" customWidth="1"/>
    <col min="15599" max="15599" width="28" style="2" customWidth="1"/>
    <col min="15600" max="15600" width="32.140625" style="2" customWidth="1"/>
    <col min="15601" max="15601" width="39.85546875" style="2" bestFit="1" customWidth="1"/>
    <col min="15602" max="15602" width="0" style="2" hidden="1" customWidth="1"/>
    <col min="15603" max="15603" width="7.28515625" style="2" customWidth="1"/>
    <col min="15604" max="15604" width="0" style="2" hidden="1" customWidth="1"/>
    <col min="15605" max="15605" width="7.28515625" style="2" customWidth="1"/>
    <col min="15606" max="15606" width="59.5703125" style="2" customWidth="1"/>
    <col min="15607" max="15607" width="0" style="2" hidden="1" customWidth="1"/>
    <col min="15608" max="15608" width="23.85546875" style="2" customWidth="1"/>
    <col min="15609" max="15609" width="27.42578125" style="2" customWidth="1"/>
    <col min="15610" max="15610" width="28" style="2" customWidth="1"/>
    <col min="15611" max="15613" width="0" style="2" hidden="1" customWidth="1"/>
    <col min="15614" max="15614" width="7.28515625" style="2" customWidth="1"/>
    <col min="15615" max="15615" width="6.140625" style="2" bestFit="1" customWidth="1"/>
    <col min="15616" max="15616" width="76.85546875" style="2"/>
    <col min="15617" max="15617" width="7.28515625" style="2" customWidth="1"/>
    <col min="15618" max="15618" width="6.140625" style="2" bestFit="1" customWidth="1"/>
    <col min="15619" max="15619" width="78" style="2" customWidth="1"/>
    <col min="15620" max="15620" width="20.7109375" style="2" customWidth="1"/>
    <col min="15621" max="15621" width="26" style="2" customWidth="1"/>
    <col min="15622" max="15622" width="37" style="2" bestFit="1" customWidth="1"/>
    <col min="15623" max="15631" width="0" style="2" hidden="1" customWidth="1"/>
    <col min="15632" max="15634" width="22.7109375" style="2" bestFit="1" customWidth="1"/>
    <col min="15635" max="15635" width="25.28515625" style="2" bestFit="1" customWidth="1"/>
    <col min="15636" max="15636" width="21" style="2" bestFit="1" customWidth="1"/>
    <col min="15637" max="15637" width="8.28515625" style="2" customWidth="1"/>
    <col min="15638" max="15638" width="19" style="2" bestFit="1" customWidth="1"/>
    <col min="15639" max="15639" width="20.5703125" style="2" bestFit="1" customWidth="1"/>
    <col min="15640" max="15640" width="19" style="2" customWidth="1"/>
    <col min="15641" max="15847" width="11.42578125" style="2" customWidth="1"/>
    <col min="15848" max="15850" width="7.28515625" style="2" customWidth="1"/>
    <col min="15851" max="15851" width="0" style="2" hidden="1" customWidth="1"/>
    <col min="15852" max="15852" width="7.28515625" style="2" customWidth="1"/>
    <col min="15853" max="15853" width="66.140625" style="2" customWidth="1"/>
    <col min="15854" max="15854" width="0" style="2" hidden="1" customWidth="1"/>
    <col min="15855" max="15855" width="28" style="2" customWidth="1"/>
    <col min="15856" max="15856" width="32.140625" style="2" customWidth="1"/>
    <col min="15857" max="15857" width="39.85546875" style="2" bestFit="1" customWidth="1"/>
    <col min="15858" max="15858" width="0" style="2" hidden="1" customWidth="1"/>
    <col min="15859" max="15859" width="7.28515625" style="2" customWidth="1"/>
    <col min="15860" max="15860" width="0" style="2" hidden="1" customWidth="1"/>
    <col min="15861" max="15861" width="7.28515625" style="2" customWidth="1"/>
    <col min="15862" max="15862" width="59.5703125" style="2" customWidth="1"/>
    <col min="15863" max="15863" width="0" style="2" hidden="1" customWidth="1"/>
    <col min="15864" max="15864" width="23.85546875" style="2" customWidth="1"/>
    <col min="15865" max="15865" width="27.42578125" style="2" customWidth="1"/>
    <col min="15866" max="15866" width="28" style="2" customWidth="1"/>
    <col min="15867" max="15869" width="0" style="2" hidden="1" customWidth="1"/>
    <col min="15870" max="15870" width="7.28515625" style="2" customWidth="1"/>
    <col min="15871" max="15871" width="6.140625" style="2" bestFit="1" customWidth="1"/>
    <col min="15872" max="15872" width="76.85546875" style="2"/>
    <col min="15873" max="15873" width="7.28515625" style="2" customWidth="1"/>
    <col min="15874" max="15874" width="6.140625" style="2" bestFit="1" customWidth="1"/>
    <col min="15875" max="15875" width="78" style="2" customWidth="1"/>
    <col min="15876" max="15876" width="20.7109375" style="2" customWidth="1"/>
    <col min="15877" max="15877" width="26" style="2" customWidth="1"/>
    <col min="15878" max="15878" width="37" style="2" bestFit="1" customWidth="1"/>
    <col min="15879" max="15887" width="0" style="2" hidden="1" customWidth="1"/>
    <col min="15888" max="15890" width="22.7109375" style="2" bestFit="1" customWidth="1"/>
    <col min="15891" max="15891" width="25.28515625" style="2" bestFit="1" customWidth="1"/>
    <col min="15892" max="15892" width="21" style="2" bestFit="1" customWidth="1"/>
    <col min="15893" max="15893" width="8.28515625" style="2" customWidth="1"/>
    <col min="15894" max="15894" width="19" style="2" bestFit="1" customWidth="1"/>
    <col min="15895" max="15895" width="20.5703125" style="2" bestFit="1" customWidth="1"/>
    <col min="15896" max="15896" width="19" style="2" customWidth="1"/>
    <col min="15897" max="16103" width="11.42578125" style="2" customWidth="1"/>
    <col min="16104" max="16106" width="7.28515625" style="2" customWidth="1"/>
    <col min="16107" max="16107" width="0" style="2" hidden="1" customWidth="1"/>
    <col min="16108" max="16108" width="7.28515625" style="2" customWidth="1"/>
    <col min="16109" max="16109" width="66.140625" style="2" customWidth="1"/>
    <col min="16110" max="16110" width="0" style="2" hidden="1" customWidth="1"/>
    <col min="16111" max="16111" width="28" style="2" customWidth="1"/>
    <col min="16112" max="16112" width="32.140625" style="2" customWidth="1"/>
    <col min="16113" max="16113" width="39.85546875" style="2" bestFit="1" customWidth="1"/>
    <col min="16114" max="16114" width="0" style="2" hidden="1" customWidth="1"/>
    <col min="16115" max="16115" width="7.28515625" style="2" customWidth="1"/>
    <col min="16116" max="16116" width="0" style="2" hidden="1" customWidth="1"/>
    <col min="16117" max="16117" width="7.28515625" style="2" customWidth="1"/>
    <col min="16118" max="16118" width="59.5703125" style="2" customWidth="1"/>
    <col min="16119" max="16119" width="0" style="2" hidden="1" customWidth="1"/>
    <col min="16120" max="16120" width="23.85546875" style="2" customWidth="1"/>
    <col min="16121" max="16121" width="27.42578125" style="2" customWidth="1"/>
    <col min="16122" max="16122" width="28" style="2" customWidth="1"/>
    <col min="16123" max="16125" width="0" style="2" hidden="1" customWidth="1"/>
    <col min="16126" max="16126" width="7.28515625" style="2" customWidth="1"/>
    <col min="16127" max="16127" width="6.140625" style="2" bestFit="1" customWidth="1"/>
    <col min="16128" max="16128" width="76.85546875" style="2"/>
    <col min="16129" max="16129" width="7.28515625" style="2" customWidth="1"/>
    <col min="16130" max="16130" width="6.140625" style="2" bestFit="1" customWidth="1"/>
    <col min="16131" max="16131" width="78" style="2" customWidth="1"/>
    <col min="16132" max="16132" width="20.7109375" style="2" customWidth="1"/>
    <col min="16133" max="16133" width="26" style="2" customWidth="1"/>
    <col min="16134" max="16134" width="37" style="2" bestFit="1" customWidth="1"/>
    <col min="16135" max="16143" width="0" style="2" hidden="1" customWidth="1"/>
    <col min="16144" max="16146" width="22.7109375" style="2" bestFit="1" customWidth="1"/>
    <col min="16147" max="16147" width="25.28515625" style="2" bestFit="1" customWidth="1"/>
    <col min="16148" max="16148" width="21" style="2" bestFit="1" customWidth="1"/>
    <col min="16149" max="16149" width="8.28515625" style="2" customWidth="1"/>
    <col min="16150" max="16150" width="19" style="2" bestFit="1" customWidth="1"/>
    <col min="16151" max="16151" width="20.5703125" style="2" bestFit="1" customWidth="1"/>
    <col min="16152" max="16152" width="19" style="2" customWidth="1"/>
    <col min="16153" max="16359" width="11.42578125" style="2" customWidth="1"/>
    <col min="16360" max="16362" width="7.28515625" style="2" customWidth="1"/>
    <col min="16363" max="16363" width="0" style="2" hidden="1" customWidth="1"/>
    <col min="16364" max="16364" width="7.28515625" style="2" customWidth="1"/>
    <col min="16365" max="16365" width="66.140625" style="2" customWidth="1"/>
    <col min="16366" max="16366" width="0" style="2" hidden="1" customWidth="1"/>
    <col min="16367" max="16367" width="28" style="2" customWidth="1"/>
    <col min="16368" max="16368" width="32.140625" style="2" customWidth="1"/>
    <col min="16369" max="16369" width="39.85546875" style="2" bestFit="1" customWidth="1"/>
    <col min="16370" max="16370" width="0" style="2" hidden="1" customWidth="1"/>
    <col min="16371" max="16371" width="7.28515625" style="2" customWidth="1"/>
    <col min="16372" max="16372" width="0" style="2" hidden="1" customWidth="1"/>
    <col min="16373" max="16373" width="7.28515625" style="2" customWidth="1"/>
    <col min="16374" max="16374" width="59.5703125" style="2" customWidth="1"/>
    <col min="16375" max="16375" width="0" style="2" hidden="1" customWidth="1"/>
    <col min="16376" max="16376" width="23.85546875" style="2" customWidth="1"/>
    <col min="16377" max="16377" width="27.42578125" style="2" customWidth="1"/>
    <col min="16378" max="16378" width="28" style="2" customWidth="1"/>
    <col min="16379" max="16381" width="0" style="2" hidden="1" customWidth="1"/>
    <col min="16382" max="16382" width="7.28515625" style="2" customWidth="1"/>
    <col min="16383" max="16383" width="6.140625" style="2" bestFit="1" customWidth="1"/>
    <col min="16384" max="16384" width="76.85546875" style="18"/>
  </cols>
  <sheetData>
    <row r="1" spans="1:16383" ht="27.75" customHeight="1" x14ac:dyDescent="0.3">
      <c r="A1" s="16"/>
      <c r="B1" s="16"/>
      <c r="C1" s="1" t="s">
        <v>0</v>
      </c>
      <c r="D1" s="1"/>
      <c r="E1" s="17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  <c r="IX1" s="18"/>
      <c r="IY1" s="18"/>
      <c r="IZ1" s="18"/>
      <c r="JA1" s="18"/>
      <c r="JB1" s="18"/>
      <c r="JC1" s="18"/>
      <c r="JD1" s="18"/>
      <c r="JE1" s="18"/>
      <c r="JF1" s="18"/>
      <c r="JG1" s="18"/>
      <c r="JH1" s="18"/>
      <c r="JI1" s="18"/>
      <c r="JJ1" s="18"/>
      <c r="JK1" s="18"/>
      <c r="JL1" s="18"/>
      <c r="JM1" s="18"/>
      <c r="JN1" s="18"/>
      <c r="JO1" s="18"/>
      <c r="JP1" s="18"/>
      <c r="JQ1" s="18"/>
      <c r="JR1" s="18"/>
      <c r="JS1" s="18"/>
      <c r="JT1" s="18"/>
      <c r="JU1" s="18"/>
      <c r="JV1" s="18"/>
      <c r="JW1" s="18"/>
      <c r="JX1" s="18"/>
      <c r="JY1" s="18"/>
      <c r="JZ1" s="18"/>
      <c r="KA1" s="18"/>
      <c r="KB1" s="18"/>
      <c r="KC1" s="18"/>
      <c r="KD1" s="18"/>
      <c r="KE1" s="18"/>
      <c r="KF1" s="18"/>
      <c r="KG1" s="18"/>
      <c r="KH1" s="18"/>
      <c r="KI1" s="18"/>
      <c r="KJ1" s="18"/>
      <c r="KK1" s="18"/>
      <c r="KL1" s="18"/>
      <c r="KM1" s="18"/>
      <c r="KN1" s="18"/>
      <c r="KO1" s="18"/>
      <c r="KP1" s="18"/>
      <c r="KQ1" s="18"/>
      <c r="KR1" s="18"/>
      <c r="KS1" s="18"/>
      <c r="KT1" s="18"/>
      <c r="KU1" s="18"/>
      <c r="KV1" s="18"/>
      <c r="KW1" s="18"/>
      <c r="KX1" s="18"/>
      <c r="KY1" s="18"/>
      <c r="KZ1" s="18"/>
      <c r="LA1" s="18"/>
      <c r="LB1" s="18"/>
      <c r="LC1" s="18"/>
      <c r="LD1" s="18"/>
      <c r="LE1" s="18"/>
      <c r="LF1" s="18"/>
      <c r="LG1" s="18"/>
      <c r="LH1" s="18"/>
      <c r="LI1" s="18"/>
      <c r="LJ1" s="18"/>
      <c r="LK1" s="18"/>
      <c r="LL1" s="18"/>
      <c r="LM1" s="18"/>
      <c r="LN1" s="18"/>
      <c r="LO1" s="18"/>
      <c r="LP1" s="18"/>
      <c r="LQ1" s="18"/>
      <c r="LR1" s="18"/>
      <c r="LS1" s="18"/>
      <c r="LT1" s="18"/>
      <c r="LU1" s="18"/>
      <c r="LV1" s="18"/>
      <c r="LW1" s="18"/>
      <c r="LX1" s="18"/>
      <c r="LY1" s="18"/>
      <c r="LZ1" s="18"/>
      <c r="MA1" s="18"/>
      <c r="MB1" s="18"/>
      <c r="MC1" s="18"/>
      <c r="MD1" s="18"/>
      <c r="ME1" s="18"/>
      <c r="MF1" s="18"/>
      <c r="MG1" s="18"/>
      <c r="MH1" s="18"/>
      <c r="MI1" s="18"/>
      <c r="MJ1" s="18"/>
      <c r="MK1" s="18"/>
      <c r="ML1" s="18"/>
      <c r="MM1" s="18"/>
      <c r="MN1" s="18"/>
      <c r="MO1" s="18"/>
      <c r="MP1" s="18"/>
      <c r="MQ1" s="18"/>
      <c r="MR1" s="18"/>
      <c r="MS1" s="18"/>
      <c r="MT1" s="18"/>
      <c r="MU1" s="18"/>
      <c r="MV1" s="18"/>
      <c r="MW1" s="18"/>
      <c r="MX1" s="18"/>
      <c r="MY1" s="18"/>
      <c r="MZ1" s="18"/>
      <c r="NA1" s="18"/>
      <c r="NB1" s="18"/>
      <c r="NC1" s="18"/>
      <c r="ND1" s="18"/>
      <c r="NE1" s="18"/>
      <c r="NF1" s="18"/>
      <c r="NG1" s="18"/>
      <c r="NH1" s="18"/>
      <c r="NI1" s="18"/>
      <c r="NJ1" s="18"/>
      <c r="NK1" s="18"/>
      <c r="NL1" s="18"/>
      <c r="NM1" s="18"/>
      <c r="NN1" s="18"/>
      <c r="NO1" s="18"/>
      <c r="NP1" s="18"/>
      <c r="NQ1" s="18"/>
      <c r="NR1" s="18"/>
      <c r="NS1" s="18"/>
      <c r="NT1" s="18"/>
      <c r="NU1" s="18"/>
      <c r="NV1" s="18"/>
      <c r="NW1" s="18"/>
      <c r="NX1" s="18"/>
      <c r="NY1" s="18"/>
      <c r="NZ1" s="18"/>
      <c r="OA1" s="18"/>
      <c r="OB1" s="18"/>
      <c r="OC1" s="18"/>
      <c r="OD1" s="18"/>
      <c r="OE1" s="18"/>
      <c r="OF1" s="18"/>
      <c r="OG1" s="18"/>
      <c r="OH1" s="18"/>
      <c r="OI1" s="18"/>
      <c r="OJ1" s="18"/>
      <c r="OK1" s="18"/>
      <c r="OL1" s="18"/>
      <c r="OM1" s="18"/>
      <c r="ON1" s="18"/>
      <c r="OO1" s="18"/>
      <c r="OP1" s="18"/>
      <c r="OQ1" s="18"/>
      <c r="OR1" s="18"/>
      <c r="OS1" s="18"/>
      <c r="OT1" s="18"/>
      <c r="OU1" s="18"/>
      <c r="OV1" s="18"/>
      <c r="OW1" s="18"/>
      <c r="OX1" s="18"/>
      <c r="OY1" s="18"/>
      <c r="OZ1" s="18"/>
      <c r="PA1" s="18"/>
      <c r="PB1" s="18"/>
      <c r="PC1" s="18"/>
      <c r="PD1" s="18"/>
      <c r="PE1" s="18"/>
      <c r="PF1" s="18"/>
      <c r="PG1" s="18"/>
      <c r="PH1" s="18"/>
      <c r="PI1" s="18"/>
      <c r="PJ1" s="18"/>
      <c r="PK1" s="18"/>
      <c r="PL1" s="18"/>
      <c r="PM1" s="18"/>
      <c r="PN1" s="18"/>
      <c r="PO1" s="18"/>
      <c r="PP1" s="18"/>
      <c r="PQ1" s="18"/>
      <c r="PR1" s="18"/>
      <c r="PS1" s="18"/>
      <c r="PT1" s="18"/>
      <c r="PU1" s="18"/>
      <c r="PV1" s="18"/>
      <c r="PW1" s="18"/>
      <c r="PX1" s="18"/>
      <c r="PY1" s="18"/>
      <c r="PZ1" s="18"/>
      <c r="QA1" s="18"/>
      <c r="QB1" s="18"/>
      <c r="QC1" s="18"/>
      <c r="QD1" s="18"/>
      <c r="QE1" s="18"/>
      <c r="QF1" s="18"/>
      <c r="QG1" s="18"/>
      <c r="QH1" s="18"/>
      <c r="QI1" s="18"/>
      <c r="QJ1" s="18"/>
      <c r="QK1" s="18"/>
      <c r="QL1" s="18"/>
      <c r="QM1" s="18"/>
      <c r="QN1" s="18"/>
      <c r="QO1" s="18"/>
      <c r="QP1" s="18"/>
      <c r="QQ1" s="18"/>
      <c r="QR1" s="18"/>
      <c r="QS1" s="18"/>
      <c r="QT1" s="18"/>
      <c r="QU1" s="18"/>
      <c r="QV1" s="18"/>
      <c r="QW1" s="18"/>
      <c r="QX1" s="18"/>
      <c r="QY1" s="18"/>
      <c r="QZ1" s="18"/>
      <c r="RA1" s="18"/>
      <c r="RB1" s="18"/>
      <c r="RC1" s="18"/>
      <c r="RD1" s="18"/>
      <c r="RE1" s="18"/>
      <c r="RF1" s="18"/>
      <c r="RG1" s="18"/>
      <c r="RH1" s="18"/>
      <c r="RI1" s="18"/>
      <c r="RJ1" s="18"/>
      <c r="RK1" s="18"/>
      <c r="RL1" s="18"/>
      <c r="RM1" s="18"/>
      <c r="RN1" s="18"/>
      <c r="RO1" s="18"/>
      <c r="RP1" s="18"/>
      <c r="RQ1" s="18"/>
      <c r="RR1" s="18"/>
      <c r="RS1" s="18"/>
      <c r="RT1" s="18"/>
      <c r="RU1" s="18"/>
      <c r="RV1" s="18"/>
      <c r="RW1" s="18"/>
      <c r="RX1" s="18"/>
      <c r="RY1" s="18"/>
      <c r="RZ1" s="18"/>
      <c r="SA1" s="18"/>
      <c r="SB1" s="18"/>
      <c r="SC1" s="18"/>
      <c r="SD1" s="18"/>
      <c r="SE1" s="18"/>
      <c r="SF1" s="18"/>
      <c r="SG1" s="18"/>
      <c r="SH1" s="18"/>
      <c r="SI1" s="18"/>
      <c r="SJ1" s="18"/>
      <c r="SK1" s="18"/>
      <c r="SL1" s="18"/>
      <c r="SM1" s="18"/>
      <c r="SN1" s="18"/>
      <c r="SO1" s="18"/>
      <c r="SP1" s="18"/>
      <c r="SQ1" s="18"/>
      <c r="SR1" s="18"/>
      <c r="SS1" s="18"/>
      <c r="ST1" s="18"/>
      <c r="SU1" s="18"/>
      <c r="SV1" s="18"/>
      <c r="SW1" s="18"/>
      <c r="SX1" s="18"/>
      <c r="SY1" s="18"/>
      <c r="SZ1" s="18"/>
      <c r="TA1" s="18"/>
      <c r="TB1" s="18"/>
      <c r="TC1" s="18"/>
      <c r="TD1" s="18"/>
      <c r="TE1" s="18"/>
      <c r="TF1" s="18"/>
      <c r="TG1" s="18"/>
      <c r="TH1" s="18"/>
      <c r="TI1" s="18"/>
      <c r="TJ1" s="18"/>
      <c r="TK1" s="18"/>
      <c r="TL1" s="18"/>
      <c r="TM1" s="18"/>
      <c r="TN1" s="18"/>
      <c r="TO1" s="18"/>
      <c r="TP1" s="18"/>
      <c r="TQ1" s="18"/>
      <c r="TR1" s="18"/>
      <c r="TS1" s="18"/>
      <c r="TT1" s="18"/>
      <c r="TU1" s="18"/>
      <c r="TV1" s="18"/>
      <c r="TW1" s="18"/>
      <c r="TX1" s="18"/>
      <c r="TY1" s="18"/>
      <c r="TZ1" s="18"/>
      <c r="UA1" s="18"/>
      <c r="UB1" s="18"/>
      <c r="UC1" s="18"/>
      <c r="UD1" s="18"/>
      <c r="UE1" s="18"/>
      <c r="UF1" s="18"/>
      <c r="UG1" s="18"/>
      <c r="UH1" s="18"/>
      <c r="UI1" s="18"/>
      <c r="UJ1" s="18"/>
      <c r="UK1" s="18"/>
      <c r="UL1" s="18"/>
      <c r="UM1" s="18"/>
      <c r="UN1" s="18"/>
      <c r="UO1" s="18"/>
      <c r="UP1" s="18"/>
      <c r="UQ1" s="18"/>
      <c r="UR1" s="18"/>
      <c r="US1" s="18"/>
      <c r="UT1" s="18"/>
      <c r="UU1" s="18"/>
      <c r="UV1" s="18"/>
      <c r="UW1" s="18"/>
      <c r="UX1" s="18"/>
      <c r="UY1" s="18"/>
      <c r="UZ1" s="18"/>
      <c r="VA1" s="18"/>
      <c r="VB1" s="18"/>
      <c r="VC1" s="18"/>
      <c r="VD1" s="18"/>
      <c r="VE1" s="18"/>
      <c r="VF1" s="18"/>
      <c r="VG1" s="18"/>
      <c r="VH1" s="18"/>
      <c r="VI1" s="18"/>
      <c r="VJ1" s="18"/>
      <c r="VK1" s="18"/>
      <c r="VL1" s="18"/>
      <c r="VM1" s="18"/>
      <c r="VN1" s="18"/>
      <c r="VO1" s="18"/>
      <c r="VP1" s="18"/>
      <c r="VQ1" s="18"/>
      <c r="VR1" s="18"/>
      <c r="VS1" s="18"/>
      <c r="VT1" s="18"/>
      <c r="VU1" s="18"/>
      <c r="VV1" s="18"/>
      <c r="VW1" s="18"/>
      <c r="VX1" s="18"/>
      <c r="VY1" s="18"/>
      <c r="VZ1" s="18"/>
      <c r="WA1" s="18"/>
      <c r="WB1" s="18"/>
      <c r="WC1" s="18"/>
      <c r="WD1" s="18"/>
      <c r="WE1" s="18"/>
      <c r="WF1" s="18"/>
      <c r="WG1" s="18"/>
      <c r="WH1" s="18"/>
      <c r="WI1" s="18"/>
      <c r="WJ1" s="18"/>
      <c r="WK1" s="18"/>
      <c r="WL1" s="18"/>
      <c r="WM1" s="18"/>
      <c r="WN1" s="18"/>
      <c r="WO1" s="18"/>
      <c r="WP1" s="18"/>
      <c r="WQ1" s="18"/>
      <c r="WR1" s="18"/>
      <c r="WS1" s="18"/>
      <c r="WT1" s="18"/>
      <c r="WU1" s="18"/>
      <c r="WV1" s="18"/>
      <c r="WW1" s="18"/>
      <c r="WX1" s="18"/>
      <c r="WY1" s="18"/>
      <c r="WZ1" s="18"/>
      <c r="XA1" s="18"/>
      <c r="XB1" s="18"/>
      <c r="XC1" s="18"/>
      <c r="XD1" s="18"/>
      <c r="XE1" s="18"/>
      <c r="XF1" s="18"/>
      <c r="XG1" s="18"/>
      <c r="XH1" s="18"/>
      <c r="XI1" s="18"/>
      <c r="XJ1" s="18"/>
      <c r="XK1" s="18"/>
      <c r="XL1" s="18"/>
      <c r="XM1" s="18"/>
      <c r="XN1" s="18"/>
      <c r="XO1" s="18"/>
      <c r="XP1" s="18"/>
      <c r="XQ1" s="18"/>
      <c r="XR1" s="18"/>
      <c r="XS1" s="18"/>
      <c r="XT1" s="18"/>
      <c r="XU1" s="18"/>
      <c r="XV1" s="18"/>
      <c r="XW1" s="18"/>
      <c r="XX1" s="18"/>
      <c r="XY1" s="18"/>
      <c r="XZ1" s="18"/>
      <c r="YA1" s="18"/>
      <c r="YB1" s="18"/>
      <c r="YC1" s="18"/>
      <c r="YD1" s="18"/>
      <c r="YE1" s="18"/>
      <c r="YF1" s="18"/>
      <c r="YG1" s="18"/>
      <c r="YH1" s="18"/>
      <c r="YI1" s="18"/>
      <c r="YJ1" s="18"/>
      <c r="YK1" s="18"/>
      <c r="YL1" s="18"/>
      <c r="YM1" s="18"/>
      <c r="YN1" s="18"/>
      <c r="YO1" s="18"/>
      <c r="YP1" s="18"/>
      <c r="YQ1" s="18"/>
      <c r="YR1" s="18"/>
      <c r="YS1" s="18"/>
      <c r="YT1" s="18"/>
      <c r="YU1" s="18"/>
      <c r="YV1" s="18"/>
      <c r="YW1" s="18"/>
      <c r="YX1" s="18"/>
      <c r="YY1" s="18"/>
      <c r="YZ1" s="18"/>
      <c r="ZA1" s="18"/>
      <c r="ZB1" s="18"/>
      <c r="ZC1" s="18"/>
      <c r="ZD1" s="18"/>
      <c r="ZE1" s="18"/>
      <c r="ZF1" s="18"/>
      <c r="ZG1" s="18"/>
      <c r="ZH1" s="18"/>
      <c r="ZI1" s="18"/>
      <c r="ZJ1" s="18"/>
      <c r="ZK1" s="18"/>
      <c r="ZL1" s="18"/>
      <c r="ZM1" s="18"/>
      <c r="ZN1" s="18"/>
      <c r="ZO1" s="18"/>
      <c r="ZP1" s="18"/>
      <c r="ZQ1" s="18"/>
      <c r="ZR1" s="18"/>
      <c r="ZS1" s="18"/>
      <c r="ZT1" s="18"/>
      <c r="ZU1" s="18"/>
      <c r="ZV1" s="18"/>
      <c r="ZW1" s="18"/>
      <c r="ZX1" s="18"/>
      <c r="ZY1" s="18"/>
      <c r="ZZ1" s="18"/>
      <c r="AAA1" s="18"/>
      <c r="AAB1" s="18"/>
      <c r="AAC1" s="18"/>
      <c r="AAD1" s="18"/>
      <c r="AAE1" s="18"/>
      <c r="AAF1" s="18"/>
      <c r="AAG1" s="18"/>
      <c r="AAH1" s="18"/>
      <c r="AAI1" s="18"/>
      <c r="AAJ1" s="18"/>
      <c r="AAK1" s="18"/>
      <c r="AAL1" s="18"/>
      <c r="AAM1" s="18"/>
      <c r="AAN1" s="18"/>
      <c r="AAO1" s="18"/>
      <c r="AAP1" s="18"/>
      <c r="AAQ1" s="18"/>
      <c r="AAR1" s="18"/>
      <c r="AAS1" s="18"/>
      <c r="AAT1" s="18"/>
      <c r="AAU1" s="18"/>
      <c r="AAV1" s="18"/>
      <c r="AAW1" s="18"/>
      <c r="AAX1" s="18"/>
      <c r="AAY1" s="18"/>
      <c r="AAZ1" s="18"/>
      <c r="ABA1" s="18"/>
      <c r="ABB1" s="18"/>
      <c r="ABC1" s="18"/>
      <c r="ABD1" s="18"/>
      <c r="ABE1" s="18"/>
      <c r="ABF1" s="18"/>
      <c r="ABG1" s="18"/>
      <c r="ABH1" s="18"/>
      <c r="ABI1" s="18"/>
      <c r="ABJ1" s="18"/>
      <c r="ABK1" s="18"/>
      <c r="ABL1" s="18"/>
      <c r="ABM1" s="18"/>
      <c r="ABN1" s="18"/>
      <c r="ABO1" s="18"/>
      <c r="ABP1" s="18"/>
      <c r="ABQ1" s="18"/>
      <c r="ABR1" s="18"/>
      <c r="ABS1" s="18"/>
      <c r="ABT1" s="18"/>
      <c r="ABU1" s="18"/>
      <c r="ABV1" s="18"/>
      <c r="ABW1" s="18"/>
      <c r="ABX1" s="18"/>
      <c r="ABY1" s="18"/>
      <c r="ABZ1" s="18"/>
      <c r="ACA1" s="18"/>
      <c r="ACB1" s="18"/>
      <c r="ACC1" s="18"/>
      <c r="ACD1" s="18"/>
      <c r="ACE1" s="18"/>
      <c r="ACF1" s="18"/>
      <c r="ACG1" s="18"/>
      <c r="ACH1" s="18"/>
      <c r="ACI1" s="18"/>
      <c r="ACJ1" s="18"/>
      <c r="ACK1" s="18"/>
      <c r="ACL1" s="18"/>
      <c r="ACM1" s="18"/>
      <c r="ACN1" s="18"/>
      <c r="ACO1" s="18"/>
      <c r="ACP1" s="18"/>
      <c r="ACQ1" s="18"/>
      <c r="ACR1" s="18"/>
      <c r="ACS1" s="18"/>
      <c r="ACT1" s="18"/>
      <c r="ACU1" s="18"/>
      <c r="ACV1" s="18"/>
      <c r="ACW1" s="18"/>
      <c r="ACX1" s="18"/>
      <c r="ACY1" s="18"/>
      <c r="ACZ1" s="18"/>
      <c r="ADA1" s="18"/>
      <c r="ADB1" s="18"/>
      <c r="ADC1" s="18"/>
      <c r="ADD1" s="18"/>
      <c r="ADE1" s="18"/>
      <c r="ADF1" s="18"/>
      <c r="ADG1" s="18"/>
      <c r="ADH1" s="18"/>
      <c r="ADI1" s="18"/>
      <c r="ADJ1" s="18"/>
      <c r="ADK1" s="18"/>
      <c r="ADL1" s="18"/>
      <c r="ADM1" s="18"/>
      <c r="ADN1" s="18"/>
      <c r="ADO1" s="18"/>
      <c r="ADP1" s="18"/>
      <c r="ADQ1" s="18"/>
      <c r="ADR1" s="18"/>
      <c r="ADS1" s="18"/>
      <c r="ADT1" s="18"/>
      <c r="ADU1" s="18"/>
      <c r="ADV1" s="18"/>
      <c r="ADW1" s="18"/>
      <c r="ADX1" s="18"/>
      <c r="ADY1" s="18"/>
      <c r="ADZ1" s="18"/>
      <c r="AEA1" s="18"/>
      <c r="AEB1" s="18"/>
      <c r="AEC1" s="18"/>
      <c r="AED1" s="18"/>
      <c r="AEE1" s="18"/>
      <c r="AEF1" s="18"/>
      <c r="AEG1" s="18"/>
      <c r="AEH1" s="18"/>
      <c r="AEI1" s="18"/>
      <c r="AEJ1" s="18"/>
      <c r="AEK1" s="18"/>
      <c r="AEL1" s="18"/>
      <c r="AEM1" s="18"/>
      <c r="AEN1" s="18"/>
      <c r="AEO1" s="18"/>
      <c r="AEP1" s="18"/>
      <c r="AEQ1" s="18"/>
      <c r="AER1" s="18"/>
      <c r="AES1" s="18"/>
      <c r="AET1" s="18"/>
      <c r="AEU1" s="18"/>
      <c r="AEV1" s="18"/>
      <c r="AEW1" s="18"/>
      <c r="AEX1" s="18"/>
      <c r="AEY1" s="18"/>
      <c r="AEZ1" s="18"/>
      <c r="AFA1" s="18"/>
      <c r="AFB1" s="18"/>
      <c r="AFC1" s="18"/>
      <c r="AFD1" s="18"/>
      <c r="AFE1" s="18"/>
      <c r="AFF1" s="18"/>
      <c r="AFG1" s="18"/>
      <c r="AFH1" s="18"/>
      <c r="AFI1" s="18"/>
      <c r="AFJ1" s="18"/>
      <c r="AFK1" s="18"/>
      <c r="AFL1" s="18"/>
      <c r="AFM1" s="18"/>
      <c r="AFN1" s="18"/>
      <c r="AFO1" s="18"/>
      <c r="AFP1" s="18"/>
      <c r="AFQ1" s="18"/>
      <c r="AFR1" s="18"/>
      <c r="AFS1" s="18"/>
      <c r="AFT1" s="18"/>
      <c r="AFU1" s="18"/>
      <c r="AFV1" s="18"/>
      <c r="AFW1" s="18"/>
      <c r="AFX1" s="18"/>
      <c r="AFY1" s="18"/>
      <c r="AFZ1" s="18"/>
      <c r="AGA1" s="18"/>
      <c r="AGB1" s="18"/>
      <c r="AGC1" s="18"/>
      <c r="AGD1" s="18"/>
      <c r="AGE1" s="18"/>
      <c r="AGF1" s="18"/>
      <c r="AGG1" s="18"/>
      <c r="AGH1" s="18"/>
      <c r="AGI1" s="18"/>
      <c r="AGJ1" s="18"/>
      <c r="AGK1" s="18"/>
      <c r="AGL1" s="18"/>
      <c r="AGM1" s="18"/>
      <c r="AGN1" s="18"/>
      <c r="AGO1" s="18"/>
      <c r="AGP1" s="18"/>
      <c r="AGQ1" s="18"/>
      <c r="AGR1" s="18"/>
      <c r="AGS1" s="18"/>
      <c r="AGT1" s="18"/>
      <c r="AGU1" s="18"/>
      <c r="AGV1" s="18"/>
      <c r="AGW1" s="18"/>
      <c r="AGX1" s="18"/>
      <c r="AGY1" s="18"/>
      <c r="AGZ1" s="18"/>
      <c r="AHA1" s="18"/>
      <c r="AHB1" s="18"/>
      <c r="AHC1" s="18"/>
      <c r="AHD1" s="18"/>
      <c r="AHE1" s="18"/>
      <c r="AHF1" s="18"/>
      <c r="AHG1" s="18"/>
      <c r="AHH1" s="18"/>
      <c r="AHI1" s="18"/>
      <c r="AHJ1" s="18"/>
      <c r="AHK1" s="18"/>
      <c r="AHL1" s="18"/>
      <c r="AHM1" s="18"/>
      <c r="AHN1" s="18"/>
      <c r="AHO1" s="18"/>
      <c r="AHP1" s="18"/>
      <c r="AHQ1" s="18"/>
      <c r="AHR1" s="18"/>
      <c r="AHS1" s="18"/>
      <c r="AHT1" s="18"/>
      <c r="AHU1" s="18"/>
      <c r="AHV1" s="18"/>
      <c r="AHW1" s="18"/>
      <c r="AHX1" s="18"/>
      <c r="AHY1" s="18"/>
      <c r="AHZ1" s="18"/>
      <c r="AIA1" s="18"/>
      <c r="AIB1" s="18"/>
      <c r="AIC1" s="18"/>
      <c r="AID1" s="18"/>
      <c r="AIE1" s="18"/>
      <c r="AIF1" s="18"/>
      <c r="AIG1" s="18"/>
      <c r="AIH1" s="18"/>
      <c r="AII1" s="18"/>
      <c r="AIJ1" s="18"/>
      <c r="AIK1" s="18"/>
      <c r="AIL1" s="18"/>
      <c r="AIM1" s="18"/>
      <c r="AIN1" s="18"/>
      <c r="AIO1" s="18"/>
      <c r="AIP1" s="18"/>
      <c r="AIQ1" s="18"/>
      <c r="AIR1" s="18"/>
      <c r="AIS1" s="18"/>
      <c r="AIT1" s="18"/>
      <c r="AIU1" s="18"/>
      <c r="AIV1" s="18"/>
      <c r="AIW1" s="18"/>
      <c r="AIX1" s="18"/>
      <c r="AIY1" s="18"/>
      <c r="AIZ1" s="18"/>
      <c r="AJA1" s="18"/>
      <c r="AJB1" s="18"/>
      <c r="AJC1" s="18"/>
      <c r="AJD1" s="18"/>
      <c r="AJE1" s="18"/>
      <c r="AJF1" s="18"/>
      <c r="AJG1" s="18"/>
      <c r="AJH1" s="18"/>
      <c r="AJI1" s="18"/>
      <c r="AJJ1" s="18"/>
      <c r="AJK1" s="18"/>
      <c r="AJL1" s="18"/>
      <c r="AJM1" s="18"/>
      <c r="AJN1" s="18"/>
      <c r="AJO1" s="18"/>
      <c r="AJP1" s="18"/>
      <c r="AJQ1" s="18"/>
      <c r="AJR1" s="18"/>
      <c r="AJS1" s="18"/>
      <c r="AJT1" s="18"/>
      <c r="AJU1" s="18"/>
      <c r="AJV1" s="18"/>
      <c r="AJW1" s="18"/>
      <c r="AJX1" s="18"/>
      <c r="AJY1" s="18"/>
      <c r="AJZ1" s="18"/>
      <c r="AKA1" s="18"/>
      <c r="AKB1" s="18"/>
      <c r="AKC1" s="18"/>
      <c r="AKD1" s="18"/>
      <c r="AKE1" s="18"/>
      <c r="AKF1" s="18"/>
      <c r="AKG1" s="18"/>
      <c r="AKH1" s="18"/>
      <c r="AKI1" s="18"/>
      <c r="AKJ1" s="18"/>
      <c r="AKK1" s="18"/>
      <c r="AKL1" s="18"/>
      <c r="AKM1" s="18"/>
      <c r="AKN1" s="18"/>
      <c r="AKO1" s="18"/>
      <c r="AKP1" s="18"/>
      <c r="AKQ1" s="18"/>
      <c r="AKR1" s="18"/>
      <c r="AKS1" s="18"/>
      <c r="AKT1" s="18"/>
      <c r="AKU1" s="18"/>
      <c r="AKV1" s="18"/>
      <c r="AKW1" s="18"/>
      <c r="AKX1" s="18"/>
      <c r="AKY1" s="18"/>
      <c r="AKZ1" s="18"/>
      <c r="ALA1" s="18"/>
      <c r="ALB1" s="18"/>
      <c r="ALC1" s="18"/>
      <c r="ALD1" s="18"/>
      <c r="ALE1" s="18"/>
      <c r="ALF1" s="18"/>
      <c r="ALG1" s="18"/>
      <c r="ALH1" s="18"/>
      <c r="ALI1" s="18"/>
      <c r="ALJ1" s="18"/>
      <c r="ALK1" s="18"/>
      <c r="ALL1" s="18"/>
      <c r="ALM1" s="18"/>
      <c r="ALN1" s="18"/>
      <c r="ALO1" s="18"/>
      <c r="ALP1" s="18"/>
      <c r="ALQ1" s="18"/>
      <c r="ALR1" s="18"/>
      <c r="ALS1" s="18"/>
      <c r="ALT1" s="18"/>
      <c r="ALU1" s="18"/>
      <c r="ALV1" s="18"/>
      <c r="ALW1" s="18"/>
      <c r="ALX1" s="18"/>
      <c r="ALY1" s="18"/>
      <c r="ALZ1" s="18"/>
      <c r="AMA1" s="18"/>
      <c r="AMB1" s="18"/>
      <c r="AMC1" s="18"/>
      <c r="AMD1" s="18"/>
      <c r="AME1" s="18"/>
      <c r="AMF1" s="18"/>
      <c r="AMG1" s="18"/>
      <c r="AMH1" s="18"/>
      <c r="AMI1" s="18"/>
      <c r="AMJ1" s="18"/>
      <c r="AMK1" s="18"/>
      <c r="AML1" s="18"/>
      <c r="AMM1" s="18"/>
      <c r="AMN1" s="18"/>
      <c r="AMO1" s="18"/>
      <c r="AMP1" s="18"/>
      <c r="AMQ1" s="18"/>
      <c r="AMR1" s="18"/>
      <c r="AMS1" s="18"/>
      <c r="AMT1" s="18"/>
      <c r="AMU1" s="18"/>
      <c r="AMV1" s="18"/>
      <c r="AMW1" s="18"/>
      <c r="AMX1" s="18"/>
      <c r="AMY1" s="18"/>
      <c r="AMZ1" s="18"/>
      <c r="ANA1" s="18"/>
      <c r="ANB1" s="18"/>
      <c r="ANC1" s="18"/>
      <c r="AND1" s="18"/>
      <c r="ANE1" s="18"/>
      <c r="ANF1" s="18"/>
      <c r="ANG1" s="18"/>
      <c r="ANH1" s="18"/>
      <c r="ANI1" s="18"/>
      <c r="ANJ1" s="18"/>
      <c r="ANK1" s="18"/>
      <c r="ANL1" s="18"/>
      <c r="ANM1" s="18"/>
      <c r="ANN1" s="18"/>
      <c r="ANO1" s="18"/>
      <c r="ANP1" s="18"/>
      <c r="ANQ1" s="18"/>
      <c r="ANR1" s="18"/>
      <c r="ANS1" s="18"/>
      <c r="ANT1" s="18"/>
      <c r="ANU1" s="18"/>
      <c r="ANV1" s="18"/>
      <c r="ANW1" s="18"/>
      <c r="ANX1" s="18"/>
      <c r="ANY1" s="18"/>
      <c r="ANZ1" s="18"/>
      <c r="AOA1" s="18"/>
      <c r="AOB1" s="18"/>
      <c r="AOC1" s="18"/>
      <c r="AOD1" s="18"/>
      <c r="AOE1" s="18"/>
      <c r="AOF1" s="18"/>
      <c r="AOG1" s="18"/>
      <c r="AOH1" s="18"/>
      <c r="AOI1" s="18"/>
      <c r="AOJ1" s="18"/>
      <c r="AOK1" s="18"/>
      <c r="AOL1" s="18"/>
      <c r="AOM1" s="18"/>
      <c r="AON1" s="18"/>
      <c r="AOO1" s="18"/>
      <c r="AOP1" s="18"/>
      <c r="AOQ1" s="18"/>
      <c r="AOR1" s="18"/>
      <c r="AOS1" s="18"/>
      <c r="AOT1" s="18"/>
      <c r="AOU1" s="18"/>
      <c r="AOV1" s="18"/>
      <c r="AOW1" s="18"/>
      <c r="AOX1" s="18"/>
      <c r="AOY1" s="18"/>
      <c r="AOZ1" s="18"/>
      <c r="APA1" s="18"/>
      <c r="APB1" s="18"/>
      <c r="APC1" s="18"/>
      <c r="APD1" s="18"/>
      <c r="APE1" s="18"/>
      <c r="APF1" s="18"/>
      <c r="APG1" s="18"/>
      <c r="APH1" s="18"/>
      <c r="API1" s="18"/>
      <c r="APJ1" s="18"/>
      <c r="APK1" s="18"/>
      <c r="APL1" s="18"/>
      <c r="APM1" s="18"/>
      <c r="APN1" s="18"/>
      <c r="APO1" s="18"/>
      <c r="APP1" s="18"/>
      <c r="APQ1" s="18"/>
      <c r="APR1" s="18"/>
      <c r="APS1" s="18"/>
      <c r="APT1" s="18"/>
      <c r="APU1" s="18"/>
      <c r="APV1" s="18"/>
      <c r="APW1" s="18"/>
      <c r="APX1" s="18"/>
      <c r="APY1" s="18"/>
      <c r="APZ1" s="18"/>
      <c r="AQA1" s="18"/>
      <c r="AQB1" s="18"/>
      <c r="AQC1" s="18"/>
      <c r="AQD1" s="18"/>
      <c r="AQE1" s="18"/>
      <c r="AQF1" s="18"/>
      <c r="AQG1" s="18"/>
      <c r="AQH1" s="18"/>
      <c r="AQI1" s="18"/>
      <c r="AQJ1" s="18"/>
      <c r="AQK1" s="18"/>
      <c r="AQL1" s="18"/>
      <c r="AQM1" s="18"/>
      <c r="AQN1" s="18"/>
      <c r="AQO1" s="18"/>
      <c r="AQP1" s="18"/>
      <c r="AQQ1" s="18"/>
      <c r="AQR1" s="18"/>
      <c r="AQS1" s="18"/>
      <c r="AQT1" s="18"/>
      <c r="AQU1" s="18"/>
      <c r="AQV1" s="18"/>
      <c r="AQW1" s="18"/>
      <c r="AQX1" s="18"/>
      <c r="AQY1" s="18"/>
      <c r="AQZ1" s="18"/>
      <c r="ARA1" s="18"/>
      <c r="ARB1" s="18"/>
      <c r="ARC1" s="18"/>
      <c r="ARD1" s="18"/>
      <c r="ARE1" s="18"/>
      <c r="ARF1" s="18"/>
      <c r="ARG1" s="18"/>
      <c r="ARH1" s="18"/>
      <c r="ARI1" s="18"/>
      <c r="ARJ1" s="18"/>
      <c r="ARK1" s="18"/>
      <c r="ARL1" s="18"/>
      <c r="ARM1" s="18"/>
      <c r="ARN1" s="18"/>
      <c r="ARO1" s="18"/>
      <c r="ARP1" s="18"/>
      <c r="ARQ1" s="18"/>
      <c r="ARR1" s="18"/>
      <c r="ARS1" s="18"/>
      <c r="ART1" s="18"/>
      <c r="ARU1" s="18"/>
      <c r="ARV1" s="18"/>
      <c r="ARW1" s="18"/>
      <c r="ARX1" s="18"/>
      <c r="ARY1" s="18"/>
      <c r="ARZ1" s="18"/>
      <c r="ASA1" s="18"/>
      <c r="ASB1" s="18"/>
      <c r="ASC1" s="18"/>
      <c r="ASD1" s="18"/>
      <c r="ASE1" s="18"/>
      <c r="ASF1" s="18"/>
      <c r="ASG1" s="18"/>
      <c r="ASH1" s="18"/>
      <c r="ASI1" s="18"/>
      <c r="ASJ1" s="18"/>
      <c r="ASK1" s="18"/>
      <c r="ASL1" s="18"/>
      <c r="ASM1" s="18"/>
      <c r="ASN1" s="18"/>
      <c r="ASO1" s="18"/>
      <c r="ASP1" s="18"/>
      <c r="ASQ1" s="18"/>
      <c r="ASR1" s="18"/>
      <c r="ASS1" s="18"/>
      <c r="AST1" s="18"/>
      <c r="ASU1" s="18"/>
      <c r="ASV1" s="18"/>
      <c r="ASW1" s="18"/>
      <c r="ASX1" s="18"/>
      <c r="ASY1" s="18"/>
      <c r="ASZ1" s="18"/>
      <c r="ATA1" s="18"/>
      <c r="ATB1" s="18"/>
      <c r="ATC1" s="18"/>
      <c r="ATD1" s="18"/>
      <c r="ATE1" s="18"/>
      <c r="ATF1" s="18"/>
      <c r="ATG1" s="18"/>
      <c r="ATH1" s="18"/>
      <c r="ATI1" s="18"/>
      <c r="ATJ1" s="18"/>
      <c r="ATK1" s="18"/>
      <c r="ATL1" s="18"/>
      <c r="ATM1" s="18"/>
      <c r="ATN1" s="18"/>
      <c r="ATO1" s="18"/>
      <c r="ATP1" s="18"/>
      <c r="ATQ1" s="18"/>
      <c r="ATR1" s="18"/>
      <c r="ATS1" s="18"/>
      <c r="ATT1" s="18"/>
      <c r="ATU1" s="18"/>
      <c r="ATV1" s="18"/>
      <c r="ATW1" s="18"/>
      <c r="ATX1" s="18"/>
      <c r="ATY1" s="18"/>
      <c r="ATZ1" s="18"/>
      <c r="AUA1" s="18"/>
      <c r="AUB1" s="18"/>
      <c r="AUC1" s="18"/>
      <c r="AUD1" s="18"/>
      <c r="AUE1" s="18"/>
      <c r="AUF1" s="18"/>
      <c r="AUG1" s="18"/>
      <c r="AUH1" s="18"/>
      <c r="AUI1" s="18"/>
      <c r="AUJ1" s="18"/>
      <c r="AUK1" s="18"/>
      <c r="AUL1" s="18"/>
      <c r="AUM1" s="18"/>
      <c r="AUN1" s="18"/>
      <c r="AUO1" s="18"/>
      <c r="AUP1" s="18"/>
      <c r="AUQ1" s="18"/>
      <c r="AUR1" s="18"/>
      <c r="AUS1" s="18"/>
      <c r="AUT1" s="18"/>
      <c r="AUU1" s="18"/>
      <c r="AUV1" s="18"/>
      <c r="AUW1" s="18"/>
      <c r="AUX1" s="18"/>
      <c r="AUY1" s="18"/>
      <c r="AUZ1" s="18"/>
      <c r="AVA1" s="18"/>
      <c r="AVB1" s="18"/>
      <c r="AVC1" s="18"/>
      <c r="AVD1" s="18"/>
      <c r="AVE1" s="18"/>
      <c r="AVF1" s="18"/>
      <c r="AVG1" s="18"/>
      <c r="AVH1" s="18"/>
      <c r="AVI1" s="18"/>
      <c r="AVJ1" s="18"/>
      <c r="AVK1" s="18"/>
      <c r="AVL1" s="18"/>
      <c r="AVM1" s="18"/>
      <c r="AVN1" s="18"/>
      <c r="AVO1" s="18"/>
      <c r="AVP1" s="18"/>
      <c r="AVQ1" s="18"/>
      <c r="AVR1" s="18"/>
      <c r="AVS1" s="18"/>
      <c r="AVT1" s="18"/>
      <c r="AVU1" s="18"/>
      <c r="AVV1" s="18"/>
      <c r="AVW1" s="18"/>
      <c r="AVX1" s="18"/>
      <c r="AVY1" s="18"/>
      <c r="AVZ1" s="18"/>
      <c r="AWA1" s="18"/>
      <c r="AWB1" s="18"/>
      <c r="AWC1" s="18"/>
      <c r="AWD1" s="18"/>
      <c r="AWE1" s="18"/>
      <c r="AWF1" s="18"/>
      <c r="AWG1" s="18"/>
      <c r="AWH1" s="18"/>
      <c r="AWI1" s="18"/>
      <c r="AWJ1" s="18"/>
      <c r="AWK1" s="18"/>
      <c r="AWL1" s="18"/>
      <c r="AWM1" s="18"/>
      <c r="AWN1" s="18"/>
      <c r="AWO1" s="18"/>
      <c r="AWP1" s="18"/>
      <c r="AWQ1" s="18"/>
      <c r="AWR1" s="18"/>
      <c r="AWS1" s="18"/>
      <c r="AWT1" s="18"/>
      <c r="AWU1" s="18"/>
      <c r="AWV1" s="18"/>
      <c r="AWW1" s="18"/>
      <c r="AWX1" s="18"/>
      <c r="AWY1" s="18"/>
      <c r="AWZ1" s="18"/>
      <c r="AXA1" s="18"/>
      <c r="AXB1" s="18"/>
      <c r="AXC1" s="18"/>
      <c r="AXD1" s="18"/>
      <c r="AXE1" s="18"/>
      <c r="AXF1" s="18"/>
      <c r="AXG1" s="18"/>
      <c r="AXH1" s="18"/>
      <c r="AXI1" s="18"/>
      <c r="AXJ1" s="18"/>
      <c r="AXK1" s="18"/>
      <c r="AXL1" s="18"/>
      <c r="AXM1" s="18"/>
      <c r="AXN1" s="18"/>
      <c r="AXO1" s="18"/>
      <c r="AXP1" s="18"/>
      <c r="AXQ1" s="18"/>
      <c r="AXR1" s="18"/>
      <c r="AXS1" s="18"/>
      <c r="AXT1" s="18"/>
      <c r="AXU1" s="18"/>
      <c r="AXV1" s="18"/>
      <c r="AXW1" s="18"/>
      <c r="AXX1" s="18"/>
      <c r="AXY1" s="18"/>
      <c r="AXZ1" s="18"/>
      <c r="AYA1" s="18"/>
      <c r="AYB1" s="18"/>
      <c r="AYC1" s="18"/>
      <c r="AYD1" s="18"/>
      <c r="AYE1" s="18"/>
      <c r="AYF1" s="18"/>
      <c r="AYG1" s="18"/>
      <c r="AYH1" s="18"/>
      <c r="AYI1" s="18"/>
      <c r="AYJ1" s="18"/>
      <c r="AYK1" s="18"/>
      <c r="AYL1" s="18"/>
      <c r="AYM1" s="18"/>
      <c r="AYN1" s="18"/>
      <c r="AYO1" s="18"/>
      <c r="AYP1" s="18"/>
      <c r="AYQ1" s="18"/>
      <c r="AYR1" s="18"/>
      <c r="AYS1" s="18"/>
      <c r="AYT1" s="18"/>
      <c r="AYU1" s="18"/>
      <c r="AYV1" s="18"/>
      <c r="AYW1" s="18"/>
      <c r="AYX1" s="18"/>
      <c r="AYY1" s="18"/>
      <c r="AYZ1" s="18"/>
      <c r="AZA1" s="18"/>
      <c r="AZB1" s="18"/>
      <c r="AZC1" s="18"/>
      <c r="AZD1" s="18"/>
      <c r="AZE1" s="18"/>
      <c r="AZF1" s="18"/>
      <c r="AZG1" s="18"/>
      <c r="AZH1" s="18"/>
      <c r="AZI1" s="18"/>
      <c r="AZJ1" s="18"/>
      <c r="AZK1" s="18"/>
      <c r="AZL1" s="18"/>
      <c r="AZM1" s="18"/>
      <c r="AZN1" s="18"/>
      <c r="AZO1" s="18"/>
      <c r="AZP1" s="18"/>
      <c r="AZQ1" s="18"/>
      <c r="AZR1" s="18"/>
      <c r="AZS1" s="18"/>
      <c r="AZT1" s="18"/>
      <c r="AZU1" s="18"/>
      <c r="AZV1" s="18"/>
      <c r="AZW1" s="18"/>
      <c r="AZX1" s="18"/>
      <c r="AZY1" s="18"/>
      <c r="AZZ1" s="18"/>
      <c r="BAA1" s="18"/>
      <c r="BAB1" s="18"/>
      <c r="BAC1" s="18"/>
      <c r="BAD1" s="18"/>
      <c r="BAE1" s="18"/>
      <c r="BAF1" s="18"/>
      <c r="BAG1" s="18"/>
      <c r="BAH1" s="18"/>
      <c r="BAI1" s="18"/>
      <c r="BAJ1" s="18"/>
      <c r="BAK1" s="18"/>
      <c r="BAL1" s="18"/>
      <c r="BAM1" s="18"/>
      <c r="BAN1" s="18"/>
      <c r="BAO1" s="18"/>
      <c r="BAP1" s="18"/>
      <c r="BAQ1" s="18"/>
      <c r="BAR1" s="18"/>
      <c r="BAS1" s="18"/>
      <c r="BAT1" s="18"/>
      <c r="BAU1" s="18"/>
      <c r="BAV1" s="18"/>
      <c r="BAW1" s="18"/>
      <c r="BAX1" s="18"/>
      <c r="BAY1" s="18"/>
      <c r="BAZ1" s="18"/>
      <c r="BBA1" s="18"/>
      <c r="BBB1" s="18"/>
      <c r="BBC1" s="18"/>
      <c r="BBD1" s="18"/>
      <c r="BBE1" s="18"/>
      <c r="BBF1" s="18"/>
      <c r="BBG1" s="18"/>
      <c r="BBH1" s="18"/>
      <c r="BBI1" s="18"/>
      <c r="BBJ1" s="18"/>
      <c r="BBK1" s="18"/>
      <c r="BBL1" s="18"/>
      <c r="BBM1" s="18"/>
      <c r="BBN1" s="18"/>
      <c r="BBO1" s="18"/>
      <c r="BBP1" s="18"/>
      <c r="BBQ1" s="18"/>
      <c r="BBR1" s="18"/>
      <c r="BBS1" s="18"/>
      <c r="BBT1" s="18"/>
      <c r="BBU1" s="18"/>
      <c r="BBV1" s="18"/>
      <c r="BBW1" s="18"/>
      <c r="BBX1" s="18"/>
      <c r="BBY1" s="18"/>
      <c r="BBZ1" s="18"/>
      <c r="BCA1" s="18"/>
      <c r="BCB1" s="18"/>
      <c r="BCC1" s="18"/>
      <c r="BCD1" s="18"/>
      <c r="BCE1" s="18"/>
      <c r="BCF1" s="18"/>
      <c r="BCG1" s="18"/>
      <c r="BCH1" s="18"/>
      <c r="BCI1" s="18"/>
      <c r="BCJ1" s="18"/>
      <c r="BCK1" s="18"/>
      <c r="BCL1" s="18"/>
      <c r="BCM1" s="18"/>
      <c r="BCN1" s="18"/>
      <c r="BCO1" s="18"/>
      <c r="BCP1" s="18"/>
      <c r="BCQ1" s="18"/>
      <c r="BCR1" s="18"/>
      <c r="BCS1" s="18"/>
      <c r="BCT1" s="18"/>
      <c r="BCU1" s="18"/>
      <c r="BCV1" s="18"/>
      <c r="BCW1" s="18"/>
      <c r="BCX1" s="18"/>
      <c r="BCY1" s="18"/>
      <c r="BCZ1" s="18"/>
      <c r="BDA1" s="18"/>
      <c r="BDB1" s="18"/>
      <c r="BDC1" s="18"/>
      <c r="BDD1" s="18"/>
      <c r="BDE1" s="18"/>
      <c r="BDF1" s="18"/>
      <c r="BDG1" s="18"/>
      <c r="BDH1" s="18"/>
      <c r="BDI1" s="18"/>
      <c r="BDJ1" s="18"/>
      <c r="BDK1" s="18"/>
      <c r="BDL1" s="18"/>
      <c r="BDM1" s="18"/>
      <c r="BDN1" s="18"/>
      <c r="BDO1" s="18"/>
      <c r="BDP1" s="18"/>
      <c r="BDQ1" s="18"/>
      <c r="BDR1" s="18"/>
      <c r="BDS1" s="18"/>
      <c r="BDT1" s="18"/>
      <c r="BDU1" s="18"/>
      <c r="BDV1" s="18"/>
      <c r="BDW1" s="18"/>
      <c r="BDX1" s="18"/>
      <c r="BDY1" s="18"/>
      <c r="BDZ1" s="18"/>
      <c r="BEA1" s="18"/>
      <c r="BEB1" s="18"/>
      <c r="BEC1" s="18"/>
      <c r="BED1" s="18"/>
      <c r="BEE1" s="18"/>
      <c r="BEF1" s="18"/>
      <c r="BEG1" s="18"/>
      <c r="BEH1" s="18"/>
      <c r="BEI1" s="18"/>
      <c r="BEJ1" s="18"/>
      <c r="BEK1" s="18"/>
      <c r="BEL1" s="18"/>
      <c r="BEM1" s="18"/>
      <c r="BEN1" s="18"/>
      <c r="BEO1" s="18"/>
      <c r="BEP1" s="18"/>
      <c r="BEQ1" s="18"/>
      <c r="BER1" s="18"/>
      <c r="BES1" s="18"/>
      <c r="BET1" s="18"/>
      <c r="BEU1" s="18"/>
      <c r="BEV1" s="18"/>
      <c r="BEW1" s="18"/>
      <c r="BEX1" s="18"/>
      <c r="BEY1" s="18"/>
      <c r="BEZ1" s="18"/>
      <c r="BFA1" s="18"/>
      <c r="BFB1" s="18"/>
      <c r="BFC1" s="18"/>
      <c r="BFD1" s="18"/>
      <c r="BFE1" s="18"/>
      <c r="BFF1" s="18"/>
      <c r="BFG1" s="18"/>
      <c r="BFH1" s="18"/>
      <c r="BFI1" s="18"/>
      <c r="BFJ1" s="18"/>
      <c r="BFK1" s="18"/>
      <c r="BFL1" s="18"/>
      <c r="BFM1" s="18"/>
      <c r="BFN1" s="18"/>
      <c r="BFO1" s="18"/>
      <c r="BFP1" s="18"/>
      <c r="BFQ1" s="18"/>
      <c r="BFR1" s="18"/>
      <c r="BFS1" s="18"/>
      <c r="BFT1" s="18"/>
      <c r="BFU1" s="18"/>
      <c r="BFV1" s="18"/>
      <c r="BFW1" s="18"/>
      <c r="BFX1" s="18"/>
      <c r="BFY1" s="18"/>
      <c r="BFZ1" s="18"/>
      <c r="BGA1" s="18"/>
      <c r="BGB1" s="18"/>
      <c r="BGC1" s="18"/>
      <c r="BGD1" s="18"/>
      <c r="BGE1" s="18"/>
      <c r="BGF1" s="18"/>
      <c r="BGG1" s="18"/>
      <c r="BGH1" s="18"/>
      <c r="BGI1" s="18"/>
      <c r="BGJ1" s="18"/>
      <c r="BGK1" s="18"/>
      <c r="BGL1" s="18"/>
      <c r="BGM1" s="18"/>
      <c r="BGN1" s="18"/>
      <c r="BGO1" s="18"/>
      <c r="BGP1" s="18"/>
      <c r="BGQ1" s="18"/>
      <c r="BGR1" s="18"/>
      <c r="BGS1" s="18"/>
      <c r="BGT1" s="18"/>
      <c r="BGU1" s="18"/>
      <c r="BGV1" s="18"/>
      <c r="BGW1" s="18"/>
      <c r="BGX1" s="18"/>
      <c r="BGY1" s="18"/>
      <c r="BGZ1" s="18"/>
      <c r="BHA1" s="18"/>
      <c r="BHB1" s="18"/>
      <c r="BHC1" s="18"/>
      <c r="BHD1" s="18"/>
      <c r="BHE1" s="18"/>
      <c r="BHF1" s="18"/>
      <c r="BHG1" s="18"/>
      <c r="BHH1" s="18"/>
      <c r="BHI1" s="18"/>
      <c r="BHJ1" s="18"/>
      <c r="BHK1" s="18"/>
      <c r="BHL1" s="18"/>
      <c r="BHM1" s="18"/>
      <c r="BHN1" s="18"/>
      <c r="BHO1" s="18"/>
      <c r="BHP1" s="18"/>
      <c r="BHQ1" s="18"/>
      <c r="BHR1" s="18"/>
      <c r="BHS1" s="18"/>
      <c r="BHT1" s="18"/>
      <c r="BHU1" s="18"/>
      <c r="BHV1" s="18"/>
      <c r="BHW1" s="18"/>
      <c r="BHX1" s="18"/>
      <c r="BHY1" s="18"/>
      <c r="BHZ1" s="18"/>
      <c r="BIA1" s="18"/>
      <c r="BIB1" s="18"/>
      <c r="BIC1" s="18"/>
      <c r="BID1" s="18"/>
      <c r="BIE1" s="18"/>
      <c r="BIF1" s="18"/>
      <c r="BIG1" s="18"/>
      <c r="BIH1" s="18"/>
      <c r="BII1" s="18"/>
      <c r="BIJ1" s="18"/>
      <c r="BIK1" s="18"/>
      <c r="BIL1" s="18"/>
      <c r="BIM1" s="18"/>
      <c r="BIN1" s="18"/>
      <c r="BIO1" s="18"/>
      <c r="BIP1" s="18"/>
      <c r="BIQ1" s="18"/>
      <c r="BIR1" s="18"/>
      <c r="BIS1" s="18"/>
      <c r="BIT1" s="18"/>
      <c r="BIU1" s="18"/>
      <c r="BIV1" s="18"/>
      <c r="BIW1" s="18"/>
      <c r="BIX1" s="18"/>
      <c r="BIY1" s="18"/>
      <c r="BIZ1" s="18"/>
      <c r="BJA1" s="18"/>
      <c r="BJB1" s="18"/>
      <c r="BJC1" s="18"/>
      <c r="BJD1" s="18"/>
      <c r="BJE1" s="18"/>
      <c r="BJF1" s="18"/>
      <c r="BJG1" s="18"/>
      <c r="BJH1" s="18"/>
      <c r="BJI1" s="18"/>
      <c r="BJJ1" s="18"/>
      <c r="BJK1" s="18"/>
      <c r="BJL1" s="18"/>
      <c r="BJM1" s="18"/>
      <c r="BJN1" s="18"/>
      <c r="BJO1" s="18"/>
      <c r="BJP1" s="18"/>
      <c r="BJQ1" s="18"/>
      <c r="BJR1" s="18"/>
      <c r="BJS1" s="18"/>
      <c r="BJT1" s="18"/>
      <c r="BJU1" s="18"/>
      <c r="BJV1" s="18"/>
      <c r="BJW1" s="18"/>
      <c r="BJX1" s="18"/>
      <c r="BJY1" s="18"/>
      <c r="BJZ1" s="18"/>
      <c r="BKA1" s="18"/>
      <c r="BKB1" s="18"/>
      <c r="BKC1" s="18"/>
      <c r="BKD1" s="18"/>
      <c r="BKE1" s="18"/>
      <c r="BKF1" s="18"/>
      <c r="BKG1" s="18"/>
      <c r="BKH1" s="18"/>
      <c r="BKI1" s="18"/>
      <c r="BKJ1" s="18"/>
      <c r="BKK1" s="18"/>
      <c r="BKL1" s="18"/>
      <c r="BKM1" s="18"/>
      <c r="BKN1" s="18"/>
      <c r="BKO1" s="18"/>
      <c r="BKP1" s="18"/>
      <c r="BKQ1" s="18"/>
      <c r="BKR1" s="18"/>
      <c r="BKS1" s="18"/>
      <c r="BKT1" s="18"/>
      <c r="BKU1" s="18"/>
      <c r="BKV1" s="18"/>
      <c r="BKW1" s="18"/>
      <c r="BKX1" s="18"/>
      <c r="BKY1" s="18"/>
      <c r="BKZ1" s="18"/>
      <c r="BLA1" s="18"/>
      <c r="BLB1" s="18"/>
      <c r="BLC1" s="18"/>
      <c r="BLD1" s="18"/>
      <c r="BLE1" s="18"/>
      <c r="BLF1" s="18"/>
      <c r="BLG1" s="18"/>
      <c r="BLH1" s="18"/>
      <c r="BLI1" s="18"/>
      <c r="BLJ1" s="18"/>
      <c r="BLK1" s="18"/>
      <c r="BLL1" s="18"/>
      <c r="BLM1" s="18"/>
      <c r="BLN1" s="18"/>
      <c r="BLO1" s="18"/>
      <c r="BLP1" s="18"/>
      <c r="BLQ1" s="18"/>
      <c r="BLR1" s="18"/>
      <c r="BLS1" s="18"/>
      <c r="BLT1" s="18"/>
      <c r="BLU1" s="18"/>
      <c r="BLV1" s="18"/>
      <c r="BLW1" s="18"/>
      <c r="BLX1" s="18"/>
      <c r="BLY1" s="18"/>
      <c r="BLZ1" s="18"/>
      <c r="BMA1" s="18"/>
      <c r="BMB1" s="18"/>
      <c r="BMC1" s="18"/>
      <c r="BMD1" s="18"/>
      <c r="BME1" s="18"/>
      <c r="BMF1" s="18"/>
      <c r="BMG1" s="18"/>
      <c r="BMH1" s="18"/>
      <c r="BMI1" s="18"/>
      <c r="BMJ1" s="18"/>
      <c r="BMK1" s="18"/>
      <c r="BML1" s="18"/>
      <c r="BMM1" s="18"/>
      <c r="BMN1" s="18"/>
      <c r="BMO1" s="18"/>
      <c r="BMP1" s="18"/>
      <c r="BMQ1" s="18"/>
      <c r="BMR1" s="18"/>
      <c r="BMS1" s="18"/>
      <c r="BMT1" s="18"/>
      <c r="BMU1" s="18"/>
      <c r="BMV1" s="18"/>
      <c r="BMW1" s="18"/>
      <c r="BMX1" s="18"/>
      <c r="BMY1" s="18"/>
      <c r="BMZ1" s="18"/>
      <c r="BNA1" s="18"/>
      <c r="BNB1" s="18"/>
      <c r="BNC1" s="18"/>
      <c r="BND1" s="18"/>
      <c r="BNE1" s="18"/>
      <c r="BNF1" s="18"/>
      <c r="BNG1" s="18"/>
      <c r="BNH1" s="18"/>
      <c r="BNI1" s="18"/>
      <c r="BNJ1" s="18"/>
      <c r="BNK1" s="18"/>
      <c r="BNL1" s="18"/>
      <c r="BNM1" s="18"/>
      <c r="BNN1" s="18"/>
      <c r="BNO1" s="18"/>
      <c r="BNP1" s="18"/>
      <c r="BNQ1" s="18"/>
      <c r="BNR1" s="18"/>
      <c r="BNS1" s="18"/>
      <c r="BNT1" s="18"/>
      <c r="BNU1" s="18"/>
      <c r="BNV1" s="18"/>
      <c r="BNW1" s="18"/>
      <c r="BNX1" s="18"/>
      <c r="BNY1" s="18"/>
      <c r="BNZ1" s="18"/>
      <c r="BOA1" s="18"/>
      <c r="BOB1" s="18"/>
      <c r="BOC1" s="18"/>
      <c r="BOD1" s="18"/>
      <c r="BOE1" s="18"/>
      <c r="BOF1" s="18"/>
      <c r="BOG1" s="18"/>
      <c r="BOH1" s="18"/>
      <c r="BOI1" s="18"/>
      <c r="BOJ1" s="18"/>
      <c r="BOK1" s="18"/>
      <c r="BOL1" s="18"/>
      <c r="BOM1" s="18"/>
      <c r="BON1" s="18"/>
      <c r="BOO1" s="18"/>
      <c r="BOP1" s="18"/>
      <c r="BOQ1" s="18"/>
      <c r="BOR1" s="18"/>
      <c r="BOS1" s="18"/>
      <c r="BOT1" s="18"/>
      <c r="BOU1" s="18"/>
      <c r="BOV1" s="18"/>
      <c r="BOW1" s="18"/>
      <c r="BOX1" s="18"/>
      <c r="BOY1" s="18"/>
      <c r="BOZ1" s="18"/>
      <c r="BPA1" s="18"/>
      <c r="BPB1" s="18"/>
      <c r="BPC1" s="18"/>
      <c r="BPD1" s="18"/>
      <c r="BPE1" s="18"/>
      <c r="BPF1" s="18"/>
      <c r="BPG1" s="18"/>
      <c r="BPH1" s="18"/>
      <c r="BPI1" s="18"/>
      <c r="BPJ1" s="18"/>
      <c r="BPK1" s="18"/>
      <c r="BPL1" s="18"/>
      <c r="BPM1" s="18"/>
      <c r="BPN1" s="18"/>
      <c r="BPO1" s="18"/>
      <c r="BPP1" s="18"/>
      <c r="BPQ1" s="18"/>
      <c r="BPR1" s="18"/>
      <c r="BPS1" s="18"/>
      <c r="BPT1" s="18"/>
      <c r="BPU1" s="18"/>
      <c r="BPV1" s="18"/>
      <c r="BPW1" s="18"/>
      <c r="BPX1" s="18"/>
      <c r="BPY1" s="18"/>
      <c r="BPZ1" s="18"/>
      <c r="BQA1" s="18"/>
      <c r="BQB1" s="18"/>
      <c r="BQC1" s="18"/>
      <c r="BQD1" s="18"/>
      <c r="BQE1" s="18"/>
      <c r="BQF1" s="18"/>
      <c r="BQG1" s="18"/>
      <c r="BQH1" s="18"/>
      <c r="BQI1" s="18"/>
      <c r="BQJ1" s="18"/>
      <c r="BQK1" s="18"/>
      <c r="BQL1" s="18"/>
      <c r="BQM1" s="18"/>
      <c r="BQN1" s="18"/>
      <c r="BQO1" s="18"/>
      <c r="BQP1" s="18"/>
      <c r="BQQ1" s="18"/>
      <c r="BQR1" s="18"/>
      <c r="BQS1" s="18"/>
      <c r="BQT1" s="18"/>
      <c r="BQU1" s="18"/>
      <c r="BQV1" s="18"/>
      <c r="BQW1" s="18"/>
      <c r="BQX1" s="18"/>
      <c r="BQY1" s="18"/>
      <c r="BQZ1" s="18"/>
      <c r="BRA1" s="18"/>
      <c r="BRB1" s="18"/>
      <c r="BRC1" s="18"/>
      <c r="BRD1" s="18"/>
      <c r="BRE1" s="18"/>
      <c r="BRF1" s="18"/>
      <c r="BRG1" s="18"/>
      <c r="BRH1" s="18"/>
      <c r="BRI1" s="18"/>
      <c r="BRJ1" s="18"/>
      <c r="BRK1" s="18"/>
      <c r="BRL1" s="18"/>
      <c r="BRM1" s="18"/>
      <c r="BRN1" s="18"/>
      <c r="BRO1" s="18"/>
      <c r="BRP1" s="18"/>
      <c r="BRQ1" s="18"/>
      <c r="BRR1" s="18"/>
      <c r="BRS1" s="18"/>
      <c r="BRT1" s="18"/>
      <c r="BRU1" s="18"/>
      <c r="BRV1" s="18"/>
      <c r="BRW1" s="18"/>
      <c r="BRX1" s="18"/>
      <c r="BRY1" s="18"/>
      <c r="BRZ1" s="18"/>
      <c r="BSA1" s="18"/>
      <c r="BSB1" s="18"/>
      <c r="BSC1" s="18"/>
      <c r="BSD1" s="18"/>
      <c r="BSE1" s="18"/>
      <c r="BSF1" s="18"/>
      <c r="BSG1" s="18"/>
      <c r="BSH1" s="18"/>
      <c r="BSI1" s="18"/>
      <c r="BSJ1" s="18"/>
      <c r="BSK1" s="18"/>
      <c r="BSL1" s="18"/>
      <c r="BSM1" s="18"/>
      <c r="BSN1" s="18"/>
      <c r="BSO1" s="18"/>
      <c r="BSP1" s="18"/>
      <c r="BSQ1" s="18"/>
      <c r="BSR1" s="18"/>
      <c r="BSS1" s="18"/>
      <c r="BST1" s="18"/>
      <c r="BSU1" s="18"/>
      <c r="BSV1" s="18"/>
      <c r="BSW1" s="18"/>
      <c r="BSX1" s="18"/>
      <c r="BSY1" s="18"/>
      <c r="BSZ1" s="18"/>
      <c r="BTA1" s="18"/>
      <c r="BTB1" s="18"/>
      <c r="BTC1" s="18"/>
      <c r="BTD1" s="18"/>
      <c r="BTE1" s="18"/>
      <c r="BTF1" s="18"/>
      <c r="BTG1" s="18"/>
      <c r="BTH1" s="18"/>
      <c r="BTI1" s="18"/>
      <c r="BTJ1" s="18"/>
      <c r="BTK1" s="18"/>
      <c r="BTL1" s="18"/>
      <c r="BTM1" s="18"/>
      <c r="BTN1" s="18"/>
      <c r="BTO1" s="18"/>
      <c r="BTP1" s="18"/>
      <c r="BTQ1" s="18"/>
      <c r="BTR1" s="18"/>
      <c r="BTS1" s="18"/>
      <c r="BTT1" s="18"/>
      <c r="BTU1" s="18"/>
      <c r="BTV1" s="18"/>
      <c r="BTW1" s="18"/>
      <c r="BTX1" s="18"/>
      <c r="BTY1" s="18"/>
      <c r="BTZ1" s="18"/>
      <c r="BUA1" s="18"/>
      <c r="BUB1" s="18"/>
      <c r="BUC1" s="18"/>
      <c r="BUD1" s="18"/>
      <c r="BUE1" s="18"/>
      <c r="BUF1" s="18"/>
      <c r="BUG1" s="18"/>
      <c r="BUH1" s="18"/>
      <c r="BUI1" s="18"/>
      <c r="BUJ1" s="18"/>
      <c r="BUK1" s="18"/>
      <c r="BUL1" s="18"/>
      <c r="BUM1" s="18"/>
      <c r="BUN1" s="18"/>
      <c r="BUO1" s="18"/>
      <c r="BUP1" s="18"/>
      <c r="BUQ1" s="18"/>
      <c r="BUR1" s="18"/>
      <c r="BUS1" s="18"/>
      <c r="BUT1" s="18"/>
      <c r="BUU1" s="18"/>
      <c r="BUV1" s="18"/>
      <c r="BUW1" s="18"/>
      <c r="BUX1" s="18"/>
      <c r="BUY1" s="18"/>
      <c r="BUZ1" s="18"/>
      <c r="BVA1" s="18"/>
      <c r="BVB1" s="18"/>
      <c r="BVC1" s="18"/>
      <c r="BVD1" s="18"/>
      <c r="BVE1" s="18"/>
      <c r="BVF1" s="18"/>
      <c r="BVG1" s="18"/>
      <c r="BVH1" s="18"/>
      <c r="BVI1" s="18"/>
      <c r="BVJ1" s="18"/>
      <c r="BVK1" s="18"/>
      <c r="BVL1" s="18"/>
      <c r="BVM1" s="18"/>
      <c r="BVN1" s="18"/>
      <c r="BVO1" s="18"/>
      <c r="BVP1" s="18"/>
      <c r="BVQ1" s="18"/>
      <c r="BVR1" s="18"/>
      <c r="BVS1" s="18"/>
      <c r="BVT1" s="18"/>
      <c r="BVU1" s="18"/>
      <c r="BVV1" s="18"/>
      <c r="BVW1" s="18"/>
      <c r="BVX1" s="18"/>
      <c r="BVY1" s="18"/>
      <c r="BVZ1" s="18"/>
      <c r="BWA1" s="18"/>
      <c r="BWB1" s="18"/>
      <c r="BWC1" s="18"/>
      <c r="BWD1" s="18"/>
      <c r="BWE1" s="18"/>
      <c r="BWF1" s="18"/>
      <c r="BWG1" s="18"/>
      <c r="BWH1" s="18"/>
      <c r="BWI1" s="18"/>
      <c r="BWJ1" s="18"/>
      <c r="BWK1" s="18"/>
      <c r="BWL1" s="18"/>
      <c r="BWM1" s="18"/>
      <c r="BWN1" s="18"/>
      <c r="BWO1" s="18"/>
      <c r="BWP1" s="18"/>
      <c r="BWQ1" s="18"/>
      <c r="BWR1" s="18"/>
      <c r="BWS1" s="18"/>
      <c r="BWT1" s="18"/>
      <c r="BWU1" s="18"/>
      <c r="BWV1" s="18"/>
      <c r="BWW1" s="18"/>
      <c r="BWX1" s="18"/>
      <c r="BWY1" s="18"/>
      <c r="BWZ1" s="18"/>
      <c r="BXA1" s="18"/>
      <c r="BXB1" s="18"/>
      <c r="BXC1" s="18"/>
      <c r="BXD1" s="18"/>
      <c r="BXE1" s="18"/>
      <c r="BXF1" s="18"/>
      <c r="BXG1" s="18"/>
      <c r="BXH1" s="18"/>
      <c r="BXI1" s="18"/>
      <c r="BXJ1" s="18"/>
      <c r="BXK1" s="18"/>
      <c r="BXL1" s="18"/>
      <c r="BXM1" s="18"/>
      <c r="BXN1" s="18"/>
      <c r="BXO1" s="18"/>
      <c r="BXP1" s="18"/>
      <c r="BXQ1" s="18"/>
      <c r="BXR1" s="18"/>
      <c r="BXS1" s="18"/>
      <c r="BXT1" s="18"/>
      <c r="BXU1" s="18"/>
      <c r="BXV1" s="18"/>
      <c r="BXW1" s="18"/>
      <c r="BXX1" s="18"/>
      <c r="BXY1" s="18"/>
      <c r="BXZ1" s="18"/>
      <c r="BYA1" s="18"/>
      <c r="BYB1" s="18"/>
      <c r="BYC1" s="18"/>
      <c r="BYD1" s="18"/>
      <c r="BYE1" s="18"/>
      <c r="BYF1" s="18"/>
      <c r="BYG1" s="18"/>
      <c r="BYH1" s="18"/>
      <c r="BYI1" s="18"/>
      <c r="BYJ1" s="18"/>
      <c r="BYK1" s="18"/>
      <c r="BYL1" s="18"/>
      <c r="BYM1" s="18"/>
      <c r="BYN1" s="18"/>
      <c r="BYO1" s="18"/>
      <c r="BYP1" s="18"/>
      <c r="BYQ1" s="18"/>
      <c r="BYR1" s="18"/>
      <c r="BYS1" s="18"/>
      <c r="BYT1" s="18"/>
      <c r="BYU1" s="18"/>
      <c r="BYV1" s="18"/>
      <c r="BYW1" s="18"/>
      <c r="BYX1" s="18"/>
      <c r="BYY1" s="18"/>
      <c r="BYZ1" s="18"/>
      <c r="BZA1" s="18"/>
      <c r="BZB1" s="18"/>
      <c r="BZC1" s="18"/>
      <c r="BZD1" s="18"/>
      <c r="BZE1" s="18"/>
      <c r="BZF1" s="18"/>
      <c r="BZG1" s="18"/>
      <c r="BZH1" s="18"/>
      <c r="BZI1" s="18"/>
      <c r="BZJ1" s="18"/>
      <c r="BZK1" s="18"/>
      <c r="BZL1" s="18"/>
      <c r="BZM1" s="18"/>
      <c r="BZN1" s="18"/>
      <c r="BZO1" s="18"/>
      <c r="BZP1" s="18"/>
      <c r="BZQ1" s="18"/>
      <c r="BZR1" s="18"/>
      <c r="BZS1" s="18"/>
      <c r="BZT1" s="18"/>
      <c r="BZU1" s="18"/>
      <c r="BZV1" s="18"/>
      <c r="BZW1" s="18"/>
      <c r="BZX1" s="18"/>
      <c r="BZY1" s="18"/>
      <c r="BZZ1" s="18"/>
      <c r="CAA1" s="18"/>
      <c r="CAB1" s="18"/>
      <c r="CAC1" s="18"/>
      <c r="CAD1" s="18"/>
      <c r="CAE1" s="18"/>
      <c r="CAF1" s="18"/>
      <c r="CAG1" s="18"/>
      <c r="CAH1" s="18"/>
      <c r="CAI1" s="18"/>
      <c r="CAJ1" s="18"/>
      <c r="CAK1" s="18"/>
      <c r="CAL1" s="18"/>
      <c r="CAM1" s="18"/>
      <c r="CAN1" s="18"/>
      <c r="CAO1" s="18"/>
      <c r="CAP1" s="18"/>
      <c r="CAQ1" s="18"/>
      <c r="CAR1" s="18"/>
      <c r="CAS1" s="18"/>
      <c r="CAT1" s="18"/>
      <c r="CAU1" s="18"/>
      <c r="CAV1" s="18"/>
      <c r="CAW1" s="18"/>
      <c r="CAX1" s="18"/>
      <c r="CAY1" s="18"/>
      <c r="CAZ1" s="18"/>
      <c r="CBA1" s="18"/>
      <c r="CBB1" s="18"/>
      <c r="CBC1" s="18"/>
      <c r="CBD1" s="18"/>
      <c r="CBE1" s="18"/>
      <c r="CBF1" s="18"/>
      <c r="CBG1" s="18"/>
      <c r="CBH1" s="18"/>
      <c r="CBI1" s="18"/>
      <c r="CBJ1" s="18"/>
      <c r="CBK1" s="18"/>
      <c r="CBL1" s="18"/>
      <c r="CBM1" s="18"/>
      <c r="CBN1" s="18"/>
      <c r="CBO1" s="18"/>
      <c r="CBP1" s="18"/>
      <c r="CBQ1" s="18"/>
      <c r="CBR1" s="18"/>
      <c r="CBS1" s="18"/>
      <c r="CBT1" s="18"/>
      <c r="CBU1" s="18"/>
      <c r="CBV1" s="18"/>
      <c r="CBW1" s="18"/>
      <c r="CBX1" s="18"/>
      <c r="CBY1" s="18"/>
      <c r="CBZ1" s="18"/>
      <c r="CCA1" s="18"/>
      <c r="CCB1" s="18"/>
      <c r="CCC1" s="18"/>
      <c r="CCD1" s="18"/>
      <c r="CCE1" s="18"/>
      <c r="CCF1" s="18"/>
      <c r="CCG1" s="18"/>
      <c r="CCH1" s="18"/>
      <c r="CCI1" s="18"/>
      <c r="CCJ1" s="18"/>
      <c r="CCK1" s="18"/>
      <c r="CCL1" s="18"/>
      <c r="CCM1" s="18"/>
      <c r="CCN1" s="18"/>
      <c r="CCO1" s="18"/>
      <c r="CCP1" s="18"/>
      <c r="CCQ1" s="18"/>
      <c r="CCR1" s="18"/>
      <c r="CCS1" s="18"/>
      <c r="CCT1" s="18"/>
      <c r="CCU1" s="18"/>
      <c r="CCV1" s="18"/>
      <c r="CCW1" s="18"/>
      <c r="CCX1" s="18"/>
      <c r="CCY1" s="18"/>
      <c r="CCZ1" s="18"/>
      <c r="CDA1" s="18"/>
      <c r="CDB1" s="18"/>
      <c r="CDC1" s="18"/>
      <c r="CDD1" s="18"/>
      <c r="CDE1" s="18"/>
      <c r="CDF1" s="18"/>
      <c r="CDG1" s="18"/>
      <c r="CDH1" s="18"/>
      <c r="CDI1" s="18"/>
      <c r="CDJ1" s="18"/>
      <c r="CDK1" s="18"/>
      <c r="CDL1" s="18"/>
      <c r="CDM1" s="18"/>
      <c r="CDN1" s="18"/>
      <c r="CDO1" s="18"/>
      <c r="CDP1" s="18"/>
      <c r="CDQ1" s="18"/>
      <c r="CDR1" s="18"/>
      <c r="CDS1" s="18"/>
      <c r="CDT1" s="18"/>
      <c r="CDU1" s="18"/>
      <c r="CDV1" s="18"/>
      <c r="CDW1" s="18"/>
      <c r="CDX1" s="18"/>
      <c r="CDY1" s="18"/>
      <c r="CDZ1" s="18"/>
      <c r="CEA1" s="18"/>
      <c r="CEB1" s="18"/>
      <c r="CEC1" s="18"/>
      <c r="CED1" s="18"/>
      <c r="CEE1" s="18"/>
      <c r="CEF1" s="18"/>
      <c r="CEG1" s="18"/>
      <c r="CEH1" s="18"/>
      <c r="CEI1" s="18"/>
      <c r="CEJ1" s="18"/>
      <c r="CEK1" s="18"/>
      <c r="CEL1" s="18"/>
      <c r="CEM1" s="18"/>
      <c r="CEN1" s="18"/>
      <c r="CEO1" s="18"/>
      <c r="CEP1" s="18"/>
      <c r="CEQ1" s="18"/>
      <c r="CER1" s="18"/>
      <c r="CES1" s="18"/>
      <c r="CET1" s="18"/>
      <c r="CEU1" s="18"/>
      <c r="CEV1" s="18"/>
      <c r="CEW1" s="18"/>
      <c r="CEX1" s="18"/>
      <c r="CEY1" s="18"/>
      <c r="CEZ1" s="18"/>
      <c r="CFA1" s="18"/>
      <c r="CFB1" s="18"/>
      <c r="CFC1" s="18"/>
      <c r="CFD1" s="18"/>
      <c r="CFE1" s="18"/>
      <c r="CFF1" s="18"/>
      <c r="CFG1" s="18"/>
      <c r="CFH1" s="18"/>
      <c r="CFI1" s="18"/>
      <c r="CFJ1" s="18"/>
      <c r="CFK1" s="18"/>
      <c r="CFL1" s="18"/>
      <c r="CFM1" s="18"/>
      <c r="CFN1" s="18"/>
      <c r="CFO1" s="18"/>
      <c r="CFP1" s="18"/>
      <c r="CFQ1" s="18"/>
      <c r="CFR1" s="18"/>
      <c r="CFS1" s="18"/>
      <c r="CFT1" s="18"/>
      <c r="CFU1" s="18"/>
      <c r="CFV1" s="18"/>
      <c r="CFW1" s="18"/>
      <c r="CFX1" s="18"/>
      <c r="CFY1" s="18"/>
      <c r="CFZ1" s="18"/>
      <c r="CGA1" s="18"/>
      <c r="CGB1" s="18"/>
      <c r="CGC1" s="18"/>
      <c r="CGD1" s="18"/>
      <c r="CGE1" s="18"/>
      <c r="CGF1" s="18"/>
      <c r="CGG1" s="18"/>
      <c r="CGH1" s="18"/>
      <c r="CGI1" s="18"/>
      <c r="CGJ1" s="18"/>
      <c r="CGK1" s="18"/>
      <c r="CGL1" s="18"/>
      <c r="CGM1" s="18"/>
      <c r="CGN1" s="18"/>
      <c r="CGO1" s="18"/>
      <c r="CGP1" s="18"/>
      <c r="CGQ1" s="18"/>
      <c r="CGR1" s="18"/>
      <c r="CGS1" s="18"/>
      <c r="CGT1" s="18"/>
      <c r="CGU1" s="18"/>
      <c r="CGV1" s="18"/>
      <c r="CGW1" s="18"/>
      <c r="CGX1" s="18"/>
      <c r="CGY1" s="18"/>
      <c r="CGZ1" s="18"/>
      <c r="CHA1" s="18"/>
      <c r="CHB1" s="18"/>
      <c r="CHC1" s="18"/>
      <c r="CHD1" s="18"/>
      <c r="CHE1" s="18"/>
      <c r="CHF1" s="18"/>
      <c r="CHG1" s="18"/>
      <c r="CHH1" s="18"/>
      <c r="CHI1" s="18"/>
      <c r="CHJ1" s="18"/>
      <c r="CHK1" s="18"/>
      <c r="CHL1" s="18"/>
      <c r="CHM1" s="18"/>
      <c r="CHN1" s="18"/>
      <c r="CHO1" s="18"/>
      <c r="CHP1" s="18"/>
      <c r="CHQ1" s="18"/>
      <c r="CHR1" s="18"/>
      <c r="CHS1" s="18"/>
      <c r="CHT1" s="18"/>
      <c r="CHU1" s="18"/>
      <c r="CHV1" s="18"/>
      <c r="CHW1" s="18"/>
      <c r="CHX1" s="18"/>
      <c r="CHY1" s="18"/>
      <c r="CHZ1" s="18"/>
      <c r="CIA1" s="18"/>
      <c r="CIB1" s="18"/>
      <c r="CIC1" s="18"/>
      <c r="CID1" s="18"/>
      <c r="CIE1" s="18"/>
      <c r="CIF1" s="18"/>
      <c r="CIG1" s="18"/>
      <c r="CIH1" s="18"/>
      <c r="CII1" s="18"/>
      <c r="CIJ1" s="18"/>
      <c r="CIK1" s="18"/>
      <c r="CIL1" s="18"/>
      <c r="CIM1" s="18"/>
      <c r="CIN1" s="18"/>
      <c r="CIO1" s="18"/>
      <c r="CIP1" s="18"/>
      <c r="CIQ1" s="18"/>
      <c r="CIR1" s="18"/>
      <c r="CIS1" s="18"/>
      <c r="CIT1" s="18"/>
      <c r="CIU1" s="18"/>
      <c r="CIV1" s="18"/>
      <c r="CIW1" s="18"/>
      <c r="CIX1" s="18"/>
      <c r="CIY1" s="18"/>
      <c r="CIZ1" s="18"/>
      <c r="CJA1" s="18"/>
      <c r="CJB1" s="18"/>
      <c r="CJC1" s="18"/>
      <c r="CJD1" s="18"/>
      <c r="CJE1" s="18"/>
      <c r="CJF1" s="18"/>
      <c r="CJG1" s="18"/>
      <c r="CJH1" s="18"/>
      <c r="CJI1" s="18"/>
      <c r="CJJ1" s="18"/>
      <c r="CJK1" s="18"/>
      <c r="CJL1" s="18"/>
      <c r="CJM1" s="18"/>
      <c r="CJN1" s="18"/>
      <c r="CJO1" s="18"/>
      <c r="CJP1" s="18"/>
      <c r="CJQ1" s="18"/>
      <c r="CJR1" s="18"/>
      <c r="CJS1" s="18"/>
      <c r="CJT1" s="18"/>
      <c r="CJU1" s="18"/>
      <c r="CJV1" s="18"/>
      <c r="CJW1" s="18"/>
      <c r="CJX1" s="18"/>
      <c r="CJY1" s="18"/>
      <c r="CJZ1" s="18"/>
      <c r="CKA1" s="18"/>
      <c r="CKB1" s="18"/>
      <c r="CKC1" s="18"/>
      <c r="CKD1" s="18"/>
      <c r="CKE1" s="18"/>
      <c r="CKF1" s="18"/>
      <c r="CKG1" s="18"/>
      <c r="CKH1" s="18"/>
      <c r="CKI1" s="18"/>
      <c r="CKJ1" s="18"/>
      <c r="CKK1" s="18"/>
      <c r="CKL1" s="18"/>
      <c r="CKM1" s="18"/>
      <c r="CKN1" s="18"/>
      <c r="CKO1" s="18"/>
      <c r="CKP1" s="18"/>
      <c r="CKQ1" s="18"/>
      <c r="CKR1" s="18"/>
      <c r="CKS1" s="18"/>
      <c r="CKT1" s="18"/>
      <c r="CKU1" s="18"/>
      <c r="CKV1" s="18"/>
      <c r="CKW1" s="18"/>
      <c r="CKX1" s="18"/>
      <c r="CKY1" s="18"/>
      <c r="CKZ1" s="18"/>
      <c r="CLA1" s="18"/>
      <c r="CLB1" s="18"/>
      <c r="CLC1" s="18"/>
      <c r="CLD1" s="18"/>
      <c r="CLE1" s="18"/>
      <c r="CLF1" s="18"/>
      <c r="CLG1" s="18"/>
      <c r="CLH1" s="18"/>
      <c r="CLI1" s="18"/>
      <c r="CLJ1" s="18"/>
      <c r="CLK1" s="18"/>
      <c r="CLL1" s="18"/>
      <c r="CLM1" s="18"/>
      <c r="CLN1" s="18"/>
      <c r="CLO1" s="18"/>
      <c r="CLP1" s="18"/>
      <c r="CLQ1" s="18"/>
      <c r="CLR1" s="18"/>
      <c r="CLS1" s="18"/>
      <c r="CLT1" s="18"/>
      <c r="CLU1" s="18"/>
      <c r="CLV1" s="18"/>
      <c r="CLW1" s="18"/>
      <c r="CLX1" s="18"/>
      <c r="CLY1" s="18"/>
      <c r="CLZ1" s="18"/>
      <c r="CMA1" s="18"/>
      <c r="CMB1" s="18"/>
      <c r="CMC1" s="18"/>
      <c r="CMD1" s="18"/>
      <c r="CME1" s="18"/>
      <c r="CMF1" s="18"/>
      <c r="CMG1" s="18"/>
      <c r="CMH1" s="18"/>
      <c r="CMI1" s="18"/>
      <c r="CMJ1" s="18"/>
      <c r="CMK1" s="18"/>
      <c r="CML1" s="18"/>
      <c r="CMM1" s="18"/>
      <c r="CMN1" s="18"/>
      <c r="CMO1" s="18"/>
      <c r="CMP1" s="18"/>
      <c r="CMQ1" s="18"/>
      <c r="CMR1" s="18"/>
      <c r="CMS1" s="18"/>
      <c r="CMT1" s="18"/>
      <c r="CMU1" s="18"/>
      <c r="CMV1" s="18"/>
      <c r="CMW1" s="18"/>
      <c r="CMX1" s="18"/>
      <c r="CMY1" s="18"/>
      <c r="CMZ1" s="18"/>
      <c r="CNA1" s="18"/>
      <c r="CNB1" s="18"/>
      <c r="CNC1" s="18"/>
      <c r="CND1" s="18"/>
      <c r="CNE1" s="18"/>
      <c r="CNF1" s="18"/>
      <c r="CNG1" s="18"/>
      <c r="CNH1" s="18"/>
      <c r="CNI1" s="18"/>
      <c r="CNJ1" s="18"/>
      <c r="CNK1" s="18"/>
      <c r="CNL1" s="18"/>
      <c r="CNM1" s="18"/>
      <c r="CNN1" s="18"/>
      <c r="CNO1" s="18"/>
      <c r="CNP1" s="18"/>
      <c r="CNQ1" s="18"/>
      <c r="CNR1" s="18"/>
      <c r="CNS1" s="18"/>
      <c r="CNT1" s="18"/>
      <c r="CNU1" s="18"/>
      <c r="CNV1" s="18"/>
      <c r="CNW1" s="18"/>
      <c r="CNX1" s="18"/>
      <c r="CNY1" s="18"/>
      <c r="CNZ1" s="18"/>
      <c r="COA1" s="18"/>
      <c r="COB1" s="18"/>
      <c r="COC1" s="18"/>
      <c r="COD1" s="18"/>
      <c r="COE1" s="18"/>
      <c r="COF1" s="18"/>
      <c r="COG1" s="18"/>
      <c r="COH1" s="18"/>
      <c r="COI1" s="18"/>
      <c r="COJ1" s="18"/>
      <c r="COK1" s="18"/>
      <c r="COL1" s="18"/>
      <c r="COM1" s="18"/>
      <c r="CON1" s="18"/>
      <c r="COO1" s="18"/>
      <c r="COP1" s="18"/>
      <c r="COQ1" s="18"/>
      <c r="COR1" s="18"/>
      <c r="COS1" s="18"/>
      <c r="COT1" s="18"/>
      <c r="COU1" s="18"/>
      <c r="COV1" s="18"/>
      <c r="COW1" s="18"/>
      <c r="COX1" s="18"/>
      <c r="COY1" s="18"/>
      <c r="COZ1" s="18"/>
      <c r="CPA1" s="18"/>
      <c r="CPB1" s="18"/>
      <c r="CPC1" s="18"/>
      <c r="CPD1" s="18"/>
      <c r="CPE1" s="18"/>
      <c r="CPF1" s="18"/>
      <c r="CPG1" s="18"/>
      <c r="CPH1" s="18"/>
      <c r="CPI1" s="18"/>
      <c r="CPJ1" s="18"/>
      <c r="CPK1" s="18"/>
      <c r="CPL1" s="18"/>
      <c r="CPM1" s="18"/>
      <c r="CPN1" s="18"/>
      <c r="CPO1" s="18"/>
      <c r="CPP1" s="18"/>
      <c r="CPQ1" s="18"/>
      <c r="CPR1" s="18"/>
      <c r="CPS1" s="18"/>
      <c r="CPT1" s="18"/>
      <c r="CPU1" s="18"/>
      <c r="CPV1" s="18"/>
      <c r="CPW1" s="18"/>
      <c r="CPX1" s="18"/>
      <c r="CPY1" s="18"/>
      <c r="CPZ1" s="18"/>
      <c r="CQA1" s="18"/>
      <c r="CQB1" s="18"/>
      <c r="CQC1" s="18"/>
      <c r="CQD1" s="18"/>
      <c r="CQE1" s="18"/>
      <c r="CQF1" s="18"/>
      <c r="CQG1" s="18"/>
      <c r="CQH1" s="18"/>
      <c r="CQI1" s="18"/>
      <c r="CQJ1" s="18"/>
      <c r="CQK1" s="18"/>
      <c r="CQL1" s="18"/>
      <c r="CQM1" s="18"/>
      <c r="CQN1" s="18"/>
      <c r="CQO1" s="18"/>
      <c r="CQP1" s="18"/>
      <c r="CQQ1" s="18"/>
      <c r="CQR1" s="18"/>
      <c r="CQS1" s="18"/>
      <c r="CQT1" s="18"/>
      <c r="CQU1" s="18"/>
      <c r="CQV1" s="18"/>
      <c r="CQW1" s="18"/>
      <c r="CQX1" s="18"/>
      <c r="CQY1" s="18"/>
      <c r="CQZ1" s="18"/>
      <c r="CRA1" s="18"/>
      <c r="CRB1" s="18"/>
      <c r="CRC1" s="18"/>
      <c r="CRD1" s="18"/>
      <c r="CRE1" s="18"/>
      <c r="CRF1" s="18"/>
      <c r="CRG1" s="18"/>
      <c r="CRH1" s="18"/>
      <c r="CRI1" s="18"/>
      <c r="CRJ1" s="18"/>
      <c r="CRK1" s="18"/>
      <c r="CRL1" s="18"/>
      <c r="CRM1" s="18"/>
      <c r="CRN1" s="18"/>
      <c r="CRO1" s="18"/>
      <c r="CRP1" s="18"/>
      <c r="CRQ1" s="18"/>
      <c r="CRR1" s="18"/>
      <c r="CRS1" s="18"/>
      <c r="CRT1" s="18"/>
      <c r="CRU1" s="18"/>
      <c r="CRV1" s="18"/>
      <c r="CRW1" s="18"/>
      <c r="CRX1" s="18"/>
      <c r="CRY1" s="18"/>
      <c r="CRZ1" s="18"/>
      <c r="CSA1" s="18"/>
      <c r="CSB1" s="18"/>
      <c r="CSC1" s="18"/>
      <c r="CSD1" s="18"/>
      <c r="CSE1" s="18"/>
      <c r="CSF1" s="18"/>
      <c r="CSG1" s="18"/>
      <c r="CSH1" s="18"/>
      <c r="CSI1" s="18"/>
      <c r="CSJ1" s="18"/>
      <c r="CSK1" s="18"/>
      <c r="CSL1" s="18"/>
      <c r="CSM1" s="18"/>
      <c r="CSN1" s="18"/>
      <c r="CSO1" s="18"/>
      <c r="CSP1" s="18"/>
      <c r="CSQ1" s="18"/>
      <c r="CSR1" s="18"/>
      <c r="CSS1" s="18"/>
      <c r="CST1" s="18"/>
      <c r="CSU1" s="18"/>
      <c r="CSV1" s="18"/>
      <c r="CSW1" s="18"/>
      <c r="CSX1" s="18"/>
      <c r="CSY1" s="18"/>
      <c r="CSZ1" s="18"/>
      <c r="CTA1" s="18"/>
      <c r="CTB1" s="18"/>
      <c r="CTC1" s="18"/>
      <c r="CTD1" s="18"/>
      <c r="CTE1" s="18"/>
      <c r="CTF1" s="18"/>
      <c r="CTG1" s="18"/>
      <c r="CTH1" s="18"/>
      <c r="CTI1" s="18"/>
      <c r="CTJ1" s="18"/>
      <c r="CTK1" s="18"/>
      <c r="CTL1" s="18"/>
      <c r="CTM1" s="18"/>
      <c r="CTN1" s="18"/>
      <c r="CTO1" s="18"/>
      <c r="CTP1" s="18"/>
      <c r="CTQ1" s="18"/>
      <c r="CTR1" s="18"/>
      <c r="CTS1" s="18"/>
      <c r="CTT1" s="18"/>
      <c r="CTU1" s="18"/>
      <c r="CTV1" s="18"/>
      <c r="CTW1" s="18"/>
      <c r="CTX1" s="18"/>
      <c r="CTY1" s="18"/>
      <c r="CTZ1" s="18"/>
      <c r="CUA1" s="18"/>
      <c r="CUB1" s="18"/>
      <c r="CUC1" s="18"/>
      <c r="CUD1" s="18"/>
      <c r="CUE1" s="18"/>
      <c r="CUF1" s="18"/>
      <c r="CUG1" s="18"/>
      <c r="CUH1" s="18"/>
      <c r="CUI1" s="18"/>
      <c r="CUJ1" s="18"/>
      <c r="CUK1" s="18"/>
      <c r="CUL1" s="18"/>
      <c r="CUM1" s="18"/>
      <c r="CUN1" s="18"/>
      <c r="CUO1" s="18"/>
      <c r="CUP1" s="18"/>
      <c r="CUQ1" s="18"/>
      <c r="CUR1" s="18"/>
      <c r="CUS1" s="18"/>
      <c r="CUT1" s="18"/>
      <c r="CUU1" s="18"/>
      <c r="CUV1" s="18"/>
      <c r="CUW1" s="18"/>
      <c r="CUX1" s="18"/>
      <c r="CUY1" s="18"/>
      <c r="CUZ1" s="18"/>
      <c r="CVA1" s="18"/>
      <c r="CVB1" s="18"/>
      <c r="CVC1" s="18"/>
      <c r="CVD1" s="18"/>
      <c r="CVE1" s="18"/>
      <c r="CVF1" s="18"/>
      <c r="CVG1" s="18"/>
      <c r="CVH1" s="18"/>
      <c r="CVI1" s="18"/>
      <c r="CVJ1" s="18"/>
      <c r="CVK1" s="18"/>
      <c r="CVL1" s="18"/>
      <c r="CVM1" s="18"/>
      <c r="CVN1" s="18"/>
      <c r="CVO1" s="18"/>
      <c r="CVP1" s="18"/>
      <c r="CVQ1" s="18"/>
      <c r="CVR1" s="18"/>
      <c r="CVS1" s="18"/>
      <c r="CVT1" s="18"/>
      <c r="CVU1" s="18"/>
      <c r="CVV1" s="18"/>
      <c r="CVW1" s="18"/>
      <c r="CVX1" s="18"/>
      <c r="CVY1" s="18"/>
      <c r="CVZ1" s="18"/>
      <c r="CWA1" s="18"/>
      <c r="CWB1" s="18"/>
      <c r="CWC1" s="18"/>
      <c r="CWD1" s="18"/>
      <c r="CWE1" s="18"/>
      <c r="CWF1" s="18"/>
      <c r="CWG1" s="18"/>
      <c r="CWH1" s="18"/>
      <c r="CWI1" s="18"/>
      <c r="CWJ1" s="18"/>
      <c r="CWK1" s="18"/>
      <c r="CWL1" s="18"/>
      <c r="CWM1" s="18"/>
      <c r="CWN1" s="18"/>
      <c r="CWO1" s="18"/>
      <c r="CWP1" s="18"/>
      <c r="CWQ1" s="18"/>
      <c r="CWR1" s="18"/>
      <c r="CWS1" s="18"/>
      <c r="CWT1" s="18"/>
      <c r="CWU1" s="18"/>
      <c r="CWV1" s="18"/>
      <c r="CWW1" s="18"/>
      <c r="CWX1" s="18"/>
      <c r="CWY1" s="18"/>
      <c r="CWZ1" s="18"/>
      <c r="CXA1" s="18"/>
      <c r="CXB1" s="18"/>
      <c r="CXC1" s="18"/>
      <c r="CXD1" s="18"/>
      <c r="CXE1" s="18"/>
      <c r="CXF1" s="18"/>
      <c r="CXG1" s="18"/>
      <c r="CXH1" s="18"/>
      <c r="CXI1" s="18"/>
      <c r="CXJ1" s="18"/>
      <c r="CXK1" s="18"/>
      <c r="CXL1" s="18"/>
      <c r="CXM1" s="18"/>
      <c r="CXN1" s="18"/>
      <c r="CXO1" s="18"/>
      <c r="CXP1" s="18"/>
      <c r="CXQ1" s="18"/>
      <c r="CXR1" s="18"/>
      <c r="CXS1" s="18"/>
      <c r="CXT1" s="18"/>
      <c r="CXU1" s="18"/>
      <c r="CXV1" s="18"/>
      <c r="CXW1" s="18"/>
      <c r="CXX1" s="18"/>
      <c r="CXY1" s="18"/>
      <c r="CXZ1" s="18"/>
      <c r="CYA1" s="18"/>
      <c r="CYB1" s="18"/>
      <c r="CYC1" s="18"/>
      <c r="CYD1" s="18"/>
      <c r="CYE1" s="18"/>
      <c r="CYF1" s="18"/>
      <c r="CYG1" s="18"/>
      <c r="CYH1" s="18"/>
      <c r="CYI1" s="18"/>
      <c r="CYJ1" s="18"/>
      <c r="CYK1" s="18"/>
      <c r="CYL1" s="18"/>
      <c r="CYM1" s="18"/>
      <c r="CYN1" s="18"/>
      <c r="CYO1" s="18"/>
      <c r="CYP1" s="18"/>
      <c r="CYQ1" s="18"/>
      <c r="CYR1" s="18"/>
      <c r="CYS1" s="18"/>
      <c r="CYT1" s="18"/>
      <c r="CYU1" s="18"/>
      <c r="CYV1" s="18"/>
      <c r="CYW1" s="18"/>
      <c r="CYX1" s="18"/>
      <c r="CYY1" s="18"/>
      <c r="CYZ1" s="18"/>
      <c r="CZA1" s="18"/>
      <c r="CZB1" s="18"/>
      <c r="CZC1" s="18"/>
      <c r="CZD1" s="18"/>
      <c r="CZE1" s="18"/>
      <c r="CZF1" s="18"/>
      <c r="CZG1" s="18"/>
      <c r="CZH1" s="18"/>
      <c r="CZI1" s="18"/>
      <c r="CZJ1" s="18"/>
      <c r="CZK1" s="18"/>
      <c r="CZL1" s="18"/>
      <c r="CZM1" s="18"/>
      <c r="CZN1" s="18"/>
      <c r="CZO1" s="18"/>
      <c r="CZP1" s="18"/>
      <c r="CZQ1" s="18"/>
      <c r="CZR1" s="18"/>
      <c r="CZS1" s="18"/>
      <c r="CZT1" s="18"/>
      <c r="CZU1" s="18"/>
      <c r="CZV1" s="18"/>
      <c r="CZW1" s="18"/>
      <c r="CZX1" s="18"/>
      <c r="CZY1" s="18"/>
      <c r="CZZ1" s="18"/>
      <c r="DAA1" s="18"/>
      <c r="DAB1" s="18"/>
      <c r="DAC1" s="18"/>
      <c r="DAD1" s="18"/>
      <c r="DAE1" s="18"/>
      <c r="DAF1" s="18"/>
      <c r="DAG1" s="18"/>
      <c r="DAH1" s="18"/>
      <c r="DAI1" s="18"/>
      <c r="DAJ1" s="18"/>
      <c r="DAK1" s="18"/>
      <c r="DAL1" s="18"/>
      <c r="DAM1" s="18"/>
      <c r="DAN1" s="18"/>
      <c r="DAO1" s="18"/>
      <c r="DAP1" s="18"/>
      <c r="DAQ1" s="18"/>
      <c r="DAR1" s="18"/>
      <c r="DAS1" s="18"/>
      <c r="DAT1" s="18"/>
      <c r="DAU1" s="18"/>
      <c r="DAV1" s="18"/>
      <c r="DAW1" s="18"/>
      <c r="DAX1" s="18"/>
      <c r="DAY1" s="18"/>
      <c r="DAZ1" s="18"/>
      <c r="DBA1" s="18"/>
      <c r="DBB1" s="18"/>
      <c r="DBC1" s="18"/>
      <c r="DBD1" s="18"/>
      <c r="DBE1" s="18"/>
      <c r="DBF1" s="18"/>
      <c r="DBG1" s="18"/>
      <c r="DBH1" s="18"/>
      <c r="DBI1" s="18"/>
      <c r="DBJ1" s="18"/>
      <c r="DBK1" s="18"/>
      <c r="DBL1" s="18"/>
      <c r="DBM1" s="18"/>
      <c r="DBN1" s="18"/>
      <c r="DBO1" s="18"/>
      <c r="DBP1" s="18"/>
      <c r="DBQ1" s="18"/>
      <c r="DBR1" s="18"/>
      <c r="DBS1" s="18"/>
      <c r="DBT1" s="18"/>
      <c r="DBU1" s="18"/>
      <c r="DBV1" s="18"/>
      <c r="DBW1" s="18"/>
      <c r="DBX1" s="18"/>
      <c r="DBY1" s="18"/>
      <c r="DBZ1" s="18"/>
      <c r="DCA1" s="18"/>
      <c r="DCB1" s="18"/>
      <c r="DCC1" s="18"/>
      <c r="DCD1" s="18"/>
      <c r="DCE1" s="18"/>
      <c r="DCF1" s="18"/>
      <c r="DCG1" s="18"/>
      <c r="DCH1" s="18"/>
      <c r="DCI1" s="18"/>
      <c r="DCJ1" s="18"/>
      <c r="DCK1" s="18"/>
      <c r="DCL1" s="18"/>
      <c r="DCM1" s="18"/>
      <c r="DCN1" s="18"/>
      <c r="DCO1" s="18"/>
      <c r="DCP1" s="18"/>
      <c r="DCQ1" s="18"/>
      <c r="DCR1" s="18"/>
      <c r="DCS1" s="18"/>
      <c r="DCT1" s="18"/>
      <c r="DCU1" s="18"/>
      <c r="DCV1" s="18"/>
      <c r="DCW1" s="18"/>
      <c r="DCX1" s="18"/>
      <c r="DCY1" s="18"/>
      <c r="DCZ1" s="18"/>
      <c r="DDA1" s="18"/>
      <c r="DDB1" s="18"/>
      <c r="DDC1" s="18"/>
      <c r="DDD1" s="18"/>
      <c r="DDE1" s="18"/>
      <c r="DDF1" s="18"/>
      <c r="DDG1" s="18"/>
      <c r="DDH1" s="18"/>
      <c r="DDI1" s="18"/>
      <c r="DDJ1" s="18"/>
      <c r="DDK1" s="18"/>
      <c r="DDL1" s="18"/>
      <c r="DDM1" s="18"/>
      <c r="DDN1" s="18"/>
      <c r="DDO1" s="18"/>
      <c r="DDP1" s="18"/>
      <c r="DDQ1" s="18"/>
      <c r="DDR1" s="18"/>
      <c r="DDS1" s="18"/>
      <c r="DDT1" s="18"/>
      <c r="DDU1" s="18"/>
      <c r="DDV1" s="18"/>
      <c r="DDW1" s="18"/>
      <c r="DDX1" s="18"/>
      <c r="DDY1" s="18"/>
      <c r="DDZ1" s="18"/>
      <c r="DEA1" s="18"/>
      <c r="DEB1" s="18"/>
      <c r="DEC1" s="18"/>
      <c r="DED1" s="18"/>
      <c r="DEE1" s="18"/>
      <c r="DEF1" s="18"/>
      <c r="DEG1" s="18"/>
      <c r="DEH1" s="18"/>
      <c r="DEI1" s="18"/>
      <c r="DEJ1" s="18"/>
      <c r="DEK1" s="18"/>
      <c r="DEL1" s="18"/>
      <c r="DEM1" s="18"/>
      <c r="DEN1" s="18"/>
      <c r="DEO1" s="18"/>
      <c r="DEP1" s="18"/>
      <c r="DEQ1" s="18"/>
      <c r="DER1" s="18"/>
      <c r="DES1" s="18"/>
      <c r="DET1" s="18"/>
      <c r="DEU1" s="18"/>
      <c r="DEV1" s="18"/>
      <c r="DEW1" s="18"/>
      <c r="DEX1" s="18"/>
      <c r="DEY1" s="18"/>
      <c r="DEZ1" s="18"/>
      <c r="DFA1" s="18"/>
      <c r="DFB1" s="18"/>
      <c r="DFC1" s="18"/>
      <c r="DFD1" s="18"/>
      <c r="DFE1" s="18"/>
      <c r="DFF1" s="18"/>
      <c r="DFG1" s="18"/>
      <c r="DFH1" s="18"/>
      <c r="DFI1" s="18"/>
      <c r="DFJ1" s="18"/>
      <c r="DFK1" s="18"/>
      <c r="DFL1" s="18"/>
      <c r="DFM1" s="18"/>
      <c r="DFN1" s="18"/>
      <c r="DFO1" s="18"/>
      <c r="DFP1" s="18"/>
      <c r="DFQ1" s="18"/>
      <c r="DFR1" s="18"/>
      <c r="DFS1" s="18"/>
      <c r="DFT1" s="18"/>
      <c r="DFU1" s="18"/>
      <c r="DFV1" s="18"/>
      <c r="DFW1" s="18"/>
      <c r="DFX1" s="18"/>
      <c r="DFY1" s="18"/>
      <c r="DFZ1" s="18"/>
      <c r="DGA1" s="18"/>
      <c r="DGB1" s="18"/>
      <c r="DGC1" s="18"/>
      <c r="DGD1" s="18"/>
      <c r="DGE1" s="18"/>
      <c r="DGF1" s="18"/>
      <c r="DGG1" s="18"/>
      <c r="DGH1" s="18"/>
      <c r="DGI1" s="18"/>
      <c r="DGJ1" s="18"/>
      <c r="DGK1" s="18"/>
      <c r="DGL1" s="18"/>
      <c r="DGM1" s="18"/>
      <c r="DGN1" s="18"/>
      <c r="DGO1" s="18"/>
      <c r="DGP1" s="18"/>
      <c r="DGQ1" s="18"/>
      <c r="DGR1" s="18"/>
      <c r="DGS1" s="18"/>
      <c r="DGT1" s="18"/>
      <c r="DGU1" s="18"/>
      <c r="DGV1" s="18"/>
      <c r="DGW1" s="18"/>
      <c r="DGX1" s="18"/>
      <c r="DGY1" s="18"/>
      <c r="DGZ1" s="18"/>
      <c r="DHA1" s="18"/>
      <c r="DHB1" s="18"/>
      <c r="DHC1" s="18"/>
      <c r="DHD1" s="18"/>
      <c r="DHE1" s="18"/>
      <c r="DHF1" s="18"/>
      <c r="DHG1" s="18"/>
      <c r="DHH1" s="18"/>
      <c r="DHI1" s="18"/>
      <c r="DHJ1" s="18"/>
      <c r="DHK1" s="18"/>
      <c r="DHL1" s="18"/>
      <c r="DHM1" s="18"/>
      <c r="DHN1" s="18"/>
      <c r="DHO1" s="18"/>
      <c r="DHP1" s="18"/>
      <c r="DHQ1" s="18"/>
      <c r="DHR1" s="18"/>
      <c r="DHS1" s="18"/>
      <c r="DHT1" s="18"/>
      <c r="DHU1" s="18"/>
      <c r="DHV1" s="18"/>
      <c r="DHW1" s="18"/>
      <c r="DHX1" s="18"/>
      <c r="DHY1" s="18"/>
      <c r="DHZ1" s="18"/>
      <c r="DIA1" s="18"/>
      <c r="DIB1" s="18"/>
      <c r="DIC1" s="18"/>
      <c r="DID1" s="18"/>
      <c r="DIE1" s="18"/>
      <c r="DIF1" s="18"/>
      <c r="DIG1" s="18"/>
      <c r="DIH1" s="18"/>
      <c r="DII1" s="18"/>
      <c r="DIJ1" s="18"/>
      <c r="DIK1" s="18"/>
      <c r="DIL1" s="18"/>
      <c r="DIM1" s="18"/>
      <c r="DIN1" s="18"/>
      <c r="DIO1" s="18"/>
      <c r="DIP1" s="18"/>
      <c r="DIQ1" s="18"/>
      <c r="DIR1" s="18"/>
      <c r="DIS1" s="18"/>
      <c r="DIT1" s="18"/>
      <c r="DIU1" s="18"/>
      <c r="DIV1" s="18"/>
      <c r="DIW1" s="18"/>
      <c r="DIX1" s="18"/>
      <c r="DIY1" s="18"/>
      <c r="DIZ1" s="18"/>
      <c r="DJA1" s="18"/>
      <c r="DJB1" s="18"/>
      <c r="DJC1" s="18"/>
      <c r="DJD1" s="18"/>
      <c r="DJE1" s="18"/>
      <c r="DJF1" s="18"/>
      <c r="DJG1" s="18"/>
      <c r="DJH1" s="18"/>
      <c r="DJI1" s="18"/>
      <c r="DJJ1" s="18"/>
      <c r="DJK1" s="18"/>
      <c r="DJL1" s="18"/>
      <c r="DJM1" s="18"/>
      <c r="DJN1" s="18"/>
      <c r="DJO1" s="18"/>
      <c r="DJP1" s="18"/>
      <c r="DJQ1" s="18"/>
      <c r="DJR1" s="18"/>
      <c r="DJS1" s="18"/>
      <c r="DJT1" s="18"/>
      <c r="DJU1" s="18"/>
      <c r="DJV1" s="18"/>
      <c r="DJW1" s="18"/>
      <c r="DJX1" s="18"/>
      <c r="DJY1" s="18"/>
      <c r="DJZ1" s="18"/>
      <c r="DKA1" s="18"/>
      <c r="DKB1" s="18"/>
      <c r="DKC1" s="18"/>
      <c r="DKD1" s="18"/>
      <c r="DKE1" s="18"/>
      <c r="DKF1" s="18"/>
      <c r="DKG1" s="18"/>
      <c r="DKH1" s="18"/>
      <c r="DKI1" s="18"/>
      <c r="DKJ1" s="18"/>
      <c r="DKK1" s="18"/>
      <c r="DKL1" s="18"/>
      <c r="DKM1" s="18"/>
      <c r="DKN1" s="18"/>
      <c r="DKO1" s="18"/>
      <c r="DKP1" s="18"/>
      <c r="DKQ1" s="18"/>
      <c r="DKR1" s="18"/>
      <c r="DKS1" s="18"/>
      <c r="DKT1" s="18"/>
      <c r="DKU1" s="18"/>
      <c r="DKV1" s="18"/>
      <c r="DKW1" s="18"/>
      <c r="DKX1" s="18"/>
      <c r="DKY1" s="18"/>
      <c r="DKZ1" s="18"/>
      <c r="DLA1" s="18"/>
      <c r="DLB1" s="18"/>
      <c r="DLC1" s="18"/>
      <c r="DLD1" s="18"/>
      <c r="DLE1" s="18"/>
      <c r="DLF1" s="18"/>
      <c r="DLG1" s="18"/>
      <c r="DLH1" s="18"/>
      <c r="DLI1" s="18"/>
      <c r="DLJ1" s="18"/>
      <c r="DLK1" s="18"/>
      <c r="DLL1" s="18"/>
      <c r="DLM1" s="18"/>
      <c r="DLN1" s="18"/>
      <c r="DLO1" s="18"/>
      <c r="DLP1" s="18"/>
      <c r="DLQ1" s="18"/>
      <c r="DLR1" s="18"/>
      <c r="DLS1" s="18"/>
      <c r="DLT1" s="18"/>
      <c r="DLU1" s="18"/>
      <c r="DLV1" s="18"/>
      <c r="DLW1" s="18"/>
      <c r="DLX1" s="18"/>
      <c r="DLY1" s="18"/>
      <c r="DLZ1" s="18"/>
      <c r="DMA1" s="18"/>
      <c r="DMB1" s="18"/>
      <c r="DMC1" s="18"/>
      <c r="DMD1" s="18"/>
      <c r="DME1" s="18"/>
      <c r="DMF1" s="18"/>
      <c r="DMG1" s="18"/>
      <c r="DMH1" s="18"/>
      <c r="DMI1" s="18"/>
      <c r="DMJ1" s="18"/>
      <c r="DMK1" s="18"/>
      <c r="DML1" s="18"/>
      <c r="DMM1" s="18"/>
      <c r="DMN1" s="18"/>
      <c r="DMO1" s="18"/>
      <c r="DMP1" s="18"/>
      <c r="DMQ1" s="18"/>
      <c r="DMR1" s="18"/>
      <c r="DMS1" s="18"/>
      <c r="DMT1" s="18"/>
      <c r="DMU1" s="18"/>
      <c r="DMV1" s="18"/>
      <c r="DMW1" s="18"/>
      <c r="DMX1" s="18"/>
      <c r="DMY1" s="18"/>
      <c r="DMZ1" s="18"/>
      <c r="DNA1" s="18"/>
      <c r="DNB1" s="18"/>
      <c r="DNC1" s="18"/>
      <c r="DND1" s="18"/>
      <c r="DNE1" s="18"/>
      <c r="DNF1" s="18"/>
      <c r="DNG1" s="18"/>
      <c r="DNH1" s="18"/>
      <c r="DNI1" s="18"/>
      <c r="DNJ1" s="18"/>
      <c r="DNK1" s="18"/>
      <c r="DNL1" s="18"/>
      <c r="DNM1" s="18"/>
      <c r="DNN1" s="18"/>
      <c r="DNO1" s="18"/>
      <c r="DNP1" s="18"/>
      <c r="DNQ1" s="18"/>
      <c r="DNR1" s="18"/>
      <c r="DNS1" s="18"/>
      <c r="DNT1" s="18"/>
      <c r="DNU1" s="18"/>
      <c r="DNV1" s="18"/>
      <c r="DNW1" s="18"/>
      <c r="DNX1" s="18"/>
      <c r="DNY1" s="18"/>
      <c r="DNZ1" s="18"/>
      <c r="DOA1" s="18"/>
      <c r="DOB1" s="18"/>
      <c r="DOC1" s="18"/>
      <c r="DOD1" s="18"/>
      <c r="DOE1" s="18"/>
      <c r="DOF1" s="18"/>
      <c r="DOG1" s="18"/>
      <c r="DOH1" s="18"/>
      <c r="DOI1" s="18"/>
      <c r="DOJ1" s="18"/>
      <c r="DOK1" s="18"/>
      <c r="DOL1" s="18"/>
      <c r="DOM1" s="18"/>
      <c r="DON1" s="18"/>
      <c r="DOO1" s="18"/>
      <c r="DOP1" s="18"/>
      <c r="DOQ1" s="18"/>
      <c r="DOR1" s="18"/>
      <c r="DOS1" s="18"/>
      <c r="DOT1" s="18"/>
      <c r="DOU1" s="18"/>
      <c r="DOV1" s="18"/>
      <c r="DOW1" s="18"/>
      <c r="DOX1" s="18"/>
      <c r="DOY1" s="18"/>
      <c r="DOZ1" s="18"/>
      <c r="DPA1" s="18"/>
      <c r="DPB1" s="18"/>
      <c r="DPC1" s="18"/>
      <c r="DPD1" s="18"/>
      <c r="DPE1" s="18"/>
      <c r="DPF1" s="18"/>
      <c r="DPG1" s="18"/>
      <c r="DPH1" s="18"/>
      <c r="DPI1" s="18"/>
      <c r="DPJ1" s="18"/>
      <c r="DPK1" s="18"/>
      <c r="DPL1" s="18"/>
      <c r="DPM1" s="18"/>
      <c r="DPN1" s="18"/>
      <c r="DPO1" s="18"/>
      <c r="DPP1" s="18"/>
      <c r="DPQ1" s="18"/>
      <c r="DPR1" s="18"/>
      <c r="DPS1" s="18"/>
      <c r="DPT1" s="18"/>
      <c r="DPU1" s="18"/>
      <c r="DPV1" s="18"/>
      <c r="DPW1" s="18"/>
      <c r="DPX1" s="18"/>
      <c r="DPY1" s="18"/>
      <c r="DPZ1" s="18"/>
      <c r="DQA1" s="18"/>
      <c r="DQB1" s="18"/>
      <c r="DQC1" s="18"/>
      <c r="DQD1" s="18"/>
      <c r="DQE1" s="18"/>
      <c r="DQF1" s="18"/>
      <c r="DQG1" s="18"/>
      <c r="DQH1" s="18"/>
      <c r="DQI1" s="18"/>
      <c r="DQJ1" s="18"/>
      <c r="DQK1" s="18"/>
      <c r="DQL1" s="18"/>
      <c r="DQM1" s="18"/>
      <c r="DQN1" s="18"/>
      <c r="DQO1" s="18"/>
      <c r="DQP1" s="18"/>
      <c r="DQQ1" s="18"/>
      <c r="DQR1" s="18"/>
      <c r="DQS1" s="18"/>
      <c r="DQT1" s="18"/>
      <c r="DQU1" s="18"/>
      <c r="DQV1" s="18"/>
      <c r="DQW1" s="18"/>
      <c r="DQX1" s="18"/>
      <c r="DQY1" s="18"/>
      <c r="DQZ1" s="18"/>
      <c r="DRA1" s="18"/>
      <c r="DRB1" s="18"/>
      <c r="DRC1" s="18"/>
      <c r="DRD1" s="18"/>
      <c r="DRE1" s="18"/>
      <c r="DRF1" s="18"/>
      <c r="DRG1" s="18"/>
      <c r="DRH1" s="18"/>
      <c r="DRI1" s="18"/>
      <c r="DRJ1" s="18"/>
      <c r="DRK1" s="18"/>
      <c r="DRL1" s="18"/>
      <c r="DRM1" s="18"/>
      <c r="DRN1" s="18"/>
      <c r="DRO1" s="18"/>
      <c r="DRP1" s="18"/>
      <c r="DRQ1" s="18"/>
      <c r="DRR1" s="18"/>
      <c r="DRS1" s="18"/>
      <c r="DRT1" s="18"/>
      <c r="DRU1" s="18"/>
      <c r="DRV1" s="18"/>
      <c r="DRW1" s="18"/>
      <c r="DRX1" s="18"/>
      <c r="DRY1" s="18"/>
      <c r="DRZ1" s="18"/>
      <c r="DSA1" s="18"/>
      <c r="DSB1" s="18"/>
      <c r="DSC1" s="18"/>
      <c r="DSD1" s="18"/>
      <c r="DSE1" s="18"/>
      <c r="DSF1" s="18"/>
      <c r="DSG1" s="18"/>
      <c r="DSH1" s="18"/>
      <c r="DSI1" s="18"/>
      <c r="DSJ1" s="18"/>
      <c r="DSK1" s="18"/>
      <c r="DSL1" s="18"/>
      <c r="DSM1" s="18"/>
      <c r="DSN1" s="18"/>
      <c r="DSO1" s="18"/>
      <c r="DSP1" s="18"/>
      <c r="DSQ1" s="18"/>
      <c r="DSR1" s="18"/>
      <c r="DSS1" s="18"/>
      <c r="DST1" s="18"/>
      <c r="DSU1" s="18"/>
      <c r="DSV1" s="18"/>
      <c r="DSW1" s="18"/>
      <c r="DSX1" s="18"/>
      <c r="DSY1" s="18"/>
      <c r="DSZ1" s="18"/>
      <c r="DTA1" s="18"/>
      <c r="DTB1" s="18"/>
      <c r="DTC1" s="18"/>
      <c r="DTD1" s="18"/>
      <c r="DTE1" s="18"/>
      <c r="DTF1" s="18"/>
      <c r="DTG1" s="18"/>
      <c r="DTH1" s="18"/>
      <c r="DTI1" s="18"/>
      <c r="DTJ1" s="18"/>
      <c r="DTK1" s="18"/>
      <c r="DTL1" s="18"/>
      <c r="DTM1" s="18"/>
      <c r="DTN1" s="18"/>
      <c r="DTO1" s="18"/>
      <c r="DTP1" s="18"/>
      <c r="DTQ1" s="18"/>
      <c r="DTR1" s="18"/>
      <c r="DTS1" s="18"/>
      <c r="DTT1" s="18"/>
      <c r="DTU1" s="18"/>
      <c r="DTV1" s="18"/>
      <c r="DTW1" s="18"/>
      <c r="DTX1" s="18"/>
      <c r="DTY1" s="18"/>
      <c r="DTZ1" s="18"/>
      <c r="DUA1" s="18"/>
      <c r="DUB1" s="18"/>
      <c r="DUC1" s="18"/>
      <c r="DUD1" s="18"/>
      <c r="DUE1" s="18"/>
      <c r="DUF1" s="18"/>
      <c r="DUG1" s="18"/>
      <c r="DUH1" s="18"/>
      <c r="DUI1" s="18"/>
      <c r="DUJ1" s="18"/>
      <c r="DUK1" s="18"/>
      <c r="DUL1" s="18"/>
      <c r="DUM1" s="18"/>
      <c r="DUN1" s="18"/>
      <c r="DUO1" s="18"/>
      <c r="DUP1" s="18"/>
      <c r="DUQ1" s="18"/>
      <c r="DUR1" s="18"/>
      <c r="DUS1" s="18"/>
      <c r="DUT1" s="18"/>
      <c r="DUU1" s="18"/>
      <c r="DUV1" s="18"/>
      <c r="DUW1" s="18"/>
      <c r="DUX1" s="18"/>
      <c r="DUY1" s="18"/>
      <c r="DUZ1" s="18"/>
      <c r="DVA1" s="18"/>
      <c r="DVB1" s="18"/>
      <c r="DVC1" s="18"/>
      <c r="DVD1" s="18"/>
      <c r="DVE1" s="18"/>
      <c r="DVF1" s="18"/>
      <c r="DVG1" s="18"/>
      <c r="DVH1" s="18"/>
      <c r="DVI1" s="18"/>
      <c r="DVJ1" s="18"/>
      <c r="DVK1" s="18"/>
      <c r="DVL1" s="18"/>
      <c r="DVM1" s="18"/>
      <c r="DVN1" s="18"/>
      <c r="DVO1" s="18"/>
      <c r="DVP1" s="18"/>
      <c r="DVQ1" s="18"/>
      <c r="DVR1" s="18"/>
      <c r="DVS1" s="18"/>
      <c r="DVT1" s="18"/>
      <c r="DVU1" s="18"/>
      <c r="DVV1" s="18"/>
      <c r="DVW1" s="18"/>
      <c r="DVX1" s="18"/>
      <c r="DVY1" s="18"/>
      <c r="DVZ1" s="18"/>
      <c r="DWA1" s="18"/>
      <c r="DWB1" s="18"/>
      <c r="DWC1" s="18"/>
      <c r="DWD1" s="18"/>
      <c r="DWE1" s="18"/>
      <c r="DWF1" s="18"/>
      <c r="DWG1" s="18"/>
      <c r="DWH1" s="18"/>
      <c r="DWI1" s="18"/>
      <c r="DWJ1" s="18"/>
      <c r="DWK1" s="18"/>
      <c r="DWL1" s="18"/>
      <c r="DWM1" s="18"/>
      <c r="DWN1" s="18"/>
      <c r="DWO1" s="18"/>
      <c r="DWP1" s="18"/>
      <c r="DWQ1" s="18"/>
      <c r="DWR1" s="18"/>
      <c r="DWS1" s="18"/>
      <c r="DWT1" s="18"/>
      <c r="DWU1" s="18"/>
      <c r="DWV1" s="18"/>
      <c r="DWW1" s="18"/>
      <c r="DWX1" s="18"/>
      <c r="DWY1" s="18"/>
      <c r="DWZ1" s="18"/>
      <c r="DXA1" s="18"/>
      <c r="DXB1" s="18"/>
      <c r="DXC1" s="18"/>
      <c r="DXD1" s="18"/>
      <c r="DXE1" s="18"/>
      <c r="DXF1" s="18"/>
      <c r="DXG1" s="18"/>
      <c r="DXH1" s="18"/>
      <c r="DXI1" s="18"/>
      <c r="DXJ1" s="18"/>
      <c r="DXK1" s="18"/>
      <c r="DXL1" s="18"/>
      <c r="DXM1" s="18"/>
      <c r="DXN1" s="18"/>
      <c r="DXO1" s="18"/>
      <c r="DXP1" s="18"/>
      <c r="DXQ1" s="18"/>
      <c r="DXR1" s="18"/>
      <c r="DXS1" s="18"/>
      <c r="DXT1" s="18"/>
      <c r="DXU1" s="18"/>
      <c r="DXV1" s="18"/>
      <c r="DXW1" s="18"/>
      <c r="DXX1" s="18"/>
      <c r="DXY1" s="18"/>
      <c r="DXZ1" s="18"/>
      <c r="DYA1" s="18"/>
      <c r="DYB1" s="18"/>
      <c r="DYC1" s="18"/>
      <c r="DYD1" s="18"/>
      <c r="DYE1" s="18"/>
      <c r="DYF1" s="18"/>
      <c r="DYG1" s="18"/>
      <c r="DYH1" s="18"/>
      <c r="DYI1" s="18"/>
      <c r="DYJ1" s="18"/>
      <c r="DYK1" s="18"/>
      <c r="DYL1" s="18"/>
      <c r="DYM1" s="18"/>
      <c r="DYN1" s="18"/>
      <c r="DYO1" s="18"/>
      <c r="DYP1" s="18"/>
      <c r="DYQ1" s="18"/>
      <c r="DYR1" s="18"/>
      <c r="DYS1" s="18"/>
      <c r="DYT1" s="18"/>
      <c r="DYU1" s="18"/>
      <c r="DYV1" s="18"/>
      <c r="DYW1" s="18"/>
      <c r="DYX1" s="18"/>
      <c r="DYY1" s="18"/>
      <c r="DYZ1" s="18"/>
      <c r="DZA1" s="18"/>
      <c r="DZB1" s="18"/>
      <c r="DZC1" s="18"/>
      <c r="DZD1" s="18"/>
      <c r="DZE1" s="18"/>
      <c r="DZF1" s="18"/>
      <c r="DZG1" s="18"/>
      <c r="DZH1" s="18"/>
      <c r="DZI1" s="18"/>
      <c r="DZJ1" s="18"/>
      <c r="DZK1" s="18"/>
      <c r="DZL1" s="18"/>
      <c r="DZM1" s="18"/>
      <c r="DZN1" s="18"/>
      <c r="DZO1" s="18"/>
      <c r="DZP1" s="18"/>
      <c r="DZQ1" s="18"/>
      <c r="DZR1" s="18"/>
      <c r="DZS1" s="18"/>
      <c r="DZT1" s="18"/>
      <c r="DZU1" s="18"/>
      <c r="DZV1" s="18"/>
      <c r="DZW1" s="18"/>
      <c r="DZX1" s="18"/>
      <c r="DZY1" s="18"/>
      <c r="DZZ1" s="18"/>
      <c r="EAA1" s="18"/>
      <c r="EAB1" s="18"/>
      <c r="EAC1" s="18"/>
      <c r="EAD1" s="18"/>
      <c r="EAE1" s="18"/>
      <c r="EAF1" s="18"/>
      <c r="EAG1" s="18"/>
      <c r="EAH1" s="18"/>
      <c r="EAI1" s="18"/>
      <c r="EAJ1" s="18"/>
      <c r="EAK1" s="18"/>
      <c r="EAL1" s="18"/>
      <c r="EAM1" s="18"/>
      <c r="EAN1" s="18"/>
      <c r="EAO1" s="18"/>
      <c r="EAP1" s="18"/>
      <c r="EAQ1" s="18"/>
      <c r="EAR1" s="18"/>
      <c r="EAS1" s="18"/>
      <c r="EAT1" s="18"/>
      <c r="EAU1" s="18"/>
      <c r="EAV1" s="18"/>
      <c r="EAW1" s="18"/>
      <c r="EAX1" s="18"/>
      <c r="EAY1" s="18"/>
      <c r="EAZ1" s="18"/>
      <c r="EBA1" s="18"/>
      <c r="EBB1" s="18"/>
      <c r="EBC1" s="18"/>
      <c r="EBD1" s="18"/>
      <c r="EBE1" s="18"/>
      <c r="EBF1" s="18"/>
      <c r="EBG1" s="18"/>
      <c r="EBH1" s="18"/>
      <c r="EBI1" s="18"/>
      <c r="EBJ1" s="18"/>
      <c r="EBK1" s="18"/>
      <c r="EBL1" s="18"/>
      <c r="EBM1" s="18"/>
      <c r="EBN1" s="18"/>
      <c r="EBO1" s="18"/>
      <c r="EBP1" s="18"/>
      <c r="EBQ1" s="18"/>
      <c r="EBR1" s="18"/>
      <c r="EBS1" s="18"/>
      <c r="EBT1" s="18"/>
      <c r="EBU1" s="18"/>
      <c r="EBV1" s="18"/>
      <c r="EBW1" s="18"/>
      <c r="EBX1" s="18"/>
      <c r="EBY1" s="18"/>
      <c r="EBZ1" s="18"/>
      <c r="ECA1" s="18"/>
      <c r="ECB1" s="18"/>
      <c r="ECC1" s="18"/>
      <c r="ECD1" s="18"/>
      <c r="ECE1" s="18"/>
      <c r="ECF1" s="18"/>
      <c r="ECG1" s="18"/>
      <c r="ECH1" s="18"/>
      <c r="ECI1" s="18"/>
      <c r="ECJ1" s="18"/>
      <c r="ECK1" s="18"/>
      <c r="ECL1" s="18"/>
      <c r="ECM1" s="18"/>
      <c r="ECN1" s="18"/>
      <c r="ECO1" s="18"/>
      <c r="ECP1" s="18"/>
      <c r="ECQ1" s="18"/>
      <c r="ECR1" s="18"/>
      <c r="ECS1" s="18"/>
      <c r="ECT1" s="18"/>
      <c r="ECU1" s="18"/>
      <c r="ECV1" s="18"/>
      <c r="ECW1" s="18"/>
      <c r="ECX1" s="18"/>
      <c r="ECY1" s="18"/>
      <c r="ECZ1" s="18"/>
      <c r="EDA1" s="18"/>
      <c r="EDB1" s="18"/>
      <c r="EDC1" s="18"/>
      <c r="EDD1" s="18"/>
      <c r="EDE1" s="18"/>
      <c r="EDF1" s="18"/>
      <c r="EDG1" s="18"/>
      <c r="EDH1" s="18"/>
      <c r="EDI1" s="18"/>
      <c r="EDJ1" s="18"/>
      <c r="EDK1" s="18"/>
      <c r="EDL1" s="18"/>
      <c r="EDM1" s="18"/>
      <c r="EDN1" s="18"/>
      <c r="EDO1" s="18"/>
      <c r="EDP1" s="18"/>
      <c r="EDQ1" s="18"/>
      <c r="EDR1" s="18"/>
      <c r="EDS1" s="18"/>
      <c r="EDT1" s="18"/>
      <c r="EDU1" s="18"/>
      <c r="EDV1" s="18"/>
      <c r="EDW1" s="18"/>
      <c r="EDX1" s="18"/>
      <c r="EDY1" s="18"/>
      <c r="EDZ1" s="18"/>
      <c r="EEA1" s="18"/>
      <c r="EEB1" s="18"/>
      <c r="EEC1" s="18"/>
      <c r="EED1" s="18"/>
      <c r="EEE1" s="18"/>
      <c r="EEF1" s="18"/>
      <c r="EEG1" s="18"/>
      <c r="EEH1" s="18"/>
      <c r="EEI1" s="18"/>
      <c r="EEJ1" s="18"/>
      <c r="EEK1" s="18"/>
      <c r="EEL1" s="18"/>
      <c r="EEM1" s="18"/>
      <c r="EEN1" s="18"/>
      <c r="EEO1" s="18"/>
      <c r="EEP1" s="18"/>
      <c r="EEQ1" s="18"/>
      <c r="EER1" s="18"/>
      <c r="EES1" s="18"/>
      <c r="EET1" s="18"/>
      <c r="EEU1" s="18"/>
      <c r="EEV1" s="18"/>
      <c r="EEW1" s="18"/>
      <c r="EEX1" s="18"/>
      <c r="EEY1" s="18"/>
      <c r="EEZ1" s="18"/>
      <c r="EFA1" s="18"/>
      <c r="EFB1" s="18"/>
      <c r="EFC1" s="18"/>
      <c r="EFD1" s="18"/>
      <c r="EFE1" s="18"/>
      <c r="EFF1" s="18"/>
      <c r="EFG1" s="18"/>
      <c r="EFH1" s="18"/>
      <c r="EFI1" s="18"/>
      <c r="EFJ1" s="18"/>
      <c r="EFK1" s="18"/>
      <c r="EFL1" s="18"/>
      <c r="EFM1" s="18"/>
      <c r="EFN1" s="18"/>
      <c r="EFO1" s="18"/>
      <c r="EFP1" s="18"/>
      <c r="EFQ1" s="18"/>
      <c r="EFR1" s="18"/>
      <c r="EFS1" s="18"/>
      <c r="EFT1" s="18"/>
      <c r="EFU1" s="18"/>
      <c r="EFV1" s="18"/>
      <c r="EFW1" s="18"/>
      <c r="EFX1" s="18"/>
      <c r="EFY1" s="18"/>
      <c r="EFZ1" s="18"/>
      <c r="EGA1" s="18"/>
      <c r="EGB1" s="18"/>
      <c r="EGC1" s="18"/>
      <c r="EGD1" s="18"/>
      <c r="EGE1" s="18"/>
      <c r="EGF1" s="18"/>
      <c r="EGG1" s="18"/>
      <c r="EGH1" s="18"/>
      <c r="EGI1" s="18"/>
      <c r="EGJ1" s="18"/>
      <c r="EGK1" s="18"/>
      <c r="EGL1" s="18"/>
      <c r="EGM1" s="18"/>
      <c r="EGN1" s="18"/>
      <c r="EGO1" s="18"/>
      <c r="EGP1" s="18"/>
      <c r="EGQ1" s="18"/>
      <c r="EGR1" s="18"/>
      <c r="EGS1" s="18"/>
      <c r="EGT1" s="18"/>
      <c r="EGU1" s="18"/>
      <c r="EGV1" s="18"/>
      <c r="EGW1" s="18"/>
      <c r="EGX1" s="18"/>
      <c r="EGY1" s="18"/>
      <c r="EGZ1" s="18"/>
      <c r="EHA1" s="18"/>
      <c r="EHB1" s="18"/>
      <c r="EHC1" s="18"/>
      <c r="EHD1" s="18"/>
      <c r="EHE1" s="18"/>
      <c r="EHF1" s="18"/>
      <c r="EHG1" s="18"/>
      <c r="EHH1" s="18"/>
      <c r="EHI1" s="18"/>
      <c r="EHJ1" s="18"/>
      <c r="EHK1" s="18"/>
      <c r="EHL1" s="18"/>
      <c r="EHM1" s="18"/>
      <c r="EHN1" s="18"/>
      <c r="EHO1" s="18"/>
      <c r="EHP1" s="18"/>
      <c r="EHQ1" s="18"/>
      <c r="EHR1" s="18"/>
      <c r="EHS1" s="18"/>
      <c r="EHT1" s="18"/>
      <c r="EHU1" s="18"/>
      <c r="EHV1" s="18"/>
      <c r="EHW1" s="18"/>
      <c r="EHX1" s="18"/>
      <c r="EHY1" s="18"/>
      <c r="EHZ1" s="18"/>
      <c r="EIA1" s="18"/>
      <c r="EIB1" s="18"/>
      <c r="EIC1" s="18"/>
      <c r="EID1" s="18"/>
      <c r="EIE1" s="18"/>
      <c r="EIF1" s="18"/>
      <c r="EIG1" s="18"/>
      <c r="EIH1" s="18"/>
      <c r="EII1" s="18"/>
      <c r="EIJ1" s="18"/>
      <c r="EIK1" s="18"/>
      <c r="EIL1" s="18"/>
      <c r="EIM1" s="18"/>
      <c r="EIN1" s="18"/>
      <c r="EIO1" s="18"/>
      <c r="EIP1" s="18"/>
      <c r="EIQ1" s="18"/>
      <c r="EIR1" s="18"/>
      <c r="EIS1" s="18"/>
      <c r="EIT1" s="18"/>
      <c r="EIU1" s="18"/>
      <c r="EIV1" s="18"/>
      <c r="EIW1" s="18"/>
      <c r="EIX1" s="18"/>
      <c r="EIY1" s="18"/>
      <c r="EIZ1" s="18"/>
      <c r="EJA1" s="18"/>
      <c r="EJB1" s="18"/>
      <c r="EJC1" s="18"/>
      <c r="EJD1" s="18"/>
      <c r="EJE1" s="18"/>
      <c r="EJF1" s="18"/>
      <c r="EJG1" s="18"/>
      <c r="EJH1" s="18"/>
      <c r="EJI1" s="18"/>
      <c r="EJJ1" s="18"/>
      <c r="EJK1" s="18"/>
      <c r="EJL1" s="18"/>
      <c r="EJM1" s="18"/>
      <c r="EJN1" s="18"/>
      <c r="EJO1" s="18"/>
      <c r="EJP1" s="18"/>
      <c r="EJQ1" s="18"/>
      <c r="EJR1" s="18"/>
      <c r="EJS1" s="18"/>
      <c r="EJT1" s="18"/>
      <c r="EJU1" s="18"/>
      <c r="EJV1" s="18"/>
      <c r="EJW1" s="18"/>
      <c r="EJX1" s="18"/>
      <c r="EJY1" s="18"/>
      <c r="EJZ1" s="18"/>
      <c r="EKA1" s="18"/>
      <c r="EKB1" s="18"/>
      <c r="EKC1" s="18"/>
      <c r="EKD1" s="18"/>
      <c r="EKE1" s="18"/>
      <c r="EKF1" s="18"/>
      <c r="EKG1" s="18"/>
      <c r="EKH1" s="18"/>
      <c r="EKI1" s="18"/>
      <c r="EKJ1" s="18"/>
      <c r="EKK1" s="18"/>
      <c r="EKL1" s="18"/>
      <c r="EKM1" s="18"/>
      <c r="EKN1" s="18"/>
      <c r="EKO1" s="18"/>
      <c r="EKP1" s="18"/>
      <c r="EKQ1" s="18"/>
      <c r="EKR1" s="18"/>
      <c r="EKS1" s="18"/>
      <c r="EKT1" s="18"/>
      <c r="EKU1" s="18"/>
      <c r="EKV1" s="18"/>
      <c r="EKW1" s="18"/>
      <c r="EKX1" s="18"/>
      <c r="EKY1" s="18"/>
      <c r="EKZ1" s="18"/>
      <c r="ELA1" s="18"/>
      <c r="ELB1" s="18"/>
      <c r="ELC1" s="18"/>
      <c r="ELD1" s="18"/>
      <c r="ELE1" s="18"/>
      <c r="ELF1" s="18"/>
      <c r="ELG1" s="18"/>
      <c r="ELH1" s="18"/>
      <c r="ELI1" s="18"/>
      <c r="ELJ1" s="18"/>
      <c r="ELK1" s="18"/>
      <c r="ELL1" s="18"/>
      <c r="ELM1" s="18"/>
      <c r="ELN1" s="18"/>
      <c r="ELO1" s="18"/>
      <c r="ELP1" s="18"/>
      <c r="ELQ1" s="18"/>
      <c r="ELR1" s="18"/>
      <c r="ELS1" s="18"/>
      <c r="ELT1" s="18"/>
      <c r="ELU1" s="18"/>
      <c r="ELV1" s="18"/>
      <c r="ELW1" s="18"/>
      <c r="ELX1" s="18"/>
      <c r="ELY1" s="18"/>
      <c r="ELZ1" s="18"/>
      <c r="EMA1" s="18"/>
      <c r="EMB1" s="18"/>
      <c r="EMC1" s="18"/>
      <c r="EMD1" s="18"/>
      <c r="EME1" s="18"/>
      <c r="EMF1" s="18"/>
      <c r="EMG1" s="18"/>
      <c r="EMH1" s="18"/>
      <c r="EMI1" s="18"/>
      <c r="EMJ1" s="18"/>
      <c r="EMK1" s="18"/>
      <c r="EML1" s="18"/>
      <c r="EMM1" s="18"/>
      <c r="EMN1" s="18"/>
      <c r="EMO1" s="18"/>
      <c r="EMP1" s="18"/>
      <c r="EMQ1" s="18"/>
      <c r="EMR1" s="18"/>
      <c r="EMS1" s="18"/>
      <c r="EMT1" s="18"/>
      <c r="EMU1" s="18"/>
      <c r="EMV1" s="18"/>
      <c r="EMW1" s="18"/>
      <c r="EMX1" s="18"/>
      <c r="EMY1" s="18"/>
      <c r="EMZ1" s="18"/>
      <c r="ENA1" s="18"/>
      <c r="ENB1" s="18"/>
      <c r="ENC1" s="18"/>
      <c r="END1" s="18"/>
      <c r="ENE1" s="18"/>
      <c r="ENF1" s="18"/>
      <c r="ENG1" s="18"/>
      <c r="ENH1" s="18"/>
      <c r="ENI1" s="18"/>
      <c r="ENJ1" s="18"/>
      <c r="ENK1" s="18"/>
      <c r="ENL1" s="18"/>
      <c r="ENM1" s="18"/>
      <c r="ENN1" s="18"/>
      <c r="ENO1" s="18"/>
      <c r="ENP1" s="18"/>
      <c r="ENQ1" s="18"/>
      <c r="ENR1" s="18"/>
      <c r="ENS1" s="18"/>
      <c r="ENT1" s="18"/>
      <c r="ENU1" s="18"/>
      <c r="ENV1" s="18"/>
      <c r="ENW1" s="18"/>
      <c r="ENX1" s="18"/>
      <c r="ENY1" s="18"/>
      <c r="ENZ1" s="18"/>
      <c r="EOA1" s="18"/>
      <c r="EOB1" s="18"/>
      <c r="EOC1" s="18"/>
      <c r="EOD1" s="18"/>
      <c r="EOE1" s="18"/>
      <c r="EOF1" s="18"/>
      <c r="EOG1" s="18"/>
      <c r="EOH1" s="18"/>
      <c r="EOI1" s="18"/>
      <c r="EOJ1" s="18"/>
      <c r="EOK1" s="18"/>
      <c r="EOL1" s="18"/>
      <c r="EOM1" s="18"/>
      <c r="EON1" s="18"/>
      <c r="EOO1" s="18"/>
      <c r="EOP1" s="18"/>
      <c r="EOQ1" s="18"/>
      <c r="EOR1" s="18"/>
      <c r="EOS1" s="18"/>
      <c r="EOT1" s="18"/>
      <c r="EOU1" s="18"/>
      <c r="EOV1" s="18"/>
      <c r="EOW1" s="18"/>
      <c r="EOX1" s="18"/>
      <c r="EOY1" s="18"/>
      <c r="EOZ1" s="18"/>
      <c r="EPA1" s="18"/>
      <c r="EPB1" s="18"/>
      <c r="EPC1" s="18"/>
      <c r="EPD1" s="18"/>
      <c r="EPE1" s="18"/>
      <c r="EPF1" s="18"/>
      <c r="EPG1" s="18"/>
      <c r="EPH1" s="18"/>
      <c r="EPI1" s="18"/>
      <c r="EPJ1" s="18"/>
      <c r="EPK1" s="18"/>
      <c r="EPL1" s="18"/>
      <c r="EPM1" s="18"/>
      <c r="EPN1" s="18"/>
      <c r="EPO1" s="18"/>
      <c r="EPP1" s="18"/>
      <c r="EPQ1" s="18"/>
      <c r="EPR1" s="18"/>
      <c r="EPS1" s="18"/>
      <c r="EPT1" s="18"/>
      <c r="EPU1" s="18"/>
      <c r="EPV1" s="18"/>
      <c r="EPW1" s="18"/>
      <c r="EPX1" s="18"/>
      <c r="EPY1" s="18"/>
      <c r="EPZ1" s="18"/>
      <c r="EQA1" s="18"/>
      <c r="EQB1" s="18"/>
      <c r="EQC1" s="18"/>
      <c r="EQD1" s="18"/>
      <c r="EQE1" s="18"/>
      <c r="EQF1" s="18"/>
      <c r="EQG1" s="18"/>
      <c r="EQH1" s="18"/>
      <c r="EQI1" s="18"/>
      <c r="EQJ1" s="18"/>
      <c r="EQK1" s="18"/>
      <c r="EQL1" s="18"/>
      <c r="EQM1" s="18"/>
      <c r="EQN1" s="18"/>
      <c r="EQO1" s="18"/>
      <c r="EQP1" s="18"/>
      <c r="EQQ1" s="18"/>
      <c r="EQR1" s="18"/>
      <c r="EQS1" s="18"/>
      <c r="EQT1" s="18"/>
      <c r="EQU1" s="18"/>
      <c r="EQV1" s="18"/>
      <c r="EQW1" s="18"/>
      <c r="EQX1" s="18"/>
      <c r="EQY1" s="18"/>
      <c r="EQZ1" s="18"/>
      <c r="ERA1" s="18"/>
      <c r="ERB1" s="18"/>
      <c r="ERC1" s="18"/>
      <c r="ERD1" s="18"/>
      <c r="ERE1" s="18"/>
      <c r="ERF1" s="18"/>
      <c r="ERG1" s="18"/>
      <c r="ERH1" s="18"/>
      <c r="ERI1" s="18"/>
      <c r="ERJ1" s="18"/>
      <c r="ERK1" s="18"/>
      <c r="ERL1" s="18"/>
      <c r="ERM1" s="18"/>
      <c r="ERN1" s="18"/>
      <c r="ERO1" s="18"/>
      <c r="ERP1" s="18"/>
      <c r="ERQ1" s="18"/>
      <c r="ERR1" s="18"/>
      <c r="ERS1" s="18"/>
      <c r="ERT1" s="18"/>
      <c r="ERU1" s="18"/>
      <c r="ERV1" s="18"/>
      <c r="ERW1" s="18"/>
      <c r="ERX1" s="18"/>
      <c r="ERY1" s="18"/>
      <c r="ERZ1" s="18"/>
      <c r="ESA1" s="18"/>
      <c r="ESB1" s="18"/>
      <c r="ESC1" s="18"/>
      <c r="ESD1" s="18"/>
      <c r="ESE1" s="18"/>
      <c r="ESF1" s="18"/>
      <c r="ESG1" s="18"/>
      <c r="ESH1" s="18"/>
      <c r="ESI1" s="18"/>
      <c r="ESJ1" s="18"/>
      <c r="ESK1" s="18"/>
      <c r="ESL1" s="18"/>
      <c r="ESM1" s="18"/>
      <c r="ESN1" s="18"/>
      <c r="ESO1" s="18"/>
      <c r="ESP1" s="18"/>
      <c r="ESQ1" s="18"/>
      <c r="ESR1" s="18"/>
      <c r="ESS1" s="18"/>
      <c r="EST1" s="18"/>
      <c r="ESU1" s="18"/>
      <c r="ESV1" s="18"/>
      <c r="ESW1" s="18"/>
      <c r="ESX1" s="18"/>
      <c r="ESY1" s="18"/>
      <c r="ESZ1" s="18"/>
      <c r="ETA1" s="18"/>
      <c r="ETB1" s="18"/>
      <c r="ETC1" s="18"/>
      <c r="ETD1" s="18"/>
      <c r="ETE1" s="18"/>
      <c r="ETF1" s="18"/>
      <c r="ETG1" s="18"/>
      <c r="ETH1" s="18"/>
      <c r="ETI1" s="18"/>
      <c r="ETJ1" s="18"/>
      <c r="ETK1" s="18"/>
      <c r="ETL1" s="18"/>
      <c r="ETM1" s="18"/>
      <c r="ETN1" s="18"/>
      <c r="ETO1" s="18"/>
      <c r="ETP1" s="18"/>
      <c r="ETQ1" s="18"/>
      <c r="ETR1" s="18"/>
      <c r="ETS1" s="18"/>
      <c r="ETT1" s="18"/>
      <c r="ETU1" s="18"/>
      <c r="ETV1" s="18"/>
      <c r="ETW1" s="18"/>
      <c r="ETX1" s="18"/>
      <c r="ETY1" s="18"/>
      <c r="ETZ1" s="18"/>
      <c r="EUA1" s="18"/>
      <c r="EUB1" s="18"/>
      <c r="EUC1" s="18"/>
      <c r="EUD1" s="18"/>
      <c r="EUE1" s="18"/>
      <c r="EUF1" s="18"/>
      <c r="EUG1" s="18"/>
      <c r="EUH1" s="18"/>
      <c r="EUI1" s="18"/>
      <c r="EUJ1" s="18"/>
      <c r="EUK1" s="18"/>
      <c r="EUL1" s="18"/>
      <c r="EUM1" s="18"/>
      <c r="EUN1" s="18"/>
      <c r="EUO1" s="18"/>
      <c r="EUP1" s="18"/>
      <c r="EUQ1" s="18"/>
      <c r="EUR1" s="18"/>
      <c r="EUS1" s="18"/>
      <c r="EUT1" s="18"/>
      <c r="EUU1" s="18"/>
      <c r="EUV1" s="18"/>
      <c r="EUW1" s="18"/>
      <c r="EUX1" s="18"/>
      <c r="EUY1" s="18"/>
      <c r="EUZ1" s="18"/>
      <c r="EVA1" s="18"/>
      <c r="EVB1" s="18"/>
      <c r="EVC1" s="18"/>
      <c r="EVD1" s="18"/>
      <c r="EVE1" s="18"/>
      <c r="EVF1" s="18"/>
      <c r="EVG1" s="18"/>
      <c r="EVH1" s="18"/>
      <c r="EVI1" s="18"/>
      <c r="EVJ1" s="18"/>
      <c r="EVK1" s="18"/>
      <c r="EVL1" s="18"/>
      <c r="EVM1" s="18"/>
      <c r="EVN1" s="18"/>
      <c r="EVO1" s="18"/>
      <c r="EVP1" s="18"/>
      <c r="EVQ1" s="18"/>
      <c r="EVR1" s="18"/>
      <c r="EVS1" s="18"/>
      <c r="EVT1" s="18"/>
      <c r="EVU1" s="18"/>
      <c r="EVV1" s="18"/>
      <c r="EVW1" s="18"/>
      <c r="EVX1" s="18"/>
      <c r="EVY1" s="18"/>
      <c r="EVZ1" s="18"/>
      <c r="EWA1" s="18"/>
      <c r="EWB1" s="18"/>
      <c r="EWC1" s="18"/>
      <c r="EWD1" s="18"/>
      <c r="EWE1" s="18"/>
      <c r="EWF1" s="18"/>
      <c r="EWG1" s="18"/>
      <c r="EWH1" s="18"/>
      <c r="EWI1" s="18"/>
      <c r="EWJ1" s="18"/>
      <c r="EWK1" s="18"/>
      <c r="EWL1" s="18"/>
      <c r="EWM1" s="18"/>
      <c r="EWN1" s="18"/>
      <c r="EWO1" s="18"/>
      <c r="EWP1" s="18"/>
      <c r="EWQ1" s="18"/>
      <c r="EWR1" s="18"/>
      <c r="EWS1" s="18"/>
      <c r="EWT1" s="18"/>
      <c r="EWU1" s="18"/>
      <c r="EWV1" s="18"/>
      <c r="EWW1" s="18"/>
      <c r="EWX1" s="18"/>
      <c r="EWY1" s="18"/>
      <c r="EWZ1" s="18"/>
      <c r="EXA1" s="18"/>
      <c r="EXB1" s="18"/>
      <c r="EXC1" s="18"/>
      <c r="EXD1" s="18"/>
      <c r="EXE1" s="18"/>
      <c r="EXF1" s="18"/>
      <c r="EXG1" s="18"/>
      <c r="EXH1" s="18"/>
      <c r="EXI1" s="18"/>
      <c r="EXJ1" s="18"/>
      <c r="EXK1" s="18"/>
      <c r="EXL1" s="18"/>
      <c r="EXM1" s="18"/>
      <c r="EXN1" s="18"/>
      <c r="EXO1" s="18"/>
      <c r="EXP1" s="18"/>
      <c r="EXQ1" s="18"/>
      <c r="EXR1" s="18"/>
      <c r="EXS1" s="18"/>
      <c r="EXT1" s="18"/>
      <c r="EXU1" s="18"/>
      <c r="EXV1" s="18"/>
      <c r="EXW1" s="18"/>
      <c r="EXX1" s="18"/>
      <c r="EXY1" s="18"/>
      <c r="EXZ1" s="18"/>
      <c r="EYA1" s="18"/>
      <c r="EYB1" s="18"/>
      <c r="EYC1" s="18"/>
      <c r="EYD1" s="18"/>
      <c r="EYE1" s="18"/>
      <c r="EYF1" s="18"/>
      <c r="EYG1" s="18"/>
      <c r="EYH1" s="18"/>
      <c r="EYI1" s="18"/>
      <c r="EYJ1" s="18"/>
      <c r="EYK1" s="18"/>
      <c r="EYL1" s="18"/>
      <c r="EYM1" s="18"/>
      <c r="EYN1" s="18"/>
      <c r="EYO1" s="18"/>
      <c r="EYP1" s="18"/>
      <c r="EYQ1" s="18"/>
      <c r="EYR1" s="18"/>
      <c r="EYS1" s="18"/>
      <c r="EYT1" s="18"/>
      <c r="EYU1" s="18"/>
      <c r="EYV1" s="18"/>
      <c r="EYW1" s="18"/>
      <c r="EYX1" s="18"/>
      <c r="EYY1" s="18"/>
      <c r="EYZ1" s="18"/>
      <c r="EZA1" s="18"/>
      <c r="EZB1" s="18"/>
      <c r="EZC1" s="18"/>
      <c r="EZD1" s="18"/>
      <c r="EZE1" s="18"/>
      <c r="EZF1" s="18"/>
      <c r="EZG1" s="18"/>
      <c r="EZH1" s="18"/>
      <c r="EZI1" s="18"/>
      <c r="EZJ1" s="18"/>
      <c r="EZK1" s="18"/>
      <c r="EZL1" s="18"/>
      <c r="EZM1" s="18"/>
      <c r="EZN1" s="18"/>
      <c r="EZO1" s="18"/>
      <c r="EZP1" s="18"/>
      <c r="EZQ1" s="18"/>
      <c r="EZR1" s="18"/>
      <c r="EZS1" s="18"/>
      <c r="EZT1" s="18"/>
      <c r="EZU1" s="18"/>
      <c r="EZV1" s="18"/>
      <c r="EZW1" s="18"/>
      <c r="EZX1" s="18"/>
      <c r="EZY1" s="18"/>
      <c r="EZZ1" s="18"/>
      <c r="FAA1" s="18"/>
      <c r="FAB1" s="18"/>
      <c r="FAC1" s="18"/>
      <c r="FAD1" s="18"/>
      <c r="FAE1" s="18"/>
      <c r="FAF1" s="18"/>
      <c r="FAG1" s="18"/>
      <c r="FAH1" s="18"/>
      <c r="FAI1" s="18"/>
      <c r="FAJ1" s="18"/>
      <c r="FAK1" s="18"/>
      <c r="FAL1" s="18"/>
      <c r="FAM1" s="18"/>
      <c r="FAN1" s="18"/>
      <c r="FAO1" s="18"/>
      <c r="FAP1" s="18"/>
      <c r="FAQ1" s="18"/>
      <c r="FAR1" s="18"/>
      <c r="FAS1" s="18"/>
      <c r="FAT1" s="18"/>
      <c r="FAU1" s="18"/>
      <c r="FAV1" s="18"/>
      <c r="FAW1" s="18"/>
      <c r="FAX1" s="18"/>
      <c r="FAY1" s="18"/>
      <c r="FAZ1" s="18"/>
      <c r="FBA1" s="18"/>
      <c r="FBB1" s="18"/>
      <c r="FBC1" s="18"/>
      <c r="FBD1" s="18"/>
      <c r="FBE1" s="18"/>
      <c r="FBF1" s="18"/>
      <c r="FBG1" s="18"/>
      <c r="FBH1" s="18"/>
      <c r="FBI1" s="18"/>
      <c r="FBJ1" s="18"/>
      <c r="FBK1" s="18"/>
      <c r="FBL1" s="18"/>
      <c r="FBM1" s="18"/>
      <c r="FBN1" s="18"/>
      <c r="FBO1" s="18"/>
      <c r="FBP1" s="18"/>
      <c r="FBQ1" s="18"/>
      <c r="FBR1" s="18"/>
      <c r="FBS1" s="18"/>
      <c r="FBT1" s="18"/>
      <c r="FBU1" s="18"/>
      <c r="FBV1" s="18"/>
      <c r="FBW1" s="18"/>
      <c r="FBX1" s="18"/>
      <c r="FBY1" s="18"/>
      <c r="FBZ1" s="18"/>
      <c r="FCA1" s="18"/>
      <c r="FCB1" s="18"/>
      <c r="FCC1" s="18"/>
      <c r="FCD1" s="18"/>
      <c r="FCE1" s="18"/>
      <c r="FCF1" s="18"/>
      <c r="FCG1" s="18"/>
      <c r="FCH1" s="18"/>
      <c r="FCI1" s="18"/>
      <c r="FCJ1" s="18"/>
      <c r="FCK1" s="18"/>
      <c r="FCL1" s="18"/>
      <c r="FCM1" s="18"/>
      <c r="FCN1" s="18"/>
      <c r="FCO1" s="18"/>
      <c r="FCP1" s="18"/>
      <c r="FCQ1" s="18"/>
      <c r="FCR1" s="18"/>
      <c r="FCS1" s="18"/>
      <c r="FCT1" s="18"/>
      <c r="FCU1" s="18"/>
      <c r="FCV1" s="18"/>
      <c r="FCW1" s="18"/>
      <c r="FCX1" s="18"/>
      <c r="FCY1" s="18"/>
      <c r="FCZ1" s="18"/>
      <c r="FDA1" s="18"/>
      <c r="FDB1" s="18"/>
      <c r="FDC1" s="18"/>
      <c r="FDD1" s="18"/>
      <c r="FDE1" s="18"/>
      <c r="FDF1" s="18"/>
      <c r="FDG1" s="18"/>
      <c r="FDH1" s="18"/>
      <c r="FDI1" s="18"/>
      <c r="FDJ1" s="18"/>
      <c r="FDK1" s="18"/>
      <c r="FDL1" s="18"/>
      <c r="FDM1" s="18"/>
      <c r="FDN1" s="18"/>
      <c r="FDO1" s="18"/>
      <c r="FDP1" s="18"/>
      <c r="FDQ1" s="18"/>
      <c r="FDR1" s="18"/>
      <c r="FDS1" s="18"/>
      <c r="FDT1" s="18"/>
      <c r="FDU1" s="18"/>
      <c r="FDV1" s="18"/>
      <c r="FDW1" s="18"/>
      <c r="FDX1" s="18"/>
      <c r="FDY1" s="18"/>
      <c r="FDZ1" s="18"/>
      <c r="FEA1" s="18"/>
      <c r="FEB1" s="18"/>
      <c r="FEC1" s="18"/>
      <c r="FED1" s="18"/>
      <c r="FEE1" s="18"/>
      <c r="FEF1" s="18"/>
      <c r="FEG1" s="18"/>
      <c r="FEH1" s="18"/>
      <c r="FEI1" s="18"/>
      <c r="FEJ1" s="18"/>
      <c r="FEK1" s="18"/>
      <c r="FEL1" s="18"/>
      <c r="FEM1" s="18"/>
      <c r="FEN1" s="18"/>
      <c r="FEO1" s="18"/>
      <c r="FEP1" s="18"/>
      <c r="FEQ1" s="18"/>
      <c r="FER1" s="18"/>
      <c r="FES1" s="18"/>
      <c r="FET1" s="18"/>
      <c r="FEU1" s="18"/>
      <c r="FEV1" s="18"/>
      <c r="FEW1" s="18"/>
      <c r="FEX1" s="18"/>
      <c r="FEY1" s="18"/>
      <c r="FEZ1" s="18"/>
      <c r="FFA1" s="18"/>
      <c r="FFB1" s="18"/>
      <c r="FFC1" s="18"/>
      <c r="FFD1" s="18"/>
      <c r="FFE1" s="18"/>
      <c r="FFF1" s="18"/>
      <c r="FFG1" s="18"/>
      <c r="FFH1" s="18"/>
      <c r="FFI1" s="18"/>
      <c r="FFJ1" s="18"/>
      <c r="FFK1" s="18"/>
      <c r="FFL1" s="18"/>
      <c r="FFM1" s="18"/>
      <c r="FFN1" s="18"/>
      <c r="FFO1" s="18"/>
      <c r="FFP1" s="18"/>
      <c r="FFQ1" s="18"/>
      <c r="FFR1" s="18"/>
      <c r="FFS1" s="18"/>
      <c r="FFT1" s="18"/>
      <c r="FFU1" s="18"/>
      <c r="FFV1" s="18"/>
      <c r="FFW1" s="18"/>
      <c r="FFX1" s="18"/>
      <c r="FFY1" s="18"/>
      <c r="FFZ1" s="18"/>
      <c r="FGA1" s="18"/>
      <c r="FGB1" s="18"/>
      <c r="FGC1" s="18"/>
      <c r="FGD1" s="18"/>
      <c r="FGE1" s="18"/>
      <c r="FGF1" s="18"/>
      <c r="FGG1" s="18"/>
      <c r="FGH1" s="18"/>
      <c r="FGI1" s="18"/>
      <c r="FGJ1" s="18"/>
      <c r="FGK1" s="18"/>
      <c r="FGL1" s="18"/>
      <c r="FGM1" s="18"/>
      <c r="FGN1" s="18"/>
      <c r="FGO1" s="18"/>
      <c r="FGP1" s="18"/>
      <c r="FGQ1" s="18"/>
      <c r="FGR1" s="18"/>
      <c r="FGS1" s="18"/>
      <c r="FGT1" s="18"/>
      <c r="FGU1" s="18"/>
      <c r="FGV1" s="18"/>
      <c r="FGW1" s="18"/>
      <c r="FGX1" s="18"/>
      <c r="FGY1" s="18"/>
      <c r="FGZ1" s="18"/>
      <c r="FHA1" s="18"/>
      <c r="FHB1" s="18"/>
      <c r="FHC1" s="18"/>
      <c r="FHD1" s="18"/>
      <c r="FHE1" s="18"/>
      <c r="FHF1" s="18"/>
      <c r="FHG1" s="18"/>
      <c r="FHH1" s="18"/>
      <c r="FHI1" s="18"/>
      <c r="FHJ1" s="18"/>
      <c r="FHK1" s="18"/>
      <c r="FHL1" s="18"/>
      <c r="FHM1" s="18"/>
      <c r="FHN1" s="18"/>
      <c r="FHO1" s="18"/>
      <c r="FHP1" s="18"/>
      <c r="FHQ1" s="18"/>
      <c r="FHR1" s="18"/>
      <c r="FHS1" s="18"/>
      <c r="FHT1" s="18"/>
      <c r="FHU1" s="18"/>
      <c r="FHV1" s="18"/>
      <c r="FHW1" s="18"/>
      <c r="FHX1" s="18"/>
      <c r="FHY1" s="18"/>
      <c r="FHZ1" s="18"/>
      <c r="FIA1" s="18"/>
      <c r="FIB1" s="18"/>
      <c r="FIC1" s="18"/>
      <c r="FID1" s="18"/>
      <c r="FIE1" s="18"/>
      <c r="FIF1" s="18"/>
      <c r="FIG1" s="18"/>
      <c r="FIH1" s="18"/>
      <c r="FII1" s="18"/>
      <c r="FIJ1" s="18"/>
      <c r="FIK1" s="18"/>
      <c r="FIL1" s="18"/>
      <c r="FIM1" s="18"/>
      <c r="FIN1" s="18"/>
      <c r="FIO1" s="18"/>
      <c r="FIP1" s="18"/>
      <c r="FIQ1" s="18"/>
      <c r="FIR1" s="18"/>
      <c r="FIS1" s="18"/>
      <c r="FIT1" s="18"/>
      <c r="FIU1" s="18"/>
      <c r="FIV1" s="18"/>
      <c r="FIW1" s="18"/>
      <c r="FIX1" s="18"/>
      <c r="FIY1" s="18"/>
      <c r="FIZ1" s="18"/>
      <c r="FJA1" s="18"/>
      <c r="FJB1" s="18"/>
      <c r="FJC1" s="18"/>
      <c r="FJD1" s="18"/>
      <c r="FJE1" s="18"/>
      <c r="FJF1" s="18"/>
      <c r="FJG1" s="18"/>
      <c r="FJH1" s="18"/>
      <c r="FJI1" s="18"/>
      <c r="FJJ1" s="18"/>
      <c r="FJK1" s="18"/>
      <c r="FJL1" s="18"/>
      <c r="FJM1" s="18"/>
      <c r="FJN1" s="18"/>
      <c r="FJO1" s="18"/>
      <c r="FJP1" s="18"/>
      <c r="FJQ1" s="18"/>
      <c r="FJR1" s="18"/>
      <c r="FJS1" s="18"/>
      <c r="FJT1" s="18"/>
      <c r="FJU1" s="18"/>
      <c r="FJV1" s="18"/>
      <c r="FJW1" s="18"/>
      <c r="FJX1" s="18"/>
      <c r="FJY1" s="18"/>
      <c r="FJZ1" s="18"/>
      <c r="FKA1" s="18"/>
      <c r="FKB1" s="18"/>
      <c r="FKC1" s="18"/>
      <c r="FKD1" s="18"/>
      <c r="FKE1" s="18"/>
      <c r="FKF1" s="18"/>
      <c r="FKG1" s="18"/>
      <c r="FKH1" s="18"/>
      <c r="FKI1" s="18"/>
      <c r="FKJ1" s="18"/>
      <c r="FKK1" s="18"/>
      <c r="FKL1" s="18"/>
      <c r="FKM1" s="18"/>
      <c r="FKN1" s="18"/>
      <c r="FKO1" s="18"/>
      <c r="FKP1" s="18"/>
      <c r="FKQ1" s="18"/>
      <c r="FKR1" s="18"/>
      <c r="FKS1" s="18"/>
      <c r="FKT1" s="18"/>
      <c r="FKU1" s="18"/>
      <c r="FKV1" s="18"/>
      <c r="FKW1" s="18"/>
      <c r="FKX1" s="18"/>
      <c r="FKY1" s="18"/>
      <c r="FKZ1" s="18"/>
      <c r="FLA1" s="18"/>
      <c r="FLB1" s="18"/>
      <c r="FLC1" s="18"/>
      <c r="FLD1" s="18"/>
      <c r="FLE1" s="18"/>
      <c r="FLF1" s="18"/>
      <c r="FLG1" s="18"/>
      <c r="FLH1" s="18"/>
      <c r="FLI1" s="18"/>
      <c r="FLJ1" s="18"/>
      <c r="FLK1" s="18"/>
      <c r="FLL1" s="18"/>
      <c r="FLM1" s="18"/>
      <c r="FLN1" s="18"/>
      <c r="FLO1" s="18"/>
      <c r="FLP1" s="18"/>
      <c r="FLQ1" s="18"/>
      <c r="FLR1" s="18"/>
      <c r="FLS1" s="18"/>
      <c r="FLT1" s="18"/>
      <c r="FLU1" s="18"/>
      <c r="FLV1" s="18"/>
      <c r="FLW1" s="18"/>
      <c r="FLX1" s="18"/>
      <c r="FLY1" s="18"/>
      <c r="FLZ1" s="18"/>
      <c r="FMA1" s="18"/>
      <c r="FMB1" s="18"/>
      <c r="FMC1" s="18"/>
      <c r="FMD1" s="18"/>
      <c r="FME1" s="18"/>
      <c r="FMF1" s="18"/>
      <c r="FMG1" s="18"/>
      <c r="FMH1" s="18"/>
      <c r="FMI1" s="18"/>
      <c r="FMJ1" s="18"/>
      <c r="FMK1" s="18"/>
      <c r="FML1" s="18"/>
      <c r="FMM1" s="18"/>
      <c r="FMN1" s="18"/>
      <c r="FMO1" s="18"/>
      <c r="FMP1" s="18"/>
      <c r="FMQ1" s="18"/>
      <c r="FMR1" s="18"/>
      <c r="FMS1" s="18"/>
      <c r="FMT1" s="18"/>
      <c r="FMU1" s="18"/>
      <c r="FMV1" s="18"/>
      <c r="FMW1" s="18"/>
      <c r="FMX1" s="18"/>
      <c r="FMY1" s="18"/>
      <c r="FMZ1" s="18"/>
      <c r="FNA1" s="18"/>
      <c r="FNB1" s="18"/>
      <c r="FNC1" s="18"/>
      <c r="FND1" s="18"/>
      <c r="FNE1" s="18"/>
      <c r="FNF1" s="18"/>
      <c r="FNG1" s="18"/>
      <c r="FNH1" s="18"/>
      <c r="FNI1" s="18"/>
      <c r="FNJ1" s="18"/>
      <c r="FNK1" s="18"/>
      <c r="FNL1" s="18"/>
      <c r="FNM1" s="18"/>
      <c r="FNN1" s="18"/>
      <c r="FNO1" s="18"/>
      <c r="FNP1" s="18"/>
      <c r="FNQ1" s="18"/>
      <c r="FNR1" s="18"/>
      <c r="FNS1" s="18"/>
      <c r="FNT1" s="18"/>
      <c r="FNU1" s="18"/>
      <c r="FNV1" s="18"/>
      <c r="FNW1" s="18"/>
      <c r="FNX1" s="18"/>
      <c r="FNY1" s="18"/>
      <c r="FNZ1" s="18"/>
      <c r="FOA1" s="18"/>
      <c r="FOB1" s="18"/>
      <c r="FOC1" s="18"/>
      <c r="FOD1" s="18"/>
      <c r="FOE1" s="18"/>
      <c r="FOF1" s="18"/>
      <c r="FOG1" s="18"/>
      <c r="FOH1" s="18"/>
      <c r="FOI1" s="18"/>
      <c r="FOJ1" s="18"/>
      <c r="FOK1" s="18"/>
      <c r="FOL1" s="18"/>
      <c r="FOM1" s="18"/>
      <c r="FON1" s="18"/>
      <c r="FOO1" s="18"/>
      <c r="FOP1" s="18"/>
      <c r="FOQ1" s="18"/>
      <c r="FOR1" s="18"/>
      <c r="FOS1" s="18"/>
      <c r="FOT1" s="18"/>
      <c r="FOU1" s="18"/>
      <c r="FOV1" s="18"/>
      <c r="FOW1" s="18"/>
      <c r="FOX1" s="18"/>
      <c r="FOY1" s="18"/>
      <c r="FOZ1" s="18"/>
      <c r="FPA1" s="18"/>
      <c r="FPB1" s="18"/>
      <c r="FPC1" s="18"/>
      <c r="FPD1" s="18"/>
      <c r="FPE1" s="18"/>
      <c r="FPF1" s="18"/>
      <c r="FPG1" s="18"/>
      <c r="FPH1" s="18"/>
      <c r="FPI1" s="18"/>
      <c r="FPJ1" s="18"/>
      <c r="FPK1" s="18"/>
      <c r="FPL1" s="18"/>
      <c r="FPM1" s="18"/>
      <c r="FPN1" s="18"/>
      <c r="FPO1" s="18"/>
      <c r="FPP1" s="18"/>
      <c r="FPQ1" s="18"/>
      <c r="FPR1" s="18"/>
      <c r="FPS1" s="18"/>
      <c r="FPT1" s="18"/>
      <c r="FPU1" s="18"/>
      <c r="FPV1" s="18"/>
      <c r="FPW1" s="18"/>
      <c r="FPX1" s="18"/>
      <c r="FPY1" s="18"/>
      <c r="FPZ1" s="18"/>
      <c r="FQA1" s="18"/>
      <c r="FQB1" s="18"/>
      <c r="FQC1" s="18"/>
      <c r="FQD1" s="18"/>
      <c r="FQE1" s="18"/>
      <c r="FQF1" s="18"/>
      <c r="FQG1" s="18"/>
      <c r="FQH1" s="18"/>
      <c r="FQI1" s="18"/>
      <c r="FQJ1" s="18"/>
      <c r="FQK1" s="18"/>
      <c r="FQL1" s="18"/>
      <c r="FQM1" s="18"/>
      <c r="FQN1" s="18"/>
      <c r="FQO1" s="18"/>
      <c r="FQP1" s="18"/>
      <c r="FQQ1" s="18"/>
      <c r="FQR1" s="18"/>
      <c r="FQS1" s="18"/>
      <c r="FQT1" s="18"/>
      <c r="FQU1" s="18"/>
      <c r="FQV1" s="18"/>
      <c r="FQW1" s="18"/>
      <c r="FQX1" s="18"/>
      <c r="FQY1" s="18"/>
      <c r="FQZ1" s="18"/>
      <c r="FRA1" s="18"/>
      <c r="FRB1" s="18"/>
      <c r="FRC1" s="18"/>
      <c r="FRD1" s="18"/>
      <c r="FRE1" s="18"/>
      <c r="FRF1" s="18"/>
      <c r="FRG1" s="18"/>
      <c r="FRH1" s="18"/>
      <c r="FRI1" s="18"/>
      <c r="FRJ1" s="18"/>
      <c r="FRK1" s="18"/>
      <c r="FRL1" s="18"/>
      <c r="FRM1" s="18"/>
      <c r="FRN1" s="18"/>
      <c r="FRO1" s="18"/>
      <c r="FRP1" s="18"/>
      <c r="FRQ1" s="18"/>
      <c r="FRR1" s="18"/>
      <c r="FRS1" s="18"/>
      <c r="FRT1" s="18"/>
      <c r="FRU1" s="18"/>
      <c r="FRV1" s="18"/>
      <c r="FRW1" s="18"/>
      <c r="FRX1" s="18"/>
      <c r="FRY1" s="18"/>
      <c r="FRZ1" s="18"/>
      <c r="FSA1" s="18"/>
      <c r="FSB1" s="18"/>
      <c r="FSC1" s="18"/>
      <c r="FSD1" s="18"/>
      <c r="FSE1" s="18"/>
      <c r="FSF1" s="18"/>
      <c r="FSG1" s="18"/>
      <c r="FSH1" s="18"/>
      <c r="FSI1" s="18"/>
      <c r="FSJ1" s="18"/>
      <c r="FSK1" s="18"/>
      <c r="FSL1" s="18"/>
      <c r="FSM1" s="18"/>
      <c r="FSN1" s="18"/>
      <c r="FSO1" s="18"/>
      <c r="FSP1" s="18"/>
      <c r="FSQ1" s="18"/>
      <c r="FSR1" s="18"/>
      <c r="FSS1" s="18"/>
      <c r="FST1" s="18"/>
      <c r="FSU1" s="18"/>
      <c r="FSV1" s="18"/>
      <c r="FSW1" s="18"/>
      <c r="FSX1" s="18"/>
      <c r="FSY1" s="18"/>
      <c r="FSZ1" s="18"/>
      <c r="FTA1" s="18"/>
      <c r="FTB1" s="18"/>
      <c r="FTC1" s="18"/>
      <c r="FTD1" s="18"/>
      <c r="FTE1" s="18"/>
      <c r="FTF1" s="18"/>
      <c r="FTG1" s="18"/>
      <c r="FTH1" s="18"/>
      <c r="FTI1" s="18"/>
      <c r="FTJ1" s="18"/>
      <c r="FTK1" s="18"/>
      <c r="FTL1" s="18"/>
      <c r="FTM1" s="18"/>
      <c r="FTN1" s="18"/>
      <c r="FTO1" s="18"/>
      <c r="FTP1" s="18"/>
      <c r="FTQ1" s="18"/>
      <c r="FTR1" s="18"/>
      <c r="FTS1" s="18"/>
      <c r="FTT1" s="18"/>
      <c r="FTU1" s="18"/>
      <c r="FTV1" s="18"/>
      <c r="FTW1" s="18"/>
      <c r="FTX1" s="18"/>
      <c r="FTY1" s="18"/>
      <c r="FTZ1" s="18"/>
      <c r="FUA1" s="18"/>
      <c r="FUB1" s="18"/>
      <c r="FUC1" s="18"/>
      <c r="FUD1" s="18"/>
      <c r="FUE1" s="18"/>
      <c r="FUF1" s="18"/>
      <c r="FUG1" s="18"/>
      <c r="FUH1" s="18"/>
      <c r="FUI1" s="18"/>
      <c r="FUJ1" s="18"/>
      <c r="FUK1" s="18"/>
      <c r="FUL1" s="18"/>
      <c r="FUM1" s="18"/>
      <c r="FUN1" s="18"/>
      <c r="FUO1" s="18"/>
      <c r="FUP1" s="18"/>
      <c r="FUQ1" s="18"/>
      <c r="FUR1" s="18"/>
      <c r="FUS1" s="18"/>
      <c r="FUT1" s="18"/>
      <c r="FUU1" s="18"/>
      <c r="FUV1" s="18"/>
      <c r="FUW1" s="18"/>
      <c r="FUX1" s="18"/>
      <c r="FUY1" s="18"/>
      <c r="FUZ1" s="18"/>
      <c r="FVA1" s="18"/>
      <c r="FVB1" s="18"/>
      <c r="FVC1" s="18"/>
      <c r="FVD1" s="18"/>
      <c r="FVE1" s="18"/>
      <c r="FVF1" s="18"/>
      <c r="FVG1" s="18"/>
      <c r="FVH1" s="18"/>
      <c r="FVI1" s="18"/>
      <c r="FVJ1" s="18"/>
      <c r="FVK1" s="18"/>
      <c r="FVL1" s="18"/>
      <c r="FVM1" s="18"/>
      <c r="FVN1" s="18"/>
      <c r="FVO1" s="18"/>
      <c r="FVP1" s="18"/>
      <c r="FVQ1" s="18"/>
      <c r="FVR1" s="18"/>
      <c r="FVS1" s="18"/>
      <c r="FVT1" s="18"/>
      <c r="FVU1" s="18"/>
      <c r="FVV1" s="18"/>
      <c r="FVW1" s="18"/>
      <c r="FVX1" s="18"/>
      <c r="FVY1" s="18"/>
      <c r="FVZ1" s="18"/>
      <c r="FWA1" s="18"/>
      <c r="FWB1" s="18"/>
      <c r="FWC1" s="18"/>
      <c r="FWD1" s="18"/>
      <c r="FWE1" s="18"/>
      <c r="FWF1" s="18"/>
      <c r="FWG1" s="18"/>
      <c r="FWH1" s="18"/>
      <c r="FWI1" s="18"/>
      <c r="FWJ1" s="18"/>
      <c r="FWK1" s="18"/>
      <c r="FWL1" s="18"/>
      <c r="FWM1" s="18"/>
      <c r="FWN1" s="18"/>
      <c r="FWO1" s="18"/>
      <c r="FWP1" s="18"/>
      <c r="FWQ1" s="18"/>
      <c r="FWR1" s="18"/>
      <c r="FWS1" s="18"/>
      <c r="FWT1" s="18"/>
      <c r="FWU1" s="18"/>
      <c r="FWV1" s="18"/>
      <c r="FWW1" s="18"/>
      <c r="FWX1" s="18"/>
      <c r="FWY1" s="18"/>
      <c r="FWZ1" s="18"/>
      <c r="FXA1" s="18"/>
      <c r="FXB1" s="18"/>
      <c r="FXC1" s="18"/>
      <c r="FXD1" s="18"/>
      <c r="FXE1" s="18"/>
      <c r="FXF1" s="18"/>
      <c r="FXG1" s="18"/>
      <c r="FXH1" s="18"/>
      <c r="FXI1" s="18"/>
      <c r="FXJ1" s="18"/>
      <c r="FXK1" s="18"/>
      <c r="FXL1" s="18"/>
      <c r="FXM1" s="18"/>
      <c r="FXN1" s="18"/>
      <c r="FXO1" s="18"/>
      <c r="FXP1" s="18"/>
      <c r="FXQ1" s="18"/>
      <c r="FXR1" s="18"/>
      <c r="FXS1" s="18"/>
      <c r="FXT1" s="18"/>
      <c r="FXU1" s="18"/>
      <c r="FXV1" s="18"/>
      <c r="FXW1" s="18"/>
      <c r="FXX1" s="18"/>
      <c r="FXY1" s="18"/>
      <c r="FXZ1" s="18"/>
      <c r="FYA1" s="18"/>
      <c r="FYB1" s="18"/>
      <c r="FYC1" s="18"/>
      <c r="FYD1" s="18"/>
      <c r="FYE1" s="18"/>
      <c r="FYF1" s="18"/>
      <c r="FYG1" s="18"/>
      <c r="FYH1" s="18"/>
      <c r="FYI1" s="18"/>
      <c r="FYJ1" s="18"/>
      <c r="FYK1" s="18"/>
      <c r="FYL1" s="18"/>
      <c r="FYM1" s="18"/>
      <c r="FYN1" s="18"/>
      <c r="FYO1" s="18"/>
      <c r="FYP1" s="18"/>
      <c r="FYQ1" s="18"/>
      <c r="FYR1" s="18"/>
      <c r="FYS1" s="18"/>
      <c r="FYT1" s="18"/>
      <c r="FYU1" s="18"/>
      <c r="FYV1" s="18"/>
      <c r="FYW1" s="18"/>
      <c r="FYX1" s="18"/>
      <c r="FYY1" s="18"/>
      <c r="FYZ1" s="18"/>
      <c r="FZA1" s="18"/>
      <c r="FZB1" s="18"/>
      <c r="FZC1" s="18"/>
      <c r="FZD1" s="18"/>
      <c r="FZE1" s="18"/>
      <c r="FZF1" s="18"/>
      <c r="FZG1" s="18"/>
      <c r="FZH1" s="18"/>
      <c r="FZI1" s="18"/>
      <c r="FZJ1" s="18"/>
      <c r="FZK1" s="18"/>
      <c r="FZL1" s="18"/>
      <c r="FZM1" s="18"/>
      <c r="FZN1" s="18"/>
      <c r="FZO1" s="18"/>
      <c r="FZP1" s="18"/>
      <c r="FZQ1" s="18"/>
      <c r="FZR1" s="18"/>
      <c r="FZS1" s="18"/>
      <c r="FZT1" s="18"/>
      <c r="FZU1" s="18"/>
      <c r="FZV1" s="18"/>
      <c r="FZW1" s="18"/>
      <c r="FZX1" s="18"/>
      <c r="FZY1" s="18"/>
      <c r="FZZ1" s="18"/>
      <c r="GAA1" s="18"/>
      <c r="GAB1" s="18"/>
      <c r="GAC1" s="18"/>
      <c r="GAD1" s="18"/>
      <c r="GAE1" s="18"/>
      <c r="GAF1" s="18"/>
      <c r="GAG1" s="18"/>
      <c r="GAH1" s="18"/>
      <c r="GAI1" s="18"/>
      <c r="GAJ1" s="18"/>
      <c r="GAK1" s="18"/>
      <c r="GAL1" s="18"/>
      <c r="GAM1" s="18"/>
      <c r="GAN1" s="18"/>
      <c r="GAO1" s="18"/>
      <c r="GAP1" s="18"/>
      <c r="GAQ1" s="18"/>
      <c r="GAR1" s="18"/>
      <c r="GAS1" s="18"/>
      <c r="GAT1" s="18"/>
      <c r="GAU1" s="18"/>
      <c r="GAV1" s="18"/>
      <c r="GAW1" s="18"/>
      <c r="GAX1" s="18"/>
      <c r="GAY1" s="18"/>
      <c r="GAZ1" s="18"/>
      <c r="GBA1" s="18"/>
      <c r="GBB1" s="18"/>
      <c r="GBC1" s="18"/>
      <c r="GBD1" s="18"/>
      <c r="GBE1" s="18"/>
      <c r="GBF1" s="18"/>
      <c r="GBG1" s="18"/>
      <c r="GBH1" s="18"/>
      <c r="GBI1" s="18"/>
      <c r="GBJ1" s="18"/>
      <c r="GBK1" s="18"/>
      <c r="GBL1" s="18"/>
      <c r="GBM1" s="18"/>
      <c r="GBN1" s="18"/>
      <c r="GBO1" s="18"/>
      <c r="GBP1" s="18"/>
      <c r="GBQ1" s="18"/>
      <c r="GBR1" s="18"/>
      <c r="GBS1" s="18"/>
      <c r="GBT1" s="18"/>
      <c r="GBU1" s="18"/>
      <c r="GBV1" s="18"/>
      <c r="GBW1" s="18"/>
      <c r="GBX1" s="18"/>
      <c r="GBY1" s="18"/>
      <c r="GBZ1" s="18"/>
      <c r="GCA1" s="18"/>
      <c r="GCB1" s="18"/>
      <c r="GCC1" s="18"/>
      <c r="GCD1" s="18"/>
      <c r="GCE1" s="18"/>
      <c r="GCF1" s="18"/>
      <c r="GCG1" s="18"/>
      <c r="GCH1" s="18"/>
      <c r="GCI1" s="18"/>
      <c r="GCJ1" s="18"/>
      <c r="GCK1" s="18"/>
      <c r="GCL1" s="18"/>
      <c r="GCM1" s="18"/>
      <c r="GCN1" s="18"/>
      <c r="GCO1" s="18"/>
      <c r="GCP1" s="18"/>
      <c r="GCQ1" s="18"/>
      <c r="GCR1" s="18"/>
      <c r="GCS1" s="18"/>
      <c r="GCT1" s="18"/>
      <c r="GCU1" s="18"/>
      <c r="GCV1" s="18"/>
      <c r="GCW1" s="18"/>
      <c r="GCX1" s="18"/>
      <c r="GCY1" s="18"/>
      <c r="GCZ1" s="18"/>
      <c r="GDA1" s="18"/>
      <c r="GDB1" s="18"/>
      <c r="GDC1" s="18"/>
      <c r="GDD1" s="18"/>
      <c r="GDE1" s="18"/>
      <c r="GDF1" s="18"/>
      <c r="GDG1" s="18"/>
      <c r="GDH1" s="18"/>
      <c r="GDI1" s="18"/>
      <c r="GDJ1" s="18"/>
      <c r="GDK1" s="18"/>
      <c r="GDL1" s="18"/>
      <c r="GDM1" s="18"/>
      <c r="GDN1" s="18"/>
      <c r="GDO1" s="18"/>
      <c r="GDP1" s="18"/>
      <c r="GDQ1" s="18"/>
      <c r="GDR1" s="18"/>
      <c r="GDS1" s="18"/>
      <c r="GDT1" s="18"/>
      <c r="GDU1" s="18"/>
      <c r="GDV1" s="18"/>
      <c r="GDW1" s="18"/>
      <c r="GDX1" s="18"/>
      <c r="GDY1" s="18"/>
      <c r="GDZ1" s="18"/>
      <c r="GEA1" s="18"/>
      <c r="GEB1" s="18"/>
      <c r="GEC1" s="18"/>
      <c r="GED1" s="18"/>
      <c r="GEE1" s="18"/>
      <c r="GEF1" s="18"/>
      <c r="GEG1" s="18"/>
      <c r="GEH1" s="18"/>
      <c r="GEI1" s="18"/>
      <c r="GEJ1" s="18"/>
      <c r="GEK1" s="18"/>
      <c r="GEL1" s="18"/>
      <c r="GEM1" s="18"/>
      <c r="GEN1" s="18"/>
      <c r="GEO1" s="18"/>
      <c r="GEP1" s="18"/>
      <c r="GEQ1" s="18"/>
      <c r="GER1" s="18"/>
      <c r="GES1" s="18"/>
      <c r="GET1" s="18"/>
      <c r="GEU1" s="18"/>
      <c r="GEV1" s="18"/>
      <c r="GEW1" s="18"/>
      <c r="GEX1" s="18"/>
      <c r="GEY1" s="18"/>
      <c r="GEZ1" s="18"/>
      <c r="GFA1" s="18"/>
      <c r="GFB1" s="18"/>
      <c r="GFC1" s="18"/>
      <c r="GFD1" s="18"/>
      <c r="GFE1" s="18"/>
      <c r="GFF1" s="18"/>
      <c r="GFG1" s="18"/>
      <c r="GFH1" s="18"/>
      <c r="GFI1" s="18"/>
      <c r="GFJ1" s="18"/>
      <c r="GFK1" s="18"/>
      <c r="GFL1" s="18"/>
      <c r="GFM1" s="18"/>
      <c r="GFN1" s="18"/>
      <c r="GFO1" s="18"/>
      <c r="GFP1" s="18"/>
      <c r="GFQ1" s="18"/>
      <c r="GFR1" s="18"/>
      <c r="GFS1" s="18"/>
      <c r="GFT1" s="18"/>
      <c r="GFU1" s="18"/>
      <c r="GFV1" s="18"/>
      <c r="GFW1" s="18"/>
      <c r="GFX1" s="18"/>
      <c r="GFY1" s="18"/>
      <c r="GFZ1" s="18"/>
      <c r="GGA1" s="18"/>
      <c r="GGB1" s="18"/>
      <c r="GGC1" s="18"/>
      <c r="GGD1" s="18"/>
      <c r="GGE1" s="18"/>
      <c r="GGF1" s="18"/>
      <c r="GGG1" s="18"/>
      <c r="GGH1" s="18"/>
      <c r="GGI1" s="18"/>
      <c r="GGJ1" s="18"/>
      <c r="GGK1" s="18"/>
      <c r="GGL1" s="18"/>
      <c r="GGM1" s="18"/>
      <c r="GGN1" s="18"/>
      <c r="GGO1" s="18"/>
      <c r="GGP1" s="18"/>
      <c r="GGQ1" s="18"/>
      <c r="GGR1" s="18"/>
      <c r="GGS1" s="18"/>
      <c r="GGT1" s="18"/>
      <c r="GGU1" s="18"/>
      <c r="GGV1" s="18"/>
      <c r="GGW1" s="18"/>
      <c r="GGX1" s="18"/>
      <c r="GGY1" s="18"/>
      <c r="GGZ1" s="18"/>
      <c r="GHA1" s="18"/>
      <c r="GHB1" s="18"/>
      <c r="GHC1" s="18"/>
      <c r="GHD1" s="18"/>
      <c r="GHE1" s="18"/>
      <c r="GHF1" s="18"/>
      <c r="GHG1" s="18"/>
      <c r="GHH1" s="18"/>
      <c r="GHI1" s="18"/>
      <c r="GHJ1" s="18"/>
      <c r="GHK1" s="18"/>
      <c r="GHL1" s="18"/>
      <c r="GHM1" s="18"/>
      <c r="GHN1" s="18"/>
      <c r="GHO1" s="18"/>
      <c r="GHP1" s="18"/>
      <c r="GHQ1" s="18"/>
      <c r="GHR1" s="18"/>
      <c r="GHS1" s="18"/>
      <c r="GHT1" s="18"/>
      <c r="GHU1" s="18"/>
      <c r="GHV1" s="18"/>
      <c r="GHW1" s="18"/>
      <c r="GHX1" s="18"/>
      <c r="GHY1" s="18"/>
      <c r="GHZ1" s="18"/>
      <c r="GIA1" s="18"/>
      <c r="GIB1" s="18"/>
      <c r="GIC1" s="18"/>
      <c r="GID1" s="18"/>
      <c r="GIE1" s="18"/>
      <c r="GIF1" s="18"/>
      <c r="GIG1" s="18"/>
      <c r="GIH1" s="18"/>
      <c r="GII1" s="18"/>
      <c r="GIJ1" s="18"/>
      <c r="GIK1" s="18"/>
      <c r="GIL1" s="18"/>
      <c r="GIM1" s="18"/>
      <c r="GIN1" s="18"/>
      <c r="GIO1" s="18"/>
      <c r="GIP1" s="18"/>
      <c r="GIQ1" s="18"/>
      <c r="GIR1" s="18"/>
      <c r="GIS1" s="18"/>
      <c r="GIT1" s="18"/>
      <c r="GIU1" s="18"/>
      <c r="GIV1" s="18"/>
      <c r="GIW1" s="18"/>
      <c r="GIX1" s="18"/>
      <c r="GIY1" s="18"/>
      <c r="GIZ1" s="18"/>
      <c r="GJA1" s="18"/>
      <c r="GJB1" s="18"/>
      <c r="GJC1" s="18"/>
      <c r="GJD1" s="18"/>
      <c r="GJE1" s="18"/>
      <c r="GJF1" s="18"/>
      <c r="GJG1" s="18"/>
      <c r="GJH1" s="18"/>
      <c r="GJI1" s="18"/>
      <c r="GJJ1" s="18"/>
      <c r="GJK1" s="18"/>
      <c r="GJL1" s="18"/>
      <c r="GJM1" s="18"/>
      <c r="GJN1" s="18"/>
      <c r="GJO1" s="18"/>
      <c r="GJP1" s="18"/>
      <c r="GJQ1" s="18"/>
      <c r="GJR1" s="18"/>
      <c r="GJS1" s="18"/>
      <c r="GJT1" s="18"/>
      <c r="GJU1" s="18"/>
      <c r="GJV1" s="18"/>
      <c r="GJW1" s="18"/>
      <c r="GJX1" s="18"/>
      <c r="GJY1" s="18"/>
      <c r="GJZ1" s="18"/>
      <c r="GKA1" s="18"/>
      <c r="GKB1" s="18"/>
      <c r="GKC1" s="18"/>
      <c r="GKD1" s="18"/>
      <c r="GKE1" s="18"/>
      <c r="GKF1" s="18"/>
      <c r="GKG1" s="18"/>
      <c r="GKH1" s="18"/>
      <c r="GKI1" s="18"/>
      <c r="GKJ1" s="18"/>
      <c r="GKK1" s="18"/>
      <c r="GKL1" s="18"/>
      <c r="GKM1" s="18"/>
      <c r="GKN1" s="18"/>
      <c r="GKO1" s="18"/>
      <c r="GKP1" s="18"/>
      <c r="GKQ1" s="18"/>
      <c r="GKR1" s="18"/>
      <c r="GKS1" s="18"/>
      <c r="GKT1" s="18"/>
      <c r="GKU1" s="18"/>
      <c r="GKV1" s="18"/>
      <c r="GKW1" s="18"/>
      <c r="GKX1" s="18"/>
      <c r="GKY1" s="18"/>
      <c r="GKZ1" s="18"/>
      <c r="GLA1" s="18"/>
      <c r="GLB1" s="18"/>
      <c r="GLC1" s="18"/>
      <c r="GLD1" s="18"/>
      <c r="GLE1" s="18"/>
      <c r="GLF1" s="18"/>
      <c r="GLG1" s="18"/>
      <c r="GLH1" s="18"/>
      <c r="GLI1" s="18"/>
      <c r="GLJ1" s="18"/>
      <c r="GLK1" s="18"/>
      <c r="GLL1" s="18"/>
      <c r="GLM1" s="18"/>
      <c r="GLN1" s="18"/>
      <c r="GLO1" s="18"/>
      <c r="GLP1" s="18"/>
      <c r="GLQ1" s="18"/>
      <c r="GLR1" s="18"/>
      <c r="GLS1" s="18"/>
      <c r="GLT1" s="18"/>
      <c r="GLU1" s="18"/>
      <c r="GLV1" s="18"/>
      <c r="GLW1" s="18"/>
      <c r="GLX1" s="18"/>
      <c r="GLY1" s="18"/>
      <c r="GLZ1" s="18"/>
      <c r="GMA1" s="18"/>
      <c r="GMB1" s="18"/>
      <c r="GMC1" s="18"/>
      <c r="GMD1" s="18"/>
      <c r="GME1" s="18"/>
      <c r="GMF1" s="18"/>
      <c r="GMG1" s="18"/>
      <c r="GMH1" s="18"/>
      <c r="GMI1" s="18"/>
      <c r="GMJ1" s="18"/>
      <c r="GMK1" s="18"/>
      <c r="GML1" s="18"/>
      <c r="GMM1" s="18"/>
      <c r="GMN1" s="18"/>
      <c r="GMO1" s="18"/>
      <c r="GMP1" s="18"/>
      <c r="GMQ1" s="18"/>
      <c r="GMR1" s="18"/>
      <c r="GMS1" s="18"/>
      <c r="GMT1" s="18"/>
      <c r="GMU1" s="18"/>
      <c r="GMV1" s="18"/>
      <c r="GMW1" s="18"/>
      <c r="GMX1" s="18"/>
      <c r="GMY1" s="18"/>
      <c r="GMZ1" s="18"/>
      <c r="GNA1" s="18"/>
      <c r="GNB1" s="18"/>
      <c r="GNC1" s="18"/>
      <c r="GND1" s="18"/>
      <c r="GNE1" s="18"/>
      <c r="GNF1" s="18"/>
      <c r="GNG1" s="18"/>
      <c r="GNH1" s="18"/>
      <c r="GNI1" s="18"/>
      <c r="GNJ1" s="18"/>
      <c r="GNK1" s="18"/>
      <c r="GNL1" s="18"/>
      <c r="GNM1" s="18"/>
      <c r="GNN1" s="18"/>
      <c r="GNO1" s="18"/>
      <c r="GNP1" s="18"/>
      <c r="GNQ1" s="18"/>
      <c r="GNR1" s="18"/>
      <c r="GNS1" s="18"/>
      <c r="GNT1" s="18"/>
      <c r="GNU1" s="18"/>
      <c r="GNV1" s="18"/>
      <c r="GNW1" s="18"/>
      <c r="GNX1" s="18"/>
      <c r="GNY1" s="18"/>
      <c r="GNZ1" s="18"/>
      <c r="GOA1" s="18"/>
      <c r="GOB1" s="18"/>
      <c r="GOC1" s="18"/>
      <c r="GOD1" s="18"/>
      <c r="GOE1" s="18"/>
      <c r="GOF1" s="18"/>
      <c r="GOG1" s="18"/>
      <c r="GOH1" s="18"/>
      <c r="GOI1" s="18"/>
      <c r="GOJ1" s="18"/>
      <c r="GOK1" s="18"/>
      <c r="GOL1" s="18"/>
      <c r="GOM1" s="18"/>
      <c r="GON1" s="18"/>
      <c r="GOO1" s="18"/>
      <c r="GOP1" s="18"/>
      <c r="GOQ1" s="18"/>
      <c r="GOR1" s="18"/>
      <c r="GOS1" s="18"/>
      <c r="GOT1" s="18"/>
      <c r="GOU1" s="18"/>
      <c r="GOV1" s="18"/>
      <c r="GOW1" s="18"/>
      <c r="GOX1" s="18"/>
      <c r="GOY1" s="18"/>
      <c r="GOZ1" s="18"/>
      <c r="GPA1" s="18"/>
      <c r="GPB1" s="18"/>
      <c r="GPC1" s="18"/>
      <c r="GPD1" s="18"/>
      <c r="GPE1" s="18"/>
      <c r="GPF1" s="18"/>
      <c r="GPG1" s="18"/>
      <c r="GPH1" s="18"/>
      <c r="GPI1" s="18"/>
      <c r="GPJ1" s="18"/>
      <c r="GPK1" s="18"/>
      <c r="GPL1" s="18"/>
      <c r="GPM1" s="18"/>
      <c r="GPN1" s="18"/>
      <c r="GPO1" s="18"/>
      <c r="GPP1" s="18"/>
      <c r="GPQ1" s="18"/>
      <c r="GPR1" s="18"/>
      <c r="GPS1" s="18"/>
      <c r="GPT1" s="18"/>
      <c r="GPU1" s="18"/>
      <c r="GPV1" s="18"/>
      <c r="GPW1" s="18"/>
      <c r="GPX1" s="18"/>
      <c r="GPY1" s="18"/>
      <c r="GPZ1" s="18"/>
      <c r="GQA1" s="18"/>
      <c r="GQB1" s="18"/>
      <c r="GQC1" s="18"/>
      <c r="GQD1" s="18"/>
      <c r="GQE1" s="18"/>
      <c r="GQF1" s="18"/>
      <c r="GQG1" s="18"/>
      <c r="GQH1" s="18"/>
      <c r="GQI1" s="18"/>
      <c r="GQJ1" s="18"/>
      <c r="GQK1" s="18"/>
      <c r="GQL1" s="18"/>
      <c r="GQM1" s="18"/>
      <c r="GQN1" s="18"/>
      <c r="GQO1" s="18"/>
      <c r="GQP1" s="18"/>
      <c r="GQQ1" s="18"/>
      <c r="GQR1" s="18"/>
      <c r="GQS1" s="18"/>
      <c r="GQT1" s="18"/>
      <c r="GQU1" s="18"/>
      <c r="GQV1" s="18"/>
      <c r="GQW1" s="18"/>
      <c r="GQX1" s="18"/>
      <c r="GQY1" s="18"/>
      <c r="GQZ1" s="18"/>
      <c r="GRA1" s="18"/>
      <c r="GRB1" s="18"/>
      <c r="GRC1" s="18"/>
      <c r="GRD1" s="18"/>
      <c r="GRE1" s="18"/>
      <c r="GRF1" s="18"/>
      <c r="GRG1" s="18"/>
      <c r="GRH1" s="18"/>
      <c r="GRI1" s="18"/>
      <c r="GRJ1" s="18"/>
      <c r="GRK1" s="18"/>
      <c r="GRL1" s="18"/>
      <c r="GRM1" s="18"/>
      <c r="GRN1" s="18"/>
      <c r="GRO1" s="18"/>
      <c r="GRP1" s="18"/>
      <c r="GRQ1" s="18"/>
      <c r="GRR1" s="18"/>
      <c r="GRS1" s="18"/>
      <c r="GRT1" s="18"/>
      <c r="GRU1" s="18"/>
      <c r="GRV1" s="18"/>
      <c r="GRW1" s="18"/>
      <c r="GRX1" s="18"/>
      <c r="GRY1" s="18"/>
      <c r="GRZ1" s="18"/>
      <c r="GSA1" s="18"/>
      <c r="GSB1" s="18"/>
      <c r="GSC1" s="18"/>
      <c r="GSD1" s="18"/>
      <c r="GSE1" s="18"/>
      <c r="GSF1" s="18"/>
      <c r="GSG1" s="18"/>
      <c r="GSH1" s="18"/>
      <c r="GSI1" s="18"/>
      <c r="GSJ1" s="18"/>
      <c r="GSK1" s="18"/>
      <c r="GSL1" s="18"/>
      <c r="GSM1" s="18"/>
      <c r="GSN1" s="18"/>
      <c r="GSO1" s="18"/>
      <c r="GSP1" s="18"/>
      <c r="GSQ1" s="18"/>
      <c r="GSR1" s="18"/>
      <c r="GSS1" s="18"/>
      <c r="GST1" s="18"/>
      <c r="GSU1" s="18"/>
      <c r="GSV1" s="18"/>
      <c r="GSW1" s="18"/>
      <c r="GSX1" s="18"/>
      <c r="GSY1" s="18"/>
      <c r="GSZ1" s="18"/>
      <c r="GTA1" s="18"/>
      <c r="GTB1" s="18"/>
      <c r="GTC1" s="18"/>
      <c r="GTD1" s="18"/>
      <c r="GTE1" s="18"/>
      <c r="GTF1" s="18"/>
      <c r="GTG1" s="18"/>
      <c r="GTH1" s="18"/>
      <c r="GTI1" s="18"/>
      <c r="GTJ1" s="18"/>
      <c r="GTK1" s="18"/>
      <c r="GTL1" s="18"/>
      <c r="GTM1" s="18"/>
      <c r="GTN1" s="18"/>
      <c r="GTO1" s="18"/>
      <c r="GTP1" s="18"/>
      <c r="GTQ1" s="18"/>
      <c r="GTR1" s="18"/>
      <c r="GTS1" s="18"/>
      <c r="GTT1" s="18"/>
      <c r="GTU1" s="18"/>
      <c r="GTV1" s="18"/>
      <c r="GTW1" s="18"/>
      <c r="GTX1" s="18"/>
      <c r="GTY1" s="18"/>
      <c r="GTZ1" s="18"/>
      <c r="GUA1" s="18"/>
      <c r="GUB1" s="18"/>
      <c r="GUC1" s="18"/>
      <c r="GUD1" s="18"/>
      <c r="GUE1" s="18"/>
      <c r="GUF1" s="18"/>
      <c r="GUG1" s="18"/>
      <c r="GUH1" s="18"/>
      <c r="GUI1" s="18"/>
      <c r="GUJ1" s="18"/>
      <c r="GUK1" s="18"/>
      <c r="GUL1" s="18"/>
      <c r="GUM1" s="18"/>
      <c r="GUN1" s="18"/>
      <c r="GUO1" s="18"/>
      <c r="GUP1" s="18"/>
      <c r="GUQ1" s="18"/>
      <c r="GUR1" s="18"/>
      <c r="GUS1" s="18"/>
      <c r="GUT1" s="18"/>
      <c r="GUU1" s="18"/>
      <c r="GUV1" s="18"/>
      <c r="GUW1" s="18"/>
      <c r="GUX1" s="18"/>
      <c r="GUY1" s="18"/>
      <c r="GUZ1" s="18"/>
      <c r="GVA1" s="18"/>
      <c r="GVB1" s="18"/>
      <c r="GVC1" s="18"/>
      <c r="GVD1" s="18"/>
      <c r="GVE1" s="18"/>
      <c r="GVF1" s="18"/>
      <c r="GVG1" s="18"/>
      <c r="GVH1" s="18"/>
      <c r="GVI1" s="18"/>
      <c r="GVJ1" s="18"/>
      <c r="GVK1" s="18"/>
      <c r="GVL1" s="18"/>
      <c r="GVM1" s="18"/>
      <c r="GVN1" s="18"/>
      <c r="GVO1" s="18"/>
      <c r="GVP1" s="18"/>
      <c r="GVQ1" s="18"/>
      <c r="GVR1" s="18"/>
      <c r="GVS1" s="18"/>
      <c r="GVT1" s="18"/>
      <c r="GVU1" s="18"/>
      <c r="GVV1" s="18"/>
      <c r="GVW1" s="18"/>
      <c r="GVX1" s="18"/>
      <c r="GVY1" s="18"/>
      <c r="GVZ1" s="18"/>
      <c r="GWA1" s="18"/>
      <c r="GWB1" s="18"/>
      <c r="GWC1" s="18"/>
      <c r="GWD1" s="18"/>
      <c r="GWE1" s="18"/>
      <c r="GWF1" s="18"/>
      <c r="GWG1" s="18"/>
      <c r="GWH1" s="18"/>
      <c r="GWI1" s="18"/>
      <c r="GWJ1" s="18"/>
      <c r="GWK1" s="18"/>
      <c r="GWL1" s="18"/>
      <c r="GWM1" s="18"/>
      <c r="GWN1" s="18"/>
      <c r="GWO1" s="18"/>
      <c r="GWP1" s="18"/>
      <c r="GWQ1" s="18"/>
      <c r="GWR1" s="18"/>
      <c r="GWS1" s="18"/>
      <c r="GWT1" s="18"/>
      <c r="GWU1" s="18"/>
      <c r="GWV1" s="18"/>
      <c r="GWW1" s="18"/>
      <c r="GWX1" s="18"/>
      <c r="GWY1" s="18"/>
      <c r="GWZ1" s="18"/>
      <c r="GXA1" s="18"/>
      <c r="GXB1" s="18"/>
      <c r="GXC1" s="18"/>
      <c r="GXD1" s="18"/>
      <c r="GXE1" s="18"/>
      <c r="GXF1" s="18"/>
      <c r="GXG1" s="18"/>
      <c r="GXH1" s="18"/>
      <c r="GXI1" s="18"/>
      <c r="GXJ1" s="18"/>
      <c r="GXK1" s="18"/>
      <c r="GXL1" s="18"/>
      <c r="GXM1" s="18"/>
      <c r="GXN1" s="18"/>
      <c r="GXO1" s="18"/>
      <c r="GXP1" s="18"/>
      <c r="GXQ1" s="18"/>
      <c r="GXR1" s="18"/>
      <c r="GXS1" s="18"/>
      <c r="GXT1" s="18"/>
      <c r="GXU1" s="18"/>
      <c r="GXV1" s="18"/>
      <c r="GXW1" s="18"/>
      <c r="GXX1" s="18"/>
      <c r="GXY1" s="18"/>
      <c r="GXZ1" s="18"/>
      <c r="GYA1" s="18"/>
      <c r="GYB1" s="18"/>
      <c r="GYC1" s="18"/>
      <c r="GYD1" s="18"/>
      <c r="GYE1" s="18"/>
      <c r="GYF1" s="18"/>
      <c r="GYG1" s="18"/>
      <c r="GYH1" s="18"/>
      <c r="GYI1" s="18"/>
      <c r="GYJ1" s="18"/>
      <c r="GYK1" s="18"/>
      <c r="GYL1" s="18"/>
      <c r="GYM1" s="18"/>
      <c r="GYN1" s="18"/>
      <c r="GYO1" s="18"/>
      <c r="GYP1" s="18"/>
      <c r="GYQ1" s="18"/>
      <c r="GYR1" s="18"/>
      <c r="GYS1" s="18"/>
      <c r="GYT1" s="18"/>
      <c r="GYU1" s="18"/>
      <c r="GYV1" s="18"/>
      <c r="GYW1" s="18"/>
      <c r="GYX1" s="18"/>
      <c r="GYY1" s="18"/>
      <c r="GYZ1" s="18"/>
      <c r="GZA1" s="18"/>
      <c r="GZB1" s="18"/>
      <c r="GZC1" s="18"/>
      <c r="GZD1" s="18"/>
      <c r="GZE1" s="18"/>
      <c r="GZF1" s="18"/>
      <c r="GZG1" s="18"/>
      <c r="GZH1" s="18"/>
      <c r="GZI1" s="18"/>
      <c r="GZJ1" s="18"/>
      <c r="GZK1" s="18"/>
      <c r="GZL1" s="18"/>
      <c r="GZM1" s="18"/>
      <c r="GZN1" s="18"/>
      <c r="GZO1" s="18"/>
      <c r="GZP1" s="18"/>
      <c r="GZQ1" s="18"/>
      <c r="GZR1" s="18"/>
      <c r="GZS1" s="18"/>
      <c r="GZT1" s="18"/>
      <c r="GZU1" s="18"/>
      <c r="GZV1" s="18"/>
      <c r="GZW1" s="18"/>
      <c r="GZX1" s="18"/>
      <c r="GZY1" s="18"/>
      <c r="GZZ1" s="18"/>
      <c r="HAA1" s="18"/>
      <c r="HAB1" s="18"/>
      <c r="HAC1" s="18"/>
      <c r="HAD1" s="18"/>
      <c r="HAE1" s="18"/>
      <c r="HAF1" s="18"/>
      <c r="HAG1" s="18"/>
      <c r="HAH1" s="18"/>
      <c r="HAI1" s="18"/>
      <c r="HAJ1" s="18"/>
      <c r="HAK1" s="18"/>
      <c r="HAL1" s="18"/>
      <c r="HAM1" s="18"/>
      <c r="HAN1" s="18"/>
      <c r="HAO1" s="18"/>
      <c r="HAP1" s="18"/>
      <c r="HAQ1" s="18"/>
      <c r="HAR1" s="18"/>
      <c r="HAS1" s="18"/>
      <c r="HAT1" s="18"/>
      <c r="HAU1" s="18"/>
      <c r="HAV1" s="18"/>
      <c r="HAW1" s="18"/>
      <c r="HAX1" s="18"/>
      <c r="HAY1" s="18"/>
      <c r="HAZ1" s="18"/>
      <c r="HBA1" s="18"/>
      <c r="HBB1" s="18"/>
      <c r="HBC1" s="18"/>
      <c r="HBD1" s="18"/>
      <c r="HBE1" s="18"/>
      <c r="HBF1" s="18"/>
      <c r="HBG1" s="18"/>
      <c r="HBH1" s="18"/>
      <c r="HBI1" s="18"/>
      <c r="HBJ1" s="18"/>
      <c r="HBK1" s="18"/>
      <c r="HBL1" s="18"/>
      <c r="HBM1" s="18"/>
      <c r="HBN1" s="18"/>
      <c r="HBO1" s="18"/>
      <c r="HBP1" s="18"/>
      <c r="HBQ1" s="18"/>
      <c r="HBR1" s="18"/>
      <c r="HBS1" s="18"/>
      <c r="HBT1" s="18"/>
      <c r="HBU1" s="18"/>
      <c r="HBV1" s="18"/>
      <c r="HBW1" s="18"/>
      <c r="HBX1" s="18"/>
      <c r="HBY1" s="18"/>
      <c r="HBZ1" s="18"/>
      <c r="HCA1" s="18"/>
      <c r="HCB1" s="18"/>
      <c r="HCC1" s="18"/>
      <c r="HCD1" s="18"/>
      <c r="HCE1" s="18"/>
      <c r="HCF1" s="18"/>
      <c r="HCG1" s="18"/>
      <c r="HCH1" s="18"/>
      <c r="HCI1" s="18"/>
      <c r="HCJ1" s="18"/>
      <c r="HCK1" s="18"/>
      <c r="HCL1" s="18"/>
      <c r="HCM1" s="18"/>
      <c r="HCN1" s="18"/>
      <c r="HCO1" s="18"/>
      <c r="HCP1" s="18"/>
      <c r="HCQ1" s="18"/>
      <c r="HCR1" s="18"/>
      <c r="HCS1" s="18"/>
      <c r="HCT1" s="18"/>
      <c r="HCU1" s="18"/>
      <c r="HCV1" s="18"/>
      <c r="HCW1" s="18"/>
      <c r="HCX1" s="18"/>
      <c r="HCY1" s="18"/>
      <c r="HCZ1" s="18"/>
      <c r="HDA1" s="18"/>
      <c r="HDB1" s="18"/>
      <c r="HDC1" s="18"/>
      <c r="HDD1" s="18"/>
      <c r="HDE1" s="18"/>
      <c r="HDF1" s="18"/>
      <c r="HDG1" s="18"/>
      <c r="HDH1" s="18"/>
      <c r="HDI1" s="18"/>
      <c r="HDJ1" s="18"/>
      <c r="HDK1" s="18"/>
      <c r="HDL1" s="18"/>
      <c r="HDM1" s="18"/>
      <c r="HDN1" s="18"/>
      <c r="HDO1" s="18"/>
      <c r="HDP1" s="18"/>
      <c r="HDQ1" s="18"/>
      <c r="HDR1" s="18"/>
      <c r="HDS1" s="18"/>
      <c r="HDT1" s="18"/>
      <c r="HDU1" s="18"/>
      <c r="HDV1" s="18"/>
      <c r="HDW1" s="18"/>
      <c r="HDX1" s="18"/>
      <c r="HDY1" s="18"/>
      <c r="HDZ1" s="18"/>
      <c r="HEA1" s="18"/>
      <c r="HEB1" s="18"/>
      <c r="HEC1" s="18"/>
      <c r="HED1" s="18"/>
      <c r="HEE1" s="18"/>
      <c r="HEF1" s="18"/>
      <c r="HEG1" s="18"/>
      <c r="HEH1" s="18"/>
      <c r="HEI1" s="18"/>
      <c r="HEJ1" s="18"/>
      <c r="HEK1" s="18"/>
      <c r="HEL1" s="18"/>
      <c r="HEM1" s="18"/>
      <c r="HEN1" s="18"/>
      <c r="HEO1" s="18"/>
      <c r="HEP1" s="18"/>
      <c r="HEQ1" s="18"/>
      <c r="HER1" s="18"/>
      <c r="HES1" s="18"/>
      <c r="HET1" s="18"/>
      <c r="HEU1" s="18"/>
      <c r="HEV1" s="18"/>
      <c r="HEW1" s="18"/>
      <c r="HEX1" s="18"/>
      <c r="HEY1" s="18"/>
      <c r="HEZ1" s="18"/>
      <c r="HFA1" s="18"/>
      <c r="HFB1" s="18"/>
      <c r="HFC1" s="18"/>
      <c r="HFD1" s="18"/>
      <c r="HFE1" s="18"/>
      <c r="HFF1" s="18"/>
      <c r="HFG1" s="18"/>
      <c r="HFH1" s="18"/>
      <c r="HFI1" s="18"/>
      <c r="HFJ1" s="18"/>
      <c r="HFK1" s="18"/>
      <c r="HFL1" s="18"/>
      <c r="HFM1" s="18"/>
      <c r="HFN1" s="18"/>
      <c r="HFO1" s="18"/>
      <c r="HFP1" s="18"/>
      <c r="HFQ1" s="18"/>
      <c r="HFR1" s="18"/>
      <c r="HFS1" s="18"/>
      <c r="HFT1" s="18"/>
      <c r="HFU1" s="18"/>
      <c r="HFV1" s="18"/>
      <c r="HFW1" s="18"/>
      <c r="HFX1" s="18"/>
      <c r="HFY1" s="18"/>
      <c r="HFZ1" s="18"/>
      <c r="HGA1" s="18"/>
      <c r="HGB1" s="18"/>
      <c r="HGC1" s="18"/>
      <c r="HGD1" s="18"/>
      <c r="HGE1" s="18"/>
      <c r="HGF1" s="18"/>
      <c r="HGG1" s="18"/>
      <c r="HGH1" s="18"/>
      <c r="HGI1" s="18"/>
      <c r="HGJ1" s="18"/>
      <c r="HGK1" s="18"/>
      <c r="HGL1" s="18"/>
      <c r="HGM1" s="18"/>
      <c r="HGN1" s="18"/>
      <c r="HGO1" s="18"/>
      <c r="HGP1" s="18"/>
      <c r="HGQ1" s="18"/>
      <c r="HGR1" s="18"/>
      <c r="HGS1" s="18"/>
      <c r="HGT1" s="18"/>
      <c r="HGU1" s="18"/>
      <c r="HGV1" s="18"/>
      <c r="HGW1" s="18"/>
      <c r="HGX1" s="18"/>
      <c r="HGY1" s="18"/>
      <c r="HGZ1" s="18"/>
      <c r="HHA1" s="18"/>
      <c r="HHB1" s="18"/>
      <c r="HHC1" s="18"/>
      <c r="HHD1" s="18"/>
      <c r="HHE1" s="18"/>
      <c r="HHF1" s="18"/>
      <c r="HHG1" s="18"/>
      <c r="HHH1" s="18"/>
      <c r="HHI1" s="18"/>
      <c r="HHJ1" s="18"/>
      <c r="HHK1" s="18"/>
      <c r="HHL1" s="18"/>
      <c r="HHM1" s="18"/>
      <c r="HHN1" s="18"/>
      <c r="HHO1" s="18"/>
      <c r="HHP1" s="18"/>
      <c r="HHQ1" s="18"/>
      <c r="HHR1" s="18"/>
      <c r="HHS1" s="18"/>
      <c r="HHT1" s="18"/>
      <c r="HHU1" s="18"/>
      <c r="HHV1" s="18"/>
      <c r="HHW1" s="18"/>
      <c r="HHX1" s="18"/>
      <c r="HHY1" s="18"/>
      <c r="HHZ1" s="18"/>
      <c r="HIA1" s="18"/>
      <c r="HIB1" s="18"/>
      <c r="HIC1" s="18"/>
      <c r="HID1" s="18"/>
      <c r="HIE1" s="18"/>
      <c r="HIF1" s="18"/>
      <c r="HIG1" s="18"/>
      <c r="HIH1" s="18"/>
      <c r="HII1" s="18"/>
      <c r="HIJ1" s="18"/>
      <c r="HIK1" s="18"/>
      <c r="HIL1" s="18"/>
      <c r="HIM1" s="18"/>
      <c r="HIN1" s="18"/>
      <c r="HIO1" s="18"/>
      <c r="HIP1" s="18"/>
      <c r="HIQ1" s="18"/>
      <c r="HIR1" s="18"/>
      <c r="HIS1" s="18"/>
      <c r="HIT1" s="18"/>
      <c r="HIU1" s="18"/>
      <c r="HIV1" s="18"/>
      <c r="HIW1" s="18"/>
      <c r="HIX1" s="18"/>
      <c r="HIY1" s="18"/>
      <c r="HIZ1" s="18"/>
      <c r="HJA1" s="18"/>
      <c r="HJB1" s="18"/>
      <c r="HJC1" s="18"/>
      <c r="HJD1" s="18"/>
      <c r="HJE1" s="18"/>
      <c r="HJF1" s="18"/>
      <c r="HJG1" s="18"/>
      <c r="HJH1" s="18"/>
      <c r="HJI1" s="18"/>
      <c r="HJJ1" s="18"/>
      <c r="HJK1" s="18"/>
      <c r="HJL1" s="18"/>
      <c r="HJM1" s="18"/>
      <c r="HJN1" s="18"/>
      <c r="HJO1" s="18"/>
      <c r="HJP1" s="18"/>
      <c r="HJQ1" s="18"/>
      <c r="HJR1" s="18"/>
      <c r="HJS1" s="18"/>
      <c r="HJT1" s="18"/>
      <c r="HJU1" s="18"/>
      <c r="HJV1" s="18"/>
      <c r="HJW1" s="18"/>
      <c r="HJX1" s="18"/>
      <c r="HJY1" s="18"/>
      <c r="HJZ1" s="18"/>
      <c r="HKA1" s="18"/>
      <c r="HKB1" s="18"/>
      <c r="HKC1" s="18"/>
      <c r="HKD1" s="18"/>
      <c r="HKE1" s="18"/>
      <c r="HKF1" s="18"/>
      <c r="HKG1" s="18"/>
      <c r="HKH1" s="18"/>
      <c r="HKI1" s="18"/>
      <c r="HKJ1" s="18"/>
      <c r="HKK1" s="18"/>
      <c r="HKL1" s="18"/>
      <c r="HKM1" s="18"/>
      <c r="HKN1" s="18"/>
      <c r="HKO1" s="18"/>
      <c r="HKP1" s="18"/>
      <c r="HKQ1" s="18"/>
      <c r="HKR1" s="18"/>
      <c r="HKS1" s="18"/>
      <c r="HKT1" s="18"/>
      <c r="HKU1" s="18"/>
      <c r="HKV1" s="18"/>
      <c r="HKW1" s="18"/>
      <c r="HKX1" s="18"/>
      <c r="HKY1" s="18"/>
      <c r="HKZ1" s="18"/>
      <c r="HLA1" s="18"/>
      <c r="HLB1" s="18"/>
      <c r="HLC1" s="18"/>
      <c r="HLD1" s="18"/>
      <c r="HLE1" s="18"/>
      <c r="HLF1" s="18"/>
      <c r="HLG1" s="18"/>
      <c r="HLH1" s="18"/>
      <c r="HLI1" s="18"/>
      <c r="HLJ1" s="18"/>
      <c r="HLK1" s="18"/>
      <c r="HLL1" s="18"/>
      <c r="HLM1" s="18"/>
      <c r="HLN1" s="18"/>
      <c r="HLO1" s="18"/>
      <c r="HLP1" s="18"/>
      <c r="HLQ1" s="18"/>
      <c r="HLR1" s="18"/>
      <c r="HLS1" s="18"/>
      <c r="HLT1" s="18"/>
      <c r="HLU1" s="18"/>
      <c r="HLV1" s="18"/>
      <c r="HLW1" s="18"/>
      <c r="HLX1" s="18"/>
      <c r="HLY1" s="18"/>
      <c r="HLZ1" s="18"/>
      <c r="HMA1" s="18"/>
      <c r="HMB1" s="18"/>
      <c r="HMC1" s="18"/>
      <c r="HMD1" s="18"/>
      <c r="HME1" s="18"/>
      <c r="HMF1" s="18"/>
      <c r="HMG1" s="18"/>
      <c r="HMH1" s="18"/>
      <c r="HMI1" s="18"/>
      <c r="HMJ1" s="18"/>
      <c r="HMK1" s="18"/>
      <c r="HML1" s="18"/>
      <c r="HMM1" s="18"/>
      <c r="HMN1" s="18"/>
      <c r="HMO1" s="18"/>
      <c r="HMP1" s="18"/>
      <c r="HMQ1" s="18"/>
      <c r="HMR1" s="18"/>
      <c r="HMS1" s="18"/>
      <c r="HMT1" s="18"/>
      <c r="HMU1" s="18"/>
      <c r="HMV1" s="18"/>
      <c r="HMW1" s="18"/>
      <c r="HMX1" s="18"/>
      <c r="HMY1" s="18"/>
      <c r="HMZ1" s="18"/>
      <c r="HNA1" s="18"/>
      <c r="HNB1" s="18"/>
      <c r="HNC1" s="18"/>
      <c r="HND1" s="18"/>
      <c r="HNE1" s="18"/>
      <c r="HNF1" s="18"/>
      <c r="HNG1" s="18"/>
      <c r="HNH1" s="18"/>
      <c r="HNI1" s="18"/>
      <c r="HNJ1" s="18"/>
      <c r="HNK1" s="18"/>
      <c r="HNL1" s="18"/>
      <c r="HNM1" s="18"/>
      <c r="HNN1" s="18"/>
      <c r="HNO1" s="18"/>
      <c r="HNP1" s="18"/>
      <c r="HNQ1" s="18"/>
      <c r="HNR1" s="18"/>
      <c r="HNS1" s="18"/>
      <c r="HNT1" s="18"/>
      <c r="HNU1" s="18"/>
      <c r="HNV1" s="18"/>
      <c r="HNW1" s="18"/>
      <c r="HNX1" s="18"/>
      <c r="HNY1" s="18"/>
      <c r="HNZ1" s="18"/>
      <c r="HOA1" s="18"/>
      <c r="HOB1" s="18"/>
      <c r="HOC1" s="18"/>
      <c r="HOD1" s="18"/>
      <c r="HOE1" s="18"/>
      <c r="HOF1" s="18"/>
      <c r="HOG1" s="18"/>
      <c r="HOH1" s="18"/>
      <c r="HOI1" s="18"/>
      <c r="HOJ1" s="18"/>
      <c r="HOK1" s="18"/>
      <c r="HOL1" s="18"/>
      <c r="HOM1" s="18"/>
      <c r="HON1" s="18"/>
      <c r="HOO1" s="18"/>
      <c r="HOP1" s="18"/>
      <c r="HOQ1" s="18"/>
      <c r="HOR1" s="18"/>
      <c r="HOS1" s="18"/>
      <c r="HOT1" s="18"/>
      <c r="HOU1" s="18"/>
      <c r="HOV1" s="18"/>
      <c r="HOW1" s="18"/>
      <c r="HOX1" s="18"/>
      <c r="HOY1" s="18"/>
      <c r="HOZ1" s="18"/>
      <c r="HPA1" s="18"/>
      <c r="HPB1" s="18"/>
      <c r="HPC1" s="18"/>
      <c r="HPD1" s="18"/>
      <c r="HPE1" s="18"/>
      <c r="HPF1" s="18"/>
      <c r="HPG1" s="18"/>
      <c r="HPH1" s="18"/>
      <c r="HPI1" s="18"/>
      <c r="HPJ1" s="18"/>
      <c r="HPK1" s="18"/>
      <c r="HPL1" s="18"/>
      <c r="HPM1" s="18"/>
      <c r="HPN1" s="18"/>
      <c r="HPO1" s="18"/>
      <c r="HPP1" s="18"/>
      <c r="HPQ1" s="18"/>
      <c r="HPR1" s="18"/>
      <c r="HPS1" s="18"/>
      <c r="HPT1" s="18"/>
      <c r="HPU1" s="18"/>
      <c r="HPV1" s="18"/>
      <c r="HPW1" s="18"/>
      <c r="HPX1" s="18"/>
      <c r="HPY1" s="18"/>
      <c r="HPZ1" s="18"/>
      <c r="HQA1" s="18"/>
      <c r="HQB1" s="18"/>
      <c r="HQC1" s="18"/>
      <c r="HQD1" s="18"/>
      <c r="HQE1" s="18"/>
      <c r="HQF1" s="18"/>
      <c r="HQG1" s="18"/>
      <c r="HQH1" s="18"/>
      <c r="HQI1" s="18"/>
      <c r="HQJ1" s="18"/>
      <c r="HQK1" s="18"/>
      <c r="HQL1" s="18"/>
      <c r="HQM1" s="18"/>
      <c r="HQN1" s="18"/>
      <c r="HQO1" s="18"/>
      <c r="HQP1" s="18"/>
      <c r="HQQ1" s="18"/>
      <c r="HQR1" s="18"/>
      <c r="HQS1" s="18"/>
      <c r="HQT1" s="18"/>
      <c r="HQU1" s="18"/>
      <c r="HQV1" s="18"/>
      <c r="HQW1" s="18"/>
      <c r="HQX1" s="18"/>
      <c r="HQY1" s="18"/>
      <c r="HQZ1" s="18"/>
      <c r="HRA1" s="18"/>
      <c r="HRB1" s="18"/>
      <c r="HRC1" s="18"/>
      <c r="HRD1" s="18"/>
      <c r="HRE1" s="18"/>
      <c r="HRF1" s="18"/>
      <c r="HRG1" s="18"/>
      <c r="HRH1" s="18"/>
      <c r="HRI1" s="18"/>
      <c r="HRJ1" s="18"/>
      <c r="HRK1" s="18"/>
      <c r="HRL1" s="18"/>
      <c r="HRM1" s="18"/>
      <c r="HRN1" s="18"/>
      <c r="HRO1" s="18"/>
      <c r="HRP1" s="18"/>
      <c r="HRQ1" s="18"/>
      <c r="HRR1" s="18"/>
      <c r="HRS1" s="18"/>
      <c r="HRT1" s="18"/>
      <c r="HRU1" s="18"/>
      <c r="HRV1" s="18"/>
      <c r="HRW1" s="18"/>
      <c r="HRX1" s="18"/>
      <c r="HRY1" s="18"/>
      <c r="HRZ1" s="18"/>
      <c r="HSA1" s="18"/>
      <c r="HSB1" s="18"/>
      <c r="HSC1" s="18"/>
      <c r="HSD1" s="18"/>
      <c r="HSE1" s="18"/>
      <c r="HSF1" s="18"/>
      <c r="HSG1" s="18"/>
      <c r="HSH1" s="18"/>
      <c r="HSI1" s="18"/>
      <c r="HSJ1" s="18"/>
      <c r="HSK1" s="18"/>
      <c r="HSL1" s="18"/>
      <c r="HSM1" s="18"/>
      <c r="HSN1" s="18"/>
      <c r="HSO1" s="18"/>
      <c r="HSP1" s="18"/>
      <c r="HSQ1" s="18"/>
      <c r="HSR1" s="18"/>
      <c r="HSS1" s="18"/>
      <c r="HST1" s="18"/>
      <c r="HSU1" s="18"/>
      <c r="HSV1" s="18"/>
      <c r="HSW1" s="18"/>
      <c r="HSX1" s="18"/>
      <c r="HSY1" s="18"/>
      <c r="HSZ1" s="18"/>
      <c r="HTA1" s="18"/>
      <c r="HTB1" s="18"/>
      <c r="HTC1" s="18"/>
      <c r="HTD1" s="18"/>
      <c r="HTE1" s="18"/>
      <c r="HTF1" s="18"/>
      <c r="HTG1" s="18"/>
      <c r="HTH1" s="18"/>
      <c r="HTI1" s="18"/>
      <c r="HTJ1" s="18"/>
      <c r="HTK1" s="18"/>
      <c r="HTL1" s="18"/>
      <c r="HTM1" s="18"/>
      <c r="HTN1" s="18"/>
      <c r="HTO1" s="18"/>
      <c r="HTP1" s="18"/>
      <c r="HTQ1" s="18"/>
      <c r="HTR1" s="18"/>
      <c r="HTS1" s="18"/>
      <c r="HTT1" s="18"/>
      <c r="HTU1" s="18"/>
      <c r="HTV1" s="18"/>
      <c r="HTW1" s="18"/>
      <c r="HTX1" s="18"/>
      <c r="HTY1" s="18"/>
      <c r="HTZ1" s="18"/>
      <c r="HUA1" s="18"/>
      <c r="HUB1" s="18"/>
      <c r="HUC1" s="18"/>
      <c r="HUD1" s="18"/>
      <c r="HUE1" s="18"/>
      <c r="HUF1" s="18"/>
      <c r="HUG1" s="18"/>
      <c r="HUH1" s="18"/>
      <c r="HUI1" s="18"/>
      <c r="HUJ1" s="18"/>
      <c r="HUK1" s="18"/>
      <c r="HUL1" s="18"/>
      <c r="HUM1" s="18"/>
      <c r="HUN1" s="18"/>
      <c r="HUO1" s="18"/>
      <c r="HUP1" s="18"/>
      <c r="HUQ1" s="18"/>
      <c r="HUR1" s="18"/>
      <c r="HUS1" s="18"/>
      <c r="HUT1" s="18"/>
      <c r="HUU1" s="18"/>
      <c r="HUV1" s="18"/>
      <c r="HUW1" s="18"/>
      <c r="HUX1" s="18"/>
      <c r="HUY1" s="18"/>
      <c r="HUZ1" s="18"/>
      <c r="HVA1" s="18"/>
      <c r="HVB1" s="18"/>
      <c r="HVC1" s="18"/>
      <c r="HVD1" s="18"/>
      <c r="HVE1" s="18"/>
      <c r="HVF1" s="18"/>
      <c r="HVG1" s="18"/>
      <c r="HVH1" s="18"/>
      <c r="HVI1" s="18"/>
      <c r="HVJ1" s="18"/>
      <c r="HVK1" s="18"/>
      <c r="HVL1" s="18"/>
      <c r="HVM1" s="18"/>
      <c r="HVN1" s="18"/>
      <c r="HVO1" s="18"/>
      <c r="HVP1" s="18"/>
      <c r="HVQ1" s="18"/>
      <c r="HVR1" s="18"/>
      <c r="HVS1" s="18"/>
      <c r="HVT1" s="18"/>
      <c r="HVU1" s="18"/>
      <c r="HVV1" s="18"/>
      <c r="HVW1" s="18"/>
      <c r="HVX1" s="18"/>
      <c r="HVY1" s="18"/>
      <c r="HVZ1" s="18"/>
      <c r="HWA1" s="18"/>
      <c r="HWB1" s="18"/>
      <c r="HWC1" s="18"/>
      <c r="HWD1" s="18"/>
      <c r="HWE1" s="18"/>
      <c r="HWF1" s="18"/>
      <c r="HWG1" s="18"/>
      <c r="HWH1" s="18"/>
      <c r="HWI1" s="18"/>
      <c r="HWJ1" s="18"/>
      <c r="HWK1" s="18"/>
      <c r="HWL1" s="18"/>
      <c r="HWM1" s="18"/>
      <c r="HWN1" s="18"/>
      <c r="HWO1" s="18"/>
      <c r="HWP1" s="18"/>
      <c r="HWQ1" s="18"/>
      <c r="HWR1" s="18"/>
      <c r="HWS1" s="18"/>
      <c r="HWT1" s="18"/>
      <c r="HWU1" s="18"/>
      <c r="HWV1" s="18"/>
      <c r="HWW1" s="18"/>
      <c r="HWX1" s="18"/>
      <c r="HWY1" s="18"/>
      <c r="HWZ1" s="18"/>
      <c r="HXA1" s="18"/>
      <c r="HXB1" s="18"/>
      <c r="HXC1" s="18"/>
      <c r="HXD1" s="18"/>
      <c r="HXE1" s="18"/>
      <c r="HXF1" s="18"/>
      <c r="HXG1" s="18"/>
      <c r="HXH1" s="18"/>
      <c r="HXI1" s="18"/>
      <c r="HXJ1" s="18"/>
      <c r="HXK1" s="18"/>
      <c r="HXL1" s="18"/>
      <c r="HXM1" s="18"/>
      <c r="HXN1" s="18"/>
      <c r="HXO1" s="18"/>
      <c r="HXP1" s="18"/>
      <c r="HXQ1" s="18"/>
      <c r="HXR1" s="18"/>
      <c r="HXS1" s="18"/>
      <c r="HXT1" s="18"/>
      <c r="HXU1" s="18"/>
      <c r="HXV1" s="18"/>
      <c r="HXW1" s="18"/>
      <c r="HXX1" s="18"/>
      <c r="HXY1" s="18"/>
      <c r="HXZ1" s="18"/>
      <c r="HYA1" s="18"/>
      <c r="HYB1" s="18"/>
      <c r="HYC1" s="18"/>
      <c r="HYD1" s="18"/>
      <c r="HYE1" s="18"/>
      <c r="HYF1" s="18"/>
      <c r="HYG1" s="18"/>
      <c r="HYH1" s="18"/>
      <c r="HYI1" s="18"/>
      <c r="HYJ1" s="18"/>
      <c r="HYK1" s="18"/>
      <c r="HYL1" s="18"/>
      <c r="HYM1" s="18"/>
      <c r="HYN1" s="18"/>
      <c r="HYO1" s="18"/>
      <c r="HYP1" s="18"/>
      <c r="HYQ1" s="18"/>
      <c r="HYR1" s="18"/>
      <c r="HYS1" s="18"/>
      <c r="HYT1" s="18"/>
      <c r="HYU1" s="18"/>
      <c r="HYV1" s="18"/>
      <c r="HYW1" s="18"/>
      <c r="HYX1" s="18"/>
      <c r="HYY1" s="18"/>
      <c r="HYZ1" s="18"/>
      <c r="HZA1" s="18"/>
      <c r="HZB1" s="18"/>
      <c r="HZC1" s="18"/>
      <c r="HZD1" s="18"/>
      <c r="HZE1" s="18"/>
      <c r="HZF1" s="18"/>
      <c r="HZG1" s="18"/>
      <c r="HZH1" s="18"/>
      <c r="HZI1" s="18"/>
      <c r="HZJ1" s="18"/>
      <c r="HZK1" s="18"/>
      <c r="HZL1" s="18"/>
      <c r="HZM1" s="18"/>
      <c r="HZN1" s="18"/>
      <c r="HZO1" s="18"/>
      <c r="HZP1" s="18"/>
      <c r="HZQ1" s="18"/>
      <c r="HZR1" s="18"/>
      <c r="HZS1" s="18"/>
      <c r="HZT1" s="18"/>
      <c r="HZU1" s="18"/>
      <c r="HZV1" s="18"/>
      <c r="HZW1" s="18"/>
      <c r="HZX1" s="18"/>
      <c r="HZY1" s="18"/>
      <c r="HZZ1" s="18"/>
      <c r="IAA1" s="18"/>
      <c r="IAB1" s="18"/>
      <c r="IAC1" s="18"/>
      <c r="IAD1" s="18"/>
      <c r="IAE1" s="18"/>
      <c r="IAF1" s="18"/>
      <c r="IAG1" s="18"/>
      <c r="IAH1" s="18"/>
      <c r="IAI1" s="18"/>
      <c r="IAJ1" s="18"/>
      <c r="IAK1" s="18"/>
      <c r="IAL1" s="18"/>
      <c r="IAM1" s="18"/>
      <c r="IAN1" s="18"/>
      <c r="IAO1" s="18"/>
      <c r="IAP1" s="18"/>
      <c r="IAQ1" s="18"/>
      <c r="IAR1" s="18"/>
      <c r="IAS1" s="18"/>
      <c r="IAT1" s="18"/>
      <c r="IAU1" s="18"/>
      <c r="IAV1" s="18"/>
      <c r="IAW1" s="18"/>
      <c r="IAX1" s="18"/>
      <c r="IAY1" s="18"/>
      <c r="IAZ1" s="18"/>
      <c r="IBA1" s="18"/>
      <c r="IBB1" s="18"/>
      <c r="IBC1" s="18"/>
      <c r="IBD1" s="18"/>
      <c r="IBE1" s="18"/>
      <c r="IBF1" s="18"/>
      <c r="IBG1" s="18"/>
      <c r="IBH1" s="18"/>
      <c r="IBI1" s="18"/>
      <c r="IBJ1" s="18"/>
      <c r="IBK1" s="18"/>
      <c r="IBL1" s="18"/>
      <c r="IBM1" s="18"/>
      <c r="IBN1" s="18"/>
      <c r="IBO1" s="18"/>
      <c r="IBP1" s="18"/>
      <c r="IBQ1" s="18"/>
      <c r="IBR1" s="18"/>
      <c r="IBS1" s="18"/>
      <c r="IBT1" s="18"/>
      <c r="IBU1" s="18"/>
      <c r="IBV1" s="18"/>
      <c r="IBW1" s="18"/>
      <c r="IBX1" s="18"/>
      <c r="IBY1" s="18"/>
      <c r="IBZ1" s="18"/>
      <c r="ICA1" s="18"/>
      <c r="ICB1" s="18"/>
      <c r="ICC1" s="18"/>
      <c r="ICD1" s="18"/>
      <c r="ICE1" s="18"/>
      <c r="ICF1" s="18"/>
      <c r="ICG1" s="18"/>
      <c r="ICH1" s="18"/>
      <c r="ICI1" s="18"/>
      <c r="ICJ1" s="18"/>
      <c r="ICK1" s="18"/>
      <c r="ICL1" s="18"/>
      <c r="ICM1" s="18"/>
      <c r="ICN1" s="18"/>
      <c r="ICO1" s="18"/>
      <c r="ICP1" s="18"/>
      <c r="ICQ1" s="18"/>
      <c r="ICR1" s="18"/>
      <c r="ICS1" s="18"/>
      <c r="ICT1" s="18"/>
      <c r="ICU1" s="18"/>
      <c r="ICV1" s="18"/>
      <c r="ICW1" s="18"/>
      <c r="ICX1" s="18"/>
      <c r="ICY1" s="18"/>
      <c r="ICZ1" s="18"/>
      <c r="IDA1" s="18"/>
      <c r="IDB1" s="18"/>
      <c r="IDC1" s="18"/>
      <c r="IDD1" s="18"/>
      <c r="IDE1" s="18"/>
      <c r="IDF1" s="18"/>
      <c r="IDG1" s="18"/>
      <c r="IDH1" s="18"/>
      <c r="IDI1" s="18"/>
      <c r="IDJ1" s="18"/>
      <c r="IDK1" s="18"/>
      <c r="IDL1" s="18"/>
      <c r="IDM1" s="18"/>
      <c r="IDN1" s="18"/>
      <c r="IDO1" s="18"/>
      <c r="IDP1" s="18"/>
      <c r="IDQ1" s="18"/>
      <c r="IDR1" s="18"/>
      <c r="IDS1" s="18"/>
      <c r="IDT1" s="18"/>
      <c r="IDU1" s="18"/>
      <c r="IDV1" s="18"/>
      <c r="IDW1" s="18"/>
      <c r="IDX1" s="18"/>
      <c r="IDY1" s="18"/>
      <c r="IDZ1" s="18"/>
      <c r="IEA1" s="18"/>
      <c r="IEB1" s="18"/>
      <c r="IEC1" s="18"/>
      <c r="IED1" s="18"/>
      <c r="IEE1" s="18"/>
      <c r="IEF1" s="18"/>
      <c r="IEG1" s="18"/>
      <c r="IEH1" s="18"/>
      <c r="IEI1" s="18"/>
      <c r="IEJ1" s="18"/>
      <c r="IEK1" s="18"/>
      <c r="IEL1" s="18"/>
      <c r="IEM1" s="18"/>
      <c r="IEN1" s="18"/>
      <c r="IEO1" s="18"/>
      <c r="IEP1" s="18"/>
      <c r="IEQ1" s="18"/>
      <c r="IER1" s="18"/>
      <c r="IES1" s="18"/>
      <c r="IET1" s="18"/>
      <c r="IEU1" s="18"/>
      <c r="IEV1" s="18"/>
      <c r="IEW1" s="18"/>
      <c r="IEX1" s="18"/>
      <c r="IEY1" s="18"/>
      <c r="IEZ1" s="18"/>
      <c r="IFA1" s="18"/>
      <c r="IFB1" s="18"/>
      <c r="IFC1" s="18"/>
      <c r="IFD1" s="18"/>
      <c r="IFE1" s="18"/>
      <c r="IFF1" s="18"/>
      <c r="IFG1" s="18"/>
      <c r="IFH1" s="18"/>
      <c r="IFI1" s="18"/>
      <c r="IFJ1" s="18"/>
      <c r="IFK1" s="18"/>
      <c r="IFL1" s="18"/>
      <c r="IFM1" s="18"/>
      <c r="IFN1" s="18"/>
      <c r="IFO1" s="18"/>
      <c r="IFP1" s="18"/>
      <c r="IFQ1" s="18"/>
      <c r="IFR1" s="18"/>
      <c r="IFS1" s="18"/>
      <c r="IFT1" s="18"/>
      <c r="IFU1" s="18"/>
      <c r="IFV1" s="18"/>
      <c r="IFW1" s="18"/>
      <c r="IFX1" s="18"/>
      <c r="IFY1" s="18"/>
      <c r="IFZ1" s="18"/>
      <c r="IGA1" s="18"/>
      <c r="IGB1" s="18"/>
      <c r="IGC1" s="18"/>
      <c r="IGD1" s="18"/>
      <c r="IGE1" s="18"/>
      <c r="IGF1" s="18"/>
      <c r="IGG1" s="18"/>
      <c r="IGH1" s="18"/>
      <c r="IGI1" s="18"/>
      <c r="IGJ1" s="18"/>
      <c r="IGK1" s="18"/>
      <c r="IGL1" s="18"/>
      <c r="IGM1" s="18"/>
      <c r="IGN1" s="18"/>
      <c r="IGO1" s="18"/>
      <c r="IGP1" s="18"/>
      <c r="IGQ1" s="18"/>
      <c r="IGR1" s="18"/>
      <c r="IGS1" s="18"/>
      <c r="IGT1" s="18"/>
      <c r="IGU1" s="18"/>
      <c r="IGV1" s="18"/>
      <c r="IGW1" s="18"/>
      <c r="IGX1" s="18"/>
      <c r="IGY1" s="18"/>
      <c r="IGZ1" s="18"/>
      <c r="IHA1" s="18"/>
      <c r="IHB1" s="18"/>
      <c r="IHC1" s="18"/>
      <c r="IHD1" s="18"/>
      <c r="IHE1" s="18"/>
      <c r="IHF1" s="18"/>
      <c r="IHG1" s="18"/>
      <c r="IHH1" s="18"/>
      <c r="IHI1" s="18"/>
      <c r="IHJ1" s="18"/>
      <c r="IHK1" s="18"/>
      <c r="IHL1" s="18"/>
      <c r="IHM1" s="18"/>
      <c r="IHN1" s="18"/>
      <c r="IHO1" s="18"/>
      <c r="IHP1" s="18"/>
      <c r="IHQ1" s="18"/>
      <c r="IHR1" s="18"/>
      <c r="IHS1" s="18"/>
      <c r="IHT1" s="18"/>
      <c r="IHU1" s="18"/>
      <c r="IHV1" s="18"/>
      <c r="IHW1" s="18"/>
      <c r="IHX1" s="18"/>
      <c r="IHY1" s="18"/>
      <c r="IHZ1" s="18"/>
      <c r="IIA1" s="18"/>
      <c r="IIB1" s="18"/>
      <c r="IIC1" s="18"/>
      <c r="IID1" s="18"/>
      <c r="IIE1" s="18"/>
      <c r="IIF1" s="18"/>
      <c r="IIG1" s="18"/>
      <c r="IIH1" s="18"/>
      <c r="III1" s="18"/>
      <c r="IIJ1" s="18"/>
      <c r="IIK1" s="18"/>
      <c r="IIL1" s="18"/>
      <c r="IIM1" s="18"/>
      <c r="IIN1" s="18"/>
      <c r="IIO1" s="18"/>
      <c r="IIP1" s="18"/>
      <c r="IIQ1" s="18"/>
      <c r="IIR1" s="18"/>
      <c r="IIS1" s="18"/>
      <c r="IIT1" s="18"/>
      <c r="IIU1" s="18"/>
      <c r="IIV1" s="18"/>
      <c r="IIW1" s="18"/>
      <c r="IIX1" s="18"/>
      <c r="IIY1" s="18"/>
      <c r="IIZ1" s="18"/>
      <c r="IJA1" s="18"/>
      <c r="IJB1" s="18"/>
      <c r="IJC1" s="18"/>
      <c r="IJD1" s="18"/>
      <c r="IJE1" s="18"/>
      <c r="IJF1" s="18"/>
      <c r="IJG1" s="18"/>
      <c r="IJH1" s="18"/>
      <c r="IJI1" s="18"/>
      <c r="IJJ1" s="18"/>
      <c r="IJK1" s="18"/>
      <c r="IJL1" s="18"/>
      <c r="IJM1" s="18"/>
      <c r="IJN1" s="18"/>
      <c r="IJO1" s="18"/>
      <c r="IJP1" s="18"/>
      <c r="IJQ1" s="18"/>
      <c r="IJR1" s="18"/>
      <c r="IJS1" s="18"/>
      <c r="IJT1" s="18"/>
      <c r="IJU1" s="18"/>
      <c r="IJV1" s="18"/>
      <c r="IJW1" s="18"/>
      <c r="IJX1" s="18"/>
      <c r="IJY1" s="18"/>
      <c r="IJZ1" s="18"/>
      <c r="IKA1" s="18"/>
      <c r="IKB1" s="18"/>
      <c r="IKC1" s="18"/>
      <c r="IKD1" s="18"/>
      <c r="IKE1" s="18"/>
      <c r="IKF1" s="18"/>
      <c r="IKG1" s="18"/>
      <c r="IKH1" s="18"/>
      <c r="IKI1" s="18"/>
      <c r="IKJ1" s="18"/>
      <c r="IKK1" s="18"/>
      <c r="IKL1" s="18"/>
      <c r="IKM1" s="18"/>
      <c r="IKN1" s="18"/>
      <c r="IKO1" s="18"/>
      <c r="IKP1" s="18"/>
      <c r="IKQ1" s="18"/>
      <c r="IKR1" s="18"/>
      <c r="IKS1" s="18"/>
      <c r="IKT1" s="18"/>
      <c r="IKU1" s="18"/>
      <c r="IKV1" s="18"/>
      <c r="IKW1" s="18"/>
      <c r="IKX1" s="18"/>
      <c r="IKY1" s="18"/>
      <c r="IKZ1" s="18"/>
      <c r="ILA1" s="18"/>
      <c r="ILB1" s="18"/>
      <c r="ILC1" s="18"/>
      <c r="ILD1" s="18"/>
      <c r="ILE1" s="18"/>
      <c r="ILF1" s="18"/>
      <c r="ILG1" s="18"/>
      <c r="ILH1" s="18"/>
      <c r="ILI1" s="18"/>
      <c r="ILJ1" s="18"/>
      <c r="ILK1" s="18"/>
      <c r="ILL1" s="18"/>
      <c r="ILM1" s="18"/>
      <c r="ILN1" s="18"/>
      <c r="ILO1" s="18"/>
      <c r="ILP1" s="18"/>
      <c r="ILQ1" s="18"/>
      <c r="ILR1" s="18"/>
      <c r="ILS1" s="18"/>
      <c r="ILT1" s="18"/>
      <c r="ILU1" s="18"/>
      <c r="ILV1" s="18"/>
      <c r="ILW1" s="18"/>
      <c r="ILX1" s="18"/>
      <c r="ILY1" s="18"/>
      <c r="ILZ1" s="18"/>
      <c r="IMA1" s="18"/>
      <c r="IMB1" s="18"/>
      <c r="IMC1" s="18"/>
      <c r="IMD1" s="18"/>
      <c r="IME1" s="18"/>
      <c r="IMF1" s="18"/>
      <c r="IMG1" s="18"/>
      <c r="IMH1" s="18"/>
      <c r="IMI1" s="18"/>
      <c r="IMJ1" s="18"/>
      <c r="IMK1" s="18"/>
      <c r="IML1" s="18"/>
      <c r="IMM1" s="18"/>
      <c r="IMN1" s="18"/>
      <c r="IMO1" s="18"/>
      <c r="IMP1" s="18"/>
      <c r="IMQ1" s="18"/>
      <c r="IMR1" s="18"/>
      <c r="IMS1" s="18"/>
      <c r="IMT1" s="18"/>
      <c r="IMU1" s="18"/>
      <c r="IMV1" s="18"/>
      <c r="IMW1" s="18"/>
      <c r="IMX1" s="18"/>
      <c r="IMY1" s="18"/>
      <c r="IMZ1" s="18"/>
      <c r="INA1" s="18"/>
      <c r="INB1" s="18"/>
      <c r="INC1" s="18"/>
      <c r="IND1" s="18"/>
      <c r="INE1" s="18"/>
      <c r="INF1" s="18"/>
      <c r="ING1" s="18"/>
      <c r="INH1" s="18"/>
      <c r="INI1" s="18"/>
      <c r="INJ1" s="18"/>
      <c r="INK1" s="18"/>
      <c r="INL1" s="18"/>
      <c r="INM1" s="18"/>
      <c r="INN1" s="18"/>
      <c r="INO1" s="18"/>
      <c r="INP1" s="18"/>
      <c r="INQ1" s="18"/>
      <c r="INR1" s="18"/>
      <c r="INS1" s="18"/>
      <c r="INT1" s="18"/>
      <c r="INU1" s="18"/>
      <c r="INV1" s="18"/>
      <c r="INW1" s="18"/>
      <c r="INX1" s="18"/>
      <c r="INY1" s="18"/>
      <c r="INZ1" s="18"/>
      <c r="IOA1" s="18"/>
      <c r="IOB1" s="18"/>
      <c r="IOC1" s="18"/>
      <c r="IOD1" s="18"/>
      <c r="IOE1" s="18"/>
      <c r="IOF1" s="18"/>
      <c r="IOG1" s="18"/>
      <c r="IOH1" s="18"/>
      <c r="IOI1" s="18"/>
      <c r="IOJ1" s="18"/>
      <c r="IOK1" s="18"/>
      <c r="IOL1" s="18"/>
      <c r="IOM1" s="18"/>
      <c r="ION1" s="18"/>
      <c r="IOO1" s="18"/>
      <c r="IOP1" s="18"/>
      <c r="IOQ1" s="18"/>
      <c r="IOR1" s="18"/>
      <c r="IOS1" s="18"/>
      <c r="IOT1" s="18"/>
      <c r="IOU1" s="18"/>
      <c r="IOV1" s="18"/>
      <c r="IOW1" s="18"/>
      <c r="IOX1" s="18"/>
      <c r="IOY1" s="18"/>
      <c r="IOZ1" s="18"/>
      <c r="IPA1" s="18"/>
      <c r="IPB1" s="18"/>
      <c r="IPC1" s="18"/>
      <c r="IPD1" s="18"/>
      <c r="IPE1" s="18"/>
      <c r="IPF1" s="18"/>
      <c r="IPG1" s="18"/>
      <c r="IPH1" s="18"/>
      <c r="IPI1" s="18"/>
      <c r="IPJ1" s="18"/>
      <c r="IPK1" s="18"/>
      <c r="IPL1" s="18"/>
      <c r="IPM1" s="18"/>
      <c r="IPN1" s="18"/>
      <c r="IPO1" s="18"/>
      <c r="IPP1" s="18"/>
      <c r="IPQ1" s="18"/>
      <c r="IPR1" s="18"/>
      <c r="IPS1" s="18"/>
      <c r="IPT1" s="18"/>
      <c r="IPU1" s="18"/>
      <c r="IPV1" s="18"/>
      <c r="IPW1" s="18"/>
      <c r="IPX1" s="18"/>
      <c r="IPY1" s="18"/>
      <c r="IPZ1" s="18"/>
      <c r="IQA1" s="18"/>
      <c r="IQB1" s="18"/>
      <c r="IQC1" s="18"/>
      <c r="IQD1" s="18"/>
      <c r="IQE1" s="18"/>
      <c r="IQF1" s="18"/>
      <c r="IQG1" s="18"/>
      <c r="IQH1" s="18"/>
      <c r="IQI1" s="18"/>
      <c r="IQJ1" s="18"/>
      <c r="IQK1" s="18"/>
      <c r="IQL1" s="18"/>
      <c r="IQM1" s="18"/>
      <c r="IQN1" s="18"/>
      <c r="IQO1" s="18"/>
      <c r="IQP1" s="18"/>
      <c r="IQQ1" s="18"/>
      <c r="IQR1" s="18"/>
      <c r="IQS1" s="18"/>
      <c r="IQT1" s="18"/>
      <c r="IQU1" s="18"/>
      <c r="IQV1" s="18"/>
      <c r="IQW1" s="18"/>
      <c r="IQX1" s="18"/>
      <c r="IQY1" s="18"/>
      <c r="IQZ1" s="18"/>
      <c r="IRA1" s="18"/>
      <c r="IRB1" s="18"/>
      <c r="IRC1" s="18"/>
      <c r="IRD1" s="18"/>
      <c r="IRE1" s="18"/>
      <c r="IRF1" s="18"/>
      <c r="IRG1" s="18"/>
      <c r="IRH1" s="18"/>
      <c r="IRI1" s="18"/>
      <c r="IRJ1" s="18"/>
      <c r="IRK1" s="18"/>
      <c r="IRL1" s="18"/>
      <c r="IRM1" s="18"/>
      <c r="IRN1" s="18"/>
      <c r="IRO1" s="18"/>
      <c r="IRP1" s="18"/>
      <c r="IRQ1" s="18"/>
      <c r="IRR1" s="18"/>
      <c r="IRS1" s="18"/>
      <c r="IRT1" s="18"/>
      <c r="IRU1" s="18"/>
      <c r="IRV1" s="18"/>
      <c r="IRW1" s="18"/>
      <c r="IRX1" s="18"/>
      <c r="IRY1" s="18"/>
      <c r="IRZ1" s="18"/>
      <c r="ISA1" s="18"/>
      <c r="ISB1" s="18"/>
      <c r="ISC1" s="18"/>
      <c r="ISD1" s="18"/>
      <c r="ISE1" s="18"/>
      <c r="ISF1" s="18"/>
      <c r="ISG1" s="18"/>
      <c r="ISH1" s="18"/>
      <c r="ISI1" s="18"/>
      <c r="ISJ1" s="18"/>
      <c r="ISK1" s="18"/>
      <c r="ISL1" s="18"/>
      <c r="ISM1" s="18"/>
      <c r="ISN1" s="18"/>
      <c r="ISO1" s="18"/>
      <c r="ISP1" s="18"/>
      <c r="ISQ1" s="18"/>
      <c r="ISR1" s="18"/>
      <c r="ISS1" s="18"/>
      <c r="IST1" s="18"/>
      <c r="ISU1" s="18"/>
      <c r="ISV1" s="18"/>
      <c r="ISW1" s="18"/>
      <c r="ISX1" s="18"/>
      <c r="ISY1" s="18"/>
      <c r="ISZ1" s="18"/>
      <c r="ITA1" s="18"/>
      <c r="ITB1" s="18"/>
      <c r="ITC1" s="18"/>
      <c r="ITD1" s="18"/>
      <c r="ITE1" s="18"/>
      <c r="ITF1" s="18"/>
      <c r="ITG1" s="18"/>
      <c r="ITH1" s="18"/>
      <c r="ITI1" s="18"/>
      <c r="ITJ1" s="18"/>
      <c r="ITK1" s="18"/>
      <c r="ITL1" s="18"/>
      <c r="ITM1" s="18"/>
      <c r="ITN1" s="18"/>
      <c r="ITO1" s="18"/>
      <c r="ITP1" s="18"/>
      <c r="ITQ1" s="18"/>
      <c r="ITR1" s="18"/>
      <c r="ITS1" s="18"/>
      <c r="ITT1" s="18"/>
      <c r="ITU1" s="18"/>
      <c r="ITV1" s="18"/>
      <c r="ITW1" s="18"/>
      <c r="ITX1" s="18"/>
      <c r="ITY1" s="18"/>
      <c r="ITZ1" s="18"/>
      <c r="IUA1" s="18"/>
      <c r="IUB1" s="18"/>
      <c r="IUC1" s="18"/>
      <c r="IUD1" s="18"/>
      <c r="IUE1" s="18"/>
      <c r="IUF1" s="18"/>
      <c r="IUG1" s="18"/>
      <c r="IUH1" s="18"/>
      <c r="IUI1" s="18"/>
      <c r="IUJ1" s="18"/>
      <c r="IUK1" s="18"/>
      <c r="IUL1" s="18"/>
      <c r="IUM1" s="18"/>
      <c r="IUN1" s="18"/>
      <c r="IUO1" s="18"/>
      <c r="IUP1" s="18"/>
      <c r="IUQ1" s="18"/>
      <c r="IUR1" s="18"/>
      <c r="IUS1" s="18"/>
      <c r="IUT1" s="18"/>
      <c r="IUU1" s="18"/>
      <c r="IUV1" s="18"/>
      <c r="IUW1" s="18"/>
      <c r="IUX1" s="18"/>
      <c r="IUY1" s="18"/>
      <c r="IUZ1" s="18"/>
      <c r="IVA1" s="18"/>
      <c r="IVB1" s="18"/>
      <c r="IVC1" s="18"/>
      <c r="IVD1" s="18"/>
      <c r="IVE1" s="18"/>
      <c r="IVF1" s="18"/>
      <c r="IVG1" s="18"/>
      <c r="IVH1" s="18"/>
      <c r="IVI1" s="18"/>
      <c r="IVJ1" s="18"/>
      <c r="IVK1" s="18"/>
      <c r="IVL1" s="18"/>
      <c r="IVM1" s="18"/>
      <c r="IVN1" s="18"/>
      <c r="IVO1" s="18"/>
      <c r="IVP1" s="18"/>
      <c r="IVQ1" s="18"/>
      <c r="IVR1" s="18"/>
      <c r="IVS1" s="18"/>
      <c r="IVT1" s="18"/>
      <c r="IVU1" s="18"/>
      <c r="IVV1" s="18"/>
      <c r="IVW1" s="18"/>
      <c r="IVX1" s="18"/>
      <c r="IVY1" s="18"/>
      <c r="IVZ1" s="18"/>
      <c r="IWA1" s="18"/>
      <c r="IWB1" s="18"/>
      <c r="IWC1" s="18"/>
      <c r="IWD1" s="18"/>
      <c r="IWE1" s="18"/>
      <c r="IWF1" s="18"/>
      <c r="IWG1" s="18"/>
      <c r="IWH1" s="18"/>
      <c r="IWI1" s="18"/>
      <c r="IWJ1" s="18"/>
      <c r="IWK1" s="18"/>
      <c r="IWL1" s="18"/>
      <c r="IWM1" s="18"/>
      <c r="IWN1" s="18"/>
      <c r="IWO1" s="18"/>
      <c r="IWP1" s="18"/>
      <c r="IWQ1" s="18"/>
      <c r="IWR1" s="18"/>
      <c r="IWS1" s="18"/>
      <c r="IWT1" s="18"/>
      <c r="IWU1" s="18"/>
      <c r="IWV1" s="18"/>
      <c r="IWW1" s="18"/>
      <c r="IWX1" s="18"/>
      <c r="IWY1" s="18"/>
      <c r="IWZ1" s="18"/>
      <c r="IXA1" s="18"/>
      <c r="IXB1" s="18"/>
      <c r="IXC1" s="18"/>
      <c r="IXD1" s="18"/>
      <c r="IXE1" s="18"/>
      <c r="IXF1" s="18"/>
      <c r="IXG1" s="18"/>
      <c r="IXH1" s="18"/>
      <c r="IXI1" s="18"/>
      <c r="IXJ1" s="18"/>
      <c r="IXK1" s="18"/>
      <c r="IXL1" s="18"/>
      <c r="IXM1" s="18"/>
      <c r="IXN1" s="18"/>
      <c r="IXO1" s="18"/>
      <c r="IXP1" s="18"/>
      <c r="IXQ1" s="18"/>
      <c r="IXR1" s="18"/>
      <c r="IXS1" s="18"/>
      <c r="IXT1" s="18"/>
      <c r="IXU1" s="18"/>
      <c r="IXV1" s="18"/>
      <c r="IXW1" s="18"/>
      <c r="IXX1" s="18"/>
      <c r="IXY1" s="18"/>
      <c r="IXZ1" s="18"/>
      <c r="IYA1" s="18"/>
      <c r="IYB1" s="18"/>
      <c r="IYC1" s="18"/>
      <c r="IYD1" s="18"/>
      <c r="IYE1" s="18"/>
      <c r="IYF1" s="18"/>
      <c r="IYG1" s="18"/>
      <c r="IYH1" s="18"/>
      <c r="IYI1" s="18"/>
      <c r="IYJ1" s="18"/>
      <c r="IYK1" s="18"/>
      <c r="IYL1" s="18"/>
      <c r="IYM1" s="18"/>
      <c r="IYN1" s="18"/>
      <c r="IYO1" s="18"/>
      <c r="IYP1" s="18"/>
      <c r="IYQ1" s="18"/>
      <c r="IYR1" s="18"/>
      <c r="IYS1" s="18"/>
      <c r="IYT1" s="18"/>
      <c r="IYU1" s="18"/>
      <c r="IYV1" s="18"/>
      <c r="IYW1" s="18"/>
      <c r="IYX1" s="18"/>
      <c r="IYY1" s="18"/>
      <c r="IYZ1" s="18"/>
      <c r="IZA1" s="18"/>
      <c r="IZB1" s="18"/>
      <c r="IZC1" s="18"/>
      <c r="IZD1" s="18"/>
      <c r="IZE1" s="18"/>
      <c r="IZF1" s="18"/>
      <c r="IZG1" s="18"/>
      <c r="IZH1" s="18"/>
      <c r="IZI1" s="18"/>
      <c r="IZJ1" s="18"/>
      <c r="IZK1" s="18"/>
      <c r="IZL1" s="18"/>
      <c r="IZM1" s="18"/>
      <c r="IZN1" s="18"/>
      <c r="IZO1" s="18"/>
      <c r="IZP1" s="18"/>
      <c r="IZQ1" s="18"/>
      <c r="IZR1" s="18"/>
      <c r="IZS1" s="18"/>
      <c r="IZT1" s="18"/>
      <c r="IZU1" s="18"/>
      <c r="IZV1" s="18"/>
      <c r="IZW1" s="18"/>
      <c r="IZX1" s="18"/>
      <c r="IZY1" s="18"/>
      <c r="IZZ1" s="18"/>
      <c r="JAA1" s="18"/>
      <c r="JAB1" s="18"/>
      <c r="JAC1" s="18"/>
      <c r="JAD1" s="18"/>
      <c r="JAE1" s="18"/>
      <c r="JAF1" s="18"/>
      <c r="JAG1" s="18"/>
      <c r="JAH1" s="18"/>
      <c r="JAI1" s="18"/>
      <c r="JAJ1" s="18"/>
      <c r="JAK1" s="18"/>
      <c r="JAL1" s="18"/>
      <c r="JAM1" s="18"/>
      <c r="JAN1" s="18"/>
      <c r="JAO1" s="18"/>
      <c r="JAP1" s="18"/>
      <c r="JAQ1" s="18"/>
      <c r="JAR1" s="18"/>
      <c r="JAS1" s="18"/>
      <c r="JAT1" s="18"/>
      <c r="JAU1" s="18"/>
      <c r="JAV1" s="18"/>
      <c r="JAW1" s="18"/>
      <c r="JAX1" s="18"/>
      <c r="JAY1" s="18"/>
      <c r="JAZ1" s="18"/>
      <c r="JBA1" s="18"/>
      <c r="JBB1" s="18"/>
      <c r="JBC1" s="18"/>
      <c r="JBD1" s="18"/>
      <c r="JBE1" s="18"/>
      <c r="JBF1" s="18"/>
      <c r="JBG1" s="18"/>
      <c r="JBH1" s="18"/>
      <c r="JBI1" s="18"/>
      <c r="JBJ1" s="18"/>
      <c r="JBK1" s="18"/>
      <c r="JBL1" s="18"/>
      <c r="JBM1" s="18"/>
      <c r="JBN1" s="18"/>
      <c r="JBO1" s="18"/>
      <c r="JBP1" s="18"/>
      <c r="JBQ1" s="18"/>
      <c r="JBR1" s="18"/>
      <c r="JBS1" s="18"/>
      <c r="JBT1" s="18"/>
      <c r="JBU1" s="18"/>
      <c r="JBV1" s="18"/>
      <c r="JBW1" s="18"/>
      <c r="JBX1" s="18"/>
      <c r="JBY1" s="18"/>
      <c r="JBZ1" s="18"/>
      <c r="JCA1" s="18"/>
      <c r="JCB1" s="18"/>
      <c r="JCC1" s="18"/>
      <c r="JCD1" s="18"/>
      <c r="JCE1" s="18"/>
      <c r="JCF1" s="18"/>
      <c r="JCG1" s="18"/>
      <c r="JCH1" s="18"/>
      <c r="JCI1" s="18"/>
      <c r="JCJ1" s="18"/>
      <c r="JCK1" s="18"/>
      <c r="JCL1" s="18"/>
      <c r="JCM1" s="18"/>
      <c r="JCN1" s="18"/>
      <c r="JCO1" s="18"/>
      <c r="JCP1" s="18"/>
      <c r="JCQ1" s="18"/>
      <c r="JCR1" s="18"/>
      <c r="JCS1" s="18"/>
      <c r="JCT1" s="18"/>
      <c r="JCU1" s="18"/>
      <c r="JCV1" s="18"/>
      <c r="JCW1" s="18"/>
      <c r="JCX1" s="18"/>
      <c r="JCY1" s="18"/>
      <c r="JCZ1" s="18"/>
      <c r="JDA1" s="18"/>
      <c r="JDB1" s="18"/>
      <c r="JDC1" s="18"/>
      <c r="JDD1" s="18"/>
      <c r="JDE1" s="18"/>
      <c r="JDF1" s="18"/>
      <c r="JDG1" s="18"/>
      <c r="JDH1" s="18"/>
      <c r="JDI1" s="18"/>
      <c r="JDJ1" s="18"/>
      <c r="JDK1" s="18"/>
      <c r="JDL1" s="18"/>
      <c r="JDM1" s="18"/>
      <c r="JDN1" s="18"/>
      <c r="JDO1" s="18"/>
      <c r="JDP1" s="18"/>
      <c r="JDQ1" s="18"/>
      <c r="JDR1" s="18"/>
      <c r="JDS1" s="18"/>
      <c r="JDT1" s="18"/>
      <c r="JDU1" s="18"/>
      <c r="JDV1" s="18"/>
      <c r="JDW1" s="18"/>
      <c r="JDX1" s="18"/>
      <c r="JDY1" s="18"/>
      <c r="JDZ1" s="18"/>
      <c r="JEA1" s="18"/>
      <c r="JEB1" s="18"/>
      <c r="JEC1" s="18"/>
      <c r="JED1" s="18"/>
      <c r="JEE1" s="18"/>
      <c r="JEF1" s="18"/>
      <c r="JEG1" s="18"/>
      <c r="JEH1" s="18"/>
      <c r="JEI1" s="18"/>
      <c r="JEJ1" s="18"/>
      <c r="JEK1" s="18"/>
      <c r="JEL1" s="18"/>
      <c r="JEM1" s="18"/>
      <c r="JEN1" s="18"/>
      <c r="JEO1" s="18"/>
      <c r="JEP1" s="18"/>
      <c r="JEQ1" s="18"/>
      <c r="JER1" s="18"/>
      <c r="JES1" s="18"/>
      <c r="JET1" s="18"/>
      <c r="JEU1" s="18"/>
      <c r="JEV1" s="18"/>
      <c r="JEW1" s="18"/>
      <c r="JEX1" s="18"/>
      <c r="JEY1" s="18"/>
      <c r="JEZ1" s="18"/>
      <c r="JFA1" s="18"/>
      <c r="JFB1" s="18"/>
      <c r="JFC1" s="18"/>
      <c r="JFD1" s="18"/>
      <c r="JFE1" s="18"/>
      <c r="JFF1" s="18"/>
      <c r="JFG1" s="18"/>
      <c r="JFH1" s="18"/>
      <c r="JFI1" s="18"/>
      <c r="JFJ1" s="18"/>
      <c r="JFK1" s="18"/>
      <c r="JFL1" s="18"/>
      <c r="JFM1" s="18"/>
      <c r="JFN1" s="18"/>
      <c r="JFO1" s="18"/>
      <c r="JFP1" s="18"/>
      <c r="JFQ1" s="18"/>
      <c r="JFR1" s="18"/>
      <c r="JFS1" s="18"/>
      <c r="JFT1" s="18"/>
      <c r="JFU1" s="18"/>
      <c r="JFV1" s="18"/>
      <c r="JFW1" s="18"/>
      <c r="JFX1" s="18"/>
      <c r="JFY1" s="18"/>
      <c r="JFZ1" s="18"/>
      <c r="JGA1" s="18"/>
      <c r="JGB1" s="18"/>
      <c r="JGC1" s="18"/>
      <c r="JGD1" s="18"/>
      <c r="JGE1" s="18"/>
      <c r="JGF1" s="18"/>
      <c r="JGG1" s="18"/>
      <c r="JGH1" s="18"/>
      <c r="JGI1" s="18"/>
      <c r="JGJ1" s="18"/>
      <c r="JGK1" s="18"/>
      <c r="JGL1" s="18"/>
      <c r="JGM1" s="18"/>
      <c r="JGN1" s="18"/>
      <c r="JGO1" s="18"/>
      <c r="JGP1" s="18"/>
      <c r="JGQ1" s="18"/>
      <c r="JGR1" s="18"/>
      <c r="JGS1" s="18"/>
      <c r="JGT1" s="18"/>
      <c r="JGU1" s="18"/>
      <c r="JGV1" s="18"/>
      <c r="JGW1" s="18"/>
      <c r="JGX1" s="18"/>
      <c r="JGY1" s="18"/>
      <c r="JGZ1" s="18"/>
      <c r="JHA1" s="18"/>
      <c r="JHB1" s="18"/>
      <c r="JHC1" s="18"/>
      <c r="JHD1" s="18"/>
      <c r="JHE1" s="18"/>
      <c r="JHF1" s="18"/>
      <c r="JHG1" s="18"/>
      <c r="JHH1" s="18"/>
      <c r="JHI1" s="18"/>
      <c r="JHJ1" s="18"/>
      <c r="JHK1" s="18"/>
      <c r="JHL1" s="18"/>
      <c r="JHM1" s="18"/>
      <c r="JHN1" s="18"/>
      <c r="JHO1" s="18"/>
      <c r="JHP1" s="18"/>
      <c r="JHQ1" s="18"/>
      <c r="JHR1" s="18"/>
      <c r="JHS1" s="18"/>
      <c r="JHT1" s="18"/>
      <c r="JHU1" s="18"/>
      <c r="JHV1" s="18"/>
      <c r="JHW1" s="18"/>
      <c r="JHX1" s="18"/>
      <c r="JHY1" s="18"/>
      <c r="JHZ1" s="18"/>
      <c r="JIA1" s="18"/>
      <c r="JIB1" s="18"/>
      <c r="JIC1" s="18"/>
      <c r="JID1" s="18"/>
      <c r="JIE1" s="18"/>
      <c r="JIF1" s="18"/>
      <c r="JIG1" s="18"/>
      <c r="JIH1" s="18"/>
      <c r="JII1" s="18"/>
      <c r="JIJ1" s="18"/>
      <c r="JIK1" s="18"/>
      <c r="JIL1" s="18"/>
      <c r="JIM1" s="18"/>
      <c r="JIN1" s="18"/>
      <c r="JIO1" s="18"/>
      <c r="JIP1" s="18"/>
      <c r="JIQ1" s="18"/>
      <c r="JIR1" s="18"/>
      <c r="JIS1" s="18"/>
      <c r="JIT1" s="18"/>
      <c r="JIU1" s="18"/>
      <c r="JIV1" s="18"/>
      <c r="JIW1" s="18"/>
      <c r="JIX1" s="18"/>
      <c r="JIY1" s="18"/>
      <c r="JIZ1" s="18"/>
      <c r="JJA1" s="18"/>
      <c r="JJB1" s="18"/>
      <c r="JJC1" s="18"/>
      <c r="JJD1" s="18"/>
      <c r="JJE1" s="18"/>
      <c r="JJF1" s="18"/>
      <c r="JJG1" s="18"/>
      <c r="JJH1" s="18"/>
      <c r="JJI1" s="18"/>
      <c r="JJJ1" s="18"/>
      <c r="JJK1" s="18"/>
      <c r="JJL1" s="18"/>
      <c r="JJM1" s="18"/>
      <c r="JJN1" s="18"/>
      <c r="JJO1" s="18"/>
      <c r="JJP1" s="18"/>
      <c r="JJQ1" s="18"/>
      <c r="JJR1" s="18"/>
      <c r="JJS1" s="18"/>
      <c r="JJT1" s="18"/>
      <c r="JJU1" s="18"/>
      <c r="JJV1" s="18"/>
      <c r="JJW1" s="18"/>
      <c r="JJX1" s="18"/>
      <c r="JJY1" s="18"/>
      <c r="JJZ1" s="18"/>
      <c r="JKA1" s="18"/>
      <c r="JKB1" s="18"/>
      <c r="JKC1" s="18"/>
      <c r="JKD1" s="18"/>
      <c r="JKE1" s="18"/>
      <c r="JKF1" s="18"/>
      <c r="JKG1" s="18"/>
      <c r="JKH1" s="18"/>
      <c r="JKI1" s="18"/>
      <c r="JKJ1" s="18"/>
      <c r="JKK1" s="18"/>
      <c r="JKL1" s="18"/>
      <c r="JKM1" s="18"/>
      <c r="JKN1" s="18"/>
      <c r="JKO1" s="18"/>
      <c r="JKP1" s="18"/>
      <c r="JKQ1" s="18"/>
      <c r="JKR1" s="18"/>
      <c r="JKS1" s="18"/>
      <c r="JKT1" s="18"/>
      <c r="JKU1" s="18"/>
      <c r="JKV1" s="18"/>
      <c r="JKW1" s="18"/>
      <c r="JKX1" s="18"/>
      <c r="JKY1" s="18"/>
      <c r="JKZ1" s="18"/>
      <c r="JLA1" s="18"/>
      <c r="JLB1" s="18"/>
      <c r="JLC1" s="18"/>
      <c r="JLD1" s="18"/>
      <c r="JLE1" s="18"/>
      <c r="JLF1" s="18"/>
      <c r="JLG1" s="18"/>
      <c r="JLH1" s="18"/>
      <c r="JLI1" s="18"/>
      <c r="JLJ1" s="18"/>
      <c r="JLK1" s="18"/>
      <c r="JLL1" s="18"/>
      <c r="JLM1" s="18"/>
      <c r="JLN1" s="18"/>
      <c r="JLO1" s="18"/>
      <c r="JLP1" s="18"/>
      <c r="JLQ1" s="18"/>
      <c r="JLR1" s="18"/>
      <c r="JLS1" s="18"/>
      <c r="JLT1" s="18"/>
      <c r="JLU1" s="18"/>
      <c r="JLV1" s="18"/>
      <c r="JLW1" s="18"/>
      <c r="JLX1" s="18"/>
      <c r="JLY1" s="18"/>
      <c r="JLZ1" s="18"/>
      <c r="JMA1" s="18"/>
      <c r="JMB1" s="18"/>
      <c r="JMC1" s="18"/>
      <c r="JMD1" s="18"/>
      <c r="JME1" s="18"/>
      <c r="JMF1" s="18"/>
      <c r="JMG1" s="18"/>
      <c r="JMH1" s="18"/>
      <c r="JMI1" s="18"/>
      <c r="JMJ1" s="18"/>
      <c r="JMK1" s="18"/>
      <c r="JML1" s="18"/>
      <c r="JMM1" s="18"/>
      <c r="JMN1" s="18"/>
      <c r="JMO1" s="18"/>
      <c r="JMP1" s="18"/>
      <c r="JMQ1" s="18"/>
      <c r="JMR1" s="18"/>
      <c r="JMS1" s="18"/>
      <c r="JMT1" s="18"/>
      <c r="JMU1" s="18"/>
      <c r="JMV1" s="18"/>
      <c r="JMW1" s="18"/>
      <c r="JMX1" s="18"/>
      <c r="JMY1" s="18"/>
      <c r="JMZ1" s="18"/>
      <c r="JNA1" s="18"/>
      <c r="JNB1" s="18"/>
      <c r="JNC1" s="18"/>
      <c r="JND1" s="18"/>
      <c r="JNE1" s="18"/>
      <c r="JNF1" s="18"/>
      <c r="JNG1" s="18"/>
      <c r="JNH1" s="18"/>
      <c r="JNI1" s="18"/>
      <c r="JNJ1" s="18"/>
      <c r="JNK1" s="18"/>
      <c r="JNL1" s="18"/>
      <c r="JNM1" s="18"/>
      <c r="JNN1" s="18"/>
      <c r="JNO1" s="18"/>
      <c r="JNP1" s="18"/>
      <c r="JNQ1" s="18"/>
      <c r="JNR1" s="18"/>
      <c r="JNS1" s="18"/>
      <c r="JNT1" s="18"/>
      <c r="JNU1" s="18"/>
      <c r="JNV1" s="18"/>
      <c r="JNW1" s="18"/>
      <c r="JNX1" s="18"/>
      <c r="JNY1" s="18"/>
      <c r="JNZ1" s="18"/>
      <c r="JOA1" s="18"/>
      <c r="JOB1" s="18"/>
      <c r="JOC1" s="18"/>
      <c r="JOD1" s="18"/>
      <c r="JOE1" s="18"/>
      <c r="JOF1" s="18"/>
      <c r="JOG1" s="18"/>
      <c r="JOH1" s="18"/>
      <c r="JOI1" s="18"/>
      <c r="JOJ1" s="18"/>
      <c r="JOK1" s="18"/>
      <c r="JOL1" s="18"/>
      <c r="JOM1" s="18"/>
      <c r="JON1" s="18"/>
      <c r="JOO1" s="18"/>
      <c r="JOP1" s="18"/>
      <c r="JOQ1" s="18"/>
      <c r="JOR1" s="18"/>
      <c r="JOS1" s="18"/>
      <c r="JOT1" s="18"/>
      <c r="JOU1" s="18"/>
      <c r="JOV1" s="18"/>
      <c r="JOW1" s="18"/>
      <c r="JOX1" s="18"/>
      <c r="JOY1" s="18"/>
      <c r="JOZ1" s="18"/>
      <c r="JPA1" s="18"/>
      <c r="JPB1" s="18"/>
      <c r="JPC1" s="18"/>
      <c r="JPD1" s="18"/>
      <c r="JPE1" s="18"/>
      <c r="JPF1" s="18"/>
      <c r="JPG1" s="18"/>
      <c r="JPH1" s="18"/>
      <c r="JPI1" s="18"/>
      <c r="JPJ1" s="18"/>
      <c r="JPK1" s="18"/>
      <c r="JPL1" s="18"/>
      <c r="JPM1" s="18"/>
      <c r="JPN1" s="18"/>
      <c r="JPO1" s="18"/>
      <c r="JPP1" s="18"/>
      <c r="JPQ1" s="18"/>
      <c r="JPR1" s="18"/>
      <c r="JPS1" s="18"/>
      <c r="JPT1" s="18"/>
      <c r="JPU1" s="18"/>
      <c r="JPV1" s="18"/>
      <c r="JPW1" s="18"/>
      <c r="JPX1" s="18"/>
      <c r="JPY1" s="18"/>
      <c r="JPZ1" s="18"/>
      <c r="JQA1" s="18"/>
      <c r="JQB1" s="18"/>
      <c r="JQC1" s="18"/>
      <c r="JQD1" s="18"/>
      <c r="JQE1" s="18"/>
      <c r="JQF1" s="18"/>
      <c r="JQG1" s="18"/>
      <c r="JQH1" s="18"/>
      <c r="JQI1" s="18"/>
      <c r="JQJ1" s="18"/>
      <c r="JQK1" s="18"/>
      <c r="JQL1" s="18"/>
      <c r="JQM1" s="18"/>
      <c r="JQN1" s="18"/>
      <c r="JQO1" s="18"/>
      <c r="JQP1" s="18"/>
      <c r="JQQ1" s="18"/>
      <c r="JQR1" s="18"/>
      <c r="JQS1" s="18"/>
      <c r="JQT1" s="18"/>
      <c r="JQU1" s="18"/>
      <c r="JQV1" s="18"/>
      <c r="JQW1" s="18"/>
      <c r="JQX1" s="18"/>
      <c r="JQY1" s="18"/>
      <c r="JQZ1" s="18"/>
      <c r="JRA1" s="18"/>
      <c r="JRB1" s="18"/>
      <c r="JRC1" s="18"/>
      <c r="JRD1" s="18"/>
      <c r="JRE1" s="18"/>
      <c r="JRF1" s="18"/>
      <c r="JRG1" s="18"/>
      <c r="JRH1" s="18"/>
      <c r="JRI1" s="18"/>
      <c r="JRJ1" s="18"/>
      <c r="JRK1" s="18"/>
      <c r="JRL1" s="18"/>
      <c r="JRM1" s="18"/>
      <c r="JRN1" s="18"/>
      <c r="JRO1" s="18"/>
      <c r="JRP1" s="18"/>
      <c r="JRQ1" s="18"/>
      <c r="JRR1" s="18"/>
      <c r="JRS1" s="18"/>
      <c r="JRT1" s="18"/>
      <c r="JRU1" s="18"/>
      <c r="JRV1" s="18"/>
      <c r="JRW1" s="18"/>
      <c r="JRX1" s="18"/>
      <c r="JRY1" s="18"/>
      <c r="JRZ1" s="18"/>
      <c r="JSA1" s="18"/>
      <c r="JSB1" s="18"/>
      <c r="JSC1" s="18"/>
      <c r="JSD1" s="18"/>
      <c r="JSE1" s="18"/>
      <c r="JSF1" s="18"/>
      <c r="JSG1" s="18"/>
      <c r="JSH1" s="18"/>
      <c r="JSI1" s="18"/>
      <c r="JSJ1" s="18"/>
      <c r="JSK1" s="18"/>
      <c r="JSL1" s="18"/>
      <c r="JSM1" s="18"/>
      <c r="JSN1" s="18"/>
      <c r="JSO1" s="18"/>
      <c r="JSP1" s="18"/>
      <c r="JSQ1" s="18"/>
      <c r="JSR1" s="18"/>
      <c r="JSS1" s="18"/>
      <c r="JST1" s="18"/>
      <c r="JSU1" s="18"/>
      <c r="JSV1" s="18"/>
      <c r="JSW1" s="18"/>
      <c r="JSX1" s="18"/>
      <c r="JSY1" s="18"/>
      <c r="JSZ1" s="18"/>
      <c r="JTA1" s="18"/>
      <c r="JTB1" s="18"/>
      <c r="JTC1" s="18"/>
      <c r="JTD1" s="18"/>
      <c r="JTE1" s="18"/>
      <c r="JTF1" s="18"/>
      <c r="JTG1" s="18"/>
      <c r="JTH1" s="18"/>
      <c r="JTI1" s="18"/>
      <c r="JTJ1" s="18"/>
      <c r="JTK1" s="18"/>
      <c r="JTL1" s="18"/>
      <c r="JTM1" s="18"/>
      <c r="JTN1" s="18"/>
      <c r="JTO1" s="18"/>
      <c r="JTP1" s="18"/>
      <c r="JTQ1" s="18"/>
      <c r="JTR1" s="18"/>
      <c r="JTS1" s="18"/>
      <c r="JTT1" s="18"/>
      <c r="JTU1" s="18"/>
      <c r="JTV1" s="18"/>
      <c r="JTW1" s="18"/>
      <c r="JTX1" s="18"/>
      <c r="JTY1" s="18"/>
      <c r="JTZ1" s="18"/>
      <c r="JUA1" s="18"/>
      <c r="JUB1" s="18"/>
      <c r="JUC1" s="18"/>
      <c r="JUD1" s="18"/>
      <c r="JUE1" s="18"/>
      <c r="JUF1" s="18"/>
      <c r="JUG1" s="18"/>
      <c r="JUH1" s="18"/>
      <c r="JUI1" s="18"/>
      <c r="JUJ1" s="18"/>
      <c r="JUK1" s="18"/>
      <c r="JUL1" s="18"/>
      <c r="JUM1" s="18"/>
      <c r="JUN1" s="18"/>
      <c r="JUO1" s="18"/>
      <c r="JUP1" s="18"/>
      <c r="JUQ1" s="18"/>
      <c r="JUR1" s="18"/>
      <c r="JUS1" s="18"/>
      <c r="JUT1" s="18"/>
      <c r="JUU1" s="18"/>
      <c r="JUV1" s="18"/>
      <c r="JUW1" s="18"/>
      <c r="JUX1" s="18"/>
      <c r="JUY1" s="18"/>
      <c r="JUZ1" s="18"/>
      <c r="JVA1" s="18"/>
      <c r="JVB1" s="18"/>
      <c r="JVC1" s="18"/>
      <c r="JVD1" s="18"/>
      <c r="JVE1" s="18"/>
      <c r="JVF1" s="18"/>
      <c r="JVG1" s="18"/>
      <c r="JVH1" s="18"/>
      <c r="JVI1" s="18"/>
      <c r="JVJ1" s="18"/>
      <c r="JVK1" s="18"/>
      <c r="JVL1" s="18"/>
      <c r="JVM1" s="18"/>
      <c r="JVN1" s="18"/>
      <c r="JVO1" s="18"/>
      <c r="JVP1" s="18"/>
      <c r="JVQ1" s="18"/>
      <c r="JVR1" s="18"/>
      <c r="JVS1" s="18"/>
      <c r="JVT1" s="18"/>
      <c r="JVU1" s="18"/>
      <c r="JVV1" s="18"/>
      <c r="JVW1" s="18"/>
      <c r="JVX1" s="18"/>
      <c r="JVY1" s="18"/>
      <c r="JVZ1" s="18"/>
      <c r="JWA1" s="18"/>
      <c r="JWB1" s="18"/>
      <c r="JWC1" s="18"/>
      <c r="JWD1" s="18"/>
      <c r="JWE1" s="18"/>
      <c r="JWF1" s="18"/>
      <c r="JWG1" s="18"/>
      <c r="JWH1" s="18"/>
      <c r="JWI1" s="18"/>
      <c r="JWJ1" s="18"/>
      <c r="JWK1" s="18"/>
      <c r="JWL1" s="18"/>
      <c r="JWM1" s="18"/>
      <c r="JWN1" s="18"/>
      <c r="JWO1" s="18"/>
      <c r="JWP1" s="18"/>
      <c r="JWQ1" s="18"/>
      <c r="JWR1" s="18"/>
      <c r="JWS1" s="18"/>
      <c r="JWT1" s="18"/>
      <c r="JWU1" s="18"/>
      <c r="JWV1" s="18"/>
      <c r="JWW1" s="18"/>
      <c r="JWX1" s="18"/>
      <c r="JWY1" s="18"/>
      <c r="JWZ1" s="18"/>
      <c r="JXA1" s="18"/>
      <c r="JXB1" s="18"/>
      <c r="JXC1" s="18"/>
      <c r="JXD1" s="18"/>
      <c r="JXE1" s="18"/>
      <c r="JXF1" s="18"/>
      <c r="JXG1" s="18"/>
      <c r="JXH1" s="18"/>
      <c r="JXI1" s="18"/>
      <c r="JXJ1" s="18"/>
      <c r="JXK1" s="18"/>
      <c r="JXL1" s="18"/>
      <c r="JXM1" s="18"/>
      <c r="JXN1" s="18"/>
      <c r="JXO1" s="18"/>
      <c r="JXP1" s="18"/>
      <c r="JXQ1" s="18"/>
      <c r="JXR1" s="18"/>
      <c r="JXS1" s="18"/>
      <c r="JXT1" s="18"/>
      <c r="JXU1" s="18"/>
      <c r="JXV1" s="18"/>
      <c r="JXW1" s="18"/>
      <c r="JXX1" s="18"/>
      <c r="JXY1" s="18"/>
      <c r="JXZ1" s="18"/>
      <c r="JYA1" s="18"/>
      <c r="JYB1" s="18"/>
      <c r="JYC1" s="18"/>
      <c r="JYD1" s="18"/>
      <c r="JYE1" s="18"/>
      <c r="JYF1" s="18"/>
      <c r="JYG1" s="18"/>
      <c r="JYH1" s="18"/>
      <c r="JYI1" s="18"/>
      <c r="JYJ1" s="18"/>
      <c r="JYK1" s="18"/>
      <c r="JYL1" s="18"/>
      <c r="JYM1" s="18"/>
      <c r="JYN1" s="18"/>
      <c r="JYO1" s="18"/>
      <c r="JYP1" s="18"/>
      <c r="JYQ1" s="18"/>
      <c r="JYR1" s="18"/>
      <c r="JYS1" s="18"/>
      <c r="JYT1" s="18"/>
      <c r="JYU1" s="18"/>
      <c r="JYV1" s="18"/>
      <c r="JYW1" s="18"/>
      <c r="JYX1" s="18"/>
      <c r="JYY1" s="18"/>
      <c r="JYZ1" s="18"/>
      <c r="JZA1" s="18"/>
      <c r="JZB1" s="18"/>
      <c r="JZC1" s="18"/>
      <c r="JZD1" s="18"/>
      <c r="JZE1" s="18"/>
      <c r="JZF1" s="18"/>
      <c r="JZG1" s="18"/>
      <c r="JZH1" s="18"/>
      <c r="JZI1" s="18"/>
      <c r="JZJ1" s="18"/>
      <c r="JZK1" s="18"/>
      <c r="JZL1" s="18"/>
      <c r="JZM1" s="18"/>
      <c r="JZN1" s="18"/>
      <c r="JZO1" s="18"/>
      <c r="JZP1" s="18"/>
      <c r="JZQ1" s="18"/>
      <c r="JZR1" s="18"/>
      <c r="JZS1" s="18"/>
      <c r="JZT1" s="18"/>
      <c r="JZU1" s="18"/>
      <c r="JZV1" s="18"/>
      <c r="JZW1" s="18"/>
      <c r="JZX1" s="18"/>
      <c r="JZY1" s="18"/>
      <c r="JZZ1" s="18"/>
      <c r="KAA1" s="18"/>
      <c r="KAB1" s="18"/>
      <c r="KAC1" s="18"/>
      <c r="KAD1" s="18"/>
      <c r="KAE1" s="18"/>
      <c r="KAF1" s="18"/>
      <c r="KAG1" s="18"/>
      <c r="KAH1" s="18"/>
      <c r="KAI1" s="18"/>
      <c r="KAJ1" s="18"/>
      <c r="KAK1" s="18"/>
      <c r="KAL1" s="18"/>
      <c r="KAM1" s="18"/>
      <c r="KAN1" s="18"/>
      <c r="KAO1" s="18"/>
      <c r="KAP1" s="18"/>
      <c r="KAQ1" s="18"/>
      <c r="KAR1" s="18"/>
      <c r="KAS1" s="18"/>
      <c r="KAT1" s="18"/>
      <c r="KAU1" s="18"/>
      <c r="KAV1" s="18"/>
      <c r="KAW1" s="18"/>
      <c r="KAX1" s="18"/>
      <c r="KAY1" s="18"/>
      <c r="KAZ1" s="18"/>
      <c r="KBA1" s="18"/>
      <c r="KBB1" s="18"/>
      <c r="KBC1" s="18"/>
      <c r="KBD1" s="18"/>
      <c r="KBE1" s="18"/>
      <c r="KBF1" s="18"/>
      <c r="KBG1" s="18"/>
      <c r="KBH1" s="18"/>
      <c r="KBI1" s="18"/>
      <c r="KBJ1" s="18"/>
      <c r="KBK1" s="18"/>
      <c r="KBL1" s="18"/>
      <c r="KBM1" s="18"/>
      <c r="KBN1" s="18"/>
      <c r="KBO1" s="18"/>
      <c r="KBP1" s="18"/>
      <c r="KBQ1" s="18"/>
      <c r="KBR1" s="18"/>
      <c r="KBS1" s="18"/>
      <c r="KBT1" s="18"/>
      <c r="KBU1" s="18"/>
      <c r="KBV1" s="18"/>
      <c r="KBW1" s="18"/>
      <c r="KBX1" s="18"/>
      <c r="KBY1" s="18"/>
      <c r="KBZ1" s="18"/>
      <c r="KCA1" s="18"/>
      <c r="KCB1" s="18"/>
      <c r="KCC1" s="18"/>
      <c r="KCD1" s="18"/>
      <c r="KCE1" s="18"/>
      <c r="KCF1" s="18"/>
      <c r="KCG1" s="18"/>
      <c r="KCH1" s="18"/>
      <c r="KCI1" s="18"/>
      <c r="KCJ1" s="18"/>
      <c r="KCK1" s="18"/>
      <c r="KCL1" s="18"/>
      <c r="KCM1" s="18"/>
      <c r="KCN1" s="18"/>
      <c r="KCO1" s="18"/>
      <c r="KCP1" s="18"/>
      <c r="KCQ1" s="18"/>
      <c r="KCR1" s="18"/>
      <c r="KCS1" s="18"/>
      <c r="KCT1" s="18"/>
      <c r="KCU1" s="18"/>
      <c r="KCV1" s="18"/>
      <c r="KCW1" s="18"/>
      <c r="KCX1" s="18"/>
      <c r="KCY1" s="18"/>
      <c r="KCZ1" s="18"/>
      <c r="KDA1" s="18"/>
      <c r="KDB1" s="18"/>
      <c r="KDC1" s="18"/>
      <c r="KDD1" s="18"/>
      <c r="KDE1" s="18"/>
      <c r="KDF1" s="18"/>
      <c r="KDG1" s="18"/>
      <c r="KDH1" s="18"/>
      <c r="KDI1" s="18"/>
      <c r="KDJ1" s="18"/>
      <c r="KDK1" s="18"/>
      <c r="KDL1" s="18"/>
      <c r="KDM1" s="18"/>
      <c r="KDN1" s="18"/>
      <c r="KDO1" s="18"/>
      <c r="KDP1" s="18"/>
      <c r="KDQ1" s="18"/>
      <c r="KDR1" s="18"/>
      <c r="KDS1" s="18"/>
      <c r="KDT1" s="18"/>
      <c r="KDU1" s="18"/>
      <c r="KDV1" s="18"/>
      <c r="KDW1" s="18"/>
      <c r="KDX1" s="18"/>
      <c r="KDY1" s="18"/>
      <c r="KDZ1" s="18"/>
      <c r="KEA1" s="18"/>
      <c r="KEB1" s="18"/>
      <c r="KEC1" s="18"/>
      <c r="KED1" s="18"/>
      <c r="KEE1" s="18"/>
      <c r="KEF1" s="18"/>
      <c r="KEG1" s="18"/>
      <c r="KEH1" s="18"/>
      <c r="KEI1" s="18"/>
      <c r="KEJ1" s="18"/>
      <c r="KEK1" s="18"/>
      <c r="KEL1" s="18"/>
      <c r="KEM1" s="18"/>
      <c r="KEN1" s="18"/>
      <c r="KEO1" s="18"/>
      <c r="KEP1" s="18"/>
      <c r="KEQ1" s="18"/>
      <c r="KER1" s="18"/>
      <c r="KES1" s="18"/>
      <c r="KET1" s="18"/>
      <c r="KEU1" s="18"/>
      <c r="KEV1" s="18"/>
      <c r="KEW1" s="18"/>
      <c r="KEX1" s="18"/>
      <c r="KEY1" s="18"/>
      <c r="KEZ1" s="18"/>
      <c r="KFA1" s="18"/>
      <c r="KFB1" s="18"/>
      <c r="KFC1" s="18"/>
      <c r="KFD1" s="18"/>
      <c r="KFE1" s="18"/>
      <c r="KFF1" s="18"/>
      <c r="KFG1" s="18"/>
      <c r="KFH1" s="18"/>
      <c r="KFI1" s="18"/>
      <c r="KFJ1" s="18"/>
      <c r="KFK1" s="18"/>
      <c r="KFL1" s="18"/>
      <c r="KFM1" s="18"/>
      <c r="KFN1" s="18"/>
      <c r="KFO1" s="18"/>
      <c r="KFP1" s="18"/>
      <c r="KFQ1" s="18"/>
      <c r="KFR1" s="18"/>
      <c r="KFS1" s="18"/>
      <c r="KFT1" s="18"/>
      <c r="KFU1" s="18"/>
      <c r="KFV1" s="18"/>
      <c r="KFW1" s="18"/>
      <c r="KFX1" s="18"/>
      <c r="KFY1" s="18"/>
      <c r="KFZ1" s="18"/>
      <c r="KGA1" s="18"/>
      <c r="KGB1" s="18"/>
      <c r="KGC1" s="18"/>
      <c r="KGD1" s="18"/>
      <c r="KGE1" s="18"/>
      <c r="KGF1" s="18"/>
      <c r="KGG1" s="18"/>
      <c r="KGH1" s="18"/>
      <c r="KGI1" s="18"/>
      <c r="KGJ1" s="18"/>
      <c r="KGK1" s="18"/>
      <c r="KGL1" s="18"/>
      <c r="KGM1" s="18"/>
      <c r="KGN1" s="18"/>
      <c r="KGO1" s="18"/>
      <c r="KGP1" s="18"/>
      <c r="KGQ1" s="18"/>
      <c r="KGR1" s="18"/>
      <c r="KGS1" s="18"/>
      <c r="KGT1" s="18"/>
      <c r="KGU1" s="18"/>
      <c r="KGV1" s="18"/>
      <c r="KGW1" s="18"/>
      <c r="KGX1" s="18"/>
      <c r="KGY1" s="18"/>
      <c r="KGZ1" s="18"/>
      <c r="KHA1" s="18"/>
      <c r="KHB1" s="18"/>
      <c r="KHC1" s="18"/>
      <c r="KHD1" s="18"/>
      <c r="KHE1" s="18"/>
      <c r="KHF1" s="18"/>
      <c r="KHG1" s="18"/>
      <c r="KHH1" s="18"/>
      <c r="KHI1" s="18"/>
      <c r="KHJ1" s="18"/>
      <c r="KHK1" s="18"/>
      <c r="KHL1" s="18"/>
      <c r="KHM1" s="18"/>
      <c r="KHN1" s="18"/>
      <c r="KHO1" s="18"/>
      <c r="KHP1" s="18"/>
      <c r="KHQ1" s="18"/>
      <c r="KHR1" s="18"/>
      <c r="KHS1" s="18"/>
      <c r="KHT1" s="18"/>
      <c r="KHU1" s="18"/>
      <c r="KHV1" s="18"/>
      <c r="KHW1" s="18"/>
      <c r="KHX1" s="18"/>
      <c r="KHY1" s="18"/>
      <c r="KHZ1" s="18"/>
      <c r="KIA1" s="18"/>
      <c r="KIB1" s="18"/>
      <c r="KIC1" s="18"/>
      <c r="KID1" s="18"/>
      <c r="KIE1" s="18"/>
      <c r="KIF1" s="18"/>
      <c r="KIG1" s="18"/>
      <c r="KIH1" s="18"/>
      <c r="KII1" s="18"/>
      <c r="KIJ1" s="18"/>
      <c r="KIK1" s="18"/>
      <c r="KIL1" s="18"/>
      <c r="KIM1" s="18"/>
      <c r="KIN1" s="18"/>
      <c r="KIO1" s="18"/>
      <c r="KIP1" s="18"/>
      <c r="KIQ1" s="18"/>
      <c r="KIR1" s="18"/>
      <c r="KIS1" s="18"/>
      <c r="KIT1" s="18"/>
      <c r="KIU1" s="18"/>
      <c r="KIV1" s="18"/>
      <c r="KIW1" s="18"/>
      <c r="KIX1" s="18"/>
      <c r="KIY1" s="18"/>
      <c r="KIZ1" s="18"/>
      <c r="KJA1" s="18"/>
      <c r="KJB1" s="18"/>
      <c r="KJC1" s="18"/>
      <c r="KJD1" s="18"/>
      <c r="KJE1" s="18"/>
      <c r="KJF1" s="18"/>
      <c r="KJG1" s="18"/>
      <c r="KJH1" s="18"/>
      <c r="KJI1" s="18"/>
      <c r="KJJ1" s="18"/>
      <c r="KJK1" s="18"/>
      <c r="KJL1" s="18"/>
      <c r="KJM1" s="18"/>
      <c r="KJN1" s="18"/>
      <c r="KJO1" s="18"/>
      <c r="KJP1" s="18"/>
      <c r="KJQ1" s="18"/>
      <c r="KJR1" s="18"/>
      <c r="KJS1" s="18"/>
      <c r="KJT1" s="18"/>
      <c r="KJU1" s="18"/>
      <c r="KJV1" s="18"/>
      <c r="KJW1" s="18"/>
      <c r="KJX1" s="18"/>
      <c r="KJY1" s="18"/>
      <c r="KJZ1" s="18"/>
      <c r="KKA1" s="18"/>
      <c r="KKB1" s="18"/>
      <c r="KKC1" s="18"/>
      <c r="KKD1" s="18"/>
      <c r="KKE1" s="18"/>
      <c r="KKF1" s="18"/>
      <c r="KKG1" s="18"/>
      <c r="KKH1" s="18"/>
      <c r="KKI1" s="18"/>
      <c r="KKJ1" s="18"/>
      <c r="KKK1" s="18"/>
      <c r="KKL1" s="18"/>
      <c r="KKM1" s="18"/>
      <c r="KKN1" s="18"/>
      <c r="KKO1" s="18"/>
      <c r="KKP1" s="18"/>
      <c r="KKQ1" s="18"/>
      <c r="KKR1" s="18"/>
      <c r="KKS1" s="18"/>
      <c r="KKT1" s="18"/>
      <c r="KKU1" s="18"/>
      <c r="KKV1" s="18"/>
      <c r="KKW1" s="18"/>
      <c r="KKX1" s="18"/>
      <c r="KKY1" s="18"/>
      <c r="KKZ1" s="18"/>
      <c r="KLA1" s="18"/>
      <c r="KLB1" s="18"/>
      <c r="KLC1" s="18"/>
      <c r="KLD1" s="18"/>
      <c r="KLE1" s="18"/>
      <c r="KLF1" s="18"/>
      <c r="KLG1" s="18"/>
      <c r="KLH1" s="18"/>
      <c r="KLI1" s="18"/>
      <c r="KLJ1" s="18"/>
      <c r="KLK1" s="18"/>
      <c r="KLL1" s="18"/>
      <c r="KLM1" s="18"/>
      <c r="KLN1" s="18"/>
      <c r="KLO1" s="18"/>
      <c r="KLP1" s="18"/>
      <c r="KLQ1" s="18"/>
      <c r="KLR1" s="18"/>
      <c r="KLS1" s="18"/>
      <c r="KLT1" s="18"/>
      <c r="KLU1" s="18"/>
      <c r="KLV1" s="18"/>
      <c r="KLW1" s="18"/>
      <c r="KLX1" s="18"/>
      <c r="KLY1" s="18"/>
      <c r="KLZ1" s="18"/>
      <c r="KMA1" s="18"/>
      <c r="KMB1" s="18"/>
      <c r="KMC1" s="18"/>
      <c r="KMD1" s="18"/>
      <c r="KME1" s="18"/>
      <c r="KMF1" s="18"/>
      <c r="KMG1" s="18"/>
      <c r="KMH1" s="18"/>
      <c r="KMI1" s="18"/>
      <c r="KMJ1" s="18"/>
      <c r="KMK1" s="18"/>
      <c r="KML1" s="18"/>
      <c r="KMM1" s="18"/>
      <c r="KMN1" s="18"/>
      <c r="KMO1" s="18"/>
      <c r="KMP1" s="18"/>
      <c r="KMQ1" s="18"/>
      <c r="KMR1" s="18"/>
      <c r="KMS1" s="18"/>
      <c r="KMT1" s="18"/>
      <c r="KMU1" s="18"/>
      <c r="KMV1" s="18"/>
      <c r="KMW1" s="18"/>
      <c r="KMX1" s="18"/>
      <c r="KMY1" s="18"/>
      <c r="KMZ1" s="18"/>
      <c r="KNA1" s="18"/>
      <c r="KNB1" s="18"/>
      <c r="KNC1" s="18"/>
      <c r="KND1" s="18"/>
      <c r="KNE1" s="18"/>
      <c r="KNF1" s="18"/>
      <c r="KNG1" s="18"/>
      <c r="KNH1" s="18"/>
      <c r="KNI1" s="18"/>
      <c r="KNJ1" s="18"/>
      <c r="KNK1" s="18"/>
      <c r="KNL1" s="18"/>
      <c r="KNM1" s="18"/>
      <c r="KNN1" s="18"/>
      <c r="KNO1" s="18"/>
      <c r="KNP1" s="18"/>
      <c r="KNQ1" s="18"/>
      <c r="KNR1" s="18"/>
      <c r="KNS1" s="18"/>
      <c r="KNT1" s="18"/>
      <c r="KNU1" s="18"/>
      <c r="KNV1" s="18"/>
      <c r="KNW1" s="18"/>
      <c r="KNX1" s="18"/>
      <c r="KNY1" s="18"/>
      <c r="KNZ1" s="18"/>
      <c r="KOA1" s="18"/>
      <c r="KOB1" s="18"/>
      <c r="KOC1" s="18"/>
      <c r="KOD1" s="18"/>
      <c r="KOE1" s="18"/>
      <c r="KOF1" s="18"/>
      <c r="KOG1" s="18"/>
      <c r="KOH1" s="18"/>
      <c r="KOI1" s="18"/>
      <c r="KOJ1" s="18"/>
      <c r="KOK1" s="18"/>
      <c r="KOL1" s="18"/>
      <c r="KOM1" s="18"/>
      <c r="KON1" s="18"/>
      <c r="KOO1" s="18"/>
      <c r="KOP1" s="18"/>
      <c r="KOQ1" s="18"/>
      <c r="KOR1" s="18"/>
      <c r="KOS1" s="18"/>
      <c r="KOT1" s="18"/>
      <c r="KOU1" s="18"/>
      <c r="KOV1" s="18"/>
      <c r="KOW1" s="18"/>
      <c r="KOX1" s="18"/>
      <c r="KOY1" s="18"/>
      <c r="KOZ1" s="18"/>
      <c r="KPA1" s="18"/>
      <c r="KPB1" s="18"/>
      <c r="KPC1" s="18"/>
      <c r="KPD1" s="18"/>
      <c r="KPE1" s="18"/>
      <c r="KPF1" s="18"/>
      <c r="KPG1" s="18"/>
      <c r="KPH1" s="18"/>
      <c r="KPI1" s="18"/>
      <c r="KPJ1" s="18"/>
      <c r="KPK1" s="18"/>
      <c r="KPL1" s="18"/>
      <c r="KPM1" s="18"/>
      <c r="KPN1" s="18"/>
      <c r="KPO1" s="18"/>
      <c r="KPP1" s="18"/>
      <c r="KPQ1" s="18"/>
      <c r="KPR1" s="18"/>
      <c r="KPS1" s="18"/>
      <c r="KPT1" s="18"/>
      <c r="KPU1" s="18"/>
      <c r="KPV1" s="18"/>
      <c r="KPW1" s="18"/>
      <c r="KPX1" s="18"/>
      <c r="KPY1" s="18"/>
      <c r="KPZ1" s="18"/>
      <c r="KQA1" s="18"/>
      <c r="KQB1" s="18"/>
      <c r="KQC1" s="18"/>
      <c r="KQD1" s="18"/>
      <c r="KQE1" s="18"/>
      <c r="KQF1" s="18"/>
      <c r="KQG1" s="18"/>
      <c r="KQH1" s="18"/>
      <c r="KQI1" s="18"/>
      <c r="KQJ1" s="18"/>
      <c r="KQK1" s="18"/>
      <c r="KQL1" s="18"/>
      <c r="KQM1" s="18"/>
      <c r="KQN1" s="18"/>
      <c r="KQO1" s="18"/>
      <c r="KQP1" s="18"/>
      <c r="KQQ1" s="18"/>
      <c r="KQR1" s="18"/>
      <c r="KQS1" s="18"/>
      <c r="KQT1" s="18"/>
      <c r="KQU1" s="18"/>
      <c r="KQV1" s="18"/>
      <c r="KQW1" s="18"/>
      <c r="KQX1" s="18"/>
      <c r="KQY1" s="18"/>
      <c r="KQZ1" s="18"/>
      <c r="KRA1" s="18"/>
      <c r="KRB1" s="18"/>
      <c r="KRC1" s="18"/>
      <c r="KRD1" s="18"/>
      <c r="KRE1" s="18"/>
      <c r="KRF1" s="18"/>
      <c r="KRG1" s="18"/>
      <c r="KRH1" s="18"/>
      <c r="KRI1" s="18"/>
      <c r="KRJ1" s="18"/>
      <c r="KRK1" s="18"/>
      <c r="KRL1" s="18"/>
      <c r="KRM1" s="18"/>
      <c r="KRN1" s="18"/>
      <c r="KRO1" s="18"/>
      <c r="KRP1" s="18"/>
      <c r="KRQ1" s="18"/>
      <c r="KRR1" s="18"/>
      <c r="KRS1" s="18"/>
      <c r="KRT1" s="18"/>
      <c r="KRU1" s="18"/>
      <c r="KRV1" s="18"/>
      <c r="KRW1" s="18"/>
      <c r="KRX1" s="18"/>
      <c r="KRY1" s="18"/>
      <c r="KRZ1" s="18"/>
      <c r="KSA1" s="18"/>
      <c r="KSB1" s="18"/>
      <c r="KSC1" s="18"/>
      <c r="KSD1" s="18"/>
      <c r="KSE1" s="18"/>
      <c r="KSF1" s="18"/>
      <c r="KSG1" s="18"/>
      <c r="KSH1" s="18"/>
      <c r="KSI1" s="18"/>
      <c r="KSJ1" s="18"/>
      <c r="KSK1" s="18"/>
      <c r="KSL1" s="18"/>
      <c r="KSM1" s="18"/>
      <c r="KSN1" s="18"/>
      <c r="KSO1" s="18"/>
      <c r="KSP1" s="18"/>
      <c r="KSQ1" s="18"/>
      <c r="KSR1" s="18"/>
      <c r="KSS1" s="18"/>
      <c r="KST1" s="18"/>
      <c r="KSU1" s="18"/>
      <c r="KSV1" s="18"/>
      <c r="KSW1" s="18"/>
      <c r="KSX1" s="18"/>
      <c r="KSY1" s="18"/>
      <c r="KSZ1" s="18"/>
      <c r="KTA1" s="18"/>
      <c r="KTB1" s="18"/>
      <c r="KTC1" s="18"/>
      <c r="KTD1" s="18"/>
      <c r="KTE1" s="18"/>
      <c r="KTF1" s="18"/>
      <c r="KTG1" s="18"/>
      <c r="KTH1" s="18"/>
      <c r="KTI1" s="18"/>
      <c r="KTJ1" s="18"/>
      <c r="KTK1" s="18"/>
      <c r="KTL1" s="18"/>
      <c r="KTM1" s="18"/>
      <c r="KTN1" s="18"/>
      <c r="KTO1" s="18"/>
      <c r="KTP1" s="18"/>
      <c r="KTQ1" s="18"/>
      <c r="KTR1" s="18"/>
      <c r="KTS1" s="18"/>
      <c r="KTT1" s="18"/>
      <c r="KTU1" s="18"/>
      <c r="KTV1" s="18"/>
      <c r="KTW1" s="18"/>
      <c r="KTX1" s="18"/>
      <c r="KTY1" s="18"/>
      <c r="KTZ1" s="18"/>
      <c r="KUA1" s="18"/>
      <c r="KUB1" s="18"/>
      <c r="KUC1" s="18"/>
      <c r="KUD1" s="18"/>
      <c r="KUE1" s="18"/>
      <c r="KUF1" s="18"/>
      <c r="KUG1" s="18"/>
      <c r="KUH1" s="18"/>
      <c r="KUI1" s="18"/>
      <c r="KUJ1" s="18"/>
      <c r="KUK1" s="18"/>
      <c r="KUL1" s="18"/>
      <c r="KUM1" s="18"/>
      <c r="KUN1" s="18"/>
      <c r="KUO1" s="18"/>
      <c r="KUP1" s="18"/>
      <c r="KUQ1" s="18"/>
      <c r="KUR1" s="18"/>
      <c r="KUS1" s="18"/>
      <c r="KUT1" s="18"/>
      <c r="KUU1" s="18"/>
      <c r="KUV1" s="18"/>
      <c r="KUW1" s="18"/>
      <c r="KUX1" s="18"/>
      <c r="KUY1" s="18"/>
      <c r="KUZ1" s="18"/>
      <c r="KVA1" s="18"/>
      <c r="KVB1" s="18"/>
      <c r="KVC1" s="18"/>
      <c r="KVD1" s="18"/>
      <c r="KVE1" s="18"/>
      <c r="KVF1" s="18"/>
      <c r="KVG1" s="18"/>
      <c r="KVH1" s="18"/>
      <c r="KVI1" s="18"/>
      <c r="KVJ1" s="18"/>
      <c r="KVK1" s="18"/>
      <c r="KVL1" s="18"/>
      <c r="KVM1" s="18"/>
      <c r="KVN1" s="18"/>
      <c r="KVO1" s="18"/>
      <c r="KVP1" s="18"/>
      <c r="KVQ1" s="18"/>
      <c r="KVR1" s="18"/>
      <c r="KVS1" s="18"/>
      <c r="KVT1" s="18"/>
      <c r="KVU1" s="18"/>
      <c r="KVV1" s="18"/>
      <c r="KVW1" s="18"/>
      <c r="KVX1" s="18"/>
      <c r="KVY1" s="18"/>
      <c r="KVZ1" s="18"/>
      <c r="KWA1" s="18"/>
      <c r="KWB1" s="18"/>
      <c r="KWC1" s="18"/>
      <c r="KWD1" s="18"/>
      <c r="KWE1" s="18"/>
      <c r="KWF1" s="18"/>
      <c r="KWG1" s="18"/>
      <c r="KWH1" s="18"/>
      <c r="KWI1" s="18"/>
      <c r="KWJ1" s="18"/>
      <c r="KWK1" s="18"/>
      <c r="KWL1" s="18"/>
      <c r="KWM1" s="18"/>
      <c r="KWN1" s="18"/>
      <c r="KWO1" s="18"/>
      <c r="KWP1" s="18"/>
      <c r="KWQ1" s="18"/>
      <c r="KWR1" s="18"/>
      <c r="KWS1" s="18"/>
      <c r="KWT1" s="18"/>
      <c r="KWU1" s="18"/>
      <c r="KWV1" s="18"/>
      <c r="KWW1" s="18"/>
      <c r="KWX1" s="18"/>
      <c r="KWY1" s="18"/>
      <c r="KWZ1" s="18"/>
      <c r="KXA1" s="18"/>
      <c r="KXB1" s="18"/>
      <c r="KXC1" s="18"/>
      <c r="KXD1" s="18"/>
      <c r="KXE1" s="18"/>
      <c r="KXF1" s="18"/>
      <c r="KXG1" s="18"/>
      <c r="KXH1" s="18"/>
      <c r="KXI1" s="18"/>
      <c r="KXJ1" s="18"/>
      <c r="KXK1" s="18"/>
      <c r="KXL1" s="18"/>
      <c r="KXM1" s="18"/>
      <c r="KXN1" s="18"/>
      <c r="KXO1" s="18"/>
      <c r="KXP1" s="18"/>
      <c r="KXQ1" s="18"/>
      <c r="KXR1" s="18"/>
      <c r="KXS1" s="18"/>
      <c r="KXT1" s="18"/>
      <c r="KXU1" s="18"/>
      <c r="KXV1" s="18"/>
      <c r="KXW1" s="18"/>
      <c r="KXX1" s="18"/>
      <c r="KXY1" s="18"/>
      <c r="KXZ1" s="18"/>
      <c r="KYA1" s="18"/>
      <c r="KYB1" s="18"/>
      <c r="KYC1" s="18"/>
      <c r="KYD1" s="18"/>
      <c r="KYE1" s="18"/>
      <c r="KYF1" s="18"/>
      <c r="KYG1" s="18"/>
      <c r="KYH1" s="18"/>
      <c r="KYI1" s="18"/>
      <c r="KYJ1" s="18"/>
      <c r="KYK1" s="18"/>
      <c r="KYL1" s="18"/>
      <c r="KYM1" s="18"/>
      <c r="KYN1" s="18"/>
      <c r="KYO1" s="18"/>
      <c r="KYP1" s="18"/>
      <c r="KYQ1" s="18"/>
      <c r="KYR1" s="18"/>
      <c r="KYS1" s="18"/>
      <c r="KYT1" s="18"/>
      <c r="KYU1" s="18"/>
      <c r="KYV1" s="18"/>
      <c r="KYW1" s="18"/>
      <c r="KYX1" s="18"/>
      <c r="KYY1" s="18"/>
      <c r="KYZ1" s="18"/>
      <c r="KZA1" s="18"/>
      <c r="KZB1" s="18"/>
      <c r="KZC1" s="18"/>
      <c r="KZD1" s="18"/>
      <c r="KZE1" s="18"/>
      <c r="KZF1" s="18"/>
      <c r="KZG1" s="18"/>
      <c r="KZH1" s="18"/>
      <c r="KZI1" s="18"/>
      <c r="KZJ1" s="18"/>
      <c r="KZK1" s="18"/>
      <c r="KZL1" s="18"/>
      <c r="KZM1" s="18"/>
      <c r="KZN1" s="18"/>
      <c r="KZO1" s="18"/>
      <c r="KZP1" s="18"/>
      <c r="KZQ1" s="18"/>
      <c r="KZR1" s="18"/>
      <c r="KZS1" s="18"/>
      <c r="KZT1" s="18"/>
      <c r="KZU1" s="18"/>
      <c r="KZV1" s="18"/>
      <c r="KZW1" s="18"/>
      <c r="KZX1" s="18"/>
      <c r="KZY1" s="18"/>
      <c r="KZZ1" s="18"/>
      <c r="LAA1" s="18"/>
      <c r="LAB1" s="18"/>
      <c r="LAC1" s="18"/>
      <c r="LAD1" s="18"/>
      <c r="LAE1" s="18"/>
      <c r="LAF1" s="18"/>
      <c r="LAG1" s="18"/>
      <c r="LAH1" s="18"/>
      <c r="LAI1" s="18"/>
      <c r="LAJ1" s="18"/>
      <c r="LAK1" s="18"/>
      <c r="LAL1" s="18"/>
      <c r="LAM1" s="18"/>
      <c r="LAN1" s="18"/>
      <c r="LAO1" s="18"/>
      <c r="LAP1" s="18"/>
      <c r="LAQ1" s="18"/>
      <c r="LAR1" s="18"/>
      <c r="LAS1" s="18"/>
      <c r="LAT1" s="18"/>
      <c r="LAU1" s="18"/>
      <c r="LAV1" s="18"/>
      <c r="LAW1" s="18"/>
      <c r="LAX1" s="18"/>
      <c r="LAY1" s="18"/>
      <c r="LAZ1" s="18"/>
      <c r="LBA1" s="18"/>
      <c r="LBB1" s="18"/>
      <c r="LBC1" s="18"/>
      <c r="LBD1" s="18"/>
      <c r="LBE1" s="18"/>
      <c r="LBF1" s="18"/>
      <c r="LBG1" s="18"/>
      <c r="LBH1" s="18"/>
      <c r="LBI1" s="18"/>
      <c r="LBJ1" s="18"/>
      <c r="LBK1" s="18"/>
      <c r="LBL1" s="18"/>
      <c r="LBM1" s="18"/>
      <c r="LBN1" s="18"/>
      <c r="LBO1" s="18"/>
      <c r="LBP1" s="18"/>
      <c r="LBQ1" s="18"/>
      <c r="LBR1" s="18"/>
      <c r="LBS1" s="18"/>
      <c r="LBT1" s="18"/>
      <c r="LBU1" s="18"/>
      <c r="LBV1" s="18"/>
      <c r="LBW1" s="18"/>
      <c r="LBX1" s="18"/>
      <c r="LBY1" s="18"/>
      <c r="LBZ1" s="18"/>
      <c r="LCA1" s="18"/>
      <c r="LCB1" s="18"/>
      <c r="LCC1" s="18"/>
      <c r="LCD1" s="18"/>
      <c r="LCE1" s="18"/>
      <c r="LCF1" s="18"/>
      <c r="LCG1" s="18"/>
      <c r="LCH1" s="18"/>
      <c r="LCI1" s="18"/>
      <c r="LCJ1" s="18"/>
      <c r="LCK1" s="18"/>
      <c r="LCL1" s="18"/>
      <c r="LCM1" s="18"/>
      <c r="LCN1" s="18"/>
      <c r="LCO1" s="18"/>
      <c r="LCP1" s="18"/>
      <c r="LCQ1" s="18"/>
      <c r="LCR1" s="18"/>
      <c r="LCS1" s="18"/>
      <c r="LCT1" s="18"/>
      <c r="LCU1" s="18"/>
      <c r="LCV1" s="18"/>
      <c r="LCW1" s="18"/>
      <c r="LCX1" s="18"/>
      <c r="LCY1" s="18"/>
      <c r="LCZ1" s="18"/>
      <c r="LDA1" s="18"/>
      <c r="LDB1" s="18"/>
      <c r="LDC1" s="18"/>
      <c r="LDD1" s="18"/>
      <c r="LDE1" s="18"/>
      <c r="LDF1" s="18"/>
      <c r="LDG1" s="18"/>
      <c r="LDH1" s="18"/>
      <c r="LDI1" s="18"/>
      <c r="LDJ1" s="18"/>
      <c r="LDK1" s="18"/>
      <c r="LDL1" s="18"/>
      <c r="LDM1" s="18"/>
      <c r="LDN1" s="18"/>
      <c r="LDO1" s="18"/>
      <c r="LDP1" s="18"/>
      <c r="LDQ1" s="18"/>
      <c r="LDR1" s="18"/>
      <c r="LDS1" s="18"/>
      <c r="LDT1" s="18"/>
      <c r="LDU1" s="18"/>
      <c r="LDV1" s="18"/>
      <c r="LDW1" s="18"/>
      <c r="LDX1" s="18"/>
      <c r="LDY1" s="18"/>
      <c r="LDZ1" s="18"/>
      <c r="LEA1" s="18"/>
      <c r="LEB1" s="18"/>
      <c r="LEC1" s="18"/>
      <c r="LED1" s="18"/>
      <c r="LEE1" s="18"/>
      <c r="LEF1" s="18"/>
      <c r="LEG1" s="18"/>
      <c r="LEH1" s="18"/>
      <c r="LEI1" s="18"/>
      <c r="LEJ1" s="18"/>
      <c r="LEK1" s="18"/>
      <c r="LEL1" s="18"/>
      <c r="LEM1" s="18"/>
      <c r="LEN1" s="18"/>
      <c r="LEO1" s="18"/>
      <c r="LEP1" s="18"/>
      <c r="LEQ1" s="18"/>
      <c r="LER1" s="18"/>
      <c r="LES1" s="18"/>
      <c r="LET1" s="18"/>
      <c r="LEU1" s="18"/>
      <c r="LEV1" s="18"/>
      <c r="LEW1" s="18"/>
      <c r="LEX1" s="18"/>
      <c r="LEY1" s="18"/>
      <c r="LEZ1" s="18"/>
      <c r="LFA1" s="18"/>
      <c r="LFB1" s="18"/>
      <c r="LFC1" s="18"/>
      <c r="LFD1" s="18"/>
      <c r="LFE1" s="18"/>
      <c r="LFF1" s="18"/>
      <c r="LFG1" s="18"/>
      <c r="LFH1" s="18"/>
      <c r="LFI1" s="18"/>
      <c r="LFJ1" s="18"/>
      <c r="LFK1" s="18"/>
      <c r="LFL1" s="18"/>
      <c r="LFM1" s="18"/>
      <c r="LFN1" s="18"/>
      <c r="LFO1" s="18"/>
      <c r="LFP1" s="18"/>
      <c r="LFQ1" s="18"/>
      <c r="LFR1" s="18"/>
      <c r="LFS1" s="18"/>
      <c r="LFT1" s="18"/>
      <c r="LFU1" s="18"/>
      <c r="LFV1" s="18"/>
      <c r="LFW1" s="18"/>
      <c r="LFX1" s="18"/>
      <c r="LFY1" s="18"/>
      <c r="LFZ1" s="18"/>
      <c r="LGA1" s="18"/>
      <c r="LGB1" s="18"/>
      <c r="LGC1" s="18"/>
      <c r="LGD1" s="18"/>
      <c r="LGE1" s="18"/>
      <c r="LGF1" s="18"/>
      <c r="LGG1" s="18"/>
      <c r="LGH1" s="18"/>
      <c r="LGI1" s="18"/>
      <c r="LGJ1" s="18"/>
      <c r="LGK1" s="18"/>
      <c r="LGL1" s="18"/>
      <c r="LGM1" s="18"/>
      <c r="LGN1" s="18"/>
      <c r="LGO1" s="18"/>
      <c r="LGP1" s="18"/>
      <c r="LGQ1" s="18"/>
      <c r="LGR1" s="18"/>
      <c r="LGS1" s="18"/>
      <c r="LGT1" s="18"/>
      <c r="LGU1" s="18"/>
      <c r="LGV1" s="18"/>
      <c r="LGW1" s="18"/>
      <c r="LGX1" s="18"/>
      <c r="LGY1" s="18"/>
      <c r="LGZ1" s="18"/>
      <c r="LHA1" s="18"/>
      <c r="LHB1" s="18"/>
      <c r="LHC1" s="18"/>
      <c r="LHD1" s="18"/>
      <c r="LHE1" s="18"/>
      <c r="LHF1" s="18"/>
      <c r="LHG1" s="18"/>
      <c r="LHH1" s="18"/>
      <c r="LHI1" s="18"/>
      <c r="LHJ1" s="18"/>
      <c r="LHK1" s="18"/>
      <c r="LHL1" s="18"/>
      <c r="LHM1" s="18"/>
      <c r="LHN1" s="18"/>
      <c r="LHO1" s="18"/>
      <c r="LHP1" s="18"/>
      <c r="LHQ1" s="18"/>
      <c r="LHR1" s="18"/>
      <c r="LHS1" s="18"/>
      <c r="LHT1" s="18"/>
      <c r="LHU1" s="18"/>
      <c r="LHV1" s="18"/>
      <c r="LHW1" s="18"/>
      <c r="LHX1" s="18"/>
      <c r="LHY1" s="18"/>
      <c r="LHZ1" s="18"/>
      <c r="LIA1" s="18"/>
      <c r="LIB1" s="18"/>
      <c r="LIC1" s="18"/>
      <c r="LID1" s="18"/>
      <c r="LIE1" s="18"/>
      <c r="LIF1" s="18"/>
      <c r="LIG1" s="18"/>
      <c r="LIH1" s="18"/>
      <c r="LII1" s="18"/>
      <c r="LIJ1" s="18"/>
      <c r="LIK1" s="18"/>
      <c r="LIL1" s="18"/>
      <c r="LIM1" s="18"/>
      <c r="LIN1" s="18"/>
      <c r="LIO1" s="18"/>
      <c r="LIP1" s="18"/>
      <c r="LIQ1" s="18"/>
      <c r="LIR1" s="18"/>
      <c r="LIS1" s="18"/>
      <c r="LIT1" s="18"/>
      <c r="LIU1" s="18"/>
      <c r="LIV1" s="18"/>
      <c r="LIW1" s="18"/>
      <c r="LIX1" s="18"/>
      <c r="LIY1" s="18"/>
      <c r="LIZ1" s="18"/>
      <c r="LJA1" s="18"/>
      <c r="LJB1" s="18"/>
      <c r="LJC1" s="18"/>
      <c r="LJD1" s="18"/>
      <c r="LJE1" s="18"/>
      <c r="LJF1" s="18"/>
      <c r="LJG1" s="18"/>
      <c r="LJH1" s="18"/>
      <c r="LJI1" s="18"/>
      <c r="LJJ1" s="18"/>
      <c r="LJK1" s="18"/>
      <c r="LJL1" s="18"/>
      <c r="LJM1" s="18"/>
      <c r="LJN1" s="18"/>
      <c r="LJO1" s="18"/>
      <c r="LJP1" s="18"/>
      <c r="LJQ1" s="18"/>
      <c r="LJR1" s="18"/>
      <c r="LJS1" s="18"/>
      <c r="LJT1" s="18"/>
      <c r="LJU1" s="18"/>
      <c r="LJV1" s="18"/>
      <c r="LJW1" s="18"/>
      <c r="LJX1" s="18"/>
      <c r="LJY1" s="18"/>
      <c r="LJZ1" s="18"/>
      <c r="LKA1" s="18"/>
      <c r="LKB1" s="18"/>
      <c r="LKC1" s="18"/>
      <c r="LKD1" s="18"/>
      <c r="LKE1" s="18"/>
      <c r="LKF1" s="18"/>
      <c r="LKG1" s="18"/>
      <c r="LKH1" s="18"/>
      <c r="LKI1" s="18"/>
      <c r="LKJ1" s="18"/>
      <c r="LKK1" s="18"/>
      <c r="LKL1" s="18"/>
      <c r="LKM1" s="18"/>
      <c r="LKN1" s="18"/>
      <c r="LKO1" s="18"/>
      <c r="LKP1" s="18"/>
      <c r="LKQ1" s="18"/>
      <c r="LKR1" s="18"/>
      <c r="LKS1" s="18"/>
      <c r="LKT1" s="18"/>
      <c r="LKU1" s="18"/>
      <c r="LKV1" s="18"/>
      <c r="LKW1" s="18"/>
      <c r="LKX1" s="18"/>
      <c r="LKY1" s="18"/>
      <c r="LKZ1" s="18"/>
      <c r="LLA1" s="18"/>
      <c r="LLB1" s="18"/>
      <c r="LLC1" s="18"/>
      <c r="LLD1" s="18"/>
      <c r="LLE1" s="18"/>
      <c r="LLF1" s="18"/>
      <c r="LLG1" s="18"/>
      <c r="LLH1" s="18"/>
      <c r="LLI1" s="18"/>
      <c r="LLJ1" s="18"/>
      <c r="LLK1" s="18"/>
      <c r="LLL1" s="18"/>
      <c r="LLM1" s="18"/>
      <c r="LLN1" s="18"/>
      <c r="LLO1" s="18"/>
      <c r="LLP1" s="18"/>
      <c r="LLQ1" s="18"/>
      <c r="LLR1" s="18"/>
      <c r="LLS1" s="18"/>
      <c r="LLT1" s="18"/>
      <c r="LLU1" s="18"/>
      <c r="LLV1" s="18"/>
      <c r="LLW1" s="18"/>
      <c r="LLX1" s="18"/>
      <c r="LLY1" s="18"/>
      <c r="LLZ1" s="18"/>
      <c r="LMA1" s="18"/>
      <c r="LMB1" s="18"/>
      <c r="LMC1" s="18"/>
      <c r="LMD1" s="18"/>
      <c r="LME1" s="18"/>
      <c r="LMF1" s="18"/>
      <c r="LMG1" s="18"/>
      <c r="LMH1" s="18"/>
      <c r="LMI1" s="18"/>
      <c r="LMJ1" s="18"/>
      <c r="LMK1" s="18"/>
      <c r="LML1" s="18"/>
      <c r="LMM1" s="18"/>
      <c r="LMN1" s="18"/>
      <c r="LMO1" s="18"/>
      <c r="LMP1" s="18"/>
      <c r="LMQ1" s="18"/>
      <c r="LMR1" s="18"/>
      <c r="LMS1" s="18"/>
      <c r="LMT1" s="18"/>
      <c r="LMU1" s="18"/>
      <c r="LMV1" s="18"/>
      <c r="LMW1" s="18"/>
      <c r="LMX1" s="18"/>
      <c r="LMY1" s="18"/>
      <c r="LMZ1" s="18"/>
      <c r="LNA1" s="18"/>
      <c r="LNB1" s="18"/>
      <c r="LNC1" s="18"/>
      <c r="LND1" s="18"/>
      <c r="LNE1" s="18"/>
      <c r="LNF1" s="18"/>
      <c r="LNG1" s="18"/>
      <c r="LNH1" s="18"/>
      <c r="LNI1" s="18"/>
      <c r="LNJ1" s="18"/>
      <c r="LNK1" s="18"/>
      <c r="LNL1" s="18"/>
      <c r="LNM1" s="18"/>
      <c r="LNN1" s="18"/>
      <c r="LNO1" s="18"/>
      <c r="LNP1" s="18"/>
      <c r="LNQ1" s="18"/>
      <c r="LNR1" s="18"/>
      <c r="LNS1" s="18"/>
      <c r="LNT1" s="18"/>
      <c r="LNU1" s="18"/>
      <c r="LNV1" s="18"/>
      <c r="LNW1" s="18"/>
      <c r="LNX1" s="18"/>
      <c r="LNY1" s="18"/>
      <c r="LNZ1" s="18"/>
      <c r="LOA1" s="18"/>
      <c r="LOB1" s="18"/>
      <c r="LOC1" s="18"/>
      <c r="LOD1" s="18"/>
      <c r="LOE1" s="18"/>
      <c r="LOF1" s="18"/>
      <c r="LOG1" s="18"/>
      <c r="LOH1" s="18"/>
      <c r="LOI1" s="18"/>
      <c r="LOJ1" s="18"/>
      <c r="LOK1" s="18"/>
      <c r="LOL1" s="18"/>
      <c r="LOM1" s="18"/>
      <c r="LON1" s="18"/>
      <c r="LOO1" s="18"/>
      <c r="LOP1" s="18"/>
      <c r="LOQ1" s="18"/>
      <c r="LOR1" s="18"/>
      <c r="LOS1" s="18"/>
      <c r="LOT1" s="18"/>
      <c r="LOU1" s="18"/>
      <c r="LOV1" s="18"/>
      <c r="LOW1" s="18"/>
      <c r="LOX1" s="18"/>
      <c r="LOY1" s="18"/>
      <c r="LOZ1" s="18"/>
      <c r="LPA1" s="18"/>
      <c r="LPB1" s="18"/>
      <c r="LPC1" s="18"/>
      <c r="LPD1" s="18"/>
      <c r="LPE1" s="18"/>
      <c r="LPF1" s="18"/>
      <c r="LPG1" s="18"/>
      <c r="LPH1" s="18"/>
      <c r="LPI1" s="18"/>
      <c r="LPJ1" s="18"/>
      <c r="LPK1" s="18"/>
      <c r="LPL1" s="18"/>
      <c r="LPM1" s="18"/>
      <c r="LPN1" s="18"/>
      <c r="LPO1" s="18"/>
      <c r="LPP1" s="18"/>
      <c r="LPQ1" s="18"/>
      <c r="LPR1" s="18"/>
      <c r="LPS1" s="18"/>
      <c r="LPT1" s="18"/>
      <c r="LPU1" s="18"/>
      <c r="LPV1" s="18"/>
      <c r="LPW1" s="18"/>
      <c r="LPX1" s="18"/>
      <c r="LPY1" s="18"/>
      <c r="LPZ1" s="18"/>
      <c r="LQA1" s="18"/>
      <c r="LQB1" s="18"/>
      <c r="LQC1" s="18"/>
      <c r="LQD1" s="18"/>
      <c r="LQE1" s="18"/>
      <c r="LQF1" s="18"/>
      <c r="LQG1" s="18"/>
      <c r="LQH1" s="18"/>
      <c r="LQI1" s="18"/>
      <c r="LQJ1" s="18"/>
      <c r="LQK1" s="18"/>
      <c r="LQL1" s="18"/>
      <c r="LQM1" s="18"/>
      <c r="LQN1" s="18"/>
      <c r="LQO1" s="18"/>
      <c r="LQP1" s="18"/>
      <c r="LQQ1" s="18"/>
      <c r="LQR1" s="18"/>
      <c r="LQS1" s="18"/>
      <c r="LQT1" s="18"/>
      <c r="LQU1" s="18"/>
      <c r="LQV1" s="18"/>
      <c r="LQW1" s="18"/>
      <c r="LQX1" s="18"/>
      <c r="LQY1" s="18"/>
      <c r="LQZ1" s="18"/>
      <c r="LRA1" s="18"/>
      <c r="LRB1" s="18"/>
      <c r="LRC1" s="18"/>
      <c r="LRD1" s="18"/>
      <c r="LRE1" s="18"/>
      <c r="LRF1" s="18"/>
      <c r="LRG1" s="18"/>
      <c r="LRH1" s="18"/>
      <c r="LRI1" s="18"/>
      <c r="LRJ1" s="18"/>
      <c r="LRK1" s="18"/>
      <c r="LRL1" s="18"/>
      <c r="LRM1" s="18"/>
      <c r="LRN1" s="18"/>
      <c r="LRO1" s="18"/>
      <c r="LRP1" s="18"/>
      <c r="LRQ1" s="18"/>
      <c r="LRR1" s="18"/>
      <c r="LRS1" s="18"/>
      <c r="LRT1" s="18"/>
      <c r="LRU1" s="18"/>
      <c r="LRV1" s="18"/>
      <c r="LRW1" s="18"/>
      <c r="LRX1" s="18"/>
      <c r="LRY1" s="18"/>
      <c r="LRZ1" s="18"/>
      <c r="LSA1" s="18"/>
      <c r="LSB1" s="18"/>
      <c r="LSC1" s="18"/>
      <c r="LSD1" s="18"/>
      <c r="LSE1" s="18"/>
      <c r="LSF1" s="18"/>
      <c r="LSG1" s="18"/>
      <c r="LSH1" s="18"/>
      <c r="LSI1" s="18"/>
      <c r="LSJ1" s="18"/>
      <c r="LSK1" s="18"/>
      <c r="LSL1" s="18"/>
      <c r="LSM1" s="18"/>
      <c r="LSN1" s="18"/>
      <c r="LSO1" s="18"/>
      <c r="LSP1" s="18"/>
      <c r="LSQ1" s="18"/>
      <c r="LSR1" s="18"/>
      <c r="LSS1" s="18"/>
      <c r="LST1" s="18"/>
      <c r="LSU1" s="18"/>
      <c r="LSV1" s="18"/>
      <c r="LSW1" s="18"/>
      <c r="LSX1" s="18"/>
      <c r="LSY1" s="18"/>
      <c r="LSZ1" s="18"/>
      <c r="LTA1" s="18"/>
      <c r="LTB1" s="18"/>
      <c r="LTC1" s="18"/>
      <c r="LTD1" s="18"/>
      <c r="LTE1" s="18"/>
      <c r="LTF1" s="18"/>
      <c r="LTG1" s="18"/>
      <c r="LTH1" s="18"/>
      <c r="LTI1" s="18"/>
      <c r="LTJ1" s="18"/>
      <c r="LTK1" s="18"/>
      <c r="LTL1" s="18"/>
      <c r="LTM1" s="18"/>
      <c r="LTN1" s="18"/>
      <c r="LTO1" s="18"/>
      <c r="LTP1" s="18"/>
      <c r="LTQ1" s="18"/>
      <c r="LTR1" s="18"/>
      <c r="LTS1" s="18"/>
      <c r="LTT1" s="18"/>
      <c r="LTU1" s="18"/>
      <c r="LTV1" s="18"/>
      <c r="LTW1" s="18"/>
      <c r="LTX1" s="18"/>
      <c r="LTY1" s="18"/>
      <c r="LTZ1" s="18"/>
      <c r="LUA1" s="18"/>
      <c r="LUB1" s="18"/>
      <c r="LUC1" s="18"/>
      <c r="LUD1" s="18"/>
      <c r="LUE1" s="18"/>
      <c r="LUF1" s="18"/>
      <c r="LUG1" s="18"/>
      <c r="LUH1" s="18"/>
      <c r="LUI1" s="18"/>
      <c r="LUJ1" s="18"/>
      <c r="LUK1" s="18"/>
      <c r="LUL1" s="18"/>
      <c r="LUM1" s="18"/>
      <c r="LUN1" s="18"/>
      <c r="LUO1" s="18"/>
      <c r="LUP1" s="18"/>
      <c r="LUQ1" s="18"/>
      <c r="LUR1" s="18"/>
      <c r="LUS1" s="18"/>
      <c r="LUT1" s="18"/>
      <c r="LUU1" s="18"/>
      <c r="LUV1" s="18"/>
      <c r="LUW1" s="18"/>
      <c r="LUX1" s="18"/>
      <c r="LUY1" s="18"/>
      <c r="LUZ1" s="18"/>
      <c r="LVA1" s="18"/>
      <c r="LVB1" s="18"/>
      <c r="LVC1" s="18"/>
      <c r="LVD1" s="18"/>
      <c r="LVE1" s="18"/>
      <c r="LVF1" s="18"/>
      <c r="LVG1" s="18"/>
      <c r="LVH1" s="18"/>
      <c r="LVI1" s="18"/>
      <c r="LVJ1" s="18"/>
      <c r="LVK1" s="18"/>
      <c r="LVL1" s="18"/>
      <c r="LVM1" s="18"/>
      <c r="LVN1" s="18"/>
      <c r="LVO1" s="18"/>
      <c r="LVP1" s="18"/>
      <c r="LVQ1" s="18"/>
      <c r="LVR1" s="18"/>
      <c r="LVS1" s="18"/>
      <c r="LVT1" s="18"/>
      <c r="LVU1" s="18"/>
      <c r="LVV1" s="18"/>
      <c r="LVW1" s="18"/>
      <c r="LVX1" s="18"/>
      <c r="LVY1" s="18"/>
      <c r="LVZ1" s="18"/>
      <c r="LWA1" s="18"/>
      <c r="LWB1" s="18"/>
      <c r="LWC1" s="18"/>
      <c r="LWD1" s="18"/>
      <c r="LWE1" s="18"/>
      <c r="LWF1" s="18"/>
      <c r="LWG1" s="18"/>
      <c r="LWH1" s="18"/>
      <c r="LWI1" s="18"/>
      <c r="LWJ1" s="18"/>
      <c r="LWK1" s="18"/>
      <c r="LWL1" s="18"/>
      <c r="LWM1" s="18"/>
      <c r="LWN1" s="18"/>
      <c r="LWO1" s="18"/>
      <c r="LWP1" s="18"/>
      <c r="LWQ1" s="18"/>
      <c r="LWR1" s="18"/>
      <c r="LWS1" s="18"/>
      <c r="LWT1" s="18"/>
      <c r="LWU1" s="18"/>
      <c r="LWV1" s="18"/>
      <c r="LWW1" s="18"/>
      <c r="LWX1" s="18"/>
      <c r="LWY1" s="18"/>
      <c r="LWZ1" s="18"/>
      <c r="LXA1" s="18"/>
      <c r="LXB1" s="18"/>
      <c r="LXC1" s="18"/>
      <c r="LXD1" s="18"/>
      <c r="LXE1" s="18"/>
      <c r="LXF1" s="18"/>
      <c r="LXG1" s="18"/>
      <c r="LXH1" s="18"/>
      <c r="LXI1" s="18"/>
      <c r="LXJ1" s="18"/>
      <c r="LXK1" s="18"/>
      <c r="LXL1" s="18"/>
      <c r="LXM1" s="18"/>
      <c r="LXN1" s="18"/>
      <c r="LXO1" s="18"/>
      <c r="LXP1" s="18"/>
      <c r="LXQ1" s="18"/>
      <c r="LXR1" s="18"/>
      <c r="LXS1" s="18"/>
      <c r="LXT1" s="18"/>
      <c r="LXU1" s="18"/>
      <c r="LXV1" s="18"/>
      <c r="LXW1" s="18"/>
      <c r="LXX1" s="18"/>
      <c r="LXY1" s="18"/>
      <c r="LXZ1" s="18"/>
      <c r="LYA1" s="18"/>
      <c r="LYB1" s="18"/>
      <c r="LYC1" s="18"/>
      <c r="LYD1" s="18"/>
      <c r="LYE1" s="18"/>
      <c r="LYF1" s="18"/>
      <c r="LYG1" s="18"/>
      <c r="LYH1" s="18"/>
      <c r="LYI1" s="18"/>
      <c r="LYJ1" s="18"/>
      <c r="LYK1" s="18"/>
      <c r="LYL1" s="18"/>
      <c r="LYM1" s="18"/>
      <c r="LYN1" s="18"/>
      <c r="LYO1" s="18"/>
      <c r="LYP1" s="18"/>
      <c r="LYQ1" s="18"/>
      <c r="LYR1" s="18"/>
      <c r="LYS1" s="18"/>
      <c r="LYT1" s="18"/>
      <c r="LYU1" s="18"/>
      <c r="LYV1" s="18"/>
      <c r="LYW1" s="18"/>
      <c r="LYX1" s="18"/>
      <c r="LYY1" s="18"/>
      <c r="LYZ1" s="18"/>
      <c r="LZA1" s="18"/>
      <c r="LZB1" s="18"/>
      <c r="LZC1" s="18"/>
      <c r="LZD1" s="18"/>
      <c r="LZE1" s="18"/>
      <c r="LZF1" s="18"/>
      <c r="LZG1" s="18"/>
      <c r="LZH1" s="18"/>
      <c r="LZI1" s="18"/>
      <c r="LZJ1" s="18"/>
      <c r="LZK1" s="18"/>
      <c r="LZL1" s="18"/>
      <c r="LZM1" s="18"/>
      <c r="LZN1" s="18"/>
      <c r="LZO1" s="18"/>
      <c r="LZP1" s="18"/>
      <c r="LZQ1" s="18"/>
      <c r="LZR1" s="18"/>
      <c r="LZS1" s="18"/>
      <c r="LZT1" s="18"/>
      <c r="LZU1" s="18"/>
      <c r="LZV1" s="18"/>
      <c r="LZW1" s="18"/>
      <c r="LZX1" s="18"/>
      <c r="LZY1" s="18"/>
      <c r="LZZ1" s="18"/>
      <c r="MAA1" s="18"/>
      <c r="MAB1" s="18"/>
      <c r="MAC1" s="18"/>
      <c r="MAD1" s="18"/>
      <c r="MAE1" s="18"/>
      <c r="MAF1" s="18"/>
      <c r="MAG1" s="18"/>
      <c r="MAH1" s="18"/>
      <c r="MAI1" s="18"/>
      <c r="MAJ1" s="18"/>
      <c r="MAK1" s="18"/>
      <c r="MAL1" s="18"/>
      <c r="MAM1" s="18"/>
      <c r="MAN1" s="18"/>
      <c r="MAO1" s="18"/>
      <c r="MAP1" s="18"/>
      <c r="MAQ1" s="18"/>
      <c r="MAR1" s="18"/>
      <c r="MAS1" s="18"/>
      <c r="MAT1" s="18"/>
      <c r="MAU1" s="18"/>
      <c r="MAV1" s="18"/>
      <c r="MAW1" s="18"/>
      <c r="MAX1" s="18"/>
      <c r="MAY1" s="18"/>
      <c r="MAZ1" s="18"/>
      <c r="MBA1" s="18"/>
      <c r="MBB1" s="18"/>
      <c r="MBC1" s="18"/>
      <c r="MBD1" s="18"/>
      <c r="MBE1" s="18"/>
      <c r="MBF1" s="18"/>
      <c r="MBG1" s="18"/>
      <c r="MBH1" s="18"/>
      <c r="MBI1" s="18"/>
      <c r="MBJ1" s="18"/>
      <c r="MBK1" s="18"/>
      <c r="MBL1" s="18"/>
      <c r="MBM1" s="18"/>
      <c r="MBN1" s="18"/>
      <c r="MBO1" s="18"/>
      <c r="MBP1" s="18"/>
      <c r="MBQ1" s="18"/>
      <c r="MBR1" s="18"/>
      <c r="MBS1" s="18"/>
      <c r="MBT1" s="18"/>
      <c r="MBU1" s="18"/>
      <c r="MBV1" s="18"/>
      <c r="MBW1" s="18"/>
      <c r="MBX1" s="18"/>
      <c r="MBY1" s="18"/>
      <c r="MBZ1" s="18"/>
      <c r="MCA1" s="18"/>
      <c r="MCB1" s="18"/>
      <c r="MCC1" s="18"/>
      <c r="MCD1" s="18"/>
      <c r="MCE1" s="18"/>
      <c r="MCF1" s="18"/>
      <c r="MCG1" s="18"/>
      <c r="MCH1" s="18"/>
      <c r="MCI1" s="18"/>
      <c r="MCJ1" s="18"/>
      <c r="MCK1" s="18"/>
      <c r="MCL1" s="18"/>
      <c r="MCM1" s="18"/>
      <c r="MCN1" s="18"/>
      <c r="MCO1" s="18"/>
      <c r="MCP1" s="18"/>
      <c r="MCQ1" s="18"/>
      <c r="MCR1" s="18"/>
      <c r="MCS1" s="18"/>
      <c r="MCT1" s="18"/>
      <c r="MCU1" s="18"/>
      <c r="MCV1" s="18"/>
      <c r="MCW1" s="18"/>
      <c r="MCX1" s="18"/>
      <c r="MCY1" s="18"/>
      <c r="MCZ1" s="18"/>
      <c r="MDA1" s="18"/>
      <c r="MDB1" s="18"/>
      <c r="MDC1" s="18"/>
      <c r="MDD1" s="18"/>
      <c r="MDE1" s="18"/>
      <c r="MDF1" s="18"/>
      <c r="MDG1" s="18"/>
      <c r="MDH1" s="18"/>
      <c r="MDI1" s="18"/>
      <c r="MDJ1" s="18"/>
      <c r="MDK1" s="18"/>
      <c r="MDL1" s="18"/>
      <c r="MDM1" s="18"/>
      <c r="MDN1" s="18"/>
      <c r="MDO1" s="18"/>
      <c r="MDP1" s="18"/>
      <c r="MDQ1" s="18"/>
      <c r="MDR1" s="18"/>
      <c r="MDS1" s="18"/>
      <c r="MDT1" s="18"/>
      <c r="MDU1" s="18"/>
      <c r="MDV1" s="18"/>
      <c r="MDW1" s="18"/>
      <c r="MDX1" s="18"/>
      <c r="MDY1" s="18"/>
      <c r="MDZ1" s="18"/>
      <c r="MEA1" s="18"/>
      <c r="MEB1" s="18"/>
      <c r="MEC1" s="18"/>
      <c r="MED1" s="18"/>
      <c r="MEE1" s="18"/>
      <c r="MEF1" s="18"/>
      <c r="MEG1" s="18"/>
      <c r="MEH1" s="18"/>
      <c r="MEI1" s="18"/>
      <c r="MEJ1" s="18"/>
      <c r="MEK1" s="18"/>
      <c r="MEL1" s="18"/>
      <c r="MEM1" s="18"/>
      <c r="MEN1" s="18"/>
      <c r="MEO1" s="18"/>
      <c r="MEP1" s="18"/>
      <c r="MEQ1" s="18"/>
      <c r="MER1" s="18"/>
      <c r="MES1" s="18"/>
      <c r="MET1" s="18"/>
      <c r="MEU1" s="18"/>
      <c r="MEV1" s="18"/>
      <c r="MEW1" s="18"/>
      <c r="MEX1" s="18"/>
      <c r="MEY1" s="18"/>
      <c r="MEZ1" s="18"/>
      <c r="MFA1" s="18"/>
      <c r="MFB1" s="18"/>
      <c r="MFC1" s="18"/>
      <c r="MFD1" s="18"/>
      <c r="MFE1" s="18"/>
      <c r="MFF1" s="18"/>
      <c r="MFG1" s="18"/>
      <c r="MFH1" s="18"/>
      <c r="MFI1" s="18"/>
      <c r="MFJ1" s="18"/>
      <c r="MFK1" s="18"/>
      <c r="MFL1" s="18"/>
      <c r="MFM1" s="18"/>
      <c r="MFN1" s="18"/>
      <c r="MFO1" s="18"/>
      <c r="MFP1" s="18"/>
      <c r="MFQ1" s="18"/>
      <c r="MFR1" s="18"/>
      <c r="MFS1" s="18"/>
      <c r="MFT1" s="18"/>
      <c r="MFU1" s="18"/>
      <c r="MFV1" s="18"/>
      <c r="MFW1" s="18"/>
      <c r="MFX1" s="18"/>
      <c r="MFY1" s="18"/>
      <c r="MFZ1" s="18"/>
      <c r="MGA1" s="18"/>
      <c r="MGB1" s="18"/>
      <c r="MGC1" s="18"/>
      <c r="MGD1" s="18"/>
      <c r="MGE1" s="18"/>
      <c r="MGF1" s="18"/>
      <c r="MGG1" s="18"/>
      <c r="MGH1" s="18"/>
      <c r="MGI1" s="18"/>
      <c r="MGJ1" s="18"/>
      <c r="MGK1" s="18"/>
      <c r="MGL1" s="18"/>
      <c r="MGM1" s="18"/>
      <c r="MGN1" s="18"/>
      <c r="MGO1" s="18"/>
      <c r="MGP1" s="18"/>
      <c r="MGQ1" s="18"/>
      <c r="MGR1" s="18"/>
      <c r="MGS1" s="18"/>
      <c r="MGT1" s="18"/>
      <c r="MGU1" s="18"/>
      <c r="MGV1" s="18"/>
      <c r="MGW1" s="18"/>
      <c r="MGX1" s="18"/>
      <c r="MGY1" s="18"/>
      <c r="MGZ1" s="18"/>
      <c r="MHA1" s="18"/>
      <c r="MHB1" s="18"/>
      <c r="MHC1" s="18"/>
      <c r="MHD1" s="18"/>
      <c r="MHE1" s="18"/>
      <c r="MHF1" s="18"/>
      <c r="MHG1" s="18"/>
      <c r="MHH1" s="18"/>
      <c r="MHI1" s="18"/>
      <c r="MHJ1" s="18"/>
      <c r="MHK1" s="18"/>
      <c r="MHL1" s="18"/>
      <c r="MHM1" s="18"/>
      <c r="MHN1" s="18"/>
      <c r="MHO1" s="18"/>
      <c r="MHP1" s="18"/>
      <c r="MHQ1" s="18"/>
      <c r="MHR1" s="18"/>
      <c r="MHS1" s="18"/>
      <c r="MHT1" s="18"/>
      <c r="MHU1" s="18"/>
      <c r="MHV1" s="18"/>
      <c r="MHW1" s="18"/>
      <c r="MHX1" s="18"/>
      <c r="MHY1" s="18"/>
      <c r="MHZ1" s="18"/>
      <c r="MIA1" s="18"/>
      <c r="MIB1" s="18"/>
      <c r="MIC1" s="18"/>
      <c r="MID1" s="18"/>
      <c r="MIE1" s="18"/>
      <c r="MIF1" s="18"/>
      <c r="MIG1" s="18"/>
      <c r="MIH1" s="18"/>
      <c r="MII1" s="18"/>
      <c r="MIJ1" s="18"/>
      <c r="MIK1" s="18"/>
      <c r="MIL1" s="18"/>
      <c r="MIM1" s="18"/>
      <c r="MIN1" s="18"/>
      <c r="MIO1" s="18"/>
      <c r="MIP1" s="18"/>
      <c r="MIQ1" s="18"/>
      <c r="MIR1" s="18"/>
      <c r="MIS1" s="18"/>
      <c r="MIT1" s="18"/>
      <c r="MIU1" s="18"/>
      <c r="MIV1" s="18"/>
      <c r="MIW1" s="18"/>
      <c r="MIX1" s="18"/>
      <c r="MIY1" s="18"/>
      <c r="MIZ1" s="18"/>
      <c r="MJA1" s="18"/>
      <c r="MJB1" s="18"/>
      <c r="MJC1" s="18"/>
      <c r="MJD1" s="18"/>
      <c r="MJE1" s="18"/>
      <c r="MJF1" s="18"/>
      <c r="MJG1" s="18"/>
      <c r="MJH1" s="18"/>
      <c r="MJI1" s="18"/>
      <c r="MJJ1" s="18"/>
      <c r="MJK1" s="18"/>
      <c r="MJL1" s="18"/>
      <c r="MJM1" s="18"/>
      <c r="MJN1" s="18"/>
      <c r="MJO1" s="18"/>
      <c r="MJP1" s="18"/>
      <c r="MJQ1" s="18"/>
      <c r="MJR1" s="18"/>
      <c r="MJS1" s="18"/>
      <c r="MJT1" s="18"/>
      <c r="MJU1" s="18"/>
      <c r="MJV1" s="18"/>
      <c r="MJW1" s="18"/>
      <c r="MJX1" s="18"/>
      <c r="MJY1" s="18"/>
      <c r="MJZ1" s="18"/>
      <c r="MKA1" s="18"/>
      <c r="MKB1" s="18"/>
      <c r="MKC1" s="18"/>
      <c r="MKD1" s="18"/>
      <c r="MKE1" s="18"/>
      <c r="MKF1" s="18"/>
      <c r="MKG1" s="18"/>
      <c r="MKH1" s="18"/>
      <c r="MKI1" s="18"/>
      <c r="MKJ1" s="18"/>
      <c r="MKK1" s="18"/>
      <c r="MKL1" s="18"/>
      <c r="MKM1" s="18"/>
      <c r="MKN1" s="18"/>
      <c r="MKO1" s="18"/>
      <c r="MKP1" s="18"/>
      <c r="MKQ1" s="18"/>
      <c r="MKR1" s="18"/>
      <c r="MKS1" s="18"/>
      <c r="MKT1" s="18"/>
      <c r="MKU1" s="18"/>
      <c r="MKV1" s="18"/>
      <c r="MKW1" s="18"/>
      <c r="MKX1" s="18"/>
      <c r="MKY1" s="18"/>
      <c r="MKZ1" s="18"/>
      <c r="MLA1" s="18"/>
      <c r="MLB1" s="18"/>
      <c r="MLC1" s="18"/>
      <c r="MLD1" s="18"/>
      <c r="MLE1" s="18"/>
      <c r="MLF1" s="18"/>
      <c r="MLG1" s="18"/>
      <c r="MLH1" s="18"/>
      <c r="MLI1" s="18"/>
      <c r="MLJ1" s="18"/>
      <c r="MLK1" s="18"/>
      <c r="MLL1" s="18"/>
      <c r="MLM1" s="18"/>
      <c r="MLN1" s="18"/>
      <c r="MLO1" s="18"/>
      <c r="MLP1" s="18"/>
      <c r="MLQ1" s="18"/>
      <c r="MLR1" s="18"/>
      <c r="MLS1" s="18"/>
      <c r="MLT1" s="18"/>
      <c r="MLU1" s="18"/>
      <c r="MLV1" s="18"/>
      <c r="MLW1" s="18"/>
      <c r="MLX1" s="18"/>
      <c r="MLY1" s="18"/>
      <c r="MLZ1" s="18"/>
      <c r="MMA1" s="18"/>
      <c r="MMB1" s="18"/>
      <c r="MMC1" s="18"/>
      <c r="MMD1" s="18"/>
      <c r="MME1" s="18"/>
      <c r="MMF1" s="18"/>
      <c r="MMG1" s="18"/>
      <c r="MMH1" s="18"/>
      <c r="MMI1" s="18"/>
      <c r="MMJ1" s="18"/>
      <c r="MMK1" s="18"/>
      <c r="MML1" s="18"/>
      <c r="MMM1" s="18"/>
      <c r="MMN1" s="18"/>
      <c r="MMO1" s="18"/>
      <c r="MMP1" s="18"/>
      <c r="MMQ1" s="18"/>
      <c r="MMR1" s="18"/>
      <c r="MMS1" s="18"/>
      <c r="MMT1" s="18"/>
      <c r="MMU1" s="18"/>
      <c r="MMV1" s="18"/>
      <c r="MMW1" s="18"/>
      <c r="MMX1" s="18"/>
      <c r="MMY1" s="18"/>
      <c r="MMZ1" s="18"/>
      <c r="MNA1" s="18"/>
      <c r="MNB1" s="18"/>
      <c r="MNC1" s="18"/>
      <c r="MND1" s="18"/>
      <c r="MNE1" s="18"/>
      <c r="MNF1" s="18"/>
      <c r="MNG1" s="18"/>
      <c r="MNH1" s="18"/>
      <c r="MNI1" s="18"/>
      <c r="MNJ1" s="18"/>
      <c r="MNK1" s="18"/>
      <c r="MNL1" s="18"/>
      <c r="MNM1" s="18"/>
      <c r="MNN1" s="18"/>
      <c r="MNO1" s="18"/>
      <c r="MNP1" s="18"/>
      <c r="MNQ1" s="18"/>
      <c r="MNR1" s="18"/>
      <c r="MNS1" s="18"/>
      <c r="MNT1" s="18"/>
      <c r="MNU1" s="18"/>
      <c r="MNV1" s="18"/>
      <c r="MNW1" s="18"/>
      <c r="MNX1" s="18"/>
      <c r="MNY1" s="18"/>
      <c r="MNZ1" s="18"/>
      <c r="MOA1" s="18"/>
      <c r="MOB1" s="18"/>
      <c r="MOC1" s="18"/>
      <c r="MOD1" s="18"/>
      <c r="MOE1" s="18"/>
      <c r="MOF1" s="18"/>
      <c r="MOG1" s="18"/>
      <c r="MOH1" s="18"/>
      <c r="MOI1" s="18"/>
      <c r="MOJ1" s="18"/>
      <c r="MOK1" s="18"/>
      <c r="MOL1" s="18"/>
      <c r="MOM1" s="18"/>
      <c r="MON1" s="18"/>
      <c r="MOO1" s="18"/>
      <c r="MOP1" s="18"/>
      <c r="MOQ1" s="18"/>
      <c r="MOR1" s="18"/>
      <c r="MOS1" s="18"/>
      <c r="MOT1" s="18"/>
      <c r="MOU1" s="18"/>
      <c r="MOV1" s="18"/>
      <c r="MOW1" s="18"/>
      <c r="MOX1" s="18"/>
      <c r="MOY1" s="18"/>
      <c r="MOZ1" s="18"/>
      <c r="MPA1" s="18"/>
      <c r="MPB1" s="18"/>
      <c r="MPC1" s="18"/>
      <c r="MPD1" s="18"/>
      <c r="MPE1" s="18"/>
      <c r="MPF1" s="18"/>
      <c r="MPG1" s="18"/>
      <c r="MPH1" s="18"/>
      <c r="MPI1" s="18"/>
      <c r="MPJ1" s="18"/>
      <c r="MPK1" s="18"/>
      <c r="MPL1" s="18"/>
      <c r="MPM1" s="18"/>
      <c r="MPN1" s="18"/>
      <c r="MPO1" s="18"/>
      <c r="MPP1" s="18"/>
      <c r="MPQ1" s="18"/>
      <c r="MPR1" s="18"/>
      <c r="MPS1" s="18"/>
      <c r="MPT1" s="18"/>
      <c r="MPU1" s="18"/>
      <c r="MPV1" s="18"/>
      <c r="MPW1" s="18"/>
      <c r="MPX1" s="18"/>
      <c r="MPY1" s="18"/>
      <c r="MPZ1" s="18"/>
      <c r="MQA1" s="18"/>
      <c r="MQB1" s="18"/>
      <c r="MQC1" s="18"/>
      <c r="MQD1" s="18"/>
      <c r="MQE1" s="18"/>
      <c r="MQF1" s="18"/>
      <c r="MQG1" s="18"/>
      <c r="MQH1" s="18"/>
      <c r="MQI1" s="18"/>
      <c r="MQJ1" s="18"/>
      <c r="MQK1" s="18"/>
      <c r="MQL1" s="18"/>
      <c r="MQM1" s="18"/>
      <c r="MQN1" s="18"/>
      <c r="MQO1" s="18"/>
      <c r="MQP1" s="18"/>
      <c r="MQQ1" s="18"/>
      <c r="MQR1" s="18"/>
      <c r="MQS1" s="18"/>
      <c r="MQT1" s="18"/>
      <c r="MQU1" s="18"/>
      <c r="MQV1" s="18"/>
      <c r="MQW1" s="18"/>
      <c r="MQX1" s="18"/>
      <c r="MQY1" s="18"/>
      <c r="MQZ1" s="18"/>
      <c r="MRA1" s="18"/>
      <c r="MRB1" s="18"/>
      <c r="MRC1" s="18"/>
      <c r="MRD1" s="18"/>
      <c r="MRE1" s="18"/>
      <c r="MRF1" s="18"/>
      <c r="MRG1" s="18"/>
      <c r="MRH1" s="18"/>
      <c r="MRI1" s="18"/>
      <c r="MRJ1" s="18"/>
      <c r="MRK1" s="18"/>
      <c r="MRL1" s="18"/>
      <c r="MRM1" s="18"/>
      <c r="MRN1" s="18"/>
      <c r="MRO1" s="18"/>
      <c r="MRP1" s="18"/>
      <c r="MRQ1" s="18"/>
      <c r="MRR1" s="18"/>
      <c r="MRS1" s="18"/>
      <c r="MRT1" s="18"/>
      <c r="MRU1" s="18"/>
      <c r="MRV1" s="18"/>
      <c r="MRW1" s="18"/>
      <c r="MRX1" s="18"/>
      <c r="MRY1" s="18"/>
      <c r="MRZ1" s="18"/>
      <c r="MSA1" s="18"/>
      <c r="MSB1" s="18"/>
      <c r="MSC1" s="18"/>
      <c r="MSD1" s="18"/>
      <c r="MSE1" s="18"/>
      <c r="MSF1" s="18"/>
      <c r="MSG1" s="18"/>
      <c r="MSH1" s="18"/>
      <c r="MSI1" s="18"/>
      <c r="MSJ1" s="18"/>
      <c r="MSK1" s="18"/>
      <c r="MSL1" s="18"/>
      <c r="MSM1" s="18"/>
      <c r="MSN1" s="18"/>
      <c r="MSO1" s="18"/>
      <c r="MSP1" s="18"/>
      <c r="MSQ1" s="18"/>
      <c r="MSR1" s="18"/>
      <c r="MSS1" s="18"/>
      <c r="MST1" s="18"/>
      <c r="MSU1" s="18"/>
      <c r="MSV1" s="18"/>
      <c r="MSW1" s="18"/>
      <c r="MSX1" s="18"/>
      <c r="MSY1" s="18"/>
      <c r="MSZ1" s="18"/>
      <c r="MTA1" s="18"/>
      <c r="MTB1" s="18"/>
      <c r="MTC1" s="18"/>
      <c r="MTD1" s="18"/>
      <c r="MTE1" s="18"/>
      <c r="MTF1" s="18"/>
      <c r="MTG1" s="18"/>
      <c r="MTH1" s="18"/>
      <c r="MTI1" s="18"/>
      <c r="MTJ1" s="18"/>
      <c r="MTK1" s="18"/>
      <c r="MTL1" s="18"/>
      <c r="MTM1" s="18"/>
      <c r="MTN1" s="18"/>
      <c r="MTO1" s="18"/>
      <c r="MTP1" s="18"/>
      <c r="MTQ1" s="18"/>
      <c r="MTR1" s="18"/>
      <c r="MTS1" s="18"/>
      <c r="MTT1" s="18"/>
      <c r="MTU1" s="18"/>
      <c r="MTV1" s="18"/>
      <c r="MTW1" s="18"/>
      <c r="MTX1" s="18"/>
      <c r="MTY1" s="18"/>
      <c r="MTZ1" s="18"/>
      <c r="MUA1" s="18"/>
      <c r="MUB1" s="18"/>
      <c r="MUC1" s="18"/>
      <c r="MUD1" s="18"/>
      <c r="MUE1" s="18"/>
      <c r="MUF1" s="18"/>
      <c r="MUG1" s="18"/>
      <c r="MUH1" s="18"/>
      <c r="MUI1" s="18"/>
      <c r="MUJ1" s="18"/>
      <c r="MUK1" s="18"/>
      <c r="MUL1" s="18"/>
      <c r="MUM1" s="18"/>
      <c r="MUN1" s="18"/>
      <c r="MUO1" s="18"/>
      <c r="MUP1" s="18"/>
      <c r="MUQ1" s="18"/>
      <c r="MUR1" s="18"/>
      <c r="MUS1" s="18"/>
      <c r="MUT1" s="18"/>
      <c r="MUU1" s="18"/>
      <c r="MUV1" s="18"/>
      <c r="MUW1" s="18"/>
      <c r="MUX1" s="18"/>
      <c r="MUY1" s="18"/>
      <c r="MUZ1" s="18"/>
      <c r="MVA1" s="18"/>
      <c r="MVB1" s="18"/>
      <c r="MVC1" s="18"/>
      <c r="MVD1" s="18"/>
      <c r="MVE1" s="18"/>
      <c r="MVF1" s="18"/>
      <c r="MVG1" s="18"/>
      <c r="MVH1" s="18"/>
      <c r="MVI1" s="18"/>
      <c r="MVJ1" s="18"/>
      <c r="MVK1" s="18"/>
      <c r="MVL1" s="18"/>
      <c r="MVM1" s="18"/>
      <c r="MVN1" s="18"/>
      <c r="MVO1" s="18"/>
      <c r="MVP1" s="18"/>
      <c r="MVQ1" s="18"/>
      <c r="MVR1" s="18"/>
      <c r="MVS1" s="18"/>
      <c r="MVT1" s="18"/>
      <c r="MVU1" s="18"/>
      <c r="MVV1" s="18"/>
      <c r="MVW1" s="18"/>
      <c r="MVX1" s="18"/>
      <c r="MVY1" s="18"/>
      <c r="MVZ1" s="18"/>
      <c r="MWA1" s="18"/>
      <c r="MWB1" s="18"/>
      <c r="MWC1" s="18"/>
      <c r="MWD1" s="18"/>
      <c r="MWE1" s="18"/>
      <c r="MWF1" s="18"/>
      <c r="MWG1" s="18"/>
      <c r="MWH1" s="18"/>
      <c r="MWI1" s="18"/>
      <c r="MWJ1" s="18"/>
      <c r="MWK1" s="18"/>
      <c r="MWL1" s="18"/>
      <c r="MWM1" s="18"/>
      <c r="MWN1" s="18"/>
      <c r="MWO1" s="18"/>
      <c r="MWP1" s="18"/>
      <c r="MWQ1" s="18"/>
      <c r="MWR1" s="18"/>
      <c r="MWS1" s="18"/>
      <c r="MWT1" s="18"/>
      <c r="MWU1" s="18"/>
      <c r="MWV1" s="18"/>
      <c r="MWW1" s="18"/>
      <c r="MWX1" s="18"/>
      <c r="MWY1" s="18"/>
      <c r="MWZ1" s="18"/>
      <c r="MXA1" s="18"/>
      <c r="MXB1" s="18"/>
      <c r="MXC1" s="18"/>
      <c r="MXD1" s="18"/>
      <c r="MXE1" s="18"/>
      <c r="MXF1" s="18"/>
      <c r="MXG1" s="18"/>
      <c r="MXH1" s="18"/>
      <c r="MXI1" s="18"/>
      <c r="MXJ1" s="18"/>
      <c r="MXK1" s="18"/>
      <c r="MXL1" s="18"/>
      <c r="MXM1" s="18"/>
      <c r="MXN1" s="18"/>
      <c r="MXO1" s="18"/>
      <c r="MXP1" s="18"/>
      <c r="MXQ1" s="18"/>
      <c r="MXR1" s="18"/>
      <c r="MXS1" s="18"/>
      <c r="MXT1" s="18"/>
      <c r="MXU1" s="18"/>
      <c r="MXV1" s="18"/>
      <c r="MXW1" s="18"/>
      <c r="MXX1" s="18"/>
      <c r="MXY1" s="18"/>
      <c r="MXZ1" s="18"/>
      <c r="MYA1" s="18"/>
      <c r="MYB1" s="18"/>
      <c r="MYC1" s="18"/>
      <c r="MYD1" s="18"/>
      <c r="MYE1" s="18"/>
      <c r="MYF1" s="18"/>
      <c r="MYG1" s="18"/>
      <c r="MYH1" s="18"/>
      <c r="MYI1" s="18"/>
      <c r="MYJ1" s="18"/>
      <c r="MYK1" s="18"/>
      <c r="MYL1" s="18"/>
      <c r="MYM1" s="18"/>
      <c r="MYN1" s="18"/>
      <c r="MYO1" s="18"/>
      <c r="MYP1" s="18"/>
      <c r="MYQ1" s="18"/>
      <c r="MYR1" s="18"/>
      <c r="MYS1" s="18"/>
      <c r="MYT1" s="18"/>
      <c r="MYU1" s="18"/>
      <c r="MYV1" s="18"/>
      <c r="MYW1" s="18"/>
      <c r="MYX1" s="18"/>
      <c r="MYY1" s="18"/>
      <c r="MYZ1" s="18"/>
      <c r="MZA1" s="18"/>
      <c r="MZB1" s="18"/>
      <c r="MZC1" s="18"/>
      <c r="MZD1" s="18"/>
      <c r="MZE1" s="18"/>
      <c r="MZF1" s="18"/>
      <c r="MZG1" s="18"/>
      <c r="MZH1" s="18"/>
      <c r="MZI1" s="18"/>
      <c r="MZJ1" s="18"/>
      <c r="MZK1" s="18"/>
      <c r="MZL1" s="18"/>
      <c r="MZM1" s="18"/>
      <c r="MZN1" s="18"/>
      <c r="MZO1" s="18"/>
      <c r="MZP1" s="18"/>
      <c r="MZQ1" s="18"/>
      <c r="MZR1" s="18"/>
      <c r="MZS1" s="18"/>
      <c r="MZT1" s="18"/>
      <c r="MZU1" s="18"/>
      <c r="MZV1" s="18"/>
      <c r="MZW1" s="18"/>
      <c r="MZX1" s="18"/>
      <c r="MZY1" s="18"/>
      <c r="MZZ1" s="18"/>
      <c r="NAA1" s="18"/>
      <c r="NAB1" s="18"/>
      <c r="NAC1" s="18"/>
      <c r="NAD1" s="18"/>
      <c r="NAE1" s="18"/>
      <c r="NAF1" s="18"/>
      <c r="NAG1" s="18"/>
      <c r="NAH1" s="18"/>
      <c r="NAI1" s="18"/>
      <c r="NAJ1" s="18"/>
      <c r="NAK1" s="18"/>
      <c r="NAL1" s="18"/>
      <c r="NAM1" s="18"/>
      <c r="NAN1" s="18"/>
      <c r="NAO1" s="18"/>
      <c r="NAP1" s="18"/>
      <c r="NAQ1" s="18"/>
      <c r="NAR1" s="18"/>
      <c r="NAS1" s="18"/>
      <c r="NAT1" s="18"/>
      <c r="NAU1" s="18"/>
      <c r="NAV1" s="18"/>
      <c r="NAW1" s="18"/>
      <c r="NAX1" s="18"/>
      <c r="NAY1" s="18"/>
      <c r="NAZ1" s="18"/>
      <c r="NBA1" s="18"/>
      <c r="NBB1" s="18"/>
      <c r="NBC1" s="18"/>
      <c r="NBD1" s="18"/>
      <c r="NBE1" s="18"/>
      <c r="NBF1" s="18"/>
      <c r="NBG1" s="18"/>
      <c r="NBH1" s="18"/>
      <c r="NBI1" s="18"/>
      <c r="NBJ1" s="18"/>
      <c r="NBK1" s="18"/>
      <c r="NBL1" s="18"/>
      <c r="NBM1" s="18"/>
      <c r="NBN1" s="18"/>
      <c r="NBO1" s="18"/>
      <c r="NBP1" s="18"/>
      <c r="NBQ1" s="18"/>
      <c r="NBR1" s="18"/>
      <c r="NBS1" s="18"/>
      <c r="NBT1" s="18"/>
      <c r="NBU1" s="18"/>
      <c r="NBV1" s="18"/>
      <c r="NBW1" s="18"/>
      <c r="NBX1" s="18"/>
      <c r="NBY1" s="18"/>
      <c r="NBZ1" s="18"/>
      <c r="NCA1" s="18"/>
      <c r="NCB1" s="18"/>
      <c r="NCC1" s="18"/>
      <c r="NCD1" s="18"/>
      <c r="NCE1" s="18"/>
      <c r="NCF1" s="18"/>
      <c r="NCG1" s="18"/>
      <c r="NCH1" s="18"/>
      <c r="NCI1" s="18"/>
      <c r="NCJ1" s="18"/>
      <c r="NCK1" s="18"/>
      <c r="NCL1" s="18"/>
      <c r="NCM1" s="18"/>
      <c r="NCN1" s="18"/>
      <c r="NCO1" s="18"/>
      <c r="NCP1" s="18"/>
      <c r="NCQ1" s="18"/>
      <c r="NCR1" s="18"/>
      <c r="NCS1" s="18"/>
      <c r="NCT1" s="18"/>
      <c r="NCU1" s="18"/>
      <c r="NCV1" s="18"/>
      <c r="NCW1" s="18"/>
      <c r="NCX1" s="18"/>
      <c r="NCY1" s="18"/>
      <c r="NCZ1" s="18"/>
      <c r="NDA1" s="18"/>
      <c r="NDB1" s="18"/>
      <c r="NDC1" s="18"/>
      <c r="NDD1" s="18"/>
      <c r="NDE1" s="18"/>
      <c r="NDF1" s="18"/>
      <c r="NDG1" s="18"/>
      <c r="NDH1" s="18"/>
      <c r="NDI1" s="18"/>
      <c r="NDJ1" s="18"/>
      <c r="NDK1" s="18"/>
      <c r="NDL1" s="18"/>
      <c r="NDM1" s="18"/>
      <c r="NDN1" s="18"/>
      <c r="NDO1" s="18"/>
      <c r="NDP1" s="18"/>
      <c r="NDQ1" s="18"/>
      <c r="NDR1" s="18"/>
      <c r="NDS1" s="18"/>
      <c r="NDT1" s="18"/>
      <c r="NDU1" s="18"/>
      <c r="NDV1" s="18"/>
      <c r="NDW1" s="18"/>
      <c r="NDX1" s="18"/>
      <c r="NDY1" s="18"/>
      <c r="NDZ1" s="18"/>
      <c r="NEA1" s="18"/>
      <c r="NEB1" s="18"/>
      <c r="NEC1" s="18"/>
      <c r="NED1" s="18"/>
      <c r="NEE1" s="18"/>
      <c r="NEF1" s="18"/>
      <c r="NEG1" s="18"/>
      <c r="NEH1" s="18"/>
      <c r="NEI1" s="18"/>
      <c r="NEJ1" s="18"/>
      <c r="NEK1" s="18"/>
      <c r="NEL1" s="18"/>
      <c r="NEM1" s="18"/>
      <c r="NEN1" s="18"/>
      <c r="NEO1" s="18"/>
      <c r="NEP1" s="18"/>
      <c r="NEQ1" s="18"/>
      <c r="NER1" s="18"/>
      <c r="NES1" s="18"/>
      <c r="NET1" s="18"/>
      <c r="NEU1" s="18"/>
      <c r="NEV1" s="18"/>
      <c r="NEW1" s="18"/>
      <c r="NEX1" s="18"/>
      <c r="NEY1" s="18"/>
      <c r="NEZ1" s="18"/>
      <c r="NFA1" s="18"/>
      <c r="NFB1" s="18"/>
      <c r="NFC1" s="18"/>
      <c r="NFD1" s="18"/>
      <c r="NFE1" s="18"/>
      <c r="NFF1" s="18"/>
      <c r="NFG1" s="18"/>
      <c r="NFH1" s="18"/>
      <c r="NFI1" s="18"/>
      <c r="NFJ1" s="18"/>
      <c r="NFK1" s="18"/>
      <c r="NFL1" s="18"/>
      <c r="NFM1" s="18"/>
      <c r="NFN1" s="18"/>
      <c r="NFO1" s="18"/>
      <c r="NFP1" s="18"/>
      <c r="NFQ1" s="18"/>
      <c r="NFR1" s="18"/>
      <c r="NFS1" s="18"/>
      <c r="NFT1" s="18"/>
      <c r="NFU1" s="18"/>
      <c r="NFV1" s="18"/>
      <c r="NFW1" s="18"/>
      <c r="NFX1" s="18"/>
      <c r="NFY1" s="18"/>
      <c r="NFZ1" s="18"/>
      <c r="NGA1" s="18"/>
      <c r="NGB1" s="18"/>
      <c r="NGC1" s="18"/>
      <c r="NGD1" s="18"/>
      <c r="NGE1" s="18"/>
      <c r="NGF1" s="18"/>
      <c r="NGG1" s="18"/>
      <c r="NGH1" s="18"/>
      <c r="NGI1" s="18"/>
      <c r="NGJ1" s="18"/>
      <c r="NGK1" s="18"/>
      <c r="NGL1" s="18"/>
      <c r="NGM1" s="18"/>
      <c r="NGN1" s="18"/>
      <c r="NGO1" s="18"/>
      <c r="NGP1" s="18"/>
      <c r="NGQ1" s="18"/>
      <c r="NGR1" s="18"/>
      <c r="NGS1" s="18"/>
      <c r="NGT1" s="18"/>
      <c r="NGU1" s="18"/>
      <c r="NGV1" s="18"/>
      <c r="NGW1" s="18"/>
      <c r="NGX1" s="18"/>
      <c r="NGY1" s="18"/>
      <c r="NGZ1" s="18"/>
      <c r="NHA1" s="18"/>
      <c r="NHB1" s="18"/>
      <c r="NHC1" s="18"/>
      <c r="NHD1" s="18"/>
      <c r="NHE1" s="18"/>
      <c r="NHF1" s="18"/>
      <c r="NHG1" s="18"/>
      <c r="NHH1" s="18"/>
      <c r="NHI1" s="18"/>
      <c r="NHJ1" s="18"/>
      <c r="NHK1" s="18"/>
      <c r="NHL1" s="18"/>
      <c r="NHM1" s="18"/>
      <c r="NHN1" s="18"/>
      <c r="NHO1" s="18"/>
      <c r="NHP1" s="18"/>
      <c r="NHQ1" s="18"/>
      <c r="NHR1" s="18"/>
      <c r="NHS1" s="18"/>
      <c r="NHT1" s="18"/>
      <c r="NHU1" s="18"/>
      <c r="NHV1" s="18"/>
      <c r="NHW1" s="18"/>
      <c r="NHX1" s="18"/>
      <c r="NHY1" s="18"/>
      <c r="NHZ1" s="18"/>
      <c r="NIA1" s="18"/>
      <c r="NIB1" s="18"/>
      <c r="NIC1" s="18"/>
      <c r="NID1" s="18"/>
      <c r="NIE1" s="18"/>
      <c r="NIF1" s="18"/>
      <c r="NIG1" s="18"/>
      <c r="NIH1" s="18"/>
      <c r="NII1" s="18"/>
      <c r="NIJ1" s="18"/>
      <c r="NIK1" s="18"/>
      <c r="NIL1" s="18"/>
      <c r="NIM1" s="18"/>
      <c r="NIN1" s="18"/>
      <c r="NIO1" s="18"/>
      <c r="NIP1" s="18"/>
      <c r="NIQ1" s="18"/>
      <c r="NIR1" s="18"/>
      <c r="NIS1" s="18"/>
      <c r="NIT1" s="18"/>
      <c r="NIU1" s="18"/>
      <c r="NIV1" s="18"/>
      <c r="NIW1" s="18"/>
      <c r="NIX1" s="18"/>
      <c r="NIY1" s="18"/>
      <c r="NIZ1" s="18"/>
      <c r="NJA1" s="18"/>
      <c r="NJB1" s="18"/>
      <c r="NJC1" s="18"/>
      <c r="NJD1" s="18"/>
      <c r="NJE1" s="18"/>
      <c r="NJF1" s="18"/>
      <c r="NJG1" s="18"/>
      <c r="NJH1" s="18"/>
      <c r="NJI1" s="18"/>
      <c r="NJJ1" s="18"/>
      <c r="NJK1" s="18"/>
      <c r="NJL1" s="18"/>
      <c r="NJM1" s="18"/>
      <c r="NJN1" s="18"/>
      <c r="NJO1" s="18"/>
      <c r="NJP1" s="18"/>
      <c r="NJQ1" s="18"/>
      <c r="NJR1" s="18"/>
      <c r="NJS1" s="18"/>
      <c r="NJT1" s="18"/>
      <c r="NJU1" s="18"/>
      <c r="NJV1" s="18"/>
      <c r="NJW1" s="18"/>
      <c r="NJX1" s="18"/>
      <c r="NJY1" s="18"/>
      <c r="NJZ1" s="18"/>
      <c r="NKA1" s="18"/>
      <c r="NKB1" s="18"/>
      <c r="NKC1" s="18"/>
      <c r="NKD1" s="18"/>
      <c r="NKE1" s="18"/>
      <c r="NKF1" s="18"/>
      <c r="NKG1" s="18"/>
      <c r="NKH1" s="18"/>
      <c r="NKI1" s="18"/>
      <c r="NKJ1" s="18"/>
      <c r="NKK1" s="18"/>
      <c r="NKL1" s="18"/>
      <c r="NKM1" s="18"/>
      <c r="NKN1" s="18"/>
      <c r="NKO1" s="18"/>
      <c r="NKP1" s="18"/>
      <c r="NKQ1" s="18"/>
      <c r="NKR1" s="18"/>
      <c r="NKS1" s="18"/>
      <c r="NKT1" s="18"/>
      <c r="NKU1" s="18"/>
      <c r="NKV1" s="18"/>
      <c r="NKW1" s="18"/>
      <c r="NKX1" s="18"/>
      <c r="NKY1" s="18"/>
      <c r="NKZ1" s="18"/>
      <c r="NLA1" s="18"/>
      <c r="NLB1" s="18"/>
      <c r="NLC1" s="18"/>
      <c r="NLD1" s="18"/>
      <c r="NLE1" s="18"/>
      <c r="NLF1" s="18"/>
      <c r="NLG1" s="18"/>
      <c r="NLH1" s="18"/>
      <c r="NLI1" s="18"/>
      <c r="NLJ1" s="18"/>
      <c r="NLK1" s="18"/>
      <c r="NLL1" s="18"/>
      <c r="NLM1" s="18"/>
      <c r="NLN1" s="18"/>
      <c r="NLO1" s="18"/>
      <c r="NLP1" s="18"/>
      <c r="NLQ1" s="18"/>
      <c r="NLR1" s="18"/>
      <c r="NLS1" s="18"/>
      <c r="NLT1" s="18"/>
      <c r="NLU1" s="18"/>
      <c r="NLV1" s="18"/>
      <c r="NLW1" s="18"/>
      <c r="NLX1" s="18"/>
      <c r="NLY1" s="18"/>
      <c r="NLZ1" s="18"/>
      <c r="NMA1" s="18"/>
      <c r="NMB1" s="18"/>
      <c r="NMC1" s="18"/>
      <c r="NMD1" s="18"/>
      <c r="NME1" s="18"/>
      <c r="NMF1" s="18"/>
      <c r="NMG1" s="18"/>
      <c r="NMH1" s="18"/>
      <c r="NMI1" s="18"/>
      <c r="NMJ1" s="18"/>
      <c r="NMK1" s="18"/>
      <c r="NML1" s="18"/>
      <c r="NMM1" s="18"/>
      <c r="NMN1" s="18"/>
      <c r="NMO1" s="18"/>
      <c r="NMP1" s="18"/>
      <c r="NMQ1" s="18"/>
      <c r="NMR1" s="18"/>
      <c r="NMS1" s="18"/>
      <c r="NMT1" s="18"/>
      <c r="NMU1" s="18"/>
      <c r="NMV1" s="18"/>
      <c r="NMW1" s="18"/>
      <c r="NMX1" s="18"/>
      <c r="NMY1" s="18"/>
      <c r="NMZ1" s="18"/>
      <c r="NNA1" s="18"/>
      <c r="NNB1" s="18"/>
      <c r="NNC1" s="18"/>
      <c r="NND1" s="18"/>
      <c r="NNE1" s="18"/>
      <c r="NNF1" s="18"/>
      <c r="NNG1" s="18"/>
      <c r="NNH1" s="18"/>
      <c r="NNI1" s="18"/>
      <c r="NNJ1" s="18"/>
      <c r="NNK1" s="18"/>
      <c r="NNL1" s="18"/>
      <c r="NNM1" s="18"/>
      <c r="NNN1" s="18"/>
      <c r="NNO1" s="18"/>
      <c r="NNP1" s="18"/>
      <c r="NNQ1" s="18"/>
      <c r="NNR1" s="18"/>
      <c r="NNS1" s="18"/>
      <c r="NNT1" s="18"/>
      <c r="NNU1" s="18"/>
      <c r="NNV1" s="18"/>
      <c r="NNW1" s="18"/>
      <c r="NNX1" s="18"/>
      <c r="NNY1" s="18"/>
      <c r="NNZ1" s="18"/>
      <c r="NOA1" s="18"/>
      <c r="NOB1" s="18"/>
      <c r="NOC1" s="18"/>
      <c r="NOD1" s="18"/>
      <c r="NOE1" s="18"/>
      <c r="NOF1" s="18"/>
      <c r="NOG1" s="18"/>
      <c r="NOH1" s="18"/>
      <c r="NOI1" s="18"/>
      <c r="NOJ1" s="18"/>
      <c r="NOK1" s="18"/>
      <c r="NOL1" s="18"/>
      <c r="NOM1" s="18"/>
      <c r="NON1" s="18"/>
      <c r="NOO1" s="18"/>
      <c r="NOP1" s="18"/>
      <c r="NOQ1" s="18"/>
      <c r="NOR1" s="18"/>
      <c r="NOS1" s="18"/>
      <c r="NOT1" s="18"/>
      <c r="NOU1" s="18"/>
      <c r="NOV1" s="18"/>
      <c r="NOW1" s="18"/>
      <c r="NOX1" s="18"/>
      <c r="NOY1" s="18"/>
      <c r="NOZ1" s="18"/>
      <c r="NPA1" s="18"/>
      <c r="NPB1" s="18"/>
      <c r="NPC1" s="18"/>
      <c r="NPD1" s="18"/>
      <c r="NPE1" s="18"/>
      <c r="NPF1" s="18"/>
      <c r="NPG1" s="18"/>
      <c r="NPH1" s="18"/>
      <c r="NPI1" s="18"/>
      <c r="NPJ1" s="18"/>
      <c r="NPK1" s="18"/>
      <c r="NPL1" s="18"/>
      <c r="NPM1" s="18"/>
      <c r="NPN1" s="18"/>
      <c r="NPO1" s="18"/>
      <c r="NPP1" s="18"/>
      <c r="NPQ1" s="18"/>
      <c r="NPR1" s="18"/>
      <c r="NPS1" s="18"/>
      <c r="NPT1" s="18"/>
      <c r="NPU1" s="18"/>
      <c r="NPV1" s="18"/>
      <c r="NPW1" s="18"/>
      <c r="NPX1" s="18"/>
      <c r="NPY1" s="18"/>
      <c r="NPZ1" s="18"/>
      <c r="NQA1" s="18"/>
      <c r="NQB1" s="18"/>
      <c r="NQC1" s="18"/>
      <c r="NQD1" s="18"/>
      <c r="NQE1" s="18"/>
      <c r="NQF1" s="18"/>
      <c r="NQG1" s="18"/>
      <c r="NQH1" s="18"/>
      <c r="NQI1" s="18"/>
      <c r="NQJ1" s="18"/>
      <c r="NQK1" s="18"/>
      <c r="NQL1" s="18"/>
      <c r="NQM1" s="18"/>
      <c r="NQN1" s="18"/>
      <c r="NQO1" s="18"/>
      <c r="NQP1" s="18"/>
      <c r="NQQ1" s="18"/>
      <c r="NQR1" s="18"/>
      <c r="NQS1" s="18"/>
      <c r="NQT1" s="18"/>
      <c r="NQU1" s="18"/>
      <c r="NQV1" s="18"/>
      <c r="NQW1" s="18"/>
      <c r="NQX1" s="18"/>
      <c r="NQY1" s="18"/>
      <c r="NQZ1" s="18"/>
      <c r="NRA1" s="18"/>
      <c r="NRB1" s="18"/>
      <c r="NRC1" s="18"/>
      <c r="NRD1" s="18"/>
      <c r="NRE1" s="18"/>
      <c r="NRF1" s="18"/>
      <c r="NRG1" s="18"/>
      <c r="NRH1" s="18"/>
      <c r="NRI1" s="18"/>
      <c r="NRJ1" s="18"/>
      <c r="NRK1" s="18"/>
      <c r="NRL1" s="18"/>
      <c r="NRM1" s="18"/>
      <c r="NRN1" s="18"/>
      <c r="NRO1" s="18"/>
      <c r="NRP1" s="18"/>
      <c r="NRQ1" s="18"/>
      <c r="NRR1" s="18"/>
      <c r="NRS1" s="18"/>
      <c r="NRT1" s="18"/>
      <c r="NRU1" s="18"/>
      <c r="NRV1" s="18"/>
      <c r="NRW1" s="18"/>
      <c r="NRX1" s="18"/>
      <c r="NRY1" s="18"/>
      <c r="NRZ1" s="18"/>
      <c r="NSA1" s="18"/>
      <c r="NSB1" s="18"/>
      <c r="NSC1" s="18"/>
      <c r="NSD1" s="18"/>
      <c r="NSE1" s="18"/>
      <c r="NSF1" s="18"/>
      <c r="NSG1" s="18"/>
      <c r="NSH1" s="18"/>
      <c r="NSI1" s="18"/>
      <c r="NSJ1" s="18"/>
      <c r="NSK1" s="18"/>
      <c r="NSL1" s="18"/>
      <c r="NSM1" s="18"/>
      <c r="NSN1" s="18"/>
      <c r="NSO1" s="18"/>
      <c r="NSP1" s="18"/>
      <c r="NSQ1" s="18"/>
      <c r="NSR1" s="18"/>
      <c r="NSS1" s="18"/>
      <c r="NST1" s="18"/>
      <c r="NSU1" s="18"/>
      <c r="NSV1" s="18"/>
      <c r="NSW1" s="18"/>
      <c r="NSX1" s="18"/>
      <c r="NSY1" s="18"/>
      <c r="NSZ1" s="18"/>
      <c r="NTA1" s="18"/>
      <c r="NTB1" s="18"/>
      <c r="NTC1" s="18"/>
      <c r="NTD1" s="18"/>
      <c r="NTE1" s="18"/>
      <c r="NTF1" s="18"/>
      <c r="NTG1" s="18"/>
      <c r="NTH1" s="18"/>
      <c r="NTI1" s="18"/>
      <c r="NTJ1" s="18"/>
      <c r="NTK1" s="18"/>
      <c r="NTL1" s="18"/>
      <c r="NTM1" s="18"/>
      <c r="NTN1" s="18"/>
      <c r="NTO1" s="18"/>
      <c r="NTP1" s="18"/>
      <c r="NTQ1" s="18"/>
      <c r="NTR1" s="18"/>
      <c r="NTS1" s="18"/>
      <c r="NTT1" s="18"/>
      <c r="NTU1" s="18"/>
      <c r="NTV1" s="18"/>
      <c r="NTW1" s="18"/>
      <c r="NTX1" s="18"/>
      <c r="NTY1" s="18"/>
      <c r="NTZ1" s="18"/>
      <c r="NUA1" s="18"/>
      <c r="NUB1" s="18"/>
      <c r="NUC1" s="18"/>
      <c r="NUD1" s="18"/>
      <c r="NUE1" s="18"/>
      <c r="NUF1" s="18"/>
      <c r="NUG1" s="18"/>
      <c r="NUH1" s="18"/>
      <c r="NUI1" s="18"/>
      <c r="NUJ1" s="18"/>
      <c r="NUK1" s="18"/>
      <c r="NUL1" s="18"/>
      <c r="NUM1" s="18"/>
      <c r="NUN1" s="18"/>
      <c r="NUO1" s="18"/>
      <c r="NUP1" s="18"/>
      <c r="NUQ1" s="18"/>
      <c r="NUR1" s="18"/>
      <c r="NUS1" s="18"/>
      <c r="NUT1" s="18"/>
      <c r="NUU1" s="18"/>
      <c r="NUV1" s="18"/>
      <c r="NUW1" s="18"/>
      <c r="NUX1" s="18"/>
      <c r="NUY1" s="18"/>
      <c r="NUZ1" s="18"/>
      <c r="NVA1" s="18"/>
      <c r="NVB1" s="18"/>
      <c r="NVC1" s="18"/>
      <c r="NVD1" s="18"/>
      <c r="NVE1" s="18"/>
      <c r="NVF1" s="18"/>
      <c r="NVG1" s="18"/>
      <c r="NVH1" s="18"/>
      <c r="NVI1" s="18"/>
      <c r="NVJ1" s="18"/>
      <c r="NVK1" s="18"/>
      <c r="NVL1" s="18"/>
      <c r="NVM1" s="18"/>
      <c r="NVN1" s="18"/>
      <c r="NVO1" s="18"/>
      <c r="NVP1" s="18"/>
      <c r="NVQ1" s="18"/>
      <c r="NVR1" s="18"/>
      <c r="NVS1" s="18"/>
      <c r="NVT1" s="18"/>
      <c r="NVU1" s="18"/>
      <c r="NVV1" s="18"/>
      <c r="NVW1" s="18"/>
      <c r="NVX1" s="18"/>
      <c r="NVY1" s="18"/>
      <c r="NVZ1" s="18"/>
      <c r="NWA1" s="18"/>
      <c r="NWB1" s="18"/>
      <c r="NWC1" s="18"/>
      <c r="NWD1" s="18"/>
      <c r="NWE1" s="18"/>
      <c r="NWF1" s="18"/>
      <c r="NWG1" s="18"/>
      <c r="NWH1" s="18"/>
      <c r="NWI1" s="18"/>
      <c r="NWJ1" s="18"/>
      <c r="NWK1" s="18"/>
      <c r="NWL1" s="18"/>
      <c r="NWM1" s="18"/>
      <c r="NWN1" s="18"/>
      <c r="NWO1" s="18"/>
      <c r="NWP1" s="18"/>
      <c r="NWQ1" s="18"/>
      <c r="NWR1" s="18"/>
      <c r="NWS1" s="18"/>
      <c r="NWT1" s="18"/>
      <c r="NWU1" s="18"/>
      <c r="NWV1" s="18"/>
      <c r="NWW1" s="18"/>
      <c r="NWX1" s="18"/>
      <c r="NWY1" s="18"/>
      <c r="NWZ1" s="18"/>
      <c r="NXA1" s="18"/>
      <c r="NXB1" s="18"/>
      <c r="NXC1" s="18"/>
      <c r="NXD1" s="18"/>
      <c r="NXE1" s="18"/>
      <c r="NXF1" s="18"/>
      <c r="NXG1" s="18"/>
      <c r="NXH1" s="18"/>
      <c r="NXI1" s="18"/>
      <c r="NXJ1" s="18"/>
      <c r="NXK1" s="18"/>
      <c r="NXL1" s="18"/>
      <c r="NXM1" s="18"/>
      <c r="NXN1" s="18"/>
      <c r="NXO1" s="18"/>
      <c r="NXP1" s="18"/>
      <c r="NXQ1" s="18"/>
      <c r="NXR1" s="18"/>
      <c r="NXS1" s="18"/>
      <c r="NXT1" s="18"/>
      <c r="NXU1" s="18"/>
      <c r="NXV1" s="18"/>
      <c r="NXW1" s="18"/>
      <c r="NXX1" s="18"/>
      <c r="NXY1" s="18"/>
      <c r="NXZ1" s="18"/>
      <c r="NYA1" s="18"/>
      <c r="NYB1" s="18"/>
      <c r="NYC1" s="18"/>
      <c r="NYD1" s="18"/>
      <c r="NYE1" s="18"/>
      <c r="NYF1" s="18"/>
      <c r="NYG1" s="18"/>
      <c r="NYH1" s="18"/>
      <c r="NYI1" s="18"/>
      <c r="NYJ1" s="18"/>
      <c r="NYK1" s="18"/>
      <c r="NYL1" s="18"/>
      <c r="NYM1" s="18"/>
      <c r="NYN1" s="18"/>
      <c r="NYO1" s="18"/>
      <c r="NYP1" s="18"/>
      <c r="NYQ1" s="18"/>
      <c r="NYR1" s="18"/>
      <c r="NYS1" s="18"/>
      <c r="NYT1" s="18"/>
      <c r="NYU1" s="18"/>
      <c r="NYV1" s="18"/>
      <c r="NYW1" s="18"/>
      <c r="NYX1" s="18"/>
      <c r="NYY1" s="18"/>
      <c r="NYZ1" s="18"/>
      <c r="NZA1" s="18"/>
      <c r="NZB1" s="18"/>
      <c r="NZC1" s="18"/>
      <c r="NZD1" s="18"/>
      <c r="NZE1" s="18"/>
      <c r="NZF1" s="18"/>
      <c r="NZG1" s="18"/>
      <c r="NZH1" s="18"/>
      <c r="NZI1" s="18"/>
      <c r="NZJ1" s="18"/>
      <c r="NZK1" s="18"/>
      <c r="NZL1" s="18"/>
      <c r="NZM1" s="18"/>
      <c r="NZN1" s="18"/>
      <c r="NZO1" s="18"/>
      <c r="NZP1" s="18"/>
      <c r="NZQ1" s="18"/>
      <c r="NZR1" s="18"/>
      <c r="NZS1" s="18"/>
      <c r="NZT1" s="18"/>
      <c r="NZU1" s="18"/>
      <c r="NZV1" s="18"/>
      <c r="NZW1" s="18"/>
      <c r="NZX1" s="18"/>
      <c r="NZY1" s="18"/>
      <c r="NZZ1" s="18"/>
      <c r="OAA1" s="18"/>
      <c r="OAB1" s="18"/>
      <c r="OAC1" s="18"/>
      <c r="OAD1" s="18"/>
      <c r="OAE1" s="18"/>
      <c r="OAF1" s="18"/>
      <c r="OAG1" s="18"/>
      <c r="OAH1" s="18"/>
      <c r="OAI1" s="18"/>
      <c r="OAJ1" s="18"/>
      <c r="OAK1" s="18"/>
      <c r="OAL1" s="18"/>
      <c r="OAM1" s="18"/>
      <c r="OAN1" s="18"/>
      <c r="OAO1" s="18"/>
      <c r="OAP1" s="18"/>
      <c r="OAQ1" s="18"/>
      <c r="OAR1" s="18"/>
      <c r="OAS1" s="18"/>
      <c r="OAT1" s="18"/>
      <c r="OAU1" s="18"/>
      <c r="OAV1" s="18"/>
      <c r="OAW1" s="18"/>
      <c r="OAX1" s="18"/>
      <c r="OAY1" s="18"/>
      <c r="OAZ1" s="18"/>
      <c r="OBA1" s="18"/>
      <c r="OBB1" s="18"/>
      <c r="OBC1" s="18"/>
      <c r="OBD1" s="18"/>
      <c r="OBE1" s="18"/>
      <c r="OBF1" s="18"/>
      <c r="OBG1" s="18"/>
      <c r="OBH1" s="18"/>
      <c r="OBI1" s="18"/>
      <c r="OBJ1" s="18"/>
      <c r="OBK1" s="18"/>
      <c r="OBL1" s="18"/>
      <c r="OBM1" s="18"/>
      <c r="OBN1" s="18"/>
      <c r="OBO1" s="18"/>
      <c r="OBP1" s="18"/>
      <c r="OBQ1" s="18"/>
      <c r="OBR1" s="18"/>
      <c r="OBS1" s="18"/>
      <c r="OBT1" s="18"/>
      <c r="OBU1" s="18"/>
      <c r="OBV1" s="18"/>
      <c r="OBW1" s="18"/>
      <c r="OBX1" s="18"/>
      <c r="OBY1" s="18"/>
      <c r="OBZ1" s="18"/>
      <c r="OCA1" s="18"/>
      <c r="OCB1" s="18"/>
      <c r="OCC1" s="18"/>
      <c r="OCD1" s="18"/>
      <c r="OCE1" s="18"/>
      <c r="OCF1" s="18"/>
      <c r="OCG1" s="18"/>
      <c r="OCH1" s="18"/>
      <c r="OCI1" s="18"/>
      <c r="OCJ1" s="18"/>
      <c r="OCK1" s="18"/>
      <c r="OCL1" s="18"/>
      <c r="OCM1" s="18"/>
      <c r="OCN1" s="18"/>
      <c r="OCO1" s="18"/>
      <c r="OCP1" s="18"/>
      <c r="OCQ1" s="18"/>
      <c r="OCR1" s="18"/>
      <c r="OCS1" s="18"/>
      <c r="OCT1" s="18"/>
      <c r="OCU1" s="18"/>
      <c r="OCV1" s="18"/>
      <c r="OCW1" s="18"/>
      <c r="OCX1" s="18"/>
      <c r="OCY1" s="18"/>
      <c r="OCZ1" s="18"/>
      <c r="ODA1" s="18"/>
      <c r="ODB1" s="18"/>
      <c r="ODC1" s="18"/>
      <c r="ODD1" s="18"/>
      <c r="ODE1" s="18"/>
      <c r="ODF1" s="18"/>
      <c r="ODG1" s="18"/>
      <c r="ODH1" s="18"/>
      <c r="ODI1" s="18"/>
      <c r="ODJ1" s="18"/>
      <c r="ODK1" s="18"/>
      <c r="ODL1" s="18"/>
      <c r="ODM1" s="18"/>
      <c r="ODN1" s="18"/>
      <c r="ODO1" s="18"/>
      <c r="ODP1" s="18"/>
      <c r="ODQ1" s="18"/>
      <c r="ODR1" s="18"/>
      <c r="ODS1" s="18"/>
      <c r="ODT1" s="18"/>
      <c r="ODU1" s="18"/>
      <c r="ODV1" s="18"/>
      <c r="ODW1" s="18"/>
      <c r="ODX1" s="18"/>
      <c r="ODY1" s="18"/>
      <c r="ODZ1" s="18"/>
      <c r="OEA1" s="18"/>
      <c r="OEB1" s="18"/>
      <c r="OEC1" s="18"/>
      <c r="OED1" s="18"/>
      <c r="OEE1" s="18"/>
      <c r="OEF1" s="18"/>
      <c r="OEG1" s="18"/>
      <c r="OEH1" s="18"/>
      <c r="OEI1" s="18"/>
      <c r="OEJ1" s="18"/>
      <c r="OEK1" s="18"/>
      <c r="OEL1" s="18"/>
      <c r="OEM1" s="18"/>
      <c r="OEN1" s="18"/>
      <c r="OEO1" s="18"/>
      <c r="OEP1" s="18"/>
      <c r="OEQ1" s="18"/>
      <c r="OER1" s="18"/>
      <c r="OES1" s="18"/>
      <c r="OET1" s="18"/>
      <c r="OEU1" s="18"/>
      <c r="OEV1" s="18"/>
      <c r="OEW1" s="18"/>
      <c r="OEX1" s="18"/>
      <c r="OEY1" s="18"/>
      <c r="OEZ1" s="18"/>
      <c r="OFA1" s="18"/>
      <c r="OFB1" s="18"/>
      <c r="OFC1" s="18"/>
      <c r="OFD1" s="18"/>
      <c r="OFE1" s="18"/>
      <c r="OFF1" s="18"/>
      <c r="OFG1" s="18"/>
      <c r="OFH1" s="18"/>
      <c r="OFI1" s="18"/>
      <c r="OFJ1" s="18"/>
      <c r="OFK1" s="18"/>
      <c r="OFL1" s="18"/>
      <c r="OFM1" s="18"/>
      <c r="OFN1" s="18"/>
      <c r="OFO1" s="18"/>
      <c r="OFP1" s="18"/>
      <c r="OFQ1" s="18"/>
      <c r="OFR1" s="18"/>
      <c r="OFS1" s="18"/>
      <c r="OFT1" s="18"/>
      <c r="OFU1" s="18"/>
      <c r="OFV1" s="18"/>
      <c r="OFW1" s="18"/>
      <c r="OFX1" s="18"/>
      <c r="OFY1" s="18"/>
      <c r="OFZ1" s="18"/>
      <c r="OGA1" s="18"/>
      <c r="OGB1" s="18"/>
      <c r="OGC1" s="18"/>
      <c r="OGD1" s="18"/>
      <c r="OGE1" s="18"/>
      <c r="OGF1" s="18"/>
      <c r="OGG1" s="18"/>
      <c r="OGH1" s="18"/>
      <c r="OGI1" s="18"/>
      <c r="OGJ1" s="18"/>
      <c r="OGK1" s="18"/>
      <c r="OGL1" s="18"/>
      <c r="OGM1" s="18"/>
      <c r="OGN1" s="18"/>
      <c r="OGO1" s="18"/>
      <c r="OGP1" s="18"/>
      <c r="OGQ1" s="18"/>
      <c r="OGR1" s="18"/>
      <c r="OGS1" s="18"/>
      <c r="OGT1" s="18"/>
      <c r="OGU1" s="18"/>
      <c r="OGV1" s="18"/>
      <c r="OGW1" s="18"/>
      <c r="OGX1" s="18"/>
      <c r="OGY1" s="18"/>
      <c r="OGZ1" s="18"/>
      <c r="OHA1" s="18"/>
      <c r="OHB1" s="18"/>
      <c r="OHC1" s="18"/>
      <c r="OHD1" s="18"/>
      <c r="OHE1" s="18"/>
      <c r="OHF1" s="18"/>
      <c r="OHG1" s="18"/>
      <c r="OHH1" s="18"/>
      <c r="OHI1" s="18"/>
      <c r="OHJ1" s="18"/>
      <c r="OHK1" s="18"/>
      <c r="OHL1" s="18"/>
      <c r="OHM1" s="18"/>
      <c r="OHN1" s="18"/>
      <c r="OHO1" s="18"/>
      <c r="OHP1" s="18"/>
      <c r="OHQ1" s="18"/>
      <c r="OHR1" s="18"/>
      <c r="OHS1" s="18"/>
      <c r="OHT1" s="18"/>
      <c r="OHU1" s="18"/>
      <c r="OHV1" s="18"/>
      <c r="OHW1" s="18"/>
      <c r="OHX1" s="18"/>
      <c r="OHY1" s="18"/>
      <c r="OHZ1" s="18"/>
      <c r="OIA1" s="18"/>
      <c r="OIB1" s="18"/>
      <c r="OIC1" s="18"/>
      <c r="OID1" s="18"/>
      <c r="OIE1" s="18"/>
      <c r="OIF1" s="18"/>
      <c r="OIG1" s="18"/>
      <c r="OIH1" s="18"/>
      <c r="OII1" s="18"/>
      <c r="OIJ1" s="18"/>
      <c r="OIK1" s="18"/>
      <c r="OIL1" s="18"/>
      <c r="OIM1" s="18"/>
      <c r="OIN1" s="18"/>
      <c r="OIO1" s="18"/>
      <c r="OIP1" s="18"/>
      <c r="OIQ1" s="18"/>
      <c r="OIR1" s="18"/>
      <c r="OIS1" s="18"/>
      <c r="OIT1" s="18"/>
      <c r="OIU1" s="18"/>
      <c r="OIV1" s="18"/>
      <c r="OIW1" s="18"/>
      <c r="OIX1" s="18"/>
      <c r="OIY1" s="18"/>
      <c r="OIZ1" s="18"/>
      <c r="OJA1" s="18"/>
      <c r="OJB1" s="18"/>
      <c r="OJC1" s="18"/>
      <c r="OJD1" s="18"/>
      <c r="OJE1" s="18"/>
      <c r="OJF1" s="18"/>
      <c r="OJG1" s="18"/>
      <c r="OJH1" s="18"/>
      <c r="OJI1" s="18"/>
      <c r="OJJ1" s="18"/>
      <c r="OJK1" s="18"/>
      <c r="OJL1" s="18"/>
      <c r="OJM1" s="18"/>
      <c r="OJN1" s="18"/>
      <c r="OJO1" s="18"/>
      <c r="OJP1" s="18"/>
      <c r="OJQ1" s="18"/>
      <c r="OJR1" s="18"/>
      <c r="OJS1" s="18"/>
      <c r="OJT1" s="18"/>
      <c r="OJU1" s="18"/>
      <c r="OJV1" s="18"/>
      <c r="OJW1" s="18"/>
      <c r="OJX1" s="18"/>
      <c r="OJY1" s="18"/>
      <c r="OJZ1" s="18"/>
      <c r="OKA1" s="18"/>
      <c r="OKB1" s="18"/>
      <c r="OKC1" s="18"/>
      <c r="OKD1" s="18"/>
      <c r="OKE1" s="18"/>
      <c r="OKF1" s="18"/>
      <c r="OKG1" s="18"/>
      <c r="OKH1" s="18"/>
      <c r="OKI1" s="18"/>
      <c r="OKJ1" s="18"/>
      <c r="OKK1" s="18"/>
      <c r="OKL1" s="18"/>
      <c r="OKM1" s="18"/>
      <c r="OKN1" s="18"/>
      <c r="OKO1" s="18"/>
      <c r="OKP1" s="18"/>
      <c r="OKQ1" s="18"/>
      <c r="OKR1" s="18"/>
      <c r="OKS1" s="18"/>
      <c r="OKT1" s="18"/>
      <c r="OKU1" s="18"/>
      <c r="OKV1" s="18"/>
      <c r="OKW1" s="18"/>
      <c r="OKX1" s="18"/>
      <c r="OKY1" s="18"/>
      <c r="OKZ1" s="18"/>
      <c r="OLA1" s="18"/>
      <c r="OLB1" s="18"/>
      <c r="OLC1" s="18"/>
      <c r="OLD1" s="18"/>
      <c r="OLE1" s="18"/>
      <c r="OLF1" s="18"/>
      <c r="OLG1" s="18"/>
      <c r="OLH1" s="18"/>
      <c r="OLI1" s="18"/>
      <c r="OLJ1" s="18"/>
      <c r="OLK1" s="18"/>
      <c r="OLL1" s="18"/>
      <c r="OLM1" s="18"/>
      <c r="OLN1" s="18"/>
      <c r="OLO1" s="18"/>
      <c r="OLP1" s="18"/>
      <c r="OLQ1" s="18"/>
      <c r="OLR1" s="18"/>
      <c r="OLS1" s="18"/>
      <c r="OLT1" s="18"/>
      <c r="OLU1" s="18"/>
      <c r="OLV1" s="18"/>
      <c r="OLW1" s="18"/>
      <c r="OLX1" s="18"/>
      <c r="OLY1" s="18"/>
      <c r="OLZ1" s="18"/>
      <c r="OMA1" s="18"/>
      <c r="OMB1" s="18"/>
      <c r="OMC1" s="18"/>
      <c r="OMD1" s="18"/>
      <c r="OME1" s="18"/>
      <c r="OMF1" s="18"/>
      <c r="OMG1" s="18"/>
      <c r="OMH1" s="18"/>
      <c r="OMI1" s="18"/>
      <c r="OMJ1" s="18"/>
      <c r="OMK1" s="18"/>
      <c r="OML1" s="18"/>
      <c r="OMM1" s="18"/>
      <c r="OMN1" s="18"/>
      <c r="OMO1" s="18"/>
      <c r="OMP1" s="18"/>
      <c r="OMQ1" s="18"/>
      <c r="OMR1" s="18"/>
      <c r="OMS1" s="18"/>
      <c r="OMT1" s="18"/>
      <c r="OMU1" s="18"/>
      <c r="OMV1" s="18"/>
      <c r="OMW1" s="18"/>
      <c r="OMX1" s="18"/>
      <c r="OMY1" s="18"/>
      <c r="OMZ1" s="18"/>
      <c r="ONA1" s="18"/>
      <c r="ONB1" s="18"/>
      <c r="ONC1" s="18"/>
      <c r="OND1" s="18"/>
      <c r="ONE1" s="18"/>
      <c r="ONF1" s="18"/>
      <c r="ONG1" s="18"/>
      <c r="ONH1" s="18"/>
      <c r="ONI1" s="18"/>
      <c r="ONJ1" s="18"/>
      <c r="ONK1" s="18"/>
      <c r="ONL1" s="18"/>
      <c r="ONM1" s="18"/>
      <c r="ONN1" s="18"/>
      <c r="ONO1" s="18"/>
      <c r="ONP1" s="18"/>
      <c r="ONQ1" s="18"/>
      <c r="ONR1" s="18"/>
      <c r="ONS1" s="18"/>
      <c r="ONT1" s="18"/>
      <c r="ONU1" s="18"/>
      <c r="ONV1" s="18"/>
      <c r="ONW1" s="18"/>
      <c r="ONX1" s="18"/>
      <c r="ONY1" s="18"/>
      <c r="ONZ1" s="18"/>
      <c r="OOA1" s="18"/>
      <c r="OOB1" s="18"/>
      <c r="OOC1" s="18"/>
      <c r="OOD1" s="18"/>
      <c r="OOE1" s="18"/>
      <c r="OOF1" s="18"/>
      <c r="OOG1" s="18"/>
      <c r="OOH1" s="18"/>
      <c r="OOI1" s="18"/>
      <c r="OOJ1" s="18"/>
      <c r="OOK1" s="18"/>
      <c r="OOL1" s="18"/>
      <c r="OOM1" s="18"/>
      <c r="OON1" s="18"/>
      <c r="OOO1" s="18"/>
      <c r="OOP1" s="18"/>
      <c r="OOQ1" s="18"/>
      <c r="OOR1" s="18"/>
      <c r="OOS1" s="18"/>
      <c r="OOT1" s="18"/>
      <c r="OOU1" s="18"/>
      <c r="OOV1" s="18"/>
      <c r="OOW1" s="18"/>
      <c r="OOX1" s="18"/>
      <c r="OOY1" s="18"/>
      <c r="OOZ1" s="18"/>
      <c r="OPA1" s="18"/>
      <c r="OPB1" s="18"/>
      <c r="OPC1" s="18"/>
      <c r="OPD1" s="18"/>
      <c r="OPE1" s="18"/>
      <c r="OPF1" s="18"/>
      <c r="OPG1" s="18"/>
      <c r="OPH1" s="18"/>
      <c r="OPI1" s="18"/>
      <c r="OPJ1" s="18"/>
      <c r="OPK1" s="18"/>
      <c r="OPL1" s="18"/>
      <c r="OPM1" s="18"/>
      <c r="OPN1" s="18"/>
      <c r="OPO1" s="18"/>
      <c r="OPP1" s="18"/>
      <c r="OPQ1" s="18"/>
      <c r="OPR1" s="18"/>
      <c r="OPS1" s="18"/>
      <c r="OPT1" s="18"/>
      <c r="OPU1" s="18"/>
      <c r="OPV1" s="18"/>
      <c r="OPW1" s="18"/>
      <c r="OPX1" s="18"/>
      <c r="OPY1" s="18"/>
      <c r="OPZ1" s="18"/>
      <c r="OQA1" s="18"/>
      <c r="OQB1" s="18"/>
      <c r="OQC1" s="18"/>
      <c r="OQD1" s="18"/>
      <c r="OQE1" s="18"/>
      <c r="OQF1" s="18"/>
      <c r="OQG1" s="18"/>
      <c r="OQH1" s="18"/>
      <c r="OQI1" s="18"/>
      <c r="OQJ1" s="18"/>
      <c r="OQK1" s="18"/>
      <c r="OQL1" s="18"/>
      <c r="OQM1" s="18"/>
      <c r="OQN1" s="18"/>
      <c r="OQO1" s="18"/>
      <c r="OQP1" s="18"/>
      <c r="OQQ1" s="18"/>
      <c r="OQR1" s="18"/>
      <c r="OQS1" s="18"/>
      <c r="OQT1" s="18"/>
      <c r="OQU1" s="18"/>
      <c r="OQV1" s="18"/>
      <c r="OQW1" s="18"/>
      <c r="OQX1" s="18"/>
      <c r="OQY1" s="18"/>
      <c r="OQZ1" s="18"/>
      <c r="ORA1" s="18"/>
      <c r="ORB1" s="18"/>
      <c r="ORC1" s="18"/>
      <c r="ORD1" s="18"/>
      <c r="ORE1" s="18"/>
      <c r="ORF1" s="18"/>
      <c r="ORG1" s="18"/>
      <c r="ORH1" s="18"/>
      <c r="ORI1" s="18"/>
      <c r="ORJ1" s="18"/>
      <c r="ORK1" s="18"/>
      <c r="ORL1" s="18"/>
      <c r="ORM1" s="18"/>
      <c r="ORN1" s="18"/>
      <c r="ORO1" s="18"/>
      <c r="ORP1" s="18"/>
      <c r="ORQ1" s="18"/>
      <c r="ORR1" s="18"/>
      <c r="ORS1" s="18"/>
      <c r="ORT1" s="18"/>
      <c r="ORU1" s="18"/>
      <c r="ORV1" s="18"/>
      <c r="ORW1" s="18"/>
      <c r="ORX1" s="18"/>
      <c r="ORY1" s="18"/>
      <c r="ORZ1" s="18"/>
      <c r="OSA1" s="18"/>
      <c r="OSB1" s="18"/>
      <c r="OSC1" s="18"/>
      <c r="OSD1" s="18"/>
      <c r="OSE1" s="18"/>
      <c r="OSF1" s="18"/>
      <c r="OSG1" s="18"/>
      <c r="OSH1" s="18"/>
      <c r="OSI1" s="18"/>
      <c r="OSJ1" s="18"/>
      <c r="OSK1" s="18"/>
      <c r="OSL1" s="18"/>
      <c r="OSM1" s="18"/>
      <c r="OSN1" s="18"/>
      <c r="OSO1" s="18"/>
      <c r="OSP1" s="18"/>
      <c r="OSQ1" s="18"/>
      <c r="OSR1" s="18"/>
      <c r="OSS1" s="18"/>
      <c r="OST1" s="18"/>
      <c r="OSU1" s="18"/>
      <c r="OSV1" s="18"/>
      <c r="OSW1" s="18"/>
      <c r="OSX1" s="18"/>
      <c r="OSY1" s="18"/>
      <c r="OSZ1" s="18"/>
      <c r="OTA1" s="18"/>
      <c r="OTB1" s="18"/>
      <c r="OTC1" s="18"/>
      <c r="OTD1" s="18"/>
      <c r="OTE1" s="18"/>
      <c r="OTF1" s="18"/>
      <c r="OTG1" s="18"/>
      <c r="OTH1" s="18"/>
      <c r="OTI1" s="18"/>
      <c r="OTJ1" s="18"/>
      <c r="OTK1" s="18"/>
      <c r="OTL1" s="18"/>
      <c r="OTM1" s="18"/>
      <c r="OTN1" s="18"/>
      <c r="OTO1" s="18"/>
      <c r="OTP1" s="18"/>
      <c r="OTQ1" s="18"/>
      <c r="OTR1" s="18"/>
      <c r="OTS1" s="18"/>
      <c r="OTT1" s="18"/>
      <c r="OTU1" s="18"/>
      <c r="OTV1" s="18"/>
      <c r="OTW1" s="18"/>
      <c r="OTX1" s="18"/>
      <c r="OTY1" s="18"/>
      <c r="OTZ1" s="18"/>
      <c r="OUA1" s="18"/>
      <c r="OUB1" s="18"/>
      <c r="OUC1" s="18"/>
      <c r="OUD1" s="18"/>
      <c r="OUE1" s="18"/>
      <c r="OUF1" s="18"/>
      <c r="OUG1" s="18"/>
      <c r="OUH1" s="18"/>
      <c r="OUI1" s="18"/>
      <c r="OUJ1" s="18"/>
      <c r="OUK1" s="18"/>
      <c r="OUL1" s="18"/>
      <c r="OUM1" s="18"/>
      <c r="OUN1" s="18"/>
      <c r="OUO1" s="18"/>
      <c r="OUP1" s="18"/>
      <c r="OUQ1" s="18"/>
      <c r="OUR1" s="18"/>
      <c r="OUS1" s="18"/>
      <c r="OUT1" s="18"/>
      <c r="OUU1" s="18"/>
      <c r="OUV1" s="18"/>
      <c r="OUW1" s="18"/>
      <c r="OUX1" s="18"/>
      <c r="OUY1" s="18"/>
      <c r="OUZ1" s="18"/>
      <c r="OVA1" s="18"/>
      <c r="OVB1" s="18"/>
      <c r="OVC1" s="18"/>
      <c r="OVD1" s="18"/>
      <c r="OVE1" s="18"/>
      <c r="OVF1" s="18"/>
      <c r="OVG1" s="18"/>
      <c r="OVH1" s="18"/>
      <c r="OVI1" s="18"/>
      <c r="OVJ1" s="18"/>
      <c r="OVK1" s="18"/>
      <c r="OVL1" s="18"/>
      <c r="OVM1" s="18"/>
      <c r="OVN1" s="18"/>
      <c r="OVO1" s="18"/>
      <c r="OVP1" s="18"/>
      <c r="OVQ1" s="18"/>
      <c r="OVR1" s="18"/>
      <c r="OVS1" s="18"/>
      <c r="OVT1" s="18"/>
      <c r="OVU1" s="18"/>
      <c r="OVV1" s="18"/>
      <c r="OVW1" s="18"/>
      <c r="OVX1" s="18"/>
      <c r="OVY1" s="18"/>
      <c r="OVZ1" s="18"/>
      <c r="OWA1" s="18"/>
      <c r="OWB1" s="18"/>
      <c r="OWC1" s="18"/>
      <c r="OWD1" s="18"/>
      <c r="OWE1" s="18"/>
      <c r="OWF1" s="18"/>
      <c r="OWG1" s="18"/>
      <c r="OWH1" s="18"/>
      <c r="OWI1" s="18"/>
      <c r="OWJ1" s="18"/>
      <c r="OWK1" s="18"/>
      <c r="OWL1" s="18"/>
      <c r="OWM1" s="18"/>
      <c r="OWN1" s="18"/>
      <c r="OWO1" s="18"/>
      <c r="OWP1" s="18"/>
      <c r="OWQ1" s="18"/>
      <c r="OWR1" s="18"/>
      <c r="OWS1" s="18"/>
      <c r="OWT1" s="18"/>
      <c r="OWU1" s="18"/>
      <c r="OWV1" s="18"/>
      <c r="OWW1" s="18"/>
      <c r="OWX1" s="18"/>
      <c r="OWY1" s="18"/>
      <c r="OWZ1" s="18"/>
      <c r="OXA1" s="18"/>
      <c r="OXB1" s="18"/>
      <c r="OXC1" s="18"/>
      <c r="OXD1" s="18"/>
      <c r="OXE1" s="18"/>
      <c r="OXF1" s="18"/>
      <c r="OXG1" s="18"/>
      <c r="OXH1" s="18"/>
      <c r="OXI1" s="18"/>
      <c r="OXJ1" s="18"/>
      <c r="OXK1" s="18"/>
      <c r="OXL1" s="18"/>
      <c r="OXM1" s="18"/>
      <c r="OXN1" s="18"/>
      <c r="OXO1" s="18"/>
      <c r="OXP1" s="18"/>
      <c r="OXQ1" s="18"/>
      <c r="OXR1" s="18"/>
      <c r="OXS1" s="18"/>
      <c r="OXT1" s="18"/>
      <c r="OXU1" s="18"/>
      <c r="OXV1" s="18"/>
      <c r="OXW1" s="18"/>
      <c r="OXX1" s="18"/>
      <c r="OXY1" s="18"/>
      <c r="OXZ1" s="18"/>
      <c r="OYA1" s="18"/>
      <c r="OYB1" s="18"/>
      <c r="OYC1" s="18"/>
      <c r="OYD1" s="18"/>
      <c r="OYE1" s="18"/>
      <c r="OYF1" s="18"/>
      <c r="OYG1" s="18"/>
      <c r="OYH1" s="18"/>
      <c r="OYI1" s="18"/>
      <c r="OYJ1" s="18"/>
      <c r="OYK1" s="18"/>
      <c r="OYL1" s="18"/>
      <c r="OYM1" s="18"/>
      <c r="OYN1" s="18"/>
      <c r="OYO1" s="18"/>
      <c r="OYP1" s="18"/>
      <c r="OYQ1" s="18"/>
      <c r="OYR1" s="18"/>
      <c r="OYS1" s="18"/>
      <c r="OYT1" s="18"/>
      <c r="OYU1" s="18"/>
      <c r="OYV1" s="18"/>
      <c r="OYW1" s="18"/>
      <c r="OYX1" s="18"/>
      <c r="OYY1" s="18"/>
      <c r="OYZ1" s="18"/>
      <c r="OZA1" s="18"/>
      <c r="OZB1" s="18"/>
      <c r="OZC1" s="18"/>
      <c r="OZD1" s="18"/>
      <c r="OZE1" s="18"/>
      <c r="OZF1" s="18"/>
      <c r="OZG1" s="18"/>
      <c r="OZH1" s="18"/>
      <c r="OZI1" s="18"/>
      <c r="OZJ1" s="18"/>
      <c r="OZK1" s="18"/>
      <c r="OZL1" s="18"/>
      <c r="OZM1" s="18"/>
      <c r="OZN1" s="18"/>
      <c r="OZO1" s="18"/>
      <c r="OZP1" s="18"/>
      <c r="OZQ1" s="18"/>
      <c r="OZR1" s="18"/>
      <c r="OZS1" s="18"/>
      <c r="OZT1" s="18"/>
      <c r="OZU1" s="18"/>
      <c r="OZV1" s="18"/>
      <c r="OZW1" s="18"/>
      <c r="OZX1" s="18"/>
      <c r="OZY1" s="18"/>
      <c r="OZZ1" s="18"/>
      <c r="PAA1" s="18"/>
      <c r="PAB1" s="18"/>
      <c r="PAC1" s="18"/>
      <c r="PAD1" s="18"/>
      <c r="PAE1" s="18"/>
      <c r="PAF1" s="18"/>
      <c r="PAG1" s="18"/>
      <c r="PAH1" s="18"/>
      <c r="PAI1" s="18"/>
      <c r="PAJ1" s="18"/>
      <c r="PAK1" s="18"/>
      <c r="PAL1" s="18"/>
      <c r="PAM1" s="18"/>
      <c r="PAN1" s="18"/>
      <c r="PAO1" s="18"/>
      <c r="PAP1" s="18"/>
      <c r="PAQ1" s="18"/>
      <c r="PAR1" s="18"/>
      <c r="PAS1" s="18"/>
      <c r="PAT1" s="18"/>
      <c r="PAU1" s="18"/>
      <c r="PAV1" s="18"/>
      <c r="PAW1" s="18"/>
      <c r="PAX1" s="18"/>
      <c r="PAY1" s="18"/>
      <c r="PAZ1" s="18"/>
      <c r="PBA1" s="18"/>
      <c r="PBB1" s="18"/>
      <c r="PBC1" s="18"/>
      <c r="PBD1" s="18"/>
      <c r="PBE1" s="18"/>
      <c r="PBF1" s="18"/>
      <c r="PBG1" s="18"/>
      <c r="PBH1" s="18"/>
      <c r="PBI1" s="18"/>
      <c r="PBJ1" s="18"/>
      <c r="PBK1" s="18"/>
      <c r="PBL1" s="18"/>
      <c r="PBM1" s="18"/>
      <c r="PBN1" s="18"/>
      <c r="PBO1" s="18"/>
      <c r="PBP1" s="18"/>
      <c r="PBQ1" s="18"/>
      <c r="PBR1" s="18"/>
      <c r="PBS1" s="18"/>
      <c r="PBT1" s="18"/>
      <c r="PBU1" s="18"/>
      <c r="PBV1" s="18"/>
      <c r="PBW1" s="18"/>
      <c r="PBX1" s="18"/>
      <c r="PBY1" s="18"/>
      <c r="PBZ1" s="18"/>
      <c r="PCA1" s="18"/>
      <c r="PCB1" s="18"/>
      <c r="PCC1" s="18"/>
      <c r="PCD1" s="18"/>
      <c r="PCE1" s="18"/>
      <c r="PCF1" s="18"/>
      <c r="PCG1" s="18"/>
      <c r="PCH1" s="18"/>
      <c r="PCI1" s="18"/>
      <c r="PCJ1" s="18"/>
      <c r="PCK1" s="18"/>
      <c r="PCL1" s="18"/>
      <c r="PCM1" s="18"/>
      <c r="PCN1" s="18"/>
      <c r="PCO1" s="18"/>
      <c r="PCP1" s="18"/>
      <c r="PCQ1" s="18"/>
      <c r="PCR1" s="18"/>
      <c r="PCS1" s="18"/>
      <c r="PCT1" s="18"/>
      <c r="PCU1" s="18"/>
      <c r="PCV1" s="18"/>
      <c r="PCW1" s="18"/>
      <c r="PCX1" s="18"/>
      <c r="PCY1" s="18"/>
      <c r="PCZ1" s="18"/>
      <c r="PDA1" s="18"/>
      <c r="PDB1" s="18"/>
      <c r="PDC1" s="18"/>
      <c r="PDD1" s="18"/>
      <c r="PDE1" s="18"/>
      <c r="PDF1" s="18"/>
      <c r="PDG1" s="18"/>
      <c r="PDH1" s="18"/>
      <c r="PDI1" s="18"/>
      <c r="PDJ1" s="18"/>
      <c r="PDK1" s="18"/>
      <c r="PDL1" s="18"/>
      <c r="PDM1" s="18"/>
      <c r="PDN1" s="18"/>
      <c r="PDO1" s="18"/>
      <c r="PDP1" s="18"/>
      <c r="PDQ1" s="18"/>
      <c r="PDR1" s="18"/>
      <c r="PDS1" s="18"/>
      <c r="PDT1" s="18"/>
      <c r="PDU1" s="18"/>
      <c r="PDV1" s="18"/>
      <c r="PDW1" s="18"/>
      <c r="PDX1" s="18"/>
      <c r="PDY1" s="18"/>
      <c r="PDZ1" s="18"/>
      <c r="PEA1" s="18"/>
      <c r="PEB1" s="18"/>
      <c r="PEC1" s="18"/>
      <c r="PED1" s="18"/>
      <c r="PEE1" s="18"/>
      <c r="PEF1" s="18"/>
      <c r="PEG1" s="18"/>
      <c r="PEH1" s="18"/>
      <c r="PEI1" s="18"/>
      <c r="PEJ1" s="18"/>
      <c r="PEK1" s="18"/>
      <c r="PEL1" s="18"/>
      <c r="PEM1" s="18"/>
      <c r="PEN1" s="18"/>
      <c r="PEO1" s="18"/>
      <c r="PEP1" s="18"/>
      <c r="PEQ1" s="18"/>
      <c r="PER1" s="18"/>
      <c r="PES1" s="18"/>
      <c r="PET1" s="18"/>
      <c r="PEU1" s="18"/>
      <c r="PEV1" s="18"/>
      <c r="PEW1" s="18"/>
      <c r="PEX1" s="18"/>
      <c r="PEY1" s="18"/>
      <c r="PEZ1" s="18"/>
      <c r="PFA1" s="18"/>
      <c r="PFB1" s="18"/>
      <c r="PFC1" s="18"/>
      <c r="PFD1" s="18"/>
      <c r="PFE1" s="18"/>
      <c r="PFF1" s="18"/>
      <c r="PFG1" s="18"/>
      <c r="PFH1" s="18"/>
      <c r="PFI1" s="18"/>
      <c r="PFJ1" s="18"/>
      <c r="PFK1" s="18"/>
      <c r="PFL1" s="18"/>
      <c r="PFM1" s="18"/>
      <c r="PFN1" s="18"/>
      <c r="PFO1" s="18"/>
      <c r="PFP1" s="18"/>
      <c r="PFQ1" s="18"/>
      <c r="PFR1" s="18"/>
      <c r="PFS1" s="18"/>
      <c r="PFT1" s="18"/>
      <c r="PFU1" s="18"/>
      <c r="PFV1" s="18"/>
      <c r="PFW1" s="18"/>
      <c r="PFX1" s="18"/>
      <c r="PFY1" s="18"/>
      <c r="PFZ1" s="18"/>
      <c r="PGA1" s="18"/>
      <c r="PGB1" s="18"/>
      <c r="PGC1" s="18"/>
      <c r="PGD1" s="18"/>
      <c r="PGE1" s="18"/>
      <c r="PGF1" s="18"/>
      <c r="PGG1" s="18"/>
      <c r="PGH1" s="18"/>
      <c r="PGI1" s="18"/>
      <c r="PGJ1" s="18"/>
      <c r="PGK1" s="18"/>
      <c r="PGL1" s="18"/>
      <c r="PGM1" s="18"/>
      <c r="PGN1" s="18"/>
      <c r="PGO1" s="18"/>
      <c r="PGP1" s="18"/>
      <c r="PGQ1" s="18"/>
      <c r="PGR1" s="18"/>
      <c r="PGS1" s="18"/>
      <c r="PGT1" s="18"/>
      <c r="PGU1" s="18"/>
      <c r="PGV1" s="18"/>
      <c r="PGW1" s="18"/>
      <c r="PGX1" s="18"/>
      <c r="PGY1" s="18"/>
      <c r="PGZ1" s="18"/>
      <c r="PHA1" s="18"/>
      <c r="PHB1" s="18"/>
      <c r="PHC1" s="18"/>
      <c r="PHD1" s="18"/>
      <c r="PHE1" s="18"/>
      <c r="PHF1" s="18"/>
      <c r="PHG1" s="18"/>
      <c r="PHH1" s="18"/>
      <c r="PHI1" s="18"/>
      <c r="PHJ1" s="18"/>
      <c r="PHK1" s="18"/>
      <c r="PHL1" s="18"/>
      <c r="PHM1" s="18"/>
      <c r="PHN1" s="18"/>
      <c r="PHO1" s="18"/>
      <c r="PHP1" s="18"/>
      <c r="PHQ1" s="18"/>
      <c r="PHR1" s="18"/>
      <c r="PHS1" s="18"/>
      <c r="PHT1" s="18"/>
      <c r="PHU1" s="18"/>
      <c r="PHV1" s="18"/>
      <c r="PHW1" s="18"/>
      <c r="PHX1" s="18"/>
      <c r="PHY1" s="18"/>
      <c r="PHZ1" s="18"/>
      <c r="PIA1" s="18"/>
      <c r="PIB1" s="18"/>
      <c r="PIC1" s="18"/>
      <c r="PID1" s="18"/>
      <c r="PIE1" s="18"/>
      <c r="PIF1" s="18"/>
      <c r="PIG1" s="18"/>
      <c r="PIH1" s="18"/>
      <c r="PII1" s="18"/>
      <c r="PIJ1" s="18"/>
      <c r="PIK1" s="18"/>
      <c r="PIL1" s="18"/>
      <c r="PIM1" s="18"/>
      <c r="PIN1" s="18"/>
      <c r="PIO1" s="18"/>
      <c r="PIP1" s="18"/>
      <c r="PIQ1" s="18"/>
      <c r="PIR1" s="18"/>
      <c r="PIS1" s="18"/>
      <c r="PIT1" s="18"/>
      <c r="PIU1" s="18"/>
      <c r="PIV1" s="18"/>
      <c r="PIW1" s="18"/>
      <c r="PIX1" s="18"/>
      <c r="PIY1" s="18"/>
      <c r="PIZ1" s="18"/>
      <c r="PJA1" s="18"/>
      <c r="PJB1" s="18"/>
      <c r="PJC1" s="18"/>
      <c r="PJD1" s="18"/>
      <c r="PJE1" s="18"/>
      <c r="PJF1" s="18"/>
      <c r="PJG1" s="18"/>
      <c r="PJH1" s="18"/>
      <c r="PJI1" s="18"/>
      <c r="PJJ1" s="18"/>
      <c r="PJK1" s="18"/>
      <c r="PJL1" s="18"/>
      <c r="PJM1" s="18"/>
      <c r="PJN1" s="18"/>
      <c r="PJO1" s="18"/>
      <c r="PJP1" s="18"/>
      <c r="PJQ1" s="18"/>
      <c r="PJR1" s="18"/>
      <c r="PJS1" s="18"/>
      <c r="PJT1" s="18"/>
      <c r="PJU1" s="18"/>
      <c r="PJV1" s="18"/>
      <c r="PJW1" s="18"/>
      <c r="PJX1" s="18"/>
      <c r="PJY1" s="18"/>
      <c r="PJZ1" s="18"/>
      <c r="PKA1" s="18"/>
      <c r="PKB1" s="18"/>
      <c r="PKC1" s="18"/>
      <c r="PKD1" s="18"/>
      <c r="PKE1" s="18"/>
      <c r="PKF1" s="18"/>
      <c r="PKG1" s="18"/>
      <c r="PKH1" s="18"/>
      <c r="PKI1" s="18"/>
      <c r="PKJ1" s="18"/>
      <c r="PKK1" s="18"/>
      <c r="PKL1" s="18"/>
      <c r="PKM1" s="18"/>
      <c r="PKN1" s="18"/>
      <c r="PKO1" s="18"/>
      <c r="PKP1" s="18"/>
      <c r="PKQ1" s="18"/>
      <c r="PKR1" s="18"/>
      <c r="PKS1" s="18"/>
      <c r="PKT1" s="18"/>
      <c r="PKU1" s="18"/>
      <c r="PKV1" s="18"/>
      <c r="PKW1" s="18"/>
      <c r="PKX1" s="18"/>
      <c r="PKY1" s="18"/>
      <c r="PKZ1" s="18"/>
      <c r="PLA1" s="18"/>
      <c r="PLB1" s="18"/>
      <c r="PLC1" s="18"/>
      <c r="PLD1" s="18"/>
      <c r="PLE1" s="18"/>
      <c r="PLF1" s="18"/>
      <c r="PLG1" s="18"/>
      <c r="PLH1" s="18"/>
      <c r="PLI1" s="18"/>
      <c r="PLJ1" s="18"/>
      <c r="PLK1" s="18"/>
      <c r="PLL1" s="18"/>
      <c r="PLM1" s="18"/>
      <c r="PLN1" s="18"/>
      <c r="PLO1" s="18"/>
      <c r="PLP1" s="18"/>
      <c r="PLQ1" s="18"/>
      <c r="PLR1" s="18"/>
      <c r="PLS1" s="18"/>
      <c r="PLT1" s="18"/>
      <c r="PLU1" s="18"/>
      <c r="PLV1" s="18"/>
      <c r="PLW1" s="18"/>
      <c r="PLX1" s="18"/>
      <c r="PLY1" s="18"/>
      <c r="PLZ1" s="18"/>
      <c r="PMA1" s="18"/>
      <c r="PMB1" s="18"/>
      <c r="PMC1" s="18"/>
      <c r="PMD1" s="18"/>
      <c r="PME1" s="18"/>
      <c r="PMF1" s="18"/>
      <c r="PMG1" s="18"/>
      <c r="PMH1" s="18"/>
      <c r="PMI1" s="18"/>
      <c r="PMJ1" s="18"/>
      <c r="PMK1" s="18"/>
      <c r="PML1" s="18"/>
      <c r="PMM1" s="18"/>
      <c r="PMN1" s="18"/>
      <c r="PMO1" s="18"/>
      <c r="PMP1" s="18"/>
      <c r="PMQ1" s="18"/>
      <c r="PMR1" s="18"/>
      <c r="PMS1" s="18"/>
      <c r="PMT1" s="18"/>
      <c r="PMU1" s="18"/>
      <c r="PMV1" s="18"/>
      <c r="PMW1" s="18"/>
      <c r="PMX1" s="18"/>
      <c r="PMY1" s="18"/>
      <c r="PMZ1" s="18"/>
      <c r="PNA1" s="18"/>
      <c r="PNB1" s="18"/>
      <c r="PNC1" s="18"/>
      <c r="PND1" s="18"/>
      <c r="PNE1" s="18"/>
      <c r="PNF1" s="18"/>
      <c r="PNG1" s="18"/>
      <c r="PNH1" s="18"/>
      <c r="PNI1" s="18"/>
      <c r="PNJ1" s="18"/>
      <c r="PNK1" s="18"/>
      <c r="PNL1" s="18"/>
      <c r="PNM1" s="18"/>
      <c r="PNN1" s="18"/>
      <c r="PNO1" s="18"/>
      <c r="PNP1" s="18"/>
      <c r="PNQ1" s="18"/>
      <c r="PNR1" s="18"/>
      <c r="PNS1" s="18"/>
      <c r="PNT1" s="18"/>
      <c r="PNU1" s="18"/>
      <c r="PNV1" s="18"/>
      <c r="PNW1" s="18"/>
      <c r="PNX1" s="18"/>
      <c r="PNY1" s="18"/>
      <c r="PNZ1" s="18"/>
      <c r="POA1" s="18"/>
      <c r="POB1" s="18"/>
      <c r="POC1" s="18"/>
      <c r="POD1" s="18"/>
      <c r="POE1" s="18"/>
      <c r="POF1" s="18"/>
      <c r="POG1" s="18"/>
      <c r="POH1" s="18"/>
      <c r="POI1" s="18"/>
      <c r="POJ1" s="18"/>
      <c r="POK1" s="18"/>
      <c r="POL1" s="18"/>
      <c r="POM1" s="18"/>
      <c r="PON1" s="18"/>
      <c r="POO1" s="18"/>
      <c r="POP1" s="18"/>
      <c r="POQ1" s="18"/>
      <c r="POR1" s="18"/>
      <c r="POS1" s="18"/>
      <c r="POT1" s="18"/>
      <c r="POU1" s="18"/>
      <c r="POV1" s="18"/>
      <c r="POW1" s="18"/>
      <c r="POX1" s="18"/>
      <c r="POY1" s="18"/>
      <c r="POZ1" s="18"/>
      <c r="PPA1" s="18"/>
      <c r="PPB1" s="18"/>
      <c r="PPC1" s="18"/>
      <c r="PPD1" s="18"/>
      <c r="PPE1" s="18"/>
      <c r="PPF1" s="18"/>
      <c r="PPG1" s="18"/>
      <c r="PPH1" s="18"/>
      <c r="PPI1" s="18"/>
      <c r="PPJ1" s="18"/>
      <c r="PPK1" s="18"/>
      <c r="PPL1" s="18"/>
      <c r="PPM1" s="18"/>
      <c r="PPN1" s="18"/>
      <c r="PPO1" s="18"/>
      <c r="PPP1" s="18"/>
      <c r="PPQ1" s="18"/>
      <c r="PPR1" s="18"/>
      <c r="PPS1" s="18"/>
      <c r="PPT1" s="18"/>
      <c r="PPU1" s="18"/>
      <c r="PPV1" s="18"/>
      <c r="PPW1" s="18"/>
      <c r="PPX1" s="18"/>
      <c r="PPY1" s="18"/>
      <c r="PPZ1" s="18"/>
      <c r="PQA1" s="18"/>
      <c r="PQB1" s="18"/>
      <c r="PQC1" s="18"/>
      <c r="PQD1" s="18"/>
      <c r="PQE1" s="18"/>
      <c r="PQF1" s="18"/>
      <c r="PQG1" s="18"/>
      <c r="PQH1" s="18"/>
      <c r="PQI1" s="18"/>
      <c r="PQJ1" s="18"/>
      <c r="PQK1" s="18"/>
      <c r="PQL1" s="18"/>
      <c r="PQM1" s="18"/>
      <c r="PQN1" s="18"/>
      <c r="PQO1" s="18"/>
      <c r="PQP1" s="18"/>
      <c r="PQQ1" s="18"/>
      <c r="PQR1" s="18"/>
      <c r="PQS1" s="18"/>
      <c r="PQT1" s="18"/>
      <c r="PQU1" s="18"/>
      <c r="PQV1" s="18"/>
      <c r="PQW1" s="18"/>
      <c r="PQX1" s="18"/>
      <c r="PQY1" s="18"/>
      <c r="PQZ1" s="18"/>
      <c r="PRA1" s="18"/>
      <c r="PRB1" s="18"/>
      <c r="PRC1" s="18"/>
      <c r="PRD1" s="18"/>
      <c r="PRE1" s="18"/>
      <c r="PRF1" s="18"/>
      <c r="PRG1" s="18"/>
      <c r="PRH1" s="18"/>
      <c r="PRI1" s="18"/>
      <c r="PRJ1" s="18"/>
      <c r="PRK1" s="18"/>
      <c r="PRL1" s="18"/>
      <c r="PRM1" s="18"/>
      <c r="PRN1" s="18"/>
      <c r="PRO1" s="18"/>
      <c r="PRP1" s="18"/>
      <c r="PRQ1" s="18"/>
      <c r="PRR1" s="18"/>
      <c r="PRS1" s="18"/>
      <c r="PRT1" s="18"/>
      <c r="PRU1" s="18"/>
      <c r="PRV1" s="18"/>
      <c r="PRW1" s="18"/>
      <c r="PRX1" s="18"/>
      <c r="PRY1" s="18"/>
      <c r="PRZ1" s="18"/>
      <c r="PSA1" s="18"/>
      <c r="PSB1" s="18"/>
      <c r="PSC1" s="18"/>
      <c r="PSD1" s="18"/>
      <c r="PSE1" s="18"/>
      <c r="PSF1" s="18"/>
      <c r="PSG1" s="18"/>
      <c r="PSH1" s="18"/>
      <c r="PSI1" s="18"/>
      <c r="PSJ1" s="18"/>
      <c r="PSK1" s="18"/>
      <c r="PSL1" s="18"/>
      <c r="PSM1" s="18"/>
      <c r="PSN1" s="18"/>
      <c r="PSO1" s="18"/>
      <c r="PSP1" s="18"/>
      <c r="PSQ1" s="18"/>
      <c r="PSR1" s="18"/>
      <c r="PSS1" s="18"/>
      <c r="PST1" s="18"/>
      <c r="PSU1" s="18"/>
      <c r="PSV1" s="18"/>
      <c r="PSW1" s="18"/>
      <c r="PSX1" s="18"/>
      <c r="PSY1" s="18"/>
      <c r="PSZ1" s="18"/>
      <c r="PTA1" s="18"/>
      <c r="PTB1" s="18"/>
      <c r="PTC1" s="18"/>
      <c r="PTD1" s="18"/>
      <c r="PTE1" s="18"/>
      <c r="PTF1" s="18"/>
      <c r="PTG1" s="18"/>
      <c r="PTH1" s="18"/>
      <c r="PTI1" s="18"/>
      <c r="PTJ1" s="18"/>
      <c r="PTK1" s="18"/>
      <c r="PTL1" s="18"/>
      <c r="PTM1" s="18"/>
      <c r="PTN1" s="18"/>
      <c r="PTO1" s="18"/>
      <c r="PTP1" s="18"/>
      <c r="PTQ1" s="18"/>
      <c r="PTR1" s="18"/>
      <c r="PTS1" s="18"/>
      <c r="PTT1" s="18"/>
      <c r="PTU1" s="18"/>
      <c r="PTV1" s="18"/>
      <c r="PTW1" s="18"/>
      <c r="PTX1" s="18"/>
      <c r="PTY1" s="18"/>
      <c r="PTZ1" s="18"/>
      <c r="PUA1" s="18"/>
      <c r="PUB1" s="18"/>
      <c r="PUC1" s="18"/>
      <c r="PUD1" s="18"/>
      <c r="PUE1" s="18"/>
      <c r="PUF1" s="18"/>
      <c r="PUG1" s="18"/>
      <c r="PUH1" s="18"/>
      <c r="PUI1" s="18"/>
      <c r="PUJ1" s="18"/>
      <c r="PUK1" s="18"/>
      <c r="PUL1" s="18"/>
      <c r="PUM1" s="18"/>
      <c r="PUN1" s="18"/>
      <c r="PUO1" s="18"/>
      <c r="PUP1" s="18"/>
      <c r="PUQ1" s="18"/>
      <c r="PUR1" s="18"/>
      <c r="PUS1" s="18"/>
      <c r="PUT1" s="18"/>
      <c r="PUU1" s="18"/>
      <c r="PUV1" s="18"/>
      <c r="PUW1" s="18"/>
      <c r="PUX1" s="18"/>
      <c r="PUY1" s="18"/>
      <c r="PUZ1" s="18"/>
      <c r="PVA1" s="18"/>
      <c r="PVB1" s="18"/>
      <c r="PVC1" s="18"/>
      <c r="PVD1" s="18"/>
      <c r="PVE1" s="18"/>
      <c r="PVF1" s="18"/>
      <c r="PVG1" s="18"/>
      <c r="PVH1" s="18"/>
      <c r="PVI1" s="18"/>
      <c r="PVJ1" s="18"/>
      <c r="PVK1" s="18"/>
      <c r="PVL1" s="18"/>
      <c r="PVM1" s="18"/>
      <c r="PVN1" s="18"/>
      <c r="PVO1" s="18"/>
      <c r="PVP1" s="18"/>
      <c r="PVQ1" s="18"/>
      <c r="PVR1" s="18"/>
      <c r="PVS1" s="18"/>
      <c r="PVT1" s="18"/>
      <c r="PVU1" s="18"/>
      <c r="PVV1" s="18"/>
      <c r="PVW1" s="18"/>
      <c r="PVX1" s="18"/>
      <c r="PVY1" s="18"/>
      <c r="PVZ1" s="18"/>
      <c r="PWA1" s="18"/>
      <c r="PWB1" s="18"/>
      <c r="PWC1" s="18"/>
      <c r="PWD1" s="18"/>
      <c r="PWE1" s="18"/>
      <c r="PWF1" s="18"/>
      <c r="PWG1" s="18"/>
      <c r="PWH1" s="18"/>
      <c r="PWI1" s="18"/>
      <c r="PWJ1" s="18"/>
      <c r="PWK1" s="18"/>
      <c r="PWL1" s="18"/>
      <c r="PWM1" s="18"/>
      <c r="PWN1" s="18"/>
      <c r="PWO1" s="18"/>
      <c r="PWP1" s="18"/>
      <c r="PWQ1" s="18"/>
      <c r="PWR1" s="18"/>
      <c r="PWS1" s="18"/>
      <c r="PWT1" s="18"/>
      <c r="PWU1" s="18"/>
      <c r="PWV1" s="18"/>
      <c r="PWW1" s="18"/>
      <c r="PWX1" s="18"/>
      <c r="PWY1" s="18"/>
      <c r="PWZ1" s="18"/>
      <c r="PXA1" s="18"/>
      <c r="PXB1" s="18"/>
      <c r="PXC1" s="18"/>
      <c r="PXD1" s="18"/>
      <c r="PXE1" s="18"/>
      <c r="PXF1" s="18"/>
      <c r="PXG1" s="18"/>
      <c r="PXH1" s="18"/>
      <c r="PXI1" s="18"/>
      <c r="PXJ1" s="18"/>
      <c r="PXK1" s="18"/>
      <c r="PXL1" s="18"/>
      <c r="PXM1" s="18"/>
      <c r="PXN1" s="18"/>
      <c r="PXO1" s="18"/>
      <c r="PXP1" s="18"/>
      <c r="PXQ1" s="18"/>
      <c r="PXR1" s="18"/>
      <c r="PXS1" s="18"/>
      <c r="PXT1" s="18"/>
      <c r="PXU1" s="18"/>
      <c r="PXV1" s="18"/>
      <c r="PXW1" s="18"/>
      <c r="PXX1" s="18"/>
      <c r="PXY1" s="18"/>
      <c r="PXZ1" s="18"/>
      <c r="PYA1" s="18"/>
      <c r="PYB1" s="18"/>
      <c r="PYC1" s="18"/>
      <c r="PYD1" s="18"/>
      <c r="PYE1" s="18"/>
      <c r="PYF1" s="18"/>
      <c r="PYG1" s="18"/>
      <c r="PYH1" s="18"/>
      <c r="PYI1" s="18"/>
      <c r="PYJ1" s="18"/>
      <c r="PYK1" s="18"/>
      <c r="PYL1" s="18"/>
      <c r="PYM1" s="18"/>
      <c r="PYN1" s="18"/>
      <c r="PYO1" s="18"/>
      <c r="PYP1" s="18"/>
      <c r="PYQ1" s="18"/>
      <c r="PYR1" s="18"/>
      <c r="PYS1" s="18"/>
      <c r="PYT1" s="18"/>
      <c r="PYU1" s="18"/>
      <c r="PYV1" s="18"/>
      <c r="PYW1" s="18"/>
      <c r="PYX1" s="18"/>
      <c r="PYY1" s="18"/>
      <c r="PYZ1" s="18"/>
      <c r="PZA1" s="18"/>
      <c r="PZB1" s="18"/>
      <c r="PZC1" s="18"/>
      <c r="PZD1" s="18"/>
      <c r="PZE1" s="18"/>
      <c r="PZF1" s="18"/>
      <c r="PZG1" s="18"/>
      <c r="PZH1" s="18"/>
      <c r="PZI1" s="18"/>
      <c r="PZJ1" s="18"/>
      <c r="PZK1" s="18"/>
      <c r="PZL1" s="18"/>
      <c r="PZM1" s="18"/>
      <c r="PZN1" s="18"/>
      <c r="PZO1" s="18"/>
      <c r="PZP1" s="18"/>
      <c r="PZQ1" s="18"/>
      <c r="PZR1" s="18"/>
      <c r="PZS1" s="18"/>
      <c r="PZT1" s="18"/>
      <c r="PZU1" s="18"/>
      <c r="PZV1" s="18"/>
      <c r="PZW1" s="18"/>
      <c r="PZX1" s="18"/>
      <c r="PZY1" s="18"/>
      <c r="PZZ1" s="18"/>
      <c r="QAA1" s="18"/>
      <c r="QAB1" s="18"/>
      <c r="QAC1" s="18"/>
      <c r="QAD1" s="18"/>
      <c r="QAE1" s="18"/>
      <c r="QAF1" s="18"/>
      <c r="QAG1" s="18"/>
      <c r="QAH1" s="18"/>
      <c r="QAI1" s="18"/>
      <c r="QAJ1" s="18"/>
      <c r="QAK1" s="18"/>
      <c r="QAL1" s="18"/>
      <c r="QAM1" s="18"/>
      <c r="QAN1" s="18"/>
      <c r="QAO1" s="18"/>
      <c r="QAP1" s="18"/>
      <c r="QAQ1" s="18"/>
      <c r="QAR1" s="18"/>
      <c r="QAS1" s="18"/>
      <c r="QAT1" s="18"/>
      <c r="QAU1" s="18"/>
      <c r="QAV1" s="18"/>
      <c r="QAW1" s="18"/>
      <c r="QAX1" s="18"/>
      <c r="QAY1" s="18"/>
      <c r="QAZ1" s="18"/>
      <c r="QBA1" s="18"/>
      <c r="QBB1" s="18"/>
      <c r="QBC1" s="18"/>
      <c r="QBD1" s="18"/>
      <c r="QBE1" s="18"/>
      <c r="QBF1" s="18"/>
      <c r="QBG1" s="18"/>
      <c r="QBH1" s="18"/>
      <c r="QBI1" s="18"/>
      <c r="QBJ1" s="18"/>
      <c r="QBK1" s="18"/>
      <c r="QBL1" s="18"/>
      <c r="QBM1" s="18"/>
      <c r="QBN1" s="18"/>
      <c r="QBO1" s="18"/>
      <c r="QBP1" s="18"/>
      <c r="QBQ1" s="18"/>
      <c r="QBR1" s="18"/>
      <c r="QBS1" s="18"/>
      <c r="QBT1" s="18"/>
      <c r="QBU1" s="18"/>
      <c r="QBV1" s="18"/>
      <c r="QBW1" s="18"/>
      <c r="QBX1" s="18"/>
      <c r="QBY1" s="18"/>
      <c r="QBZ1" s="18"/>
      <c r="QCA1" s="18"/>
      <c r="QCB1" s="18"/>
      <c r="QCC1" s="18"/>
      <c r="QCD1" s="18"/>
      <c r="QCE1" s="18"/>
      <c r="QCF1" s="18"/>
      <c r="QCG1" s="18"/>
      <c r="QCH1" s="18"/>
      <c r="QCI1" s="18"/>
      <c r="QCJ1" s="18"/>
      <c r="QCK1" s="18"/>
      <c r="QCL1" s="18"/>
      <c r="QCM1" s="18"/>
      <c r="QCN1" s="18"/>
      <c r="QCO1" s="18"/>
      <c r="QCP1" s="18"/>
      <c r="QCQ1" s="18"/>
      <c r="QCR1" s="18"/>
      <c r="QCS1" s="18"/>
      <c r="QCT1" s="18"/>
      <c r="QCU1" s="18"/>
      <c r="QCV1" s="18"/>
      <c r="QCW1" s="18"/>
      <c r="QCX1" s="18"/>
      <c r="QCY1" s="18"/>
      <c r="QCZ1" s="18"/>
      <c r="QDA1" s="18"/>
      <c r="QDB1" s="18"/>
      <c r="QDC1" s="18"/>
      <c r="QDD1" s="18"/>
      <c r="QDE1" s="18"/>
      <c r="QDF1" s="18"/>
      <c r="QDG1" s="18"/>
      <c r="QDH1" s="18"/>
      <c r="QDI1" s="18"/>
      <c r="QDJ1" s="18"/>
      <c r="QDK1" s="18"/>
      <c r="QDL1" s="18"/>
      <c r="QDM1" s="18"/>
      <c r="QDN1" s="18"/>
      <c r="QDO1" s="18"/>
      <c r="QDP1" s="18"/>
      <c r="QDQ1" s="18"/>
      <c r="QDR1" s="18"/>
      <c r="QDS1" s="18"/>
      <c r="QDT1" s="18"/>
      <c r="QDU1" s="18"/>
      <c r="QDV1" s="18"/>
      <c r="QDW1" s="18"/>
      <c r="QDX1" s="18"/>
      <c r="QDY1" s="18"/>
      <c r="QDZ1" s="18"/>
      <c r="QEA1" s="18"/>
      <c r="QEB1" s="18"/>
      <c r="QEC1" s="18"/>
      <c r="QED1" s="18"/>
      <c r="QEE1" s="18"/>
      <c r="QEF1" s="18"/>
      <c r="QEG1" s="18"/>
      <c r="QEH1" s="18"/>
      <c r="QEI1" s="18"/>
      <c r="QEJ1" s="18"/>
      <c r="QEK1" s="18"/>
      <c r="QEL1" s="18"/>
      <c r="QEM1" s="18"/>
      <c r="QEN1" s="18"/>
      <c r="QEO1" s="18"/>
      <c r="QEP1" s="18"/>
      <c r="QEQ1" s="18"/>
      <c r="QER1" s="18"/>
      <c r="QES1" s="18"/>
      <c r="QET1" s="18"/>
      <c r="QEU1" s="18"/>
      <c r="QEV1" s="18"/>
      <c r="QEW1" s="18"/>
      <c r="QEX1" s="18"/>
      <c r="QEY1" s="18"/>
      <c r="QEZ1" s="18"/>
      <c r="QFA1" s="18"/>
      <c r="QFB1" s="18"/>
      <c r="QFC1" s="18"/>
      <c r="QFD1" s="18"/>
      <c r="QFE1" s="18"/>
      <c r="QFF1" s="18"/>
      <c r="QFG1" s="18"/>
      <c r="QFH1" s="18"/>
      <c r="QFI1" s="18"/>
      <c r="QFJ1" s="18"/>
      <c r="QFK1" s="18"/>
      <c r="QFL1" s="18"/>
      <c r="QFM1" s="18"/>
      <c r="QFN1" s="18"/>
      <c r="QFO1" s="18"/>
      <c r="QFP1" s="18"/>
      <c r="QFQ1" s="18"/>
      <c r="QFR1" s="18"/>
      <c r="QFS1" s="18"/>
      <c r="QFT1" s="18"/>
      <c r="QFU1" s="18"/>
      <c r="QFV1" s="18"/>
      <c r="QFW1" s="18"/>
      <c r="QFX1" s="18"/>
      <c r="QFY1" s="18"/>
      <c r="QFZ1" s="18"/>
      <c r="QGA1" s="18"/>
      <c r="QGB1" s="18"/>
      <c r="QGC1" s="18"/>
      <c r="QGD1" s="18"/>
      <c r="QGE1" s="18"/>
      <c r="QGF1" s="18"/>
      <c r="QGG1" s="18"/>
      <c r="QGH1" s="18"/>
      <c r="QGI1" s="18"/>
      <c r="QGJ1" s="18"/>
      <c r="QGK1" s="18"/>
      <c r="QGL1" s="18"/>
      <c r="QGM1" s="18"/>
      <c r="QGN1" s="18"/>
      <c r="QGO1" s="18"/>
      <c r="QGP1" s="18"/>
      <c r="QGQ1" s="18"/>
      <c r="QGR1" s="18"/>
      <c r="QGS1" s="18"/>
      <c r="QGT1" s="18"/>
      <c r="QGU1" s="18"/>
      <c r="QGV1" s="18"/>
      <c r="QGW1" s="18"/>
      <c r="QGX1" s="18"/>
      <c r="QGY1" s="18"/>
      <c r="QGZ1" s="18"/>
      <c r="QHA1" s="18"/>
      <c r="QHB1" s="18"/>
      <c r="QHC1" s="18"/>
      <c r="QHD1" s="18"/>
      <c r="QHE1" s="18"/>
      <c r="QHF1" s="18"/>
      <c r="QHG1" s="18"/>
      <c r="QHH1" s="18"/>
      <c r="QHI1" s="18"/>
      <c r="QHJ1" s="18"/>
      <c r="QHK1" s="18"/>
      <c r="QHL1" s="18"/>
      <c r="QHM1" s="18"/>
      <c r="QHN1" s="18"/>
      <c r="QHO1" s="18"/>
      <c r="QHP1" s="18"/>
      <c r="QHQ1" s="18"/>
      <c r="QHR1" s="18"/>
      <c r="QHS1" s="18"/>
      <c r="QHT1" s="18"/>
      <c r="QHU1" s="18"/>
      <c r="QHV1" s="18"/>
      <c r="QHW1" s="18"/>
      <c r="QHX1" s="18"/>
      <c r="QHY1" s="18"/>
      <c r="QHZ1" s="18"/>
      <c r="QIA1" s="18"/>
      <c r="QIB1" s="18"/>
      <c r="QIC1" s="18"/>
      <c r="QID1" s="18"/>
      <c r="QIE1" s="18"/>
      <c r="QIF1" s="18"/>
      <c r="QIG1" s="18"/>
      <c r="QIH1" s="18"/>
      <c r="QII1" s="18"/>
      <c r="QIJ1" s="18"/>
      <c r="QIK1" s="18"/>
      <c r="QIL1" s="18"/>
      <c r="QIM1" s="18"/>
      <c r="QIN1" s="18"/>
      <c r="QIO1" s="18"/>
      <c r="QIP1" s="18"/>
      <c r="QIQ1" s="18"/>
      <c r="QIR1" s="18"/>
      <c r="QIS1" s="18"/>
      <c r="QIT1" s="18"/>
      <c r="QIU1" s="18"/>
      <c r="QIV1" s="18"/>
      <c r="QIW1" s="18"/>
      <c r="QIX1" s="18"/>
      <c r="QIY1" s="18"/>
      <c r="QIZ1" s="18"/>
      <c r="QJA1" s="18"/>
      <c r="QJB1" s="18"/>
      <c r="QJC1" s="18"/>
      <c r="QJD1" s="18"/>
      <c r="QJE1" s="18"/>
      <c r="QJF1" s="18"/>
      <c r="QJG1" s="18"/>
      <c r="QJH1" s="18"/>
      <c r="QJI1" s="18"/>
      <c r="QJJ1" s="18"/>
      <c r="QJK1" s="18"/>
      <c r="QJL1" s="18"/>
      <c r="QJM1" s="18"/>
      <c r="QJN1" s="18"/>
      <c r="QJO1" s="18"/>
      <c r="QJP1" s="18"/>
      <c r="QJQ1" s="18"/>
      <c r="QJR1" s="18"/>
      <c r="QJS1" s="18"/>
      <c r="QJT1" s="18"/>
      <c r="QJU1" s="18"/>
      <c r="QJV1" s="18"/>
      <c r="QJW1" s="18"/>
      <c r="QJX1" s="18"/>
      <c r="QJY1" s="18"/>
      <c r="QJZ1" s="18"/>
      <c r="QKA1" s="18"/>
      <c r="QKB1" s="18"/>
      <c r="QKC1" s="18"/>
      <c r="QKD1" s="18"/>
      <c r="QKE1" s="18"/>
      <c r="QKF1" s="18"/>
      <c r="QKG1" s="18"/>
      <c r="QKH1" s="18"/>
      <c r="QKI1" s="18"/>
      <c r="QKJ1" s="18"/>
      <c r="QKK1" s="18"/>
      <c r="QKL1" s="18"/>
      <c r="QKM1" s="18"/>
      <c r="QKN1" s="18"/>
      <c r="QKO1" s="18"/>
      <c r="QKP1" s="18"/>
      <c r="QKQ1" s="18"/>
      <c r="QKR1" s="18"/>
      <c r="QKS1" s="18"/>
      <c r="QKT1" s="18"/>
      <c r="QKU1" s="18"/>
      <c r="QKV1" s="18"/>
      <c r="QKW1" s="18"/>
      <c r="QKX1" s="18"/>
      <c r="QKY1" s="18"/>
      <c r="QKZ1" s="18"/>
      <c r="QLA1" s="18"/>
      <c r="QLB1" s="18"/>
      <c r="QLC1" s="18"/>
      <c r="QLD1" s="18"/>
      <c r="QLE1" s="18"/>
      <c r="QLF1" s="18"/>
      <c r="QLG1" s="18"/>
      <c r="QLH1" s="18"/>
      <c r="QLI1" s="18"/>
      <c r="QLJ1" s="18"/>
      <c r="QLK1" s="18"/>
      <c r="QLL1" s="18"/>
      <c r="QLM1" s="18"/>
      <c r="QLN1" s="18"/>
      <c r="QLO1" s="18"/>
      <c r="QLP1" s="18"/>
      <c r="QLQ1" s="18"/>
      <c r="QLR1" s="18"/>
      <c r="QLS1" s="18"/>
      <c r="QLT1" s="18"/>
      <c r="QLU1" s="18"/>
      <c r="QLV1" s="18"/>
      <c r="QLW1" s="18"/>
      <c r="QLX1" s="18"/>
      <c r="QLY1" s="18"/>
      <c r="QLZ1" s="18"/>
      <c r="QMA1" s="18"/>
      <c r="QMB1" s="18"/>
      <c r="QMC1" s="18"/>
      <c r="QMD1" s="18"/>
      <c r="QME1" s="18"/>
      <c r="QMF1" s="18"/>
      <c r="QMG1" s="18"/>
      <c r="QMH1" s="18"/>
      <c r="QMI1" s="18"/>
      <c r="QMJ1" s="18"/>
      <c r="QMK1" s="18"/>
      <c r="QML1" s="18"/>
      <c r="QMM1" s="18"/>
      <c r="QMN1" s="18"/>
      <c r="QMO1" s="18"/>
      <c r="QMP1" s="18"/>
      <c r="QMQ1" s="18"/>
      <c r="QMR1" s="18"/>
      <c r="QMS1" s="18"/>
      <c r="QMT1" s="18"/>
      <c r="QMU1" s="18"/>
      <c r="QMV1" s="18"/>
      <c r="QMW1" s="18"/>
      <c r="QMX1" s="18"/>
      <c r="QMY1" s="18"/>
      <c r="QMZ1" s="18"/>
      <c r="QNA1" s="18"/>
      <c r="QNB1" s="18"/>
      <c r="QNC1" s="18"/>
      <c r="QND1" s="18"/>
      <c r="QNE1" s="18"/>
      <c r="QNF1" s="18"/>
      <c r="QNG1" s="18"/>
      <c r="QNH1" s="18"/>
      <c r="QNI1" s="18"/>
      <c r="QNJ1" s="18"/>
      <c r="QNK1" s="18"/>
      <c r="QNL1" s="18"/>
      <c r="QNM1" s="18"/>
      <c r="QNN1" s="18"/>
      <c r="QNO1" s="18"/>
      <c r="QNP1" s="18"/>
      <c r="QNQ1" s="18"/>
      <c r="QNR1" s="18"/>
      <c r="QNS1" s="18"/>
      <c r="QNT1" s="18"/>
      <c r="QNU1" s="18"/>
      <c r="QNV1" s="18"/>
      <c r="QNW1" s="18"/>
      <c r="QNX1" s="18"/>
      <c r="QNY1" s="18"/>
      <c r="QNZ1" s="18"/>
      <c r="QOA1" s="18"/>
      <c r="QOB1" s="18"/>
      <c r="QOC1" s="18"/>
      <c r="QOD1" s="18"/>
      <c r="QOE1" s="18"/>
      <c r="QOF1" s="18"/>
      <c r="QOG1" s="18"/>
      <c r="QOH1" s="18"/>
      <c r="QOI1" s="18"/>
      <c r="QOJ1" s="18"/>
      <c r="QOK1" s="18"/>
      <c r="QOL1" s="18"/>
      <c r="QOM1" s="18"/>
      <c r="QON1" s="18"/>
      <c r="QOO1" s="18"/>
      <c r="QOP1" s="18"/>
      <c r="QOQ1" s="18"/>
      <c r="QOR1" s="18"/>
      <c r="QOS1" s="18"/>
      <c r="QOT1" s="18"/>
      <c r="QOU1" s="18"/>
      <c r="QOV1" s="18"/>
      <c r="QOW1" s="18"/>
      <c r="QOX1" s="18"/>
      <c r="QOY1" s="18"/>
      <c r="QOZ1" s="18"/>
      <c r="QPA1" s="18"/>
      <c r="QPB1" s="18"/>
      <c r="QPC1" s="18"/>
      <c r="QPD1" s="18"/>
      <c r="QPE1" s="18"/>
      <c r="QPF1" s="18"/>
      <c r="QPG1" s="18"/>
      <c r="QPH1" s="18"/>
      <c r="QPI1" s="18"/>
      <c r="QPJ1" s="18"/>
      <c r="QPK1" s="18"/>
      <c r="QPL1" s="18"/>
      <c r="QPM1" s="18"/>
      <c r="QPN1" s="18"/>
      <c r="QPO1" s="18"/>
      <c r="QPP1" s="18"/>
      <c r="QPQ1" s="18"/>
      <c r="QPR1" s="18"/>
      <c r="QPS1" s="18"/>
      <c r="QPT1" s="18"/>
      <c r="QPU1" s="18"/>
      <c r="QPV1" s="18"/>
      <c r="QPW1" s="18"/>
      <c r="QPX1" s="18"/>
      <c r="QPY1" s="18"/>
      <c r="QPZ1" s="18"/>
      <c r="QQA1" s="18"/>
      <c r="QQB1" s="18"/>
      <c r="QQC1" s="18"/>
      <c r="QQD1" s="18"/>
      <c r="QQE1" s="18"/>
      <c r="QQF1" s="18"/>
      <c r="QQG1" s="18"/>
      <c r="QQH1" s="18"/>
      <c r="QQI1" s="18"/>
      <c r="QQJ1" s="18"/>
      <c r="QQK1" s="18"/>
      <c r="QQL1" s="18"/>
      <c r="QQM1" s="18"/>
      <c r="QQN1" s="18"/>
      <c r="QQO1" s="18"/>
      <c r="QQP1" s="18"/>
      <c r="QQQ1" s="18"/>
      <c r="QQR1" s="18"/>
      <c r="QQS1" s="18"/>
      <c r="QQT1" s="18"/>
      <c r="QQU1" s="18"/>
      <c r="QQV1" s="18"/>
      <c r="QQW1" s="18"/>
      <c r="QQX1" s="18"/>
      <c r="QQY1" s="18"/>
      <c r="QQZ1" s="18"/>
      <c r="QRA1" s="18"/>
      <c r="QRB1" s="18"/>
      <c r="QRC1" s="18"/>
      <c r="QRD1" s="18"/>
      <c r="QRE1" s="18"/>
      <c r="QRF1" s="18"/>
      <c r="QRG1" s="18"/>
      <c r="QRH1" s="18"/>
      <c r="QRI1" s="18"/>
      <c r="QRJ1" s="18"/>
      <c r="QRK1" s="18"/>
      <c r="QRL1" s="18"/>
      <c r="QRM1" s="18"/>
      <c r="QRN1" s="18"/>
      <c r="QRO1" s="18"/>
      <c r="QRP1" s="18"/>
      <c r="QRQ1" s="18"/>
      <c r="QRR1" s="18"/>
      <c r="QRS1" s="18"/>
      <c r="QRT1" s="18"/>
      <c r="QRU1" s="18"/>
      <c r="QRV1" s="18"/>
      <c r="QRW1" s="18"/>
      <c r="QRX1" s="18"/>
      <c r="QRY1" s="18"/>
      <c r="QRZ1" s="18"/>
      <c r="QSA1" s="18"/>
      <c r="QSB1" s="18"/>
      <c r="QSC1" s="18"/>
      <c r="QSD1" s="18"/>
      <c r="QSE1" s="18"/>
      <c r="QSF1" s="18"/>
      <c r="QSG1" s="18"/>
      <c r="QSH1" s="18"/>
      <c r="QSI1" s="18"/>
      <c r="QSJ1" s="18"/>
      <c r="QSK1" s="18"/>
      <c r="QSL1" s="18"/>
      <c r="QSM1" s="18"/>
      <c r="QSN1" s="18"/>
      <c r="QSO1" s="18"/>
      <c r="QSP1" s="18"/>
      <c r="QSQ1" s="18"/>
      <c r="QSR1" s="18"/>
      <c r="QSS1" s="18"/>
      <c r="QST1" s="18"/>
      <c r="QSU1" s="18"/>
      <c r="QSV1" s="18"/>
      <c r="QSW1" s="18"/>
      <c r="QSX1" s="18"/>
      <c r="QSY1" s="18"/>
      <c r="QSZ1" s="18"/>
      <c r="QTA1" s="18"/>
      <c r="QTB1" s="18"/>
      <c r="QTC1" s="18"/>
      <c r="QTD1" s="18"/>
      <c r="QTE1" s="18"/>
      <c r="QTF1" s="18"/>
      <c r="QTG1" s="18"/>
      <c r="QTH1" s="18"/>
      <c r="QTI1" s="18"/>
      <c r="QTJ1" s="18"/>
      <c r="QTK1" s="18"/>
      <c r="QTL1" s="18"/>
      <c r="QTM1" s="18"/>
      <c r="QTN1" s="18"/>
      <c r="QTO1" s="18"/>
      <c r="QTP1" s="18"/>
      <c r="QTQ1" s="18"/>
      <c r="QTR1" s="18"/>
      <c r="QTS1" s="18"/>
      <c r="QTT1" s="18"/>
      <c r="QTU1" s="18"/>
      <c r="QTV1" s="18"/>
      <c r="QTW1" s="18"/>
      <c r="QTX1" s="18"/>
      <c r="QTY1" s="18"/>
      <c r="QTZ1" s="18"/>
      <c r="QUA1" s="18"/>
      <c r="QUB1" s="18"/>
      <c r="QUC1" s="18"/>
      <c r="QUD1" s="18"/>
      <c r="QUE1" s="18"/>
      <c r="QUF1" s="18"/>
      <c r="QUG1" s="18"/>
      <c r="QUH1" s="18"/>
      <c r="QUI1" s="18"/>
      <c r="QUJ1" s="18"/>
      <c r="QUK1" s="18"/>
      <c r="QUL1" s="18"/>
      <c r="QUM1" s="18"/>
      <c r="QUN1" s="18"/>
      <c r="QUO1" s="18"/>
      <c r="QUP1" s="18"/>
      <c r="QUQ1" s="18"/>
      <c r="QUR1" s="18"/>
      <c r="QUS1" s="18"/>
      <c r="QUT1" s="18"/>
      <c r="QUU1" s="18"/>
      <c r="QUV1" s="18"/>
      <c r="QUW1" s="18"/>
      <c r="QUX1" s="18"/>
      <c r="QUY1" s="18"/>
      <c r="QUZ1" s="18"/>
      <c r="QVA1" s="18"/>
      <c r="QVB1" s="18"/>
      <c r="QVC1" s="18"/>
      <c r="QVD1" s="18"/>
      <c r="QVE1" s="18"/>
      <c r="QVF1" s="18"/>
      <c r="QVG1" s="18"/>
      <c r="QVH1" s="18"/>
      <c r="QVI1" s="18"/>
      <c r="QVJ1" s="18"/>
      <c r="QVK1" s="18"/>
      <c r="QVL1" s="18"/>
      <c r="QVM1" s="18"/>
      <c r="QVN1" s="18"/>
      <c r="QVO1" s="18"/>
      <c r="QVP1" s="18"/>
      <c r="QVQ1" s="18"/>
      <c r="QVR1" s="18"/>
      <c r="QVS1" s="18"/>
      <c r="QVT1" s="18"/>
      <c r="QVU1" s="18"/>
      <c r="QVV1" s="18"/>
      <c r="QVW1" s="18"/>
      <c r="QVX1" s="18"/>
      <c r="QVY1" s="18"/>
      <c r="QVZ1" s="18"/>
      <c r="QWA1" s="18"/>
      <c r="QWB1" s="18"/>
      <c r="QWC1" s="18"/>
      <c r="QWD1" s="18"/>
      <c r="QWE1" s="18"/>
      <c r="QWF1" s="18"/>
      <c r="QWG1" s="18"/>
      <c r="QWH1" s="18"/>
      <c r="QWI1" s="18"/>
      <c r="QWJ1" s="18"/>
      <c r="QWK1" s="18"/>
      <c r="QWL1" s="18"/>
      <c r="QWM1" s="18"/>
      <c r="QWN1" s="18"/>
      <c r="QWO1" s="18"/>
      <c r="QWP1" s="18"/>
      <c r="QWQ1" s="18"/>
      <c r="QWR1" s="18"/>
      <c r="QWS1" s="18"/>
      <c r="QWT1" s="18"/>
      <c r="QWU1" s="18"/>
      <c r="QWV1" s="18"/>
      <c r="QWW1" s="18"/>
      <c r="QWX1" s="18"/>
      <c r="QWY1" s="18"/>
      <c r="QWZ1" s="18"/>
      <c r="QXA1" s="18"/>
      <c r="QXB1" s="18"/>
      <c r="QXC1" s="18"/>
      <c r="QXD1" s="18"/>
      <c r="QXE1" s="18"/>
      <c r="QXF1" s="18"/>
      <c r="QXG1" s="18"/>
      <c r="QXH1" s="18"/>
      <c r="QXI1" s="18"/>
      <c r="QXJ1" s="18"/>
      <c r="QXK1" s="18"/>
      <c r="QXL1" s="18"/>
      <c r="QXM1" s="18"/>
      <c r="QXN1" s="18"/>
      <c r="QXO1" s="18"/>
      <c r="QXP1" s="18"/>
      <c r="QXQ1" s="18"/>
      <c r="QXR1" s="18"/>
      <c r="QXS1" s="18"/>
      <c r="QXT1" s="18"/>
      <c r="QXU1" s="18"/>
      <c r="QXV1" s="18"/>
      <c r="QXW1" s="18"/>
      <c r="QXX1" s="18"/>
      <c r="QXY1" s="18"/>
      <c r="QXZ1" s="18"/>
      <c r="QYA1" s="18"/>
      <c r="QYB1" s="18"/>
      <c r="QYC1" s="18"/>
      <c r="QYD1" s="18"/>
      <c r="QYE1" s="18"/>
      <c r="QYF1" s="18"/>
      <c r="QYG1" s="18"/>
      <c r="QYH1" s="18"/>
      <c r="QYI1" s="18"/>
      <c r="QYJ1" s="18"/>
      <c r="QYK1" s="18"/>
      <c r="QYL1" s="18"/>
      <c r="QYM1" s="18"/>
      <c r="QYN1" s="18"/>
      <c r="QYO1" s="18"/>
      <c r="QYP1" s="18"/>
      <c r="QYQ1" s="18"/>
      <c r="QYR1" s="18"/>
      <c r="QYS1" s="18"/>
      <c r="QYT1" s="18"/>
      <c r="QYU1" s="18"/>
      <c r="QYV1" s="18"/>
      <c r="QYW1" s="18"/>
      <c r="QYX1" s="18"/>
      <c r="QYY1" s="18"/>
      <c r="QYZ1" s="18"/>
      <c r="QZA1" s="18"/>
      <c r="QZB1" s="18"/>
      <c r="QZC1" s="18"/>
      <c r="QZD1" s="18"/>
      <c r="QZE1" s="18"/>
      <c r="QZF1" s="18"/>
      <c r="QZG1" s="18"/>
      <c r="QZH1" s="18"/>
      <c r="QZI1" s="18"/>
      <c r="QZJ1" s="18"/>
      <c r="QZK1" s="18"/>
      <c r="QZL1" s="18"/>
      <c r="QZM1" s="18"/>
      <c r="QZN1" s="18"/>
      <c r="QZO1" s="18"/>
      <c r="QZP1" s="18"/>
      <c r="QZQ1" s="18"/>
      <c r="QZR1" s="18"/>
      <c r="QZS1" s="18"/>
      <c r="QZT1" s="18"/>
      <c r="QZU1" s="18"/>
      <c r="QZV1" s="18"/>
      <c r="QZW1" s="18"/>
      <c r="QZX1" s="18"/>
      <c r="QZY1" s="18"/>
      <c r="QZZ1" s="18"/>
      <c r="RAA1" s="18"/>
      <c r="RAB1" s="18"/>
      <c r="RAC1" s="18"/>
      <c r="RAD1" s="18"/>
      <c r="RAE1" s="18"/>
      <c r="RAF1" s="18"/>
      <c r="RAG1" s="18"/>
      <c r="RAH1" s="18"/>
      <c r="RAI1" s="18"/>
      <c r="RAJ1" s="18"/>
      <c r="RAK1" s="18"/>
      <c r="RAL1" s="18"/>
      <c r="RAM1" s="18"/>
      <c r="RAN1" s="18"/>
      <c r="RAO1" s="18"/>
      <c r="RAP1" s="18"/>
      <c r="RAQ1" s="18"/>
      <c r="RAR1" s="18"/>
      <c r="RAS1" s="18"/>
      <c r="RAT1" s="18"/>
      <c r="RAU1" s="18"/>
      <c r="RAV1" s="18"/>
      <c r="RAW1" s="18"/>
      <c r="RAX1" s="18"/>
      <c r="RAY1" s="18"/>
      <c r="RAZ1" s="18"/>
      <c r="RBA1" s="18"/>
      <c r="RBB1" s="18"/>
      <c r="RBC1" s="18"/>
      <c r="RBD1" s="18"/>
      <c r="RBE1" s="18"/>
      <c r="RBF1" s="18"/>
      <c r="RBG1" s="18"/>
      <c r="RBH1" s="18"/>
      <c r="RBI1" s="18"/>
      <c r="RBJ1" s="18"/>
      <c r="RBK1" s="18"/>
      <c r="RBL1" s="18"/>
      <c r="RBM1" s="18"/>
      <c r="RBN1" s="18"/>
      <c r="RBO1" s="18"/>
      <c r="RBP1" s="18"/>
      <c r="RBQ1" s="18"/>
      <c r="RBR1" s="18"/>
      <c r="RBS1" s="18"/>
      <c r="RBT1" s="18"/>
      <c r="RBU1" s="18"/>
      <c r="RBV1" s="18"/>
      <c r="RBW1" s="18"/>
      <c r="RBX1" s="18"/>
      <c r="RBY1" s="18"/>
      <c r="RBZ1" s="18"/>
      <c r="RCA1" s="18"/>
      <c r="RCB1" s="18"/>
      <c r="RCC1" s="18"/>
      <c r="RCD1" s="18"/>
      <c r="RCE1" s="18"/>
      <c r="RCF1" s="18"/>
      <c r="RCG1" s="18"/>
      <c r="RCH1" s="18"/>
      <c r="RCI1" s="18"/>
      <c r="RCJ1" s="18"/>
      <c r="RCK1" s="18"/>
      <c r="RCL1" s="18"/>
      <c r="RCM1" s="18"/>
      <c r="RCN1" s="18"/>
      <c r="RCO1" s="18"/>
      <c r="RCP1" s="18"/>
      <c r="RCQ1" s="18"/>
      <c r="RCR1" s="18"/>
      <c r="RCS1" s="18"/>
      <c r="RCT1" s="18"/>
      <c r="RCU1" s="18"/>
      <c r="RCV1" s="18"/>
      <c r="RCW1" s="18"/>
      <c r="RCX1" s="18"/>
      <c r="RCY1" s="18"/>
      <c r="RCZ1" s="18"/>
      <c r="RDA1" s="18"/>
      <c r="RDB1" s="18"/>
      <c r="RDC1" s="18"/>
      <c r="RDD1" s="18"/>
      <c r="RDE1" s="18"/>
      <c r="RDF1" s="18"/>
      <c r="RDG1" s="18"/>
      <c r="RDH1" s="18"/>
      <c r="RDI1" s="18"/>
      <c r="RDJ1" s="18"/>
      <c r="RDK1" s="18"/>
      <c r="RDL1" s="18"/>
      <c r="RDM1" s="18"/>
      <c r="RDN1" s="18"/>
      <c r="RDO1" s="18"/>
      <c r="RDP1" s="18"/>
      <c r="RDQ1" s="18"/>
      <c r="RDR1" s="18"/>
      <c r="RDS1" s="18"/>
      <c r="RDT1" s="18"/>
      <c r="RDU1" s="18"/>
      <c r="RDV1" s="18"/>
      <c r="RDW1" s="18"/>
      <c r="RDX1" s="18"/>
      <c r="RDY1" s="18"/>
      <c r="RDZ1" s="18"/>
      <c r="REA1" s="18"/>
      <c r="REB1" s="18"/>
      <c r="REC1" s="18"/>
      <c r="RED1" s="18"/>
      <c r="REE1" s="18"/>
      <c r="REF1" s="18"/>
      <c r="REG1" s="18"/>
      <c r="REH1" s="18"/>
      <c r="REI1" s="18"/>
      <c r="REJ1" s="18"/>
      <c r="REK1" s="18"/>
      <c r="REL1" s="18"/>
      <c r="REM1" s="18"/>
      <c r="REN1" s="18"/>
      <c r="REO1" s="18"/>
      <c r="REP1" s="18"/>
      <c r="REQ1" s="18"/>
      <c r="RER1" s="18"/>
      <c r="RES1" s="18"/>
      <c r="RET1" s="18"/>
      <c r="REU1" s="18"/>
      <c r="REV1" s="18"/>
      <c r="REW1" s="18"/>
      <c r="REX1" s="18"/>
      <c r="REY1" s="18"/>
      <c r="REZ1" s="18"/>
      <c r="RFA1" s="18"/>
      <c r="RFB1" s="18"/>
      <c r="RFC1" s="18"/>
      <c r="RFD1" s="18"/>
      <c r="RFE1" s="18"/>
      <c r="RFF1" s="18"/>
      <c r="RFG1" s="18"/>
      <c r="RFH1" s="18"/>
      <c r="RFI1" s="18"/>
      <c r="RFJ1" s="18"/>
      <c r="RFK1" s="18"/>
      <c r="RFL1" s="18"/>
      <c r="RFM1" s="18"/>
      <c r="RFN1" s="18"/>
      <c r="RFO1" s="18"/>
      <c r="RFP1" s="18"/>
      <c r="RFQ1" s="18"/>
      <c r="RFR1" s="18"/>
      <c r="RFS1" s="18"/>
      <c r="RFT1" s="18"/>
      <c r="RFU1" s="18"/>
      <c r="RFV1" s="18"/>
      <c r="RFW1" s="18"/>
      <c r="RFX1" s="18"/>
      <c r="RFY1" s="18"/>
      <c r="RFZ1" s="18"/>
      <c r="RGA1" s="18"/>
      <c r="RGB1" s="18"/>
      <c r="RGC1" s="18"/>
      <c r="RGD1" s="18"/>
      <c r="RGE1" s="18"/>
      <c r="RGF1" s="18"/>
      <c r="RGG1" s="18"/>
      <c r="RGH1" s="18"/>
      <c r="RGI1" s="18"/>
      <c r="RGJ1" s="18"/>
      <c r="RGK1" s="18"/>
      <c r="RGL1" s="18"/>
      <c r="RGM1" s="18"/>
      <c r="RGN1" s="18"/>
      <c r="RGO1" s="18"/>
      <c r="RGP1" s="18"/>
      <c r="RGQ1" s="18"/>
      <c r="RGR1" s="18"/>
      <c r="RGS1" s="18"/>
      <c r="RGT1" s="18"/>
      <c r="RGU1" s="18"/>
      <c r="RGV1" s="18"/>
      <c r="RGW1" s="18"/>
      <c r="RGX1" s="18"/>
      <c r="RGY1" s="18"/>
      <c r="RGZ1" s="18"/>
      <c r="RHA1" s="18"/>
      <c r="RHB1" s="18"/>
      <c r="RHC1" s="18"/>
      <c r="RHD1" s="18"/>
      <c r="RHE1" s="18"/>
      <c r="RHF1" s="18"/>
      <c r="RHG1" s="18"/>
      <c r="RHH1" s="18"/>
      <c r="RHI1" s="18"/>
      <c r="RHJ1" s="18"/>
      <c r="RHK1" s="18"/>
      <c r="RHL1" s="18"/>
      <c r="RHM1" s="18"/>
      <c r="RHN1" s="18"/>
      <c r="RHO1" s="18"/>
      <c r="RHP1" s="18"/>
      <c r="RHQ1" s="18"/>
      <c r="RHR1" s="18"/>
      <c r="RHS1" s="18"/>
      <c r="RHT1" s="18"/>
      <c r="RHU1" s="18"/>
      <c r="RHV1" s="18"/>
      <c r="RHW1" s="18"/>
      <c r="RHX1" s="18"/>
      <c r="RHY1" s="18"/>
      <c r="RHZ1" s="18"/>
      <c r="RIA1" s="18"/>
      <c r="RIB1" s="18"/>
      <c r="RIC1" s="18"/>
      <c r="RID1" s="18"/>
      <c r="RIE1" s="18"/>
      <c r="RIF1" s="18"/>
      <c r="RIG1" s="18"/>
      <c r="RIH1" s="18"/>
      <c r="RII1" s="18"/>
      <c r="RIJ1" s="18"/>
      <c r="RIK1" s="18"/>
      <c r="RIL1" s="18"/>
      <c r="RIM1" s="18"/>
      <c r="RIN1" s="18"/>
      <c r="RIO1" s="18"/>
      <c r="RIP1" s="18"/>
      <c r="RIQ1" s="18"/>
      <c r="RIR1" s="18"/>
      <c r="RIS1" s="18"/>
      <c r="RIT1" s="18"/>
      <c r="RIU1" s="18"/>
      <c r="RIV1" s="18"/>
      <c r="RIW1" s="18"/>
      <c r="RIX1" s="18"/>
      <c r="RIY1" s="18"/>
      <c r="RIZ1" s="18"/>
      <c r="RJA1" s="18"/>
      <c r="RJB1" s="18"/>
      <c r="RJC1" s="18"/>
      <c r="RJD1" s="18"/>
      <c r="RJE1" s="18"/>
      <c r="RJF1" s="18"/>
      <c r="RJG1" s="18"/>
      <c r="RJH1" s="18"/>
      <c r="RJI1" s="18"/>
      <c r="RJJ1" s="18"/>
      <c r="RJK1" s="18"/>
      <c r="RJL1" s="18"/>
      <c r="RJM1" s="18"/>
      <c r="RJN1" s="18"/>
      <c r="RJO1" s="18"/>
      <c r="RJP1" s="18"/>
      <c r="RJQ1" s="18"/>
      <c r="RJR1" s="18"/>
      <c r="RJS1" s="18"/>
      <c r="RJT1" s="18"/>
      <c r="RJU1" s="18"/>
      <c r="RJV1" s="18"/>
      <c r="RJW1" s="18"/>
      <c r="RJX1" s="18"/>
      <c r="RJY1" s="18"/>
      <c r="RJZ1" s="18"/>
      <c r="RKA1" s="18"/>
      <c r="RKB1" s="18"/>
      <c r="RKC1" s="18"/>
      <c r="RKD1" s="18"/>
      <c r="RKE1" s="18"/>
      <c r="RKF1" s="18"/>
      <c r="RKG1" s="18"/>
      <c r="RKH1" s="18"/>
      <c r="RKI1" s="18"/>
      <c r="RKJ1" s="18"/>
      <c r="RKK1" s="18"/>
      <c r="RKL1" s="18"/>
      <c r="RKM1" s="18"/>
      <c r="RKN1" s="18"/>
      <c r="RKO1" s="18"/>
      <c r="RKP1" s="18"/>
      <c r="RKQ1" s="18"/>
      <c r="RKR1" s="18"/>
      <c r="RKS1" s="18"/>
      <c r="RKT1" s="18"/>
      <c r="RKU1" s="18"/>
      <c r="RKV1" s="18"/>
      <c r="RKW1" s="18"/>
      <c r="RKX1" s="18"/>
      <c r="RKY1" s="18"/>
      <c r="RKZ1" s="18"/>
      <c r="RLA1" s="18"/>
      <c r="RLB1" s="18"/>
      <c r="RLC1" s="18"/>
      <c r="RLD1" s="18"/>
      <c r="RLE1" s="18"/>
      <c r="RLF1" s="18"/>
      <c r="RLG1" s="18"/>
      <c r="RLH1" s="18"/>
      <c r="RLI1" s="18"/>
      <c r="RLJ1" s="18"/>
      <c r="RLK1" s="18"/>
      <c r="RLL1" s="18"/>
      <c r="RLM1" s="18"/>
      <c r="RLN1" s="18"/>
      <c r="RLO1" s="18"/>
      <c r="RLP1" s="18"/>
      <c r="RLQ1" s="18"/>
      <c r="RLR1" s="18"/>
      <c r="RLS1" s="18"/>
      <c r="RLT1" s="18"/>
      <c r="RLU1" s="18"/>
      <c r="RLV1" s="18"/>
      <c r="RLW1" s="18"/>
      <c r="RLX1" s="18"/>
      <c r="RLY1" s="18"/>
      <c r="RLZ1" s="18"/>
      <c r="RMA1" s="18"/>
      <c r="RMB1" s="18"/>
      <c r="RMC1" s="18"/>
      <c r="RMD1" s="18"/>
      <c r="RME1" s="18"/>
      <c r="RMF1" s="18"/>
      <c r="RMG1" s="18"/>
      <c r="RMH1" s="18"/>
      <c r="RMI1" s="18"/>
      <c r="RMJ1" s="18"/>
      <c r="RMK1" s="18"/>
      <c r="RML1" s="18"/>
      <c r="RMM1" s="18"/>
      <c r="RMN1" s="18"/>
      <c r="RMO1" s="18"/>
      <c r="RMP1" s="18"/>
      <c r="RMQ1" s="18"/>
      <c r="RMR1" s="18"/>
      <c r="RMS1" s="18"/>
      <c r="RMT1" s="18"/>
      <c r="RMU1" s="18"/>
      <c r="RMV1" s="18"/>
      <c r="RMW1" s="18"/>
      <c r="RMX1" s="18"/>
      <c r="RMY1" s="18"/>
      <c r="RMZ1" s="18"/>
      <c r="RNA1" s="18"/>
      <c r="RNB1" s="18"/>
      <c r="RNC1" s="18"/>
      <c r="RND1" s="18"/>
      <c r="RNE1" s="18"/>
      <c r="RNF1" s="18"/>
      <c r="RNG1" s="18"/>
      <c r="RNH1" s="18"/>
      <c r="RNI1" s="18"/>
      <c r="RNJ1" s="18"/>
      <c r="RNK1" s="18"/>
      <c r="RNL1" s="18"/>
      <c r="RNM1" s="18"/>
      <c r="RNN1" s="18"/>
      <c r="RNO1" s="18"/>
      <c r="RNP1" s="18"/>
      <c r="RNQ1" s="18"/>
      <c r="RNR1" s="18"/>
      <c r="RNS1" s="18"/>
      <c r="RNT1" s="18"/>
      <c r="RNU1" s="18"/>
      <c r="RNV1" s="18"/>
      <c r="RNW1" s="18"/>
      <c r="RNX1" s="18"/>
      <c r="RNY1" s="18"/>
      <c r="RNZ1" s="18"/>
      <c r="ROA1" s="18"/>
      <c r="ROB1" s="18"/>
      <c r="ROC1" s="18"/>
      <c r="ROD1" s="18"/>
      <c r="ROE1" s="18"/>
      <c r="ROF1" s="18"/>
      <c r="ROG1" s="18"/>
      <c r="ROH1" s="18"/>
      <c r="ROI1" s="18"/>
      <c r="ROJ1" s="18"/>
      <c r="ROK1" s="18"/>
      <c r="ROL1" s="18"/>
      <c r="ROM1" s="18"/>
      <c r="RON1" s="18"/>
      <c r="ROO1" s="18"/>
      <c r="ROP1" s="18"/>
      <c r="ROQ1" s="18"/>
      <c r="ROR1" s="18"/>
      <c r="ROS1" s="18"/>
      <c r="ROT1" s="18"/>
      <c r="ROU1" s="18"/>
      <c r="ROV1" s="18"/>
      <c r="ROW1" s="18"/>
      <c r="ROX1" s="18"/>
      <c r="ROY1" s="18"/>
      <c r="ROZ1" s="18"/>
      <c r="RPA1" s="18"/>
      <c r="RPB1" s="18"/>
      <c r="RPC1" s="18"/>
      <c r="RPD1" s="18"/>
      <c r="RPE1" s="18"/>
      <c r="RPF1" s="18"/>
      <c r="RPG1" s="18"/>
      <c r="RPH1" s="18"/>
      <c r="RPI1" s="18"/>
      <c r="RPJ1" s="18"/>
      <c r="RPK1" s="18"/>
      <c r="RPL1" s="18"/>
      <c r="RPM1" s="18"/>
      <c r="RPN1" s="18"/>
      <c r="RPO1" s="18"/>
      <c r="RPP1" s="18"/>
      <c r="RPQ1" s="18"/>
      <c r="RPR1" s="18"/>
      <c r="RPS1" s="18"/>
      <c r="RPT1" s="18"/>
      <c r="RPU1" s="18"/>
      <c r="RPV1" s="18"/>
      <c r="RPW1" s="18"/>
      <c r="RPX1" s="18"/>
      <c r="RPY1" s="18"/>
      <c r="RPZ1" s="18"/>
      <c r="RQA1" s="18"/>
      <c r="RQB1" s="18"/>
      <c r="RQC1" s="18"/>
      <c r="RQD1" s="18"/>
      <c r="RQE1" s="18"/>
      <c r="RQF1" s="18"/>
      <c r="RQG1" s="18"/>
      <c r="RQH1" s="18"/>
      <c r="RQI1" s="18"/>
      <c r="RQJ1" s="18"/>
      <c r="RQK1" s="18"/>
      <c r="RQL1" s="18"/>
      <c r="RQM1" s="18"/>
      <c r="RQN1" s="18"/>
      <c r="RQO1" s="18"/>
      <c r="RQP1" s="18"/>
      <c r="RQQ1" s="18"/>
      <c r="RQR1" s="18"/>
      <c r="RQS1" s="18"/>
      <c r="RQT1" s="18"/>
      <c r="RQU1" s="18"/>
      <c r="RQV1" s="18"/>
      <c r="RQW1" s="18"/>
      <c r="RQX1" s="18"/>
      <c r="RQY1" s="18"/>
      <c r="RQZ1" s="18"/>
      <c r="RRA1" s="18"/>
      <c r="RRB1" s="18"/>
      <c r="RRC1" s="18"/>
      <c r="RRD1" s="18"/>
      <c r="RRE1" s="18"/>
      <c r="RRF1" s="18"/>
      <c r="RRG1" s="18"/>
      <c r="RRH1" s="18"/>
      <c r="RRI1" s="18"/>
      <c r="RRJ1" s="18"/>
      <c r="RRK1" s="18"/>
      <c r="RRL1" s="18"/>
      <c r="RRM1" s="18"/>
      <c r="RRN1" s="18"/>
      <c r="RRO1" s="18"/>
      <c r="RRP1" s="18"/>
      <c r="RRQ1" s="18"/>
      <c r="RRR1" s="18"/>
      <c r="RRS1" s="18"/>
      <c r="RRT1" s="18"/>
      <c r="RRU1" s="18"/>
      <c r="RRV1" s="18"/>
      <c r="RRW1" s="18"/>
      <c r="RRX1" s="18"/>
      <c r="RRY1" s="18"/>
      <c r="RRZ1" s="18"/>
      <c r="RSA1" s="18"/>
      <c r="RSB1" s="18"/>
      <c r="RSC1" s="18"/>
      <c r="RSD1" s="18"/>
      <c r="RSE1" s="18"/>
      <c r="RSF1" s="18"/>
      <c r="RSG1" s="18"/>
      <c r="RSH1" s="18"/>
      <c r="RSI1" s="18"/>
      <c r="RSJ1" s="18"/>
      <c r="RSK1" s="18"/>
      <c r="RSL1" s="18"/>
      <c r="RSM1" s="18"/>
      <c r="RSN1" s="18"/>
      <c r="RSO1" s="18"/>
      <c r="RSP1" s="18"/>
      <c r="RSQ1" s="18"/>
      <c r="RSR1" s="18"/>
      <c r="RSS1" s="18"/>
      <c r="RST1" s="18"/>
      <c r="RSU1" s="18"/>
      <c r="RSV1" s="18"/>
      <c r="RSW1" s="18"/>
      <c r="RSX1" s="18"/>
      <c r="RSY1" s="18"/>
      <c r="RSZ1" s="18"/>
      <c r="RTA1" s="18"/>
      <c r="RTB1" s="18"/>
      <c r="RTC1" s="18"/>
      <c r="RTD1" s="18"/>
      <c r="RTE1" s="18"/>
      <c r="RTF1" s="18"/>
      <c r="RTG1" s="18"/>
      <c r="RTH1" s="18"/>
      <c r="RTI1" s="18"/>
      <c r="RTJ1" s="18"/>
      <c r="RTK1" s="18"/>
      <c r="RTL1" s="18"/>
      <c r="RTM1" s="18"/>
      <c r="RTN1" s="18"/>
      <c r="RTO1" s="18"/>
      <c r="RTP1" s="18"/>
      <c r="RTQ1" s="18"/>
      <c r="RTR1" s="18"/>
      <c r="RTS1" s="18"/>
      <c r="RTT1" s="18"/>
      <c r="RTU1" s="18"/>
      <c r="RTV1" s="18"/>
      <c r="RTW1" s="18"/>
      <c r="RTX1" s="18"/>
      <c r="RTY1" s="18"/>
      <c r="RTZ1" s="18"/>
      <c r="RUA1" s="18"/>
      <c r="RUB1" s="18"/>
      <c r="RUC1" s="18"/>
      <c r="RUD1" s="18"/>
      <c r="RUE1" s="18"/>
      <c r="RUF1" s="18"/>
      <c r="RUG1" s="18"/>
      <c r="RUH1" s="18"/>
      <c r="RUI1" s="18"/>
      <c r="RUJ1" s="18"/>
      <c r="RUK1" s="18"/>
      <c r="RUL1" s="18"/>
      <c r="RUM1" s="18"/>
      <c r="RUN1" s="18"/>
      <c r="RUO1" s="18"/>
      <c r="RUP1" s="18"/>
      <c r="RUQ1" s="18"/>
      <c r="RUR1" s="18"/>
      <c r="RUS1" s="18"/>
      <c r="RUT1" s="18"/>
      <c r="RUU1" s="18"/>
      <c r="RUV1" s="18"/>
      <c r="RUW1" s="18"/>
      <c r="RUX1" s="18"/>
      <c r="RUY1" s="18"/>
      <c r="RUZ1" s="18"/>
      <c r="RVA1" s="18"/>
      <c r="RVB1" s="18"/>
      <c r="RVC1" s="18"/>
      <c r="RVD1" s="18"/>
      <c r="RVE1" s="18"/>
      <c r="RVF1" s="18"/>
      <c r="RVG1" s="18"/>
      <c r="RVH1" s="18"/>
      <c r="RVI1" s="18"/>
      <c r="RVJ1" s="18"/>
      <c r="RVK1" s="18"/>
      <c r="RVL1" s="18"/>
      <c r="RVM1" s="18"/>
      <c r="RVN1" s="18"/>
      <c r="RVO1" s="18"/>
      <c r="RVP1" s="18"/>
      <c r="RVQ1" s="18"/>
      <c r="RVR1" s="18"/>
      <c r="RVS1" s="18"/>
      <c r="RVT1" s="18"/>
      <c r="RVU1" s="18"/>
      <c r="RVV1" s="18"/>
      <c r="RVW1" s="18"/>
      <c r="RVX1" s="18"/>
      <c r="RVY1" s="18"/>
      <c r="RVZ1" s="18"/>
      <c r="RWA1" s="18"/>
      <c r="RWB1" s="18"/>
      <c r="RWC1" s="18"/>
      <c r="RWD1" s="18"/>
      <c r="RWE1" s="18"/>
      <c r="RWF1" s="18"/>
      <c r="RWG1" s="18"/>
      <c r="RWH1" s="18"/>
      <c r="RWI1" s="18"/>
      <c r="RWJ1" s="18"/>
      <c r="RWK1" s="18"/>
      <c r="RWL1" s="18"/>
      <c r="RWM1" s="18"/>
      <c r="RWN1" s="18"/>
      <c r="RWO1" s="18"/>
      <c r="RWP1" s="18"/>
      <c r="RWQ1" s="18"/>
      <c r="RWR1" s="18"/>
      <c r="RWS1" s="18"/>
      <c r="RWT1" s="18"/>
      <c r="RWU1" s="18"/>
      <c r="RWV1" s="18"/>
      <c r="RWW1" s="18"/>
      <c r="RWX1" s="18"/>
      <c r="RWY1" s="18"/>
      <c r="RWZ1" s="18"/>
      <c r="RXA1" s="18"/>
      <c r="RXB1" s="18"/>
      <c r="RXC1" s="18"/>
      <c r="RXD1" s="18"/>
      <c r="RXE1" s="18"/>
      <c r="RXF1" s="18"/>
      <c r="RXG1" s="18"/>
      <c r="RXH1" s="18"/>
      <c r="RXI1" s="18"/>
      <c r="RXJ1" s="18"/>
      <c r="RXK1" s="18"/>
      <c r="RXL1" s="18"/>
      <c r="RXM1" s="18"/>
      <c r="RXN1" s="18"/>
      <c r="RXO1" s="18"/>
      <c r="RXP1" s="18"/>
      <c r="RXQ1" s="18"/>
      <c r="RXR1" s="18"/>
      <c r="RXS1" s="18"/>
      <c r="RXT1" s="18"/>
      <c r="RXU1" s="18"/>
      <c r="RXV1" s="18"/>
      <c r="RXW1" s="18"/>
      <c r="RXX1" s="18"/>
      <c r="RXY1" s="18"/>
      <c r="RXZ1" s="18"/>
      <c r="RYA1" s="18"/>
      <c r="RYB1" s="18"/>
      <c r="RYC1" s="18"/>
      <c r="RYD1" s="18"/>
      <c r="RYE1" s="18"/>
      <c r="RYF1" s="18"/>
      <c r="RYG1" s="18"/>
      <c r="RYH1" s="18"/>
      <c r="RYI1" s="18"/>
      <c r="RYJ1" s="18"/>
      <c r="RYK1" s="18"/>
      <c r="RYL1" s="18"/>
      <c r="RYM1" s="18"/>
      <c r="RYN1" s="18"/>
      <c r="RYO1" s="18"/>
      <c r="RYP1" s="18"/>
      <c r="RYQ1" s="18"/>
      <c r="RYR1" s="18"/>
      <c r="RYS1" s="18"/>
      <c r="RYT1" s="18"/>
      <c r="RYU1" s="18"/>
      <c r="RYV1" s="18"/>
      <c r="RYW1" s="18"/>
      <c r="RYX1" s="18"/>
      <c r="RYY1" s="18"/>
      <c r="RYZ1" s="18"/>
      <c r="RZA1" s="18"/>
      <c r="RZB1" s="18"/>
      <c r="RZC1" s="18"/>
      <c r="RZD1" s="18"/>
      <c r="RZE1" s="18"/>
      <c r="RZF1" s="18"/>
      <c r="RZG1" s="18"/>
      <c r="RZH1" s="18"/>
      <c r="RZI1" s="18"/>
      <c r="RZJ1" s="18"/>
      <c r="RZK1" s="18"/>
      <c r="RZL1" s="18"/>
      <c r="RZM1" s="18"/>
      <c r="RZN1" s="18"/>
      <c r="RZO1" s="18"/>
      <c r="RZP1" s="18"/>
      <c r="RZQ1" s="18"/>
      <c r="RZR1" s="18"/>
      <c r="RZS1" s="18"/>
      <c r="RZT1" s="18"/>
      <c r="RZU1" s="18"/>
      <c r="RZV1" s="18"/>
      <c r="RZW1" s="18"/>
      <c r="RZX1" s="18"/>
      <c r="RZY1" s="18"/>
      <c r="RZZ1" s="18"/>
      <c r="SAA1" s="18"/>
      <c r="SAB1" s="18"/>
      <c r="SAC1" s="18"/>
      <c r="SAD1" s="18"/>
      <c r="SAE1" s="18"/>
      <c r="SAF1" s="18"/>
      <c r="SAG1" s="18"/>
      <c r="SAH1" s="18"/>
      <c r="SAI1" s="18"/>
      <c r="SAJ1" s="18"/>
      <c r="SAK1" s="18"/>
      <c r="SAL1" s="18"/>
      <c r="SAM1" s="18"/>
      <c r="SAN1" s="18"/>
      <c r="SAO1" s="18"/>
      <c r="SAP1" s="18"/>
      <c r="SAQ1" s="18"/>
      <c r="SAR1" s="18"/>
      <c r="SAS1" s="18"/>
      <c r="SAT1" s="18"/>
      <c r="SAU1" s="18"/>
      <c r="SAV1" s="18"/>
      <c r="SAW1" s="18"/>
      <c r="SAX1" s="18"/>
      <c r="SAY1" s="18"/>
      <c r="SAZ1" s="18"/>
      <c r="SBA1" s="18"/>
      <c r="SBB1" s="18"/>
      <c r="SBC1" s="18"/>
      <c r="SBD1" s="18"/>
      <c r="SBE1" s="18"/>
      <c r="SBF1" s="18"/>
      <c r="SBG1" s="18"/>
      <c r="SBH1" s="18"/>
      <c r="SBI1" s="18"/>
      <c r="SBJ1" s="18"/>
      <c r="SBK1" s="18"/>
      <c r="SBL1" s="18"/>
      <c r="SBM1" s="18"/>
      <c r="SBN1" s="18"/>
      <c r="SBO1" s="18"/>
      <c r="SBP1" s="18"/>
      <c r="SBQ1" s="18"/>
      <c r="SBR1" s="18"/>
      <c r="SBS1" s="18"/>
      <c r="SBT1" s="18"/>
      <c r="SBU1" s="18"/>
      <c r="SBV1" s="18"/>
      <c r="SBW1" s="18"/>
      <c r="SBX1" s="18"/>
      <c r="SBY1" s="18"/>
      <c r="SBZ1" s="18"/>
      <c r="SCA1" s="18"/>
      <c r="SCB1" s="18"/>
      <c r="SCC1" s="18"/>
      <c r="SCD1" s="18"/>
      <c r="SCE1" s="18"/>
      <c r="SCF1" s="18"/>
      <c r="SCG1" s="18"/>
      <c r="SCH1" s="18"/>
      <c r="SCI1" s="18"/>
      <c r="SCJ1" s="18"/>
      <c r="SCK1" s="18"/>
      <c r="SCL1" s="18"/>
      <c r="SCM1" s="18"/>
      <c r="SCN1" s="18"/>
      <c r="SCO1" s="18"/>
      <c r="SCP1" s="18"/>
      <c r="SCQ1" s="18"/>
      <c r="SCR1" s="18"/>
      <c r="SCS1" s="18"/>
      <c r="SCT1" s="18"/>
      <c r="SCU1" s="18"/>
      <c r="SCV1" s="18"/>
      <c r="SCW1" s="18"/>
      <c r="SCX1" s="18"/>
      <c r="SCY1" s="18"/>
      <c r="SCZ1" s="18"/>
      <c r="SDA1" s="18"/>
      <c r="SDB1" s="18"/>
      <c r="SDC1" s="18"/>
      <c r="SDD1" s="18"/>
      <c r="SDE1" s="18"/>
      <c r="SDF1" s="18"/>
      <c r="SDG1" s="18"/>
      <c r="SDH1" s="18"/>
      <c r="SDI1" s="18"/>
      <c r="SDJ1" s="18"/>
      <c r="SDK1" s="18"/>
      <c r="SDL1" s="18"/>
      <c r="SDM1" s="18"/>
      <c r="SDN1" s="18"/>
      <c r="SDO1" s="18"/>
      <c r="SDP1" s="18"/>
      <c r="SDQ1" s="18"/>
      <c r="SDR1" s="18"/>
      <c r="SDS1" s="18"/>
      <c r="SDT1" s="18"/>
      <c r="SDU1" s="18"/>
      <c r="SDV1" s="18"/>
      <c r="SDW1" s="18"/>
      <c r="SDX1" s="18"/>
      <c r="SDY1" s="18"/>
      <c r="SDZ1" s="18"/>
      <c r="SEA1" s="18"/>
      <c r="SEB1" s="18"/>
      <c r="SEC1" s="18"/>
      <c r="SED1" s="18"/>
      <c r="SEE1" s="18"/>
      <c r="SEF1" s="18"/>
      <c r="SEG1" s="18"/>
      <c r="SEH1" s="18"/>
      <c r="SEI1" s="18"/>
      <c r="SEJ1" s="18"/>
      <c r="SEK1" s="18"/>
      <c r="SEL1" s="18"/>
      <c r="SEM1" s="18"/>
      <c r="SEN1" s="18"/>
      <c r="SEO1" s="18"/>
      <c r="SEP1" s="18"/>
      <c r="SEQ1" s="18"/>
      <c r="SER1" s="18"/>
      <c r="SES1" s="18"/>
      <c r="SET1" s="18"/>
      <c r="SEU1" s="18"/>
      <c r="SEV1" s="18"/>
      <c r="SEW1" s="18"/>
      <c r="SEX1" s="18"/>
      <c r="SEY1" s="18"/>
      <c r="SEZ1" s="18"/>
      <c r="SFA1" s="18"/>
      <c r="SFB1" s="18"/>
      <c r="SFC1" s="18"/>
      <c r="SFD1" s="18"/>
      <c r="SFE1" s="18"/>
      <c r="SFF1" s="18"/>
      <c r="SFG1" s="18"/>
      <c r="SFH1" s="18"/>
      <c r="SFI1" s="18"/>
      <c r="SFJ1" s="18"/>
      <c r="SFK1" s="18"/>
      <c r="SFL1" s="18"/>
      <c r="SFM1" s="18"/>
      <c r="SFN1" s="18"/>
      <c r="SFO1" s="18"/>
      <c r="SFP1" s="18"/>
      <c r="SFQ1" s="18"/>
      <c r="SFR1" s="18"/>
      <c r="SFS1" s="18"/>
      <c r="SFT1" s="18"/>
      <c r="SFU1" s="18"/>
      <c r="SFV1" s="18"/>
      <c r="SFW1" s="18"/>
      <c r="SFX1" s="18"/>
      <c r="SFY1" s="18"/>
      <c r="SFZ1" s="18"/>
      <c r="SGA1" s="18"/>
      <c r="SGB1" s="18"/>
      <c r="SGC1" s="18"/>
      <c r="SGD1" s="18"/>
      <c r="SGE1" s="18"/>
      <c r="SGF1" s="18"/>
      <c r="SGG1" s="18"/>
      <c r="SGH1" s="18"/>
      <c r="SGI1" s="18"/>
      <c r="SGJ1" s="18"/>
      <c r="SGK1" s="18"/>
      <c r="SGL1" s="18"/>
      <c r="SGM1" s="18"/>
      <c r="SGN1" s="18"/>
      <c r="SGO1" s="18"/>
      <c r="SGP1" s="18"/>
      <c r="SGQ1" s="18"/>
      <c r="SGR1" s="18"/>
      <c r="SGS1" s="18"/>
      <c r="SGT1" s="18"/>
      <c r="SGU1" s="18"/>
      <c r="SGV1" s="18"/>
      <c r="SGW1" s="18"/>
      <c r="SGX1" s="18"/>
      <c r="SGY1" s="18"/>
      <c r="SGZ1" s="18"/>
      <c r="SHA1" s="18"/>
      <c r="SHB1" s="18"/>
      <c r="SHC1" s="18"/>
      <c r="SHD1" s="18"/>
      <c r="SHE1" s="18"/>
      <c r="SHF1" s="18"/>
      <c r="SHG1" s="18"/>
      <c r="SHH1" s="18"/>
      <c r="SHI1" s="18"/>
      <c r="SHJ1" s="18"/>
      <c r="SHK1" s="18"/>
      <c r="SHL1" s="18"/>
      <c r="SHM1" s="18"/>
      <c r="SHN1" s="18"/>
      <c r="SHO1" s="18"/>
      <c r="SHP1" s="18"/>
      <c r="SHQ1" s="18"/>
      <c r="SHR1" s="18"/>
      <c r="SHS1" s="18"/>
      <c r="SHT1" s="18"/>
      <c r="SHU1" s="18"/>
      <c r="SHV1" s="18"/>
      <c r="SHW1" s="18"/>
      <c r="SHX1" s="18"/>
      <c r="SHY1" s="18"/>
      <c r="SHZ1" s="18"/>
      <c r="SIA1" s="18"/>
      <c r="SIB1" s="18"/>
      <c r="SIC1" s="18"/>
      <c r="SID1" s="18"/>
      <c r="SIE1" s="18"/>
      <c r="SIF1" s="18"/>
      <c r="SIG1" s="18"/>
      <c r="SIH1" s="18"/>
      <c r="SII1" s="18"/>
      <c r="SIJ1" s="18"/>
      <c r="SIK1" s="18"/>
      <c r="SIL1" s="18"/>
      <c r="SIM1" s="18"/>
      <c r="SIN1" s="18"/>
      <c r="SIO1" s="18"/>
      <c r="SIP1" s="18"/>
      <c r="SIQ1" s="18"/>
      <c r="SIR1" s="18"/>
      <c r="SIS1" s="18"/>
      <c r="SIT1" s="18"/>
      <c r="SIU1" s="18"/>
      <c r="SIV1" s="18"/>
      <c r="SIW1" s="18"/>
      <c r="SIX1" s="18"/>
      <c r="SIY1" s="18"/>
      <c r="SIZ1" s="18"/>
      <c r="SJA1" s="18"/>
      <c r="SJB1" s="18"/>
      <c r="SJC1" s="18"/>
      <c r="SJD1" s="18"/>
      <c r="SJE1" s="18"/>
      <c r="SJF1" s="18"/>
      <c r="SJG1" s="18"/>
      <c r="SJH1" s="18"/>
      <c r="SJI1" s="18"/>
      <c r="SJJ1" s="18"/>
      <c r="SJK1" s="18"/>
      <c r="SJL1" s="18"/>
      <c r="SJM1" s="18"/>
      <c r="SJN1" s="18"/>
      <c r="SJO1" s="18"/>
      <c r="SJP1" s="18"/>
      <c r="SJQ1" s="18"/>
      <c r="SJR1" s="18"/>
      <c r="SJS1" s="18"/>
      <c r="SJT1" s="18"/>
      <c r="SJU1" s="18"/>
      <c r="SJV1" s="18"/>
      <c r="SJW1" s="18"/>
      <c r="SJX1" s="18"/>
      <c r="SJY1" s="18"/>
      <c r="SJZ1" s="18"/>
      <c r="SKA1" s="18"/>
      <c r="SKB1" s="18"/>
      <c r="SKC1" s="18"/>
      <c r="SKD1" s="18"/>
      <c r="SKE1" s="18"/>
      <c r="SKF1" s="18"/>
      <c r="SKG1" s="18"/>
      <c r="SKH1" s="18"/>
      <c r="SKI1" s="18"/>
      <c r="SKJ1" s="18"/>
      <c r="SKK1" s="18"/>
      <c r="SKL1" s="18"/>
      <c r="SKM1" s="18"/>
      <c r="SKN1" s="18"/>
      <c r="SKO1" s="18"/>
      <c r="SKP1" s="18"/>
      <c r="SKQ1" s="18"/>
      <c r="SKR1" s="18"/>
      <c r="SKS1" s="18"/>
      <c r="SKT1" s="18"/>
      <c r="SKU1" s="18"/>
      <c r="SKV1" s="18"/>
      <c r="SKW1" s="18"/>
      <c r="SKX1" s="18"/>
      <c r="SKY1" s="18"/>
      <c r="SKZ1" s="18"/>
      <c r="SLA1" s="18"/>
      <c r="SLB1" s="18"/>
      <c r="SLC1" s="18"/>
      <c r="SLD1" s="18"/>
      <c r="SLE1" s="18"/>
      <c r="SLF1" s="18"/>
      <c r="SLG1" s="18"/>
      <c r="SLH1" s="18"/>
      <c r="SLI1" s="18"/>
      <c r="SLJ1" s="18"/>
      <c r="SLK1" s="18"/>
      <c r="SLL1" s="18"/>
      <c r="SLM1" s="18"/>
      <c r="SLN1" s="18"/>
      <c r="SLO1" s="18"/>
      <c r="SLP1" s="18"/>
      <c r="SLQ1" s="18"/>
      <c r="SLR1" s="18"/>
      <c r="SLS1" s="18"/>
      <c r="SLT1" s="18"/>
      <c r="SLU1" s="18"/>
      <c r="SLV1" s="18"/>
      <c r="SLW1" s="18"/>
      <c r="SLX1" s="18"/>
      <c r="SLY1" s="18"/>
      <c r="SLZ1" s="18"/>
      <c r="SMA1" s="18"/>
      <c r="SMB1" s="18"/>
      <c r="SMC1" s="18"/>
      <c r="SMD1" s="18"/>
      <c r="SME1" s="18"/>
      <c r="SMF1" s="18"/>
      <c r="SMG1" s="18"/>
      <c r="SMH1" s="18"/>
      <c r="SMI1" s="18"/>
      <c r="SMJ1" s="18"/>
      <c r="SMK1" s="18"/>
      <c r="SML1" s="18"/>
      <c r="SMM1" s="18"/>
      <c r="SMN1" s="18"/>
      <c r="SMO1" s="18"/>
      <c r="SMP1" s="18"/>
      <c r="SMQ1" s="18"/>
      <c r="SMR1" s="18"/>
      <c r="SMS1" s="18"/>
      <c r="SMT1" s="18"/>
      <c r="SMU1" s="18"/>
      <c r="SMV1" s="18"/>
      <c r="SMW1" s="18"/>
      <c r="SMX1" s="18"/>
      <c r="SMY1" s="18"/>
      <c r="SMZ1" s="18"/>
      <c r="SNA1" s="18"/>
      <c r="SNB1" s="18"/>
      <c r="SNC1" s="18"/>
      <c r="SND1" s="18"/>
      <c r="SNE1" s="18"/>
      <c r="SNF1" s="18"/>
      <c r="SNG1" s="18"/>
      <c r="SNH1" s="18"/>
      <c r="SNI1" s="18"/>
      <c r="SNJ1" s="18"/>
      <c r="SNK1" s="18"/>
      <c r="SNL1" s="18"/>
      <c r="SNM1" s="18"/>
      <c r="SNN1" s="18"/>
      <c r="SNO1" s="18"/>
      <c r="SNP1" s="18"/>
      <c r="SNQ1" s="18"/>
      <c r="SNR1" s="18"/>
      <c r="SNS1" s="18"/>
      <c r="SNT1" s="18"/>
      <c r="SNU1" s="18"/>
      <c r="SNV1" s="18"/>
      <c r="SNW1" s="18"/>
      <c r="SNX1" s="18"/>
      <c r="SNY1" s="18"/>
      <c r="SNZ1" s="18"/>
      <c r="SOA1" s="18"/>
      <c r="SOB1" s="18"/>
      <c r="SOC1" s="18"/>
      <c r="SOD1" s="18"/>
      <c r="SOE1" s="18"/>
      <c r="SOF1" s="18"/>
      <c r="SOG1" s="18"/>
      <c r="SOH1" s="18"/>
      <c r="SOI1" s="18"/>
      <c r="SOJ1" s="18"/>
      <c r="SOK1" s="18"/>
      <c r="SOL1" s="18"/>
      <c r="SOM1" s="18"/>
      <c r="SON1" s="18"/>
      <c r="SOO1" s="18"/>
      <c r="SOP1" s="18"/>
      <c r="SOQ1" s="18"/>
      <c r="SOR1" s="18"/>
      <c r="SOS1" s="18"/>
      <c r="SOT1" s="18"/>
      <c r="SOU1" s="18"/>
      <c r="SOV1" s="18"/>
      <c r="SOW1" s="18"/>
      <c r="SOX1" s="18"/>
      <c r="SOY1" s="18"/>
      <c r="SOZ1" s="18"/>
      <c r="SPA1" s="18"/>
      <c r="SPB1" s="18"/>
      <c r="SPC1" s="18"/>
      <c r="SPD1" s="18"/>
      <c r="SPE1" s="18"/>
      <c r="SPF1" s="18"/>
      <c r="SPG1" s="18"/>
      <c r="SPH1" s="18"/>
      <c r="SPI1" s="18"/>
      <c r="SPJ1" s="18"/>
      <c r="SPK1" s="18"/>
      <c r="SPL1" s="18"/>
      <c r="SPM1" s="18"/>
      <c r="SPN1" s="18"/>
      <c r="SPO1" s="18"/>
      <c r="SPP1" s="18"/>
      <c r="SPQ1" s="18"/>
      <c r="SPR1" s="18"/>
      <c r="SPS1" s="18"/>
      <c r="SPT1" s="18"/>
      <c r="SPU1" s="18"/>
      <c r="SPV1" s="18"/>
      <c r="SPW1" s="18"/>
      <c r="SPX1" s="18"/>
      <c r="SPY1" s="18"/>
      <c r="SPZ1" s="18"/>
      <c r="SQA1" s="18"/>
      <c r="SQB1" s="18"/>
      <c r="SQC1" s="18"/>
      <c r="SQD1" s="18"/>
      <c r="SQE1" s="18"/>
      <c r="SQF1" s="18"/>
      <c r="SQG1" s="18"/>
      <c r="SQH1" s="18"/>
      <c r="SQI1" s="18"/>
      <c r="SQJ1" s="18"/>
      <c r="SQK1" s="18"/>
      <c r="SQL1" s="18"/>
      <c r="SQM1" s="18"/>
      <c r="SQN1" s="18"/>
      <c r="SQO1" s="18"/>
      <c r="SQP1" s="18"/>
      <c r="SQQ1" s="18"/>
      <c r="SQR1" s="18"/>
      <c r="SQS1" s="18"/>
      <c r="SQT1" s="18"/>
      <c r="SQU1" s="18"/>
      <c r="SQV1" s="18"/>
      <c r="SQW1" s="18"/>
      <c r="SQX1" s="18"/>
      <c r="SQY1" s="18"/>
      <c r="SQZ1" s="18"/>
      <c r="SRA1" s="18"/>
      <c r="SRB1" s="18"/>
      <c r="SRC1" s="18"/>
      <c r="SRD1" s="18"/>
      <c r="SRE1" s="18"/>
      <c r="SRF1" s="18"/>
      <c r="SRG1" s="18"/>
      <c r="SRH1" s="18"/>
      <c r="SRI1" s="18"/>
      <c r="SRJ1" s="18"/>
      <c r="SRK1" s="18"/>
      <c r="SRL1" s="18"/>
      <c r="SRM1" s="18"/>
      <c r="SRN1" s="18"/>
      <c r="SRO1" s="18"/>
      <c r="SRP1" s="18"/>
      <c r="SRQ1" s="18"/>
      <c r="SRR1" s="18"/>
      <c r="SRS1" s="18"/>
      <c r="SRT1" s="18"/>
      <c r="SRU1" s="18"/>
      <c r="SRV1" s="18"/>
      <c r="SRW1" s="18"/>
      <c r="SRX1" s="18"/>
      <c r="SRY1" s="18"/>
      <c r="SRZ1" s="18"/>
      <c r="SSA1" s="18"/>
      <c r="SSB1" s="18"/>
      <c r="SSC1" s="18"/>
      <c r="SSD1" s="18"/>
      <c r="SSE1" s="18"/>
      <c r="SSF1" s="18"/>
      <c r="SSG1" s="18"/>
      <c r="SSH1" s="18"/>
      <c r="SSI1" s="18"/>
      <c r="SSJ1" s="18"/>
      <c r="SSK1" s="18"/>
      <c r="SSL1" s="18"/>
      <c r="SSM1" s="18"/>
      <c r="SSN1" s="18"/>
      <c r="SSO1" s="18"/>
      <c r="SSP1" s="18"/>
      <c r="SSQ1" s="18"/>
      <c r="SSR1" s="18"/>
      <c r="SSS1" s="18"/>
      <c r="SST1" s="18"/>
      <c r="SSU1" s="18"/>
      <c r="SSV1" s="18"/>
      <c r="SSW1" s="18"/>
      <c r="SSX1" s="18"/>
      <c r="SSY1" s="18"/>
      <c r="SSZ1" s="18"/>
      <c r="STA1" s="18"/>
      <c r="STB1" s="18"/>
      <c r="STC1" s="18"/>
      <c r="STD1" s="18"/>
      <c r="STE1" s="18"/>
      <c r="STF1" s="18"/>
      <c r="STG1" s="18"/>
      <c r="STH1" s="18"/>
      <c r="STI1" s="18"/>
      <c r="STJ1" s="18"/>
      <c r="STK1" s="18"/>
      <c r="STL1" s="18"/>
      <c r="STM1" s="18"/>
      <c r="STN1" s="18"/>
      <c r="STO1" s="18"/>
      <c r="STP1" s="18"/>
      <c r="STQ1" s="18"/>
      <c r="STR1" s="18"/>
      <c r="STS1" s="18"/>
      <c r="STT1" s="18"/>
      <c r="STU1" s="18"/>
      <c r="STV1" s="18"/>
      <c r="STW1" s="18"/>
      <c r="STX1" s="18"/>
      <c r="STY1" s="18"/>
      <c r="STZ1" s="18"/>
      <c r="SUA1" s="18"/>
      <c r="SUB1" s="18"/>
      <c r="SUC1" s="18"/>
      <c r="SUD1" s="18"/>
      <c r="SUE1" s="18"/>
      <c r="SUF1" s="18"/>
      <c r="SUG1" s="18"/>
      <c r="SUH1" s="18"/>
      <c r="SUI1" s="18"/>
      <c r="SUJ1" s="18"/>
      <c r="SUK1" s="18"/>
      <c r="SUL1" s="18"/>
      <c r="SUM1" s="18"/>
      <c r="SUN1" s="18"/>
      <c r="SUO1" s="18"/>
      <c r="SUP1" s="18"/>
      <c r="SUQ1" s="18"/>
      <c r="SUR1" s="18"/>
      <c r="SUS1" s="18"/>
      <c r="SUT1" s="18"/>
      <c r="SUU1" s="18"/>
      <c r="SUV1" s="18"/>
      <c r="SUW1" s="18"/>
      <c r="SUX1" s="18"/>
      <c r="SUY1" s="18"/>
      <c r="SUZ1" s="18"/>
      <c r="SVA1" s="18"/>
      <c r="SVB1" s="18"/>
      <c r="SVC1" s="18"/>
      <c r="SVD1" s="18"/>
      <c r="SVE1" s="18"/>
      <c r="SVF1" s="18"/>
      <c r="SVG1" s="18"/>
      <c r="SVH1" s="18"/>
      <c r="SVI1" s="18"/>
      <c r="SVJ1" s="18"/>
      <c r="SVK1" s="18"/>
      <c r="SVL1" s="18"/>
      <c r="SVM1" s="18"/>
      <c r="SVN1" s="18"/>
      <c r="SVO1" s="18"/>
      <c r="SVP1" s="18"/>
      <c r="SVQ1" s="18"/>
      <c r="SVR1" s="18"/>
      <c r="SVS1" s="18"/>
      <c r="SVT1" s="18"/>
      <c r="SVU1" s="18"/>
      <c r="SVV1" s="18"/>
      <c r="SVW1" s="18"/>
      <c r="SVX1" s="18"/>
      <c r="SVY1" s="18"/>
      <c r="SVZ1" s="18"/>
      <c r="SWA1" s="18"/>
      <c r="SWB1" s="18"/>
      <c r="SWC1" s="18"/>
      <c r="SWD1" s="18"/>
      <c r="SWE1" s="18"/>
      <c r="SWF1" s="18"/>
      <c r="SWG1" s="18"/>
      <c r="SWH1" s="18"/>
      <c r="SWI1" s="18"/>
      <c r="SWJ1" s="18"/>
      <c r="SWK1" s="18"/>
      <c r="SWL1" s="18"/>
      <c r="SWM1" s="18"/>
      <c r="SWN1" s="18"/>
      <c r="SWO1" s="18"/>
      <c r="SWP1" s="18"/>
      <c r="SWQ1" s="18"/>
      <c r="SWR1" s="18"/>
      <c r="SWS1" s="18"/>
      <c r="SWT1" s="18"/>
      <c r="SWU1" s="18"/>
      <c r="SWV1" s="18"/>
      <c r="SWW1" s="18"/>
      <c r="SWX1" s="18"/>
      <c r="SWY1" s="18"/>
      <c r="SWZ1" s="18"/>
      <c r="SXA1" s="18"/>
      <c r="SXB1" s="18"/>
      <c r="SXC1" s="18"/>
      <c r="SXD1" s="18"/>
      <c r="SXE1" s="18"/>
      <c r="SXF1" s="18"/>
      <c r="SXG1" s="18"/>
      <c r="SXH1" s="18"/>
      <c r="SXI1" s="18"/>
      <c r="SXJ1" s="18"/>
      <c r="SXK1" s="18"/>
      <c r="SXL1" s="18"/>
      <c r="SXM1" s="18"/>
      <c r="SXN1" s="18"/>
      <c r="SXO1" s="18"/>
      <c r="SXP1" s="18"/>
      <c r="SXQ1" s="18"/>
      <c r="SXR1" s="18"/>
      <c r="SXS1" s="18"/>
      <c r="SXT1" s="18"/>
      <c r="SXU1" s="18"/>
      <c r="SXV1" s="18"/>
      <c r="SXW1" s="18"/>
      <c r="SXX1" s="18"/>
      <c r="SXY1" s="18"/>
      <c r="SXZ1" s="18"/>
      <c r="SYA1" s="18"/>
      <c r="SYB1" s="18"/>
      <c r="SYC1" s="18"/>
      <c r="SYD1" s="18"/>
      <c r="SYE1" s="18"/>
      <c r="SYF1" s="18"/>
      <c r="SYG1" s="18"/>
      <c r="SYH1" s="18"/>
      <c r="SYI1" s="18"/>
      <c r="SYJ1" s="18"/>
      <c r="SYK1" s="18"/>
      <c r="SYL1" s="18"/>
      <c r="SYM1" s="18"/>
      <c r="SYN1" s="18"/>
      <c r="SYO1" s="18"/>
      <c r="SYP1" s="18"/>
      <c r="SYQ1" s="18"/>
      <c r="SYR1" s="18"/>
      <c r="SYS1" s="18"/>
      <c r="SYT1" s="18"/>
      <c r="SYU1" s="18"/>
      <c r="SYV1" s="18"/>
      <c r="SYW1" s="18"/>
      <c r="SYX1" s="18"/>
      <c r="SYY1" s="18"/>
      <c r="SYZ1" s="18"/>
      <c r="SZA1" s="18"/>
      <c r="SZB1" s="18"/>
      <c r="SZC1" s="18"/>
      <c r="SZD1" s="18"/>
      <c r="SZE1" s="18"/>
      <c r="SZF1" s="18"/>
      <c r="SZG1" s="18"/>
      <c r="SZH1" s="18"/>
      <c r="SZI1" s="18"/>
      <c r="SZJ1" s="18"/>
      <c r="SZK1" s="18"/>
      <c r="SZL1" s="18"/>
      <c r="SZM1" s="18"/>
      <c r="SZN1" s="18"/>
      <c r="SZO1" s="18"/>
      <c r="SZP1" s="18"/>
      <c r="SZQ1" s="18"/>
      <c r="SZR1" s="18"/>
      <c r="SZS1" s="18"/>
      <c r="SZT1" s="18"/>
      <c r="SZU1" s="18"/>
      <c r="SZV1" s="18"/>
      <c r="SZW1" s="18"/>
      <c r="SZX1" s="18"/>
      <c r="SZY1" s="18"/>
      <c r="SZZ1" s="18"/>
      <c r="TAA1" s="18"/>
      <c r="TAB1" s="18"/>
      <c r="TAC1" s="18"/>
      <c r="TAD1" s="18"/>
      <c r="TAE1" s="18"/>
      <c r="TAF1" s="18"/>
      <c r="TAG1" s="18"/>
      <c r="TAH1" s="18"/>
      <c r="TAI1" s="18"/>
      <c r="TAJ1" s="18"/>
      <c r="TAK1" s="18"/>
      <c r="TAL1" s="18"/>
      <c r="TAM1" s="18"/>
      <c r="TAN1" s="18"/>
      <c r="TAO1" s="18"/>
      <c r="TAP1" s="18"/>
      <c r="TAQ1" s="18"/>
      <c r="TAR1" s="18"/>
      <c r="TAS1" s="18"/>
      <c r="TAT1" s="18"/>
      <c r="TAU1" s="18"/>
      <c r="TAV1" s="18"/>
      <c r="TAW1" s="18"/>
      <c r="TAX1" s="18"/>
      <c r="TAY1" s="18"/>
      <c r="TAZ1" s="18"/>
      <c r="TBA1" s="18"/>
      <c r="TBB1" s="18"/>
      <c r="TBC1" s="18"/>
      <c r="TBD1" s="18"/>
      <c r="TBE1" s="18"/>
      <c r="TBF1" s="18"/>
      <c r="TBG1" s="18"/>
      <c r="TBH1" s="18"/>
      <c r="TBI1" s="18"/>
      <c r="TBJ1" s="18"/>
      <c r="TBK1" s="18"/>
      <c r="TBL1" s="18"/>
      <c r="TBM1" s="18"/>
      <c r="TBN1" s="18"/>
      <c r="TBO1" s="18"/>
      <c r="TBP1" s="18"/>
      <c r="TBQ1" s="18"/>
      <c r="TBR1" s="18"/>
      <c r="TBS1" s="18"/>
      <c r="TBT1" s="18"/>
      <c r="TBU1" s="18"/>
      <c r="TBV1" s="18"/>
      <c r="TBW1" s="18"/>
      <c r="TBX1" s="18"/>
      <c r="TBY1" s="18"/>
      <c r="TBZ1" s="18"/>
      <c r="TCA1" s="18"/>
      <c r="TCB1" s="18"/>
      <c r="TCC1" s="18"/>
      <c r="TCD1" s="18"/>
      <c r="TCE1" s="18"/>
      <c r="TCF1" s="18"/>
      <c r="TCG1" s="18"/>
      <c r="TCH1" s="18"/>
      <c r="TCI1" s="18"/>
      <c r="TCJ1" s="18"/>
      <c r="TCK1" s="18"/>
      <c r="TCL1" s="18"/>
      <c r="TCM1" s="18"/>
      <c r="TCN1" s="18"/>
      <c r="TCO1" s="18"/>
      <c r="TCP1" s="18"/>
      <c r="TCQ1" s="18"/>
      <c r="TCR1" s="18"/>
      <c r="TCS1" s="18"/>
      <c r="TCT1" s="18"/>
      <c r="TCU1" s="18"/>
      <c r="TCV1" s="18"/>
      <c r="TCW1" s="18"/>
      <c r="TCX1" s="18"/>
      <c r="TCY1" s="18"/>
      <c r="TCZ1" s="18"/>
      <c r="TDA1" s="18"/>
      <c r="TDB1" s="18"/>
      <c r="TDC1" s="18"/>
      <c r="TDD1" s="18"/>
      <c r="TDE1" s="18"/>
      <c r="TDF1" s="18"/>
      <c r="TDG1" s="18"/>
      <c r="TDH1" s="18"/>
      <c r="TDI1" s="18"/>
      <c r="TDJ1" s="18"/>
      <c r="TDK1" s="18"/>
      <c r="TDL1" s="18"/>
      <c r="TDM1" s="18"/>
      <c r="TDN1" s="18"/>
      <c r="TDO1" s="18"/>
      <c r="TDP1" s="18"/>
      <c r="TDQ1" s="18"/>
      <c r="TDR1" s="18"/>
      <c r="TDS1" s="18"/>
      <c r="TDT1" s="18"/>
      <c r="TDU1" s="18"/>
      <c r="TDV1" s="18"/>
      <c r="TDW1" s="18"/>
      <c r="TDX1" s="18"/>
      <c r="TDY1" s="18"/>
      <c r="TDZ1" s="18"/>
      <c r="TEA1" s="18"/>
      <c r="TEB1" s="18"/>
      <c r="TEC1" s="18"/>
      <c r="TED1" s="18"/>
      <c r="TEE1" s="18"/>
      <c r="TEF1" s="18"/>
      <c r="TEG1" s="18"/>
      <c r="TEH1" s="18"/>
      <c r="TEI1" s="18"/>
      <c r="TEJ1" s="18"/>
      <c r="TEK1" s="18"/>
      <c r="TEL1" s="18"/>
      <c r="TEM1" s="18"/>
      <c r="TEN1" s="18"/>
      <c r="TEO1" s="18"/>
      <c r="TEP1" s="18"/>
      <c r="TEQ1" s="18"/>
      <c r="TER1" s="18"/>
      <c r="TES1" s="18"/>
      <c r="TET1" s="18"/>
      <c r="TEU1" s="18"/>
      <c r="TEV1" s="18"/>
      <c r="TEW1" s="18"/>
      <c r="TEX1" s="18"/>
      <c r="TEY1" s="18"/>
      <c r="TEZ1" s="18"/>
      <c r="TFA1" s="18"/>
      <c r="TFB1" s="18"/>
      <c r="TFC1" s="18"/>
      <c r="TFD1" s="18"/>
      <c r="TFE1" s="18"/>
      <c r="TFF1" s="18"/>
      <c r="TFG1" s="18"/>
      <c r="TFH1" s="18"/>
      <c r="TFI1" s="18"/>
      <c r="TFJ1" s="18"/>
      <c r="TFK1" s="18"/>
      <c r="TFL1" s="18"/>
      <c r="TFM1" s="18"/>
      <c r="TFN1" s="18"/>
      <c r="TFO1" s="18"/>
      <c r="TFP1" s="18"/>
      <c r="TFQ1" s="18"/>
      <c r="TFR1" s="18"/>
      <c r="TFS1" s="18"/>
      <c r="TFT1" s="18"/>
      <c r="TFU1" s="18"/>
      <c r="TFV1" s="18"/>
      <c r="TFW1" s="18"/>
      <c r="TFX1" s="18"/>
      <c r="TFY1" s="18"/>
      <c r="TFZ1" s="18"/>
      <c r="TGA1" s="18"/>
      <c r="TGB1" s="18"/>
      <c r="TGC1" s="18"/>
      <c r="TGD1" s="18"/>
      <c r="TGE1" s="18"/>
      <c r="TGF1" s="18"/>
      <c r="TGG1" s="18"/>
      <c r="TGH1" s="18"/>
      <c r="TGI1" s="18"/>
      <c r="TGJ1" s="18"/>
      <c r="TGK1" s="18"/>
      <c r="TGL1" s="18"/>
      <c r="TGM1" s="18"/>
      <c r="TGN1" s="18"/>
      <c r="TGO1" s="18"/>
      <c r="TGP1" s="18"/>
      <c r="TGQ1" s="18"/>
      <c r="TGR1" s="18"/>
      <c r="TGS1" s="18"/>
      <c r="TGT1" s="18"/>
      <c r="TGU1" s="18"/>
      <c r="TGV1" s="18"/>
      <c r="TGW1" s="18"/>
      <c r="TGX1" s="18"/>
      <c r="TGY1" s="18"/>
      <c r="TGZ1" s="18"/>
      <c r="THA1" s="18"/>
      <c r="THB1" s="18"/>
      <c r="THC1" s="18"/>
      <c r="THD1" s="18"/>
      <c r="THE1" s="18"/>
      <c r="THF1" s="18"/>
      <c r="THG1" s="18"/>
      <c r="THH1" s="18"/>
      <c r="THI1" s="18"/>
      <c r="THJ1" s="18"/>
      <c r="THK1" s="18"/>
      <c r="THL1" s="18"/>
      <c r="THM1" s="18"/>
      <c r="THN1" s="18"/>
      <c r="THO1" s="18"/>
      <c r="THP1" s="18"/>
      <c r="THQ1" s="18"/>
      <c r="THR1" s="18"/>
      <c r="THS1" s="18"/>
      <c r="THT1" s="18"/>
      <c r="THU1" s="18"/>
      <c r="THV1" s="18"/>
      <c r="THW1" s="18"/>
      <c r="THX1" s="18"/>
      <c r="THY1" s="18"/>
      <c r="THZ1" s="18"/>
      <c r="TIA1" s="18"/>
      <c r="TIB1" s="18"/>
      <c r="TIC1" s="18"/>
      <c r="TID1" s="18"/>
      <c r="TIE1" s="18"/>
      <c r="TIF1" s="18"/>
      <c r="TIG1" s="18"/>
      <c r="TIH1" s="18"/>
      <c r="TII1" s="18"/>
      <c r="TIJ1" s="18"/>
      <c r="TIK1" s="18"/>
      <c r="TIL1" s="18"/>
      <c r="TIM1" s="18"/>
      <c r="TIN1" s="18"/>
      <c r="TIO1" s="18"/>
      <c r="TIP1" s="18"/>
      <c r="TIQ1" s="18"/>
      <c r="TIR1" s="18"/>
      <c r="TIS1" s="18"/>
      <c r="TIT1" s="18"/>
      <c r="TIU1" s="18"/>
      <c r="TIV1" s="18"/>
      <c r="TIW1" s="18"/>
      <c r="TIX1" s="18"/>
      <c r="TIY1" s="18"/>
      <c r="TIZ1" s="18"/>
      <c r="TJA1" s="18"/>
      <c r="TJB1" s="18"/>
      <c r="TJC1" s="18"/>
      <c r="TJD1" s="18"/>
      <c r="TJE1" s="18"/>
      <c r="TJF1" s="18"/>
      <c r="TJG1" s="18"/>
      <c r="TJH1" s="18"/>
      <c r="TJI1" s="18"/>
      <c r="TJJ1" s="18"/>
      <c r="TJK1" s="18"/>
      <c r="TJL1" s="18"/>
      <c r="TJM1" s="18"/>
      <c r="TJN1" s="18"/>
      <c r="TJO1" s="18"/>
      <c r="TJP1" s="18"/>
      <c r="TJQ1" s="18"/>
      <c r="TJR1" s="18"/>
      <c r="TJS1" s="18"/>
      <c r="TJT1" s="18"/>
      <c r="TJU1" s="18"/>
      <c r="TJV1" s="18"/>
      <c r="TJW1" s="18"/>
      <c r="TJX1" s="18"/>
      <c r="TJY1" s="18"/>
      <c r="TJZ1" s="18"/>
      <c r="TKA1" s="18"/>
      <c r="TKB1" s="18"/>
      <c r="TKC1" s="18"/>
      <c r="TKD1" s="18"/>
      <c r="TKE1" s="18"/>
      <c r="TKF1" s="18"/>
      <c r="TKG1" s="18"/>
      <c r="TKH1" s="18"/>
      <c r="TKI1" s="18"/>
      <c r="TKJ1" s="18"/>
      <c r="TKK1" s="18"/>
      <c r="TKL1" s="18"/>
      <c r="TKM1" s="18"/>
      <c r="TKN1" s="18"/>
      <c r="TKO1" s="18"/>
      <c r="TKP1" s="18"/>
      <c r="TKQ1" s="18"/>
      <c r="TKR1" s="18"/>
      <c r="TKS1" s="18"/>
      <c r="TKT1" s="18"/>
      <c r="TKU1" s="18"/>
      <c r="TKV1" s="18"/>
      <c r="TKW1" s="18"/>
      <c r="TKX1" s="18"/>
      <c r="TKY1" s="18"/>
      <c r="TKZ1" s="18"/>
      <c r="TLA1" s="18"/>
      <c r="TLB1" s="18"/>
      <c r="TLC1" s="18"/>
      <c r="TLD1" s="18"/>
      <c r="TLE1" s="18"/>
      <c r="TLF1" s="18"/>
      <c r="TLG1" s="18"/>
      <c r="TLH1" s="18"/>
      <c r="TLI1" s="18"/>
      <c r="TLJ1" s="18"/>
      <c r="TLK1" s="18"/>
      <c r="TLL1" s="18"/>
      <c r="TLM1" s="18"/>
      <c r="TLN1" s="18"/>
      <c r="TLO1" s="18"/>
      <c r="TLP1" s="18"/>
      <c r="TLQ1" s="18"/>
      <c r="TLR1" s="18"/>
      <c r="TLS1" s="18"/>
      <c r="TLT1" s="18"/>
      <c r="TLU1" s="18"/>
      <c r="TLV1" s="18"/>
      <c r="TLW1" s="18"/>
      <c r="TLX1" s="18"/>
      <c r="TLY1" s="18"/>
      <c r="TLZ1" s="18"/>
      <c r="TMA1" s="18"/>
      <c r="TMB1" s="18"/>
      <c r="TMC1" s="18"/>
      <c r="TMD1" s="18"/>
      <c r="TME1" s="18"/>
      <c r="TMF1" s="18"/>
      <c r="TMG1" s="18"/>
      <c r="TMH1" s="18"/>
      <c r="TMI1" s="18"/>
      <c r="TMJ1" s="18"/>
      <c r="TMK1" s="18"/>
      <c r="TML1" s="18"/>
      <c r="TMM1" s="18"/>
      <c r="TMN1" s="18"/>
      <c r="TMO1" s="18"/>
      <c r="TMP1" s="18"/>
      <c r="TMQ1" s="18"/>
      <c r="TMR1" s="18"/>
      <c r="TMS1" s="18"/>
      <c r="TMT1" s="18"/>
      <c r="TMU1" s="18"/>
      <c r="TMV1" s="18"/>
      <c r="TMW1" s="18"/>
      <c r="TMX1" s="18"/>
      <c r="TMY1" s="18"/>
      <c r="TMZ1" s="18"/>
      <c r="TNA1" s="18"/>
      <c r="TNB1" s="18"/>
      <c r="TNC1" s="18"/>
      <c r="TND1" s="18"/>
      <c r="TNE1" s="18"/>
      <c r="TNF1" s="18"/>
      <c r="TNG1" s="18"/>
      <c r="TNH1" s="18"/>
      <c r="TNI1" s="18"/>
      <c r="TNJ1" s="18"/>
      <c r="TNK1" s="18"/>
      <c r="TNL1" s="18"/>
      <c r="TNM1" s="18"/>
      <c r="TNN1" s="18"/>
      <c r="TNO1" s="18"/>
      <c r="TNP1" s="18"/>
      <c r="TNQ1" s="18"/>
      <c r="TNR1" s="18"/>
      <c r="TNS1" s="18"/>
      <c r="TNT1" s="18"/>
      <c r="TNU1" s="18"/>
      <c r="TNV1" s="18"/>
      <c r="TNW1" s="18"/>
      <c r="TNX1" s="18"/>
      <c r="TNY1" s="18"/>
      <c r="TNZ1" s="18"/>
      <c r="TOA1" s="18"/>
      <c r="TOB1" s="18"/>
      <c r="TOC1" s="18"/>
      <c r="TOD1" s="18"/>
      <c r="TOE1" s="18"/>
      <c r="TOF1" s="18"/>
      <c r="TOG1" s="18"/>
      <c r="TOH1" s="18"/>
      <c r="TOI1" s="18"/>
      <c r="TOJ1" s="18"/>
      <c r="TOK1" s="18"/>
      <c r="TOL1" s="18"/>
      <c r="TOM1" s="18"/>
      <c r="TON1" s="18"/>
      <c r="TOO1" s="18"/>
      <c r="TOP1" s="18"/>
      <c r="TOQ1" s="18"/>
      <c r="TOR1" s="18"/>
      <c r="TOS1" s="18"/>
      <c r="TOT1" s="18"/>
      <c r="TOU1" s="18"/>
      <c r="TOV1" s="18"/>
      <c r="TOW1" s="18"/>
      <c r="TOX1" s="18"/>
      <c r="TOY1" s="18"/>
      <c r="TOZ1" s="18"/>
      <c r="TPA1" s="18"/>
      <c r="TPB1" s="18"/>
      <c r="TPC1" s="18"/>
      <c r="TPD1" s="18"/>
      <c r="TPE1" s="18"/>
      <c r="TPF1" s="18"/>
      <c r="TPG1" s="18"/>
      <c r="TPH1" s="18"/>
      <c r="TPI1" s="18"/>
      <c r="TPJ1" s="18"/>
      <c r="TPK1" s="18"/>
      <c r="TPL1" s="18"/>
      <c r="TPM1" s="18"/>
      <c r="TPN1" s="18"/>
      <c r="TPO1" s="18"/>
      <c r="TPP1" s="18"/>
      <c r="TPQ1" s="18"/>
      <c r="TPR1" s="18"/>
      <c r="TPS1" s="18"/>
      <c r="TPT1" s="18"/>
      <c r="TPU1" s="18"/>
      <c r="TPV1" s="18"/>
      <c r="TPW1" s="18"/>
      <c r="TPX1" s="18"/>
      <c r="TPY1" s="18"/>
      <c r="TPZ1" s="18"/>
      <c r="TQA1" s="18"/>
      <c r="TQB1" s="18"/>
      <c r="TQC1" s="18"/>
      <c r="TQD1" s="18"/>
      <c r="TQE1" s="18"/>
      <c r="TQF1" s="18"/>
      <c r="TQG1" s="18"/>
      <c r="TQH1" s="18"/>
      <c r="TQI1" s="18"/>
      <c r="TQJ1" s="18"/>
      <c r="TQK1" s="18"/>
      <c r="TQL1" s="18"/>
      <c r="TQM1" s="18"/>
      <c r="TQN1" s="18"/>
      <c r="TQO1" s="18"/>
      <c r="TQP1" s="18"/>
      <c r="TQQ1" s="18"/>
      <c r="TQR1" s="18"/>
      <c r="TQS1" s="18"/>
      <c r="TQT1" s="18"/>
      <c r="TQU1" s="18"/>
      <c r="TQV1" s="18"/>
      <c r="TQW1" s="18"/>
      <c r="TQX1" s="18"/>
      <c r="TQY1" s="18"/>
      <c r="TQZ1" s="18"/>
      <c r="TRA1" s="18"/>
      <c r="TRB1" s="18"/>
      <c r="TRC1" s="18"/>
      <c r="TRD1" s="18"/>
      <c r="TRE1" s="18"/>
      <c r="TRF1" s="18"/>
      <c r="TRG1" s="18"/>
      <c r="TRH1" s="18"/>
      <c r="TRI1" s="18"/>
      <c r="TRJ1" s="18"/>
      <c r="TRK1" s="18"/>
      <c r="TRL1" s="18"/>
      <c r="TRM1" s="18"/>
      <c r="TRN1" s="18"/>
      <c r="TRO1" s="18"/>
      <c r="TRP1" s="18"/>
      <c r="TRQ1" s="18"/>
      <c r="TRR1" s="18"/>
      <c r="TRS1" s="18"/>
      <c r="TRT1" s="18"/>
      <c r="TRU1" s="18"/>
      <c r="TRV1" s="18"/>
      <c r="TRW1" s="18"/>
      <c r="TRX1" s="18"/>
      <c r="TRY1" s="18"/>
      <c r="TRZ1" s="18"/>
      <c r="TSA1" s="18"/>
      <c r="TSB1" s="18"/>
      <c r="TSC1" s="18"/>
      <c r="TSD1" s="18"/>
      <c r="TSE1" s="18"/>
      <c r="TSF1" s="18"/>
      <c r="TSG1" s="18"/>
      <c r="TSH1" s="18"/>
      <c r="TSI1" s="18"/>
      <c r="TSJ1" s="18"/>
      <c r="TSK1" s="18"/>
      <c r="TSL1" s="18"/>
      <c r="TSM1" s="18"/>
      <c r="TSN1" s="18"/>
      <c r="TSO1" s="18"/>
      <c r="TSP1" s="18"/>
      <c r="TSQ1" s="18"/>
      <c r="TSR1" s="18"/>
      <c r="TSS1" s="18"/>
      <c r="TST1" s="18"/>
      <c r="TSU1" s="18"/>
      <c r="TSV1" s="18"/>
      <c r="TSW1" s="18"/>
      <c r="TSX1" s="18"/>
      <c r="TSY1" s="18"/>
      <c r="TSZ1" s="18"/>
      <c r="TTA1" s="18"/>
      <c r="TTB1" s="18"/>
      <c r="TTC1" s="18"/>
      <c r="TTD1" s="18"/>
      <c r="TTE1" s="18"/>
      <c r="TTF1" s="18"/>
      <c r="TTG1" s="18"/>
      <c r="TTH1" s="18"/>
      <c r="TTI1" s="18"/>
      <c r="TTJ1" s="18"/>
      <c r="TTK1" s="18"/>
      <c r="TTL1" s="18"/>
      <c r="TTM1" s="18"/>
      <c r="TTN1" s="18"/>
      <c r="TTO1" s="18"/>
      <c r="TTP1" s="18"/>
      <c r="TTQ1" s="18"/>
      <c r="TTR1" s="18"/>
      <c r="TTS1" s="18"/>
      <c r="TTT1" s="18"/>
      <c r="TTU1" s="18"/>
      <c r="TTV1" s="18"/>
      <c r="TTW1" s="18"/>
      <c r="TTX1" s="18"/>
      <c r="TTY1" s="18"/>
      <c r="TTZ1" s="18"/>
      <c r="TUA1" s="18"/>
      <c r="TUB1" s="18"/>
      <c r="TUC1" s="18"/>
      <c r="TUD1" s="18"/>
      <c r="TUE1" s="18"/>
      <c r="TUF1" s="18"/>
      <c r="TUG1" s="18"/>
      <c r="TUH1" s="18"/>
      <c r="TUI1" s="18"/>
      <c r="TUJ1" s="18"/>
      <c r="TUK1" s="18"/>
      <c r="TUL1" s="18"/>
      <c r="TUM1" s="18"/>
      <c r="TUN1" s="18"/>
      <c r="TUO1" s="18"/>
      <c r="TUP1" s="18"/>
      <c r="TUQ1" s="18"/>
      <c r="TUR1" s="18"/>
      <c r="TUS1" s="18"/>
      <c r="TUT1" s="18"/>
      <c r="TUU1" s="18"/>
      <c r="TUV1" s="18"/>
      <c r="TUW1" s="18"/>
      <c r="TUX1" s="18"/>
      <c r="TUY1" s="18"/>
      <c r="TUZ1" s="18"/>
      <c r="TVA1" s="18"/>
      <c r="TVB1" s="18"/>
      <c r="TVC1" s="18"/>
      <c r="TVD1" s="18"/>
      <c r="TVE1" s="18"/>
      <c r="TVF1" s="18"/>
      <c r="TVG1" s="18"/>
      <c r="TVH1" s="18"/>
      <c r="TVI1" s="18"/>
      <c r="TVJ1" s="18"/>
      <c r="TVK1" s="18"/>
      <c r="TVL1" s="18"/>
      <c r="TVM1" s="18"/>
      <c r="TVN1" s="18"/>
      <c r="TVO1" s="18"/>
      <c r="TVP1" s="18"/>
      <c r="TVQ1" s="18"/>
      <c r="TVR1" s="18"/>
      <c r="TVS1" s="18"/>
      <c r="TVT1" s="18"/>
      <c r="TVU1" s="18"/>
      <c r="TVV1" s="18"/>
      <c r="TVW1" s="18"/>
      <c r="TVX1" s="18"/>
      <c r="TVY1" s="18"/>
      <c r="TVZ1" s="18"/>
      <c r="TWA1" s="18"/>
      <c r="TWB1" s="18"/>
      <c r="TWC1" s="18"/>
      <c r="TWD1" s="18"/>
      <c r="TWE1" s="18"/>
      <c r="TWF1" s="18"/>
      <c r="TWG1" s="18"/>
      <c r="TWH1" s="18"/>
      <c r="TWI1" s="18"/>
      <c r="TWJ1" s="18"/>
      <c r="TWK1" s="18"/>
      <c r="TWL1" s="18"/>
      <c r="TWM1" s="18"/>
      <c r="TWN1" s="18"/>
      <c r="TWO1" s="18"/>
      <c r="TWP1" s="18"/>
      <c r="TWQ1" s="18"/>
      <c r="TWR1" s="18"/>
      <c r="TWS1" s="18"/>
      <c r="TWT1" s="18"/>
      <c r="TWU1" s="18"/>
      <c r="TWV1" s="18"/>
      <c r="TWW1" s="18"/>
      <c r="TWX1" s="18"/>
      <c r="TWY1" s="18"/>
      <c r="TWZ1" s="18"/>
      <c r="TXA1" s="18"/>
      <c r="TXB1" s="18"/>
      <c r="TXC1" s="18"/>
      <c r="TXD1" s="18"/>
      <c r="TXE1" s="18"/>
      <c r="TXF1" s="18"/>
      <c r="TXG1" s="18"/>
      <c r="TXH1" s="18"/>
      <c r="TXI1" s="18"/>
      <c r="TXJ1" s="18"/>
      <c r="TXK1" s="18"/>
      <c r="TXL1" s="18"/>
      <c r="TXM1" s="18"/>
      <c r="TXN1" s="18"/>
      <c r="TXO1" s="18"/>
      <c r="TXP1" s="18"/>
      <c r="TXQ1" s="18"/>
      <c r="TXR1" s="18"/>
      <c r="TXS1" s="18"/>
      <c r="TXT1" s="18"/>
      <c r="TXU1" s="18"/>
      <c r="TXV1" s="18"/>
      <c r="TXW1" s="18"/>
      <c r="TXX1" s="18"/>
      <c r="TXY1" s="18"/>
      <c r="TXZ1" s="18"/>
      <c r="TYA1" s="18"/>
      <c r="TYB1" s="18"/>
      <c r="TYC1" s="18"/>
      <c r="TYD1" s="18"/>
      <c r="TYE1" s="18"/>
      <c r="TYF1" s="18"/>
      <c r="TYG1" s="18"/>
      <c r="TYH1" s="18"/>
      <c r="TYI1" s="18"/>
      <c r="TYJ1" s="18"/>
      <c r="TYK1" s="18"/>
      <c r="TYL1" s="18"/>
      <c r="TYM1" s="18"/>
      <c r="TYN1" s="18"/>
      <c r="TYO1" s="18"/>
      <c r="TYP1" s="18"/>
      <c r="TYQ1" s="18"/>
      <c r="TYR1" s="18"/>
      <c r="TYS1" s="18"/>
      <c r="TYT1" s="18"/>
      <c r="TYU1" s="18"/>
      <c r="TYV1" s="18"/>
      <c r="TYW1" s="18"/>
      <c r="TYX1" s="18"/>
      <c r="TYY1" s="18"/>
      <c r="TYZ1" s="18"/>
      <c r="TZA1" s="18"/>
      <c r="TZB1" s="18"/>
      <c r="TZC1" s="18"/>
      <c r="TZD1" s="18"/>
      <c r="TZE1" s="18"/>
      <c r="TZF1" s="18"/>
      <c r="TZG1" s="18"/>
      <c r="TZH1" s="18"/>
      <c r="TZI1" s="18"/>
      <c r="TZJ1" s="18"/>
      <c r="TZK1" s="18"/>
      <c r="TZL1" s="18"/>
      <c r="TZM1" s="18"/>
      <c r="TZN1" s="18"/>
      <c r="TZO1" s="18"/>
      <c r="TZP1" s="18"/>
      <c r="TZQ1" s="18"/>
      <c r="TZR1" s="18"/>
      <c r="TZS1" s="18"/>
      <c r="TZT1" s="18"/>
      <c r="TZU1" s="18"/>
      <c r="TZV1" s="18"/>
      <c r="TZW1" s="18"/>
      <c r="TZX1" s="18"/>
      <c r="TZY1" s="18"/>
      <c r="TZZ1" s="18"/>
      <c r="UAA1" s="18"/>
      <c r="UAB1" s="18"/>
      <c r="UAC1" s="18"/>
      <c r="UAD1" s="18"/>
      <c r="UAE1" s="18"/>
      <c r="UAF1" s="18"/>
      <c r="UAG1" s="18"/>
      <c r="UAH1" s="18"/>
      <c r="UAI1" s="18"/>
      <c r="UAJ1" s="18"/>
      <c r="UAK1" s="18"/>
      <c r="UAL1" s="18"/>
      <c r="UAM1" s="18"/>
      <c r="UAN1" s="18"/>
      <c r="UAO1" s="18"/>
      <c r="UAP1" s="18"/>
      <c r="UAQ1" s="18"/>
      <c r="UAR1" s="18"/>
      <c r="UAS1" s="18"/>
      <c r="UAT1" s="18"/>
      <c r="UAU1" s="18"/>
      <c r="UAV1" s="18"/>
      <c r="UAW1" s="18"/>
      <c r="UAX1" s="18"/>
      <c r="UAY1" s="18"/>
      <c r="UAZ1" s="18"/>
      <c r="UBA1" s="18"/>
      <c r="UBB1" s="18"/>
      <c r="UBC1" s="18"/>
      <c r="UBD1" s="18"/>
      <c r="UBE1" s="18"/>
      <c r="UBF1" s="18"/>
      <c r="UBG1" s="18"/>
      <c r="UBH1" s="18"/>
      <c r="UBI1" s="18"/>
      <c r="UBJ1" s="18"/>
      <c r="UBK1" s="18"/>
      <c r="UBL1" s="18"/>
      <c r="UBM1" s="18"/>
      <c r="UBN1" s="18"/>
      <c r="UBO1" s="18"/>
      <c r="UBP1" s="18"/>
      <c r="UBQ1" s="18"/>
      <c r="UBR1" s="18"/>
      <c r="UBS1" s="18"/>
      <c r="UBT1" s="18"/>
      <c r="UBU1" s="18"/>
      <c r="UBV1" s="18"/>
      <c r="UBW1" s="18"/>
      <c r="UBX1" s="18"/>
      <c r="UBY1" s="18"/>
      <c r="UBZ1" s="18"/>
      <c r="UCA1" s="18"/>
      <c r="UCB1" s="18"/>
      <c r="UCC1" s="18"/>
      <c r="UCD1" s="18"/>
      <c r="UCE1" s="18"/>
      <c r="UCF1" s="18"/>
      <c r="UCG1" s="18"/>
      <c r="UCH1" s="18"/>
      <c r="UCI1" s="18"/>
      <c r="UCJ1" s="18"/>
      <c r="UCK1" s="18"/>
      <c r="UCL1" s="18"/>
      <c r="UCM1" s="18"/>
      <c r="UCN1" s="18"/>
      <c r="UCO1" s="18"/>
      <c r="UCP1" s="18"/>
      <c r="UCQ1" s="18"/>
      <c r="UCR1" s="18"/>
      <c r="UCS1" s="18"/>
      <c r="UCT1" s="18"/>
      <c r="UCU1" s="18"/>
      <c r="UCV1" s="18"/>
      <c r="UCW1" s="18"/>
      <c r="UCX1" s="18"/>
      <c r="UCY1" s="18"/>
      <c r="UCZ1" s="18"/>
      <c r="UDA1" s="18"/>
      <c r="UDB1" s="18"/>
      <c r="UDC1" s="18"/>
      <c r="UDD1" s="18"/>
      <c r="UDE1" s="18"/>
      <c r="UDF1" s="18"/>
      <c r="UDG1" s="18"/>
      <c r="UDH1" s="18"/>
      <c r="UDI1" s="18"/>
      <c r="UDJ1" s="18"/>
      <c r="UDK1" s="18"/>
      <c r="UDL1" s="18"/>
      <c r="UDM1" s="18"/>
      <c r="UDN1" s="18"/>
      <c r="UDO1" s="18"/>
      <c r="UDP1" s="18"/>
      <c r="UDQ1" s="18"/>
      <c r="UDR1" s="18"/>
      <c r="UDS1" s="18"/>
      <c r="UDT1" s="18"/>
      <c r="UDU1" s="18"/>
      <c r="UDV1" s="18"/>
      <c r="UDW1" s="18"/>
      <c r="UDX1" s="18"/>
      <c r="UDY1" s="18"/>
      <c r="UDZ1" s="18"/>
      <c r="UEA1" s="18"/>
      <c r="UEB1" s="18"/>
      <c r="UEC1" s="18"/>
      <c r="UED1" s="18"/>
      <c r="UEE1" s="18"/>
      <c r="UEF1" s="18"/>
      <c r="UEG1" s="18"/>
      <c r="UEH1" s="18"/>
      <c r="UEI1" s="18"/>
      <c r="UEJ1" s="18"/>
      <c r="UEK1" s="18"/>
      <c r="UEL1" s="18"/>
      <c r="UEM1" s="18"/>
      <c r="UEN1" s="18"/>
      <c r="UEO1" s="18"/>
      <c r="UEP1" s="18"/>
      <c r="UEQ1" s="18"/>
      <c r="UER1" s="18"/>
      <c r="UES1" s="18"/>
      <c r="UET1" s="18"/>
      <c r="UEU1" s="18"/>
      <c r="UEV1" s="18"/>
      <c r="UEW1" s="18"/>
      <c r="UEX1" s="18"/>
      <c r="UEY1" s="18"/>
      <c r="UEZ1" s="18"/>
      <c r="UFA1" s="18"/>
      <c r="UFB1" s="18"/>
      <c r="UFC1" s="18"/>
      <c r="UFD1" s="18"/>
      <c r="UFE1" s="18"/>
      <c r="UFF1" s="18"/>
      <c r="UFG1" s="18"/>
      <c r="UFH1" s="18"/>
      <c r="UFI1" s="18"/>
      <c r="UFJ1" s="18"/>
      <c r="UFK1" s="18"/>
      <c r="UFL1" s="18"/>
      <c r="UFM1" s="18"/>
      <c r="UFN1" s="18"/>
      <c r="UFO1" s="18"/>
      <c r="UFP1" s="18"/>
      <c r="UFQ1" s="18"/>
      <c r="UFR1" s="18"/>
      <c r="UFS1" s="18"/>
      <c r="UFT1" s="18"/>
      <c r="UFU1" s="18"/>
      <c r="UFV1" s="18"/>
      <c r="UFW1" s="18"/>
      <c r="UFX1" s="18"/>
      <c r="UFY1" s="18"/>
      <c r="UFZ1" s="18"/>
      <c r="UGA1" s="18"/>
      <c r="UGB1" s="18"/>
      <c r="UGC1" s="18"/>
      <c r="UGD1" s="18"/>
      <c r="UGE1" s="18"/>
      <c r="UGF1" s="18"/>
      <c r="UGG1" s="18"/>
      <c r="UGH1" s="18"/>
      <c r="UGI1" s="18"/>
      <c r="UGJ1" s="18"/>
      <c r="UGK1" s="18"/>
      <c r="UGL1" s="18"/>
      <c r="UGM1" s="18"/>
      <c r="UGN1" s="18"/>
      <c r="UGO1" s="18"/>
      <c r="UGP1" s="18"/>
      <c r="UGQ1" s="18"/>
      <c r="UGR1" s="18"/>
      <c r="UGS1" s="18"/>
      <c r="UGT1" s="18"/>
      <c r="UGU1" s="18"/>
      <c r="UGV1" s="18"/>
      <c r="UGW1" s="18"/>
      <c r="UGX1" s="18"/>
      <c r="UGY1" s="18"/>
      <c r="UGZ1" s="18"/>
      <c r="UHA1" s="18"/>
      <c r="UHB1" s="18"/>
      <c r="UHC1" s="18"/>
      <c r="UHD1" s="18"/>
      <c r="UHE1" s="18"/>
      <c r="UHF1" s="18"/>
      <c r="UHG1" s="18"/>
      <c r="UHH1" s="18"/>
      <c r="UHI1" s="18"/>
      <c r="UHJ1" s="18"/>
      <c r="UHK1" s="18"/>
      <c r="UHL1" s="18"/>
      <c r="UHM1" s="18"/>
      <c r="UHN1" s="18"/>
      <c r="UHO1" s="18"/>
      <c r="UHP1" s="18"/>
      <c r="UHQ1" s="18"/>
      <c r="UHR1" s="18"/>
      <c r="UHS1" s="18"/>
      <c r="UHT1" s="18"/>
      <c r="UHU1" s="18"/>
      <c r="UHV1" s="18"/>
      <c r="UHW1" s="18"/>
      <c r="UHX1" s="18"/>
      <c r="UHY1" s="18"/>
      <c r="UHZ1" s="18"/>
      <c r="UIA1" s="18"/>
      <c r="UIB1" s="18"/>
      <c r="UIC1" s="18"/>
      <c r="UID1" s="18"/>
      <c r="UIE1" s="18"/>
      <c r="UIF1" s="18"/>
      <c r="UIG1" s="18"/>
      <c r="UIH1" s="18"/>
      <c r="UII1" s="18"/>
      <c r="UIJ1" s="18"/>
      <c r="UIK1" s="18"/>
      <c r="UIL1" s="18"/>
      <c r="UIM1" s="18"/>
      <c r="UIN1" s="18"/>
      <c r="UIO1" s="18"/>
      <c r="UIP1" s="18"/>
      <c r="UIQ1" s="18"/>
      <c r="UIR1" s="18"/>
      <c r="UIS1" s="18"/>
      <c r="UIT1" s="18"/>
      <c r="UIU1" s="18"/>
      <c r="UIV1" s="18"/>
      <c r="UIW1" s="18"/>
      <c r="UIX1" s="18"/>
      <c r="UIY1" s="18"/>
      <c r="UIZ1" s="18"/>
      <c r="UJA1" s="18"/>
      <c r="UJB1" s="18"/>
      <c r="UJC1" s="18"/>
      <c r="UJD1" s="18"/>
      <c r="UJE1" s="18"/>
      <c r="UJF1" s="18"/>
      <c r="UJG1" s="18"/>
      <c r="UJH1" s="18"/>
      <c r="UJI1" s="18"/>
      <c r="UJJ1" s="18"/>
      <c r="UJK1" s="18"/>
      <c r="UJL1" s="18"/>
      <c r="UJM1" s="18"/>
      <c r="UJN1" s="18"/>
      <c r="UJO1" s="18"/>
      <c r="UJP1" s="18"/>
      <c r="UJQ1" s="18"/>
      <c r="UJR1" s="18"/>
      <c r="UJS1" s="18"/>
      <c r="UJT1" s="18"/>
      <c r="UJU1" s="18"/>
      <c r="UJV1" s="18"/>
      <c r="UJW1" s="18"/>
      <c r="UJX1" s="18"/>
      <c r="UJY1" s="18"/>
      <c r="UJZ1" s="18"/>
      <c r="UKA1" s="18"/>
      <c r="UKB1" s="18"/>
      <c r="UKC1" s="18"/>
      <c r="UKD1" s="18"/>
      <c r="UKE1" s="18"/>
      <c r="UKF1" s="18"/>
      <c r="UKG1" s="18"/>
      <c r="UKH1" s="18"/>
      <c r="UKI1" s="18"/>
      <c r="UKJ1" s="18"/>
      <c r="UKK1" s="18"/>
      <c r="UKL1" s="18"/>
      <c r="UKM1" s="18"/>
      <c r="UKN1" s="18"/>
      <c r="UKO1" s="18"/>
      <c r="UKP1" s="18"/>
      <c r="UKQ1" s="18"/>
      <c r="UKR1" s="18"/>
      <c r="UKS1" s="18"/>
      <c r="UKT1" s="18"/>
      <c r="UKU1" s="18"/>
      <c r="UKV1" s="18"/>
      <c r="UKW1" s="18"/>
      <c r="UKX1" s="18"/>
      <c r="UKY1" s="18"/>
      <c r="UKZ1" s="18"/>
      <c r="ULA1" s="18"/>
      <c r="ULB1" s="18"/>
      <c r="ULC1" s="18"/>
      <c r="ULD1" s="18"/>
      <c r="ULE1" s="18"/>
      <c r="ULF1" s="18"/>
      <c r="ULG1" s="18"/>
      <c r="ULH1" s="18"/>
      <c r="ULI1" s="18"/>
      <c r="ULJ1" s="18"/>
      <c r="ULK1" s="18"/>
      <c r="ULL1" s="18"/>
      <c r="ULM1" s="18"/>
      <c r="ULN1" s="18"/>
      <c r="ULO1" s="18"/>
      <c r="ULP1" s="18"/>
      <c r="ULQ1" s="18"/>
      <c r="ULR1" s="18"/>
      <c r="ULS1" s="18"/>
      <c r="ULT1" s="18"/>
      <c r="ULU1" s="18"/>
      <c r="ULV1" s="18"/>
      <c r="ULW1" s="18"/>
      <c r="ULX1" s="18"/>
      <c r="ULY1" s="18"/>
      <c r="ULZ1" s="18"/>
      <c r="UMA1" s="18"/>
      <c r="UMB1" s="18"/>
      <c r="UMC1" s="18"/>
      <c r="UMD1" s="18"/>
      <c r="UME1" s="18"/>
      <c r="UMF1" s="18"/>
      <c r="UMG1" s="18"/>
      <c r="UMH1" s="18"/>
      <c r="UMI1" s="18"/>
      <c r="UMJ1" s="18"/>
      <c r="UMK1" s="18"/>
      <c r="UML1" s="18"/>
      <c r="UMM1" s="18"/>
      <c r="UMN1" s="18"/>
      <c r="UMO1" s="18"/>
      <c r="UMP1" s="18"/>
      <c r="UMQ1" s="18"/>
      <c r="UMR1" s="18"/>
      <c r="UMS1" s="18"/>
      <c r="UMT1" s="18"/>
      <c r="UMU1" s="18"/>
      <c r="UMV1" s="18"/>
      <c r="UMW1" s="18"/>
      <c r="UMX1" s="18"/>
      <c r="UMY1" s="18"/>
      <c r="UMZ1" s="18"/>
      <c r="UNA1" s="18"/>
      <c r="UNB1" s="18"/>
      <c r="UNC1" s="18"/>
      <c r="UND1" s="18"/>
      <c r="UNE1" s="18"/>
      <c r="UNF1" s="18"/>
      <c r="UNG1" s="18"/>
      <c r="UNH1" s="18"/>
      <c r="UNI1" s="18"/>
      <c r="UNJ1" s="18"/>
      <c r="UNK1" s="18"/>
      <c r="UNL1" s="18"/>
      <c r="UNM1" s="18"/>
      <c r="UNN1" s="18"/>
      <c r="UNO1" s="18"/>
      <c r="UNP1" s="18"/>
      <c r="UNQ1" s="18"/>
      <c r="UNR1" s="18"/>
      <c r="UNS1" s="18"/>
      <c r="UNT1" s="18"/>
      <c r="UNU1" s="18"/>
      <c r="UNV1" s="18"/>
      <c r="UNW1" s="18"/>
      <c r="UNX1" s="18"/>
      <c r="UNY1" s="18"/>
      <c r="UNZ1" s="18"/>
      <c r="UOA1" s="18"/>
      <c r="UOB1" s="18"/>
      <c r="UOC1" s="18"/>
      <c r="UOD1" s="18"/>
      <c r="UOE1" s="18"/>
      <c r="UOF1" s="18"/>
      <c r="UOG1" s="18"/>
      <c r="UOH1" s="18"/>
      <c r="UOI1" s="18"/>
      <c r="UOJ1" s="18"/>
      <c r="UOK1" s="18"/>
      <c r="UOL1" s="18"/>
      <c r="UOM1" s="18"/>
      <c r="UON1" s="18"/>
      <c r="UOO1" s="18"/>
      <c r="UOP1" s="18"/>
      <c r="UOQ1" s="18"/>
      <c r="UOR1" s="18"/>
      <c r="UOS1" s="18"/>
      <c r="UOT1" s="18"/>
      <c r="UOU1" s="18"/>
      <c r="UOV1" s="18"/>
      <c r="UOW1" s="18"/>
      <c r="UOX1" s="18"/>
      <c r="UOY1" s="18"/>
      <c r="UOZ1" s="18"/>
      <c r="UPA1" s="18"/>
      <c r="UPB1" s="18"/>
      <c r="UPC1" s="18"/>
      <c r="UPD1" s="18"/>
      <c r="UPE1" s="18"/>
      <c r="UPF1" s="18"/>
      <c r="UPG1" s="18"/>
      <c r="UPH1" s="18"/>
      <c r="UPI1" s="18"/>
      <c r="UPJ1" s="18"/>
      <c r="UPK1" s="18"/>
      <c r="UPL1" s="18"/>
      <c r="UPM1" s="18"/>
      <c r="UPN1" s="18"/>
      <c r="UPO1" s="18"/>
      <c r="UPP1" s="18"/>
      <c r="UPQ1" s="18"/>
      <c r="UPR1" s="18"/>
      <c r="UPS1" s="18"/>
      <c r="UPT1" s="18"/>
      <c r="UPU1" s="18"/>
      <c r="UPV1" s="18"/>
      <c r="UPW1" s="18"/>
      <c r="UPX1" s="18"/>
      <c r="UPY1" s="18"/>
      <c r="UPZ1" s="18"/>
      <c r="UQA1" s="18"/>
      <c r="UQB1" s="18"/>
      <c r="UQC1" s="18"/>
      <c r="UQD1" s="18"/>
      <c r="UQE1" s="18"/>
      <c r="UQF1" s="18"/>
      <c r="UQG1" s="18"/>
      <c r="UQH1" s="18"/>
      <c r="UQI1" s="18"/>
      <c r="UQJ1" s="18"/>
      <c r="UQK1" s="18"/>
      <c r="UQL1" s="18"/>
      <c r="UQM1" s="18"/>
      <c r="UQN1" s="18"/>
      <c r="UQO1" s="18"/>
      <c r="UQP1" s="18"/>
      <c r="UQQ1" s="18"/>
      <c r="UQR1" s="18"/>
      <c r="UQS1" s="18"/>
      <c r="UQT1" s="18"/>
      <c r="UQU1" s="18"/>
      <c r="UQV1" s="18"/>
      <c r="UQW1" s="18"/>
      <c r="UQX1" s="18"/>
      <c r="UQY1" s="18"/>
      <c r="UQZ1" s="18"/>
      <c r="URA1" s="18"/>
      <c r="URB1" s="18"/>
      <c r="URC1" s="18"/>
      <c r="URD1" s="18"/>
      <c r="URE1" s="18"/>
      <c r="URF1" s="18"/>
      <c r="URG1" s="18"/>
      <c r="URH1" s="18"/>
      <c r="URI1" s="18"/>
      <c r="URJ1" s="18"/>
      <c r="URK1" s="18"/>
      <c r="URL1" s="18"/>
      <c r="URM1" s="18"/>
      <c r="URN1" s="18"/>
      <c r="URO1" s="18"/>
      <c r="URP1" s="18"/>
      <c r="URQ1" s="18"/>
      <c r="URR1" s="18"/>
      <c r="URS1" s="18"/>
      <c r="URT1" s="18"/>
      <c r="URU1" s="18"/>
      <c r="URV1" s="18"/>
      <c r="URW1" s="18"/>
      <c r="URX1" s="18"/>
      <c r="URY1" s="18"/>
      <c r="URZ1" s="18"/>
      <c r="USA1" s="18"/>
      <c r="USB1" s="18"/>
      <c r="USC1" s="18"/>
      <c r="USD1" s="18"/>
      <c r="USE1" s="18"/>
      <c r="USF1" s="18"/>
      <c r="USG1" s="18"/>
      <c r="USH1" s="18"/>
      <c r="USI1" s="18"/>
      <c r="USJ1" s="18"/>
      <c r="USK1" s="18"/>
      <c r="USL1" s="18"/>
      <c r="USM1" s="18"/>
      <c r="USN1" s="18"/>
      <c r="USO1" s="18"/>
      <c r="USP1" s="18"/>
      <c r="USQ1" s="18"/>
      <c r="USR1" s="18"/>
      <c r="USS1" s="18"/>
      <c r="UST1" s="18"/>
      <c r="USU1" s="18"/>
      <c r="USV1" s="18"/>
      <c r="USW1" s="18"/>
      <c r="USX1" s="18"/>
      <c r="USY1" s="18"/>
      <c r="USZ1" s="18"/>
      <c r="UTA1" s="18"/>
      <c r="UTB1" s="18"/>
      <c r="UTC1" s="18"/>
      <c r="UTD1" s="18"/>
      <c r="UTE1" s="18"/>
      <c r="UTF1" s="18"/>
      <c r="UTG1" s="18"/>
      <c r="UTH1" s="18"/>
      <c r="UTI1" s="18"/>
      <c r="UTJ1" s="18"/>
      <c r="UTK1" s="18"/>
      <c r="UTL1" s="18"/>
      <c r="UTM1" s="18"/>
      <c r="UTN1" s="18"/>
      <c r="UTO1" s="18"/>
      <c r="UTP1" s="18"/>
      <c r="UTQ1" s="18"/>
      <c r="UTR1" s="18"/>
      <c r="UTS1" s="18"/>
      <c r="UTT1" s="18"/>
      <c r="UTU1" s="18"/>
      <c r="UTV1" s="18"/>
      <c r="UTW1" s="18"/>
      <c r="UTX1" s="18"/>
      <c r="UTY1" s="18"/>
      <c r="UTZ1" s="18"/>
      <c r="UUA1" s="18"/>
      <c r="UUB1" s="18"/>
      <c r="UUC1" s="18"/>
      <c r="UUD1" s="18"/>
      <c r="UUE1" s="18"/>
      <c r="UUF1" s="18"/>
      <c r="UUG1" s="18"/>
      <c r="UUH1" s="18"/>
      <c r="UUI1" s="18"/>
      <c r="UUJ1" s="18"/>
      <c r="UUK1" s="18"/>
      <c r="UUL1" s="18"/>
      <c r="UUM1" s="18"/>
      <c r="UUN1" s="18"/>
      <c r="UUO1" s="18"/>
      <c r="UUP1" s="18"/>
      <c r="UUQ1" s="18"/>
      <c r="UUR1" s="18"/>
      <c r="UUS1" s="18"/>
      <c r="UUT1" s="18"/>
      <c r="UUU1" s="18"/>
      <c r="UUV1" s="18"/>
      <c r="UUW1" s="18"/>
      <c r="UUX1" s="18"/>
      <c r="UUY1" s="18"/>
      <c r="UUZ1" s="18"/>
      <c r="UVA1" s="18"/>
      <c r="UVB1" s="18"/>
      <c r="UVC1" s="18"/>
      <c r="UVD1" s="18"/>
      <c r="UVE1" s="18"/>
      <c r="UVF1" s="18"/>
      <c r="UVG1" s="18"/>
      <c r="UVH1" s="18"/>
      <c r="UVI1" s="18"/>
      <c r="UVJ1" s="18"/>
      <c r="UVK1" s="18"/>
      <c r="UVL1" s="18"/>
      <c r="UVM1" s="18"/>
      <c r="UVN1" s="18"/>
      <c r="UVO1" s="18"/>
      <c r="UVP1" s="18"/>
      <c r="UVQ1" s="18"/>
      <c r="UVR1" s="18"/>
      <c r="UVS1" s="18"/>
      <c r="UVT1" s="18"/>
      <c r="UVU1" s="18"/>
      <c r="UVV1" s="18"/>
      <c r="UVW1" s="18"/>
      <c r="UVX1" s="18"/>
      <c r="UVY1" s="18"/>
      <c r="UVZ1" s="18"/>
      <c r="UWA1" s="18"/>
      <c r="UWB1" s="18"/>
      <c r="UWC1" s="18"/>
      <c r="UWD1" s="18"/>
      <c r="UWE1" s="18"/>
      <c r="UWF1" s="18"/>
      <c r="UWG1" s="18"/>
      <c r="UWH1" s="18"/>
      <c r="UWI1" s="18"/>
      <c r="UWJ1" s="18"/>
      <c r="UWK1" s="18"/>
      <c r="UWL1" s="18"/>
      <c r="UWM1" s="18"/>
      <c r="UWN1" s="18"/>
      <c r="UWO1" s="18"/>
      <c r="UWP1" s="18"/>
      <c r="UWQ1" s="18"/>
      <c r="UWR1" s="18"/>
      <c r="UWS1" s="18"/>
      <c r="UWT1" s="18"/>
      <c r="UWU1" s="18"/>
      <c r="UWV1" s="18"/>
      <c r="UWW1" s="18"/>
      <c r="UWX1" s="18"/>
      <c r="UWY1" s="18"/>
      <c r="UWZ1" s="18"/>
      <c r="UXA1" s="18"/>
      <c r="UXB1" s="18"/>
      <c r="UXC1" s="18"/>
      <c r="UXD1" s="18"/>
      <c r="UXE1" s="18"/>
      <c r="UXF1" s="18"/>
      <c r="UXG1" s="18"/>
      <c r="UXH1" s="18"/>
      <c r="UXI1" s="18"/>
      <c r="UXJ1" s="18"/>
      <c r="UXK1" s="18"/>
      <c r="UXL1" s="18"/>
      <c r="UXM1" s="18"/>
      <c r="UXN1" s="18"/>
      <c r="UXO1" s="18"/>
      <c r="UXP1" s="18"/>
      <c r="UXQ1" s="18"/>
      <c r="UXR1" s="18"/>
      <c r="UXS1" s="18"/>
      <c r="UXT1" s="18"/>
      <c r="UXU1" s="18"/>
      <c r="UXV1" s="18"/>
      <c r="UXW1" s="18"/>
      <c r="UXX1" s="18"/>
      <c r="UXY1" s="18"/>
      <c r="UXZ1" s="18"/>
      <c r="UYA1" s="18"/>
      <c r="UYB1" s="18"/>
      <c r="UYC1" s="18"/>
      <c r="UYD1" s="18"/>
      <c r="UYE1" s="18"/>
      <c r="UYF1" s="18"/>
      <c r="UYG1" s="18"/>
      <c r="UYH1" s="18"/>
      <c r="UYI1" s="18"/>
      <c r="UYJ1" s="18"/>
      <c r="UYK1" s="18"/>
      <c r="UYL1" s="18"/>
      <c r="UYM1" s="18"/>
      <c r="UYN1" s="18"/>
      <c r="UYO1" s="18"/>
      <c r="UYP1" s="18"/>
      <c r="UYQ1" s="18"/>
      <c r="UYR1" s="18"/>
      <c r="UYS1" s="18"/>
      <c r="UYT1" s="18"/>
      <c r="UYU1" s="18"/>
      <c r="UYV1" s="18"/>
      <c r="UYW1" s="18"/>
      <c r="UYX1" s="18"/>
      <c r="UYY1" s="18"/>
      <c r="UYZ1" s="18"/>
      <c r="UZA1" s="18"/>
      <c r="UZB1" s="18"/>
      <c r="UZC1" s="18"/>
      <c r="UZD1" s="18"/>
      <c r="UZE1" s="18"/>
      <c r="UZF1" s="18"/>
      <c r="UZG1" s="18"/>
      <c r="UZH1" s="18"/>
      <c r="UZI1" s="18"/>
      <c r="UZJ1" s="18"/>
      <c r="UZK1" s="18"/>
      <c r="UZL1" s="18"/>
      <c r="UZM1" s="18"/>
      <c r="UZN1" s="18"/>
      <c r="UZO1" s="18"/>
      <c r="UZP1" s="18"/>
      <c r="UZQ1" s="18"/>
      <c r="UZR1" s="18"/>
      <c r="UZS1" s="18"/>
      <c r="UZT1" s="18"/>
      <c r="UZU1" s="18"/>
      <c r="UZV1" s="18"/>
      <c r="UZW1" s="18"/>
      <c r="UZX1" s="18"/>
      <c r="UZY1" s="18"/>
      <c r="UZZ1" s="18"/>
      <c r="VAA1" s="18"/>
      <c r="VAB1" s="18"/>
      <c r="VAC1" s="18"/>
      <c r="VAD1" s="18"/>
      <c r="VAE1" s="18"/>
      <c r="VAF1" s="18"/>
      <c r="VAG1" s="18"/>
      <c r="VAH1" s="18"/>
      <c r="VAI1" s="18"/>
      <c r="VAJ1" s="18"/>
      <c r="VAK1" s="18"/>
      <c r="VAL1" s="18"/>
      <c r="VAM1" s="18"/>
      <c r="VAN1" s="18"/>
      <c r="VAO1" s="18"/>
      <c r="VAP1" s="18"/>
      <c r="VAQ1" s="18"/>
      <c r="VAR1" s="18"/>
      <c r="VAS1" s="18"/>
      <c r="VAT1" s="18"/>
      <c r="VAU1" s="18"/>
      <c r="VAV1" s="18"/>
      <c r="VAW1" s="18"/>
      <c r="VAX1" s="18"/>
      <c r="VAY1" s="18"/>
      <c r="VAZ1" s="18"/>
      <c r="VBA1" s="18"/>
      <c r="VBB1" s="18"/>
      <c r="VBC1" s="18"/>
      <c r="VBD1" s="18"/>
      <c r="VBE1" s="18"/>
      <c r="VBF1" s="18"/>
      <c r="VBG1" s="18"/>
      <c r="VBH1" s="18"/>
      <c r="VBI1" s="18"/>
      <c r="VBJ1" s="18"/>
      <c r="VBK1" s="18"/>
      <c r="VBL1" s="18"/>
      <c r="VBM1" s="18"/>
      <c r="VBN1" s="18"/>
      <c r="VBO1" s="18"/>
      <c r="VBP1" s="18"/>
      <c r="VBQ1" s="18"/>
      <c r="VBR1" s="18"/>
      <c r="VBS1" s="18"/>
      <c r="VBT1" s="18"/>
      <c r="VBU1" s="18"/>
      <c r="VBV1" s="18"/>
      <c r="VBW1" s="18"/>
      <c r="VBX1" s="18"/>
      <c r="VBY1" s="18"/>
      <c r="VBZ1" s="18"/>
      <c r="VCA1" s="18"/>
      <c r="VCB1" s="18"/>
      <c r="VCC1" s="18"/>
      <c r="VCD1" s="18"/>
      <c r="VCE1" s="18"/>
      <c r="VCF1" s="18"/>
      <c r="VCG1" s="18"/>
      <c r="VCH1" s="18"/>
      <c r="VCI1" s="18"/>
      <c r="VCJ1" s="18"/>
      <c r="VCK1" s="18"/>
      <c r="VCL1" s="18"/>
      <c r="VCM1" s="18"/>
      <c r="VCN1" s="18"/>
      <c r="VCO1" s="18"/>
      <c r="VCP1" s="18"/>
      <c r="VCQ1" s="18"/>
      <c r="VCR1" s="18"/>
      <c r="VCS1" s="18"/>
      <c r="VCT1" s="18"/>
      <c r="VCU1" s="18"/>
      <c r="VCV1" s="18"/>
      <c r="VCW1" s="18"/>
      <c r="VCX1" s="18"/>
      <c r="VCY1" s="18"/>
      <c r="VCZ1" s="18"/>
      <c r="VDA1" s="18"/>
      <c r="VDB1" s="18"/>
      <c r="VDC1" s="18"/>
      <c r="VDD1" s="18"/>
      <c r="VDE1" s="18"/>
      <c r="VDF1" s="18"/>
      <c r="VDG1" s="18"/>
      <c r="VDH1" s="18"/>
      <c r="VDI1" s="18"/>
      <c r="VDJ1" s="18"/>
      <c r="VDK1" s="18"/>
      <c r="VDL1" s="18"/>
      <c r="VDM1" s="18"/>
      <c r="VDN1" s="18"/>
      <c r="VDO1" s="18"/>
      <c r="VDP1" s="18"/>
      <c r="VDQ1" s="18"/>
      <c r="VDR1" s="18"/>
      <c r="VDS1" s="18"/>
      <c r="VDT1" s="18"/>
      <c r="VDU1" s="18"/>
      <c r="VDV1" s="18"/>
      <c r="VDW1" s="18"/>
      <c r="VDX1" s="18"/>
      <c r="VDY1" s="18"/>
      <c r="VDZ1" s="18"/>
      <c r="VEA1" s="18"/>
      <c r="VEB1" s="18"/>
      <c r="VEC1" s="18"/>
      <c r="VED1" s="18"/>
      <c r="VEE1" s="18"/>
      <c r="VEF1" s="18"/>
      <c r="VEG1" s="18"/>
      <c r="VEH1" s="18"/>
      <c r="VEI1" s="18"/>
      <c r="VEJ1" s="18"/>
      <c r="VEK1" s="18"/>
      <c r="VEL1" s="18"/>
      <c r="VEM1" s="18"/>
      <c r="VEN1" s="18"/>
      <c r="VEO1" s="18"/>
      <c r="VEP1" s="18"/>
      <c r="VEQ1" s="18"/>
      <c r="VER1" s="18"/>
      <c r="VES1" s="18"/>
      <c r="VET1" s="18"/>
      <c r="VEU1" s="18"/>
      <c r="VEV1" s="18"/>
      <c r="VEW1" s="18"/>
      <c r="VEX1" s="18"/>
      <c r="VEY1" s="18"/>
      <c r="VEZ1" s="18"/>
      <c r="VFA1" s="18"/>
      <c r="VFB1" s="18"/>
      <c r="VFC1" s="18"/>
      <c r="VFD1" s="18"/>
      <c r="VFE1" s="18"/>
      <c r="VFF1" s="18"/>
      <c r="VFG1" s="18"/>
      <c r="VFH1" s="18"/>
      <c r="VFI1" s="18"/>
      <c r="VFJ1" s="18"/>
      <c r="VFK1" s="18"/>
      <c r="VFL1" s="18"/>
      <c r="VFM1" s="18"/>
      <c r="VFN1" s="18"/>
      <c r="VFO1" s="18"/>
      <c r="VFP1" s="18"/>
      <c r="VFQ1" s="18"/>
      <c r="VFR1" s="18"/>
      <c r="VFS1" s="18"/>
      <c r="VFT1" s="18"/>
      <c r="VFU1" s="18"/>
      <c r="VFV1" s="18"/>
      <c r="VFW1" s="18"/>
      <c r="VFX1" s="18"/>
      <c r="VFY1" s="18"/>
      <c r="VFZ1" s="18"/>
      <c r="VGA1" s="18"/>
      <c r="VGB1" s="18"/>
      <c r="VGC1" s="18"/>
      <c r="VGD1" s="18"/>
      <c r="VGE1" s="18"/>
      <c r="VGF1" s="18"/>
      <c r="VGG1" s="18"/>
      <c r="VGH1" s="18"/>
      <c r="VGI1" s="18"/>
      <c r="VGJ1" s="18"/>
      <c r="VGK1" s="18"/>
      <c r="VGL1" s="18"/>
      <c r="VGM1" s="18"/>
      <c r="VGN1" s="18"/>
      <c r="VGO1" s="18"/>
      <c r="VGP1" s="18"/>
      <c r="VGQ1" s="18"/>
      <c r="VGR1" s="18"/>
      <c r="VGS1" s="18"/>
      <c r="VGT1" s="18"/>
      <c r="VGU1" s="18"/>
      <c r="VGV1" s="18"/>
      <c r="VGW1" s="18"/>
      <c r="VGX1" s="18"/>
      <c r="VGY1" s="18"/>
      <c r="VGZ1" s="18"/>
      <c r="VHA1" s="18"/>
      <c r="VHB1" s="18"/>
      <c r="VHC1" s="18"/>
      <c r="VHD1" s="18"/>
      <c r="VHE1" s="18"/>
      <c r="VHF1" s="18"/>
      <c r="VHG1" s="18"/>
      <c r="VHH1" s="18"/>
      <c r="VHI1" s="18"/>
      <c r="VHJ1" s="18"/>
      <c r="VHK1" s="18"/>
      <c r="VHL1" s="18"/>
      <c r="VHM1" s="18"/>
      <c r="VHN1" s="18"/>
      <c r="VHO1" s="18"/>
      <c r="VHP1" s="18"/>
      <c r="VHQ1" s="18"/>
      <c r="VHR1" s="18"/>
      <c r="VHS1" s="18"/>
      <c r="VHT1" s="18"/>
      <c r="VHU1" s="18"/>
      <c r="VHV1" s="18"/>
      <c r="VHW1" s="18"/>
      <c r="VHX1" s="18"/>
      <c r="VHY1" s="18"/>
      <c r="VHZ1" s="18"/>
      <c r="VIA1" s="18"/>
      <c r="VIB1" s="18"/>
      <c r="VIC1" s="18"/>
      <c r="VID1" s="18"/>
      <c r="VIE1" s="18"/>
      <c r="VIF1" s="18"/>
      <c r="VIG1" s="18"/>
      <c r="VIH1" s="18"/>
      <c r="VII1" s="18"/>
      <c r="VIJ1" s="18"/>
      <c r="VIK1" s="18"/>
      <c r="VIL1" s="18"/>
      <c r="VIM1" s="18"/>
      <c r="VIN1" s="18"/>
      <c r="VIO1" s="18"/>
      <c r="VIP1" s="18"/>
      <c r="VIQ1" s="18"/>
      <c r="VIR1" s="18"/>
      <c r="VIS1" s="18"/>
      <c r="VIT1" s="18"/>
      <c r="VIU1" s="18"/>
      <c r="VIV1" s="18"/>
      <c r="VIW1" s="18"/>
      <c r="VIX1" s="18"/>
      <c r="VIY1" s="18"/>
      <c r="VIZ1" s="18"/>
      <c r="VJA1" s="18"/>
      <c r="VJB1" s="18"/>
      <c r="VJC1" s="18"/>
      <c r="VJD1" s="18"/>
      <c r="VJE1" s="18"/>
      <c r="VJF1" s="18"/>
      <c r="VJG1" s="18"/>
      <c r="VJH1" s="18"/>
      <c r="VJI1" s="18"/>
      <c r="VJJ1" s="18"/>
      <c r="VJK1" s="18"/>
      <c r="VJL1" s="18"/>
      <c r="VJM1" s="18"/>
      <c r="VJN1" s="18"/>
      <c r="VJO1" s="18"/>
      <c r="VJP1" s="18"/>
      <c r="VJQ1" s="18"/>
      <c r="VJR1" s="18"/>
      <c r="VJS1" s="18"/>
      <c r="VJT1" s="18"/>
      <c r="VJU1" s="18"/>
      <c r="VJV1" s="18"/>
      <c r="VJW1" s="18"/>
      <c r="VJX1" s="18"/>
      <c r="VJY1" s="18"/>
      <c r="VJZ1" s="18"/>
      <c r="VKA1" s="18"/>
      <c r="VKB1" s="18"/>
      <c r="VKC1" s="18"/>
      <c r="VKD1" s="18"/>
      <c r="VKE1" s="18"/>
      <c r="VKF1" s="18"/>
      <c r="VKG1" s="18"/>
      <c r="VKH1" s="18"/>
      <c r="VKI1" s="18"/>
      <c r="VKJ1" s="18"/>
      <c r="VKK1" s="18"/>
      <c r="VKL1" s="18"/>
      <c r="VKM1" s="18"/>
      <c r="VKN1" s="18"/>
      <c r="VKO1" s="18"/>
      <c r="VKP1" s="18"/>
      <c r="VKQ1" s="18"/>
      <c r="VKR1" s="18"/>
      <c r="VKS1" s="18"/>
      <c r="VKT1" s="18"/>
      <c r="VKU1" s="18"/>
      <c r="VKV1" s="18"/>
      <c r="VKW1" s="18"/>
      <c r="VKX1" s="18"/>
      <c r="VKY1" s="18"/>
      <c r="VKZ1" s="18"/>
      <c r="VLA1" s="18"/>
      <c r="VLB1" s="18"/>
      <c r="VLC1" s="18"/>
      <c r="VLD1" s="18"/>
      <c r="VLE1" s="18"/>
      <c r="VLF1" s="18"/>
      <c r="VLG1" s="18"/>
      <c r="VLH1" s="18"/>
      <c r="VLI1" s="18"/>
      <c r="VLJ1" s="18"/>
      <c r="VLK1" s="18"/>
      <c r="VLL1" s="18"/>
      <c r="VLM1" s="18"/>
      <c r="VLN1" s="18"/>
      <c r="VLO1" s="18"/>
      <c r="VLP1" s="18"/>
      <c r="VLQ1" s="18"/>
      <c r="VLR1" s="18"/>
      <c r="VLS1" s="18"/>
      <c r="VLT1" s="18"/>
      <c r="VLU1" s="18"/>
      <c r="VLV1" s="18"/>
      <c r="VLW1" s="18"/>
      <c r="VLX1" s="18"/>
      <c r="VLY1" s="18"/>
      <c r="VLZ1" s="18"/>
      <c r="VMA1" s="18"/>
      <c r="VMB1" s="18"/>
      <c r="VMC1" s="18"/>
      <c r="VMD1" s="18"/>
      <c r="VME1" s="18"/>
      <c r="VMF1" s="18"/>
      <c r="VMG1" s="18"/>
      <c r="VMH1" s="18"/>
      <c r="VMI1" s="18"/>
      <c r="VMJ1" s="18"/>
      <c r="VMK1" s="18"/>
      <c r="VML1" s="18"/>
      <c r="VMM1" s="18"/>
      <c r="VMN1" s="18"/>
      <c r="VMO1" s="18"/>
      <c r="VMP1" s="18"/>
      <c r="VMQ1" s="18"/>
      <c r="VMR1" s="18"/>
      <c r="VMS1" s="18"/>
      <c r="VMT1" s="18"/>
      <c r="VMU1" s="18"/>
      <c r="VMV1" s="18"/>
      <c r="VMW1" s="18"/>
      <c r="VMX1" s="18"/>
      <c r="VMY1" s="18"/>
      <c r="VMZ1" s="18"/>
      <c r="VNA1" s="18"/>
      <c r="VNB1" s="18"/>
      <c r="VNC1" s="18"/>
      <c r="VND1" s="18"/>
      <c r="VNE1" s="18"/>
      <c r="VNF1" s="18"/>
      <c r="VNG1" s="18"/>
      <c r="VNH1" s="18"/>
      <c r="VNI1" s="18"/>
      <c r="VNJ1" s="18"/>
      <c r="VNK1" s="18"/>
      <c r="VNL1" s="18"/>
      <c r="VNM1" s="18"/>
      <c r="VNN1" s="18"/>
      <c r="VNO1" s="18"/>
      <c r="VNP1" s="18"/>
      <c r="VNQ1" s="18"/>
      <c r="VNR1" s="18"/>
      <c r="VNS1" s="18"/>
      <c r="VNT1" s="18"/>
      <c r="VNU1" s="18"/>
      <c r="VNV1" s="18"/>
      <c r="VNW1" s="18"/>
      <c r="VNX1" s="18"/>
      <c r="VNY1" s="18"/>
      <c r="VNZ1" s="18"/>
      <c r="VOA1" s="18"/>
      <c r="VOB1" s="18"/>
      <c r="VOC1" s="18"/>
      <c r="VOD1" s="18"/>
      <c r="VOE1" s="18"/>
      <c r="VOF1" s="18"/>
      <c r="VOG1" s="18"/>
      <c r="VOH1" s="18"/>
      <c r="VOI1" s="18"/>
      <c r="VOJ1" s="18"/>
      <c r="VOK1" s="18"/>
      <c r="VOL1" s="18"/>
      <c r="VOM1" s="18"/>
      <c r="VON1" s="18"/>
      <c r="VOO1" s="18"/>
      <c r="VOP1" s="18"/>
      <c r="VOQ1" s="18"/>
      <c r="VOR1" s="18"/>
      <c r="VOS1" s="18"/>
      <c r="VOT1" s="18"/>
      <c r="VOU1" s="18"/>
      <c r="VOV1" s="18"/>
      <c r="VOW1" s="18"/>
      <c r="VOX1" s="18"/>
      <c r="VOY1" s="18"/>
      <c r="VOZ1" s="18"/>
      <c r="VPA1" s="18"/>
      <c r="VPB1" s="18"/>
      <c r="VPC1" s="18"/>
      <c r="VPD1" s="18"/>
      <c r="VPE1" s="18"/>
      <c r="VPF1" s="18"/>
      <c r="VPG1" s="18"/>
      <c r="VPH1" s="18"/>
      <c r="VPI1" s="18"/>
      <c r="VPJ1" s="18"/>
      <c r="VPK1" s="18"/>
      <c r="VPL1" s="18"/>
      <c r="VPM1" s="18"/>
      <c r="VPN1" s="18"/>
      <c r="VPO1" s="18"/>
      <c r="VPP1" s="18"/>
      <c r="VPQ1" s="18"/>
      <c r="VPR1" s="18"/>
      <c r="VPS1" s="18"/>
      <c r="VPT1" s="18"/>
      <c r="VPU1" s="18"/>
      <c r="VPV1" s="18"/>
      <c r="VPW1" s="18"/>
      <c r="VPX1" s="18"/>
      <c r="VPY1" s="18"/>
      <c r="VPZ1" s="18"/>
      <c r="VQA1" s="18"/>
      <c r="VQB1" s="18"/>
      <c r="VQC1" s="18"/>
      <c r="VQD1" s="18"/>
      <c r="VQE1" s="18"/>
      <c r="VQF1" s="18"/>
      <c r="VQG1" s="18"/>
      <c r="VQH1" s="18"/>
      <c r="VQI1" s="18"/>
      <c r="VQJ1" s="18"/>
      <c r="VQK1" s="18"/>
      <c r="VQL1" s="18"/>
      <c r="VQM1" s="18"/>
      <c r="VQN1" s="18"/>
      <c r="VQO1" s="18"/>
      <c r="VQP1" s="18"/>
      <c r="VQQ1" s="18"/>
      <c r="VQR1" s="18"/>
      <c r="VQS1" s="18"/>
      <c r="VQT1" s="18"/>
      <c r="VQU1" s="18"/>
      <c r="VQV1" s="18"/>
      <c r="VQW1" s="18"/>
      <c r="VQX1" s="18"/>
      <c r="VQY1" s="18"/>
      <c r="VQZ1" s="18"/>
      <c r="VRA1" s="18"/>
      <c r="VRB1" s="18"/>
      <c r="VRC1" s="18"/>
      <c r="VRD1" s="18"/>
      <c r="VRE1" s="18"/>
      <c r="VRF1" s="18"/>
      <c r="VRG1" s="18"/>
      <c r="VRH1" s="18"/>
      <c r="VRI1" s="18"/>
      <c r="VRJ1" s="18"/>
      <c r="VRK1" s="18"/>
      <c r="VRL1" s="18"/>
      <c r="VRM1" s="18"/>
      <c r="VRN1" s="18"/>
      <c r="VRO1" s="18"/>
      <c r="VRP1" s="18"/>
      <c r="VRQ1" s="18"/>
      <c r="VRR1" s="18"/>
      <c r="VRS1" s="18"/>
      <c r="VRT1" s="18"/>
      <c r="VRU1" s="18"/>
      <c r="VRV1" s="18"/>
      <c r="VRW1" s="18"/>
      <c r="VRX1" s="18"/>
      <c r="VRY1" s="18"/>
      <c r="VRZ1" s="18"/>
      <c r="VSA1" s="18"/>
      <c r="VSB1" s="18"/>
      <c r="VSC1" s="18"/>
      <c r="VSD1" s="18"/>
      <c r="VSE1" s="18"/>
      <c r="VSF1" s="18"/>
      <c r="VSG1" s="18"/>
      <c r="VSH1" s="18"/>
      <c r="VSI1" s="18"/>
      <c r="VSJ1" s="18"/>
      <c r="VSK1" s="18"/>
      <c r="VSL1" s="18"/>
      <c r="VSM1" s="18"/>
      <c r="VSN1" s="18"/>
      <c r="VSO1" s="18"/>
      <c r="VSP1" s="18"/>
      <c r="VSQ1" s="18"/>
      <c r="VSR1" s="18"/>
      <c r="VSS1" s="18"/>
      <c r="VST1" s="18"/>
      <c r="VSU1" s="18"/>
      <c r="VSV1" s="18"/>
      <c r="VSW1" s="18"/>
      <c r="VSX1" s="18"/>
      <c r="VSY1" s="18"/>
      <c r="VSZ1" s="18"/>
      <c r="VTA1" s="18"/>
      <c r="VTB1" s="18"/>
      <c r="VTC1" s="18"/>
      <c r="VTD1" s="18"/>
      <c r="VTE1" s="18"/>
      <c r="VTF1" s="18"/>
      <c r="VTG1" s="18"/>
      <c r="VTH1" s="18"/>
      <c r="VTI1" s="18"/>
      <c r="VTJ1" s="18"/>
      <c r="VTK1" s="18"/>
      <c r="VTL1" s="18"/>
      <c r="VTM1" s="18"/>
      <c r="VTN1" s="18"/>
      <c r="VTO1" s="18"/>
      <c r="VTP1" s="18"/>
      <c r="VTQ1" s="18"/>
      <c r="VTR1" s="18"/>
      <c r="VTS1" s="18"/>
      <c r="VTT1" s="18"/>
      <c r="VTU1" s="18"/>
      <c r="VTV1" s="18"/>
      <c r="VTW1" s="18"/>
      <c r="VTX1" s="18"/>
      <c r="VTY1" s="18"/>
      <c r="VTZ1" s="18"/>
      <c r="VUA1" s="18"/>
      <c r="VUB1" s="18"/>
      <c r="VUC1" s="18"/>
      <c r="VUD1" s="18"/>
      <c r="VUE1" s="18"/>
      <c r="VUF1" s="18"/>
      <c r="VUG1" s="18"/>
      <c r="VUH1" s="18"/>
      <c r="VUI1" s="18"/>
      <c r="VUJ1" s="18"/>
      <c r="VUK1" s="18"/>
      <c r="VUL1" s="18"/>
      <c r="VUM1" s="18"/>
      <c r="VUN1" s="18"/>
      <c r="VUO1" s="18"/>
      <c r="VUP1" s="18"/>
      <c r="VUQ1" s="18"/>
      <c r="VUR1" s="18"/>
      <c r="VUS1" s="18"/>
      <c r="VUT1" s="18"/>
      <c r="VUU1" s="18"/>
      <c r="VUV1" s="18"/>
      <c r="VUW1" s="18"/>
      <c r="VUX1" s="18"/>
      <c r="VUY1" s="18"/>
      <c r="VUZ1" s="18"/>
      <c r="VVA1" s="18"/>
      <c r="VVB1" s="18"/>
      <c r="VVC1" s="18"/>
      <c r="VVD1" s="18"/>
      <c r="VVE1" s="18"/>
      <c r="VVF1" s="18"/>
      <c r="VVG1" s="18"/>
      <c r="VVH1" s="18"/>
      <c r="VVI1" s="18"/>
      <c r="VVJ1" s="18"/>
      <c r="VVK1" s="18"/>
      <c r="VVL1" s="18"/>
      <c r="VVM1" s="18"/>
      <c r="VVN1" s="18"/>
      <c r="VVO1" s="18"/>
      <c r="VVP1" s="18"/>
      <c r="VVQ1" s="18"/>
      <c r="VVR1" s="18"/>
      <c r="VVS1" s="18"/>
      <c r="VVT1" s="18"/>
      <c r="VVU1" s="18"/>
      <c r="VVV1" s="18"/>
      <c r="VVW1" s="18"/>
      <c r="VVX1" s="18"/>
      <c r="VVY1" s="18"/>
      <c r="VVZ1" s="18"/>
      <c r="VWA1" s="18"/>
      <c r="VWB1" s="18"/>
      <c r="VWC1" s="18"/>
      <c r="VWD1" s="18"/>
      <c r="VWE1" s="18"/>
      <c r="VWF1" s="18"/>
      <c r="VWG1" s="18"/>
      <c r="VWH1" s="18"/>
      <c r="VWI1" s="18"/>
      <c r="VWJ1" s="18"/>
      <c r="VWK1" s="18"/>
      <c r="VWL1" s="18"/>
      <c r="VWM1" s="18"/>
      <c r="VWN1" s="18"/>
      <c r="VWO1" s="18"/>
      <c r="VWP1" s="18"/>
      <c r="VWQ1" s="18"/>
      <c r="VWR1" s="18"/>
      <c r="VWS1" s="18"/>
      <c r="VWT1" s="18"/>
      <c r="VWU1" s="18"/>
      <c r="VWV1" s="18"/>
      <c r="VWW1" s="18"/>
      <c r="VWX1" s="18"/>
      <c r="VWY1" s="18"/>
      <c r="VWZ1" s="18"/>
      <c r="VXA1" s="18"/>
      <c r="VXB1" s="18"/>
      <c r="VXC1" s="18"/>
      <c r="VXD1" s="18"/>
      <c r="VXE1" s="18"/>
      <c r="VXF1" s="18"/>
      <c r="VXG1" s="18"/>
      <c r="VXH1" s="18"/>
      <c r="VXI1" s="18"/>
      <c r="VXJ1" s="18"/>
      <c r="VXK1" s="18"/>
      <c r="VXL1" s="18"/>
      <c r="VXM1" s="18"/>
      <c r="VXN1" s="18"/>
      <c r="VXO1" s="18"/>
      <c r="VXP1" s="18"/>
      <c r="VXQ1" s="18"/>
      <c r="VXR1" s="18"/>
      <c r="VXS1" s="18"/>
      <c r="VXT1" s="18"/>
      <c r="VXU1" s="18"/>
      <c r="VXV1" s="18"/>
      <c r="VXW1" s="18"/>
      <c r="VXX1" s="18"/>
      <c r="VXY1" s="18"/>
      <c r="VXZ1" s="18"/>
      <c r="VYA1" s="18"/>
      <c r="VYB1" s="18"/>
      <c r="VYC1" s="18"/>
      <c r="VYD1" s="18"/>
      <c r="VYE1" s="18"/>
      <c r="VYF1" s="18"/>
      <c r="VYG1" s="18"/>
      <c r="VYH1" s="18"/>
      <c r="VYI1" s="18"/>
      <c r="VYJ1" s="18"/>
      <c r="VYK1" s="18"/>
      <c r="VYL1" s="18"/>
      <c r="VYM1" s="18"/>
      <c r="VYN1" s="18"/>
      <c r="VYO1" s="18"/>
      <c r="VYP1" s="18"/>
      <c r="VYQ1" s="18"/>
      <c r="VYR1" s="18"/>
      <c r="VYS1" s="18"/>
      <c r="VYT1" s="18"/>
      <c r="VYU1" s="18"/>
      <c r="VYV1" s="18"/>
      <c r="VYW1" s="18"/>
      <c r="VYX1" s="18"/>
      <c r="VYY1" s="18"/>
      <c r="VYZ1" s="18"/>
      <c r="VZA1" s="18"/>
      <c r="VZB1" s="18"/>
      <c r="VZC1" s="18"/>
      <c r="VZD1" s="18"/>
      <c r="VZE1" s="18"/>
      <c r="VZF1" s="18"/>
      <c r="VZG1" s="18"/>
      <c r="VZH1" s="18"/>
      <c r="VZI1" s="18"/>
      <c r="VZJ1" s="18"/>
      <c r="VZK1" s="18"/>
      <c r="VZL1" s="18"/>
      <c r="VZM1" s="18"/>
      <c r="VZN1" s="18"/>
      <c r="VZO1" s="18"/>
      <c r="VZP1" s="18"/>
      <c r="VZQ1" s="18"/>
      <c r="VZR1" s="18"/>
      <c r="VZS1" s="18"/>
      <c r="VZT1" s="18"/>
      <c r="VZU1" s="18"/>
      <c r="VZV1" s="18"/>
      <c r="VZW1" s="18"/>
      <c r="VZX1" s="18"/>
      <c r="VZY1" s="18"/>
      <c r="VZZ1" s="18"/>
      <c r="WAA1" s="18"/>
      <c r="WAB1" s="18"/>
      <c r="WAC1" s="18"/>
      <c r="WAD1" s="18"/>
      <c r="WAE1" s="18"/>
      <c r="WAF1" s="18"/>
      <c r="WAG1" s="18"/>
      <c r="WAH1" s="18"/>
      <c r="WAI1" s="18"/>
      <c r="WAJ1" s="18"/>
      <c r="WAK1" s="18"/>
      <c r="WAL1" s="18"/>
      <c r="WAM1" s="18"/>
      <c r="WAN1" s="18"/>
      <c r="WAO1" s="18"/>
      <c r="WAP1" s="18"/>
      <c r="WAQ1" s="18"/>
      <c r="WAR1" s="18"/>
      <c r="WAS1" s="18"/>
      <c r="WAT1" s="18"/>
      <c r="WAU1" s="18"/>
      <c r="WAV1" s="18"/>
      <c r="WAW1" s="18"/>
      <c r="WAX1" s="18"/>
      <c r="WAY1" s="18"/>
      <c r="WAZ1" s="18"/>
      <c r="WBA1" s="18"/>
      <c r="WBB1" s="18"/>
      <c r="WBC1" s="18"/>
      <c r="WBD1" s="18"/>
      <c r="WBE1" s="18"/>
      <c r="WBF1" s="18"/>
      <c r="WBG1" s="18"/>
      <c r="WBH1" s="18"/>
      <c r="WBI1" s="18"/>
      <c r="WBJ1" s="18"/>
      <c r="WBK1" s="18"/>
      <c r="WBL1" s="18"/>
      <c r="WBM1" s="18"/>
      <c r="WBN1" s="18"/>
      <c r="WBO1" s="18"/>
      <c r="WBP1" s="18"/>
      <c r="WBQ1" s="18"/>
      <c r="WBR1" s="18"/>
      <c r="WBS1" s="18"/>
      <c r="WBT1" s="18"/>
      <c r="WBU1" s="18"/>
      <c r="WBV1" s="18"/>
      <c r="WBW1" s="18"/>
      <c r="WBX1" s="18"/>
      <c r="WBY1" s="18"/>
      <c r="WBZ1" s="18"/>
      <c r="WCA1" s="18"/>
      <c r="WCB1" s="18"/>
      <c r="WCC1" s="18"/>
      <c r="WCD1" s="18"/>
      <c r="WCE1" s="18"/>
      <c r="WCF1" s="18"/>
      <c r="WCG1" s="18"/>
      <c r="WCH1" s="18"/>
      <c r="WCI1" s="18"/>
      <c r="WCJ1" s="18"/>
      <c r="WCK1" s="18"/>
      <c r="WCL1" s="18"/>
      <c r="WCM1" s="18"/>
      <c r="WCN1" s="18"/>
      <c r="WCO1" s="18"/>
      <c r="WCP1" s="18"/>
      <c r="WCQ1" s="18"/>
      <c r="WCR1" s="18"/>
      <c r="WCS1" s="18"/>
      <c r="WCT1" s="18"/>
      <c r="WCU1" s="18"/>
      <c r="WCV1" s="18"/>
      <c r="WCW1" s="18"/>
      <c r="WCX1" s="18"/>
      <c r="WCY1" s="18"/>
      <c r="WCZ1" s="18"/>
      <c r="WDA1" s="18"/>
      <c r="WDB1" s="18"/>
      <c r="WDC1" s="18"/>
      <c r="WDD1" s="18"/>
      <c r="WDE1" s="18"/>
      <c r="WDF1" s="18"/>
      <c r="WDG1" s="18"/>
      <c r="WDH1" s="18"/>
      <c r="WDI1" s="18"/>
      <c r="WDJ1" s="18"/>
      <c r="WDK1" s="18"/>
      <c r="WDL1" s="18"/>
      <c r="WDM1" s="18"/>
      <c r="WDN1" s="18"/>
      <c r="WDO1" s="18"/>
      <c r="WDP1" s="18"/>
      <c r="WDQ1" s="18"/>
      <c r="WDR1" s="18"/>
      <c r="WDS1" s="18"/>
      <c r="WDT1" s="18"/>
      <c r="WDU1" s="18"/>
      <c r="WDV1" s="18"/>
      <c r="WDW1" s="18"/>
      <c r="WDX1" s="18"/>
      <c r="WDY1" s="18"/>
      <c r="WDZ1" s="18"/>
      <c r="WEA1" s="18"/>
      <c r="WEB1" s="18"/>
      <c r="WEC1" s="18"/>
      <c r="WED1" s="18"/>
      <c r="WEE1" s="18"/>
      <c r="WEF1" s="18"/>
      <c r="WEG1" s="18"/>
      <c r="WEH1" s="18"/>
      <c r="WEI1" s="18"/>
      <c r="WEJ1" s="18"/>
      <c r="WEK1" s="18"/>
      <c r="WEL1" s="18"/>
      <c r="WEM1" s="18"/>
      <c r="WEN1" s="18"/>
      <c r="WEO1" s="18"/>
      <c r="WEP1" s="18"/>
      <c r="WEQ1" s="18"/>
      <c r="WER1" s="18"/>
      <c r="WES1" s="18"/>
      <c r="WET1" s="18"/>
      <c r="WEU1" s="18"/>
      <c r="WEV1" s="18"/>
      <c r="WEW1" s="18"/>
      <c r="WEX1" s="18"/>
      <c r="WEY1" s="18"/>
      <c r="WEZ1" s="18"/>
      <c r="WFA1" s="18"/>
      <c r="WFB1" s="18"/>
      <c r="WFC1" s="18"/>
      <c r="WFD1" s="18"/>
      <c r="WFE1" s="18"/>
      <c r="WFF1" s="18"/>
      <c r="WFG1" s="18"/>
      <c r="WFH1" s="18"/>
      <c r="WFI1" s="18"/>
      <c r="WFJ1" s="18"/>
      <c r="WFK1" s="18"/>
      <c r="WFL1" s="18"/>
      <c r="WFM1" s="18"/>
      <c r="WFN1" s="18"/>
      <c r="WFO1" s="18"/>
      <c r="WFP1" s="18"/>
      <c r="WFQ1" s="18"/>
      <c r="WFR1" s="18"/>
      <c r="WFS1" s="18"/>
      <c r="WFT1" s="18"/>
      <c r="WFU1" s="18"/>
      <c r="WFV1" s="18"/>
      <c r="WFW1" s="18"/>
      <c r="WFX1" s="18"/>
      <c r="WFY1" s="18"/>
      <c r="WFZ1" s="18"/>
      <c r="WGA1" s="18"/>
      <c r="WGB1" s="18"/>
      <c r="WGC1" s="18"/>
      <c r="WGD1" s="18"/>
      <c r="WGE1" s="18"/>
      <c r="WGF1" s="18"/>
      <c r="WGG1" s="18"/>
      <c r="WGH1" s="18"/>
      <c r="WGI1" s="18"/>
      <c r="WGJ1" s="18"/>
      <c r="WGK1" s="18"/>
      <c r="WGL1" s="18"/>
      <c r="WGM1" s="18"/>
      <c r="WGN1" s="18"/>
      <c r="WGO1" s="18"/>
      <c r="WGP1" s="18"/>
      <c r="WGQ1" s="18"/>
      <c r="WGR1" s="18"/>
      <c r="WGS1" s="18"/>
      <c r="WGT1" s="18"/>
      <c r="WGU1" s="18"/>
      <c r="WGV1" s="18"/>
      <c r="WGW1" s="18"/>
      <c r="WGX1" s="18"/>
      <c r="WGY1" s="18"/>
      <c r="WGZ1" s="18"/>
      <c r="WHA1" s="18"/>
      <c r="WHB1" s="18"/>
      <c r="WHC1" s="18"/>
      <c r="WHD1" s="18"/>
      <c r="WHE1" s="18"/>
      <c r="WHF1" s="18"/>
      <c r="WHG1" s="18"/>
      <c r="WHH1" s="18"/>
      <c r="WHI1" s="18"/>
      <c r="WHJ1" s="18"/>
      <c r="WHK1" s="18"/>
      <c r="WHL1" s="18"/>
      <c r="WHM1" s="18"/>
      <c r="WHN1" s="18"/>
      <c r="WHO1" s="18"/>
      <c r="WHP1" s="18"/>
      <c r="WHQ1" s="18"/>
      <c r="WHR1" s="18"/>
      <c r="WHS1" s="18"/>
      <c r="WHT1" s="18"/>
      <c r="WHU1" s="18"/>
      <c r="WHV1" s="18"/>
      <c r="WHW1" s="18"/>
      <c r="WHX1" s="18"/>
      <c r="WHY1" s="18"/>
      <c r="WHZ1" s="18"/>
      <c r="WIA1" s="18"/>
      <c r="WIB1" s="18"/>
      <c r="WIC1" s="18"/>
      <c r="WID1" s="18"/>
      <c r="WIE1" s="18"/>
      <c r="WIF1" s="18"/>
      <c r="WIG1" s="18"/>
      <c r="WIH1" s="18"/>
      <c r="WII1" s="18"/>
      <c r="WIJ1" s="18"/>
      <c r="WIK1" s="18"/>
      <c r="WIL1" s="18"/>
      <c r="WIM1" s="18"/>
      <c r="WIN1" s="18"/>
      <c r="WIO1" s="18"/>
      <c r="WIP1" s="18"/>
      <c r="WIQ1" s="18"/>
      <c r="WIR1" s="18"/>
      <c r="WIS1" s="18"/>
      <c r="WIT1" s="18"/>
      <c r="WIU1" s="18"/>
      <c r="WIV1" s="18"/>
      <c r="WIW1" s="18"/>
      <c r="WIX1" s="18"/>
      <c r="WIY1" s="18"/>
      <c r="WIZ1" s="18"/>
      <c r="WJA1" s="18"/>
      <c r="WJB1" s="18"/>
      <c r="WJC1" s="18"/>
      <c r="WJD1" s="18"/>
      <c r="WJE1" s="18"/>
      <c r="WJF1" s="18"/>
      <c r="WJG1" s="18"/>
      <c r="WJH1" s="18"/>
      <c r="WJI1" s="18"/>
      <c r="WJJ1" s="18"/>
      <c r="WJK1" s="18"/>
      <c r="WJL1" s="18"/>
      <c r="WJM1" s="18"/>
      <c r="WJN1" s="18"/>
      <c r="WJO1" s="18"/>
      <c r="WJP1" s="18"/>
      <c r="WJQ1" s="18"/>
      <c r="WJR1" s="18"/>
      <c r="WJS1" s="18"/>
      <c r="WJT1" s="18"/>
      <c r="WJU1" s="18"/>
      <c r="WJV1" s="18"/>
      <c r="WJW1" s="18"/>
      <c r="WJX1" s="18"/>
      <c r="WJY1" s="18"/>
      <c r="WJZ1" s="18"/>
      <c r="WKA1" s="18"/>
      <c r="WKB1" s="18"/>
      <c r="WKC1" s="18"/>
      <c r="WKD1" s="18"/>
      <c r="WKE1" s="18"/>
      <c r="WKF1" s="18"/>
      <c r="WKG1" s="18"/>
      <c r="WKH1" s="18"/>
      <c r="WKI1" s="18"/>
      <c r="WKJ1" s="18"/>
      <c r="WKK1" s="18"/>
      <c r="WKL1" s="18"/>
      <c r="WKM1" s="18"/>
      <c r="WKN1" s="18"/>
      <c r="WKO1" s="18"/>
      <c r="WKP1" s="18"/>
      <c r="WKQ1" s="18"/>
      <c r="WKR1" s="18"/>
      <c r="WKS1" s="18"/>
      <c r="WKT1" s="18"/>
      <c r="WKU1" s="18"/>
      <c r="WKV1" s="18"/>
      <c r="WKW1" s="18"/>
      <c r="WKX1" s="18"/>
      <c r="WKY1" s="18"/>
      <c r="WKZ1" s="18"/>
      <c r="WLA1" s="18"/>
      <c r="WLB1" s="18"/>
      <c r="WLC1" s="18"/>
      <c r="WLD1" s="18"/>
      <c r="WLE1" s="18"/>
      <c r="WLF1" s="18"/>
      <c r="WLG1" s="18"/>
      <c r="WLH1" s="18"/>
      <c r="WLI1" s="18"/>
      <c r="WLJ1" s="18"/>
      <c r="WLK1" s="18"/>
      <c r="WLL1" s="18"/>
      <c r="WLM1" s="18"/>
      <c r="WLN1" s="18"/>
      <c r="WLO1" s="18"/>
      <c r="WLP1" s="18"/>
      <c r="WLQ1" s="18"/>
      <c r="WLR1" s="18"/>
      <c r="WLS1" s="18"/>
      <c r="WLT1" s="18"/>
      <c r="WLU1" s="18"/>
      <c r="WLV1" s="18"/>
      <c r="WLW1" s="18"/>
      <c r="WLX1" s="18"/>
      <c r="WLY1" s="18"/>
      <c r="WLZ1" s="18"/>
      <c r="WMA1" s="18"/>
      <c r="WMB1" s="18"/>
      <c r="WMC1" s="18"/>
      <c r="WMD1" s="18"/>
      <c r="WME1" s="18"/>
      <c r="WMF1" s="18"/>
      <c r="WMG1" s="18"/>
      <c r="WMH1" s="18"/>
      <c r="WMI1" s="18"/>
      <c r="WMJ1" s="18"/>
      <c r="WMK1" s="18"/>
      <c r="WML1" s="18"/>
      <c r="WMM1" s="18"/>
      <c r="WMN1" s="18"/>
      <c r="WMO1" s="18"/>
      <c r="WMP1" s="18"/>
      <c r="WMQ1" s="18"/>
      <c r="WMR1" s="18"/>
      <c r="WMS1" s="18"/>
      <c r="WMT1" s="18"/>
      <c r="WMU1" s="18"/>
      <c r="WMV1" s="18"/>
      <c r="WMW1" s="18"/>
      <c r="WMX1" s="18"/>
      <c r="WMY1" s="18"/>
      <c r="WMZ1" s="18"/>
      <c r="WNA1" s="18"/>
      <c r="WNB1" s="18"/>
      <c r="WNC1" s="18"/>
      <c r="WND1" s="18"/>
      <c r="WNE1" s="18"/>
      <c r="WNF1" s="18"/>
      <c r="WNG1" s="18"/>
      <c r="WNH1" s="18"/>
      <c r="WNI1" s="18"/>
      <c r="WNJ1" s="18"/>
      <c r="WNK1" s="18"/>
      <c r="WNL1" s="18"/>
      <c r="WNM1" s="18"/>
      <c r="WNN1" s="18"/>
      <c r="WNO1" s="18"/>
      <c r="WNP1" s="18"/>
      <c r="WNQ1" s="18"/>
      <c r="WNR1" s="18"/>
      <c r="WNS1" s="18"/>
      <c r="WNT1" s="18"/>
      <c r="WNU1" s="18"/>
      <c r="WNV1" s="18"/>
      <c r="WNW1" s="18"/>
      <c r="WNX1" s="18"/>
      <c r="WNY1" s="18"/>
      <c r="WNZ1" s="18"/>
      <c r="WOA1" s="18"/>
      <c r="WOB1" s="18"/>
      <c r="WOC1" s="18"/>
      <c r="WOD1" s="18"/>
      <c r="WOE1" s="18"/>
      <c r="WOF1" s="18"/>
      <c r="WOG1" s="18"/>
      <c r="WOH1" s="18"/>
      <c r="WOI1" s="18"/>
      <c r="WOJ1" s="18"/>
      <c r="WOK1" s="18"/>
      <c r="WOL1" s="18"/>
      <c r="WOM1" s="18"/>
      <c r="WON1" s="18"/>
      <c r="WOO1" s="18"/>
      <c r="WOP1" s="18"/>
      <c r="WOQ1" s="18"/>
      <c r="WOR1" s="18"/>
      <c r="WOS1" s="18"/>
      <c r="WOT1" s="18"/>
      <c r="WOU1" s="18"/>
      <c r="WOV1" s="18"/>
      <c r="WOW1" s="18"/>
      <c r="WOX1" s="18"/>
      <c r="WOY1" s="18"/>
      <c r="WOZ1" s="18"/>
      <c r="WPA1" s="18"/>
      <c r="WPB1" s="18"/>
      <c r="WPC1" s="18"/>
      <c r="WPD1" s="18"/>
      <c r="WPE1" s="18"/>
      <c r="WPF1" s="18"/>
      <c r="WPG1" s="18"/>
      <c r="WPH1" s="18"/>
      <c r="WPI1" s="18"/>
      <c r="WPJ1" s="18"/>
      <c r="WPK1" s="18"/>
      <c r="WPL1" s="18"/>
      <c r="WPM1" s="18"/>
      <c r="WPN1" s="18"/>
      <c r="WPO1" s="18"/>
      <c r="WPP1" s="18"/>
      <c r="WPQ1" s="18"/>
      <c r="WPR1" s="18"/>
      <c r="WPS1" s="18"/>
      <c r="WPT1" s="18"/>
      <c r="WPU1" s="18"/>
      <c r="WPV1" s="18"/>
      <c r="WPW1" s="18"/>
      <c r="WPX1" s="18"/>
      <c r="WPY1" s="18"/>
      <c r="WPZ1" s="18"/>
      <c r="WQA1" s="18"/>
      <c r="WQB1" s="18"/>
      <c r="WQC1" s="18"/>
      <c r="WQD1" s="18"/>
      <c r="WQE1" s="18"/>
      <c r="WQF1" s="18"/>
      <c r="WQG1" s="18"/>
      <c r="WQH1" s="18"/>
      <c r="WQI1" s="18"/>
      <c r="WQJ1" s="18"/>
      <c r="WQK1" s="18"/>
      <c r="WQL1" s="18"/>
      <c r="WQM1" s="18"/>
      <c r="WQN1" s="18"/>
      <c r="WQO1" s="18"/>
      <c r="WQP1" s="18"/>
      <c r="WQQ1" s="18"/>
      <c r="WQR1" s="18"/>
      <c r="WQS1" s="18"/>
      <c r="WQT1" s="18"/>
      <c r="WQU1" s="18"/>
      <c r="WQV1" s="18"/>
      <c r="WQW1" s="18"/>
      <c r="WQX1" s="18"/>
      <c r="WQY1" s="18"/>
      <c r="WQZ1" s="18"/>
      <c r="WRA1" s="18"/>
      <c r="WRB1" s="18"/>
      <c r="WRC1" s="18"/>
      <c r="WRD1" s="18"/>
      <c r="WRE1" s="18"/>
      <c r="WRF1" s="18"/>
      <c r="WRG1" s="18"/>
      <c r="WRH1" s="18"/>
      <c r="WRI1" s="18"/>
      <c r="WRJ1" s="18"/>
      <c r="WRK1" s="18"/>
      <c r="WRL1" s="18"/>
      <c r="WRM1" s="18"/>
      <c r="WRN1" s="18"/>
      <c r="WRO1" s="18"/>
      <c r="WRP1" s="18"/>
      <c r="WRQ1" s="18"/>
      <c r="WRR1" s="18"/>
      <c r="WRS1" s="18"/>
      <c r="WRT1" s="18"/>
      <c r="WRU1" s="18"/>
      <c r="WRV1" s="18"/>
      <c r="WRW1" s="18"/>
      <c r="WRX1" s="18"/>
      <c r="WRY1" s="18"/>
      <c r="WRZ1" s="18"/>
      <c r="WSA1" s="18"/>
      <c r="WSB1" s="18"/>
      <c r="WSC1" s="18"/>
      <c r="WSD1" s="18"/>
      <c r="WSE1" s="18"/>
      <c r="WSF1" s="18"/>
      <c r="WSG1" s="18"/>
      <c r="WSH1" s="18"/>
      <c r="WSI1" s="18"/>
      <c r="WSJ1" s="18"/>
      <c r="WSK1" s="18"/>
      <c r="WSL1" s="18"/>
      <c r="WSM1" s="18"/>
      <c r="WSN1" s="18"/>
      <c r="WSO1" s="18"/>
      <c r="WSP1" s="18"/>
      <c r="WSQ1" s="18"/>
      <c r="WSR1" s="18"/>
      <c r="WSS1" s="18"/>
      <c r="WST1" s="18"/>
      <c r="WSU1" s="18"/>
      <c r="WSV1" s="18"/>
      <c r="WSW1" s="18"/>
      <c r="WSX1" s="18"/>
      <c r="WSY1" s="18"/>
      <c r="WSZ1" s="18"/>
      <c r="WTA1" s="18"/>
      <c r="WTB1" s="18"/>
      <c r="WTC1" s="18"/>
      <c r="WTD1" s="18"/>
      <c r="WTE1" s="18"/>
      <c r="WTF1" s="18"/>
      <c r="WTG1" s="18"/>
      <c r="WTH1" s="18"/>
      <c r="WTI1" s="18"/>
      <c r="WTJ1" s="18"/>
      <c r="WTK1" s="18"/>
      <c r="WTL1" s="18"/>
      <c r="WTM1" s="18"/>
      <c r="WTN1" s="18"/>
      <c r="WTO1" s="18"/>
      <c r="WTP1" s="18"/>
      <c r="WTQ1" s="18"/>
      <c r="WTR1" s="18"/>
      <c r="WTS1" s="18"/>
      <c r="WTT1" s="18"/>
      <c r="WTU1" s="18"/>
      <c r="WTV1" s="18"/>
      <c r="WTW1" s="18"/>
      <c r="WTX1" s="18"/>
      <c r="WTY1" s="18"/>
      <c r="WTZ1" s="18"/>
      <c r="WUA1" s="18"/>
      <c r="WUB1" s="18"/>
      <c r="WUC1" s="18"/>
      <c r="WUD1" s="18"/>
      <c r="WUE1" s="18"/>
      <c r="WUF1" s="18"/>
      <c r="WUG1" s="18"/>
      <c r="WUH1" s="18"/>
      <c r="WUI1" s="18"/>
      <c r="WUJ1" s="18"/>
      <c r="WUK1" s="18"/>
      <c r="WUL1" s="18"/>
      <c r="WUM1" s="18"/>
      <c r="WUN1" s="18"/>
      <c r="WUO1" s="18"/>
      <c r="WUP1" s="18"/>
      <c r="WUQ1" s="18"/>
      <c r="WUR1" s="18"/>
      <c r="WUS1" s="18"/>
      <c r="WUT1" s="18"/>
      <c r="WUU1" s="18"/>
      <c r="WUV1" s="18"/>
      <c r="WUW1" s="18"/>
      <c r="WUX1" s="18"/>
      <c r="WUY1" s="18"/>
      <c r="WUZ1" s="18"/>
      <c r="WVA1" s="18"/>
      <c r="WVB1" s="18"/>
      <c r="WVC1" s="18"/>
      <c r="WVD1" s="18"/>
      <c r="WVE1" s="18"/>
      <c r="WVF1" s="18"/>
      <c r="WVG1" s="18"/>
      <c r="WVH1" s="18"/>
      <c r="WVI1" s="18"/>
      <c r="WVJ1" s="18"/>
      <c r="WVK1" s="18"/>
      <c r="WVL1" s="18"/>
      <c r="WVM1" s="18"/>
      <c r="WVN1" s="18"/>
      <c r="WVO1" s="18"/>
      <c r="WVP1" s="18"/>
      <c r="WVQ1" s="18"/>
      <c r="WVR1" s="18"/>
      <c r="WVS1" s="18"/>
      <c r="WVT1" s="18"/>
      <c r="WVU1" s="18"/>
      <c r="WVV1" s="18"/>
      <c r="WVW1" s="18"/>
      <c r="WVX1" s="18"/>
      <c r="WVY1" s="18"/>
      <c r="WVZ1" s="18"/>
      <c r="WWA1" s="18"/>
      <c r="WWB1" s="18"/>
      <c r="WWC1" s="18"/>
      <c r="WWD1" s="18"/>
      <c r="WWE1" s="18"/>
      <c r="WWF1" s="18"/>
      <c r="WWG1" s="18"/>
      <c r="WWH1" s="18"/>
      <c r="WWI1" s="18"/>
      <c r="WWJ1" s="18"/>
      <c r="WWK1" s="18"/>
      <c r="WWL1" s="18"/>
      <c r="WWM1" s="18"/>
      <c r="WWN1" s="18"/>
      <c r="WWO1" s="18"/>
      <c r="WWP1" s="18"/>
      <c r="WWQ1" s="18"/>
      <c r="WWR1" s="18"/>
      <c r="WWS1" s="18"/>
      <c r="WWT1" s="18"/>
      <c r="WWU1" s="18"/>
      <c r="WWV1" s="18"/>
      <c r="WWW1" s="18"/>
      <c r="WWX1" s="18"/>
      <c r="WWY1" s="18"/>
      <c r="WWZ1" s="18"/>
      <c r="WXA1" s="18"/>
      <c r="WXB1" s="18"/>
      <c r="WXC1" s="18"/>
      <c r="WXD1" s="18"/>
      <c r="WXE1" s="18"/>
      <c r="WXF1" s="18"/>
      <c r="WXG1" s="18"/>
      <c r="WXH1" s="18"/>
      <c r="WXI1" s="18"/>
      <c r="WXJ1" s="18"/>
      <c r="WXK1" s="18"/>
      <c r="WXL1" s="18"/>
      <c r="WXM1" s="18"/>
      <c r="WXN1" s="18"/>
      <c r="WXO1" s="18"/>
      <c r="WXP1" s="18"/>
      <c r="WXQ1" s="18"/>
      <c r="WXR1" s="18"/>
      <c r="WXS1" s="18"/>
      <c r="WXT1" s="18"/>
      <c r="WXU1" s="18"/>
      <c r="WXV1" s="18"/>
      <c r="WXW1" s="18"/>
      <c r="WXX1" s="18"/>
      <c r="WXY1" s="18"/>
      <c r="WXZ1" s="18"/>
      <c r="WYA1" s="18"/>
      <c r="WYB1" s="18"/>
      <c r="WYC1" s="18"/>
      <c r="WYD1" s="18"/>
      <c r="WYE1" s="18"/>
      <c r="WYF1" s="18"/>
      <c r="WYG1" s="18"/>
      <c r="WYH1" s="18"/>
      <c r="WYI1" s="18"/>
      <c r="WYJ1" s="18"/>
      <c r="WYK1" s="18"/>
      <c r="WYL1" s="18"/>
      <c r="WYM1" s="18"/>
      <c r="WYN1" s="18"/>
      <c r="WYO1" s="18"/>
      <c r="WYP1" s="18"/>
      <c r="WYQ1" s="18"/>
      <c r="WYR1" s="18"/>
      <c r="WYS1" s="18"/>
      <c r="WYT1" s="18"/>
      <c r="WYU1" s="18"/>
      <c r="WYV1" s="18"/>
      <c r="WYW1" s="18"/>
      <c r="WYX1" s="18"/>
      <c r="WYY1" s="18"/>
      <c r="WYZ1" s="18"/>
      <c r="WZA1" s="18"/>
      <c r="WZB1" s="18"/>
      <c r="WZC1" s="18"/>
      <c r="WZD1" s="18"/>
      <c r="WZE1" s="18"/>
      <c r="WZF1" s="18"/>
      <c r="WZG1" s="18"/>
      <c r="WZH1" s="18"/>
      <c r="WZI1" s="18"/>
      <c r="WZJ1" s="18"/>
      <c r="WZK1" s="18"/>
      <c r="WZL1" s="18"/>
      <c r="WZM1" s="18"/>
      <c r="WZN1" s="18"/>
      <c r="WZO1" s="18"/>
      <c r="WZP1" s="18"/>
      <c r="WZQ1" s="18"/>
      <c r="WZR1" s="18"/>
      <c r="WZS1" s="18"/>
      <c r="WZT1" s="18"/>
      <c r="WZU1" s="18"/>
      <c r="WZV1" s="18"/>
      <c r="WZW1" s="18"/>
      <c r="WZX1" s="18"/>
      <c r="WZY1" s="18"/>
      <c r="WZZ1" s="18"/>
      <c r="XAA1" s="18"/>
      <c r="XAB1" s="18"/>
      <c r="XAC1" s="18"/>
      <c r="XAD1" s="18"/>
      <c r="XAE1" s="18"/>
      <c r="XAF1" s="18"/>
      <c r="XAG1" s="18"/>
      <c r="XAH1" s="18"/>
      <c r="XAI1" s="18"/>
      <c r="XAJ1" s="18"/>
      <c r="XAK1" s="18"/>
      <c r="XAL1" s="18"/>
      <c r="XAM1" s="18"/>
      <c r="XAN1" s="18"/>
      <c r="XAO1" s="18"/>
      <c r="XAP1" s="18"/>
      <c r="XAQ1" s="18"/>
      <c r="XAR1" s="18"/>
      <c r="XAS1" s="18"/>
      <c r="XAT1" s="18"/>
      <c r="XAU1" s="18"/>
      <c r="XAV1" s="18"/>
      <c r="XAW1" s="18"/>
      <c r="XAX1" s="18"/>
      <c r="XAY1" s="18"/>
      <c r="XAZ1" s="18"/>
      <c r="XBA1" s="18"/>
      <c r="XBB1" s="18"/>
      <c r="XBC1" s="18"/>
      <c r="XBD1" s="18"/>
      <c r="XBE1" s="18"/>
      <c r="XBF1" s="18"/>
      <c r="XBG1" s="18"/>
      <c r="XBH1" s="18"/>
      <c r="XBI1" s="18"/>
      <c r="XBJ1" s="18"/>
      <c r="XBK1" s="18"/>
      <c r="XBL1" s="18"/>
      <c r="XBM1" s="18"/>
      <c r="XBN1" s="18"/>
      <c r="XBO1" s="18"/>
      <c r="XBP1" s="18"/>
      <c r="XBQ1" s="18"/>
      <c r="XBR1" s="18"/>
      <c r="XBS1" s="18"/>
      <c r="XBT1" s="18"/>
      <c r="XBU1" s="18"/>
      <c r="XBV1" s="18"/>
      <c r="XBW1" s="18"/>
      <c r="XBX1" s="18"/>
      <c r="XBY1" s="18"/>
      <c r="XBZ1" s="18"/>
      <c r="XCA1" s="18"/>
      <c r="XCB1" s="18"/>
      <c r="XCC1" s="18"/>
      <c r="XCD1" s="18"/>
      <c r="XCE1" s="18"/>
      <c r="XCF1" s="18"/>
      <c r="XCG1" s="18"/>
      <c r="XCH1" s="18"/>
      <c r="XCI1" s="18"/>
      <c r="XCJ1" s="18"/>
      <c r="XCK1" s="18"/>
      <c r="XCL1" s="18"/>
      <c r="XCM1" s="18"/>
      <c r="XCN1" s="18"/>
      <c r="XCO1" s="18"/>
      <c r="XCP1" s="18"/>
      <c r="XCQ1" s="18"/>
      <c r="XCR1" s="18"/>
      <c r="XCS1" s="18"/>
      <c r="XCT1" s="18"/>
      <c r="XCU1" s="18"/>
      <c r="XCV1" s="18"/>
      <c r="XCW1" s="18"/>
      <c r="XCX1" s="18"/>
      <c r="XCY1" s="18"/>
      <c r="XCZ1" s="18"/>
      <c r="XDA1" s="18"/>
      <c r="XDB1" s="18"/>
      <c r="XDC1" s="18"/>
      <c r="XDD1" s="18"/>
      <c r="XDE1" s="18"/>
      <c r="XDF1" s="18"/>
      <c r="XDG1" s="18"/>
      <c r="XDH1" s="18"/>
      <c r="XDI1" s="18"/>
      <c r="XDJ1" s="18"/>
      <c r="XDK1" s="18"/>
      <c r="XDL1" s="18"/>
      <c r="XDM1" s="18"/>
      <c r="XDN1" s="18"/>
      <c r="XDO1" s="18"/>
      <c r="XDP1" s="18"/>
      <c r="XDQ1" s="18"/>
      <c r="XDR1" s="18"/>
      <c r="XDS1" s="18"/>
      <c r="XDT1" s="18"/>
      <c r="XDU1" s="18"/>
      <c r="XDV1" s="18"/>
      <c r="XDW1" s="18"/>
      <c r="XDX1" s="18"/>
      <c r="XDY1" s="18"/>
      <c r="XDZ1" s="18"/>
      <c r="XEA1" s="18"/>
      <c r="XEB1" s="18"/>
      <c r="XEC1" s="18"/>
      <c r="XED1" s="18"/>
      <c r="XEE1" s="18"/>
      <c r="XEF1" s="18"/>
      <c r="XEG1" s="18"/>
      <c r="XEH1" s="18"/>
      <c r="XEI1" s="18"/>
      <c r="XEJ1" s="18"/>
      <c r="XEK1" s="18"/>
      <c r="XEL1" s="18"/>
      <c r="XEM1" s="18"/>
      <c r="XEN1" s="18"/>
      <c r="XEO1" s="18"/>
      <c r="XEP1" s="18"/>
      <c r="XEQ1" s="18"/>
      <c r="XER1" s="18"/>
      <c r="XES1" s="18"/>
      <c r="XET1" s="18"/>
      <c r="XEU1" s="18"/>
      <c r="XEV1" s="18"/>
      <c r="XEW1" s="18"/>
      <c r="XEX1" s="18"/>
      <c r="XEY1" s="18"/>
      <c r="XEZ1" s="18"/>
      <c r="XFA1" s="18"/>
      <c r="XFB1" s="18"/>
      <c r="XFC1" s="18"/>
    </row>
    <row r="2" spans="1:16383" ht="27.75" customHeight="1" x14ac:dyDescent="0.3">
      <c r="A2" s="16"/>
      <c r="B2" s="16"/>
      <c r="C2" s="1" t="s">
        <v>1</v>
      </c>
      <c r="D2" s="1"/>
      <c r="E2" s="17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145"/>
      <c r="BN2" s="145"/>
      <c r="BO2" s="145"/>
      <c r="BP2" s="145"/>
      <c r="BQ2" s="145"/>
      <c r="BR2" s="145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  <c r="AJJ2" s="18"/>
      <c r="AJK2" s="18"/>
      <c r="AJL2" s="18"/>
      <c r="AJM2" s="18"/>
      <c r="AJN2" s="18"/>
      <c r="AJO2" s="18"/>
      <c r="AJP2" s="18"/>
      <c r="AJQ2" s="18"/>
      <c r="AJR2" s="18"/>
      <c r="AJS2" s="18"/>
      <c r="AJT2" s="18"/>
      <c r="AJU2" s="18"/>
      <c r="AJV2" s="18"/>
      <c r="AJW2" s="18"/>
      <c r="AJX2" s="18"/>
      <c r="AJY2" s="18"/>
      <c r="AJZ2" s="18"/>
      <c r="AKA2" s="18"/>
      <c r="AKB2" s="18"/>
      <c r="AKC2" s="18"/>
      <c r="AKD2" s="18"/>
      <c r="AKE2" s="18"/>
      <c r="AKF2" s="18"/>
      <c r="AKG2" s="18"/>
      <c r="AKH2" s="18"/>
      <c r="AKI2" s="18"/>
      <c r="AKJ2" s="18"/>
      <c r="AKK2" s="18"/>
      <c r="AKL2" s="18"/>
      <c r="AKM2" s="18"/>
      <c r="AKN2" s="18"/>
      <c r="AKO2" s="18"/>
      <c r="AKP2" s="18"/>
      <c r="AKQ2" s="18"/>
      <c r="AKR2" s="18"/>
      <c r="AKS2" s="18"/>
      <c r="AKT2" s="18"/>
      <c r="AKU2" s="18"/>
      <c r="AKV2" s="18"/>
      <c r="AKW2" s="18"/>
      <c r="AKX2" s="18"/>
      <c r="AKY2" s="18"/>
      <c r="AKZ2" s="18"/>
      <c r="ALA2" s="18"/>
      <c r="ALB2" s="18"/>
      <c r="ALC2" s="18"/>
      <c r="ALD2" s="18"/>
      <c r="ALE2" s="18"/>
      <c r="ALF2" s="18"/>
      <c r="ALG2" s="18"/>
      <c r="ALH2" s="18"/>
      <c r="ALI2" s="18"/>
      <c r="ALJ2" s="18"/>
      <c r="ALK2" s="18"/>
      <c r="ALL2" s="18"/>
      <c r="ALM2" s="18"/>
      <c r="ALN2" s="18"/>
      <c r="ALO2" s="18"/>
      <c r="ALP2" s="18"/>
      <c r="ALQ2" s="18"/>
      <c r="ALR2" s="18"/>
      <c r="ALS2" s="18"/>
      <c r="ALT2" s="18"/>
      <c r="ALU2" s="18"/>
      <c r="ALV2" s="18"/>
      <c r="ALW2" s="18"/>
      <c r="ALX2" s="18"/>
      <c r="ALY2" s="18"/>
      <c r="ALZ2" s="18"/>
      <c r="AMA2" s="18"/>
      <c r="AMB2" s="18"/>
      <c r="AMC2" s="18"/>
      <c r="AMD2" s="18"/>
      <c r="AME2" s="18"/>
      <c r="AMF2" s="18"/>
      <c r="AMG2" s="18"/>
      <c r="AMH2" s="18"/>
      <c r="AMI2" s="18"/>
      <c r="AMJ2" s="18"/>
      <c r="AMK2" s="18"/>
      <c r="AML2" s="18"/>
      <c r="AMM2" s="18"/>
      <c r="AMN2" s="18"/>
      <c r="AMO2" s="18"/>
      <c r="AMP2" s="18"/>
      <c r="AMQ2" s="18"/>
      <c r="AMR2" s="18"/>
      <c r="AMS2" s="18"/>
      <c r="AMT2" s="18"/>
      <c r="AMU2" s="18"/>
      <c r="AMV2" s="18"/>
      <c r="AMW2" s="18"/>
      <c r="AMX2" s="18"/>
      <c r="AMY2" s="18"/>
      <c r="AMZ2" s="18"/>
      <c r="ANA2" s="18"/>
      <c r="ANB2" s="18"/>
      <c r="ANC2" s="18"/>
      <c r="AND2" s="18"/>
      <c r="ANE2" s="18"/>
      <c r="ANF2" s="18"/>
      <c r="ANG2" s="18"/>
      <c r="ANH2" s="18"/>
      <c r="ANI2" s="18"/>
      <c r="ANJ2" s="18"/>
      <c r="ANK2" s="18"/>
      <c r="ANL2" s="18"/>
      <c r="ANM2" s="18"/>
      <c r="ANN2" s="18"/>
      <c r="ANO2" s="18"/>
      <c r="ANP2" s="18"/>
      <c r="ANQ2" s="18"/>
      <c r="ANR2" s="18"/>
      <c r="ANS2" s="18"/>
      <c r="ANT2" s="18"/>
      <c r="ANU2" s="18"/>
      <c r="ANV2" s="18"/>
      <c r="ANW2" s="18"/>
      <c r="ANX2" s="18"/>
      <c r="ANY2" s="18"/>
      <c r="ANZ2" s="18"/>
      <c r="AOA2" s="18"/>
      <c r="AOB2" s="18"/>
      <c r="AOC2" s="18"/>
      <c r="AOD2" s="18"/>
      <c r="AOE2" s="18"/>
      <c r="AOF2" s="18"/>
      <c r="AOG2" s="18"/>
      <c r="AOH2" s="18"/>
      <c r="AOI2" s="18"/>
      <c r="AOJ2" s="18"/>
      <c r="AOK2" s="18"/>
      <c r="AOL2" s="18"/>
      <c r="AOM2" s="18"/>
      <c r="AON2" s="18"/>
      <c r="AOO2" s="18"/>
      <c r="AOP2" s="18"/>
      <c r="AOQ2" s="18"/>
      <c r="AOR2" s="18"/>
      <c r="AOS2" s="18"/>
      <c r="AOT2" s="18"/>
      <c r="AOU2" s="18"/>
      <c r="AOV2" s="18"/>
      <c r="AOW2" s="18"/>
      <c r="AOX2" s="18"/>
      <c r="AOY2" s="18"/>
      <c r="AOZ2" s="18"/>
      <c r="APA2" s="18"/>
      <c r="APB2" s="18"/>
      <c r="APC2" s="18"/>
      <c r="APD2" s="18"/>
      <c r="APE2" s="18"/>
      <c r="APF2" s="18"/>
      <c r="APG2" s="18"/>
      <c r="APH2" s="18"/>
      <c r="API2" s="18"/>
      <c r="APJ2" s="18"/>
      <c r="APK2" s="18"/>
      <c r="APL2" s="18"/>
      <c r="APM2" s="18"/>
      <c r="APN2" s="18"/>
      <c r="APO2" s="18"/>
      <c r="APP2" s="18"/>
      <c r="APQ2" s="18"/>
      <c r="APR2" s="18"/>
      <c r="APS2" s="18"/>
      <c r="APT2" s="18"/>
      <c r="APU2" s="18"/>
      <c r="APV2" s="18"/>
      <c r="APW2" s="18"/>
      <c r="APX2" s="18"/>
      <c r="APY2" s="18"/>
      <c r="APZ2" s="18"/>
      <c r="AQA2" s="18"/>
      <c r="AQB2" s="18"/>
      <c r="AQC2" s="18"/>
      <c r="AQD2" s="18"/>
      <c r="AQE2" s="18"/>
      <c r="AQF2" s="18"/>
      <c r="AQG2" s="18"/>
      <c r="AQH2" s="18"/>
      <c r="AQI2" s="18"/>
      <c r="AQJ2" s="18"/>
      <c r="AQK2" s="18"/>
      <c r="AQL2" s="18"/>
      <c r="AQM2" s="18"/>
      <c r="AQN2" s="18"/>
      <c r="AQO2" s="18"/>
      <c r="AQP2" s="18"/>
      <c r="AQQ2" s="18"/>
      <c r="AQR2" s="18"/>
      <c r="AQS2" s="18"/>
      <c r="AQT2" s="18"/>
      <c r="AQU2" s="18"/>
      <c r="AQV2" s="18"/>
      <c r="AQW2" s="18"/>
      <c r="AQX2" s="18"/>
      <c r="AQY2" s="18"/>
      <c r="AQZ2" s="18"/>
      <c r="ARA2" s="18"/>
      <c r="ARB2" s="18"/>
      <c r="ARC2" s="18"/>
      <c r="ARD2" s="18"/>
      <c r="ARE2" s="18"/>
      <c r="ARF2" s="18"/>
      <c r="ARG2" s="18"/>
      <c r="ARH2" s="18"/>
      <c r="ARI2" s="18"/>
      <c r="ARJ2" s="18"/>
      <c r="ARK2" s="18"/>
      <c r="ARL2" s="18"/>
      <c r="ARM2" s="18"/>
      <c r="ARN2" s="18"/>
      <c r="ARO2" s="18"/>
      <c r="ARP2" s="18"/>
      <c r="ARQ2" s="18"/>
      <c r="ARR2" s="18"/>
      <c r="ARS2" s="18"/>
      <c r="ART2" s="18"/>
      <c r="ARU2" s="18"/>
      <c r="ARV2" s="18"/>
      <c r="ARW2" s="18"/>
      <c r="ARX2" s="18"/>
      <c r="ARY2" s="18"/>
      <c r="ARZ2" s="18"/>
      <c r="ASA2" s="18"/>
      <c r="ASB2" s="18"/>
      <c r="ASC2" s="18"/>
      <c r="ASD2" s="18"/>
      <c r="ASE2" s="18"/>
      <c r="ASF2" s="18"/>
      <c r="ASG2" s="18"/>
      <c r="ASH2" s="18"/>
      <c r="ASI2" s="18"/>
      <c r="ASJ2" s="18"/>
      <c r="ASK2" s="18"/>
      <c r="ASL2" s="18"/>
      <c r="ASM2" s="18"/>
      <c r="ASN2" s="18"/>
      <c r="ASO2" s="18"/>
      <c r="ASP2" s="18"/>
      <c r="ASQ2" s="18"/>
      <c r="ASR2" s="18"/>
      <c r="ASS2" s="18"/>
      <c r="AST2" s="18"/>
      <c r="ASU2" s="18"/>
      <c r="ASV2" s="18"/>
      <c r="ASW2" s="18"/>
      <c r="ASX2" s="18"/>
      <c r="ASY2" s="18"/>
      <c r="ASZ2" s="18"/>
      <c r="ATA2" s="18"/>
      <c r="ATB2" s="18"/>
      <c r="ATC2" s="18"/>
      <c r="ATD2" s="18"/>
      <c r="ATE2" s="18"/>
      <c r="ATF2" s="18"/>
      <c r="ATG2" s="18"/>
      <c r="ATH2" s="18"/>
      <c r="ATI2" s="18"/>
      <c r="ATJ2" s="18"/>
      <c r="ATK2" s="18"/>
      <c r="ATL2" s="18"/>
      <c r="ATM2" s="18"/>
      <c r="ATN2" s="18"/>
      <c r="ATO2" s="18"/>
      <c r="ATP2" s="18"/>
      <c r="ATQ2" s="18"/>
      <c r="ATR2" s="18"/>
      <c r="ATS2" s="18"/>
      <c r="ATT2" s="18"/>
      <c r="ATU2" s="18"/>
      <c r="ATV2" s="18"/>
      <c r="ATW2" s="18"/>
      <c r="ATX2" s="18"/>
      <c r="ATY2" s="18"/>
      <c r="ATZ2" s="18"/>
      <c r="AUA2" s="18"/>
      <c r="AUB2" s="18"/>
      <c r="AUC2" s="18"/>
      <c r="AUD2" s="18"/>
      <c r="AUE2" s="18"/>
      <c r="AUF2" s="18"/>
      <c r="AUG2" s="18"/>
      <c r="AUH2" s="18"/>
      <c r="AUI2" s="18"/>
      <c r="AUJ2" s="18"/>
      <c r="AUK2" s="18"/>
      <c r="AUL2" s="18"/>
      <c r="AUM2" s="18"/>
      <c r="AUN2" s="18"/>
      <c r="AUO2" s="18"/>
      <c r="AUP2" s="18"/>
      <c r="AUQ2" s="18"/>
      <c r="AUR2" s="18"/>
      <c r="AUS2" s="18"/>
      <c r="AUT2" s="18"/>
      <c r="AUU2" s="18"/>
      <c r="AUV2" s="18"/>
      <c r="AUW2" s="18"/>
      <c r="AUX2" s="18"/>
      <c r="AUY2" s="18"/>
      <c r="AUZ2" s="18"/>
      <c r="AVA2" s="18"/>
      <c r="AVB2" s="18"/>
      <c r="AVC2" s="18"/>
      <c r="AVD2" s="18"/>
      <c r="AVE2" s="18"/>
      <c r="AVF2" s="18"/>
      <c r="AVG2" s="18"/>
      <c r="AVH2" s="18"/>
      <c r="AVI2" s="18"/>
      <c r="AVJ2" s="18"/>
      <c r="AVK2" s="18"/>
      <c r="AVL2" s="18"/>
      <c r="AVM2" s="18"/>
      <c r="AVN2" s="18"/>
      <c r="AVO2" s="18"/>
      <c r="AVP2" s="18"/>
      <c r="AVQ2" s="18"/>
      <c r="AVR2" s="18"/>
      <c r="AVS2" s="18"/>
      <c r="AVT2" s="18"/>
      <c r="AVU2" s="18"/>
      <c r="AVV2" s="18"/>
      <c r="AVW2" s="18"/>
      <c r="AVX2" s="18"/>
      <c r="AVY2" s="18"/>
      <c r="AVZ2" s="18"/>
      <c r="AWA2" s="18"/>
      <c r="AWB2" s="18"/>
      <c r="AWC2" s="18"/>
      <c r="AWD2" s="18"/>
      <c r="AWE2" s="18"/>
      <c r="AWF2" s="18"/>
      <c r="AWG2" s="18"/>
      <c r="AWH2" s="18"/>
      <c r="AWI2" s="18"/>
      <c r="AWJ2" s="18"/>
      <c r="AWK2" s="18"/>
      <c r="AWL2" s="18"/>
      <c r="AWM2" s="18"/>
      <c r="AWN2" s="18"/>
      <c r="AWO2" s="18"/>
      <c r="AWP2" s="18"/>
      <c r="AWQ2" s="18"/>
      <c r="AWR2" s="18"/>
      <c r="AWS2" s="18"/>
      <c r="AWT2" s="18"/>
      <c r="AWU2" s="18"/>
      <c r="AWV2" s="18"/>
      <c r="AWW2" s="18"/>
      <c r="AWX2" s="18"/>
      <c r="AWY2" s="18"/>
      <c r="AWZ2" s="18"/>
      <c r="AXA2" s="18"/>
      <c r="AXB2" s="18"/>
      <c r="AXC2" s="18"/>
      <c r="AXD2" s="18"/>
      <c r="AXE2" s="18"/>
      <c r="AXF2" s="18"/>
      <c r="AXG2" s="18"/>
      <c r="AXH2" s="18"/>
      <c r="AXI2" s="18"/>
      <c r="AXJ2" s="18"/>
      <c r="AXK2" s="18"/>
      <c r="AXL2" s="18"/>
      <c r="AXM2" s="18"/>
      <c r="AXN2" s="18"/>
      <c r="AXO2" s="18"/>
      <c r="AXP2" s="18"/>
      <c r="AXQ2" s="18"/>
      <c r="AXR2" s="18"/>
      <c r="AXS2" s="18"/>
      <c r="AXT2" s="18"/>
      <c r="AXU2" s="18"/>
      <c r="AXV2" s="18"/>
      <c r="AXW2" s="18"/>
      <c r="AXX2" s="18"/>
      <c r="AXY2" s="18"/>
      <c r="AXZ2" s="18"/>
      <c r="AYA2" s="18"/>
      <c r="AYB2" s="18"/>
      <c r="AYC2" s="18"/>
      <c r="AYD2" s="18"/>
      <c r="AYE2" s="18"/>
      <c r="AYF2" s="18"/>
      <c r="AYG2" s="18"/>
      <c r="AYH2" s="18"/>
      <c r="AYI2" s="18"/>
      <c r="AYJ2" s="18"/>
      <c r="AYK2" s="18"/>
      <c r="AYL2" s="18"/>
      <c r="AYM2" s="18"/>
      <c r="AYN2" s="18"/>
      <c r="AYO2" s="18"/>
      <c r="AYP2" s="18"/>
      <c r="AYQ2" s="18"/>
      <c r="AYR2" s="18"/>
      <c r="AYS2" s="18"/>
      <c r="AYT2" s="18"/>
      <c r="AYU2" s="18"/>
      <c r="AYV2" s="18"/>
      <c r="AYW2" s="18"/>
      <c r="AYX2" s="18"/>
      <c r="AYY2" s="18"/>
      <c r="AYZ2" s="18"/>
      <c r="AZA2" s="18"/>
      <c r="AZB2" s="18"/>
      <c r="AZC2" s="18"/>
      <c r="AZD2" s="18"/>
      <c r="AZE2" s="18"/>
      <c r="AZF2" s="18"/>
      <c r="AZG2" s="18"/>
      <c r="AZH2" s="18"/>
      <c r="AZI2" s="18"/>
      <c r="AZJ2" s="18"/>
      <c r="AZK2" s="18"/>
      <c r="AZL2" s="18"/>
      <c r="AZM2" s="18"/>
      <c r="AZN2" s="18"/>
      <c r="AZO2" s="18"/>
      <c r="AZP2" s="18"/>
      <c r="AZQ2" s="18"/>
      <c r="AZR2" s="18"/>
      <c r="AZS2" s="18"/>
      <c r="AZT2" s="18"/>
      <c r="AZU2" s="18"/>
      <c r="AZV2" s="18"/>
      <c r="AZW2" s="18"/>
      <c r="AZX2" s="18"/>
      <c r="AZY2" s="18"/>
      <c r="AZZ2" s="18"/>
      <c r="BAA2" s="18"/>
      <c r="BAB2" s="18"/>
      <c r="BAC2" s="18"/>
      <c r="BAD2" s="18"/>
      <c r="BAE2" s="18"/>
      <c r="BAF2" s="18"/>
      <c r="BAG2" s="18"/>
      <c r="BAH2" s="18"/>
      <c r="BAI2" s="18"/>
      <c r="BAJ2" s="18"/>
      <c r="BAK2" s="18"/>
      <c r="BAL2" s="18"/>
      <c r="BAM2" s="18"/>
      <c r="BAN2" s="18"/>
      <c r="BAO2" s="18"/>
      <c r="BAP2" s="18"/>
      <c r="BAQ2" s="18"/>
      <c r="BAR2" s="18"/>
      <c r="BAS2" s="18"/>
      <c r="BAT2" s="18"/>
      <c r="BAU2" s="18"/>
      <c r="BAV2" s="18"/>
      <c r="BAW2" s="18"/>
      <c r="BAX2" s="18"/>
      <c r="BAY2" s="18"/>
      <c r="BAZ2" s="18"/>
      <c r="BBA2" s="18"/>
      <c r="BBB2" s="18"/>
      <c r="BBC2" s="18"/>
      <c r="BBD2" s="18"/>
      <c r="BBE2" s="18"/>
      <c r="BBF2" s="18"/>
      <c r="BBG2" s="18"/>
      <c r="BBH2" s="18"/>
      <c r="BBI2" s="18"/>
      <c r="BBJ2" s="18"/>
      <c r="BBK2" s="18"/>
      <c r="BBL2" s="18"/>
      <c r="BBM2" s="18"/>
      <c r="BBN2" s="18"/>
      <c r="BBO2" s="18"/>
      <c r="BBP2" s="18"/>
      <c r="BBQ2" s="18"/>
      <c r="BBR2" s="18"/>
      <c r="BBS2" s="18"/>
      <c r="BBT2" s="18"/>
      <c r="BBU2" s="18"/>
      <c r="BBV2" s="18"/>
      <c r="BBW2" s="18"/>
      <c r="BBX2" s="18"/>
      <c r="BBY2" s="18"/>
      <c r="BBZ2" s="18"/>
      <c r="BCA2" s="18"/>
      <c r="BCB2" s="18"/>
      <c r="BCC2" s="18"/>
      <c r="BCD2" s="18"/>
      <c r="BCE2" s="18"/>
      <c r="BCF2" s="18"/>
      <c r="BCG2" s="18"/>
      <c r="BCH2" s="18"/>
      <c r="BCI2" s="18"/>
      <c r="BCJ2" s="18"/>
      <c r="BCK2" s="18"/>
      <c r="BCL2" s="18"/>
      <c r="BCM2" s="18"/>
      <c r="BCN2" s="18"/>
      <c r="BCO2" s="18"/>
      <c r="BCP2" s="18"/>
      <c r="BCQ2" s="18"/>
      <c r="BCR2" s="18"/>
      <c r="BCS2" s="18"/>
      <c r="BCT2" s="18"/>
      <c r="BCU2" s="18"/>
      <c r="BCV2" s="18"/>
      <c r="BCW2" s="18"/>
      <c r="BCX2" s="18"/>
      <c r="BCY2" s="18"/>
      <c r="BCZ2" s="18"/>
      <c r="BDA2" s="18"/>
      <c r="BDB2" s="18"/>
      <c r="BDC2" s="18"/>
      <c r="BDD2" s="18"/>
      <c r="BDE2" s="18"/>
      <c r="BDF2" s="18"/>
      <c r="BDG2" s="18"/>
      <c r="BDH2" s="18"/>
      <c r="BDI2" s="18"/>
      <c r="BDJ2" s="18"/>
      <c r="BDK2" s="18"/>
      <c r="BDL2" s="18"/>
      <c r="BDM2" s="18"/>
      <c r="BDN2" s="18"/>
      <c r="BDO2" s="18"/>
      <c r="BDP2" s="18"/>
      <c r="BDQ2" s="18"/>
      <c r="BDR2" s="18"/>
      <c r="BDS2" s="18"/>
      <c r="BDT2" s="18"/>
      <c r="BDU2" s="18"/>
      <c r="BDV2" s="18"/>
      <c r="BDW2" s="18"/>
      <c r="BDX2" s="18"/>
      <c r="BDY2" s="18"/>
      <c r="BDZ2" s="18"/>
      <c r="BEA2" s="18"/>
      <c r="BEB2" s="18"/>
      <c r="BEC2" s="18"/>
      <c r="BED2" s="18"/>
      <c r="BEE2" s="18"/>
      <c r="BEF2" s="18"/>
      <c r="BEG2" s="18"/>
      <c r="BEH2" s="18"/>
      <c r="BEI2" s="18"/>
      <c r="BEJ2" s="18"/>
      <c r="BEK2" s="18"/>
      <c r="BEL2" s="18"/>
      <c r="BEM2" s="18"/>
      <c r="BEN2" s="18"/>
      <c r="BEO2" s="18"/>
      <c r="BEP2" s="18"/>
      <c r="BEQ2" s="18"/>
      <c r="BER2" s="18"/>
      <c r="BES2" s="18"/>
      <c r="BET2" s="18"/>
      <c r="BEU2" s="18"/>
      <c r="BEV2" s="18"/>
      <c r="BEW2" s="18"/>
      <c r="BEX2" s="18"/>
      <c r="BEY2" s="18"/>
      <c r="BEZ2" s="18"/>
      <c r="BFA2" s="18"/>
      <c r="BFB2" s="18"/>
      <c r="BFC2" s="18"/>
      <c r="BFD2" s="18"/>
      <c r="BFE2" s="18"/>
      <c r="BFF2" s="18"/>
      <c r="BFG2" s="18"/>
      <c r="BFH2" s="18"/>
      <c r="BFI2" s="18"/>
      <c r="BFJ2" s="18"/>
      <c r="BFK2" s="18"/>
      <c r="BFL2" s="18"/>
      <c r="BFM2" s="18"/>
      <c r="BFN2" s="18"/>
      <c r="BFO2" s="18"/>
      <c r="BFP2" s="18"/>
      <c r="BFQ2" s="18"/>
      <c r="BFR2" s="18"/>
      <c r="BFS2" s="18"/>
      <c r="BFT2" s="18"/>
      <c r="BFU2" s="18"/>
      <c r="BFV2" s="18"/>
      <c r="BFW2" s="18"/>
      <c r="BFX2" s="18"/>
      <c r="BFY2" s="18"/>
      <c r="BFZ2" s="18"/>
      <c r="BGA2" s="18"/>
      <c r="BGB2" s="18"/>
      <c r="BGC2" s="18"/>
      <c r="BGD2" s="18"/>
      <c r="BGE2" s="18"/>
      <c r="BGF2" s="18"/>
      <c r="BGG2" s="18"/>
      <c r="BGH2" s="18"/>
      <c r="BGI2" s="18"/>
      <c r="BGJ2" s="18"/>
      <c r="BGK2" s="18"/>
      <c r="BGL2" s="18"/>
      <c r="BGM2" s="18"/>
      <c r="BGN2" s="18"/>
      <c r="BGO2" s="18"/>
      <c r="BGP2" s="18"/>
      <c r="BGQ2" s="18"/>
      <c r="BGR2" s="18"/>
      <c r="BGS2" s="18"/>
      <c r="BGT2" s="18"/>
      <c r="BGU2" s="18"/>
      <c r="BGV2" s="18"/>
      <c r="BGW2" s="18"/>
      <c r="BGX2" s="18"/>
      <c r="BGY2" s="18"/>
      <c r="BGZ2" s="18"/>
      <c r="BHA2" s="18"/>
      <c r="BHB2" s="18"/>
      <c r="BHC2" s="18"/>
      <c r="BHD2" s="18"/>
      <c r="BHE2" s="18"/>
      <c r="BHF2" s="18"/>
      <c r="BHG2" s="18"/>
      <c r="BHH2" s="18"/>
      <c r="BHI2" s="18"/>
      <c r="BHJ2" s="18"/>
      <c r="BHK2" s="18"/>
      <c r="BHL2" s="18"/>
      <c r="BHM2" s="18"/>
      <c r="BHN2" s="18"/>
      <c r="BHO2" s="18"/>
      <c r="BHP2" s="18"/>
      <c r="BHQ2" s="18"/>
      <c r="BHR2" s="18"/>
      <c r="BHS2" s="18"/>
      <c r="BHT2" s="18"/>
      <c r="BHU2" s="18"/>
      <c r="BHV2" s="18"/>
      <c r="BHW2" s="18"/>
      <c r="BHX2" s="18"/>
      <c r="BHY2" s="18"/>
      <c r="BHZ2" s="18"/>
      <c r="BIA2" s="18"/>
      <c r="BIB2" s="18"/>
      <c r="BIC2" s="18"/>
      <c r="BID2" s="18"/>
      <c r="BIE2" s="18"/>
      <c r="BIF2" s="18"/>
      <c r="BIG2" s="18"/>
      <c r="BIH2" s="18"/>
      <c r="BII2" s="18"/>
      <c r="BIJ2" s="18"/>
      <c r="BIK2" s="18"/>
      <c r="BIL2" s="18"/>
      <c r="BIM2" s="18"/>
      <c r="BIN2" s="18"/>
      <c r="BIO2" s="18"/>
      <c r="BIP2" s="18"/>
      <c r="BIQ2" s="18"/>
      <c r="BIR2" s="18"/>
      <c r="BIS2" s="18"/>
      <c r="BIT2" s="18"/>
      <c r="BIU2" s="18"/>
      <c r="BIV2" s="18"/>
      <c r="BIW2" s="18"/>
      <c r="BIX2" s="18"/>
      <c r="BIY2" s="18"/>
      <c r="BIZ2" s="18"/>
      <c r="BJA2" s="18"/>
      <c r="BJB2" s="18"/>
      <c r="BJC2" s="18"/>
      <c r="BJD2" s="18"/>
      <c r="BJE2" s="18"/>
      <c r="BJF2" s="18"/>
      <c r="BJG2" s="18"/>
      <c r="BJH2" s="18"/>
      <c r="BJI2" s="18"/>
      <c r="BJJ2" s="18"/>
      <c r="BJK2" s="18"/>
      <c r="BJL2" s="18"/>
      <c r="BJM2" s="18"/>
      <c r="BJN2" s="18"/>
      <c r="BJO2" s="18"/>
      <c r="BJP2" s="18"/>
      <c r="BJQ2" s="18"/>
      <c r="BJR2" s="18"/>
      <c r="BJS2" s="18"/>
      <c r="BJT2" s="18"/>
      <c r="BJU2" s="18"/>
      <c r="BJV2" s="18"/>
      <c r="BJW2" s="18"/>
      <c r="BJX2" s="18"/>
      <c r="BJY2" s="18"/>
      <c r="BJZ2" s="18"/>
      <c r="BKA2" s="18"/>
      <c r="BKB2" s="18"/>
      <c r="BKC2" s="18"/>
      <c r="BKD2" s="18"/>
      <c r="BKE2" s="18"/>
      <c r="BKF2" s="18"/>
      <c r="BKG2" s="18"/>
      <c r="BKH2" s="18"/>
      <c r="BKI2" s="18"/>
      <c r="BKJ2" s="18"/>
      <c r="BKK2" s="18"/>
      <c r="BKL2" s="18"/>
      <c r="BKM2" s="18"/>
      <c r="BKN2" s="18"/>
      <c r="BKO2" s="18"/>
      <c r="BKP2" s="18"/>
      <c r="BKQ2" s="18"/>
      <c r="BKR2" s="18"/>
      <c r="BKS2" s="18"/>
      <c r="BKT2" s="18"/>
      <c r="BKU2" s="18"/>
      <c r="BKV2" s="18"/>
      <c r="BKW2" s="18"/>
      <c r="BKX2" s="18"/>
      <c r="BKY2" s="18"/>
      <c r="BKZ2" s="18"/>
      <c r="BLA2" s="18"/>
      <c r="BLB2" s="18"/>
      <c r="BLC2" s="18"/>
      <c r="BLD2" s="18"/>
      <c r="BLE2" s="18"/>
      <c r="BLF2" s="18"/>
      <c r="BLG2" s="18"/>
      <c r="BLH2" s="18"/>
      <c r="BLI2" s="18"/>
      <c r="BLJ2" s="18"/>
      <c r="BLK2" s="18"/>
      <c r="BLL2" s="18"/>
      <c r="BLM2" s="18"/>
      <c r="BLN2" s="18"/>
      <c r="BLO2" s="18"/>
      <c r="BLP2" s="18"/>
      <c r="BLQ2" s="18"/>
      <c r="BLR2" s="18"/>
      <c r="BLS2" s="18"/>
      <c r="BLT2" s="18"/>
      <c r="BLU2" s="18"/>
      <c r="BLV2" s="18"/>
      <c r="BLW2" s="18"/>
      <c r="BLX2" s="18"/>
      <c r="BLY2" s="18"/>
      <c r="BLZ2" s="18"/>
      <c r="BMA2" s="18"/>
      <c r="BMB2" s="18"/>
      <c r="BMC2" s="18"/>
      <c r="BMD2" s="18"/>
      <c r="BME2" s="18"/>
      <c r="BMF2" s="18"/>
      <c r="BMG2" s="18"/>
      <c r="BMH2" s="18"/>
      <c r="BMI2" s="18"/>
      <c r="BMJ2" s="18"/>
      <c r="BMK2" s="18"/>
      <c r="BML2" s="18"/>
      <c r="BMM2" s="18"/>
      <c r="BMN2" s="18"/>
      <c r="BMO2" s="18"/>
      <c r="BMP2" s="18"/>
      <c r="BMQ2" s="18"/>
      <c r="BMR2" s="18"/>
      <c r="BMS2" s="18"/>
      <c r="BMT2" s="18"/>
      <c r="BMU2" s="18"/>
      <c r="BMV2" s="18"/>
      <c r="BMW2" s="18"/>
      <c r="BMX2" s="18"/>
      <c r="BMY2" s="18"/>
      <c r="BMZ2" s="18"/>
      <c r="BNA2" s="18"/>
      <c r="BNB2" s="18"/>
      <c r="BNC2" s="18"/>
      <c r="BND2" s="18"/>
      <c r="BNE2" s="18"/>
      <c r="BNF2" s="18"/>
      <c r="BNG2" s="18"/>
      <c r="BNH2" s="18"/>
      <c r="BNI2" s="18"/>
      <c r="BNJ2" s="18"/>
      <c r="BNK2" s="18"/>
      <c r="BNL2" s="18"/>
      <c r="BNM2" s="18"/>
      <c r="BNN2" s="18"/>
      <c r="BNO2" s="18"/>
      <c r="BNP2" s="18"/>
      <c r="BNQ2" s="18"/>
      <c r="BNR2" s="18"/>
      <c r="BNS2" s="18"/>
      <c r="BNT2" s="18"/>
      <c r="BNU2" s="18"/>
      <c r="BNV2" s="18"/>
      <c r="BNW2" s="18"/>
      <c r="BNX2" s="18"/>
      <c r="BNY2" s="18"/>
      <c r="BNZ2" s="18"/>
      <c r="BOA2" s="18"/>
      <c r="BOB2" s="18"/>
      <c r="BOC2" s="18"/>
      <c r="BOD2" s="18"/>
      <c r="BOE2" s="18"/>
      <c r="BOF2" s="18"/>
      <c r="BOG2" s="18"/>
      <c r="BOH2" s="18"/>
      <c r="BOI2" s="18"/>
      <c r="BOJ2" s="18"/>
      <c r="BOK2" s="18"/>
      <c r="BOL2" s="18"/>
      <c r="BOM2" s="18"/>
      <c r="BON2" s="18"/>
      <c r="BOO2" s="18"/>
      <c r="BOP2" s="18"/>
      <c r="BOQ2" s="18"/>
      <c r="BOR2" s="18"/>
      <c r="BOS2" s="18"/>
      <c r="BOT2" s="18"/>
      <c r="BOU2" s="18"/>
      <c r="BOV2" s="18"/>
      <c r="BOW2" s="18"/>
      <c r="BOX2" s="18"/>
      <c r="BOY2" s="18"/>
      <c r="BOZ2" s="18"/>
      <c r="BPA2" s="18"/>
      <c r="BPB2" s="18"/>
      <c r="BPC2" s="18"/>
      <c r="BPD2" s="18"/>
      <c r="BPE2" s="18"/>
      <c r="BPF2" s="18"/>
      <c r="BPG2" s="18"/>
      <c r="BPH2" s="18"/>
      <c r="BPI2" s="18"/>
      <c r="BPJ2" s="18"/>
      <c r="BPK2" s="18"/>
      <c r="BPL2" s="18"/>
      <c r="BPM2" s="18"/>
      <c r="BPN2" s="18"/>
      <c r="BPO2" s="18"/>
      <c r="BPP2" s="18"/>
      <c r="BPQ2" s="18"/>
      <c r="BPR2" s="18"/>
      <c r="BPS2" s="18"/>
      <c r="BPT2" s="18"/>
      <c r="BPU2" s="18"/>
      <c r="BPV2" s="18"/>
      <c r="BPW2" s="18"/>
      <c r="BPX2" s="18"/>
      <c r="BPY2" s="18"/>
      <c r="BPZ2" s="18"/>
      <c r="BQA2" s="18"/>
      <c r="BQB2" s="18"/>
      <c r="BQC2" s="18"/>
      <c r="BQD2" s="18"/>
      <c r="BQE2" s="18"/>
      <c r="BQF2" s="18"/>
      <c r="BQG2" s="18"/>
      <c r="BQH2" s="18"/>
      <c r="BQI2" s="18"/>
      <c r="BQJ2" s="18"/>
      <c r="BQK2" s="18"/>
      <c r="BQL2" s="18"/>
      <c r="BQM2" s="18"/>
      <c r="BQN2" s="18"/>
      <c r="BQO2" s="18"/>
      <c r="BQP2" s="18"/>
      <c r="BQQ2" s="18"/>
      <c r="BQR2" s="18"/>
      <c r="BQS2" s="18"/>
      <c r="BQT2" s="18"/>
      <c r="BQU2" s="18"/>
      <c r="BQV2" s="18"/>
      <c r="BQW2" s="18"/>
      <c r="BQX2" s="18"/>
      <c r="BQY2" s="18"/>
      <c r="BQZ2" s="18"/>
      <c r="BRA2" s="18"/>
      <c r="BRB2" s="18"/>
      <c r="BRC2" s="18"/>
      <c r="BRD2" s="18"/>
      <c r="BRE2" s="18"/>
      <c r="BRF2" s="18"/>
      <c r="BRG2" s="18"/>
      <c r="BRH2" s="18"/>
      <c r="BRI2" s="18"/>
      <c r="BRJ2" s="18"/>
      <c r="BRK2" s="18"/>
      <c r="BRL2" s="18"/>
      <c r="BRM2" s="18"/>
      <c r="BRN2" s="18"/>
      <c r="BRO2" s="18"/>
      <c r="BRP2" s="18"/>
      <c r="BRQ2" s="18"/>
      <c r="BRR2" s="18"/>
      <c r="BRS2" s="18"/>
      <c r="BRT2" s="18"/>
      <c r="BRU2" s="18"/>
      <c r="BRV2" s="18"/>
      <c r="BRW2" s="18"/>
      <c r="BRX2" s="18"/>
      <c r="BRY2" s="18"/>
      <c r="BRZ2" s="18"/>
      <c r="BSA2" s="18"/>
      <c r="BSB2" s="18"/>
      <c r="BSC2" s="18"/>
      <c r="BSD2" s="18"/>
      <c r="BSE2" s="18"/>
      <c r="BSF2" s="18"/>
      <c r="BSG2" s="18"/>
      <c r="BSH2" s="18"/>
      <c r="BSI2" s="18"/>
      <c r="BSJ2" s="18"/>
      <c r="BSK2" s="18"/>
      <c r="BSL2" s="18"/>
      <c r="BSM2" s="18"/>
      <c r="BSN2" s="18"/>
      <c r="BSO2" s="18"/>
      <c r="BSP2" s="18"/>
      <c r="BSQ2" s="18"/>
      <c r="BSR2" s="18"/>
      <c r="BSS2" s="18"/>
      <c r="BST2" s="18"/>
      <c r="BSU2" s="18"/>
      <c r="BSV2" s="18"/>
      <c r="BSW2" s="18"/>
      <c r="BSX2" s="18"/>
      <c r="BSY2" s="18"/>
      <c r="BSZ2" s="18"/>
      <c r="BTA2" s="18"/>
      <c r="BTB2" s="18"/>
      <c r="BTC2" s="18"/>
      <c r="BTD2" s="18"/>
      <c r="BTE2" s="18"/>
      <c r="BTF2" s="18"/>
      <c r="BTG2" s="18"/>
      <c r="BTH2" s="18"/>
      <c r="BTI2" s="18"/>
      <c r="BTJ2" s="18"/>
      <c r="BTK2" s="18"/>
      <c r="BTL2" s="18"/>
      <c r="BTM2" s="18"/>
      <c r="BTN2" s="18"/>
      <c r="BTO2" s="18"/>
      <c r="BTP2" s="18"/>
      <c r="BTQ2" s="18"/>
      <c r="BTR2" s="18"/>
      <c r="BTS2" s="18"/>
      <c r="BTT2" s="18"/>
      <c r="BTU2" s="18"/>
      <c r="BTV2" s="18"/>
      <c r="BTW2" s="18"/>
      <c r="BTX2" s="18"/>
      <c r="BTY2" s="18"/>
      <c r="BTZ2" s="18"/>
      <c r="BUA2" s="18"/>
      <c r="BUB2" s="18"/>
      <c r="BUC2" s="18"/>
      <c r="BUD2" s="18"/>
      <c r="BUE2" s="18"/>
      <c r="BUF2" s="18"/>
      <c r="BUG2" s="18"/>
      <c r="BUH2" s="18"/>
      <c r="BUI2" s="18"/>
      <c r="BUJ2" s="18"/>
      <c r="BUK2" s="18"/>
      <c r="BUL2" s="18"/>
      <c r="BUM2" s="18"/>
      <c r="BUN2" s="18"/>
      <c r="BUO2" s="18"/>
      <c r="BUP2" s="18"/>
      <c r="BUQ2" s="18"/>
      <c r="BUR2" s="18"/>
      <c r="BUS2" s="18"/>
      <c r="BUT2" s="18"/>
      <c r="BUU2" s="18"/>
      <c r="BUV2" s="18"/>
      <c r="BUW2" s="18"/>
      <c r="BUX2" s="18"/>
      <c r="BUY2" s="18"/>
      <c r="BUZ2" s="18"/>
      <c r="BVA2" s="18"/>
      <c r="BVB2" s="18"/>
      <c r="BVC2" s="18"/>
      <c r="BVD2" s="18"/>
      <c r="BVE2" s="18"/>
      <c r="BVF2" s="18"/>
      <c r="BVG2" s="18"/>
      <c r="BVH2" s="18"/>
      <c r="BVI2" s="18"/>
      <c r="BVJ2" s="18"/>
      <c r="BVK2" s="18"/>
      <c r="BVL2" s="18"/>
      <c r="BVM2" s="18"/>
      <c r="BVN2" s="18"/>
      <c r="BVO2" s="18"/>
      <c r="BVP2" s="18"/>
      <c r="BVQ2" s="18"/>
      <c r="BVR2" s="18"/>
      <c r="BVS2" s="18"/>
      <c r="BVT2" s="18"/>
      <c r="BVU2" s="18"/>
      <c r="BVV2" s="18"/>
      <c r="BVW2" s="18"/>
      <c r="BVX2" s="18"/>
      <c r="BVY2" s="18"/>
      <c r="BVZ2" s="18"/>
      <c r="BWA2" s="18"/>
      <c r="BWB2" s="18"/>
      <c r="BWC2" s="18"/>
      <c r="BWD2" s="18"/>
      <c r="BWE2" s="18"/>
      <c r="BWF2" s="18"/>
      <c r="BWG2" s="18"/>
      <c r="BWH2" s="18"/>
      <c r="BWI2" s="18"/>
      <c r="BWJ2" s="18"/>
      <c r="BWK2" s="18"/>
      <c r="BWL2" s="18"/>
      <c r="BWM2" s="18"/>
      <c r="BWN2" s="18"/>
      <c r="BWO2" s="18"/>
      <c r="BWP2" s="18"/>
      <c r="BWQ2" s="18"/>
      <c r="BWR2" s="18"/>
      <c r="BWS2" s="18"/>
      <c r="BWT2" s="18"/>
      <c r="BWU2" s="18"/>
      <c r="BWV2" s="18"/>
      <c r="BWW2" s="18"/>
      <c r="BWX2" s="18"/>
      <c r="BWY2" s="18"/>
      <c r="BWZ2" s="18"/>
      <c r="BXA2" s="18"/>
      <c r="BXB2" s="18"/>
      <c r="BXC2" s="18"/>
      <c r="BXD2" s="18"/>
      <c r="BXE2" s="18"/>
      <c r="BXF2" s="18"/>
      <c r="BXG2" s="18"/>
      <c r="BXH2" s="18"/>
      <c r="BXI2" s="18"/>
      <c r="BXJ2" s="18"/>
      <c r="BXK2" s="18"/>
      <c r="BXL2" s="18"/>
      <c r="BXM2" s="18"/>
      <c r="BXN2" s="18"/>
      <c r="BXO2" s="18"/>
      <c r="BXP2" s="18"/>
      <c r="BXQ2" s="18"/>
      <c r="BXR2" s="18"/>
      <c r="BXS2" s="18"/>
      <c r="BXT2" s="18"/>
      <c r="BXU2" s="18"/>
      <c r="BXV2" s="18"/>
      <c r="BXW2" s="18"/>
      <c r="BXX2" s="18"/>
      <c r="BXY2" s="18"/>
      <c r="BXZ2" s="18"/>
      <c r="BYA2" s="18"/>
      <c r="BYB2" s="18"/>
      <c r="BYC2" s="18"/>
      <c r="BYD2" s="18"/>
      <c r="BYE2" s="18"/>
      <c r="BYF2" s="18"/>
      <c r="BYG2" s="18"/>
      <c r="BYH2" s="18"/>
      <c r="BYI2" s="18"/>
      <c r="BYJ2" s="18"/>
      <c r="BYK2" s="18"/>
      <c r="BYL2" s="18"/>
      <c r="BYM2" s="18"/>
      <c r="BYN2" s="18"/>
      <c r="BYO2" s="18"/>
      <c r="BYP2" s="18"/>
      <c r="BYQ2" s="18"/>
      <c r="BYR2" s="18"/>
      <c r="BYS2" s="18"/>
      <c r="BYT2" s="18"/>
      <c r="BYU2" s="18"/>
      <c r="BYV2" s="18"/>
      <c r="BYW2" s="18"/>
      <c r="BYX2" s="18"/>
      <c r="BYY2" s="18"/>
      <c r="BYZ2" s="18"/>
      <c r="BZA2" s="18"/>
      <c r="BZB2" s="18"/>
      <c r="BZC2" s="18"/>
      <c r="BZD2" s="18"/>
      <c r="BZE2" s="18"/>
      <c r="BZF2" s="18"/>
      <c r="BZG2" s="18"/>
      <c r="BZH2" s="18"/>
      <c r="BZI2" s="18"/>
      <c r="BZJ2" s="18"/>
      <c r="BZK2" s="18"/>
      <c r="BZL2" s="18"/>
      <c r="BZM2" s="18"/>
      <c r="BZN2" s="18"/>
      <c r="BZO2" s="18"/>
      <c r="BZP2" s="18"/>
      <c r="BZQ2" s="18"/>
      <c r="BZR2" s="18"/>
      <c r="BZS2" s="18"/>
      <c r="BZT2" s="18"/>
      <c r="BZU2" s="18"/>
      <c r="BZV2" s="18"/>
      <c r="BZW2" s="18"/>
      <c r="BZX2" s="18"/>
      <c r="BZY2" s="18"/>
      <c r="BZZ2" s="18"/>
      <c r="CAA2" s="18"/>
      <c r="CAB2" s="18"/>
      <c r="CAC2" s="18"/>
      <c r="CAD2" s="18"/>
      <c r="CAE2" s="18"/>
      <c r="CAF2" s="18"/>
      <c r="CAG2" s="18"/>
      <c r="CAH2" s="18"/>
      <c r="CAI2" s="18"/>
      <c r="CAJ2" s="18"/>
      <c r="CAK2" s="18"/>
      <c r="CAL2" s="18"/>
      <c r="CAM2" s="18"/>
      <c r="CAN2" s="18"/>
      <c r="CAO2" s="18"/>
      <c r="CAP2" s="18"/>
      <c r="CAQ2" s="18"/>
      <c r="CAR2" s="18"/>
      <c r="CAS2" s="18"/>
      <c r="CAT2" s="18"/>
      <c r="CAU2" s="18"/>
      <c r="CAV2" s="18"/>
      <c r="CAW2" s="18"/>
      <c r="CAX2" s="18"/>
      <c r="CAY2" s="18"/>
      <c r="CAZ2" s="18"/>
      <c r="CBA2" s="18"/>
      <c r="CBB2" s="18"/>
      <c r="CBC2" s="18"/>
      <c r="CBD2" s="18"/>
      <c r="CBE2" s="18"/>
      <c r="CBF2" s="18"/>
      <c r="CBG2" s="18"/>
      <c r="CBH2" s="18"/>
      <c r="CBI2" s="18"/>
      <c r="CBJ2" s="18"/>
      <c r="CBK2" s="18"/>
      <c r="CBL2" s="18"/>
      <c r="CBM2" s="18"/>
      <c r="CBN2" s="18"/>
      <c r="CBO2" s="18"/>
      <c r="CBP2" s="18"/>
      <c r="CBQ2" s="18"/>
      <c r="CBR2" s="18"/>
      <c r="CBS2" s="18"/>
      <c r="CBT2" s="18"/>
      <c r="CBU2" s="18"/>
      <c r="CBV2" s="18"/>
      <c r="CBW2" s="18"/>
      <c r="CBX2" s="18"/>
      <c r="CBY2" s="18"/>
      <c r="CBZ2" s="18"/>
      <c r="CCA2" s="18"/>
      <c r="CCB2" s="18"/>
      <c r="CCC2" s="18"/>
      <c r="CCD2" s="18"/>
      <c r="CCE2" s="18"/>
      <c r="CCF2" s="18"/>
      <c r="CCG2" s="18"/>
      <c r="CCH2" s="18"/>
      <c r="CCI2" s="18"/>
      <c r="CCJ2" s="18"/>
      <c r="CCK2" s="18"/>
      <c r="CCL2" s="18"/>
      <c r="CCM2" s="18"/>
      <c r="CCN2" s="18"/>
      <c r="CCO2" s="18"/>
      <c r="CCP2" s="18"/>
      <c r="CCQ2" s="18"/>
      <c r="CCR2" s="18"/>
      <c r="CCS2" s="18"/>
      <c r="CCT2" s="18"/>
      <c r="CCU2" s="18"/>
      <c r="CCV2" s="18"/>
      <c r="CCW2" s="18"/>
      <c r="CCX2" s="18"/>
      <c r="CCY2" s="18"/>
      <c r="CCZ2" s="18"/>
      <c r="CDA2" s="18"/>
      <c r="CDB2" s="18"/>
      <c r="CDC2" s="18"/>
      <c r="CDD2" s="18"/>
      <c r="CDE2" s="18"/>
      <c r="CDF2" s="18"/>
      <c r="CDG2" s="18"/>
      <c r="CDH2" s="18"/>
      <c r="CDI2" s="18"/>
      <c r="CDJ2" s="18"/>
      <c r="CDK2" s="18"/>
      <c r="CDL2" s="18"/>
      <c r="CDM2" s="18"/>
      <c r="CDN2" s="18"/>
      <c r="CDO2" s="18"/>
      <c r="CDP2" s="18"/>
      <c r="CDQ2" s="18"/>
      <c r="CDR2" s="18"/>
      <c r="CDS2" s="18"/>
      <c r="CDT2" s="18"/>
      <c r="CDU2" s="18"/>
      <c r="CDV2" s="18"/>
      <c r="CDW2" s="18"/>
      <c r="CDX2" s="18"/>
      <c r="CDY2" s="18"/>
      <c r="CDZ2" s="18"/>
      <c r="CEA2" s="18"/>
      <c r="CEB2" s="18"/>
      <c r="CEC2" s="18"/>
      <c r="CED2" s="18"/>
      <c r="CEE2" s="18"/>
      <c r="CEF2" s="18"/>
      <c r="CEG2" s="18"/>
      <c r="CEH2" s="18"/>
      <c r="CEI2" s="18"/>
      <c r="CEJ2" s="18"/>
      <c r="CEK2" s="18"/>
      <c r="CEL2" s="18"/>
      <c r="CEM2" s="18"/>
      <c r="CEN2" s="18"/>
      <c r="CEO2" s="18"/>
      <c r="CEP2" s="18"/>
      <c r="CEQ2" s="18"/>
      <c r="CER2" s="18"/>
      <c r="CES2" s="18"/>
      <c r="CET2" s="18"/>
      <c r="CEU2" s="18"/>
      <c r="CEV2" s="18"/>
      <c r="CEW2" s="18"/>
      <c r="CEX2" s="18"/>
      <c r="CEY2" s="18"/>
      <c r="CEZ2" s="18"/>
      <c r="CFA2" s="18"/>
      <c r="CFB2" s="18"/>
      <c r="CFC2" s="18"/>
      <c r="CFD2" s="18"/>
      <c r="CFE2" s="18"/>
      <c r="CFF2" s="18"/>
      <c r="CFG2" s="18"/>
      <c r="CFH2" s="18"/>
      <c r="CFI2" s="18"/>
      <c r="CFJ2" s="18"/>
      <c r="CFK2" s="18"/>
      <c r="CFL2" s="18"/>
      <c r="CFM2" s="18"/>
      <c r="CFN2" s="18"/>
      <c r="CFO2" s="18"/>
      <c r="CFP2" s="18"/>
      <c r="CFQ2" s="18"/>
      <c r="CFR2" s="18"/>
      <c r="CFS2" s="18"/>
      <c r="CFT2" s="18"/>
      <c r="CFU2" s="18"/>
      <c r="CFV2" s="18"/>
      <c r="CFW2" s="18"/>
      <c r="CFX2" s="18"/>
      <c r="CFY2" s="18"/>
      <c r="CFZ2" s="18"/>
      <c r="CGA2" s="18"/>
      <c r="CGB2" s="18"/>
      <c r="CGC2" s="18"/>
      <c r="CGD2" s="18"/>
      <c r="CGE2" s="18"/>
      <c r="CGF2" s="18"/>
      <c r="CGG2" s="18"/>
      <c r="CGH2" s="18"/>
      <c r="CGI2" s="18"/>
      <c r="CGJ2" s="18"/>
      <c r="CGK2" s="18"/>
      <c r="CGL2" s="18"/>
      <c r="CGM2" s="18"/>
      <c r="CGN2" s="18"/>
      <c r="CGO2" s="18"/>
      <c r="CGP2" s="18"/>
      <c r="CGQ2" s="18"/>
      <c r="CGR2" s="18"/>
      <c r="CGS2" s="18"/>
      <c r="CGT2" s="18"/>
      <c r="CGU2" s="18"/>
      <c r="CGV2" s="18"/>
      <c r="CGW2" s="18"/>
      <c r="CGX2" s="18"/>
      <c r="CGY2" s="18"/>
      <c r="CGZ2" s="18"/>
      <c r="CHA2" s="18"/>
      <c r="CHB2" s="18"/>
      <c r="CHC2" s="18"/>
      <c r="CHD2" s="18"/>
      <c r="CHE2" s="18"/>
      <c r="CHF2" s="18"/>
      <c r="CHG2" s="18"/>
      <c r="CHH2" s="18"/>
      <c r="CHI2" s="18"/>
      <c r="CHJ2" s="18"/>
      <c r="CHK2" s="18"/>
      <c r="CHL2" s="18"/>
      <c r="CHM2" s="18"/>
      <c r="CHN2" s="18"/>
      <c r="CHO2" s="18"/>
      <c r="CHP2" s="18"/>
      <c r="CHQ2" s="18"/>
      <c r="CHR2" s="18"/>
      <c r="CHS2" s="18"/>
      <c r="CHT2" s="18"/>
      <c r="CHU2" s="18"/>
      <c r="CHV2" s="18"/>
      <c r="CHW2" s="18"/>
      <c r="CHX2" s="18"/>
      <c r="CHY2" s="18"/>
      <c r="CHZ2" s="18"/>
      <c r="CIA2" s="18"/>
      <c r="CIB2" s="18"/>
      <c r="CIC2" s="18"/>
      <c r="CID2" s="18"/>
      <c r="CIE2" s="18"/>
      <c r="CIF2" s="18"/>
      <c r="CIG2" s="18"/>
      <c r="CIH2" s="18"/>
      <c r="CII2" s="18"/>
      <c r="CIJ2" s="18"/>
      <c r="CIK2" s="18"/>
      <c r="CIL2" s="18"/>
      <c r="CIM2" s="18"/>
      <c r="CIN2" s="18"/>
      <c r="CIO2" s="18"/>
      <c r="CIP2" s="18"/>
      <c r="CIQ2" s="18"/>
      <c r="CIR2" s="18"/>
      <c r="CIS2" s="18"/>
      <c r="CIT2" s="18"/>
      <c r="CIU2" s="18"/>
      <c r="CIV2" s="18"/>
      <c r="CIW2" s="18"/>
      <c r="CIX2" s="18"/>
      <c r="CIY2" s="18"/>
      <c r="CIZ2" s="18"/>
      <c r="CJA2" s="18"/>
      <c r="CJB2" s="18"/>
      <c r="CJC2" s="18"/>
      <c r="CJD2" s="18"/>
      <c r="CJE2" s="18"/>
      <c r="CJF2" s="18"/>
      <c r="CJG2" s="18"/>
      <c r="CJH2" s="18"/>
      <c r="CJI2" s="18"/>
      <c r="CJJ2" s="18"/>
      <c r="CJK2" s="18"/>
      <c r="CJL2" s="18"/>
      <c r="CJM2" s="18"/>
      <c r="CJN2" s="18"/>
      <c r="CJO2" s="18"/>
      <c r="CJP2" s="18"/>
      <c r="CJQ2" s="18"/>
      <c r="CJR2" s="18"/>
      <c r="CJS2" s="18"/>
      <c r="CJT2" s="18"/>
      <c r="CJU2" s="18"/>
      <c r="CJV2" s="18"/>
      <c r="CJW2" s="18"/>
      <c r="CJX2" s="18"/>
      <c r="CJY2" s="18"/>
      <c r="CJZ2" s="18"/>
      <c r="CKA2" s="18"/>
      <c r="CKB2" s="18"/>
      <c r="CKC2" s="18"/>
      <c r="CKD2" s="18"/>
      <c r="CKE2" s="18"/>
      <c r="CKF2" s="18"/>
      <c r="CKG2" s="18"/>
      <c r="CKH2" s="18"/>
      <c r="CKI2" s="18"/>
      <c r="CKJ2" s="18"/>
      <c r="CKK2" s="18"/>
      <c r="CKL2" s="18"/>
      <c r="CKM2" s="18"/>
      <c r="CKN2" s="18"/>
      <c r="CKO2" s="18"/>
      <c r="CKP2" s="18"/>
      <c r="CKQ2" s="18"/>
      <c r="CKR2" s="18"/>
      <c r="CKS2" s="18"/>
      <c r="CKT2" s="18"/>
      <c r="CKU2" s="18"/>
      <c r="CKV2" s="18"/>
      <c r="CKW2" s="18"/>
      <c r="CKX2" s="18"/>
      <c r="CKY2" s="18"/>
      <c r="CKZ2" s="18"/>
      <c r="CLA2" s="18"/>
      <c r="CLB2" s="18"/>
      <c r="CLC2" s="18"/>
      <c r="CLD2" s="18"/>
      <c r="CLE2" s="18"/>
      <c r="CLF2" s="18"/>
      <c r="CLG2" s="18"/>
      <c r="CLH2" s="18"/>
      <c r="CLI2" s="18"/>
      <c r="CLJ2" s="18"/>
      <c r="CLK2" s="18"/>
      <c r="CLL2" s="18"/>
      <c r="CLM2" s="18"/>
      <c r="CLN2" s="18"/>
      <c r="CLO2" s="18"/>
      <c r="CLP2" s="18"/>
      <c r="CLQ2" s="18"/>
      <c r="CLR2" s="18"/>
      <c r="CLS2" s="18"/>
      <c r="CLT2" s="18"/>
      <c r="CLU2" s="18"/>
      <c r="CLV2" s="18"/>
      <c r="CLW2" s="18"/>
      <c r="CLX2" s="18"/>
      <c r="CLY2" s="18"/>
      <c r="CLZ2" s="18"/>
      <c r="CMA2" s="18"/>
      <c r="CMB2" s="18"/>
      <c r="CMC2" s="18"/>
      <c r="CMD2" s="18"/>
      <c r="CME2" s="18"/>
      <c r="CMF2" s="18"/>
      <c r="CMG2" s="18"/>
      <c r="CMH2" s="18"/>
      <c r="CMI2" s="18"/>
      <c r="CMJ2" s="18"/>
      <c r="CMK2" s="18"/>
      <c r="CML2" s="18"/>
      <c r="CMM2" s="18"/>
      <c r="CMN2" s="18"/>
      <c r="CMO2" s="18"/>
      <c r="CMP2" s="18"/>
      <c r="CMQ2" s="18"/>
      <c r="CMR2" s="18"/>
      <c r="CMS2" s="18"/>
      <c r="CMT2" s="18"/>
      <c r="CMU2" s="18"/>
      <c r="CMV2" s="18"/>
      <c r="CMW2" s="18"/>
      <c r="CMX2" s="18"/>
      <c r="CMY2" s="18"/>
      <c r="CMZ2" s="18"/>
      <c r="CNA2" s="18"/>
      <c r="CNB2" s="18"/>
      <c r="CNC2" s="18"/>
      <c r="CND2" s="18"/>
      <c r="CNE2" s="18"/>
      <c r="CNF2" s="18"/>
      <c r="CNG2" s="18"/>
      <c r="CNH2" s="18"/>
      <c r="CNI2" s="18"/>
      <c r="CNJ2" s="18"/>
      <c r="CNK2" s="18"/>
      <c r="CNL2" s="18"/>
      <c r="CNM2" s="18"/>
      <c r="CNN2" s="18"/>
      <c r="CNO2" s="18"/>
      <c r="CNP2" s="18"/>
      <c r="CNQ2" s="18"/>
      <c r="CNR2" s="18"/>
      <c r="CNS2" s="18"/>
      <c r="CNT2" s="18"/>
      <c r="CNU2" s="18"/>
      <c r="CNV2" s="18"/>
      <c r="CNW2" s="18"/>
      <c r="CNX2" s="18"/>
      <c r="CNY2" s="18"/>
      <c r="CNZ2" s="18"/>
      <c r="COA2" s="18"/>
      <c r="COB2" s="18"/>
      <c r="COC2" s="18"/>
      <c r="COD2" s="18"/>
      <c r="COE2" s="18"/>
      <c r="COF2" s="18"/>
      <c r="COG2" s="18"/>
      <c r="COH2" s="18"/>
      <c r="COI2" s="18"/>
      <c r="COJ2" s="18"/>
      <c r="COK2" s="18"/>
      <c r="COL2" s="18"/>
      <c r="COM2" s="18"/>
      <c r="CON2" s="18"/>
      <c r="COO2" s="18"/>
      <c r="COP2" s="18"/>
      <c r="COQ2" s="18"/>
      <c r="COR2" s="18"/>
      <c r="COS2" s="18"/>
      <c r="COT2" s="18"/>
      <c r="COU2" s="18"/>
      <c r="COV2" s="18"/>
      <c r="COW2" s="18"/>
      <c r="COX2" s="18"/>
      <c r="COY2" s="18"/>
      <c r="COZ2" s="18"/>
      <c r="CPA2" s="18"/>
      <c r="CPB2" s="18"/>
      <c r="CPC2" s="18"/>
      <c r="CPD2" s="18"/>
      <c r="CPE2" s="18"/>
      <c r="CPF2" s="18"/>
      <c r="CPG2" s="18"/>
      <c r="CPH2" s="18"/>
      <c r="CPI2" s="18"/>
      <c r="CPJ2" s="18"/>
      <c r="CPK2" s="18"/>
      <c r="CPL2" s="18"/>
      <c r="CPM2" s="18"/>
      <c r="CPN2" s="18"/>
      <c r="CPO2" s="18"/>
      <c r="CPP2" s="18"/>
      <c r="CPQ2" s="18"/>
      <c r="CPR2" s="18"/>
      <c r="CPS2" s="18"/>
      <c r="CPT2" s="18"/>
      <c r="CPU2" s="18"/>
      <c r="CPV2" s="18"/>
      <c r="CPW2" s="18"/>
      <c r="CPX2" s="18"/>
      <c r="CPY2" s="18"/>
      <c r="CPZ2" s="18"/>
      <c r="CQA2" s="18"/>
      <c r="CQB2" s="18"/>
      <c r="CQC2" s="18"/>
      <c r="CQD2" s="18"/>
      <c r="CQE2" s="18"/>
      <c r="CQF2" s="18"/>
      <c r="CQG2" s="18"/>
      <c r="CQH2" s="18"/>
      <c r="CQI2" s="18"/>
      <c r="CQJ2" s="18"/>
      <c r="CQK2" s="18"/>
      <c r="CQL2" s="18"/>
      <c r="CQM2" s="18"/>
      <c r="CQN2" s="18"/>
      <c r="CQO2" s="18"/>
      <c r="CQP2" s="18"/>
      <c r="CQQ2" s="18"/>
      <c r="CQR2" s="18"/>
      <c r="CQS2" s="18"/>
      <c r="CQT2" s="18"/>
      <c r="CQU2" s="18"/>
      <c r="CQV2" s="18"/>
      <c r="CQW2" s="18"/>
      <c r="CQX2" s="18"/>
      <c r="CQY2" s="18"/>
      <c r="CQZ2" s="18"/>
      <c r="CRA2" s="18"/>
      <c r="CRB2" s="18"/>
      <c r="CRC2" s="18"/>
      <c r="CRD2" s="18"/>
      <c r="CRE2" s="18"/>
      <c r="CRF2" s="18"/>
      <c r="CRG2" s="18"/>
      <c r="CRH2" s="18"/>
      <c r="CRI2" s="18"/>
      <c r="CRJ2" s="18"/>
      <c r="CRK2" s="18"/>
      <c r="CRL2" s="18"/>
      <c r="CRM2" s="18"/>
      <c r="CRN2" s="18"/>
      <c r="CRO2" s="18"/>
      <c r="CRP2" s="18"/>
      <c r="CRQ2" s="18"/>
      <c r="CRR2" s="18"/>
      <c r="CRS2" s="18"/>
      <c r="CRT2" s="18"/>
      <c r="CRU2" s="18"/>
      <c r="CRV2" s="18"/>
      <c r="CRW2" s="18"/>
      <c r="CRX2" s="18"/>
      <c r="CRY2" s="18"/>
      <c r="CRZ2" s="18"/>
      <c r="CSA2" s="18"/>
      <c r="CSB2" s="18"/>
      <c r="CSC2" s="18"/>
      <c r="CSD2" s="18"/>
      <c r="CSE2" s="18"/>
      <c r="CSF2" s="18"/>
      <c r="CSG2" s="18"/>
      <c r="CSH2" s="18"/>
      <c r="CSI2" s="18"/>
      <c r="CSJ2" s="18"/>
      <c r="CSK2" s="18"/>
      <c r="CSL2" s="18"/>
      <c r="CSM2" s="18"/>
      <c r="CSN2" s="18"/>
      <c r="CSO2" s="18"/>
      <c r="CSP2" s="18"/>
      <c r="CSQ2" s="18"/>
      <c r="CSR2" s="18"/>
      <c r="CSS2" s="18"/>
      <c r="CST2" s="18"/>
      <c r="CSU2" s="18"/>
      <c r="CSV2" s="18"/>
      <c r="CSW2" s="18"/>
      <c r="CSX2" s="18"/>
      <c r="CSY2" s="18"/>
      <c r="CSZ2" s="18"/>
      <c r="CTA2" s="18"/>
      <c r="CTB2" s="18"/>
      <c r="CTC2" s="18"/>
      <c r="CTD2" s="18"/>
      <c r="CTE2" s="18"/>
      <c r="CTF2" s="18"/>
      <c r="CTG2" s="18"/>
      <c r="CTH2" s="18"/>
      <c r="CTI2" s="18"/>
      <c r="CTJ2" s="18"/>
      <c r="CTK2" s="18"/>
      <c r="CTL2" s="18"/>
      <c r="CTM2" s="18"/>
      <c r="CTN2" s="18"/>
      <c r="CTO2" s="18"/>
      <c r="CTP2" s="18"/>
      <c r="CTQ2" s="18"/>
      <c r="CTR2" s="18"/>
      <c r="CTS2" s="18"/>
      <c r="CTT2" s="18"/>
      <c r="CTU2" s="18"/>
      <c r="CTV2" s="18"/>
      <c r="CTW2" s="18"/>
      <c r="CTX2" s="18"/>
      <c r="CTY2" s="18"/>
      <c r="CTZ2" s="18"/>
      <c r="CUA2" s="18"/>
      <c r="CUB2" s="18"/>
      <c r="CUC2" s="18"/>
      <c r="CUD2" s="18"/>
      <c r="CUE2" s="18"/>
      <c r="CUF2" s="18"/>
      <c r="CUG2" s="18"/>
      <c r="CUH2" s="18"/>
      <c r="CUI2" s="18"/>
      <c r="CUJ2" s="18"/>
      <c r="CUK2" s="18"/>
      <c r="CUL2" s="18"/>
      <c r="CUM2" s="18"/>
      <c r="CUN2" s="18"/>
      <c r="CUO2" s="18"/>
      <c r="CUP2" s="18"/>
      <c r="CUQ2" s="18"/>
      <c r="CUR2" s="18"/>
      <c r="CUS2" s="18"/>
      <c r="CUT2" s="18"/>
      <c r="CUU2" s="18"/>
      <c r="CUV2" s="18"/>
      <c r="CUW2" s="18"/>
      <c r="CUX2" s="18"/>
      <c r="CUY2" s="18"/>
      <c r="CUZ2" s="18"/>
      <c r="CVA2" s="18"/>
      <c r="CVB2" s="18"/>
      <c r="CVC2" s="18"/>
      <c r="CVD2" s="18"/>
      <c r="CVE2" s="18"/>
      <c r="CVF2" s="18"/>
      <c r="CVG2" s="18"/>
      <c r="CVH2" s="18"/>
      <c r="CVI2" s="18"/>
      <c r="CVJ2" s="18"/>
      <c r="CVK2" s="18"/>
      <c r="CVL2" s="18"/>
      <c r="CVM2" s="18"/>
      <c r="CVN2" s="18"/>
      <c r="CVO2" s="18"/>
      <c r="CVP2" s="18"/>
      <c r="CVQ2" s="18"/>
      <c r="CVR2" s="18"/>
      <c r="CVS2" s="18"/>
      <c r="CVT2" s="18"/>
      <c r="CVU2" s="18"/>
      <c r="CVV2" s="18"/>
      <c r="CVW2" s="18"/>
      <c r="CVX2" s="18"/>
      <c r="CVY2" s="18"/>
      <c r="CVZ2" s="18"/>
      <c r="CWA2" s="18"/>
      <c r="CWB2" s="18"/>
      <c r="CWC2" s="18"/>
      <c r="CWD2" s="18"/>
      <c r="CWE2" s="18"/>
      <c r="CWF2" s="18"/>
      <c r="CWG2" s="18"/>
      <c r="CWH2" s="18"/>
      <c r="CWI2" s="18"/>
      <c r="CWJ2" s="18"/>
      <c r="CWK2" s="18"/>
      <c r="CWL2" s="18"/>
      <c r="CWM2" s="18"/>
      <c r="CWN2" s="18"/>
      <c r="CWO2" s="18"/>
      <c r="CWP2" s="18"/>
      <c r="CWQ2" s="18"/>
      <c r="CWR2" s="18"/>
      <c r="CWS2" s="18"/>
      <c r="CWT2" s="18"/>
      <c r="CWU2" s="18"/>
      <c r="CWV2" s="18"/>
      <c r="CWW2" s="18"/>
      <c r="CWX2" s="18"/>
      <c r="CWY2" s="18"/>
      <c r="CWZ2" s="18"/>
      <c r="CXA2" s="18"/>
      <c r="CXB2" s="18"/>
      <c r="CXC2" s="18"/>
      <c r="CXD2" s="18"/>
      <c r="CXE2" s="18"/>
      <c r="CXF2" s="18"/>
      <c r="CXG2" s="18"/>
      <c r="CXH2" s="18"/>
      <c r="CXI2" s="18"/>
      <c r="CXJ2" s="18"/>
      <c r="CXK2" s="18"/>
      <c r="CXL2" s="18"/>
      <c r="CXM2" s="18"/>
      <c r="CXN2" s="18"/>
      <c r="CXO2" s="18"/>
      <c r="CXP2" s="18"/>
      <c r="CXQ2" s="18"/>
      <c r="CXR2" s="18"/>
      <c r="CXS2" s="18"/>
      <c r="CXT2" s="18"/>
      <c r="CXU2" s="18"/>
      <c r="CXV2" s="18"/>
      <c r="CXW2" s="18"/>
      <c r="CXX2" s="18"/>
      <c r="CXY2" s="18"/>
      <c r="CXZ2" s="18"/>
      <c r="CYA2" s="18"/>
      <c r="CYB2" s="18"/>
      <c r="CYC2" s="18"/>
      <c r="CYD2" s="18"/>
      <c r="CYE2" s="18"/>
      <c r="CYF2" s="18"/>
      <c r="CYG2" s="18"/>
      <c r="CYH2" s="18"/>
      <c r="CYI2" s="18"/>
      <c r="CYJ2" s="18"/>
      <c r="CYK2" s="18"/>
      <c r="CYL2" s="18"/>
      <c r="CYM2" s="18"/>
      <c r="CYN2" s="18"/>
      <c r="CYO2" s="18"/>
      <c r="CYP2" s="18"/>
      <c r="CYQ2" s="18"/>
      <c r="CYR2" s="18"/>
      <c r="CYS2" s="18"/>
      <c r="CYT2" s="18"/>
      <c r="CYU2" s="18"/>
      <c r="CYV2" s="18"/>
      <c r="CYW2" s="18"/>
      <c r="CYX2" s="18"/>
      <c r="CYY2" s="18"/>
      <c r="CYZ2" s="18"/>
      <c r="CZA2" s="18"/>
      <c r="CZB2" s="18"/>
      <c r="CZC2" s="18"/>
      <c r="CZD2" s="18"/>
      <c r="CZE2" s="18"/>
      <c r="CZF2" s="18"/>
      <c r="CZG2" s="18"/>
      <c r="CZH2" s="18"/>
      <c r="CZI2" s="18"/>
      <c r="CZJ2" s="18"/>
      <c r="CZK2" s="18"/>
      <c r="CZL2" s="18"/>
      <c r="CZM2" s="18"/>
      <c r="CZN2" s="18"/>
      <c r="CZO2" s="18"/>
      <c r="CZP2" s="18"/>
      <c r="CZQ2" s="18"/>
      <c r="CZR2" s="18"/>
      <c r="CZS2" s="18"/>
      <c r="CZT2" s="18"/>
      <c r="CZU2" s="18"/>
      <c r="CZV2" s="18"/>
      <c r="CZW2" s="18"/>
      <c r="CZX2" s="18"/>
      <c r="CZY2" s="18"/>
      <c r="CZZ2" s="18"/>
      <c r="DAA2" s="18"/>
      <c r="DAB2" s="18"/>
      <c r="DAC2" s="18"/>
      <c r="DAD2" s="18"/>
      <c r="DAE2" s="18"/>
      <c r="DAF2" s="18"/>
      <c r="DAG2" s="18"/>
      <c r="DAH2" s="18"/>
      <c r="DAI2" s="18"/>
      <c r="DAJ2" s="18"/>
      <c r="DAK2" s="18"/>
      <c r="DAL2" s="18"/>
      <c r="DAM2" s="18"/>
      <c r="DAN2" s="18"/>
      <c r="DAO2" s="18"/>
      <c r="DAP2" s="18"/>
      <c r="DAQ2" s="18"/>
      <c r="DAR2" s="18"/>
      <c r="DAS2" s="18"/>
      <c r="DAT2" s="18"/>
      <c r="DAU2" s="18"/>
      <c r="DAV2" s="18"/>
      <c r="DAW2" s="18"/>
      <c r="DAX2" s="18"/>
      <c r="DAY2" s="18"/>
      <c r="DAZ2" s="18"/>
      <c r="DBA2" s="18"/>
      <c r="DBB2" s="18"/>
      <c r="DBC2" s="18"/>
      <c r="DBD2" s="18"/>
      <c r="DBE2" s="18"/>
      <c r="DBF2" s="18"/>
      <c r="DBG2" s="18"/>
      <c r="DBH2" s="18"/>
      <c r="DBI2" s="18"/>
      <c r="DBJ2" s="18"/>
      <c r="DBK2" s="18"/>
      <c r="DBL2" s="18"/>
      <c r="DBM2" s="18"/>
      <c r="DBN2" s="18"/>
      <c r="DBO2" s="18"/>
      <c r="DBP2" s="18"/>
      <c r="DBQ2" s="18"/>
      <c r="DBR2" s="18"/>
      <c r="DBS2" s="18"/>
      <c r="DBT2" s="18"/>
      <c r="DBU2" s="18"/>
      <c r="DBV2" s="18"/>
      <c r="DBW2" s="18"/>
      <c r="DBX2" s="18"/>
      <c r="DBY2" s="18"/>
      <c r="DBZ2" s="18"/>
      <c r="DCA2" s="18"/>
      <c r="DCB2" s="18"/>
      <c r="DCC2" s="18"/>
      <c r="DCD2" s="18"/>
      <c r="DCE2" s="18"/>
      <c r="DCF2" s="18"/>
      <c r="DCG2" s="18"/>
      <c r="DCH2" s="18"/>
      <c r="DCI2" s="18"/>
      <c r="DCJ2" s="18"/>
      <c r="DCK2" s="18"/>
      <c r="DCL2" s="18"/>
      <c r="DCM2" s="18"/>
      <c r="DCN2" s="18"/>
      <c r="DCO2" s="18"/>
      <c r="DCP2" s="18"/>
      <c r="DCQ2" s="18"/>
      <c r="DCR2" s="18"/>
      <c r="DCS2" s="18"/>
      <c r="DCT2" s="18"/>
      <c r="DCU2" s="18"/>
      <c r="DCV2" s="18"/>
      <c r="DCW2" s="18"/>
      <c r="DCX2" s="18"/>
      <c r="DCY2" s="18"/>
      <c r="DCZ2" s="18"/>
      <c r="DDA2" s="18"/>
      <c r="DDB2" s="18"/>
      <c r="DDC2" s="18"/>
      <c r="DDD2" s="18"/>
      <c r="DDE2" s="18"/>
      <c r="DDF2" s="18"/>
      <c r="DDG2" s="18"/>
      <c r="DDH2" s="18"/>
      <c r="DDI2" s="18"/>
      <c r="DDJ2" s="18"/>
      <c r="DDK2" s="18"/>
      <c r="DDL2" s="18"/>
      <c r="DDM2" s="18"/>
      <c r="DDN2" s="18"/>
      <c r="DDO2" s="18"/>
      <c r="DDP2" s="18"/>
      <c r="DDQ2" s="18"/>
      <c r="DDR2" s="18"/>
      <c r="DDS2" s="18"/>
      <c r="DDT2" s="18"/>
      <c r="DDU2" s="18"/>
      <c r="DDV2" s="18"/>
      <c r="DDW2" s="18"/>
      <c r="DDX2" s="18"/>
      <c r="DDY2" s="18"/>
      <c r="DDZ2" s="18"/>
      <c r="DEA2" s="18"/>
      <c r="DEB2" s="18"/>
      <c r="DEC2" s="18"/>
      <c r="DED2" s="18"/>
      <c r="DEE2" s="18"/>
      <c r="DEF2" s="18"/>
      <c r="DEG2" s="18"/>
      <c r="DEH2" s="18"/>
      <c r="DEI2" s="18"/>
      <c r="DEJ2" s="18"/>
      <c r="DEK2" s="18"/>
      <c r="DEL2" s="18"/>
      <c r="DEM2" s="18"/>
      <c r="DEN2" s="18"/>
      <c r="DEO2" s="18"/>
      <c r="DEP2" s="18"/>
      <c r="DEQ2" s="18"/>
      <c r="DER2" s="18"/>
      <c r="DES2" s="18"/>
      <c r="DET2" s="18"/>
      <c r="DEU2" s="18"/>
      <c r="DEV2" s="18"/>
      <c r="DEW2" s="18"/>
      <c r="DEX2" s="18"/>
      <c r="DEY2" s="18"/>
      <c r="DEZ2" s="18"/>
      <c r="DFA2" s="18"/>
      <c r="DFB2" s="18"/>
      <c r="DFC2" s="18"/>
      <c r="DFD2" s="18"/>
      <c r="DFE2" s="18"/>
      <c r="DFF2" s="18"/>
      <c r="DFG2" s="18"/>
      <c r="DFH2" s="18"/>
      <c r="DFI2" s="18"/>
      <c r="DFJ2" s="18"/>
      <c r="DFK2" s="18"/>
      <c r="DFL2" s="18"/>
      <c r="DFM2" s="18"/>
      <c r="DFN2" s="18"/>
      <c r="DFO2" s="18"/>
      <c r="DFP2" s="18"/>
      <c r="DFQ2" s="18"/>
      <c r="DFR2" s="18"/>
      <c r="DFS2" s="18"/>
      <c r="DFT2" s="18"/>
      <c r="DFU2" s="18"/>
      <c r="DFV2" s="18"/>
      <c r="DFW2" s="18"/>
      <c r="DFX2" s="18"/>
      <c r="DFY2" s="18"/>
      <c r="DFZ2" s="18"/>
      <c r="DGA2" s="18"/>
      <c r="DGB2" s="18"/>
      <c r="DGC2" s="18"/>
      <c r="DGD2" s="18"/>
      <c r="DGE2" s="18"/>
      <c r="DGF2" s="18"/>
      <c r="DGG2" s="18"/>
      <c r="DGH2" s="18"/>
      <c r="DGI2" s="18"/>
      <c r="DGJ2" s="18"/>
      <c r="DGK2" s="18"/>
      <c r="DGL2" s="18"/>
      <c r="DGM2" s="18"/>
      <c r="DGN2" s="18"/>
      <c r="DGO2" s="18"/>
      <c r="DGP2" s="18"/>
      <c r="DGQ2" s="18"/>
      <c r="DGR2" s="18"/>
      <c r="DGS2" s="18"/>
      <c r="DGT2" s="18"/>
      <c r="DGU2" s="18"/>
      <c r="DGV2" s="18"/>
      <c r="DGW2" s="18"/>
      <c r="DGX2" s="18"/>
      <c r="DGY2" s="18"/>
      <c r="DGZ2" s="18"/>
      <c r="DHA2" s="18"/>
      <c r="DHB2" s="18"/>
      <c r="DHC2" s="18"/>
      <c r="DHD2" s="18"/>
      <c r="DHE2" s="18"/>
      <c r="DHF2" s="18"/>
      <c r="DHG2" s="18"/>
      <c r="DHH2" s="18"/>
      <c r="DHI2" s="18"/>
      <c r="DHJ2" s="18"/>
      <c r="DHK2" s="18"/>
      <c r="DHL2" s="18"/>
      <c r="DHM2" s="18"/>
      <c r="DHN2" s="18"/>
      <c r="DHO2" s="18"/>
      <c r="DHP2" s="18"/>
      <c r="DHQ2" s="18"/>
      <c r="DHR2" s="18"/>
      <c r="DHS2" s="18"/>
      <c r="DHT2" s="18"/>
      <c r="DHU2" s="18"/>
      <c r="DHV2" s="18"/>
      <c r="DHW2" s="18"/>
      <c r="DHX2" s="18"/>
      <c r="DHY2" s="18"/>
      <c r="DHZ2" s="18"/>
      <c r="DIA2" s="18"/>
      <c r="DIB2" s="18"/>
      <c r="DIC2" s="18"/>
      <c r="DID2" s="18"/>
      <c r="DIE2" s="18"/>
      <c r="DIF2" s="18"/>
      <c r="DIG2" s="18"/>
      <c r="DIH2" s="18"/>
      <c r="DII2" s="18"/>
      <c r="DIJ2" s="18"/>
      <c r="DIK2" s="18"/>
      <c r="DIL2" s="18"/>
      <c r="DIM2" s="18"/>
      <c r="DIN2" s="18"/>
      <c r="DIO2" s="18"/>
      <c r="DIP2" s="18"/>
      <c r="DIQ2" s="18"/>
      <c r="DIR2" s="18"/>
      <c r="DIS2" s="18"/>
      <c r="DIT2" s="18"/>
      <c r="DIU2" s="18"/>
      <c r="DIV2" s="18"/>
      <c r="DIW2" s="18"/>
      <c r="DIX2" s="18"/>
      <c r="DIY2" s="18"/>
      <c r="DIZ2" s="18"/>
      <c r="DJA2" s="18"/>
      <c r="DJB2" s="18"/>
      <c r="DJC2" s="18"/>
      <c r="DJD2" s="18"/>
      <c r="DJE2" s="18"/>
      <c r="DJF2" s="18"/>
      <c r="DJG2" s="18"/>
      <c r="DJH2" s="18"/>
      <c r="DJI2" s="18"/>
      <c r="DJJ2" s="18"/>
      <c r="DJK2" s="18"/>
      <c r="DJL2" s="18"/>
      <c r="DJM2" s="18"/>
      <c r="DJN2" s="18"/>
      <c r="DJO2" s="18"/>
      <c r="DJP2" s="18"/>
      <c r="DJQ2" s="18"/>
      <c r="DJR2" s="18"/>
      <c r="DJS2" s="18"/>
      <c r="DJT2" s="18"/>
      <c r="DJU2" s="18"/>
      <c r="DJV2" s="18"/>
      <c r="DJW2" s="18"/>
      <c r="DJX2" s="18"/>
      <c r="DJY2" s="18"/>
      <c r="DJZ2" s="18"/>
      <c r="DKA2" s="18"/>
      <c r="DKB2" s="18"/>
      <c r="DKC2" s="18"/>
      <c r="DKD2" s="18"/>
      <c r="DKE2" s="18"/>
      <c r="DKF2" s="18"/>
      <c r="DKG2" s="18"/>
      <c r="DKH2" s="18"/>
      <c r="DKI2" s="18"/>
      <c r="DKJ2" s="18"/>
      <c r="DKK2" s="18"/>
      <c r="DKL2" s="18"/>
      <c r="DKM2" s="18"/>
      <c r="DKN2" s="18"/>
      <c r="DKO2" s="18"/>
      <c r="DKP2" s="18"/>
      <c r="DKQ2" s="18"/>
      <c r="DKR2" s="18"/>
      <c r="DKS2" s="18"/>
      <c r="DKT2" s="18"/>
      <c r="DKU2" s="18"/>
      <c r="DKV2" s="18"/>
      <c r="DKW2" s="18"/>
      <c r="DKX2" s="18"/>
      <c r="DKY2" s="18"/>
      <c r="DKZ2" s="18"/>
      <c r="DLA2" s="18"/>
      <c r="DLB2" s="18"/>
      <c r="DLC2" s="18"/>
      <c r="DLD2" s="18"/>
      <c r="DLE2" s="18"/>
      <c r="DLF2" s="18"/>
      <c r="DLG2" s="18"/>
      <c r="DLH2" s="18"/>
      <c r="DLI2" s="18"/>
      <c r="DLJ2" s="18"/>
      <c r="DLK2" s="18"/>
      <c r="DLL2" s="18"/>
      <c r="DLM2" s="18"/>
      <c r="DLN2" s="18"/>
      <c r="DLO2" s="18"/>
      <c r="DLP2" s="18"/>
      <c r="DLQ2" s="18"/>
      <c r="DLR2" s="18"/>
      <c r="DLS2" s="18"/>
      <c r="DLT2" s="18"/>
      <c r="DLU2" s="18"/>
      <c r="DLV2" s="18"/>
      <c r="DLW2" s="18"/>
      <c r="DLX2" s="18"/>
      <c r="DLY2" s="18"/>
      <c r="DLZ2" s="18"/>
      <c r="DMA2" s="18"/>
      <c r="DMB2" s="18"/>
      <c r="DMC2" s="18"/>
      <c r="DMD2" s="18"/>
      <c r="DME2" s="18"/>
      <c r="DMF2" s="18"/>
      <c r="DMG2" s="18"/>
      <c r="DMH2" s="18"/>
      <c r="DMI2" s="18"/>
      <c r="DMJ2" s="18"/>
      <c r="DMK2" s="18"/>
      <c r="DML2" s="18"/>
      <c r="DMM2" s="18"/>
      <c r="DMN2" s="18"/>
      <c r="DMO2" s="18"/>
      <c r="DMP2" s="18"/>
      <c r="DMQ2" s="18"/>
      <c r="DMR2" s="18"/>
      <c r="DMS2" s="18"/>
      <c r="DMT2" s="18"/>
      <c r="DMU2" s="18"/>
      <c r="DMV2" s="18"/>
      <c r="DMW2" s="18"/>
      <c r="DMX2" s="18"/>
      <c r="DMY2" s="18"/>
      <c r="DMZ2" s="18"/>
      <c r="DNA2" s="18"/>
      <c r="DNB2" s="18"/>
      <c r="DNC2" s="18"/>
      <c r="DND2" s="18"/>
      <c r="DNE2" s="18"/>
      <c r="DNF2" s="18"/>
      <c r="DNG2" s="18"/>
      <c r="DNH2" s="18"/>
      <c r="DNI2" s="18"/>
      <c r="DNJ2" s="18"/>
      <c r="DNK2" s="18"/>
      <c r="DNL2" s="18"/>
      <c r="DNM2" s="18"/>
      <c r="DNN2" s="18"/>
      <c r="DNO2" s="18"/>
      <c r="DNP2" s="18"/>
      <c r="DNQ2" s="18"/>
      <c r="DNR2" s="18"/>
      <c r="DNS2" s="18"/>
      <c r="DNT2" s="18"/>
      <c r="DNU2" s="18"/>
      <c r="DNV2" s="18"/>
      <c r="DNW2" s="18"/>
      <c r="DNX2" s="18"/>
      <c r="DNY2" s="18"/>
      <c r="DNZ2" s="18"/>
      <c r="DOA2" s="18"/>
      <c r="DOB2" s="18"/>
      <c r="DOC2" s="18"/>
      <c r="DOD2" s="18"/>
      <c r="DOE2" s="18"/>
      <c r="DOF2" s="18"/>
      <c r="DOG2" s="18"/>
      <c r="DOH2" s="18"/>
      <c r="DOI2" s="18"/>
      <c r="DOJ2" s="18"/>
      <c r="DOK2" s="18"/>
      <c r="DOL2" s="18"/>
      <c r="DOM2" s="18"/>
      <c r="DON2" s="18"/>
      <c r="DOO2" s="18"/>
      <c r="DOP2" s="18"/>
      <c r="DOQ2" s="18"/>
      <c r="DOR2" s="18"/>
      <c r="DOS2" s="18"/>
      <c r="DOT2" s="18"/>
      <c r="DOU2" s="18"/>
      <c r="DOV2" s="18"/>
      <c r="DOW2" s="18"/>
      <c r="DOX2" s="18"/>
      <c r="DOY2" s="18"/>
      <c r="DOZ2" s="18"/>
      <c r="DPA2" s="18"/>
      <c r="DPB2" s="18"/>
      <c r="DPC2" s="18"/>
      <c r="DPD2" s="18"/>
      <c r="DPE2" s="18"/>
      <c r="DPF2" s="18"/>
      <c r="DPG2" s="18"/>
      <c r="DPH2" s="18"/>
      <c r="DPI2" s="18"/>
      <c r="DPJ2" s="18"/>
      <c r="DPK2" s="18"/>
      <c r="DPL2" s="18"/>
      <c r="DPM2" s="18"/>
      <c r="DPN2" s="18"/>
      <c r="DPO2" s="18"/>
      <c r="DPP2" s="18"/>
      <c r="DPQ2" s="18"/>
      <c r="DPR2" s="18"/>
      <c r="DPS2" s="18"/>
      <c r="DPT2" s="18"/>
      <c r="DPU2" s="18"/>
      <c r="DPV2" s="18"/>
      <c r="DPW2" s="18"/>
      <c r="DPX2" s="18"/>
      <c r="DPY2" s="18"/>
      <c r="DPZ2" s="18"/>
      <c r="DQA2" s="18"/>
      <c r="DQB2" s="18"/>
      <c r="DQC2" s="18"/>
      <c r="DQD2" s="18"/>
      <c r="DQE2" s="18"/>
      <c r="DQF2" s="18"/>
      <c r="DQG2" s="18"/>
      <c r="DQH2" s="18"/>
      <c r="DQI2" s="18"/>
      <c r="DQJ2" s="18"/>
      <c r="DQK2" s="18"/>
      <c r="DQL2" s="18"/>
      <c r="DQM2" s="18"/>
      <c r="DQN2" s="18"/>
      <c r="DQO2" s="18"/>
      <c r="DQP2" s="18"/>
      <c r="DQQ2" s="18"/>
      <c r="DQR2" s="18"/>
      <c r="DQS2" s="18"/>
      <c r="DQT2" s="18"/>
      <c r="DQU2" s="18"/>
      <c r="DQV2" s="18"/>
      <c r="DQW2" s="18"/>
      <c r="DQX2" s="18"/>
      <c r="DQY2" s="18"/>
      <c r="DQZ2" s="18"/>
      <c r="DRA2" s="18"/>
      <c r="DRB2" s="18"/>
      <c r="DRC2" s="18"/>
      <c r="DRD2" s="18"/>
      <c r="DRE2" s="18"/>
      <c r="DRF2" s="18"/>
      <c r="DRG2" s="18"/>
      <c r="DRH2" s="18"/>
      <c r="DRI2" s="18"/>
      <c r="DRJ2" s="18"/>
      <c r="DRK2" s="18"/>
      <c r="DRL2" s="18"/>
      <c r="DRM2" s="18"/>
      <c r="DRN2" s="18"/>
      <c r="DRO2" s="18"/>
      <c r="DRP2" s="18"/>
      <c r="DRQ2" s="18"/>
      <c r="DRR2" s="18"/>
      <c r="DRS2" s="18"/>
      <c r="DRT2" s="18"/>
      <c r="DRU2" s="18"/>
      <c r="DRV2" s="18"/>
      <c r="DRW2" s="18"/>
      <c r="DRX2" s="18"/>
      <c r="DRY2" s="18"/>
      <c r="DRZ2" s="18"/>
      <c r="DSA2" s="18"/>
      <c r="DSB2" s="18"/>
      <c r="DSC2" s="18"/>
      <c r="DSD2" s="18"/>
      <c r="DSE2" s="18"/>
      <c r="DSF2" s="18"/>
      <c r="DSG2" s="18"/>
      <c r="DSH2" s="18"/>
      <c r="DSI2" s="18"/>
      <c r="DSJ2" s="18"/>
      <c r="DSK2" s="18"/>
      <c r="DSL2" s="18"/>
      <c r="DSM2" s="18"/>
      <c r="DSN2" s="18"/>
      <c r="DSO2" s="18"/>
      <c r="DSP2" s="18"/>
      <c r="DSQ2" s="18"/>
      <c r="DSR2" s="18"/>
      <c r="DSS2" s="18"/>
      <c r="DST2" s="18"/>
      <c r="DSU2" s="18"/>
      <c r="DSV2" s="18"/>
      <c r="DSW2" s="18"/>
      <c r="DSX2" s="18"/>
      <c r="DSY2" s="18"/>
      <c r="DSZ2" s="18"/>
      <c r="DTA2" s="18"/>
      <c r="DTB2" s="18"/>
      <c r="DTC2" s="18"/>
      <c r="DTD2" s="18"/>
      <c r="DTE2" s="18"/>
      <c r="DTF2" s="18"/>
      <c r="DTG2" s="18"/>
      <c r="DTH2" s="18"/>
      <c r="DTI2" s="18"/>
      <c r="DTJ2" s="18"/>
      <c r="DTK2" s="18"/>
      <c r="DTL2" s="18"/>
      <c r="DTM2" s="18"/>
      <c r="DTN2" s="18"/>
      <c r="DTO2" s="18"/>
      <c r="DTP2" s="18"/>
      <c r="DTQ2" s="18"/>
      <c r="DTR2" s="18"/>
      <c r="DTS2" s="18"/>
      <c r="DTT2" s="18"/>
      <c r="DTU2" s="18"/>
      <c r="DTV2" s="18"/>
      <c r="DTW2" s="18"/>
      <c r="DTX2" s="18"/>
      <c r="DTY2" s="18"/>
      <c r="DTZ2" s="18"/>
      <c r="DUA2" s="18"/>
      <c r="DUB2" s="18"/>
      <c r="DUC2" s="18"/>
      <c r="DUD2" s="18"/>
      <c r="DUE2" s="18"/>
      <c r="DUF2" s="18"/>
      <c r="DUG2" s="18"/>
      <c r="DUH2" s="18"/>
      <c r="DUI2" s="18"/>
      <c r="DUJ2" s="18"/>
      <c r="DUK2" s="18"/>
      <c r="DUL2" s="18"/>
      <c r="DUM2" s="18"/>
      <c r="DUN2" s="18"/>
      <c r="DUO2" s="18"/>
      <c r="DUP2" s="18"/>
      <c r="DUQ2" s="18"/>
      <c r="DUR2" s="18"/>
      <c r="DUS2" s="18"/>
      <c r="DUT2" s="18"/>
      <c r="DUU2" s="18"/>
      <c r="DUV2" s="18"/>
      <c r="DUW2" s="18"/>
      <c r="DUX2" s="18"/>
      <c r="DUY2" s="18"/>
      <c r="DUZ2" s="18"/>
      <c r="DVA2" s="18"/>
      <c r="DVB2" s="18"/>
      <c r="DVC2" s="18"/>
      <c r="DVD2" s="18"/>
      <c r="DVE2" s="18"/>
      <c r="DVF2" s="18"/>
      <c r="DVG2" s="18"/>
      <c r="DVH2" s="18"/>
      <c r="DVI2" s="18"/>
      <c r="DVJ2" s="18"/>
      <c r="DVK2" s="18"/>
      <c r="DVL2" s="18"/>
      <c r="DVM2" s="18"/>
      <c r="DVN2" s="18"/>
      <c r="DVO2" s="18"/>
      <c r="DVP2" s="18"/>
      <c r="DVQ2" s="18"/>
      <c r="DVR2" s="18"/>
      <c r="DVS2" s="18"/>
      <c r="DVT2" s="18"/>
      <c r="DVU2" s="18"/>
      <c r="DVV2" s="18"/>
      <c r="DVW2" s="18"/>
      <c r="DVX2" s="18"/>
      <c r="DVY2" s="18"/>
      <c r="DVZ2" s="18"/>
      <c r="DWA2" s="18"/>
      <c r="DWB2" s="18"/>
      <c r="DWC2" s="18"/>
      <c r="DWD2" s="18"/>
      <c r="DWE2" s="18"/>
      <c r="DWF2" s="18"/>
      <c r="DWG2" s="18"/>
      <c r="DWH2" s="18"/>
      <c r="DWI2" s="18"/>
      <c r="DWJ2" s="18"/>
      <c r="DWK2" s="18"/>
      <c r="DWL2" s="18"/>
      <c r="DWM2" s="18"/>
      <c r="DWN2" s="18"/>
      <c r="DWO2" s="18"/>
      <c r="DWP2" s="18"/>
      <c r="DWQ2" s="18"/>
      <c r="DWR2" s="18"/>
      <c r="DWS2" s="18"/>
      <c r="DWT2" s="18"/>
      <c r="DWU2" s="18"/>
      <c r="DWV2" s="18"/>
      <c r="DWW2" s="18"/>
      <c r="DWX2" s="18"/>
      <c r="DWY2" s="18"/>
      <c r="DWZ2" s="18"/>
      <c r="DXA2" s="18"/>
      <c r="DXB2" s="18"/>
      <c r="DXC2" s="18"/>
      <c r="DXD2" s="18"/>
      <c r="DXE2" s="18"/>
      <c r="DXF2" s="18"/>
      <c r="DXG2" s="18"/>
      <c r="DXH2" s="18"/>
      <c r="DXI2" s="18"/>
      <c r="DXJ2" s="18"/>
      <c r="DXK2" s="18"/>
      <c r="DXL2" s="18"/>
      <c r="DXM2" s="18"/>
      <c r="DXN2" s="18"/>
      <c r="DXO2" s="18"/>
      <c r="DXP2" s="18"/>
      <c r="DXQ2" s="18"/>
      <c r="DXR2" s="18"/>
      <c r="DXS2" s="18"/>
      <c r="DXT2" s="18"/>
      <c r="DXU2" s="18"/>
      <c r="DXV2" s="18"/>
      <c r="DXW2" s="18"/>
      <c r="DXX2" s="18"/>
      <c r="DXY2" s="18"/>
      <c r="DXZ2" s="18"/>
      <c r="DYA2" s="18"/>
      <c r="DYB2" s="18"/>
      <c r="DYC2" s="18"/>
      <c r="DYD2" s="18"/>
      <c r="DYE2" s="18"/>
      <c r="DYF2" s="18"/>
      <c r="DYG2" s="18"/>
      <c r="DYH2" s="18"/>
      <c r="DYI2" s="18"/>
      <c r="DYJ2" s="18"/>
      <c r="DYK2" s="18"/>
      <c r="DYL2" s="18"/>
      <c r="DYM2" s="18"/>
      <c r="DYN2" s="18"/>
      <c r="DYO2" s="18"/>
      <c r="DYP2" s="18"/>
      <c r="DYQ2" s="18"/>
      <c r="DYR2" s="18"/>
      <c r="DYS2" s="18"/>
      <c r="DYT2" s="18"/>
      <c r="DYU2" s="18"/>
      <c r="DYV2" s="18"/>
      <c r="DYW2" s="18"/>
      <c r="DYX2" s="18"/>
      <c r="DYY2" s="18"/>
      <c r="DYZ2" s="18"/>
      <c r="DZA2" s="18"/>
      <c r="DZB2" s="18"/>
      <c r="DZC2" s="18"/>
      <c r="DZD2" s="18"/>
      <c r="DZE2" s="18"/>
      <c r="DZF2" s="18"/>
      <c r="DZG2" s="18"/>
      <c r="DZH2" s="18"/>
      <c r="DZI2" s="18"/>
      <c r="DZJ2" s="18"/>
      <c r="DZK2" s="18"/>
      <c r="DZL2" s="18"/>
      <c r="DZM2" s="18"/>
      <c r="DZN2" s="18"/>
      <c r="DZO2" s="18"/>
      <c r="DZP2" s="18"/>
      <c r="DZQ2" s="18"/>
      <c r="DZR2" s="18"/>
      <c r="DZS2" s="18"/>
      <c r="DZT2" s="18"/>
      <c r="DZU2" s="18"/>
      <c r="DZV2" s="18"/>
      <c r="DZW2" s="18"/>
      <c r="DZX2" s="18"/>
      <c r="DZY2" s="18"/>
      <c r="DZZ2" s="18"/>
      <c r="EAA2" s="18"/>
      <c r="EAB2" s="18"/>
      <c r="EAC2" s="18"/>
      <c r="EAD2" s="18"/>
      <c r="EAE2" s="18"/>
      <c r="EAF2" s="18"/>
      <c r="EAG2" s="18"/>
      <c r="EAH2" s="18"/>
      <c r="EAI2" s="18"/>
      <c r="EAJ2" s="18"/>
      <c r="EAK2" s="18"/>
      <c r="EAL2" s="18"/>
      <c r="EAM2" s="18"/>
      <c r="EAN2" s="18"/>
      <c r="EAO2" s="18"/>
      <c r="EAP2" s="18"/>
      <c r="EAQ2" s="18"/>
      <c r="EAR2" s="18"/>
      <c r="EAS2" s="18"/>
      <c r="EAT2" s="18"/>
      <c r="EAU2" s="18"/>
      <c r="EAV2" s="18"/>
      <c r="EAW2" s="18"/>
      <c r="EAX2" s="18"/>
      <c r="EAY2" s="18"/>
      <c r="EAZ2" s="18"/>
      <c r="EBA2" s="18"/>
      <c r="EBB2" s="18"/>
      <c r="EBC2" s="18"/>
      <c r="EBD2" s="18"/>
      <c r="EBE2" s="18"/>
      <c r="EBF2" s="18"/>
      <c r="EBG2" s="18"/>
      <c r="EBH2" s="18"/>
      <c r="EBI2" s="18"/>
      <c r="EBJ2" s="18"/>
      <c r="EBK2" s="18"/>
      <c r="EBL2" s="18"/>
      <c r="EBM2" s="18"/>
      <c r="EBN2" s="18"/>
      <c r="EBO2" s="18"/>
      <c r="EBP2" s="18"/>
      <c r="EBQ2" s="18"/>
      <c r="EBR2" s="18"/>
      <c r="EBS2" s="18"/>
      <c r="EBT2" s="18"/>
      <c r="EBU2" s="18"/>
      <c r="EBV2" s="18"/>
      <c r="EBW2" s="18"/>
      <c r="EBX2" s="18"/>
      <c r="EBY2" s="18"/>
      <c r="EBZ2" s="18"/>
      <c r="ECA2" s="18"/>
      <c r="ECB2" s="18"/>
      <c r="ECC2" s="18"/>
      <c r="ECD2" s="18"/>
      <c r="ECE2" s="18"/>
      <c r="ECF2" s="18"/>
      <c r="ECG2" s="18"/>
      <c r="ECH2" s="18"/>
      <c r="ECI2" s="18"/>
      <c r="ECJ2" s="18"/>
      <c r="ECK2" s="18"/>
      <c r="ECL2" s="18"/>
      <c r="ECM2" s="18"/>
      <c r="ECN2" s="18"/>
      <c r="ECO2" s="18"/>
      <c r="ECP2" s="18"/>
      <c r="ECQ2" s="18"/>
      <c r="ECR2" s="18"/>
      <c r="ECS2" s="18"/>
      <c r="ECT2" s="18"/>
      <c r="ECU2" s="18"/>
      <c r="ECV2" s="18"/>
      <c r="ECW2" s="18"/>
      <c r="ECX2" s="18"/>
      <c r="ECY2" s="18"/>
      <c r="ECZ2" s="18"/>
      <c r="EDA2" s="18"/>
      <c r="EDB2" s="18"/>
      <c r="EDC2" s="18"/>
      <c r="EDD2" s="18"/>
      <c r="EDE2" s="18"/>
      <c r="EDF2" s="18"/>
      <c r="EDG2" s="18"/>
      <c r="EDH2" s="18"/>
      <c r="EDI2" s="18"/>
      <c r="EDJ2" s="18"/>
      <c r="EDK2" s="18"/>
      <c r="EDL2" s="18"/>
      <c r="EDM2" s="18"/>
      <c r="EDN2" s="18"/>
      <c r="EDO2" s="18"/>
      <c r="EDP2" s="18"/>
      <c r="EDQ2" s="18"/>
      <c r="EDR2" s="18"/>
      <c r="EDS2" s="18"/>
      <c r="EDT2" s="18"/>
      <c r="EDU2" s="18"/>
      <c r="EDV2" s="18"/>
      <c r="EDW2" s="18"/>
      <c r="EDX2" s="18"/>
      <c r="EDY2" s="18"/>
      <c r="EDZ2" s="18"/>
      <c r="EEA2" s="18"/>
      <c r="EEB2" s="18"/>
      <c r="EEC2" s="18"/>
      <c r="EED2" s="18"/>
      <c r="EEE2" s="18"/>
      <c r="EEF2" s="18"/>
      <c r="EEG2" s="18"/>
      <c r="EEH2" s="18"/>
      <c r="EEI2" s="18"/>
      <c r="EEJ2" s="18"/>
      <c r="EEK2" s="18"/>
      <c r="EEL2" s="18"/>
      <c r="EEM2" s="18"/>
      <c r="EEN2" s="18"/>
      <c r="EEO2" s="18"/>
      <c r="EEP2" s="18"/>
      <c r="EEQ2" s="18"/>
      <c r="EER2" s="18"/>
      <c r="EES2" s="18"/>
      <c r="EET2" s="18"/>
      <c r="EEU2" s="18"/>
      <c r="EEV2" s="18"/>
      <c r="EEW2" s="18"/>
      <c r="EEX2" s="18"/>
      <c r="EEY2" s="18"/>
      <c r="EEZ2" s="18"/>
      <c r="EFA2" s="18"/>
      <c r="EFB2" s="18"/>
      <c r="EFC2" s="18"/>
      <c r="EFD2" s="18"/>
      <c r="EFE2" s="18"/>
      <c r="EFF2" s="18"/>
      <c r="EFG2" s="18"/>
      <c r="EFH2" s="18"/>
      <c r="EFI2" s="18"/>
      <c r="EFJ2" s="18"/>
      <c r="EFK2" s="18"/>
      <c r="EFL2" s="18"/>
      <c r="EFM2" s="18"/>
      <c r="EFN2" s="18"/>
      <c r="EFO2" s="18"/>
      <c r="EFP2" s="18"/>
      <c r="EFQ2" s="18"/>
      <c r="EFR2" s="18"/>
      <c r="EFS2" s="18"/>
      <c r="EFT2" s="18"/>
      <c r="EFU2" s="18"/>
      <c r="EFV2" s="18"/>
      <c r="EFW2" s="18"/>
      <c r="EFX2" s="18"/>
      <c r="EFY2" s="18"/>
      <c r="EFZ2" s="18"/>
      <c r="EGA2" s="18"/>
      <c r="EGB2" s="18"/>
      <c r="EGC2" s="18"/>
      <c r="EGD2" s="18"/>
      <c r="EGE2" s="18"/>
      <c r="EGF2" s="18"/>
      <c r="EGG2" s="18"/>
      <c r="EGH2" s="18"/>
      <c r="EGI2" s="18"/>
      <c r="EGJ2" s="18"/>
      <c r="EGK2" s="18"/>
      <c r="EGL2" s="18"/>
      <c r="EGM2" s="18"/>
      <c r="EGN2" s="18"/>
      <c r="EGO2" s="18"/>
      <c r="EGP2" s="18"/>
      <c r="EGQ2" s="18"/>
      <c r="EGR2" s="18"/>
      <c r="EGS2" s="18"/>
      <c r="EGT2" s="18"/>
      <c r="EGU2" s="18"/>
      <c r="EGV2" s="18"/>
      <c r="EGW2" s="18"/>
      <c r="EGX2" s="18"/>
      <c r="EGY2" s="18"/>
      <c r="EGZ2" s="18"/>
      <c r="EHA2" s="18"/>
      <c r="EHB2" s="18"/>
      <c r="EHC2" s="18"/>
      <c r="EHD2" s="18"/>
      <c r="EHE2" s="18"/>
      <c r="EHF2" s="18"/>
      <c r="EHG2" s="18"/>
      <c r="EHH2" s="18"/>
      <c r="EHI2" s="18"/>
      <c r="EHJ2" s="18"/>
      <c r="EHK2" s="18"/>
      <c r="EHL2" s="18"/>
      <c r="EHM2" s="18"/>
      <c r="EHN2" s="18"/>
      <c r="EHO2" s="18"/>
      <c r="EHP2" s="18"/>
      <c r="EHQ2" s="18"/>
      <c r="EHR2" s="18"/>
      <c r="EHS2" s="18"/>
      <c r="EHT2" s="18"/>
      <c r="EHU2" s="18"/>
      <c r="EHV2" s="18"/>
      <c r="EHW2" s="18"/>
      <c r="EHX2" s="18"/>
      <c r="EHY2" s="18"/>
      <c r="EHZ2" s="18"/>
      <c r="EIA2" s="18"/>
      <c r="EIB2" s="18"/>
      <c r="EIC2" s="18"/>
      <c r="EID2" s="18"/>
      <c r="EIE2" s="18"/>
      <c r="EIF2" s="18"/>
      <c r="EIG2" s="18"/>
      <c r="EIH2" s="18"/>
      <c r="EII2" s="18"/>
      <c r="EIJ2" s="18"/>
      <c r="EIK2" s="18"/>
      <c r="EIL2" s="18"/>
      <c r="EIM2" s="18"/>
      <c r="EIN2" s="18"/>
      <c r="EIO2" s="18"/>
      <c r="EIP2" s="18"/>
      <c r="EIQ2" s="18"/>
      <c r="EIR2" s="18"/>
      <c r="EIS2" s="18"/>
      <c r="EIT2" s="18"/>
      <c r="EIU2" s="18"/>
      <c r="EIV2" s="18"/>
      <c r="EIW2" s="18"/>
      <c r="EIX2" s="18"/>
      <c r="EIY2" s="18"/>
      <c r="EIZ2" s="18"/>
      <c r="EJA2" s="18"/>
      <c r="EJB2" s="18"/>
      <c r="EJC2" s="18"/>
      <c r="EJD2" s="18"/>
      <c r="EJE2" s="18"/>
      <c r="EJF2" s="18"/>
      <c r="EJG2" s="18"/>
      <c r="EJH2" s="18"/>
      <c r="EJI2" s="18"/>
      <c r="EJJ2" s="18"/>
      <c r="EJK2" s="18"/>
      <c r="EJL2" s="18"/>
      <c r="EJM2" s="18"/>
      <c r="EJN2" s="18"/>
      <c r="EJO2" s="18"/>
      <c r="EJP2" s="18"/>
      <c r="EJQ2" s="18"/>
      <c r="EJR2" s="18"/>
      <c r="EJS2" s="18"/>
      <c r="EJT2" s="18"/>
      <c r="EJU2" s="18"/>
      <c r="EJV2" s="18"/>
      <c r="EJW2" s="18"/>
      <c r="EJX2" s="18"/>
      <c r="EJY2" s="18"/>
      <c r="EJZ2" s="18"/>
      <c r="EKA2" s="18"/>
      <c r="EKB2" s="18"/>
      <c r="EKC2" s="18"/>
      <c r="EKD2" s="18"/>
      <c r="EKE2" s="18"/>
      <c r="EKF2" s="18"/>
      <c r="EKG2" s="18"/>
      <c r="EKH2" s="18"/>
      <c r="EKI2" s="18"/>
      <c r="EKJ2" s="18"/>
      <c r="EKK2" s="18"/>
      <c r="EKL2" s="18"/>
      <c r="EKM2" s="18"/>
      <c r="EKN2" s="18"/>
      <c r="EKO2" s="18"/>
      <c r="EKP2" s="18"/>
      <c r="EKQ2" s="18"/>
      <c r="EKR2" s="18"/>
      <c r="EKS2" s="18"/>
      <c r="EKT2" s="18"/>
      <c r="EKU2" s="18"/>
      <c r="EKV2" s="18"/>
      <c r="EKW2" s="18"/>
      <c r="EKX2" s="18"/>
      <c r="EKY2" s="18"/>
      <c r="EKZ2" s="18"/>
      <c r="ELA2" s="18"/>
      <c r="ELB2" s="18"/>
      <c r="ELC2" s="18"/>
      <c r="ELD2" s="18"/>
      <c r="ELE2" s="18"/>
      <c r="ELF2" s="18"/>
      <c r="ELG2" s="18"/>
      <c r="ELH2" s="18"/>
      <c r="ELI2" s="18"/>
      <c r="ELJ2" s="18"/>
      <c r="ELK2" s="18"/>
      <c r="ELL2" s="18"/>
      <c r="ELM2" s="18"/>
      <c r="ELN2" s="18"/>
      <c r="ELO2" s="18"/>
      <c r="ELP2" s="18"/>
      <c r="ELQ2" s="18"/>
      <c r="ELR2" s="18"/>
      <c r="ELS2" s="18"/>
      <c r="ELT2" s="18"/>
      <c r="ELU2" s="18"/>
      <c r="ELV2" s="18"/>
      <c r="ELW2" s="18"/>
      <c r="ELX2" s="18"/>
      <c r="ELY2" s="18"/>
      <c r="ELZ2" s="18"/>
      <c r="EMA2" s="18"/>
      <c r="EMB2" s="18"/>
      <c r="EMC2" s="18"/>
      <c r="EMD2" s="18"/>
      <c r="EME2" s="18"/>
      <c r="EMF2" s="18"/>
      <c r="EMG2" s="18"/>
      <c r="EMH2" s="18"/>
      <c r="EMI2" s="18"/>
      <c r="EMJ2" s="18"/>
      <c r="EMK2" s="18"/>
      <c r="EML2" s="18"/>
      <c r="EMM2" s="18"/>
      <c r="EMN2" s="18"/>
      <c r="EMO2" s="18"/>
      <c r="EMP2" s="18"/>
      <c r="EMQ2" s="18"/>
      <c r="EMR2" s="18"/>
      <c r="EMS2" s="18"/>
      <c r="EMT2" s="18"/>
      <c r="EMU2" s="18"/>
      <c r="EMV2" s="18"/>
      <c r="EMW2" s="18"/>
      <c r="EMX2" s="18"/>
      <c r="EMY2" s="18"/>
      <c r="EMZ2" s="18"/>
      <c r="ENA2" s="18"/>
      <c r="ENB2" s="18"/>
      <c r="ENC2" s="18"/>
      <c r="END2" s="18"/>
      <c r="ENE2" s="18"/>
      <c r="ENF2" s="18"/>
      <c r="ENG2" s="18"/>
      <c r="ENH2" s="18"/>
      <c r="ENI2" s="18"/>
      <c r="ENJ2" s="18"/>
      <c r="ENK2" s="18"/>
      <c r="ENL2" s="18"/>
      <c r="ENM2" s="18"/>
      <c r="ENN2" s="18"/>
      <c r="ENO2" s="18"/>
      <c r="ENP2" s="18"/>
      <c r="ENQ2" s="18"/>
      <c r="ENR2" s="18"/>
      <c r="ENS2" s="18"/>
      <c r="ENT2" s="18"/>
      <c r="ENU2" s="18"/>
      <c r="ENV2" s="18"/>
      <c r="ENW2" s="18"/>
      <c r="ENX2" s="18"/>
      <c r="ENY2" s="18"/>
      <c r="ENZ2" s="18"/>
      <c r="EOA2" s="18"/>
      <c r="EOB2" s="18"/>
      <c r="EOC2" s="18"/>
      <c r="EOD2" s="18"/>
      <c r="EOE2" s="18"/>
      <c r="EOF2" s="18"/>
      <c r="EOG2" s="18"/>
      <c r="EOH2" s="18"/>
      <c r="EOI2" s="18"/>
      <c r="EOJ2" s="18"/>
      <c r="EOK2" s="18"/>
      <c r="EOL2" s="18"/>
      <c r="EOM2" s="18"/>
      <c r="EON2" s="18"/>
      <c r="EOO2" s="18"/>
      <c r="EOP2" s="18"/>
      <c r="EOQ2" s="18"/>
      <c r="EOR2" s="18"/>
      <c r="EOS2" s="18"/>
      <c r="EOT2" s="18"/>
      <c r="EOU2" s="18"/>
      <c r="EOV2" s="18"/>
      <c r="EOW2" s="18"/>
      <c r="EOX2" s="18"/>
      <c r="EOY2" s="18"/>
      <c r="EOZ2" s="18"/>
      <c r="EPA2" s="18"/>
      <c r="EPB2" s="18"/>
      <c r="EPC2" s="18"/>
      <c r="EPD2" s="18"/>
      <c r="EPE2" s="18"/>
      <c r="EPF2" s="18"/>
      <c r="EPG2" s="18"/>
      <c r="EPH2" s="18"/>
      <c r="EPI2" s="18"/>
      <c r="EPJ2" s="18"/>
      <c r="EPK2" s="18"/>
      <c r="EPL2" s="18"/>
      <c r="EPM2" s="18"/>
      <c r="EPN2" s="18"/>
      <c r="EPO2" s="18"/>
      <c r="EPP2" s="18"/>
      <c r="EPQ2" s="18"/>
      <c r="EPR2" s="18"/>
      <c r="EPS2" s="18"/>
      <c r="EPT2" s="18"/>
      <c r="EPU2" s="18"/>
      <c r="EPV2" s="18"/>
      <c r="EPW2" s="18"/>
      <c r="EPX2" s="18"/>
      <c r="EPY2" s="18"/>
      <c r="EPZ2" s="18"/>
      <c r="EQA2" s="18"/>
      <c r="EQB2" s="18"/>
      <c r="EQC2" s="18"/>
      <c r="EQD2" s="18"/>
      <c r="EQE2" s="18"/>
      <c r="EQF2" s="18"/>
      <c r="EQG2" s="18"/>
      <c r="EQH2" s="18"/>
      <c r="EQI2" s="18"/>
      <c r="EQJ2" s="18"/>
      <c r="EQK2" s="18"/>
      <c r="EQL2" s="18"/>
      <c r="EQM2" s="18"/>
      <c r="EQN2" s="18"/>
      <c r="EQO2" s="18"/>
      <c r="EQP2" s="18"/>
      <c r="EQQ2" s="18"/>
      <c r="EQR2" s="18"/>
      <c r="EQS2" s="18"/>
      <c r="EQT2" s="18"/>
      <c r="EQU2" s="18"/>
      <c r="EQV2" s="18"/>
      <c r="EQW2" s="18"/>
      <c r="EQX2" s="18"/>
      <c r="EQY2" s="18"/>
      <c r="EQZ2" s="18"/>
      <c r="ERA2" s="18"/>
      <c r="ERB2" s="18"/>
      <c r="ERC2" s="18"/>
      <c r="ERD2" s="18"/>
      <c r="ERE2" s="18"/>
      <c r="ERF2" s="18"/>
      <c r="ERG2" s="18"/>
      <c r="ERH2" s="18"/>
      <c r="ERI2" s="18"/>
      <c r="ERJ2" s="18"/>
      <c r="ERK2" s="18"/>
      <c r="ERL2" s="18"/>
      <c r="ERM2" s="18"/>
      <c r="ERN2" s="18"/>
      <c r="ERO2" s="18"/>
      <c r="ERP2" s="18"/>
      <c r="ERQ2" s="18"/>
      <c r="ERR2" s="18"/>
      <c r="ERS2" s="18"/>
      <c r="ERT2" s="18"/>
      <c r="ERU2" s="18"/>
      <c r="ERV2" s="18"/>
      <c r="ERW2" s="18"/>
      <c r="ERX2" s="18"/>
      <c r="ERY2" s="18"/>
      <c r="ERZ2" s="18"/>
      <c r="ESA2" s="18"/>
      <c r="ESB2" s="18"/>
      <c r="ESC2" s="18"/>
      <c r="ESD2" s="18"/>
      <c r="ESE2" s="18"/>
      <c r="ESF2" s="18"/>
      <c r="ESG2" s="18"/>
      <c r="ESH2" s="18"/>
      <c r="ESI2" s="18"/>
      <c r="ESJ2" s="18"/>
      <c r="ESK2" s="18"/>
      <c r="ESL2" s="18"/>
      <c r="ESM2" s="18"/>
      <c r="ESN2" s="18"/>
      <c r="ESO2" s="18"/>
      <c r="ESP2" s="18"/>
      <c r="ESQ2" s="18"/>
      <c r="ESR2" s="18"/>
      <c r="ESS2" s="18"/>
      <c r="EST2" s="18"/>
      <c r="ESU2" s="18"/>
      <c r="ESV2" s="18"/>
      <c r="ESW2" s="18"/>
      <c r="ESX2" s="18"/>
      <c r="ESY2" s="18"/>
      <c r="ESZ2" s="18"/>
      <c r="ETA2" s="18"/>
      <c r="ETB2" s="18"/>
      <c r="ETC2" s="18"/>
      <c r="ETD2" s="18"/>
      <c r="ETE2" s="18"/>
      <c r="ETF2" s="18"/>
      <c r="ETG2" s="18"/>
      <c r="ETH2" s="18"/>
      <c r="ETI2" s="18"/>
      <c r="ETJ2" s="18"/>
      <c r="ETK2" s="18"/>
      <c r="ETL2" s="18"/>
      <c r="ETM2" s="18"/>
      <c r="ETN2" s="18"/>
      <c r="ETO2" s="18"/>
      <c r="ETP2" s="18"/>
      <c r="ETQ2" s="18"/>
      <c r="ETR2" s="18"/>
      <c r="ETS2" s="18"/>
      <c r="ETT2" s="18"/>
      <c r="ETU2" s="18"/>
      <c r="ETV2" s="18"/>
      <c r="ETW2" s="18"/>
      <c r="ETX2" s="18"/>
      <c r="ETY2" s="18"/>
      <c r="ETZ2" s="18"/>
      <c r="EUA2" s="18"/>
      <c r="EUB2" s="18"/>
      <c r="EUC2" s="18"/>
      <c r="EUD2" s="18"/>
      <c r="EUE2" s="18"/>
      <c r="EUF2" s="18"/>
      <c r="EUG2" s="18"/>
      <c r="EUH2" s="18"/>
      <c r="EUI2" s="18"/>
      <c r="EUJ2" s="18"/>
      <c r="EUK2" s="18"/>
      <c r="EUL2" s="18"/>
      <c r="EUM2" s="18"/>
      <c r="EUN2" s="18"/>
      <c r="EUO2" s="18"/>
      <c r="EUP2" s="18"/>
      <c r="EUQ2" s="18"/>
      <c r="EUR2" s="18"/>
      <c r="EUS2" s="18"/>
      <c r="EUT2" s="18"/>
      <c r="EUU2" s="18"/>
      <c r="EUV2" s="18"/>
      <c r="EUW2" s="18"/>
      <c r="EUX2" s="18"/>
      <c r="EUY2" s="18"/>
      <c r="EUZ2" s="18"/>
      <c r="EVA2" s="18"/>
      <c r="EVB2" s="18"/>
      <c r="EVC2" s="18"/>
      <c r="EVD2" s="18"/>
      <c r="EVE2" s="18"/>
      <c r="EVF2" s="18"/>
      <c r="EVG2" s="18"/>
      <c r="EVH2" s="18"/>
      <c r="EVI2" s="18"/>
      <c r="EVJ2" s="18"/>
      <c r="EVK2" s="18"/>
      <c r="EVL2" s="18"/>
      <c r="EVM2" s="18"/>
      <c r="EVN2" s="18"/>
      <c r="EVO2" s="18"/>
      <c r="EVP2" s="18"/>
      <c r="EVQ2" s="18"/>
      <c r="EVR2" s="18"/>
      <c r="EVS2" s="18"/>
      <c r="EVT2" s="18"/>
      <c r="EVU2" s="18"/>
      <c r="EVV2" s="18"/>
      <c r="EVW2" s="18"/>
      <c r="EVX2" s="18"/>
      <c r="EVY2" s="18"/>
      <c r="EVZ2" s="18"/>
      <c r="EWA2" s="18"/>
      <c r="EWB2" s="18"/>
      <c r="EWC2" s="18"/>
      <c r="EWD2" s="18"/>
      <c r="EWE2" s="18"/>
      <c r="EWF2" s="18"/>
      <c r="EWG2" s="18"/>
      <c r="EWH2" s="18"/>
      <c r="EWI2" s="18"/>
      <c r="EWJ2" s="18"/>
      <c r="EWK2" s="18"/>
      <c r="EWL2" s="18"/>
      <c r="EWM2" s="18"/>
      <c r="EWN2" s="18"/>
      <c r="EWO2" s="18"/>
      <c r="EWP2" s="18"/>
      <c r="EWQ2" s="18"/>
      <c r="EWR2" s="18"/>
      <c r="EWS2" s="18"/>
      <c r="EWT2" s="18"/>
      <c r="EWU2" s="18"/>
      <c r="EWV2" s="18"/>
      <c r="EWW2" s="18"/>
      <c r="EWX2" s="18"/>
      <c r="EWY2" s="18"/>
      <c r="EWZ2" s="18"/>
      <c r="EXA2" s="18"/>
      <c r="EXB2" s="18"/>
      <c r="EXC2" s="18"/>
      <c r="EXD2" s="18"/>
      <c r="EXE2" s="18"/>
      <c r="EXF2" s="18"/>
      <c r="EXG2" s="18"/>
      <c r="EXH2" s="18"/>
      <c r="EXI2" s="18"/>
      <c r="EXJ2" s="18"/>
      <c r="EXK2" s="18"/>
      <c r="EXL2" s="18"/>
      <c r="EXM2" s="18"/>
      <c r="EXN2" s="18"/>
      <c r="EXO2" s="18"/>
      <c r="EXP2" s="18"/>
      <c r="EXQ2" s="18"/>
      <c r="EXR2" s="18"/>
      <c r="EXS2" s="18"/>
      <c r="EXT2" s="18"/>
      <c r="EXU2" s="18"/>
      <c r="EXV2" s="18"/>
      <c r="EXW2" s="18"/>
      <c r="EXX2" s="18"/>
      <c r="EXY2" s="18"/>
      <c r="EXZ2" s="18"/>
      <c r="EYA2" s="18"/>
      <c r="EYB2" s="18"/>
      <c r="EYC2" s="18"/>
      <c r="EYD2" s="18"/>
      <c r="EYE2" s="18"/>
      <c r="EYF2" s="18"/>
      <c r="EYG2" s="18"/>
      <c r="EYH2" s="18"/>
      <c r="EYI2" s="18"/>
      <c r="EYJ2" s="18"/>
      <c r="EYK2" s="18"/>
      <c r="EYL2" s="18"/>
      <c r="EYM2" s="18"/>
      <c r="EYN2" s="18"/>
      <c r="EYO2" s="18"/>
      <c r="EYP2" s="18"/>
      <c r="EYQ2" s="18"/>
      <c r="EYR2" s="18"/>
      <c r="EYS2" s="18"/>
      <c r="EYT2" s="18"/>
      <c r="EYU2" s="18"/>
      <c r="EYV2" s="18"/>
      <c r="EYW2" s="18"/>
      <c r="EYX2" s="18"/>
      <c r="EYY2" s="18"/>
      <c r="EYZ2" s="18"/>
      <c r="EZA2" s="18"/>
      <c r="EZB2" s="18"/>
      <c r="EZC2" s="18"/>
      <c r="EZD2" s="18"/>
      <c r="EZE2" s="18"/>
      <c r="EZF2" s="18"/>
      <c r="EZG2" s="18"/>
      <c r="EZH2" s="18"/>
      <c r="EZI2" s="18"/>
      <c r="EZJ2" s="18"/>
      <c r="EZK2" s="18"/>
      <c r="EZL2" s="18"/>
      <c r="EZM2" s="18"/>
      <c r="EZN2" s="18"/>
      <c r="EZO2" s="18"/>
      <c r="EZP2" s="18"/>
      <c r="EZQ2" s="18"/>
      <c r="EZR2" s="18"/>
      <c r="EZS2" s="18"/>
      <c r="EZT2" s="18"/>
      <c r="EZU2" s="18"/>
      <c r="EZV2" s="18"/>
      <c r="EZW2" s="18"/>
      <c r="EZX2" s="18"/>
      <c r="EZY2" s="18"/>
      <c r="EZZ2" s="18"/>
      <c r="FAA2" s="18"/>
      <c r="FAB2" s="18"/>
      <c r="FAC2" s="18"/>
      <c r="FAD2" s="18"/>
      <c r="FAE2" s="18"/>
      <c r="FAF2" s="18"/>
      <c r="FAG2" s="18"/>
      <c r="FAH2" s="18"/>
      <c r="FAI2" s="18"/>
      <c r="FAJ2" s="18"/>
      <c r="FAK2" s="18"/>
      <c r="FAL2" s="18"/>
      <c r="FAM2" s="18"/>
      <c r="FAN2" s="18"/>
      <c r="FAO2" s="18"/>
      <c r="FAP2" s="18"/>
      <c r="FAQ2" s="18"/>
      <c r="FAR2" s="18"/>
      <c r="FAS2" s="18"/>
      <c r="FAT2" s="18"/>
      <c r="FAU2" s="18"/>
      <c r="FAV2" s="18"/>
      <c r="FAW2" s="18"/>
      <c r="FAX2" s="18"/>
      <c r="FAY2" s="18"/>
      <c r="FAZ2" s="18"/>
      <c r="FBA2" s="18"/>
      <c r="FBB2" s="18"/>
      <c r="FBC2" s="18"/>
      <c r="FBD2" s="18"/>
      <c r="FBE2" s="18"/>
      <c r="FBF2" s="18"/>
      <c r="FBG2" s="18"/>
      <c r="FBH2" s="18"/>
      <c r="FBI2" s="18"/>
      <c r="FBJ2" s="18"/>
      <c r="FBK2" s="18"/>
      <c r="FBL2" s="18"/>
      <c r="FBM2" s="18"/>
      <c r="FBN2" s="18"/>
      <c r="FBO2" s="18"/>
      <c r="FBP2" s="18"/>
      <c r="FBQ2" s="18"/>
      <c r="FBR2" s="18"/>
      <c r="FBS2" s="18"/>
      <c r="FBT2" s="18"/>
      <c r="FBU2" s="18"/>
      <c r="FBV2" s="18"/>
      <c r="FBW2" s="18"/>
      <c r="FBX2" s="18"/>
      <c r="FBY2" s="18"/>
      <c r="FBZ2" s="18"/>
      <c r="FCA2" s="18"/>
      <c r="FCB2" s="18"/>
      <c r="FCC2" s="18"/>
      <c r="FCD2" s="18"/>
      <c r="FCE2" s="18"/>
      <c r="FCF2" s="18"/>
      <c r="FCG2" s="18"/>
      <c r="FCH2" s="18"/>
      <c r="FCI2" s="18"/>
      <c r="FCJ2" s="18"/>
      <c r="FCK2" s="18"/>
      <c r="FCL2" s="18"/>
      <c r="FCM2" s="18"/>
      <c r="FCN2" s="18"/>
      <c r="FCO2" s="18"/>
      <c r="FCP2" s="18"/>
      <c r="FCQ2" s="18"/>
      <c r="FCR2" s="18"/>
      <c r="FCS2" s="18"/>
      <c r="FCT2" s="18"/>
      <c r="FCU2" s="18"/>
      <c r="FCV2" s="18"/>
      <c r="FCW2" s="18"/>
      <c r="FCX2" s="18"/>
      <c r="FCY2" s="18"/>
      <c r="FCZ2" s="18"/>
      <c r="FDA2" s="18"/>
      <c r="FDB2" s="18"/>
      <c r="FDC2" s="18"/>
      <c r="FDD2" s="18"/>
      <c r="FDE2" s="18"/>
      <c r="FDF2" s="18"/>
      <c r="FDG2" s="18"/>
      <c r="FDH2" s="18"/>
      <c r="FDI2" s="18"/>
      <c r="FDJ2" s="18"/>
      <c r="FDK2" s="18"/>
      <c r="FDL2" s="18"/>
      <c r="FDM2" s="18"/>
      <c r="FDN2" s="18"/>
      <c r="FDO2" s="18"/>
      <c r="FDP2" s="18"/>
      <c r="FDQ2" s="18"/>
      <c r="FDR2" s="18"/>
      <c r="FDS2" s="18"/>
      <c r="FDT2" s="18"/>
      <c r="FDU2" s="18"/>
      <c r="FDV2" s="18"/>
      <c r="FDW2" s="18"/>
      <c r="FDX2" s="18"/>
      <c r="FDY2" s="18"/>
      <c r="FDZ2" s="18"/>
      <c r="FEA2" s="18"/>
      <c r="FEB2" s="18"/>
      <c r="FEC2" s="18"/>
      <c r="FED2" s="18"/>
      <c r="FEE2" s="18"/>
      <c r="FEF2" s="18"/>
      <c r="FEG2" s="18"/>
      <c r="FEH2" s="18"/>
      <c r="FEI2" s="18"/>
      <c r="FEJ2" s="18"/>
      <c r="FEK2" s="18"/>
      <c r="FEL2" s="18"/>
      <c r="FEM2" s="18"/>
      <c r="FEN2" s="18"/>
      <c r="FEO2" s="18"/>
      <c r="FEP2" s="18"/>
      <c r="FEQ2" s="18"/>
      <c r="FER2" s="18"/>
      <c r="FES2" s="18"/>
      <c r="FET2" s="18"/>
      <c r="FEU2" s="18"/>
      <c r="FEV2" s="18"/>
      <c r="FEW2" s="18"/>
      <c r="FEX2" s="18"/>
      <c r="FEY2" s="18"/>
      <c r="FEZ2" s="18"/>
      <c r="FFA2" s="18"/>
      <c r="FFB2" s="18"/>
      <c r="FFC2" s="18"/>
      <c r="FFD2" s="18"/>
      <c r="FFE2" s="18"/>
      <c r="FFF2" s="18"/>
      <c r="FFG2" s="18"/>
      <c r="FFH2" s="18"/>
      <c r="FFI2" s="18"/>
      <c r="FFJ2" s="18"/>
      <c r="FFK2" s="18"/>
      <c r="FFL2" s="18"/>
      <c r="FFM2" s="18"/>
      <c r="FFN2" s="18"/>
      <c r="FFO2" s="18"/>
      <c r="FFP2" s="18"/>
      <c r="FFQ2" s="18"/>
      <c r="FFR2" s="18"/>
      <c r="FFS2" s="18"/>
      <c r="FFT2" s="18"/>
      <c r="FFU2" s="18"/>
      <c r="FFV2" s="18"/>
      <c r="FFW2" s="18"/>
      <c r="FFX2" s="18"/>
      <c r="FFY2" s="18"/>
      <c r="FFZ2" s="18"/>
      <c r="FGA2" s="18"/>
      <c r="FGB2" s="18"/>
      <c r="FGC2" s="18"/>
      <c r="FGD2" s="18"/>
      <c r="FGE2" s="18"/>
      <c r="FGF2" s="18"/>
      <c r="FGG2" s="18"/>
      <c r="FGH2" s="18"/>
      <c r="FGI2" s="18"/>
      <c r="FGJ2" s="18"/>
      <c r="FGK2" s="18"/>
      <c r="FGL2" s="18"/>
      <c r="FGM2" s="18"/>
      <c r="FGN2" s="18"/>
      <c r="FGO2" s="18"/>
      <c r="FGP2" s="18"/>
      <c r="FGQ2" s="18"/>
      <c r="FGR2" s="18"/>
      <c r="FGS2" s="18"/>
      <c r="FGT2" s="18"/>
      <c r="FGU2" s="18"/>
      <c r="FGV2" s="18"/>
      <c r="FGW2" s="18"/>
      <c r="FGX2" s="18"/>
      <c r="FGY2" s="18"/>
      <c r="FGZ2" s="18"/>
      <c r="FHA2" s="18"/>
      <c r="FHB2" s="18"/>
      <c r="FHC2" s="18"/>
      <c r="FHD2" s="18"/>
      <c r="FHE2" s="18"/>
      <c r="FHF2" s="18"/>
      <c r="FHG2" s="18"/>
      <c r="FHH2" s="18"/>
      <c r="FHI2" s="18"/>
      <c r="FHJ2" s="18"/>
      <c r="FHK2" s="18"/>
      <c r="FHL2" s="18"/>
      <c r="FHM2" s="18"/>
      <c r="FHN2" s="18"/>
      <c r="FHO2" s="18"/>
      <c r="FHP2" s="18"/>
      <c r="FHQ2" s="18"/>
      <c r="FHR2" s="18"/>
      <c r="FHS2" s="18"/>
      <c r="FHT2" s="18"/>
      <c r="FHU2" s="18"/>
      <c r="FHV2" s="18"/>
      <c r="FHW2" s="18"/>
      <c r="FHX2" s="18"/>
      <c r="FHY2" s="18"/>
      <c r="FHZ2" s="18"/>
      <c r="FIA2" s="18"/>
      <c r="FIB2" s="18"/>
      <c r="FIC2" s="18"/>
      <c r="FID2" s="18"/>
      <c r="FIE2" s="18"/>
      <c r="FIF2" s="18"/>
      <c r="FIG2" s="18"/>
      <c r="FIH2" s="18"/>
      <c r="FII2" s="18"/>
      <c r="FIJ2" s="18"/>
      <c r="FIK2" s="18"/>
      <c r="FIL2" s="18"/>
      <c r="FIM2" s="18"/>
      <c r="FIN2" s="18"/>
      <c r="FIO2" s="18"/>
      <c r="FIP2" s="18"/>
      <c r="FIQ2" s="18"/>
      <c r="FIR2" s="18"/>
      <c r="FIS2" s="18"/>
      <c r="FIT2" s="18"/>
      <c r="FIU2" s="18"/>
      <c r="FIV2" s="18"/>
      <c r="FIW2" s="18"/>
      <c r="FIX2" s="18"/>
      <c r="FIY2" s="18"/>
      <c r="FIZ2" s="18"/>
      <c r="FJA2" s="18"/>
      <c r="FJB2" s="18"/>
      <c r="FJC2" s="18"/>
      <c r="FJD2" s="18"/>
      <c r="FJE2" s="18"/>
      <c r="FJF2" s="18"/>
      <c r="FJG2" s="18"/>
      <c r="FJH2" s="18"/>
      <c r="FJI2" s="18"/>
      <c r="FJJ2" s="18"/>
      <c r="FJK2" s="18"/>
      <c r="FJL2" s="18"/>
      <c r="FJM2" s="18"/>
      <c r="FJN2" s="18"/>
      <c r="FJO2" s="18"/>
      <c r="FJP2" s="18"/>
      <c r="FJQ2" s="18"/>
      <c r="FJR2" s="18"/>
      <c r="FJS2" s="18"/>
      <c r="FJT2" s="18"/>
      <c r="FJU2" s="18"/>
      <c r="FJV2" s="18"/>
      <c r="FJW2" s="18"/>
      <c r="FJX2" s="18"/>
      <c r="FJY2" s="18"/>
      <c r="FJZ2" s="18"/>
      <c r="FKA2" s="18"/>
      <c r="FKB2" s="18"/>
      <c r="FKC2" s="18"/>
      <c r="FKD2" s="18"/>
      <c r="FKE2" s="18"/>
      <c r="FKF2" s="18"/>
      <c r="FKG2" s="18"/>
      <c r="FKH2" s="18"/>
      <c r="FKI2" s="18"/>
      <c r="FKJ2" s="18"/>
      <c r="FKK2" s="18"/>
      <c r="FKL2" s="18"/>
      <c r="FKM2" s="18"/>
      <c r="FKN2" s="18"/>
      <c r="FKO2" s="18"/>
      <c r="FKP2" s="18"/>
      <c r="FKQ2" s="18"/>
      <c r="FKR2" s="18"/>
      <c r="FKS2" s="18"/>
      <c r="FKT2" s="18"/>
      <c r="FKU2" s="18"/>
      <c r="FKV2" s="18"/>
      <c r="FKW2" s="18"/>
      <c r="FKX2" s="18"/>
      <c r="FKY2" s="18"/>
      <c r="FKZ2" s="18"/>
      <c r="FLA2" s="18"/>
      <c r="FLB2" s="18"/>
      <c r="FLC2" s="18"/>
      <c r="FLD2" s="18"/>
      <c r="FLE2" s="18"/>
      <c r="FLF2" s="18"/>
      <c r="FLG2" s="18"/>
      <c r="FLH2" s="18"/>
      <c r="FLI2" s="18"/>
      <c r="FLJ2" s="18"/>
      <c r="FLK2" s="18"/>
      <c r="FLL2" s="18"/>
      <c r="FLM2" s="18"/>
      <c r="FLN2" s="18"/>
      <c r="FLO2" s="18"/>
      <c r="FLP2" s="18"/>
      <c r="FLQ2" s="18"/>
      <c r="FLR2" s="18"/>
      <c r="FLS2" s="18"/>
      <c r="FLT2" s="18"/>
      <c r="FLU2" s="18"/>
      <c r="FLV2" s="18"/>
      <c r="FLW2" s="18"/>
      <c r="FLX2" s="18"/>
      <c r="FLY2" s="18"/>
      <c r="FLZ2" s="18"/>
      <c r="FMA2" s="18"/>
      <c r="FMB2" s="18"/>
      <c r="FMC2" s="18"/>
      <c r="FMD2" s="18"/>
      <c r="FME2" s="18"/>
      <c r="FMF2" s="18"/>
      <c r="FMG2" s="18"/>
      <c r="FMH2" s="18"/>
      <c r="FMI2" s="18"/>
      <c r="FMJ2" s="18"/>
      <c r="FMK2" s="18"/>
      <c r="FML2" s="18"/>
      <c r="FMM2" s="18"/>
      <c r="FMN2" s="18"/>
      <c r="FMO2" s="18"/>
      <c r="FMP2" s="18"/>
      <c r="FMQ2" s="18"/>
      <c r="FMR2" s="18"/>
      <c r="FMS2" s="18"/>
      <c r="FMT2" s="18"/>
      <c r="FMU2" s="18"/>
      <c r="FMV2" s="18"/>
      <c r="FMW2" s="18"/>
      <c r="FMX2" s="18"/>
      <c r="FMY2" s="18"/>
      <c r="FMZ2" s="18"/>
      <c r="FNA2" s="18"/>
      <c r="FNB2" s="18"/>
      <c r="FNC2" s="18"/>
      <c r="FND2" s="18"/>
      <c r="FNE2" s="18"/>
      <c r="FNF2" s="18"/>
      <c r="FNG2" s="18"/>
      <c r="FNH2" s="18"/>
      <c r="FNI2" s="18"/>
      <c r="FNJ2" s="18"/>
      <c r="FNK2" s="18"/>
      <c r="FNL2" s="18"/>
      <c r="FNM2" s="18"/>
      <c r="FNN2" s="18"/>
      <c r="FNO2" s="18"/>
      <c r="FNP2" s="18"/>
      <c r="FNQ2" s="18"/>
      <c r="FNR2" s="18"/>
      <c r="FNS2" s="18"/>
      <c r="FNT2" s="18"/>
      <c r="FNU2" s="18"/>
      <c r="FNV2" s="18"/>
      <c r="FNW2" s="18"/>
      <c r="FNX2" s="18"/>
      <c r="FNY2" s="18"/>
      <c r="FNZ2" s="18"/>
      <c r="FOA2" s="18"/>
      <c r="FOB2" s="18"/>
      <c r="FOC2" s="18"/>
      <c r="FOD2" s="18"/>
      <c r="FOE2" s="18"/>
      <c r="FOF2" s="18"/>
      <c r="FOG2" s="18"/>
      <c r="FOH2" s="18"/>
      <c r="FOI2" s="18"/>
      <c r="FOJ2" s="18"/>
      <c r="FOK2" s="18"/>
      <c r="FOL2" s="18"/>
      <c r="FOM2" s="18"/>
      <c r="FON2" s="18"/>
      <c r="FOO2" s="18"/>
      <c r="FOP2" s="18"/>
      <c r="FOQ2" s="18"/>
      <c r="FOR2" s="18"/>
      <c r="FOS2" s="18"/>
      <c r="FOT2" s="18"/>
      <c r="FOU2" s="18"/>
      <c r="FOV2" s="18"/>
      <c r="FOW2" s="18"/>
      <c r="FOX2" s="18"/>
      <c r="FOY2" s="18"/>
      <c r="FOZ2" s="18"/>
      <c r="FPA2" s="18"/>
      <c r="FPB2" s="18"/>
      <c r="FPC2" s="18"/>
      <c r="FPD2" s="18"/>
      <c r="FPE2" s="18"/>
      <c r="FPF2" s="18"/>
      <c r="FPG2" s="18"/>
      <c r="FPH2" s="18"/>
      <c r="FPI2" s="18"/>
      <c r="FPJ2" s="18"/>
      <c r="FPK2" s="18"/>
      <c r="FPL2" s="18"/>
      <c r="FPM2" s="18"/>
      <c r="FPN2" s="18"/>
      <c r="FPO2" s="18"/>
      <c r="FPP2" s="18"/>
      <c r="FPQ2" s="18"/>
      <c r="FPR2" s="18"/>
      <c r="FPS2" s="18"/>
      <c r="FPT2" s="18"/>
      <c r="FPU2" s="18"/>
      <c r="FPV2" s="18"/>
      <c r="FPW2" s="18"/>
      <c r="FPX2" s="18"/>
      <c r="FPY2" s="18"/>
      <c r="FPZ2" s="18"/>
      <c r="FQA2" s="18"/>
      <c r="FQB2" s="18"/>
      <c r="FQC2" s="18"/>
      <c r="FQD2" s="18"/>
      <c r="FQE2" s="18"/>
      <c r="FQF2" s="18"/>
      <c r="FQG2" s="18"/>
      <c r="FQH2" s="18"/>
      <c r="FQI2" s="18"/>
      <c r="FQJ2" s="18"/>
      <c r="FQK2" s="18"/>
      <c r="FQL2" s="18"/>
      <c r="FQM2" s="18"/>
      <c r="FQN2" s="18"/>
      <c r="FQO2" s="18"/>
      <c r="FQP2" s="18"/>
      <c r="FQQ2" s="18"/>
      <c r="FQR2" s="18"/>
      <c r="FQS2" s="18"/>
      <c r="FQT2" s="18"/>
      <c r="FQU2" s="18"/>
      <c r="FQV2" s="18"/>
      <c r="FQW2" s="18"/>
      <c r="FQX2" s="18"/>
      <c r="FQY2" s="18"/>
      <c r="FQZ2" s="18"/>
      <c r="FRA2" s="18"/>
      <c r="FRB2" s="18"/>
      <c r="FRC2" s="18"/>
      <c r="FRD2" s="18"/>
      <c r="FRE2" s="18"/>
      <c r="FRF2" s="18"/>
      <c r="FRG2" s="18"/>
      <c r="FRH2" s="18"/>
      <c r="FRI2" s="18"/>
      <c r="FRJ2" s="18"/>
      <c r="FRK2" s="18"/>
      <c r="FRL2" s="18"/>
      <c r="FRM2" s="18"/>
      <c r="FRN2" s="18"/>
      <c r="FRO2" s="18"/>
      <c r="FRP2" s="18"/>
      <c r="FRQ2" s="18"/>
      <c r="FRR2" s="18"/>
      <c r="FRS2" s="18"/>
      <c r="FRT2" s="18"/>
      <c r="FRU2" s="18"/>
      <c r="FRV2" s="18"/>
      <c r="FRW2" s="18"/>
      <c r="FRX2" s="18"/>
      <c r="FRY2" s="18"/>
      <c r="FRZ2" s="18"/>
      <c r="FSA2" s="18"/>
      <c r="FSB2" s="18"/>
      <c r="FSC2" s="18"/>
      <c r="FSD2" s="18"/>
      <c r="FSE2" s="18"/>
      <c r="FSF2" s="18"/>
      <c r="FSG2" s="18"/>
      <c r="FSH2" s="18"/>
      <c r="FSI2" s="18"/>
      <c r="FSJ2" s="18"/>
      <c r="FSK2" s="18"/>
      <c r="FSL2" s="18"/>
      <c r="FSM2" s="18"/>
      <c r="FSN2" s="18"/>
      <c r="FSO2" s="18"/>
      <c r="FSP2" s="18"/>
      <c r="FSQ2" s="18"/>
      <c r="FSR2" s="18"/>
      <c r="FSS2" s="18"/>
      <c r="FST2" s="18"/>
      <c r="FSU2" s="18"/>
      <c r="FSV2" s="18"/>
      <c r="FSW2" s="18"/>
      <c r="FSX2" s="18"/>
      <c r="FSY2" s="18"/>
      <c r="FSZ2" s="18"/>
      <c r="FTA2" s="18"/>
      <c r="FTB2" s="18"/>
      <c r="FTC2" s="18"/>
      <c r="FTD2" s="18"/>
      <c r="FTE2" s="18"/>
      <c r="FTF2" s="18"/>
      <c r="FTG2" s="18"/>
      <c r="FTH2" s="18"/>
      <c r="FTI2" s="18"/>
      <c r="FTJ2" s="18"/>
      <c r="FTK2" s="18"/>
      <c r="FTL2" s="18"/>
      <c r="FTM2" s="18"/>
      <c r="FTN2" s="18"/>
      <c r="FTO2" s="18"/>
      <c r="FTP2" s="18"/>
      <c r="FTQ2" s="18"/>
      <c r="FTR2" s="18"/>
      <c r="FTS2" s="18"/>
      <c r="FTT2" s="18"/>
      <c r="FTU2" s="18"/>
      <c r="FTV2" s="18"/>
      <c r="FTW2" s="18"/>
      <c r="FTX2" s="18"/>
      <c r="FTY2" s="18"/>
      <c r="FTZ2" s="18"/>
      <c r="FUA2" s="18"/>
      <c r="FUB2" s="18"/>
      <c r="FUC2" s="18"/>
      <c r="FUD2" s="18"/>
      <c r="FUE2" s="18"/>
      <c r="FUF2" s="18"/>
      <c r="FUG2" s="18"/>
      <c r="FUH2" s="18"/>
      <c r="FUI2" s="18"/>
      <c r="FUJ2" s="18"/>
      <c r="FUK2" s="18"/>
      <c r="FUL2" s="18"/>
      <c r="FUM2" s="18"/>
      <c r="FUN2" s="18"/>
      <c r="FUO2" s="18"/>
      <c r="FUP2" s="18"/>
      <c r="FUQ2" s="18"/>
      <c r="FUR2" s="18"/>
      <c r="FUS2" s="18"/>
      <c r="FUT2" s="18"/>
      <c r="FUU2" s="18"/>
      <c r="FUV2" s="18"/>
      <c r="FUW2" s="18"/>
      <c r="FUX2" s="18"/>
      <c r="FUY2" s="18"/>
      <c r="FUZ2" s="18"/>
      <c r="FVA2" s="18"/>
      <c r="FVB2" s="18"/>
      <c r="FVC2" s="18"/>
      <c r="FVD2" s="18"/>
      <c r="FVE2" s="18"/>
      <c r="FVF2" s="18"/>
      <c r="FVG2" s="18"/>
      <c r="FVH2" s="18"/>
      <c r="FVI2" s="18"/>
      <c r="FVJ2" s="18"/>
      <c r="FVK2" s="18"/>
      <c r="FVL2" s="18"/>
      <c r="FVM2" s="18"/>
      <c r="FVN2" s="18"/>
      <c r="FVO2" s="18"/>
      <c r="FVP2" s="18"/>
      <c r="FVQ2" s="18"/>
      <c r="FVR2" s="18"/>
      <c r="FVS2" s="18"/>
      <c r="FVT2" s="18"/>
      <c r="FVU2" s="18"/>
      <c r="FVV2" s="18"/>
      <c r="FVW2" s="18"/>
      <c r="FVX2" s="18"/>
      <c r="FVY2" s="18"/>
      <c r="FVZ2" s="18"/>
      <c r="FWA2" s="18"/>
      <c r="FWB2" s="18"/>
      <c r="FWC2" s="18"/>
      <c r="FWD2" s="18"/>
      <c r="FWE2" s="18"/>
      <c r="FWF2" s="18"/>
      <c r="FWG2" s="18"/>
      <c r="FWH2" s="18"/>
      <c r="FWI2" s="18"/>
      <c r="FWJ2" s="18"/>
      <c r="FWK2" s="18"/>
      <c r="FWL2" s="18"/>
      <c r="FWM2" s="18"/>
      <c r="FWN2" s="18"/>
      <c r="FWO2" s="18"/>
      <c r="FWP2" s="18"/>
      <c r="FWQ2" s="18"/>
      <c r="FWR2" s="18"/>
      <c r="FWS2" s="18"/>
      <c r="FWT2" s="18"/>
      <c r="FWU2" s="18"/>
      <c r="FWV2" s="18"/>
      <c r="FWW2" s="18"/>
      <c r="FWX2" s="18"/>
      <c r="FWY2" s="18"/>
      <c r="FWZ2" s="18"/>
      <c r="FXA2" s="18"/>
      <c r="FXB2" s="18"/>
      <c r="FXC2" s="18"/>
      <c r="FXD2" s="18"/>
      <c r="FXE2" s="18"/>
      <c r="FXF2" s="18"/>
      <c r="FXG2" s="18"/>
      <c r="FXH2" s="18"/>
      <c r="FXI2" s="18"/>
      <c r="FXJ2" s="18"/>
      <c r="FXK2" s="18"/>
      <c r="FXL2" s="18"/>
      <c r="FXM2" s="18"/>
      <c r="FXN2" s="18"/>
      <c r="FXO2" s="18"/>
      <c r="FXP2" s="18"/>
      <c r="FXQ2" s="18"/>
      <c r="FXR2" s="18"/>
      <c r="FXS2" s="18"/>
      <c r="FXT2" s="18"/>
      <c r="FXU2" s="18"/>
      <c r="FXV2" s="18"/>
      <c r="FXW2" s="18"/>
      <c r="FXX2" s="18"/>
      <c r="FXY2" s="18"/>
      <c r="FXZ2" s="18"/>
      <c r="FYA2" s="18"/>
      <c r="FYB2" s="18"/>
      <c r="FYC2" s="18"/>
      <c r="FYD2" s="18"/>
      <c r="FYE2" s="18"/>
      <c r="FYF2" s="18"/>
      <c r="FYG2" s="18"/>
      <c r="FYH2" s="18"/>
      <c r="FYI2" s="18"/>
      <c r="FYJ2" s="18"/>
      <c r="FYK2" s="18"/>
      <c r="FYL2" s="18"/>
      <c r="FYM2" s="18"/>
      <c r="FYN2" s="18"/>
      <c r="FYO2" s="18"/>
      <c r="FYP2" s="18"/>
      <c r="FYQ2" s="18"/>
      <c r="FYR2" s="18"/>
      <c r="FYS2" s="18"/>
      <c r="FYT2" s="18"/>
      <c r="FYU2" s="18"/>
      <c r="FYV2" s="18"/>
      <c r="FYW2" s="18"/>
      <c r="FYX2" s="18"/>
      <c r="FYY2" s="18"/>
      <c r="FYZ2" s="18"/>
      <c r="FZA2" s="18"/>
      <c r="FZB2" s="18"/>
      <c r="FZC2" s="18"/>
      <c r="FZD2" s="18"/>
      <c r="FZE2" s="18"/>
      <c r="FZF2" s="18"/>
      <c r="FZG2" s="18"/>
      <c r="FZH2" s="18"/>
      <c r="FZI2" s="18"/>
      <c r="FZJ2" s="18"/>
      <c r="FZK2" s="18"/>
      <c r="FZL2" s="18"/>
      <c r="FZM2" s="18"/>
      <c r="FZN2" s="18"/>
      <c r="FZO2" s="18"/>
      <c r="FZP2" s="18"/>
      <c r="FZQ2" s="18"/>
      <c r="FZR2" s="18"/>
      <c r="FZS2" s="18"/>
      <c r="FZT2" s="18"/>
      <c r="FZU2" s="18"/>
      <c r="FZV2" s="18"/>
      <c r="FZW2" s="18"/>
      <c r="FZX2" s="18"/>
      <c r="FZY2" s="18"/>
      <c r="FZZ2" s="18"/>
      <c r="GAA2" s="18"/>
      <c r="GAB2" s="18"/>
      <c r="GAC2" s="18"/>
      <c r="GAD2" s="18"/>
      <c r="GAE2" s="18"/>
      <c r="GAF2" s="18"/>
      <c r="GAG2" s="18"/>
      <c r="GAH2" s="18"/>
      <c r="GAI2" s="18"/>
      <c r="GAJ2" s="18"/>
      <c r="GAK2" s="18"/>
      <c r="GAL2" s="18"/>
      <c r="GAM2" s="18"/>
      <c r="GAN2" s="18"/>
      <c r="GAO2" s="18"/>
      <c r="GAP2" s="18"/>
      <c r="GAQ2" s="18"/>
      <c r="GAR2" s="18"/>
      <c r="GAS2" s="18"/>
      <c r="GAT2" s="18"/>
      <c r="GAU2" s="18"/>
      <c r="GAV2" s="18"/>
      <c r="GAW2" s="18"/>
      <c r="GAX2" s="18"/>
      <c r="GAY2" s="18"/>
      <c r="GAZ2" s="18"/>
      <c r="GBA2" s="18"/>
      <c r="GBB2" s="18"/>
      <c r="GBC2" s="18"/>
      <c r="GBD2" s="18"/>
      <c r="GBE2" s="18"/>
      <c r="GBF2" s="18"/>
      <c r="GBG2" s="18"/>
      <c r="GBH2" s="18"/>
      <c r="GBI2" s="18"/>
      <c r="GBJ2" s="18"/>
      <c r="GBK2" s="18"/>
      <c r="GBL2" s="18"/>
      <c r="GBM2" s="18"/>
      <c r="GBN2" s="18"/>
      <c r="GBO2" s="18"/>
      <c r="GBP2" s="18"/>
      <c r="GBQ2" s="18"/>
      <c r="GBR2" s="18"/>
      <c r="GBS2" s="18"/>
      <c r="GBT2" s="18"/>
      <c r="GBU2" s="18"/>
      <c r="GBV2" s="18"/>
      <c r="GBW2" s="18"/>
      <c r="GBX2" s="18"/>
      <c r="GBY2" s="18"/>
      <c r="GBZ2" s="18"/>
      <c r="GCA2" s="18"/>
      <c r="GCB2" s="18"/>
      <c r="GCC2" s="18"/>
      <c r="GCD2" s="18"/>
      <c r="GCE2" s="18"/>
      <c r="GCF2" s="18"/>
      <c r="GCG2" s="18"/>
      <c r="GCH2" s="18"/>
      <c r="GCI2" s="18"/>
      <c r="GCJ2" s="18"/>
      <c r="GCK2" s="18"/>
      <c r="GCL2" s="18"/>
      <c r="GCM2" s="18"/>
      <c r="GCN2" s="18"/>
      <c r="GCO2" s="18"/>
      <c r="GCP2" s="18"/>
      <c r="GCQ2" s="18"/>
      <c r="GCR2" s="18"/>
      <c r="GCS2" s="18"/>
      <c r="GCT2" s="18"/>
      <c r="GCU2" s="18"/>
      <c r="GCV2" s="18"/>
      <c r="GCW2" s="18"/>
      <c r="GCX2" s="18"/>
      <c r="GCY2" s="18"/>
      <c r="GCZ2" s="18"/>
      <c r="GDA2" s="18"/>
      <c r="GDB2" s="18"/>
      <c r="GDC2" s="18"/>
      <c r="GDD2" s="18"/>
      <c r="GDE2" s="18"/>
      <c r="GDF2" s="18"/>
      <c r="GDG2" s="18"/>
      <c r="GDH2" s="18"/>
      <c r="GDI2" s="18"/>
      <c r="GDJ2" s="18"/>
      <c r="GDK2" s="18"/>
      <c r="GDL2" s="18"/>
      <c r="GDM2" s="18"/>
      <c r="GDN2" s="18"/>
      <c r="GDO2" s="18"/>
      <c r="GDP2" s="18"/>
      <c r="GDQ2" s="18"/>
      <c r="GDR2" s="18"/>
      <c r="GDS2" s="18"/>
      <c r="GDT2" s="18"/>
      <c r="GDU2" s="18"/>
      <c r="GDV2" s="18"/>
      <c r="GDW2" s="18"/>
      <c r="GDX2" s="18"/>
      <c r="GDY2" s="18"/>
      <c r="GDZ2" s="18"/>
      <c r="GEA2" s="18"/>
      <c r="GEB2" s="18"/>
      <c r="GEC2" s="18"/>
      <c r="GED2" s="18"/>
      <c r="GEE2" s="18"/>
      <c r="GEF2" s="18"/>
      <c r="GEG2" s="18"/>
      <c r="GEH2" s="18"/>
      <c r="GEI2" s="18"/>
      <c r="GEJ2" s="18"/>
      <c r="GEK2" s="18"/>
      <c r="GEL2" s="18"/>
      <c r="GEM2" s="18"/>
      <c r="GEN2" s="18"/>
      <c r="GEO2" s="18"/>
      <c r="GEP2" s="18"/>
      <c r="GEQ2" s="18"/>
      <c r="GER2" s="18"/>
      <c r="GES2" s="18"/>
      <c r="GET2" s="18"/>
      <c r="GEU2" s="18"/>
      <c r="GEV2" s="18"/>
      <c r="GEW2" s="18"/>
      <c r="GEX2" s="18"/>
      <c r="GEY2" s="18"/>
      <c r="GEZ2" s="18"/>
      <c r="GFA2" s="18"/>
      <c r="GFB2" s="18"/>
      <c r="GFC2" s="18"/>
      <c r="GFD2" s="18"/>
      <c r="GFE2" s="18"/>
      <c r="GFF2" s="18"/>
      <c r="GFG2" s="18"/>
      <c r="GFH2" s="18"/>
      <c r="GFI2" s="18"/>
      <c r="GFJ2" s="18"/>
      <c r="GFK2" s="18"/>
      <c r="GFL2" s="18"/>
      <c r="GFM2" s="18"/>
      <c r="GFN2" s="18"/>
      <c r="GFO2" s="18"/>
      <c r="GFP2" s="18"/>
      <c r="GFQ2" s="18"/>
      <c r="GFR2" s="18"/>
      <c r="GFS2" s="18"/>
      <c r="GFT2" s="18"/>
      <c r="GFU2" s="18"/>
      <c r="GFV2" s="18"/>
      <c r="GFW2" s="18"/>
      <c r="GFX2" s="18"/>
      <c r="GFY2" s="18"/>
      <c r="GFZ2" s="18"/>
      <c r="GGA2" s="18"/>
      <c r="GGB2" s="18"/>
      <c r="GGC2" s="18"/>
      <c r="GGD2" s="18"/>
      <c r="GGE2" s="18"/>
      <c r="GGF2" s="18"/>
      <c r="GGG2" s="18"/>
      <c r="GGH2" s="18"/>
      <c r="GGI2" s="18"/>
      <c r="GGJ2" s="18"/>
      <c r="GGK2" s="18"/>
      <c r="GGL2" s="18"/>
      <c r="GGM2" s="18"/>
      <c r="GGN2" s="18"/>
      <c r="GGO2" s="18"/>
      <c r="GGP2" s="18"/>
      <c r="GGQ2" s="18"/>
      <c r="GGR2" s="18"/>
      <c r="GGS2" s="18"/>
      <c r="GGT2" s="18"/>
      <c r="GGU2" s="18"/>
      <c r="GGV2" s="18"/>
      <c r="GGW2" s="18"/>
      <c r="GGX2" s="18"/>
      <c r="GGY2" s="18"/>
      <c r="GGZ2" s="18"/>
      <c r="GHA2" s="18"/>
      <c r="GHB2" s="18"/>
      <c r="GHC2" s="18"/>
      <c r="GHD2" s="18"/>
      <c r="GHE2" s="18"/>
      <c r="GHF2" s="18"/>
      <c r="GHG2" s="18"/>
      <c r="GHH2" s="18"/>
      <c r="GHI2" s="18"/>
      <c r="GHJ2" s="18"/>
      <c r="GHK2" s="18"/>
      <c r="GHL2" s="18"/>
      <c r="GHM2" s="18"/>
      <c r="GHN2" s="18"/>
      <c r="GHO2" s="18"/>
      <c r="GHP2" s="18"/>
      <c r="GHQ2" s="18"/>
      <c r="GHR2" s="18"/>
      <c r="GHS2" s="18"/>
      <c r="GHT2" s="18"/>
      <c r="GHU2" s="18"/>
      <c r="GHV2" s="18"/>
      <c r="GHW2" s="18"/>
      <c r="GHX2" s="18"/>
      <c r="GHY2" s="18"/>
      <c r="GHZ2" s="18"/>
      <c r="GIA2" s="18"/>
      <c r="GIB2" s="18"/>
      <c r="GIC2" s="18"/>
      <c r="GID2" s="18"/>
      <c r="GIE2" s="18"/>
      <c r="GIF2" s="18"/>
      <c r="GIG2" s="18"/>
      <c r="GIH2" s="18"/>
      <c r="GII2" s="18"/>
      <c r="GIJ2" s="18"/>
      <c r="GIK2" s="18"/>
      <c r="GIL2" s="18"/>
      <c r="GIM2" s="18"/>
      <c r="GIN2" s="18"/>
      <c r="GIO2" s="18"/>
      <c r="GIP2" s="18"/>
      <c r="GIQ2" s="18"/>
      <c r="GIR2" s="18"/>
      <c r="GIS2" s="18"/>
      <c r="GIT2" s="18"/>
      <c r="GIU2" s="18"/>
      <c r="GIV2" s="18"/>
      <c r="GIW2" s="18"/>
      <c r="GIX2" s="18"/>
      <c r="GIY2" s="18"/>
      <c r="GIZ2" s="18"/>
      <c r="GJA2" s="18"/>
      <c r="GJB2" s="18"/>
      <c r="GJC2" s="18"/>
      <c r="GJD2" s="18"/>
      <c r="GJE2" s="18"/>
      <c r="GJF2" s="18"/>
      <c r="GJG2" s="18"/>
      <c r="GJH2" s="18"/>
      <c r="GJI2" s="18"/>
      <c r="GJJ2" s="18"/>
      <c r="GJK2" s="18"/>
      <c r="GJL2" s="18"/>
      <c r="GJM2" s="18"/>
      <c r="GJN2" s="18"/>
      <c r="GJO2" s="18"/>
      <c r="GJP2" s="18"/>
      <c r="GJQ2" s="18"/>
      <c r="GJR2" s="18"/>
      <c r="GJS2" s="18"/>
      <c r="GJT2" s="18"/>
      <c r="GJU2" s="18"/>
      <c r="GJV2" s="18"/>
      <c r="GJW2" s="18"/>
      <c r="GJX2" s="18"/>
      <c r="GJY2" s="18"/>
      <c r="GJZ2" s="18"/>
      <c r="GKA2" s="18"/>
      <c r="GKB2" s="18"/>
      <c r="GKC2" s="18"/>
      <c r="GKD2" s="18"/>
      <c r="GKE2" s="18"/>
      <c r="GKF2" s="18"/>
      <c r="GKG2" s="18"/>
      <c r="GKH2" s="18"/>
      <c r="GKI2" s="18"/>
      <c r="GKJ2" s="18"/>
      <c r="GKK2" s="18"/>
      <c r="GKL2" s="18"/>
      <c r="GKM2" s="18"/>
      <c r="GKN2" s="18"/>
      <c r="GKO2" s="18"/>
      <c r="GKP2" s="18"/>
      <c r="GKQ2" s="18"/>
      <c r="GKR2" s="18"/>
      <c r="GKS2" s="18"/>
      <c r="GKT2" s="18"/>
      <c r="GKU2" s="18"/>
      <c r="GKV2" s="18"/>
      <c r="GKW2" s="18"/>
      <c r="GKX2" s="18"/>
      <c r="GKY2" s="18"/>
      <c r="GKZ2" s="18"/>
      <c r="GLA2" s="18"/>
      <c r="GLB2" s="18"/>
      <c r="GLC2" s="18"/>
      <c r="GLD2" s="18"/>
      <c r="GLE2" s="18"/>
      <c r="GLF2" s="18"/>
      <c r="GLG2" s="18"/>
      <c r="GLH2" s="18"/>
      <c r="GLI2" s="18"/>
      <c r="GLJ2" s="18"/>
      <c r="GLK2" s="18"/>
      <c r="GLL2" s="18"/>
      <c r="GLM2" s="18"/>
      <c r="GLN2" s="18"/>
      <c r="GLO2" s="18"/>
      <c r="GLP2" s="18"/>
      <c r="GLQ2" s="18"/>
      <c r="GLR2" s="18"/>
      <c r="GLS2" s="18"/>
      <c r="GLT2" s="18"/>
      <c r="GLU2" s="18"/>
      <c r="GLV2" s="18"/>
      <c r="GLW2" s="18"/>
      <c r="GLX2" s="18"/>
      <c r="GLY2" s="18"/>
      <c r="GLZ2" s="18"/>
      <c r="GMA2" s="18"/>
      <c r="GMB2" s="18"/>
      <c r="GMC2" s="18"/>
      <c r="GMD2" s="18"/>
      <c r="GME2" s="18"/>
      <c r="GMF2" s="18"/>
      <c r="GMG2" s="18"/>
      <c r="GMH2" s="18"/>
      <c r="GMI2" s="18"/>
      <c r="GMJ2" s="18"/>
      <c r="GMK2" s="18"/>
      <c r="GML2" s="18"/>
      <c r="GMM2" s="18"/>
      <c r="GMN2" s="18"/>
      <c r="GMO2" s="18"/>
      <c r="GMP2" s="18"/>
      <c r="GMQ2" s="18"/>
      <c r="GMR2" s="18"/>
      <c r="GMS2" s="18"/>
      <c r="GMT2" s="18"/>
      <c r="GMU2" s="18"/>
      <c r="GMV2" s="18"/>
      <c r="GMW2" s="18"/>
      <c r="GMX2" s="18"/>
      <c r="GMY2" s="18"/>
      <c r="GMZ2" s="18"/>
      <c r="GNA2" s="18"/>
      <c r="GNB2" s="18"/>
      <c r="GNC2" s="18"/>
      <c r="GND2" s="18"/>
      <c r="GNE2" s="18"/>
      <c r="GNF2" s="18"/>
      <c r="GNG2" s="18"/>
      <c r="GNH2" s="18"/>
      <c r="GNI2" s="18"/>
      <c r="GNJ2" s="18"/>
      <c r="GNK2" s="18"/>
      <c r="GNL2" s="18"/>
      <c r="GNM2" s="18"/>
      <c r="GNN2" s="18"/>
      <c r="GNO2" s="18"/>
      <c r="GNP2" s="18"/>
      <c r="GNQ2" s="18"/>
      <c r="GNR2" s="18"/>
      <c r="GNS2" s="18"/>
      <c r="GNT2" s="18"/>
      <c r="GNU2" s="18"/>
      <c r="GNV2" s="18"/>
      <c r="GNW2" s="18"/>
      <c r="GNX2" s="18"/>
      <c r="GNY2" s="18"/>
      <c r="GNZ2" s="18"/>
      <c r="GOA2" s="18"/>
      <c r="GOB2" s="18"/>
      <c r="GOC2" s="18"/>
      <c r="GOD2" s="18"/>
      <c r="GOE2" s="18"/>
      <c r="GOF2" s="18"/>
      <c r="GOG2" s="18"/>
      <c r="GOH2" s="18"/>
      <c r="GOI2" s="18"/>
      <c r="GOJ2" s="18"/>
      <c r="GOK2" s="18"/>
      <c r="GOL2" s="18"/>
      <c r="GOM2" s="18"/>
      <c r="GON2" s="18"/>
      <c r="GOO2" s="18"/>
      <c r="GOP2" s="18"/>
      <c r="GOQ2" s="18"/>
      <c r="GOR2" s="18"/>
      <c r="GOS2" s="18"/>
      <c r="GOT2" s="18"/>
      <c r="GOU2" s="18"/>
      <c r="GOV2" s="18"/>
      <c r="GOW2" s="18"/>
      <c r="GOX2" s="18"/>
      <c r="GOY2" s="18"/>
      <c r="GOZ2" s="18"/>
      <c r="GPA2" s="18"/>
      <c r="GPB2" s="18"/>
      <c r="GPC2" s="18"/>
      <c r="GPD2" s="18"/>
      <c r="GPE2" s="18"/>
      <c r="GPF2" s="18"/>
      <c r="GPG2" s="18"/>
      <c r="GPH2" s="18"/>
      <c r="GPI2" s="18"/>
      <c r="GPJ2" s="18"/>
      <c r="GPK2" s="18"/>
      <c r="GPL2" s="18"/>
      <c r="GPM2" s="18"/>
      <c r="GPN2" s="18"/>
      <c r="GPO2" s="18"/>
      <c r="GPP2" s="18"/>
      <c r="GPQ2" s="18"/>
      <c r="GPR2" s="18"/>
      <c r="GPS2" s="18"/>
      <c r="GPT2" s="18"/>
      <c r="GPU2" s="18"/>
      <c r="GPV2" s="18"/>
      <c r="GPW2" s="18"/>
      <c r="GPX2" s="18"/>
      <c r="GPY2" s="18"/>
      <c r="GPZ2" s="18"/>
      <c r="GQA2" s="18"/>
      <c r="GQB2" s="18"/>
      <c r="GQC2" s="18"/>
      <c r="GQD2" s="18"/>
      <c r="GQE2" s="18"/>
      <c r="GQF2" s="18"/>
      <c r="GQG2" s="18"/>
      <c r="GQH2" s="18"/>
      <c r="GQI2" s="18"/>
      <c r="GQJ2" s="18"/>
      <c r="GQK2" s="18"/>
      <c r="GQL2" s="18"/>
      <c r="GQM2" s="18"/>
      <c r="GQN2" s="18"/>
      <c r="GQO2" s="18"/>
      <c r="GQP2" s="18"/>
      <c r="GQQ2" s="18"/>
      <c r="GQR2" s="18"/>
      <c r="GQS2" s="18"/>
      <c r="GQT2" s="18"/>
      <c r="GQU2" s="18"/>
      <c r="GQV2" s="18"/>
      <c r="GQW2" s="18"/>
      <c r="GQX2" s="18"/>
      <c r="GQY2" s="18"/>
      <c r="GQZ2" s="18"/>
      <c r="GRA2" s="18"/>
      <c r="GRB2" s="18"/>
      <c r="GRC2" s="18"/>
      <c r="GRD2" s="18"/>
      <c r="GRE2" s="18"/>
      <c r="GRF2" s="18"/>
      <c r="GRG2" s="18"/>
      <c r="GRH2" s="18"/>
      <c r="GRI2" s="18"/>
      <c r="GRJ2" s="18"/>
      <c r="GRK2" s="18"/>
      <c r="GRL2" s="18"/>
      <c r="GRM2" s="18"/>
      <c r="GRN2" s="18"/>
      <c r="GRO2" s="18"/>
      <c r="GRP2" s="18"/>
      <c r="GRQ2" s="18"/>
      <c r="GRR2" s="18"/>
      <c r="GRS2" s="18"/>
      <c r="GRT2" s="18"/>
      <c r="GRU2" s="18"/>
      <c r="GRV2" s="18"/>
      <c r="GRW2" s="18"/>
      <c r="GRX2" s="18"/>
      <c r="GRY2" s="18"/>
      <c r="GRZ2" s="18"/>
      <c r="GSA2" s="18"/>
      <c r="GSB2" s="18"/>
      <c r="GSC2" s="18"/>
      <c r="GSD2" s="18"/>
      <c r="GSE2" s="18"/>
      <c r="GSF2" s="18"/>
      <c r="GSG2" s="18"/>
      <c r="GSH2" s="18"/>
      <c r="GSI2" s="18"/>
      <c r="GSJ2" s="18"/>
      <c r="GSK2" s="18"/>
      <c r="GSL2" s="18"/>
      <c r="GSM2" s="18"/>
      <c r="GSN2" s="18"/>
      <c r="GSO2" s="18"/>
      <c r="GSP2" s="18"/>
      <c r="GSQ2" s="18"/>
      <c r="GSR2" s="18"/>
      <c r="GSS2" s="18"/>
      <c r="GST2" s="18"/>
      <c r="GSU2" s="18"/>
      <c r="GSV2" s="18"/>
      <c r="GSW2" s="18"/>
      <c r="GSX2" s="18"/>
      <c r="GSY2" s="18"/>
      <c r="GSZ2" s="18"/>
      <c r="GTA2" s="18"/>
      <c r="GTB2" s="18"/>
      <c r="GTC2" s="18"/>
      <c r="GTD2" s="18"/>
      <c r="GTE2" s="18"/>
      <c r="GTF2" s="18"/>
      <c r="GTG2" s="18"/>
      <c r="GTH2" s="18"/>
      <c r="GTI2" s="18"/>
      <c r="GTJ2" s="18"/>
      <c r="GTK2" s="18"/>
      <c r="GTL2" s="18"/>
      <c r="GTM2" s="18"/>
      <c r="GTN2" s="18"/>
      <c r="GTO2" s="18"/>
      <c r="GTP2" s="18"/>
      <c r="GTQ2" s="18"/>
      <c r="GTR2" s="18"/>
      <c r="GTS2" s="18"/>
      <c r="GTT2" s="18"/>
      <c r="GTU2" s="18"/>
      <c r="GTV2" s="18"/>
      <c r="GTW2" s="18"/>
      <c r="GTX2" s="18"/>
      <c r="GTY2" s="18"/>
      <c r="GTZ2" s="18"/>
      <c r="GUA2" s="18"/>
      <c r="GUB2" s="18"/>
      <c r="GUC2" s="18"/>
      <c r="GUD2" s="18"/>
      <c r="GUE2" s="18"/>
      <c r="GUF2" s="18"/>
      <c r="GUG2" s="18"/>
      <c r="GUH2" s="18"/>
      <c r="GUI2" s="18"/>
      <c r="GUJ2" s="18"/>
      <c r="GUK2" s="18"/>
      <c r="GUL2" s="18"/>
      <c r="GUM2" s="18"/>
      <c r="GUN2" s="18"/>
      <c r="GUO2" s="18"/>
      <c r="GUP2" s="18"/>
      <c r="GUQ2" s="18"/>
      <c r="GUR2" s="18"/>
      <c r="GUS2" s="18"/>
      <c r="GUT2" s="18"/>
      <c r="GUU2" s="18"/>
      <c r="GUV2" s="18"/>
      <c r="GUW2" s="18"/>
      <c r="GUX2" s="18"/>
      <c r="GUY2" s="18"/>
      <c r="GUZ2" s="18"/>
      <c r="GVA2" s="18"/>
      <c r="GVB2" s="18"/>
      <c r="GVC2" s="18"/>
      <c r="GVD2" s="18"/>
      <c r="GVE2" s="18"/>
      <c r="GVF2" s="18"/>
      <c r="GVG2" s="18"/>
      <c r="GVH2" s="18"/>
      <c r="GVI2" s="18"/>
      <c r="GVJ2" s="18"/>
      <c r="GVK2" s="18"/>
      <c r="GVL2" s="18"/>
      <c r="GVM2" s="18"/>
      <c r="GVN2" s="18"/>
      <c r="GVO2" s="18"/>
      <c r="GVP2" s="18"/>
      <c r="GVQ2" s="18"/>
      <c r="GVR2" s="18"/>
      <c r="GVS2" s="18"/>
      <c r="GVT2" s="18"/>
      <c r="GVU2" s="18"/>
      <c r="GVV2" s="18"/>
      <c r="GVW2" s="18"/>
      <c r="GVX2" s="18"/>
      <c r="GVY2" s="18"/>
      <c r="GVZ2" s="18"/>
      <c r="GWA2" s="18"/>
      <c r="GWB2" s="18"/>
      <c r="GWC2" s="18"/>
      <c r="GWD2" s="18"/>
      <c r="GWE2" s="18"/>
      <c r="GWF2" s="18"/>
      <c r="GWG2" s="18"/>
      <c r="GWH2" s="18"/>
      <c r="GWI2" s="18"/>
      <c r="GWJ2" s="18"/>
      <c r="GWK2" s="18"/>
      <c r="GWL2" s="18"/>
      <c r="GWM2" s="18"/>
      <c r="GWN2" s="18"/>
      <c r="GWO2" s="18"/>
      <c r="GWP2" s="18"/>
      <c r="GWQ2" s="18"/>
      <c r="GWR2" s="18"/>
      <c r="GWS2" s="18"/>
      <c r="GWT2" s="18"/>
      <c r="GWU2" s="18"/>
      <c r="GWV2" s="18"/>
      <c r="GWW2" s="18"/>
      <c r="GWX2" s="18"/>
      <c r="GWY2" s="18"/>
      <c r="GWZ2" s="18"/>
      <c r="GXA2" s="18"/>
      <c r="GXB2" s="18"/>
      <c r="GXC2" s="18"/>
      <c r="GXD2" s="18"/>
      <c r="GXE2" s="18"/>
      <c r="GXF2" s="18"/>
      <c r="GXG2" s="18"/>
      <c r="GXH2" s="18"/>
      <c r="GXI2" s="18"/>
      <c r="GXJ2" s="18"/>
      <c r="GXK2" s="18"/>
      <c r="GXL2" s="18"/>
      <c r="GXM2" s="18"/>
      <c r="GXN2" s="18"/>
      <c r="GXO2" s="18"/>
      <c r="GXP2" s="18"/>
      <c r="GXQ2" s="18"/>
      <c r="GXR2" s="18"/>
      <c r="GXS2" s="18"/>
      <c r="GXT2" s="18"/>
      <c r="GXU2" s="18"/>
      <c r="GXV2" s="18"/>
      <c r="GXW2" s="18"/>
      <c r="GXX2" s="18"/>
      <c r="GXY2" s="18"/>
      <c r="GXZ2" s="18"/>
      <c r="GYA2" s="18"/>
      <c r="GYB2" s="18"/>
      <c r="GYC2" s="18"/>
      <c r="GYD2" s="18"/>
      <c r="GYE2" s="18"/>
      <c r="GYF2" s="18"/>
      <c r="GYG2" s="18"/>
      <c r="GYH2" s="18"/>
      <c r="GYI2" s="18"/>
      <c r="GYJ2" s="18"/>
      <c r="GYK2" s="18"/>
      <c r="GYL2" s="18"/>
      <c r="GYM2" s="18"/>
      <c r="GYN2" s="18"/>
      <c r="GYO2" s="18"/>
      <c r="GYP2" s="18"/>
      <c r="GYQ2" s="18"/>
      <c r="GYR2" s="18"/>
      <c r="GYS2" s="18"/>
      <c r="GYT2" s="18"/>
      <c r="GYU2" s="18"/>
      <c r="GYV2" s="18"/>
      <c r="GYW2" s="18"/>
      <c r="GYX2" s="18"/>
      <c r="GYY2" s="18"/>
      <c r="GYZ2" s="18"/>
      <c r="GZA2" s="18"/>
      <c r="GZB2" s="18"/>
      <c r="GZC2" s="18"/>
      <c r="GZD2" s="18"/>
      <c r="GZE2" s="18"/>
      <c r="GZF2" s="18"/>
      <c r="GZG2" s="18"/>
      <c r="GZH2" s="18"/>
      <c r="GZI2" s="18"/>
      <c r="GZJ2" s="18"/>
      <c r="GZK2" s="18"/>
      <c r="GZL2" s="18"/>
      <c r="GZM2" s="18"/>
      <c r="GZN2" s="18"/>
      <c r="GZO2" s="18"/>
      <c r="GZP2" s="18"/>
      <c r="GZQ2" s="18"/>
      <c r="GZR2" s="18"/>
      <c r="GZS2" s="18"/>
      <c r="GZT2" s="18"/>
      <c r="GZU2" s="18"/>
      <c r="GZV2" s="18"/>
      <c r="GZW2" s="18"/>
      <c r="GZX2" s="18"/>
      <c r="GZY2" s="18"/>
      <c r="GZZ2" s="18"/>
      <c r="HAA2" s="18"/>
      <c r="HAB2" s="18"/>
      <c r="HAC2" s="18"/>
      <c r="HAD2" s="18"/>
      <c r="HAE2" s="18"/>
      <c r="HAF2" s="18"/>
      <c r="HAG2" s="18"/>
      <c r="HAH2" s="18"/>
      <c r="HAI2" s="18"/>
      <c r="HAJ2" s="18"/>
      <c r="HAK2" s="18"/>
      <c r="HAL2" s="18"/>
      <c r="HAM2" s="18"/>
      <c r="HAN2" s="18"/>
      <c r="HAO2" s="18"/>
      <c r="HAP2" s="18"/>
      <c r="HAQ2" s="18"/>
      <c r="HAR2" s="18"/>
      <c r="HAS2" s="18"/>
      <c r="HAT2" s="18"/>
      <c r="HAU2" s="18"/>
      <c r="HAV2" s="18"/>
      <c r="HAW2" s="18"/>
      <c r="HAX2" s="18"/>
      <c r="HAY2" s="18"/>
      <c r="HAZ2" s="18"/>
      <c r="HBA2" s="18"/>
      <c r="HBB2" s="18"/>
      <c r="HBC2" s="18"/>
      <c r="HBD2" s="18"/>
      <c r="HBE2" s="18"/>
      <c r="HBF2" s="18"/>
      <c r="HBG2" s="18"/>
      <c r="HBH2" s="18"/>
      <c r="HBI2" s="18"/>
      <c r="HBJ2" s="18"/>
      <c r="HBK2" s="18"/>
      <c r="HBL2" s="18"/>
      <c r="HBM2" s="18"/>
      <c r="HBN2" s="18"/>
      <c r="HBO2" s="18"/>
      <c r="HBP2" s="18"/>
      <c r="HBQ2" s="18"/>
      <c r="HBR2" s="18"/>
      <c r="HBS2" s="18"/>
      <c r="HBT2" s="18"/>
      <c r="HBU2" s="18"/>
      <c r="HBV2" s="18"/>
      <c r="HBW2" s="18"/>
      <c r="HBX2" s="18"/>
      <c r="HBY2" s="18"/>
      <c r="HBZ2" s="18"/>
      <c r="HCA2" s="18"/>
      <c r="HCB2" s="18"/>
      <c r="HCC2" s="18"/>
      <c r="HCD2" s="18"/>
      <c r="HCE2" s="18"/>
      <c r="HCF2" s="18"/>
      <c r="HCG2" s="18"/>
      <c r="HCH2" s="18"/>
      <c r="HCI2" s="18"/>
      <c r="HCJ2" s="18"/>
      <c r="HCK2" s="18"/>
      <c r="HCL2" s="18"/>
      <c r="HCM2" s="18"/>
      <c r="HCN2" s="18"/>
      <c r="HCO2" s="18"/>
      <c r="HCP2" s="18"/>
      <c r="HCQ2" s="18"/>
      <c r="HCR2" s="18"/>
      <c r="HCS2" s="18"/>
      <c r="HCT2" s="18"/>
      <c r="HCU2" s="18"/>
      <c r="HCV2" s="18"/>
      <c r="HCW2" s="18"/>
      <c r="HCX2" s="18"/>
      <c r="HCY2" s="18"/>
      <c r="HCZ2" s="18"/>
      <c r="HDA2" s="18"/>
      <c r="HDB2" s="18"/>
      <c r="HDC2" s="18"/>
      <c r="HDD2" s="18"/>
      <c r="HDE2" s="18"/>
      <c r="HDF2" s="18"/>
      <c r="HDG2" s="18"/>
      <c r="HDH2" s="18"/>
      <c r="HDI2" s="18"/>
      <c r="HDJ2" s="18"/>
      <c r="HDK2" s="18"/>
      <c r="HDL2" s="18"/>
      <c r="HDM2" s="18"/>
      <c r="HDN2" s="18"/>
      <c r="HDO2" s="18"/>
      <c r="HDP2" s="18"/>
      <c r="HDQ2" s="18"/>
      <c r="HDR2" s="18"/>
      <c r="HDS2" s="18"/>
      <c r="HDT2" s="18"/>
      <c r="HDU2" s="18"/>
      <c r="HDV2" s="18"/>
      <c r="HDW2" s="18"/>
      <c r="HDX2" s="18"/>
      <c r="HDY2" s="18"/>
      <c r="HDZ2" s="18"/>
      <c r="HEA2" s="18"/>
      <c r="HEB2" s="18"/>
      <c r="HEC2" s="18"/>
      <c r="HED2" s="18"/>
      <c r="HEE2" s="18"/>
      <c r="HEF2" s="18"/>
      <c r="HEG2" s="18"/>
      <c r="HEH2" s="18"/>
      <c r="HEI2" s="18"/>
      <c r="HEJ2" s="18"/>
      <c r="HEK2" s="18"/>
      <c r="HEL2" s="18"/>
      <c r="HEM2" s="18"/>
      <c r="HEN2" s="18"/>
      <c r="HEO2" s="18"/>
      <c r="HEP2" s="18"/>
      <c r="HEQ2" s="18"/>
      <c r="HER2" s="18"/>
      <c r="HES2" s="18"/>
      <c r="HET2" s="18"/>
      <c r="HEU2" s="18"/>
      <c r="HEV2" s="18"/>
      <c r="HEW2" s="18"/>
      <c r="HEX2" s="18"/>
      <c r="HEY2" s="18"/>
      <c r="HEZ2" s="18"/>
      <c r="HFA2" s="18"/>
      <c r="HFB2" s="18"/>
      <c r="HFC2" s="18"/>
      <c r="HFD2" s="18"/>
      <c r="HFE2" s="18"/>
      <c r="HFF2" s="18"/>
      <c r="HFG2" s="18"/>
      <c r="HFH2" s="18"/>
      <c r="HFI2" s="18"/>
      <c r="HFJ2" s="18"/>
      <c r="HFK2" s="18"/>
      <c r="HFL2" s="18"/>
      <c r="HFM2" s="18"/>
      <c r="HFN2" s="18"/>
      <c r="HFO2" s="18"/>
      <c r="HFP2" s="18"/>
      <c r="HFQ2" s="18"/>
      <c r="HFR2" s="18"/>
      <c r="HFS2" s="18"/>
      <c r="HFT2" s="18"/>
      <c r="HFU2" s="18"/>
      <c r="HFV2" s="18"/>
      <c r="HFW2" s="18"/>
      <c r="HFX2" s="18"/>
      <c r="HFY2" s="18"/>
      <c r="HFZ2" s="18"/>
      <c r="HGA2" s="18"/>
      <c r="HGB2" s="18"/>
      <c r="HGC2" s="18"/>
      <c r="HGD2" s="18"/>
      <c r="HGE2" s="18"/>
      <c r="HGF2" s="18"/>
      <c r="HGG2" s="18"/>
      <c r="HGH2" s="18"/>
      <c r="HGI2" s="18"/>
      <c r="HGJ2" s="18"/>
      <c r="HGK2" s="18"/>
      <c r="HGL2" s="18"/>
      <c r="HGM2" s="18"/>
      <c r="HGN2" s="18"/>
      <c r="HGO2" s="18"/>
      <c r="HGP2" s="18"/>
      <c r="HGQ2" s="18"/>
      <c r="HGR2" s="18"/>
      <c r="HGS2" s="18"/>
      <c r="HGT2" s="18"/>
      <c r="HGU2" s="18"/>
      <c r="HGV2" s="18"/>
      <c r="HGW2" s="18"/>
      <c r="HGX2" s="18"/>
      <c r="HGY2" s="18"/>
      <c r="HGZ2" s="18"/>
      <c r="HHA2" s="18"/>
      <c r="HHB2" s="18"/>
      <c r="HHC2" s="18"/>
      <c r="HHD2" s="18"/>
      <c r="HHE2" s="18"/>
      <c r="HHF2" s="18"/>
      <c r="HHG2" s="18"/>
      <c r="HHH2" s="18"/>
      <c r="HHI2" s="18"/>
      <c r="HHJ2" s="18"/>
      <c r="HHK2" s="18"/>
      <c r="HHL2" s="18"/>
      <c r="HHM2" s="18"/>
      <c r="HHN2" s="18"/>
      <c r="HHO2" s="18"/>
      <c r="HHP2" s="18"/>
      <c r="HHQ2" s="18"/>
      <c r="HHR2" s="18"/>
      <c r="HHS2" s="18"/>
      <c r="HHT2" s="18"/>
      <c r="HHU2" s="18"/>
      <c r="HHV2" s="18"/>
      <c r="HHW2" s="18"/>
      <c r="HHX2" s="18"/>
      <c r="HHY2" s="18"/>
      <c r="HHZ2" s="18"/>
      <c r="HIA2" s="18"/>
      <c r="HIB2" s="18"/>
      <c r="HIC2" s="18"/>
      <c r="HID2" s="18"/>
      <c r="HIE2" s="18"/>
      <c r="HIF2" s="18"/>
      <c r="HIG2" s="18"/>
      <c r="HIH2" s="18"/>
      <c r="HII2" s="18"/>
      <c r="HIJ2" s="18"/>
      <c r="HIK2" s="18"/>
      <c r="HIL2" s="18"/>
      <c r="HIM2" s="18"/>
      <c r="HIN2" s="18"/>
      <c r="HIO2" s="18"/>
      <c r="HIP2" s="18"/>
      <c r="HIQ2" s="18"/>
      <c r="HIR2" s="18"/>
      <c r="HIS2" s="18"/>
      <c r="HIT2" s="18"/>
      <c r="HIU2" s="18"/>
      <c r="HIV2" s="18"/>
      <c r="HIW2" s="18"/>
      <c r="HIX2" s="18"/>
      <c r="HIY2" s="18"/>
      <c r="HIZ2" s="18"/>
      <c r="HJA2" s="18"/>
      <c r="HJB2" s="18"/>
      <c r="HJC2" s="18"/>
      <c r="HJD2" s="18"/>
      <c r="HJE2" s="18"/>
      <c r="HJF2" s="18"/>
      <c r="HJG2" s="18"/>
      <c r="HJH2" s="18"/>
      <c r="HJI2" s="18"/>
      <c r="HJJ2" s="18"/>
      <c r="HJK2" s="18"/>
      <c r="HJL2" s="18"/>
      <c r="HJM2" s="18"/>
      <c r="HJN2" s="18"/>
      <c r="HJO2" s="18"/>
      <c r="HJP2" s="18"/>
      <c r="HJQ2" s="18"/>
      <c r="HJR2" s="18"/>
      <c r="HJS2" s="18"/>
      <c r="HJT2" s="18"/>
      <c r="HJU2" s="18"/>
      <c r="HJV2" s="18"/>
      <c r="HJW2" s="18"/>
      <c r="HJX2" s="18"/>
      <c r="HJY2" s="18"/>
      <c r="HJZ2" s="18"/>
      <c r="HKA2" s="18"/>
      <c r="HKB2" s="18"/>
      <c r="HKC2" s="18"/>
      <c r="HKD2" s="18"/>
      <c r="HKE2" s="18"/>
      <c r="HKF2" s="18"/>
      <c r="HKG2" s="18"/>
      <c r="HKH2" s="18"/>
      <c r="HKI2" s="18"/>
      <c r="HKJ2" s="18"/>
      <c r="HKK2" s="18"/>
      <c r="HKL2" s="18"/>
      <c r="HKM2" s="18"/>
      <c r="HKN2" s="18"/>
      <c r="HKO2" s="18"/>
      <c r="HKP2" s="18"/>
      <c r="HKQ2" s="18"/>
      <c r="HKR2" s="18"/>
      <c r="HKS2" s="18"/>
      <c r="HKT2" s="18"/>
      <c r="HKU2" s="18"/>
      <c r="HKV2" s="18"/>
      <c r="HKW2" s="18"/>
      <c r="HKX2" s="18"/>
      <c r="HKY2" s="18"/>
      <c r="HKZ2" s="18"/>
      <c r="HLA2" s="18"/>
      <c r="HLB2" s="18"/>
      <c r="HLC2" s="18"/>
      <c r="HLD2" s="18"/>
      <c r="HLE2" s="18"/>
      <c r="HLF2" s="18"/>
      <c r="HLG2" s="18"/>
      <c r="HLH2" s="18"/>
      <c r="HLI2" s="18"/>
      <c r="HLJ2" s="18"/>
      <c r="HLK2" s="18"/>
      <c r="HLL2" s="18"/>
      <c r="HLM2" s="18"/>
      <c r="HLN2" s="18"/>
      <c r="HLO2" s="18"/>
      <c r="HLP2" s="18"/>
      <c r="HLQ2" s="18"/>
      <c r="HLR2" s="18"/>
      <c r="HLS2" s="18"/>
      <c r="HLT2" s="18"/>
      <c r="HLU2" s="18"/>
      <c r="HLV2" s="18"/>
      <c r="HLW2" s="18"/>
      <c r="HLX2" s="18"/>
      <c r="HLY2" s="18"/>
      <c r="HLZ2" s="18"/>
      <c r="HMA2" s="18"/>
      <c r="HMB2" s="18"/>
      <c r="HMC2" s="18"/>
      <c r="HMD2" s="18"/>
      <c r="HME2" s="18"/>
      <c r="HMF2" s="18"/>
      <c r="HMG2" s="18"/>
      <c r="HMH2" s="18"/>
      <c r="HMI2" s="18"/>
      <c r="HMJ2" s="18"/>
      <c r="HMK2" s="18"/>
      <c r="HML2" s="18"/>
      <c r="HMM2" s="18"/>
      <c r="HMN2" s="18"/>
      <c r="HMO2" s="18"/>
      <c r="HMP2" s="18"/>
      <c r="HMQ2" s="18"/>
      <c r="HMR2" s="18"/>
      <c r="HMS2" s="18"/>
      <c r="HMT2" s="18"/>
      <c r="HMU2" s="18"/>
      <c r="HMV2" s="18"/>
      <c r="HMW2" s="18"/>
      <c r="HMX2" s="18"/>
      <c r="HMY2" s="18"/>
      <c r="HMZ2" s="18"/>
      <c r="HNA2" s="18"/>
      <c r="HNB2" s="18"/>
      <c r="HNC2" s="18"/>
      <c r="HND2" s="18"/>
      <c r="HNE2" s="18"/>
      <c r="HNF2" s="18"/>
      <c r="HNG2" s="18"/>
      <c r="HNH2" s="18"/>
      <c r="HNI2" s="18"/>
      <c r="HNJ2" s="18"/>
      <c r="HNK2" s="18"/>
      <c r="HNL2" s="18"/>
      <c r="HNM2" s="18"/>
      <c r="HNN2" s="18"/>
      <c r="HNO2" s="18"/>
      <c r="HNP2" s="18"/>
      <c r="HNQ2" s="18"/>
      <c r="HNR2" s="18"/>
      <c r="HNS2" s="18"/>
      <c r="HNT2" s="18"/>
      <c r="HNU2" s="18"/>
      <c r="HNV2" s="18"/>
      <c r="HNW2" s="18"/>
      <c r="HNX2" s="18"/>
      <c r="HNY2" s="18"/>
      <c r="HNZ2" s="18"/>
      <c r="HOA2" s="18"/>
      <c r="HOB2" s="18"/>
      <c r="HOC2" s="18"/>
      <c r="HOD2" s="18"/>
      <c r="HOE2" s="18"/>
      <c r="HOF2" s="18"/>
      <c r="HOG2" s="18"/>
      <c r="HOH2" s="18"/>
      <c r="HOI2" s="18"/>
      <c r="HOJ2" s="18"/>
      <c r="HOK2" s="18"/>
      <c r="HOL2" s="18"/>
      <c r="HOM2" s="18"/>
      <c r="HON2" s="18"/>
      <c r="HOO2" s="18"/>
      <c r="HOP2" s="18"/>
      <c r="HOQ2" s="18"/>
      <c r="HOR2" s="18"/>
      <c r="HOS2" s="18"/>
      <c r="HOT2" s="18"/>
      <c r="HOU2" s="18"/>
      <c r="HOV2" s="18"/>
      <c r="HOW2" s="18"/>
      <c r="HOX2" s="18"/>
      <c r="HOY2" s="18"/>
      <c r="HOZ2" s="18"/>
      <c r="HPA2" s="18"/>
      <c r="HPB2" s="18"/>
      <c r="HPC2" s="18"/>
      <c r="HPD2" s="18"/>
      <c r="HPE2" s="18"/>
      <c r="HPF2" s="18"/>
      <c r="HPG2" s="18"/>
      <c r="HPH2" s="18"/>
      <c r="HPI2" s="18"/>
      <c r="HPJ2" s="18"/>
      <c r="HPK2" s="18"/>
      <c r="HPL2" s="18"/>
      <c r="HPM2" s="18"/>
      <c r="HPN2" s="18"/>
      <c r="HPO2" s="18"/>
      <c r="HPP2" s="18"/>
      <c r="HPQ2" s="18"/>
      <c r="HPR2" s="18"/>
      <c r="HPS2" s="18"/>
      <c r="HPT2" s="18"/>
      <c r="HPU2" s="18"/>
      <c r="HPV2" s="18"/>
      <c r="HPW2" s="18"/>
      <c r="HPX2" s="18"/>
      <c r="HPY2" s="18"/>
      <c r="HPZ2" s="18"/>
      <c r="HQA2" s="18"/>
      <c r="HQB2" s="18"/>
      <c r="HQC2" s="18"/>
      <c r="HQD2" s="18"/>
      <c r="HQE2" s="18"/>
      <c r="HQF2" s="18"/>
      <c r="HQG2" s="18"/>
      <c r="HQH2" s="18"/>
      <c r="HQI2" s="18"/>
      <c r="HQJ2" s="18"/>
      <c r="HQK2" s="18"/>
      <c r="HQL2" s="18"/>
      <c r="HQM2" s="18"/>
      <c r="HQN2" s="18"/>
      <c r="HQO2" s="18"/>
      <c r="HQP2" s="18"/>
      <c r="HQQ2" s="18"/>
      <c r="HQR2" s="18"/>
      <c r="HQS2" s="18"/>
      <c r="HQT2" s="18"/>
      <c r="HQU2" s="18"/>
      <c r="HQV2" s="18"/>
      <c r="HQW2" s="18"/>
      <c r="HQX2" s="18"/>
      <c r="HQY2" s="18"/>
      <c r="HQZ2" s="18"/>
      <c r="HRA2" s="18"/>
      <c r="HRB2" s="18"/>
      <c r="HRC2" s="18"/>
      <c r="HRD2" s="18"/>
      <c r="HRE2" s="18"/>
      <c r="HRF2" s="18"/>
      <c r="HRG2" s="18"/>
      <c r="HRH2" s="18"/>
      <c r="HRI2" s="18"/>
      <c r="HRJ2" s="18"/>
      <c r="HRK2" s="18"/>
      <c r="HRL2" s="18"/>
      <c r="HRM2" s="18"/>
      <c r="HRN2" s="18"/>
      <c r="HRO2" s="18"/>
      <c r="HRP2" s="18"/>
      <c r="HRQ2" s="18"/>
      <c r="HRR2" s="18"/>
      <c r="HRS2" s="18"/>
      <c r="HRT2" s="18"/>
      <c r="HRU2" s="18"/>
      <c r="HRV2" s="18"/>
      <c r="HRW2" s="18"/>
      <c r="HRX2" s="18"/>
      <c r="HRY2" s="18"/>
      <c r="HRZ2" s="18"/>
      <c r="HSA2" s="18"/>
      <c r="HSB2" s="18"/>
      <c r="HSC2" s="18"/>
      <c r="HSD2" s="18"/>
      <c r="HSE2" s="18"/>
      <c r="HSF2" s="18"/>
      <c r="HSG2" s="18"/>
      <c r="HSH2" s="18"/>
      <c r="HSI2" s="18"/>
      <c r="HSJ2" s="18"/>
      <c r="HSK2" s="18"/>
      <c r="HSL2" s="18"/>
      <c r="HSM2" s="18"/>
      <c r="HSN2" s="18"/>
      <c r="HSO2" s="18"/>
      <c r="HSP2" s="18"/>
      <c r="HSQ2" s="18"/>
      <c r="HSR2" s="18"/>
      <c r="HSS2" s="18"/>
      <c r="HST2" s="18"/>
      <c r="HSU2" s="18"/>
      <c r="HSV2" s="18"/>
      <c r="HSW2" s="18"/>
      <c r="HSX2" s="18"/>
      <c r="HSY2" s="18"/>
      <c r="HSZ2" s="18"/>
      <c r="HTA2" s="18"/>
      <c r="HTB2" s="18"/>
      <c r="HTC2" s="18"/>
      <c r="HTD2" s="18"/>
      <c r="HTE2" s="18"/>
      <c r="HTF2" s="18"/>
      <c r="HTG2" s="18"/>
      <c r="HTH2" s="18"/>
      <c r="HTI2" s="18"/>
      <c r="HTJ2" s="18"/>
      <c r="HTK2" s="18"/>
      <c r="HTL2" s="18"/>
      <c r="HTM2" s="18"/>
      <c r="HTN2" s="18"/>
      <c r="HTO2" s="18"/>
      <c r="HTP2" s="18"/>
      <c r="HTQ2" s="18"/>
      <c r="HTR2" s="18"/>
      <c r="HTS2" s="18"/>
      <c r="HTT2" s="18"/>
      <c r="HTU2" s="18"/>
      <c r="HTV2" s="18"/>
      <c r="HTW2" s="18"/>
      <c r="HTX2" s="18"/>
      <c r="HTY2" s="18"/>
      <c r="HTZ2" s="18"/>
      <c r="HUA2" s="18"/>
      <c r="HUB2" s="18"/>
      <c r="HUC2" s="18"/>
      <c r="HUD2" s="18"/>
      <c r="HUE2" s="18"/>
      <c r="HUF2" s="18"/>
      <c r="HUG2" s="18"/>
      <c r="HUH2" s="18"/>
      <c r="HUI2" s="18"/>
      <c r="HUJ2" s="18"/>
      <c r="HUK2" s="18"/>
      <c r="HUL2" s="18"/>
      <c r="HUM2" s="18"/>
      <c r="HUN2" s="18"/>
      <c r="HUO2" s="18"/>
      <c r="HUP2" s="18"/>
      <c r="HUQ2" s="18"/>
      <c r="HUR2" s="18"/>
      <c r="HUS2" s="18"/>
      <c r="HUT2" s="18"/>
      <c r="HUU2" s="18"/>
      <c r="HUV2" s="18"/>
      <c r="HUW2" s="18"/>
      <c r="HUX2" s="18"/>
      <c r="HUY2" s="18"/>
      <c r="HUZ2" s="18"/>
      <c r="HVA2" s="18"/>
      <c r="HVB2" s="18"/>
      <c r="HVC2" s="18"/>
      <c r="HVD2" s="18"/>
      <c r="HVE2" s="18"/>
      <c r="HVF2" s="18"/>
      <c r="HVG2" s="18"/>
      <c r="HVH2" s="18"/>
      <c r="HVI2" s="18"/>
      <c r="HVJ2" s="18"/>
      <c r="HVK2" s="18"/>
      <c r="HVL2" s="18"/>
      <c r="HVM2" s="18"/>
      <c r="HVN2" s="18"/>
      <c r="HVO2" s="18"/>
      <c r="HVP2" s="18"/>
      <c r="HVQ2" s="18"/>
      <c r="HVR2" s="18"/>
      <c r="HVS2" s="18"/>
      <c r="HVT2" s="18"/>
      <c r="HVU2" s="18"/>
      <c r="HVV2" s="18"/>
      <c r="HVW2" s="18"/>
      <c r="HVX2" s="18"/>
      <c r="HVY2" s="18"/>
      <c r="HVZ2" s="18"/>
      <c r="HWA2" s="18"/>
      <c r="HWB2" s="18"/>
      <c r="HWC2" s="18"/>
      <c r="HWD2" s="18"/>
      <c r="HWE2" s="18"/>
      <c r="HWF2" s="18"/>
      <c r="HWG2" s="18"/>
      <c r="HWH2" s="18"/>
      <c r="HWI2" s="18"/>
      <c r="HWJ2" s="18"/>
      <c r="HWK2" s="18"/>
      <c r="HWL2" s="18"/>
      <c r="HWM2" s="18"/>
      <c r="HWN2" s="18"/>
      <c r="HWO2" s="18"/>
      <c r="HWP2" s="18"/>
      <c r="HWQ2" s="18"/>
      <c r="HWR2" s="18"/>
      <c r="HWS2" s="18"/>
      <c r="HWT2" s="18"/>
      <c r="HWU2" s="18"/>
      <c r="HWV2" s="18"/>
      <c r="HWW2" s="18"/>
      <c r="HWX2" s="18"/>
      <c r="HWY2" s="18"/>
      <c r="HWZ2" s="18"/>
      <c r="HXA2" s="18"/>
      <c r="HXB2" s="18"/>
      <c r="HXC2" s="18"/>
      <c r="HXD2" s="18"/>
      <c r="HXE2" s="18"/>
      <c r="HXF2" s="18"/>
      <c r="HXG2" s="18"/>
      <c r="HXH2" s="18"/>
      <c r="HXI2" s="18"/>
      <c r="HXJ2" s="18"/>
      <c r="HXK2" s="18"/>
      <c r="HXL2" s="18"/>
      <c r="HXM2" s="18"/>
      <c r="HXN2" s="18"/>
      <c r="HXO2" s="18"/>
      <c r="HXP2" s="18"/>
      <c r="HXQ2" s="18"/>
      <c r="HXR2" s="18"/>
      <c r="HXS2" s="18"/>
      <c r="HXT2" s="18"/>
      <c r="HXU2" s="18"/>
      <c r="HXV2" s="18"/>
      <c r="HXW2" s="18"/>
      <c r="HXX2" s="18"/>
      <c r="HXY2" s="18"/>
      <c r="HXZ2" s="18"/>
      <c r="HYA2" s="18"/>
      <c r="HYB2" s="18"/>
      <c r="HYC2" s="18"/>
      <c r="HYD2" s="18"/>
      <c r="HYE2" s="18"/>
      <c r="HYF2" s="18"/>
      <c r="HYG2" s="18"/>
      <c r="HYH2" s="18"/>
      <c r="HYI2" s="18"/>
      <c r="HYJ2" s="18"/>
      <c r="HYK2" s="18"/>
      <c r="HYL2" s="18"/>
      <c r="HYM2" s="18"/>
      <c r="HYN2" s="18"/>
      <c r="HYO2" s="18"/>
      <c r="HYP2" s="18"/>
      <c r="HYQ2" s="18"/>
      <c r="HYR2" s="18"/>
      <c r="HYS2" s="18"/>
      <c r="HYT2" s="18"/>
      <c r="HYU2" s="18"/>
      <c r="HYV2" s="18"/>
      <c r="HYW2" s="18"/>
      <c r="HYX2" s="18"/>
      <c r="HYY2" s="18"/>
      <c r="HYZ2" s="18"/>
      <c r="HZA2" s="18"/>
      <c r="HZB2" s="18"/>
      <c r="HZC2" s="18"/>
      <c r="HZD2" s="18"/>
      <c r="HZE2" s="18"/>
      <c r="HZF2" s="18"/>
      <c r="HZG2" s="18"/>
      <c r="HZH2" s="18"/>
      <c r="HZI2" s="18"/>
      <c r="HZJ2" s="18"/>
      <c r="HZK2" s="18"/>
      <c r="HZL2" s="18"/>
      <c r="HZM2" s="18"/>
      <c r="HZN2" s="18"/>
      <c r="HZO2" s="18"/>
      <c r="HZP2" s="18"/>
      <c r="HZQ2" s="18"/>
      <c r="HZR2" s="18"/>
      <c r="HZS2" s="18"/>
      <c r="HZT2" s="18"/>
      <c r="HZU2" s="18"/>
      <c r="HZV2" s="18"/>
      <c r="HZW2" s="18"/>
      <c r="HZX2" s="18"/>
      <c r="HZY2" s="18"/>
      <c r="HZZ2" s="18"/>
      <c r="IAA2" s="18"/>
      <c r="IAB2" s="18"/>
      <c r="IAC2" s="18"/>
      <c r="IAD2" s="18"/>
      <c r="IAE2" s="18"/>
      <c r="IAF2" s="18"/>
      <c r="IAG2" s="18"/>
      <c r="IAH2" s="18"/>
      <c r="IAI2" s="18"/>
      <c r="IAJ2" s="18"/>
      <c r="IAK2" s="18"/>
      <c r="IAL2" s="18"/>
      <c r="IAM2" s="18"/>
      <c r="IAN2" s="18"/>
      <c r="IAO2" s="18"/>
      <c r="IAP2" s="18"/>
      <c r="IAQ2" s="18"/>
      <c r="IAR2" s="18"/>
      <c r="IAS2" s="18"/>
      <c r="IAT2" s="18"/>
      <c r="IAU2" s="18"/>
      <c r="IAV2" s="18"/>
      <c r="IAW2" s="18"/>
      <c r="IAX2" s="18"/>
      <c r="IAY2" s="18"/>
      <c r="IAZ2" s="18"/>
      <c r="IBA2" s="18"/>
      <c r="IBB2" s="18"/>
      <c r="IBC2" s="18"/>
      <c r="IBD2" s="18"/>
      <c r="IBE2" s="18"/>
      <c r="IBF2" s="18"/>
      <c r="IBG2" s="18"/>
      <c r="IBH2" s="18"/>
      <c r="IBI2" s="18"/>
      <c r="IBJ2" s="18"/>
      <c r="IBK2" s="18"/>
      <c r="IBL2" s="18"/>
      <c r="IBM2" s="18"/>
      <c r="IBN2" s="18"/>
      <c r="IBO2" s="18"/>
      <c r="IBP2" s="18"/>
      <c r="IBQ2" s="18"/>
      <c r="IBR2" s="18"/>
      <c r="IBS2" s="18"/>
      <c r="IBT2" s="18"/>
      <c r="IBU2" s="18"/>
      <c r="IBV2" s="18"/>
      <c r="IBW2" s="18"/>
      <c r="IBX2" s="18"/>
      <c r="IBY2" s="18"/>
      <c r="IBZ2" s="18"/>
      <c r="ICA2" s="18"/>
      <c r="ICB2" s="18"/>
      <c r="ICC2" s="18"/>
      <c r="ICD2" s="18"/>
      <c r="ICE2" s="18"/>
      <c r="ICF2" s="18"/>
      <c r="ICG2" s="18"/>
      <c r="ICH2" s="18"/>
      <c r="ICI2" s="18"/>
      <c r="ICJ2" s="18"/>
      <c r="ICK2" s="18"/>
      <c r="ICL2" s="18"/>
      <c r="ICM2" s="18"/>
      <c r="ICN2" s="18"/>
      <c r="ICO2" s="18"/>
      <c r="ICP2" s="18"/>
      <c r="ICQ2" s="18"/>
      <c r="ICR2" s="18"/>
      <c r="ICS2" s="18"/>
      <c r="ICT2" s="18"/>
      <c r="ICU2" s="18"/>
      <c r="ICV2" s="18"/>
      <c r="ICW2" s="18"/>
      <c r="ICX2" s="18"/>
      <c r="ICY2" s="18"/>
      <c r="ICZ2" s="18"/>
      <c r="IDA2" s="18"/>
      <c r="IDB2" s="18"/>
      <c r="IDC2" s="18"/>
      <c r="IDD2" s="18"/>
      <c r="IDE2" s="18"/>
      <c r="IDF2" s="18"/>
      <c r="IDG2" s="18"/>
      <c r="IDH2" s="18"/>
      <c r="IDI2" s="18"/>
      <c r="IDJ2" s="18"/>
      <c r="IDK2" s="18"/>
      <c r="IDL2" s="18"/>
      <c r="IDM2" s="18"/>
      <c r="IDN2" s="18"/>
      <c r="IDO2" s="18"/>
      <c r="IDP2" s="18"/>
      <c r="IDQ2" s="18"/>
      <c r="IDR2" s="18"/>
      <c r="IDS2" s="18"/>
      <c r="IDT2" s="18"/>
      <c r="IDU2" s="18"/>
      <c r="IDV2" s="18"/>
      <c r="IDW2" s="18"/>
      <c r="IDX2" s="18"/>
      <c r="IDY2" s="18"/>
      <c r="IDZ2" s="18"/>
      <c r="IEA2" s="18"/>
      <c r="IEB2" s="18"/>
      <c r="IEC2" s="18"/>
      <c r="IED2" s="18"/>
      <c r="IEE2" s="18"/>
      <c r="IEF2" s="18"/>
      <c r="IEG2" s="18"/>
      <c r="IEH2" s="18"/>
      <c r="IEI2" s="18"/>
      <c r="IEJ2" s="18"/>
      <c r="IEK2" s="18"/>
      <c r="IEL2" s="18"/>
      <c r="IEM2" s="18"/>
      <c r="IEN2" s="18"/>
      <c r="IEO2" s="18"/>
      <c r="IEP2" s="18"/>
      <c r="IEQ2" s="18"/>
      <c r="IER2" s="18"/>
      <c r="IES2" s="18"/>
      <c r="IET2" s="18"/>
      <c r="IEU2" s="18"/>
      <c r="IEV2" s="18"/>
      <c r="IEW2" s="18"/>
      <c r="IEX2" s="18"/>
      <c r="IEY2" s="18"/>
      <c r="IEZ2" s="18"/>
      <c r="IFA2" s="18"/>
      <c r="IFB2" s="18"/>
      <c r="IFC2" s="18"/>
      <c r="IFD2" s="18"/>
      <c r="IFE2" s="18"/>
      <c r="IFF2" s="18"/>
      <c r="IFG2" s="18"/>
      <c r="IFH2" s="18"/>
      <c r="IFI2" s="18"/>
      <c r="IFJ2" s="18"/>
      <c r="IFK2" s="18"/>
      <c r="IFL2" s="18"/>
      <c r="IFM2" s="18"/>
      <c r="IFN2" s="18"/>
      <c r="IFO2" s="18"/>
      <c r="IFP2" s="18"/>
      <c r="IFQ2" s="18"/>
      <c r="IFR2" s="18"/>
      <c r="IFS2" s="18"/>
      <c r="IFT2" s="18"/>
      <c r="IFU2" s="18"/>
      <c r="IFV2" s="18"/>
      <c r="IFW2" s="18"/>
      <c r="IFX2" s="18"/>
      <c r="IFY2" s="18"/>
      <c r="IFZ2" s="18"/>
      <c r="IGA2" s="18"/>
      <c r="IGB2" s="18"/>
      <c r="IGC2" s="18"/>
      <c r="IGD2" s="18"/>
      <c r="IGE2" s="18"/>
      <c r="IGF2" s="18"/>
      <c r="IGG2" s="18"/>
      <c r="IGH2" s="18"/>
      <c r="IGI2" s="18"/>
      <c r="IGJ2" s="18"/>
      <c r="IGK2" s="18"/>
      <c r="IGL2" s="18"/>
      <c r="IGM2" s="18"/>
      <c r="IGN2" s="18"/>
      <c r="IGO2" s="18"/>
      <c r="IGP2" s="18"/>
      <c r="IGQ2" s="18"/>
      <c r="IGR2" s="18"/>
      <c r="IGS2" s="18"/>
      <c r="IGT2" s="18"/>
      <c r="IGU2" s="18"/>
      <c r="IGV2" s="18"/>
      <c r="IGW2" s="18"/>
      <c r="IGX2" s="18"/>
      <c r="IGY2" s="18"/>
      <c r="IGZ2" s="18"/>
      <c r="IHA2" s="18"/>
      <c r="IHB2" s="18"/>
      <c r="IHC2" s="18"/>
      <c r="IHD2" s="18"/>
      <c r="IHE2" s="18"/>
      <c r="IHF2" s="18"/>
      <c r="IHG2" s="18"/>
      <c r="IHH2" s="18"/>
      <c r="IHI2" s="18"/>
      <c r="IHJ2" s="18"/>
      <c r="IHK2" s="18"/>
      <c r="IHL2" s="18"/>
      <c r="IHM2" s="18"/>
      <c r="IHN2" s="18"/>
      <c r="IHO2" s="18"/>
      <c r="IHP2" s="18"/>
      <c r="IHQ2" s="18"/>
      <c r="IHR2" s="18"/>
      <c r="IHS2" s="18"/>
      <c r="IHT2" s="18"/>
      <c r="IHU2" s="18"/>
      <c r="IHV2" s="18"/>
      <c r="IHW2" s="18"/>
      <c r="IHX2" s="18"/>
      <c r="IHY2" s="18"/>
      <c r="IHZ2" s="18"/>
      <c r="IIA2" s="18"/>
      <c r="IIB2" s="18"/>
      <c r="IIC2" s="18"/>
      <c r="IID2" s="18"/>
      <c r="IIE2" s="18"/>
      <c r="IIF2" s="18"/>
      <c r="IIG2" s="18"/>
      <c r="IIH2" s="18"/>
      <c r="III2" s="18"/>
      <c r="IIJ2" s="18"/>
      <c r="IIK2" s="18"/>
      <c r="IIL2" s="18"/>
      <c r="IIM2" s="18"/>
      <c r="IIN2" s="18"/>
      <c r="IIO2" s="18"/>
      <c r="IIP2" s="18"/>
      <c r="IIQ2" s="18"/>
      <c r="IIR2" s="18"/>
      <c r="IIS2" s="18"/>
      <c r="IIT2" s="18"/>
      <c r="IIU2" s="18"/>
      <c r="IIV2" s="18"/>
      <c r="IIW2" s="18"/>
      <c r="IIX2" s="18"/>
      <c r="IIY2" s="18"/>
      <c r="IIZ2" s="18"/>
      <c r="IJA2" s="18"/>
      <c r="IJB2" s="18"/>
      <c r="IJC2" s="18"/>
      <c r="IJD2" s="18"/>
      <c r="IJE2" s="18"/>
      <c r="IJF2" s="18"/>
      <c r="IJG2" s="18"/>
      <c r="IJH2" s="18"/>
      <c r="IJI2" s="18"/>
      <c r="IJJ2" s="18"/>
      <c r="IJK2" s="18"/>
      <c r="IJL2" s="18"/>
      <c r="IJM2" s="18"/>
      <c r="IJN2" s="18"/>
      <c r="IJO2" s="18"/>
      <c r="IJP2" s="18"/>
      <c r="IJQ2" s="18"/>
      <c r="IJR2" s="18"/>
      <c r="IJS2" s="18"/>
      <c r="IJT2" s="18"/>
      <c r="IJU2" s="18"/>
      <c r="IJV2" s="18"/>
      <c r="IJW2" s="18"/>
      <c r="IJX2" s="18"/>
      <c r="IJY2" s="18"/>
      <c r="IJZ2" s="18"/>
      <c r="IKA2" s="18"/>
      <c r="IKB2" s="18"/>
      <c r="IKC2" s="18"/>
      <c r="IKD2" s="18"/>
      <c r="IKE2" s="18"/>
      <c r="IKF2" s="18"/>
      <c r="IKG2" s="18"/>
      <c r="IKH2" s="18"/>
      <c r="IKI2" s="18"/>
      <c r="IKJ2" s="18"/>
      <c r="IKK2" s="18"/>
      <c r="IKL2" s="18"/>
      <c r="IKM2" s="18"/>
      <c r="IKN2" s="18"/>
      <c r="IKO2" s="18"/>
      <c r="IKP2" s="18"/>
      <c r="IKQ2" s="18"/>
      <c r="IKR2" s="18"/>
      <c r="IKS2" s="18"/>
      <c r="IKT2" s="18"/>
      <c r="IKU2" s="18"/>
      <c r="IKV2" s="18"/>
      <c r="IKW2" s="18"/>
      <c r="IKX2" s="18"/>
      <c r="IKY2" s="18"/>
      <c r="IKZ2" s="18"/>
      <c r="ILA2" s="18"/>
      <c r="ILB2" s="18"/>
      <c r="ILC2" s="18"/>
      <c r="ILD2" s="18"/>
      <c r="ILE2" s="18"/>
      <c r="ILF2" s="18"/>
      <c r="ILG2" s="18"/>
      <c r="ILH2" s="18"/>
      <c r="ILI2" s="18"/>
      <c r="ILJ2" s="18"/>
      <c r="ILK2" s="18"/>
      <c r="ILL2" s="18"/>
      <c r="ILM2" s="18"/>
      <c r="ILN2" s="18"/>
      <c r="ILO2" s="18"/>
      <c r="ILP2" s="18"/>
      <c r="ILQ2" s="18"/>
      <c r="ILR2" s="18"/>
      <c r="ILS2" s="18"/>
      <c r="ILT2" s="18"/>
      <c r="ILU2" s="18"/>
      <c r="ILV2" s="18"/>
      <c r="ILW2" s="18"/>
      <c r="ILX2" s="18"/>
      <c r="ILY2" s="18"/>
      <c r="ILZ2" s="18"/>
      <c r="IMA2" s="18"/>
      <c r="IMB2" s="18"/>
      <c r="IMC2" s="18"/>
      <c r="IMD2" s="18"/>
      <c r="IME2" s="18"/>
      <c r="IMF2" s="18"/>
      <c r="IMG2" s="18"/>
      <c r="IMH2" s="18"/>
      <c r="IMI2" s="18"/>
      <c r="IMJ2" s="18"/>
      <c r="IMK2" s="18"/>
      <c r="IML2" s="18"/>
      <c r="IMM2" s="18"/>
      <c r="IMN2" s="18"/>
      <c r="IMO2" s="18"/>
      <c r="IMP2" s="18"/>
      <c r="IMQ2" s="18"/>
      <c r="IMR2" s="18"/>
      <c r="IMS2" s="18"/>
      <c r="IMT2" s="18"/>
      <c r="IMU2" s="18"/>
      <c r="IMV2" s="18"/>
      <c r="IMW2" s="18"/>
      <c r="IMX2" s="18"/>
      <c r="IMY2" s="18"/>
      <c r="IMZ2" s="18"/>
      <c r="INA2" s="18"/>
      <c r="INB2" s="18"/>
      <c r="INC2" s="18"/>
      <c r="IND2" s="18"/>
      <c r="INE2" s="18"/>
      <c r="INF2" s="18"/>
      <c r="ING2" s="18"/>
      <c r="INH2" s="18"/>
      <c r="INI2" s="18"/>
      <c r="INJ2" s="18"/>
      <c r="INK2" s="18"/>
      <c r="INL2" s="18"/>
      <c r="INM2" s="18"/>
      <c r="INN2" s="18"/>
      <c r="INO2" s="18"/>
      <c r="INP2" s="18"/>
      <c r="INQ2" s="18"/>
      <c r="INR2" s="18"/>
      <c r="INS2" s="18"/>
      <c r="INT2" s="18"/>
      <c r="INU2" s="18"/>
      <c r="INV2" s="18"/>
      <c r="INW2" s="18"/>
      <c r="INX2" s="18"/>
      <c r="INY2" s="18"/>
      <c r="INZ2" s="18"/>
      <c r="IOA2" s="18"/>
      <c r="IOB2" s="18"/>
      <c r="IOC2" s="18"/>
      <c r="IOD2" s="18"/>
      <c r="IOE2" s="18"/>
      <c r="IOF2" s="18"/>
      <c r="IOG2" s="18"/>
      <c r="IOH2" s="18"/>
      <c r="IOI2" s="18"/>
      <c r="IOJ2" s="18"/>
      <c r="IOK2" s="18"/>
      <c r="IOL2" s="18"/>
      <c r="IOM2" s="18"/>
      <c r="ION2" s="18"/>
      <c r="IOO2" s="18"/>
      <c r="IOP2" s="18"/>
      <c r="IOQ2" s="18"/>
      <c r="IOR2" s="18"/>
      <c r="IOS2" s="18"/>
      <c r="IOT2" s="18"/>
      <c r="IOU2" s="18"/>
      <c r="IOV2" s="18"/>
      <c r="IOW2" s="18"/>
      <c r="IOX2" s="18"/>
      <c r="IOY2" s="18"/>
      <c r="IOZ2" s="18"/>
      <c r="IPA2" s="18"/>
      <c r="IPB2" s="18"/>
      <c r="IPC2" s="18"/>
      <c r="IPD2" s="18"/>
      <c r="IPE2" s="18"/>
      <c r="IPF2" s="18"/>
      <c r="IPG2" s="18"/>
      <c r="IPH2" s="18"/>
      <c r="IPI2" s="18"/>
      <c r="IPJ2" s="18"/>
      <c r="IPK2" s="18"/>
      <c r="IPL2" s="18"/>
      <c r="IPM2" s="18"/>
      <c r="IPN2" s="18"/>
      <c r="IPO2" s="18"/>
      <c r="IPP2" s="18"/>
      <c r="IPQ2" s="18"/>
      <c r="IPR2" s="18"/>
      <c r="IPS2" s="18"/>
      <c r="IPT2" s="18"/>
      <c r="IPU2" s="18"/>
      <c r="IPV2" s="18"/>
      <c r="IPW2" s="18"/>
      <c r="IPX2" s="18"/>
      <c r="IPY2" s="18"/>
      <c r="IPZ2" s="18"/>
      <c r="IQA2" s="18"/>
      <c r="IQB2" s="18"/>
      <c r="IQC2" s="18"/>
      <c r="IQD2" s="18"/>
      <c r="IQE2" s="18"/>
      <c r="IQF2" s="18"/>
      <c r="IQG2" s="18"/>
      <c r="IQH2" s="18"/>
      <c r="IQI2" s="18"/>
      <c r="IQJ2" s="18"/>
      <c r="IQK2" s="18"/>
      <c r="IQL2" s="18"/>
      <c r="IQM2" s="18"/>
      <c r="IQN2" s="18"/>
      <c r="IQO2" s="18"/>
      <c r="IQP2" s="18"/>
      <c r="IQQ2" s="18"/>
      <c r="IQR2" s="18"/>
      <c r="IQS2" s="18"/>
      <c r="IQT2" s="18"/>
      <c r="IQU2" s="18"/>
      <c r="IQV2" s="18"/>
      <c r="IQW2" s="18"/>
      <c r="IQX2" s="18"/>
      <c r="IQY2" s="18"/>
      <c r="IQZ2" s="18"/>
      <c r="IRA2" s="18"/>
      <c r="IRB2" s="18"/>
      <c r="IRC2" s="18"/>
      <c r="IRD2" s="18"/>
      <c r="IRE2" s="18"/>
      <c r="IRF2" s="18"/>
      <c r="IRG2" s="18"/>
      <c r="IRH2" s="18"/>
      <c r="IRI2" s="18"/>
      <c r="IRJ2" s="18"/>
      <c r="IRK2" s="18"/>
      <c r="IRL2" s="18"/>
      <c r="IRM2" s="18"/>
      <c r="IRN2" s="18"/>
      <c r="IRO2" s="18"/>
      <c r="IRP2" s="18"/>
      <c r="IRQ2" s="18"/>
      <c r="IRR2" s="18"/>
      <c r="IRS2" s="18"/>
      <c r="IRT2" s="18"/>
      <c r="IRU2" s="18"/>
      <c r="IRV2" s="18"/>
      <c r="IRW2" s="18"/>
      <c r="IRX2" s="18"/>
      <c r="IRY2" s="18"/>
      <c r="IRZ2" s="18"/>
      <c r="ISA2" s="18"/>
      <c r="ISB2" s="18"/>
      <c r="ISC2" s="18"/>
      <c r="ISD2" s="18"/>
      <c r="ISE2" s="18"/>
      <c r="ISF2" s="18"/>
      <c r="ISG2" s="18"/>
      <c r="ISH2" s="18"/>
      <c r="ISI2" s="18"/>
      <c r="ISJ2" s="18"/>
      <c r="ISK2" s="18"/>
      <c r="ISL2" s="18"/>
      <c r="ISM2" s="18"/>
      <c r="ISN2" s="18"/>
      <c r="ISO2" s="18"/>
      <c r="ISP2" s="18"/>
      <c r="ISQ2" s="18"/>
      <c r="ISR2" s="18"/>
      <c r="ISS2" s="18"/>
      <c r="IST2" s="18"/>
      <c r="ISU2" s="18"/>
      <c r="ISV2" s="18"/>
      <c r="ISW2" s="18"/>
      <c r="ISX2" s="18"/>
      <c r="ISY2" s="18"/>
      <c r="ISZ2" s="18"/>
      <c r="ITA2" s="18"/>
      <c r="ITB2" s="18"/>
      <c r="ITC2" s="18"/>
      <c r="ITD2" s="18"/>
      <c r="ITE2" s="18"/>
      <c r="ITF2" s="18"/>
      <c r="ITG2" s="18"/>
      <c r="ITH2" s="18"/>
      <c r="ITI2" s="18"/>
      <c r="ITJ2" s="18"/>
      <c r="ITK2" s="18"/>
      <c r="ITL2" s="18"/>
      <c r="ITM2" s="18"/>
      <c r="ITN2" s="18"/>
      <c r="ITO2" s="18"/>
      <c r="ITP2" s="18"/>
      <c r="ITQ2" s="18"/>
      <c r="ITR2" s="18"/>
      <c r="ITS2" s="18"/>
      <c r="ITT2" s="18"/>
      <c r="ITU2" s="18"/>
      <c r="ITV2" s="18"/>
      <c r="ITW2" s="18"/>
      <c r="ITX2" s="18"/>
      <c r="ITY2" s="18"/>
      <c r="ITZ2" s="18"/>
      <c r="IUA2" s="18"/>
      <c r="IUB2" s="18"/>
      <c r="IUC2" s="18"/>
      <c r="IUD2" s="18"/>
      <c r="IUE2" s="18"/>
      <c r="IUF2" s="18"/>
      <c r="IUG2" s="18"/>
      <c r="IUH2" s="18"/>
      <c r="IUI2" s="18"/>
      <c r="IUJ2" s="18"/>
      <c r="IUK2" s="18"/>
      <c r="IUL2" s="18"/>
      <c r="IUM2" s="18"/>
      <c r="IUN2" s="18"/>
      <c r="IUO2" s="18"/>
      <c r="IUP2" s="18"/>
      <c r="IUQ2" s="18"/>
      <c r="IUR2" s="18"/>
      <c r="IUS2" s="18"/>
      <c r="IUT2" s="18"/>
      <c r="IUU2" s="18"/>
      <c r="IUV2" s="18"/>
      <c r="IUW2" s="18"/>
      <c r="IUX2" s="18"/>
      <c r="IUY2" s="18"/>
      <c r="IUZ2" s="18"/>
      <c r="IVA2" s="18"/>
      <c r="IVB2" s="18"/>
      <c r="IVC2" s="18"/>
      <c r="IVD2" s="18"/>
      <c r="IVE2" s="18"/>
      <c r="IVF2" s="18"/>
      <c r="IVG2" s="18"/>
      <c r="IVH2" s="18"/>
      <c r="IVI2" s="18"/>
      <c r="IVJ2" s="18"/>
      <c r="IVK2" s="18"/>
      <c r="IVL2" s="18"/>
      <c r="IVM2" s="18"/>
      <c r="IVN2" s="18"/>
      <c r="IVO2" s="18"/>
      <c r="IVP2" s="18"/>
      <c r="IVQ2" s="18"/>
      <c r="IVR2" s="18"/>
      <c r="IVS2" s="18"/>
      <c r="IVT2" s="18"/>
      <c r="IVU2" s="18"/>
      <c r="IVV2" s="18"/>
      <c r="IVW2" s="18"/>
      <c r="IVX2" s="18"/>
      <c r="IVY2" s="18"/>
      <c r="IVZ2" s="18"/>
      <c r="IWA2" s="18"/>
      <c r="IWB2" s="18"/>
      <c r="IWC2" s="18"/>
      <c r="IWD2" s="18"/>
      <c r="IWE2" s="18"/>
      <c r="IWF2" s="18"/>
      <c r="IWG2" s="18"/>
      <c r="IWH2" s="18"/>
      <c r="IWI2" s="18"/>
      <c r="IWJ2" s="18"/>
      <c r="IWK2" s="18"/>
      <c r="IWL2" s="18"/>
      <c r="IWM2" s="18"/>
      <c r="IWN2" s="18"/>
      <c r="IWO2" s="18"/>
      <c r="IWP2" s="18"/>
      <c r="IWQ2" s="18"/>
      <c r="IWR2" s="18"/>
      <c r="IWS2" s="18"/>
      <c r="IWT2" s="18"/>
      <c r="IWU2" s="18"/>
      <c r="IWV2" s="18"/>
      <c r="IWW2" s="18"/>
      <c r="IWX2" s="18"/>
      <c r="IWY2" s="18"/>
      <c r="IWZ2" s="18"/>
      <c r="IXA2" s="18"/>
      <c r="IXB2" s="18"/>
      <c r="IXC2" s="18"/>
      <c r="IXD2" s="18"/>
      <c r="IXE2" s="18"/>
      <c r="IXF2" s="18"/>
      <c r="IXG2" s="18"/>
      <c r="IXH2" s="18"/>
      <c r="IXI2" s="18"/>
      <c r="IXJ2" s="18"/>
      <c r="IXK2" s="18"/>
      <c r="IXL2" s="18"/>
      <c r="IXM2" s="18"/>
      <c r="IXN2" s="18"/>
      <c r="IXO2" s="18"/>
      <c r="IXP2" s="18"/>
      <c r="IXQ2" s="18"/>
      <c r="IXR2" s="18"/>
      <c r="IXS2" s="18"/>
      <c r="IXT2" s="18"/>
      <c r="IXU2" s="18"/>
      <c r="IXV2" s="18"/>
      <c r="IXW2" s="18"/>
      <c r="IXX2" s="18"/>
      <c r="IXY2" s="18"/>
      <c r="IXZ2" s="18"/>
      <c r="IYA2" s="18"/>
      <c r="IYB2" s="18"/>
      <c r="IYC2" s="18"/>
      <c r="IYD2" s="18"/>
      <c r="IYE2" s="18"/>
      <c r="IYF2" s="18"/>
      <c r="IYG2" s="18"/>
      <c r="IYH2" s="18"/>
      <c r="IYI2" s="18"/>
      <c r="IYJ2" s="18"/>
      <c r="IYK2" s="18"/>
      <c r="IYL2" s="18"/>
      <c r="IYM2" s="18"/>
      <c r="IYN2" s="18"/>
      <c r="IYO2" s="18"/>
      <c r="IYP2" s="18"/>
      <c r="IYQ2" s="18"/>
      <c r="IYR2" s="18"/>
      <c r="IYS2" s="18"/>
      <c r="IYT2" s="18"/>
      <c r="IYU2" s="18"/>
      <c r="IYV2" s="18"/>
      <c r="IYW2" s="18"/>
      <c r="IYX2" s="18"/>
      <c r="IYY2" s="18"/>
      <c r="IYZ2" s="18"/>
      <c r="IZA2" s="18"/>
      <c r="IZB2" s="18"/>
      <c r="IZC2" s="18"/>
      <c r="IZD2" s="18"/>
      <c r="IZE2" s="18"/>
      <c r="IZF2" s="18"/>
      <c r="IZG2" s="18"/>
      <c r="IZH2" s="18"/>
      <c r="IZI2" s="18"/>
      <c r="IZJ2" s="18"/>
      <c r="IZK2" s="18"/>
      <c r="IZL2" s="18"/>
      <c r="IZM2" s="18"/>
      <c r="IZN2" s="18"/>
      <c r="IZO2" s="18"/>
      <c r="IZP2" s="18"/>
      <c r="IZQ2" s="18"/>
      <c r="IZR2" s="18"/>
      <c r="IZS2" s="18"/>
      <c r="IZT2" s="18"/>
      <c r="IZU2" s="18"/>
      <c r="IZV2" s="18"/>
      <c r="IZW2" s="18"/>
      <c r="IZX2" s="18"/>
      <c r="IZY2" s="18"/>
      <c r="IZZ2" s="18"/>
      <c r="JAA2" s="18"/>
      <c r="JAB2" s="18"/>
      <c r="JAC2" s="18"/>
      <c r="JAD2" s="18"/>
      <c r="JAE2" s="18"/>
      <c r="JAF2" s="18"/>
      <c r="JAG2" s="18"/>
      <c r="JAH2" s="18"/>
      <c r="JAI2" s="18"/>
      <c r="JAJ2" s="18"/>
      <c r="JAK2" s="18"/>
      <c r="JAL2" s="18"/>
      <c r="JAM2" s="18"/>
      <c r="JAN2" s="18"/>
      <c r="JAO2" s="18"/>
      <c r="JAP2" s="18"/>
      <c r="JAQ2" s="18"/>
      <c r="JAR2" s="18"/>
      <c r="JAS2" s="18"/>
      <c r="JAT2" s="18"/>
      <c r="JAU2" s="18"/>
      <c r="JAV2" s="18"/>
      <c r="JAW2" s="18"/>
      <c r="JAX2" s="18"/>
      <c r="JAY2" s="18"/>
      <c r="JAZ2" s="18"/>
      <c r="JBA2" s="18"/>
      <c r="JBB2" s="18"/>
      <c r="JBC2" s="18"/>
      <c r="JBD2" s="18"/>
      <c r="JBE2" s="18"/>
      <c r="JBF2" s="18"/>
      <c r="JBG2" s="18"/>
      <c r="JBH2" s="18"/>
      <c r="JBI2" s="18"/>
      <c r="JBJ2" s="18"/>
      <c r="JBK2" s="18"/>
      <c r="JBL2" s="18"/>
      <c r="JBM2" s="18"/>
      <c r="JBN2" s="18"/>
      <c r="JBO2" s="18"/>
      <c r="JBP2" s="18"/>
      <c r="JBQ2" s="18"/>
      <c r="JBR2" s="18"/>
      <c r="JBS2" s="18"/>
      <c r="JBT2" s="18"/>
      <c r="JBU2" s="18"/>
      <c r="JBV2" s="18"/>
      <c r="JBW2" s="18"/>
      <c r="JBX2" s="18"/>
      <c r="JBY2" s="18"/>
      <c r="JBZ2" s="18"/>
      <c r="JCA2" s="18"/>
      <c r="JCB2" s="18"/>
      <c r="JCC2" s="18"/>
      <c r="JCD2" s="18"/>
      <c r="JCE2" s="18"/>
      <c r="JCF2" s="18"/>
      <c r="JCG2" s="18"/>
      <c r="JCH2" s="18"/>
      <c r="JCI2" s="18"/>
      <c r="JCJ2" s="18"/>
      <c r="JCK2" s="18"/>
      <c r="JCL2" s="18"/>
      <c r="JCM2" s="18"/>
      <c r="JCN2" s="18"/>
      <c r="JCO2" s="18"/>
      <c r="JCP2" s="18"/>
      <c r="JCQ2" s="18"/>
      <c r="JCR2" s="18"/>
      <c r="JCS2" s="18"/>
      <c r="JCT2" s="18"/>
      <c r="JCU2" s="18"/>
      <c r="JCV2" s="18"/>
      <c r="JCW2" s="18"/>
      <c r="JCX2" s="18"/>
      <c r="JCY2" s="18"/>
      <c r="JCZ2" s="18"/>
      <c r="JDA2" s="18"/>
      <c r="JDB2" s="18"/>
      <c r="JDC2" s="18"/>
      <c r="JDD2" s="18"/>
      <c r="JDE2" s="18"/>
      <c r="JDF2" s="18"/>
      <c r="JDG2" s="18"/>
      <c r="JDH2" s="18"/>
      <c r="JDI2" s="18"/>
      <c r="JDJ2" s="18"/>
      <c r="JDK2" s="18"/>
      <c r="JDL2" s="18"/>
      <c r="JDM2" s="18"/>
      <c r="JDN2" s="18"/>
      <c r="JDO2" s="18"/>
      <c r="JDP2" s="18"/>
      <c r="JDQ2" s="18"/>
      <c r="JDR2" s="18"/>
      <c r="JDS2" s="18"/>
      <c r="JDT2" s="18"/>
      <c r="JDU2" s="18"/>
      <c r="JDV2" s="18"/>
      <c r="JDW2" s="18"/>
      <c r="JDX2" s="18"/>
      <c r="JDY2" s="18"/>
      <c r="JDZ2" s="18"/>
      <c r="JEA2" s="18"/>
      <c r="JEB2" s="18"/>
      <c r="JEC2" s="18"/>
      <c r="JED2" s="18"/>
      <c r="JEE2" s="18"/>
      <c r="JEF2" s="18"/>
      <c r="JEG2" s="18"/>
      <c r="JEH2" s="18"/>
      <c r="JEI2" s="18"/>
      <c r="JEJ2" s="18"/>
      <c r="JEK2" s="18"/>
      <c r="JEL2" s="18"/>
      <c r="JEM2" s="18"/>
      <c r="JEN2" s="18"/>
      <c r="JEO2" s="18"/>
      <c r="JEP2" s="18"/>
      <c r="JEQ2" s="18"/>
      <c r="JER2" s="18"/>
      <c r="JES2" s="18"/>
      <c r="JET2" s="18"/>
      <c r="JEU2" s="18"/>
      <c r="JEV2" s="18"/>
      <c r="JEW2" s="18"/>
      <c r="JEX2" s="18"/>
      <c r="JEY2" s="18"/>
      <c r="JEZ2" s="18"/>
      <c r="JFA2" s="18"/>
      <c r="JFB2" s="18"/>
      <c r="JFC2" s="18"/>
      <c r="JFD2" s="18"/>
      <c r="JFE2" s="18"/>
      <c r="JFF2" s="18"/>
      <c r="JFG2" s="18"/>
      <c r="JFH2" s="18"/>
      <c r="JFI2" s="18"/>
      <c r="JFJ2" s="18"/>
      <c r="JFK2" s="18"/>
      <c r="JFL2" s="18"/>
      <c r="JFM2" s="18"/>
      <c r="JFN2" s="18"/>
      <c r="JFO2" s="18"/>
      <c r="JFP2" s="18"/>
      <c r="JFQ2" s="18"/>
      <c r="JFR2" s="18"/>
      <c r="JFS2" s="18"/>
      <c r="JFT2" s="18"/>
      <c r="JFU2" s="18"/>
      <c r="JFV2" s="18"/>
      <c r="JFW2" s="18"/>
      <c r="JFX2" s="18"/>
      <c r="JFY2" s="18"/>
      <c r="JFZ2" s="18"/>
      <c r="JGA2" s="18"/>
      <c r="JGB2" s="18"/>
      <c r="JGC2" s="18"/>
      <c r="JGD2" s="18"/>
      <c r="JGE2" s="18"/>
      <c r="JGF2" s="18"/>
      <c r="JGG2" s="18"/>
      <c r="JGH2" s="18"/>
      <c r="JGI2" s="18"/>
      <c r="JGJ2" s="18"/>
      <c r="JGK2" s="18"/>
      <c r="JGL2" s="18"/>
      <c r="JGM2" s="18"/>
      <c r="JGN2" s="18"/>
      <c r="JGO2" s="18"/>
      <c r="JGP2" s="18"/>
      <c r="JGQ2" s="18"/>
      <c r="JGR2" s="18"/>
      <c r="JGS2" s="18"/>
      <c r="JGT2" s="18"/>
      <c r="JGU2" s="18"/>
      <c r="JGV2" s="18"/>
      <c r="JGW2" s="18"/>
      <c r="JGX2" s="18"/>
      <c r="JGY2" s="18"/>
      <c r="JGZ2" s="18"/>
      <c r="JHA2" s="18"/>
      <c r="JHB2" s="18"/>
      <c r="JHC2" s="18"/>
      <c r="JHD2" s="18"/>
      <c r="JHE2" s="18"/>
      <c r="JHF2" s="18"/>
      <c r="JHG2" s="18"/>
      <c r="JHH2" s="18"/>
      <c r="JHI2" s="18"/>
      <c r="JHJ2" s="18"/>
      <c r="JHK2" s="18"/>
      <c r="JHL2" s="18"/>
      <c r="JHM2" s="18"/>
      <c r="JHN2" s="18"/>
      <c r="JHO2" s="18"/>
      <c r="JHP2" s="18"/>
      <c r="JHQ2" s="18"/>
      <c r="JHR2" s="18"/>
      <c r="JHS2" s="18"/>
      <c r="JHT2" s="18"/>
      <c r="JHU2" s="18"/>
      <c r="JHV2" s="18"/>
      <c r="JHW2" s="18"/>
      <c r="JHX2" s="18"/>
      <c r="JHY2" s="18"/>
      <c r="JHZ2" s="18"/>
      <c r="JIA2" s="18"/>
      <c r="JIB2" s="18"/>
      <c r="JIC2" s="18"/>
      <c r="JID2" s="18"/>
      <c r="JIE2" s="18"/>
      <c r="JIF2" s="18"/>
      <c r="JIG2" s="18"/>
      <c r="JIH2" s="18"/>
      <c r="JII2" s="18"/>
      <c r="JIJ2" s="18"/>
      <c r="JIK2" s="18"/>
      <c r="JIL2" s="18"/>
      <c r="JIM2" s="18"/>
      <c r="JIN2" s="18"/>
      <c r="JIO2" s="18"/>
      <c r="JIP2" s="18"/>
      <c r="JIQ2" s="18"/>
      <c r="JIR2" s="18"/>
      <c r="JIS2" s="18"/>
      <c r="JIT2" s="18"/>
      <c r="JIU2" s="18"/>
      <c r="JIV2" s="18"/>
      <c r="JIW2" s="18"/>
      <c r="JIX2" s="18"/>
      <c r="JIY2" s="18"/>
      <c r="JIZ2" s="18"/>
      <c r="JJA2" s="18"/>
      <c r="JJB2" s="18"/>
      <c r="JJC2" s="18"/>
      <c r="JJD2" s="18"/>
      <c r="JJE2" s="18"/>
      <c r="JJF2" s="18"/>
      <c r="JJG2" s="18"/>
      <c r="JJH2" s="18"/>
      <c r="JJI2" s="18"/>
      <c r="JJJ2" s="18"/>
      <c r="JJK2" s="18"/>
      <c r="JJL2" s="18"/>
      <c r="JJM2" s="18"/>
      <c r="JJN2" s="18"/>
      <c r="JJO2" s="18"/>
      <c r="JJP2" s="18"/>
      <c r="JJQ2" s="18"/>
      <c r="JJR2" s="18"/>
      <c r="JJS2" s="18"/>
      <c r="JJT2" s="18"/>
      <c r="JJU2" s="18"/>
      <c r="JJV2" s="18"/>
      <c r="JJW2" s="18"/>
      <c r="JJX2" s="18"/>
      <c r="JJY2" s="18"/>
      <c r="JJZ2" s="18"/>
      <c r="JKA2" s="18"/>
      <c r="JKB2" s="18"/>
      <c r="JKC2" s="18"/>
      <c r="JKD2" s="18"/>
      <c r="JKE2" s="18"/>
      <c r="JKF2" s="18"/>
      <c r="JKG2" s="18"/>
      <c r="JKH2" s="18"/>
      <c r="JKI2" s="18"/>
      <c r="JKJ2" s="18"/>
      <c r="JKK2" s="18"/>
      <c r="JKL2" s="18"/>
      <c r="JKM2" s="18"/>
      <c r="JKN2" s="18"/>
      <c r="JKO2" s="18"/>
      <c r="JKP2" s="18"/>
      <c r="JKQ2" s="18"/>
      <c r="JKR2" s="18"/>
      <c r="JKS2" s="18"/>
      <c r="JKT2" s="18"/>
      <c r="JKU2" s="18"/>
      <c r="JKV2" s="18"/>
      <c r="JKW2" s="18"/>
      <c r="JKX2" s="18"/>
      <c r="JKY2" s="18"/>
      <c r="JKZ2" s="18"/>
      <c r="JLA2" s="18"/>
      <c r="JLB2" s="18"/>
      <c r="JLC2" s="18"/>
      <c r="JLD2" s="18"/>
      <c r="JLE2" s="18"/>
      <c r="JLF2" s="18"/>
      <c r="JLG2" s="18"/>
      <c r="JLH2" s="18"/>
      <c r="JLI2" s="18"/>
      <c r="JLJ2" s="18"/>
      <c r="JLK2" s="18"/>
      <c r="JLL2" s="18"/>
      <c r="JLM2" s="18"/>
      <c r="JLN2" s="18"/>
      <c r="JLO2" s="18"/>
      <c r="JLP2" s="18"/>
      <c r="JLQ2" s="18"/>
      <c r="JLR2" s="18"/>
      <c r="JLS2" s="18"/>
      <c r="JLT2" s="18"/>
      <c r="JLU2" s="18"/>
      <c r="JLV2" s="18"/>
      <c r="JLW2" s="18"/>
      <c r="JLX2" s="18"/>
      <c r="JLY2" s="18"/>
      <c r="JLZ2" s="18"/>
      <c r="JMA2" s="18"/>
      <c r="JMB2" s="18"/>
      <c r="JMC2" s="18"/>
      <c r="JMD2" s="18"/>
      <c r="JME2" s="18"/>
      <c r="JMF2" s="18"/>
      <c r="JMG2" s="18"/>
      <c r="JMH2" s="18"/>
      <c r="JMI2" s="18"/>
      <c r="JMJ2" s="18"/>
      <c r="JMK2" s="18"/>
      <c r="JML2" s="18"/>
      <c r="JMM2" s="18"/>
      <c r="JMN2" s="18"/>
      <c r="JMO2" s="18"/>
      <c r="JMP2" s="18"/>
      <c r="JMQ2" s="18"/>
      <c r="JMR2" s="18"/>
      <c r="JMS2" s="18"/>
      <c r="JMT2" s="18"/>
      <c r="JMU2" s="18"/>
      <c r="JMV2" s="18"/>
      <c r="JMW2" s="18"/>
      <c r="JMX2" s="18"/>
      <c r="JMY2" s="18"/>
      <c r="JMZ2" s="18"/>
      <c r="JNA2" s="18"/>
      <c r="JNB2" s="18"/>
      <c r="JNC2" s="18"/>
      <c r="JND2" s="18"/>
      <c r="JNE2" s="18"/>
      <c r="JNF2" s="18"/>
      <c r="JNG2" s="18"/>
      <c r="JNH2" s="18"/>
      <c r="JNI2" s="18"/>
      <c r="JNJ2" s="18"/>
      <c r="JNK2" s="18"/>
      <c r="JNL2" s="18"/>
      <c r="JNM2" s="18"/>
      <c r="JNN2" s="18"/>
      <c r="JNO2" s="18"/>
      <c r="JNP2" s="18"/>
      <c r="JNQ2" s="18"/>
      <c r="JNR2" s="18"/>
      <c r="JNS2" s="18"/>
      <c r="JNT2" s="18"/>
      <c r="JNU2" s="18"/>
      <c r="JNV2" s="18"/>
      <c r="JNW2" s="18"/>
      <c r="JNX2" s="18"/>
      <c r="JNY2" s="18"/>
      <c r="JNZ2" s="18"/>
      <c r="JOA2" s="18"/>
      <c r="JOB2" s="18"/>
      <c r="JOC2" s="18"/>
      <c r="JOD2" s="18"/>
      <c r="JOE2" s="18"/>
      <c r="JOF2" s="18"/>
      <c r="JOG2" s="18"/>
      <c r="JOH2" s="18"/>
      <c r="JOI2" s="18"/>
      <c r="JOJ2" s="18"/>
      <c r="JOK2" s="18"/>
      <c r="JOL2" s="18"/>
      <c r="JOM2" s="18"/>
      <c r="JON2" s="18"/>
      <c r="JOO2" s="18"/>
      <c r="JOP2" s="18"/>
      <c r="JOQ2" s="18"/>
      <c r="JOR2" s="18"/>
      <c r="JOS2" s="18"/>
      <c r="JOT2" s="18"/>
      <c r="JOU2" s="18"/>
      <c r="JOV2" s="18"/>
      <c r="JOW2" s="18"/>
      <c r="JOX2" s="18"/>
      <c r="JOY2" s="18"/>
      <c r="JOZ2" s="18"/>
      <c r="JPA2" s="18"/>
      <c r="JPB2" s="18"/>
      <c r="JPC2" s="18"/>
      <c r="JPD2" s="18"/>
      <c r="JPE2" s="18"/>
      <c r="JPF2" s="18"/>
      <c r="JPG2" s="18"/>
      <c r="JPH2" s="18"/>
      <c r="JPI2" s="18"/>
      <c r="JPJ2" s="18"/>
      <c r="JPK2" s="18"/>
      <c r="JPL2" s="18"/>
      <c r="JPM2" s="18"/>
      <c r="JPN2" s="18"/>
      <c r="JPO2" s="18"/>
      <c r="JPP2" s="18"/>
      <c r="JPQ2" s="18"/>
      <c r="JPR2" s="18"/>
      <c r="JPS2" s="18"/>
      <c r="JPT2" s="18"/>
      <c r="JPU2" s="18"/>
      <c r="JPV2" s="18"/>
      <c r="JPW2" s="18"/>
      <c r="JPX2" s="18"/>
      <c r="JPY2" s="18"/>
      <c r="JPZ2" s="18"/>
      <c r="JQA2" s="18"/>
      <c r="JQB2" s="18"/>
      <c r="JQC2" s="18"/>
      <c r="JQD2" s="18"/>
      <c r="JQE2" s="18"/>
      <c r="JQF2" s="18"/>
      <c r="JQG2" s="18"/>
      <c r="JQH2" s="18"/>
      <c r="JQI2" s="18"/>
      <c r="JQJ2" s="18"/>
      <c r="JQK2" s="18"/>
      <c r="JQL2" s="18"/>
      <c r="JQM2" s="18"/>
      <c r="JQN2" s="18"/>
      <c r="JQO2" s="18"/>
      <c r="JQP2" s="18"/>
      <c r="JQQ2" s="18"/>
      <c r="JQR2" s="18"/>
      <c r="JQS2" s="18"/>
      <c r="JQT2" s="18"/>
      <c r="JQU2" s="18"/>
      <c r="JQV2" s="18"/>
      <c r="JQW2" s="18"/>
      <c r="JQX2" s="18"/>
      <c r="JQY2" s="18"/>
      <c r="JQZ2" s="18"/>
      <c r="JRA2" s="18"/>
      <c r="JRB2" s="18"/>
      <c r="JRC2" s="18"/>
      <c r="JRD2" s="18"/>
      <c r="JRE2" s="18"/>
      <c r="JRF2" s="18"/>
      <c r="JRG2" s="18"/>
      <c r="JRH2" s="18"/>
      <c r="JRI2" s="18"/>
      <c r="JRJ2" s="18"/>
      <c r="JRK2" s="18"/>
      <c r="JRL2" s="18"/>
      <c r="JRM2" s="18"/>
      <c r="JRN2" s="18"/>
      <c r="JRO2" s="18"/>
      <c r="JRP2" s="18"/>
      <c r="JRQ2" s="18"/>
      <c r="JRR2" s="18"/>
      <c r="JRS2" s="18"/>
      <c r="JRT2" s="18"/>
      <c r="JRU2" s="18"/>
      <c r="JRV2" s="18"/>
      <c r="JRW2" s="18"/>
      <c r="JRX2" s="18"/>
      <c r="JRY2" s="18"/>
      <c r="JRZ2" s="18"/>
      <c r="JSA2" s="18"/>
      <c r="JSB2" s="18"/>
      <c r="JSC2" s="18"/>
      <c r="JSD2" s="18"/>
      <c r="JSE2" s="18"/>
      <c r="JSF2" s="18"/>
      <c r="JSG2" s="18"/>
      <c r="JSH2" s="18"/>
      <c r="JSI2" s="18"/>
      <c r="JSJ2" s="18"/>
      <c r="JSK2" s="18"/>
      <c r="JSL2" s="18"/>
      <c r="JSM2" s="18"/>
      <c r="JSN2" s="18"/>
      <c r="JSO2" s="18"/>
      <c r="JSP2" s="18"/>
      <c r="JSQ2" s="18"/>
      <c r="JSR2" s="18"/>
      <c r="JSS2" s="18"/>
      <c r="JST2" s="18"/>
      <c r="JSU2" s="18"/>
      <c r="JSV2" s="18"/>
      <c r="JSW2" s="18"/>
      <c r="JSX2" s="18"/>
      <c r="JSY2" s="18"/>
      <c r="JSZ2" s="18"/>
      <c r="JTA2" s="18"/>
      <c r="JTB2" s="18"/>
      <c r="JTC2" s="18"/>
      <c r="JTD2" s="18"/>
      <c r="JTE2" s="18"/>
      <c r="JTF2" s="18"/>
      <c r="JTG2" s="18"/>
      <c r="JTH2" s="18"/>
      <c r="JTI2" s="18"/>
      <c r="JTJ2" s="18"/>
      <c r="JTK2" s="18"/>
      <c r="JTL2" s="18"/>
      <c r="JTM2" s="18"/>
      <c r="JTN2" s="18"/>
      <c r="JTO2" s="18"/>
      <c r="JTP2" s="18"/>
      <c r="JTQ2" s="18"/>
      <c r="JTR2" s="18"/>
      <c r="JTS2" s="18"/>
      <c r="JTT2" s="18"/>
      <c r="JTU2" s="18"/>
      <c r="JTV2" s="18"/>
      <c r="JTW2" s="18"/>
      <c r="JTX2" s="18"/>
      <c r="JTY2" s="18"/>
      <c r="JTZ2" s="18"/>
      <c r="JUA2" s="18"/>
      <c r="JUB2" s="18"/>
      <c r="JUC2" s="18"/>
      <c r="JUD2" s="18"/>
      <c r="JUE2" s="18"/>
      <c r="JUF2" s="18"/>
      <c r="JUG2" s="18"/>
      <c r="JUH2" s="18"/>
      <c r="JUI2" s="18"/>
      <c r="JUJ2" s="18"/>
      <c r="JUK2" s="18"/>
      <c r="JUL2" s="18"/>
      <c r="JUM2" s="18"/>
      <c r="JUN2" s="18"/>
      <c r="JUO2" s="18"/>
      <c r="JUP2" s="18"/>
      <c r="JUQ2" s="18"/>
      <c r="JUR2" s="18"/>
      <c r="JUS2" s="18"/>
      <c r="JUT2" s="18"/>
      <c r="JUU2" s="18"/>
      <c r="JUV2" s="18"/>
      <c r="JUW2" s="18"/>
      <c r="JUX2" s="18"/>
      <c r="JUY2" s="18"/>
      <c r="JUZ2" s="18"/>
      <c r="JVA2" s="18"/>
      <c r="JVB2" s="18"/>
      <c r="JVC2" s="18"/>
      <c r="JVD2" s="18"/>
      <c r="JVE2" s="18"/>
      <c r="JVF2" s="18"/>
      <c r="JVG2" s="18"/>
      <c r="JVH2" s="18"/>
      <c r="JVI2" s="18"/>
      <c r="JVJ2" s="18"/>
      <c r="JVK2" s="18"/>
      <c r="JVL2" s="18"/>
      <c r="JVM2" s="18"/>
      <c r="JVN2" s="18"/>
      <c r="JVO2" s="18"/>
      <c r="JVP2" s="18"/>
      <c r="JVQ2" s="18"/>
      <c r="JVR2" s="18"/>
      <c r="JVS2" s="18"/>
      <c r="JVT2" s="18"/>
      <c r="JVU2" s="18"/>
      <c r="JVV2" s="18"/>
      <c r="JVW2" s="18"/>
      <c r="JVX2" s="18"/>
      <c r="JVY2" s="18"/>
      <c r="JVZ2" s="18"/>
      <c r="JWA2" s="18"/>
      <c r="JWB2" s="18"/>
      <c r="JWC2" s="18"/>
      <c r="JWD2" s="18"/>
      <c r="JWE2" s="18"/>
      <c r="JWF2" s="18"/>
      <c r="JWG2" s="18"/>
      <c r="JWH2" s="18"/>
      <c r="JWI2" s="18"/>
      <c r="JWJ2" s="18"/>
      <c r="JWK2" s="18"/>
      <c r="JWL2" s="18"/>
      <c r="JWM2" s="18"/>
      <c r="JWN2" s="18"/>
      <c r="JWO2" s="18"/>
      <c r="JWP2" s="18"/>
      <c r="JWQ2" s="18"/>
      <c r="JWR2" s="18"/>
      <c r="JWS2" s="18"/>
      <c r="JWT2" s="18"/>
      <c r="JWU2" s="18"/>
      <c r="JWV2" s="18"/>
      <c r="JWW2" s="18"/>
      <c r="JWX2" s="18"/>
      <c r="JWY2" s="18"/>
      <c r="JWZ2" s="18"/>
      <c r="JXA2" s="18"/>
      <c r="JXB2" s="18"/>
      <c r="JXC2" s="18"/>
      <c r="JXD2" s="18"/>
      <c r="JXE2" s="18"/>
      <c r="JXF2" s="18"/>
      <c r="JXG2" s="18"/>
      <c r="JXH2" s="18"/>
      <c r="JXI2" s="18"/>
      <c r="JXJ2" s="18"/>
      <c r="JXK2" s="18"/>
      <c r="JXL2" s="18"/>
      <c r="JXM2" s="18"/>
      <c r="JXN2" s="18"/>
      <c r="JXO2" s="18"/>
      <c r="JXP2" s="18"/>
      <c r="JXQ2" s="18"/>
      <c r="JXR2" s="18"/>
      <c r="JXS2" s="18"/>
      <c r="JXT2" s="18"/>
      <c r="JXU2" s="18"/>
      <c r="JXV2" s="18"/>
      <c r="JXW2" s="18"/>
      <c r="JXX2" s="18"/>
      <c r="JXY2" s="18"/>
      <c r="JXZ2" s="18"/>
      <c r="JYA2" s="18"/>
      <c r="JYB2" s="18"/>
      <c r="JYC2" s="18"/>
      <c r="JYD2" s="18"/>
      <c r="JYE2" s="18"/>
      <c r="JYF2" s="18"/>
      <c r="JYG2" s="18"/>
      <c r="JYH2" s="18"/>
      <c r="JYI2" s="18"/>
      <c r="JYJ2" s="18"/>
      <c r="JYK2" s="18"/>
      <c r="JYL2" s="18"/>
      <c r="JYM2" s="18"/>
      <c r="JYN2" s="18"/>
      <c r="JYO2" s="18"/>
      <c r="JYP2" s="18"/>
      <c r="JYQ2" s="18"/>
      <c r="JYR2" s="18"/>
      <c r="JYS2" s="18"/>
      <c r="JYT2" s="18"/>
      <c r="JYU2" s="18"/>
      <c r="JYV2" s="18"/>
      <c r="JYW2" s="18"/>
      <c r="JYX2" s="18"/>
      <c r="JYY2" s="18"/>
      <c r="JYZ2" s="18"/>
      <c r="JZA2" s="18"/>
      <c r="JZB2" s="18"/>
      <c r="JZC2" s="18"/>
      <c r="JZD2" s="18"/>
      <c r="JZE2" s="18"/>
      <c r="JZF2" s="18"/>
      <c r="JZG2" s="18"/>
      <c r="JZH2" s="18"/>
      <c r="JZI2" s="18"/>
      <c r="JZJ2" s="18"/>
      <c r="JZK2" s="18"/>
      <c r="JZL2" s="18"/>
      <c r="JZM2" s="18"/>
      <c r="JZN2" s="18"/>
      <c r="JZO2" s="18"/>
      <c r="JZP2" s="18"/>
      <c r="JZQ2" s="18"/>
      <c r="JZR2" s="18"/>
      <c r="JZS2" s="18"/>
      <c r="JZT2" s="18"/>
      <c r="JZU2" s="18"/>
      <c r="JZV2" s="18"/>
      <c r="JZW2" s="18"/>
      <c r="JZX2" s="18"/>
      <c r="JZY2" s="18"/>
      <c r="JZZ2" s="18"/>
      <c r="KAA2" s="18"/>
      <c r="KAB2" s="18"/>
      <c r="KAC2" s="18"/>
      <c r="KAD2" s="18"/>
      <c r="KAE2" s="18"/>
      <c r="KAF2" s="18"/>
      <c r="KAG2" s="18"/>
      <c r="KAH2" s="18"/>
      <c r="KAI2" s="18"/>
      <c r="KAJ2" s="18"/>
      <c r="KAK2" s="18"/>
      <c r="KAL2" s="18"/>
      <c r="KAM2" s="18"/>
      <c r="KAN2" s="18"/>
      <c r="KAO2" s="18"/>
      <c r="KAP2" s="18"/>
      <c r="KAQ2" s="18"/>
      <c r="KAR2" s="18"/>
      <c r="KAS2" s="18"/>
      <c r="KAT2" s="18"/>
      <c r="KAU2" s="18"/>
      <c r="KAV2" s="18"/>
      <c r="KAW2" s="18"/>
      <c r="KAX2" s="18"/>
      <c r="KAY2" s="18"/>
      <c r="KAZ2" s="18"/>
      <c r="KBA2" s="18"/>
      <c r="KBB2" s="18"/>
      <c r="KBC2" s="18"/>
      <c r="KBD2" s="18"/>
      <c r="KBE2" s="18"/>
      <c r="KBF2" s="18"/>
      <c r="KBG2" s="18"/>
      <c r="KBH2" s="18"/>
      <c r="KBI2" s="18"/>
      <c r="KBJ2" s="18"/>
      <c r="KBK2" s="18"/>
      <c r="KBL2" s="18"/>
      <c r="KBM2" s="18"/>
      <c r="KBN2" s="18"/>
      <c r="KBO2" s="18"/>
      <c r="KBP2" s="18"/>
      <c r="KBQ2" s="18"/>
      <c r="KBR2" s="18"/>
      <c r="KBS2" s="18"/>
      <c r="KBT2" s="18"/>
      <c r="KBU2" s="18"/>
      <c r="KBV2" s="18"/>
      <c r="KBW2" s="18"/>
      <c r="KBX2" s="18"/>
      <c r="KBY2" s="18"/>
      <c r="KBZ2" s="18"/>
      <c r="KCA2" s="18"/>
      <c r="KCB2" s="18"/>
      <c r="KCC2" s="18"/>
      <c r="KCD2" s="18"/>
      <c r="KCE2" s="18"/>
      <c r="KCF2" s="18"/>
      <c r="KCG2" s="18"/>
      <c r="KCH2" s="18"/>
      <c r="KCI2" s="18"/>
      <c r="KCJ2" s="18"/>
      <c r="KCK2" s="18"/>
      <c r="KCL2" s="18"/>
      <c r="KCM2" s="18"/>
      <c r="KCN2" s="18"/>
      <c r="KCO2" s="18"/>
      <c r="KCP2" s="18"/>
      <c r="KCQ2" s="18"/>
      <c r="KCR2" s="18"/>
      <c r="KCS2" s="18"/>
      <c r="KCT2" s="18"/>
      <c r="KCU2" s="18"/>
      <c r="KCV2" s="18"/>
      <c r="KCW2" s="18"/>
      <c r="KCX2" s="18"/>
      <c r="KCY2" s="18"/>
      <c r="KCZ2" s="18"/>
      <c r="KDA2" s="18"/>
      <c r="KDB2" s="18"/>
      <c r="KDC2" s="18"/>
      <c r="KDD2" s="18"/>
      <c r="KDE2" s="18"/>
      <c r="KDF2" s="18"/>
      <c r="KDG2" s="18"/>
      <c r="KDH2" s="18"/>
      <c r="KDI2" s="18"/>
      <c r="KDJ2" s="18"/>
      <c r="KDK2" s="18"/>
      <c r="KDL2" s="18"/>
      <c r="KDM2" s="18"/>
      <c r="KDN2" s="18"/>
      <c r="KDO2" s="18"/>
      <c r="KDP2" s="18"/>
      <c r="KDQ2" s="18"/>
      <c r="KDR2" s="18"/>
      <c r="KDS2" s="18"/>
      <c r="KDT2" s="18"/>
      <c r="KDU2" s="18"/>
      <c r="KDV2" s="18"/>
      <c r="KDW2" s="18"/>
      <c r="KDX2" s="18"/>
      <c r="KDY2" s="18"/>
      <c r="KDZ2" s="18"/>
      <c r="KEA2" s="18"/>
      <c r="KEB2" s="18"/>
      <c r="KEC2" s="18"/>
      <c r="KED2" s="18"/>
      <c r="KEE2" s="18"/>
      <c r="KEF2" s="18"/>
      <c r="KEG2" s="18"/>
      <c r="KEH2" s="18"/>
      <c r="KEI2" s="18"/>
      <c r="KEJ2" s="18"/>
      <c r="KEK2" s="18"/>
      <c r="KEL2" s="18"/>
      <c r="KEM2" s="18"/>
      <c r="KEN2" s="18"/>
      <c r="KEO2" s="18"/>
      <c r="KEP2" s="18"/>
      <c r="KEQ2" s="18"/>
      <c r="KER2" s="18"/>
      <c r="KES2" s="18"/>
      <c r="KET2" s="18"/>
      <c r="KEU2" s="18"/>
      <c r="KEV2" s="18"/>
      <c r="KEW2" s="18"/>
      <c r="KEX2" s="18"/>
      <c r="KEY2" s="18"/>
      <c r="KEZ2" s="18"/>
      <c r="KFA2" s="18"/>
      <c r="KFB2" s="18"/>
      <c r="KFC2" s="18"/>
      <c r="KFD2" s="18"/>
      <c r="KFE2" s="18"/>
      <c r="KFF2" s="18"/>
      <c r="KFG2" s="18"/>
      <c r="KFH2" s="18"/>
      <c r="KFI2" s="18"/>
      <c r="KFJ2" s="18"/>
      <c r="KFK2" s="18"/>
      <c r="KFL2" s="18"/>
      <c r="KFM2" s="18"/>
      <c r="KFN2" s="18"/>
      <c r="KFO2" s="18"/>
      <c r="KFP2" s="18"/>
      <c r="KFQ2" s="18"/>
      <c r="KFR2" s="18"/>
      <c r="KFS2" s="18"/>
      <c r="KFT2" s="18"/>
      <c r="KFU2" s="18"/>
      <c r="KFV2" s="18"/>
      <c r="KFW2" s="18"/>
      <c r="KFX2" s="18"/>
      <c r="KFY2" s="18"/>
      <c r="KFZ2" s="18"/>
      <c r="KGA2" s="18"/>
      <c r="KGB2" s="18"/>
      <c r="KGC2" s="18"/>
      <c r="KGD2" s="18"/>
      <c r="KGE2" s="18"/>
      <c r="KGF2" s="18"/>
      <c r="KGG2" s="18"/>
      <c r="KGH2" s="18"/>
      <c r="KGI2" s="18"/>
      <c r="KGJ2" s="18"/>
      <c r="KGK2" s="18"/>
      <c r="KGL2" s="18"/>
      <c r="KGM2" s="18"/>
      <c r="KGN2" s="18"/>
      <c r="KGO2" s="18"/>
      <c r="KGP2" s="18"/>
      <c r="KGQ2" s="18"/>
      <c r="KGR2" s="18"/>
      <c r="KGS2" s="18"/>
      <c r="KGT2" s="18"/>
      <c r="KGU2" s="18"/>
      <c r="KGV2" s="18"/>
      <c r="KGW2" s="18"/>
      <c r="KGX2" s="18"/>
      <c r="KGY2" s="18"/>
      <c r="KGZ2" s="18"/>
      <c r="KHA2" s="18"/>
      <c r="KHB2" s="18"/>
      <c r="KHC2" s="18"/>
      <c r="KHD2" s="18"/>
      <c r="KHE2" s="18"/>
      <c r="KHF2" s="18"/>
      <c r="KHG2" s="18"/>
      <c r="KHH2" s="18"/>
      <c r="KHI2" s="18"/>
      <c r="KHJ2" s="18"/>
      <c r="KHK2" s="18"/>
      <c r="KHL2" s="18"/>
      <c r="KHM2" s="18"/>
      <c r="KHN2" s="18"/>
      <c r="KHO2" s="18"/>
      <c r="KHP2" s="18"/>
      <c r="KHQ2" s="18"/>
      <c r="KHR2" s="18"/>
      <c r="KHS2" s="18"/>
      <c r="KHT2" s="18"/>
      <c r="KHU2" s="18"/>
      <c r="KHV2" s="18"/>
      <c r="KHW2" s="18"/>
      <c r="KHX2" s="18"/>
      <c r="KHY2" s="18"/>
      <c r="KHZ2" s="18"/>
      <c r="KIA2" s="18"/>
      <c r="KIB2" s="18"/>
      <c r="KIC2" s="18"/>
      <c r="KID2" s="18"/>
      <c r="KIE2" s="18"/>
      <c r="KIF2" s="18"/>
      <c r="KIG2" s="18"/>
      <c r="KIH2" s="18"/>
      <c r="KII2" s="18"/>
      <c r="KIJ2" s="18"/>
      <c r="KIK2" s="18"/>
      <c r="KIL2" s="18"/>
      <c r="KIM2" s="18"/>
      <c r="KIN2" s="18"/>
      <c r="KIO2" s="18"/>
      <c r="KIP2" s="18"/>
      <c r="KIQ2" s="18"/>
      <c r="KIR2" s="18"/>
      <c r="KIS2" s="18"/>
      <c r="KIT2" s="18"/>
      <c r="KIU2" s="18"/>
      <c r="KIV2" s="18"/>
      <c r="KIW2" s="18"/>
      <c r="KIX2" s="18"/>
      <c r="KIY2" s="18"/>
      <c r="KIZ2" s="18"/>
      <c r="KJA2" s="18"/>
      <c r="KJB2" s="18"/>
      <c r="KJC2" s="18"/>
      <c r="KJD2" s="18"/>
      <c r="KJE2" s="18"/>
      <c r="KJF2" s="18"/>
      <c r="KJG2" s="18"/>
      <c r="KJH2" s="18"/>
      <c r="KJI2" s="18"/>
      <c r="KJJ2" s="18"/>
      <c r="KJK2" s="18"/>
      <c r="KJL2" s="18"/>
      <c r="KJM2" s="18"/>
      <c r="KJN2" s="18"/>
      <c r="KJO2" s="18"/>
      <c r="KJP2" s="18"/>
      <c r="KJQ2" s="18"/>
      <c r="KJR2" s="18"/>
      <c r="KJS2" s="18"/>
      <c r="KJT2" s="18"/>
      <c r="KJU2" s="18"/>
      <c r="KJV2" s="18"/>
      <c r="KJW2" s="18"/>
      <c r="KJX2" s="18"/>
      <c r="KJY2" s="18"/>
      <c r="KJZ2" s="18"/>
      <c r="KKA2" s="18"/>
      <c r="KKB2" s="18"/>
      <c r="KKC2" s="18"/>
      <c r="KKD2" s="18"/>
      <c r="KKE2" s="18"/>
      <c r="KKF2" s="18"/>
      <c r="KKG2" s="18"/>
      <c r="KKH2" s="18"/>
      <c r="KKI2" s="18"/>
      <c r="KKJ2" s="18"/>
      <c r="KKK2" s="18"/>
      <c r="KKL2" s="18"/>
      <c r="KKM2" s="18"/>
      <c r="KKN2" s="18"/>
      <c r="KKO2" s="18"/>
      <c r="KKP2" s="18"/>
      <c r="KKQ2" s="18"/>
      <c r="KKR2" s="18"/>
      <c r="KKS2" s="18"/>
      <c r="KKT2" s="18"/>
      <c r="KKU2" s="18"/>
      <c r="KKV2" s="18"/>
      <c r="KKW2" s="18"/>
      <c r="KKX2" s="18"/>
      <c r="KKY2" s="18"/>
      <c r="KKZ2" s="18"/>
      <c r="KLA2" s="18"/>
      <c r="KLB2" s="18"/>
      <c r="KLC2" s="18"/>
      <c r="KLD2" s="18"/>
      <c r="KLE2" s="18"/>
      <c r="KLF2" s="18"/>
      <c r="KLG2" s="18"/>
      <c r="KLH2" s="18"/>
      <c r="KLI2" s="18"/>
      <c r="KLJ2" s="18"/>
      <c r="KLK2" s="18"/>
      <c r="KLL2" s="18"/>
      <c r="KLM2" s="18"/>
      <c r="KLN2" s="18"/>
      <c r="KLO2" s="18"/>
      <c r="KLP2" s="18"/>
      <c r="KLQ2" s="18"/>
      <c r="KLR2" s="18"/>
      <c r="KLS2" s="18"/>
      <c r="KLT2" s="18"/>
      <c r="KLU2" s="18"/>
      <c r="KLV2" s="18"/>
      <c r="KLW2" s="18"/>
      <c r="KLX2" s="18"/>
      <c r="KLY2" s="18"/>
      <c r="KLZ2" s="18"/>
      <c r="KMA2" s="18"/>
      <c r="KMB2" s="18"/>
      <c r="KMC2" s="18"/>
      <c r="KMD2" s="18"/>
      <c r="KME2" s="18"/>
      <c r="KMF2" s="18"/>
      <c r="KMG2" s="18"/>
      <c r="KMH2" s="18"/>
      <c r="KMI2" s="18"/>
      <c r="KMJ2" s="18"/>
      <c r="KMK2" s="18"/>
      <c r="KML2" s="18"/>
      <c r="KMM2" s="18"/>
      <c r="KMN2" s="18"/>
      <c r="KMO2" s="18"/>
      <c r="KMP2" s="18"/>
      <c r="KMQ2" s="18"/>
      <c r="KMR2" s="18"/>
      <c r="KMS2" s="18"/>
      <c r="KMT2" s="18"/>
      <c r="KMU2" s="18"/>
      <c r="KMV2" s="18"/>
      <c r="KMW2" s="18"/>
      <c r="KMX2" s="18"/>
      <c r="KMY2" s="18"/>
      <c r="KMZ2" s="18"/>
      <c r="KNA2" s="18"/>
      <c r="KNB2" s="18"/>
      <c r="KNC2" s="18"/>
      <c r="KND2" s="18"/>
      <c r="KNE2" s="18"/>
      <c r="KNF2" s="18"/>
      <c r="KNG2" s="18"/>
      <c r="KNH2" s="18"/>
      <c r="KNI2" s="18"/>
      <c r="KNJ2" s="18"/>
      <c r="KNK2" s="18"/>
      <c r="KNL2" s="18"/>
      <c r="KNM2" s="18"/>
      <c r="KNN2" s="18"/>
      <c r="KNO2" s="18"/>
      <c r="KNP2" s="18"/>
      <c r="KNQ2" s="18"/>
      <c r="KNR2" s="18"/>
      <c r="KNS2" s="18"/>
      <c r="KNT2" s="18"/>
      <c r="KNU2" s="18"/>
      <c r="KNV2" s="18"/>
      <c r="KNW2" s="18"/>
      <c r="KNX2" s="18"/>
      <c r="KNY2" s="18"/>
      <c r="KNZ2" s="18"/>
      <c r="KOA2" s="18"/>
      <c r="KOB2" s="18"/>
      <c r="KOC2" s="18"/>
      <c r="KOD2" s="18"/>
      <c r="KOE2" s="18"/>
      <c r="KOF2" s="18"/>
      <c r="KOG2" s="18"/>
      <c r="KOH2" s="18"/>
      <c r="KOI2" s="18"/>
      <c r="KOJ2" s="18"/>
      <c r="KOK2" s="18"/>
      <c r="KOL2" s="18"/>
      <c r="KOM2" s="18"/>
      <c r="KON2" s="18"/>
      <c r="KOO2" s="18"/>
      <c r="KOP2" s="18"/>
      <c r="KOQ2" s="18"/>
      <c r="KOR2" s="18"/>
      <c r="KOS2" s="18"/>
      <c r="KOT2" s="18"/>
      <c r="KOU2" s="18"/>
      <c r="KOV2" s="18"/>
      <c r="KOW2" s="18"/>
      <c r="KOX2" s="18"/>
      <c r="KOY2" s="18"/>
      <c r="KOZ2" s="18"/>
      <c r="KPA2" s="18"/>
      <c r="KPB2" s="18"/>
      <c r="KPC2" s="18"/>
      <c r="KPD2" s="18"/>
      <c r="KPE2" s="18"/>
      <c r="KPF2" s="18"/>
      <c r="KPG2" s="18"/>
      <c r="KPH2" s="18"/>
      <c r="KPI2" s="18"/>
      <c r="KPJ2" s="18"/>
      <c r="KPK2" s="18"/>
      <c r="KPL2" s="18"/>
      <c r="KPM2" s="18"/>
      <c r="KPN2" s="18"/>
      <c r="KPO2" s="18"/>
      <c r="KPP2" s="18"/>
      <c r="KPQ2" s="18"/>
      <c r="KPR2" s="18"/>
      <c r="KPS2" s="18"/>
      <c r="KPT2" s="18"/>
      <c r="KPU2" s="18"/>
      <c r="KPV2" s="18"/>
      <c r="KPW2" s="18"/>
      <c r="KPX2" s="18"/>
      <c r="KPY2" s="18"/>
      <c r="KPZ2" s="18"/>
      <c r="KQA2" s="18"/>
      <c r="KQB2" s="18"/>
      <c r="KQC2" s="18"/>
      <c r="KQD2" s="18"/>
      <c r="KQE2" s="18"/>
      <c r="KQF2" s="18"/>
      <c r="KQG2" s="18"/>
      <c r="KQH2" s="18"/>
      <c r="KQI2" s="18"/>
      <c r="KQJ2" s="18"/>
      <c r="KQK2" s="18"/>
      <c r="KQL2" s="18"/>
      <c r="KQM2" s="18"/>
      <c r="KQN2" s="18"/>
      <c r="KQO2" s="18"/>
      <c r="KQP2" s="18"/>
      <c r="KQQ2" s="18"/>
      <c r="KQR2" s="18"/>
      <c r="KQS2" s="18"/>
      <c r="KQT2" s="18"/>
      <c r="KQU2" s="18"/>
      <c r="KQV2" s="18"/>
      <c r="KQW2" s="18"/>
      <c r="KQX2" s="18"/>
      <c r="KQY2" s="18"/>
      <c r="KQZ2" s="18"/>
      <c r="KRA2" s="18"/>
      <c r="KRB2" s="18"/>
      <c r="KRC2" s="18"/>
      <c r="KRD2" s="18"/>
      <c r="KRE2" s="18"/>
      <c r="KRF2" s="18"/>
      <c r="KRG2" s="18"/>
      <c r="KRH2" s="18"/>
      <c r="KRI2" s="18"/>
      <c r="KRJ2" s="18"/>
      <c r="KRK2" s="18"/>
      <c r="KRL2" s="18"/>
      <c r="KRM2" s="18"/>
      <c r="KRN2" s="18"/>
      <c r="KRO2" s="18"/>
      <c r="KRP2" s="18"/>
      <c r="KRQ2" s="18"/>
      <c r="KRR2" s="18"/>
      <c r="KRS2" s="18"/>
      <c r="KRT2" s="18"/>
      <c r="KRU2" s="18"/>
      <c r="KRV2" s="18"/>
      <c r="KRW2" s="18"/>
      <c r="KRX2" s="18"/>
      <c r="KRY2" s="18"/>
      <c r="KRZ2" s="18"/>
      <c r="KSA2" s="18"/>
      <c r="KSB2" s="18"/>
      <c r="KSC2" s="18"/>
      <c r="KSD2" s="18"/>
      <c r="KSE2" s="18"/>
      <c r="KSF2" s="18"/>
      <c r="KSG2" s="18"/>
      <c r="KSH2" s="18"/>
      <c r="KSI2" s="18"/>
      <c r="KSJ2" s="18"/>
      <c r="KSK2" s="18"/>
      <c r="KSL2" s="18"/>
      <c r="KSM2" s="18"/>
      <c r="KSN2" s="18"/>
      <c r="KSO2" s="18"/>
      <c r="KSP2" s="18"/>
      <c r="KSQ2" s="18"/>
      <c r="KSR2" s="18"/>
      <c r="KSS2" s="18"/>
      <c r="KST2" s="18"/>
      <c r="KSU2" s="18"/>
      <c r="KSV2" s="18"/>
      <c r="KSW2" s="18"/>
      <c r="KSX2" s="18"/>
      <c r="KSY2" s="18"/>
      <c r="KSZ2" s="18"/>
      <c r="KTA2" s="18"/>
      <c r="KTB2" s="18"/>
      <c r="KTC2" s="18"/>
      <c r="KTD2" s="18"/>
      <c r="KTE2" s="18"/>
      <c r="KTF2" s="18"/>
      <c r="KTG2" s="18"/>
      <c r="KTH2" s="18"/>
      <c r="KTI2" s="18"/>
      <c r="KTJ2" s="18"/>
      <c r="KTK2" s="18"/>
      <c r="KTL2" s="18"/>
      <c r="KTM2" s="18"/>
      <c r="KTN2" s="18"/>
      <c r="KTO2" s="18"/>
      <c r="KTP2" s="18"/>
      <c r="KTQ2" s="18"/>
      <c r="KTR2" s="18"/>
      <c r="KTS2" s="18"/>
      <c r="KTT2" s="18"/>
      <c r="KTU2" s="18"/>
      <c r="KTV2" s="18"/>
      <c r="KTW2" s="18"/>
      <c r="KTX2" s="18"/>
      <c r="KTY2" s="18"/>
      <c r="KTZ2" s="18"/>
      <c r="KUA2" s="18"/>
      <c r="KUB2" s="18"/>
      <c r="KUC2" s="18"/>
      <c r="KUD2" s="18"/>
      <c r="KUE2" s="18"/>
      <c r="KUF2" s="18"/>
      <c r="KUG2" s="18"/>
      <c r="KUH2" s="18"/>
      <c r="KUI2" s="18"/>
      <c r="KUJ2" s="18"/>
      <c r="KUK2" s="18"/>
      <c r="KUL2" s="18"/>
      <c r="KUM2" s="18"/>
      <c r="KUN2" s="18"/>
      <c r="KUO2" s="18"/>
      <c r="KUP2" s="18"/>
      <c r="KUQ2" s="18"/>
      <c r="KUR2" s="18"/>
      <c r="KUS2" s="18"/>
      <c r="KUT2" s="18"/>
      <c r="KUU2" s="18"/>
      <c r="KUV2" s="18"/>
      <c r="KUW2" s="18"/>
      <c r="KUX2" s="18"/>
      <c r="KUY2" s="18"/>
      <c r="KUZ2" s="18"/>
      <c r="KVA2" s="18"/>
      <c r="KVB2" s="18"/>
      <c r="KVC2" s="18"/>
      <c r="KVD2" s="18"/>
      <c r="KVE2" s="18"/>
      <c r="KVF2" s="18"/>
      <c r="KVG2" s="18"/>
      <c r="KVH2" s="18"/>
      <c r="KVI2" s="18"/>
      <c r="KVJ2" s="18"/>
      <c r="KVK2" s="18"/>
      <c r="KVL2" s="18"/>
      <c r="KVM2" s="18"/>
      <c r="KVN2" s="18"/>
      <c r="KVO2" s="18"/>
      <c r="KVP2" s="18"/>
      <c r="KVQ2" s="18"/>
      <c r="KVR2" s="18"/>
      <c r="KVS2" s="18"/>
      <c r="KVT2" s="18"/>
      <c r="KVU2" s="18"/>
      <c r="KVV2" s="18"/>
      <c r="KVW2" s="18"/>
      <c r="KVX2" s="18"/>
      <c r="KVY2" s="18"/>
      <c r="KVZ2" s="18"/>
      <c r="KWA2" s="18"/>
      <c r="KWB2" s="18"/>
      <c r="KWC2" s="18"/>
      <c r="KWD2" s="18"/>
      <c r="KWE2" s="18"/>
      <c r="KWF2" s="18"/>
      <c r="KWG2" s="18"/>
      <c r="KWH2" s="18"/>
      <c r="KWI2" s="18"/>
      <c r="KWJ2" s="18"/>
      <c r="KWK2" s="18"/>
      <c r="KWL2" s="18"/>
      <c r="KWM2" s="18"/>
      <c r="KWN2" s="18"/>
      <c r="KWO2" s="18"/>
      <c r="KWP2" s="18"/>
      <c r="KWQ2" s="18"/>
      <c r="KWR2" s="18"/>
      <c r="KWS2" s="18"/>
      <c r="KWT2" s="18"/>
      <c r="KWU2" s="18"/>
      <c r="KWV2" s="18"/>
      <c r="KWW2" s="18"/>
      <c r="KWX2" s="18"/>
      <c r="KWY2" s="18"/>
      <c r="KWZ2" s="18"/>
      <c r="KXA2" s="18"/>
      <c r="KXB2" s="18"/>
      <c r="KXC2" s="18"/>
      <c r="KXD2" s="18"/>
      <c r="KXE2" s="18"/>
      <c r="KXF2" s="18"/>
      <c r="KXG2" s="18"/>
      <c r="KXH2" s="18"/>
      <c r="KXI2" s="18"/>
      <c r="KXJ2" s="18"/>
      <c r="KXK2" s="18"/>
      <c r="KXL2" s="18"/>
      <c r="KXM2" s="18"/>
      <c r="KXN2" s="18"/>
      <c r="KXO2" s="18"/>
      <c r="KXP2" s="18"/>
      <c r="KXQ2" s="18"/>
      <c r="KXR2" s="18"/>
      <c r="KXS2" s="18"/>
      <c r="KXT2" s="18"/>
      <c r="KXU2" s="18"/>
      <c r="KXV2" s="18"/>
      <c r="KXW2" s="18"/>
      <c r="KXX2" s="18"/>
      <c r="KXY2" s="18"/>
      <c r="KXZ2" s="18"/>
      <c r="KYA2" s="18"/>
      <c r="KYB2" s="18"/>
      <c r="KYC2" s="18"/>
      <c r="KYD2" s="18"/>
      <c r="KYE2" s="18"/>
      <c r="KYF2" s="18"/>
      <c r="KYG2" s="18"/>
      <c r="KYH2" s="18"/>
      <c r="KYI2" s="18"/>
      <c r="KYJ2" s="18"/>
      <c r="KYK2" s="18"/>
      <c r="KYL2" s="18"/>
      <c r="KYM2" s="18"/>
      <c r="KYN2" s="18"/>
      <c r="KYO2" s="18"/>
      <c r="KYP2" s="18"/>
      <c r="KYQ2" s="18"/>
      <c r="KYR2" s="18"/>
      <c r="KYS2" s="18"/>
      <c r="KYT2" s="18"/>
      <c r="KYU2" s="18"/>
      <c r="KYV2" s="18"/>
      <c r="KYW2" s="18"/>
      <c r="KYX2" s="18"/>
      <c r="KYY2" s="18"/>
      <c r="KYZ2" s="18"/>
      <c r="KZA2" s="18"/>
      <c r="KZB2" s="18"/>
      <c r="KZC2" s="18"/>
      <c r="KZD2" s="18"/>
      <c r="KZE2" s="18"/>
      <c r="KZF2" s="18"/>
      <c r="KZG2" s="18"/>
      <c r="KZH2" s="18"/>
      <c r="KZI2" s="18"/>
      <c r="KZJ2" s="18"/>
      <c r="KZK2" s="18"/>
      <c r="KZL2" s="18"/>
      <c r="KZM2" s="18"/>
      <c r="KZN2" s="18"/>
      <c r="KZO2" s="18"/>
      <c r="KZP2" s="18"/>
      <c r="KZQ2" s="18"/>
      <c r="KZR2" s="18"/>
      <c r="KZS2" s="18"/>
      <c r="KZT2" s="18"/>
      <c r="KZU2" s="18"/>
      <c r="KZV2" s="18"/>
      <c r="KZW2" s="18"/>
      <c r="KZX2" s="18"/>
      <c r="KZY2" s="18"/>
      <c r="KZZ2" s="18"/>
      <c r="LAA2" s="18"/>
      <c r="LAB2" s="18"/>
      <c r="LAC2" s="18"/>
      <c r="LAD2" s="18"/>
      <c r="LAE2" s="18"/>
      <c r="LAF2" s="18"/>
      <c r="LAG2" s="18"/>
      <c r="LAH2" s="18"/>
      <c r="LAI2" s="18"/>
      <c r="LAJ2" s="18"/>
      <c r="LAK2" s="18"/>
      <c r="LAL2" s="18"/>
      <c r="LAM2" s="18"/>
      <c r="LAN2" s="18"/>
      <c r="LAO2" s="18"/>
      <c r="LAP2" s="18"/>
      <c r="LAQ2" s="18"/>
      <c r="LAR2" s="18"/>
      <c r="LAS2" s="18"/>
      <c r="LAT2" s="18"/>
      <c r="LAU2" s="18"/>
      <c r="LAV2" s="18"/>
      <c r="LAW2" s="18"/>
      <c r="LAX2" s="18"/>
      <c r="LAY2" s="18"/>
      <c r="LAZ2" s="18"/>
      <c r="LBA2" s="18"/>
      <c r="LBB2" s="18"/>
      <c r="LBC2" s="18"/>
      <c r="LBD2" s="18"/>
      <c r="LBE2" s="18"/>
      <c r="LBF2" s="18"/>
      <c r="LBG2" s="18"/>
      <c r="LBH2" s="18"/>
      <c r="LBI2" s="18"/>
      <c r="LBJ2" s="18"/>
      <c r="LBK2" s="18"/>
      <c r="LBL2" s="18"/>
      <c r="LBM2" s="18"/>
      <c r="LBN2" s="18"/>
      <c r="LBO2" s="18"/>
      <c r="LBP2" s="18"/>
      <c r="LBQ2" s="18"/>
      <c r="LBR2" s="18"/>
      <c r="LBS2" s="18"/>
      <c r="LBT2" s="18"/>
      <c r="LBU2" s="18"/>
      <c r="LBV2" s="18"/>
      <c r="LBW2" s="18"/>
      <c r="LBX2" s="18"/>
      <c r="LBY2" s="18"/>
      <c r="LBZ2" s="18"/>
      <c r="LCA2" s="18"/>
      <c r="LCB2" s="18"/>
      <c r="LCC2" s="18"/>
      <c r="LCD2" s="18"/>
      <c r="LCE2" s="18"/>
      <c r="LCF2" s="18"/>
      <c r="LCG2" s="18"/>
      <c r="LCH2" s="18"/>
      <c r="LCI2" s="18"/>
      <c r="LCJ2" s="18"/>
      <c r="LCK2" s="18"/>
      <c r="LCL2" s="18"/>
      <c r="LCM2" s="18"/>
      <c r="LCN2" s="18"/>
      <c r="LCO2" s="18"/>
      <c r="LCP2" s="18"/>
      <c r="LCQ2" s="18"/>
      <c r="LCR2" s="18"/>
      <c r="LCS2" s="18"/>
      <c r="LCT2" s="18"/>
      <c r="LCU2" s="18"/>
      <c r="LCV2" s="18"/>
      <c r="LCW2" s="18"/>
      <c r="LCX2" s="18"/>
      <c r="LCY2" s="18"/>
      <c r="LCZ2" s="18"/>
      <c r="LDA2" s="18"/>
      <c r="LDB2" s="18"/>
      <c r="LDC2" s="18"/>
      <c r="LDD2" s="18"/>
      <c r="LDE2" s="18"/>
      <c r="LDF2" s="18"/>
      <c r="LDG2" s="18"/>
      <c r="LDH2" s="18"/>
      <c r="LDI2" s="18"/>
      <c r="LDJ2" s="18"/>
      <c r="LDK2" s="18"/>
      <c r="LDL2" s="18"/>
      <c r="LDM2" s="18"/>
      <c r="LDN2" s="18"/>
      <c r="LDO2" s="18"/>
      <c r="LDP2" s="18"/>
      <c r="LDQ2" s="18"/>
      <c r="LDR2" s="18"/>
      <c r="LDS2" s="18"/>
      <c r="LDT2" s="18"/>
      <c r="LDU2" s="18"/>
      <c r="LDV2" s="18"/>
      <c r="LDW2" s="18"/>
      <c r="LDX2" s="18"/>
      <c r="LDY2" s="18"/>
      <c r="LDZ2" s="18"/>
      <c r="LEA2" s="18"/>
      <c r="LEB2" s="18"/>
      <c r="LEC2" s="18"/>
      <c r="LED2" s="18"/>
      <c r="LEE2" s="18"/>
      <c r="LEF2" s="18"/>
      <c r="LEG2" s="18"/>
      <c r="LEH2" s="18"/>
      <c r="LEI2" s="18"/>
      <c r="LEJ2" s="18"/>
      <c r="LEK2" s="18"/>
      <c r="LEL2" s="18"/>
      <c r="LEM2" s="18"/>
      <c r="LEN2" s="18"/>
      <c r="LEO2" s="18"/>
      <c r="LEP2" s="18"/>
      <c r="LEQ2" s="18"/>
      <c r="LER2" s="18"/>
      <c r="LES2" s="18"/>
      <c r="LET2" s="18"/>
      <c r="LEU2" s="18"/>
      <c r="LEV2" s="18"/>
      <c r="LEW2" s="18"/>
      <c r="LEX2" s="18"/>
      <c r="LEY2" s="18"/>
      <c r="LEZ2" s="18"/>
      <c r="LFA2" s="18"/>
      <c r="LFB2" s="18"/>
      <c r="LFC2" s="18"/>
      <c r="LFD2" s="18"/>
      <c r="LFE2" s="18"/>
      <c r="LFF2" s="18"/>
      <c r="LFG2" s="18"/>
      <c r="LFH2" s="18"/>
      <c r="LFI2" s="18"/>
      <c r="LFJ2" s="18"/>
      <c r="LFK2" s="18"/>
      <c r="LFL2" s="18"/>
      <c r="LFM2" s="18"/>
      <c r="LFN2" s="18"/>
      <c r="LFO2" s="18"/>
      <c r="LFP2" s="18"/>
      <c r="LFQ2" s="18"/>
      <c r="LFR2" s="18"/>
      <c r="LFS2" s="18"/>
      <c r="LFT2" s="18"/>
      <c r="LFU2" s="18"/>
      <c r="LFV2" s="18"/>
      <c r="LFW2" s="18"/>
      <c r="LFX2" s="18"/>
      <c r="LFY2" s="18"/>
      <c r="LFZ2" s="18"/>
      <c r="LGA2" s="18"/>
      <c r="LGB2" s="18"/>
      <c r="LGC2" s="18"/>
      <c r="LGD2" s="18"/>
      <c r="LGE2" s="18"/>
      <c r="LGF2" s="18"/>
      <c r="LGG2" s="18"/>
      <c r="LGH2" s="18"/>
      <c r="LGI2" s="18"/>
      <c r="LGJ2" s="18"/>
      <c r="LGK2" s="18"/>
      <c r="LGL2" s="18"/>
      <c r="LGM2" s="18"/>
      <c r="LGN2" s="18"/>
      <c r="LGO2" s="18"/>
      <c r="LGP2" s="18"/>
      <c r="LGQ2" s="18"/>
      <c r="LGR2" s="18"/>
      <c r="LGS2" s="18"/>
      <c r="LGT2" s="18"/>
      <c r="LGU2" s="18"/>
      <c r="LGV2" s="18"/>
      <c r="LGW2" s="18"/>
      <c r="LGX2" s="18"/>
      <c r="LGY2" s="18"/>
      <c r="LGZ2" s="18"/>
      <c r="LHA2" s="18"/>
      <c r="LHB2" s="18"/>
      <c r="LHC2" s="18"/>
      <c r="LHD2" s="18"/>
      <c r="LHE2" s="18"/>
      <c r="LHF2" s="18"/>
      <c r="LHG2" s="18"/>
      <c r="LHH2" s="18"/>
      <c r="LHI2" s="18"/>
      <c r="LHJ2" s="18"/>
      <c r="LHK2" s="18"/>
      <c r="LHL2" s="18"/>
      <c r="LHM2" s="18"/>
      <c r="LHN2" s="18"/>
      <c r="LHO2" s="18"/>
      <c r="LHP2" s="18"/>
      <c r="LHQ2" s="18"/>
      <c r="LHR2" s="18"/>
      <c r="LHS2" s="18"/>
      <c r="LHT2" s="18"/>
      <c r="LHU2" s="18"/>
      <c r="LHV2" s="18"/>
      <c r="LHW2" s="18"/>
      <c r="LHX2" s="18"/>
      <c r="LHY2" s="18"/>
      <c r="LHZ2" s="18"/>
      <c r="LIA2" s="18"/>
      <c r="LIB2" s="18"/>
      <c r="LIC2" s="18"/>
      <c r="LID2" s="18"/>
      <c r="LIE2" s="18"/>
      <c r="LIF2" s="18"/>
      <c r="LIG2" s="18"/>
      <c r="LIH2" s="18"/>
      <c r="LII2" s="18"/>
      <c r="LIJ2" s="18"/>
      <c r="LIK2" s="18"/>
      <c r="LIL2" s="18"/>
      <c r="LIM2" s="18"/>
      <c r="LIN2" s="18"/>
      <c r="LIO2" s="18"/>
      <c r="LIP2" s="18"/>
      <c r="LIQ2" s="18"/>
      <c r="LIR2" s="18"/>
      <c r="LIS2" s="18"/>
      <c r="LIT2" s="18"/>
      <c r="LIU2" s="18"/>
      <c r="LIV2" s="18"/>
      <c r="LIW2" s="18"/>
      <c r="LIX2" s="18"/>
      <c r="LIY2" s="18"/>
      <c r="LIZ2" s="18"/>
      <c r="LJA2" s="18"/>
      <c r="LJB2" s="18"/>
      <c r="LJC2" s="18"/>
      <c r="LJD2" s="18"/>
      <c r="LJE2" s="18"/>
      <c r="LJF2" s="18"/>
      <c r="LJG2" s="18"/>
      <c r="LJH2" s="18"/>
      <c r="LJI2" s="18"/>
      <c r="LJJ2" s="18"/>
      <c r="LJK2" s="18"/>
      <c r="LJL2" s="18"/>
      <c r="LJM2" s="18"/>
      <c r="LJN2" s="18"/>
      <c r="LJO2" s="18"/>
      <c r="LJP2" s="18"/>
      <c r="LJQ2" s="18"/>
      <c r="LJR2" s="18"/>
      <c r="LJS2" s="18"/>
      <c r="LJT2" s="18"/>
      <c r="LJU2" s="18"/>
      <c r="LJV2" s="18"/>
      <c r="LJW2" s="18"/>
      <c r="LJX2" s="18"/>
      <c r="LJY2" s="18"/>
      <c r="LJZ2" s="18"/>
      <c r="LKA2" s="18"/>
      <c r="LKB2" s="18"/>
      <c r="LKC2" s="18"/>
      <c r="LKD2" s="18"/>
      <c r="LKE2" s="18"/>
      <c r="LKF2" s="18"/>
      <c r="LKG2" s="18"/>
      <c r="LKH2" s="18"/>
      <c r="LKI2" s="18"/>
      <c r="LKJ2" s="18"/>
      <c r="LKK2" s="18"/>
      <c r="LKL2" s="18"/>
      <c r="LKM2" s="18"/>
      <c r="LKN2" s="18"/>
      <c r="LKO2" s="18"/>
      <c r="LKP2" s="18"/>
      <c r="LKQ2" s="18"/>
      <c r="LKR2" s="18"/>
      <c r="LKS2" s="18"/>
      <c r="LKT2" s="18"/>
      <c r="LKU2" s="18"/>
      <c r="LKV2" s="18"/>
      <c r="LKW2" s="18"/>
      <c r="LKX2" s="18"/>
      <c r="LKY2" s="18"/>
      <c r="LKZ2" s="18"/>
      <c r="LLA2" s="18"/>
      <c r="LLB2" s="18"/>
      <c r="LLC2" s="18"/>
      <c r="LLD2" s="18"/>
      <c r="LLE2" s="18"/>
      <c r="LLF2" s="18"/>
      <c r="LLG2" s="18"/>
      <c r="LLH2" s="18"/>
      <c r="LLI2" s="18"/>
      <c r="LLJ2" s="18"/>
      <c r="LLK2" s="18"/>
      <c r="LLL2" s="18"/>
      <c r="LLM2" s="18"/>
      <c r="LLN2" s="18"/>
      <c r="LLO2" s="18"/>
      <c r="LLP2" s="18"/>
      <c r="LLQ2" s="18"/>
      <c r="LLR2" s="18"/>
      <c r="LLS2" s="18"/>
      <c r="LLT2" s="18"/>
      <c r="LLU2" s="18"/>
      <c r="LLV2" s="18"/>
      <c r="LLW2" s="18"/>
      <c r="LLX2" s="18"/>
      <c r="LLY2" s="18"/>
      <c r="LLZ2" s="18"/>
      <c r="LMA2" s="18"/>
      <c r="LMB2" s="18"/>
      <c r="LMC2" s="18"/>
      <c r="LMD2" s="18"/>
      <c r="LME2" s="18"/>
      <c r="LMF2" s="18"/>
      <c r="LMG2" s="18"/>
      <c r="LMH2" s="18"/>
      <c r="LMI2" s="18"/>
      <c r="LMJ2" s="18"/>
      <c r="LMK2" s="18"/>
      <c r="LML2" s="18"/>
      <c r="LMM2" s="18"/>
      <c r="LMN2" s="18"/>
      <c r="LMO2" s="18"/>
      <c r="LMP2" s="18"/>
      <c r="LMQ2" s="18"/>
      <c r="LMR2" s="18"/>
      <c r="LMS2" s="18"/>
      <c r="LMT2" s="18"/>
      <c r="LMU2" s="18"/>
      <c r="LMV2" s="18"/>
      <c r="LMW2" s="18"/>
      <c r="LMX2" s="18"/>
      <c r="LMY2" s="18"/>
      <c r="LMZ2" s="18"/>
      <c r="LNA2" s="18"/>
      <c r="LNB2" s="18"/>
      <c r="LNC2" s="18"/>
      <c r="LND2" s="18"/>
      <c r="LNE2" s="18"/>
      <c r="LNF2" s="18"/>
      <c r="LNG2" s="18"/>
      <c r="LNH2" s="18"/>
      <c r="LNI2" s="18"/>
      <c r="LNJ2" s="18"/>
      <c r="LNK2" s="18"/>
      <c r="LNL2" s="18"/>
      <c r="LNM2" s="18"/>
      <c r="LNN2" s="18"/>
      <c r="LNO2" s="18"/>
      <c r="LNP2" s="18"/>
      <c r="LNQ2" s="18"/>
      <c r="LNR2" s="18"/>
      <c r="LNS2" s="18"/>
      <c r="LNT2" s="18"/>
      <c r="LNU2" s="18"/>
      <c r="LNV2" s="18"/>
      <c r="LNW2" s="18"/>
      <c r="LNX2" s="18"/>
      <c r="LNY2" s="18"/>
      <c r="LNZ2" s="18"/>
      <c r="LOA2" s="18"/>
      <c r="LOB2" s="18"/>
      <c r="LOC2" s="18"/>
      <c r="LOD2" s="18"/>
      <c r="LOE2" s="18"/>
      <c r="LOF2" s="18"/>
      <c r="LOG2" s="18"/>
      <c r="LOH2" s="18"/>
      <c r="LOI2" s="18"/>
      <c r="LOJ2" s="18"/>
      <c r="LOK2" s="18"/>
      <c r="LOL2" s="18"/>
      <c r="LOM2" s="18"/>
      <c r="LON2" s="18"/>
      <c r="LOO2" s="18"/>
      <c r="LOP2" s="18"/>
      <c r="LOQ2" s="18"/>
      <c r="LOR2" s="18"/>
      <c r="LOS2" s="18"/>
      <c r="LOT2" s="18"/>
      <c r="LOU2" s="18"/>
      <c r="LOV2" s="18"/>
      <c r="LOW2" s="18"/>
      <c r="LOX2" s="18"/>
      <c r="LOY2" s="18"/>
      <c r="LOZ2" s="18"/>
      <c r="LPA2" s="18"/>
      <c r="LPB2" s="18"/>
      <c r="LPC2" s="18"/>
      <c r="LPD2" s="18"/>
      <c r="LPE2" s="18"/>
      <c r="LPF2" s="18"/>
      <c r="LPG2" s="18"/>
      <c r="LPH2" s="18"/>
      <c r="LPI2" s="18"/>
      <c r="LPJ2" s="18"/>
      <c r="LPK2" s="18"/>
      <c r="LPL2" s="18"/>
      <c r="LPM2" s="18"/>
      <c r="LPN2" s="18"/>
      <c r="LPO2" s="18"/>
      <c r="LPP2" s="18"/>
      <c r="LPQ2" s="18"/>
      <c r="LPR2" s="18"/>
      <c r="LPS2" s="18"/>
      <c r="LPT2" s="18"/>
      <c r="LPU2" s="18"/>
      <c r="LPV2" s="18"/>
      <c r="LPW2" s="18"/>
      <c r="LPX2" s="18"/>
      <c r="LPY2" s="18"/>
      <c r="LPZ2" s="18"/>
      <c r="LQA2" s="18"/>
      <c r="LQB2" s="18"/>
      <c r="LQC2" s="18"/>
      <c r="LQD2" s="18"/>
      <c r="LQE2" s="18"/>
      <c r="LQF2" s="18"/>
      <c r="LQG2" s="18"/>
      <c r="LQH2" s="18"/>
      <c r="LQI2" s="18"/>
      <c r="LQJ2" s="18"/>
      <c r="LQK2" s="18"/>
      <c r="LQL2" s="18"/>
      <c r="LQM2" s="18"/>
      <c r="LQN2" s="18"/>
      <c r="LQO2" s="18"/>
      <c r="LQP2" s="18"/>
      <c r="LQQ2" s="18"/>
      <c r="LQR2" s="18"/>
      <c r="LQS2" s="18"/>
      <c r="LQT2" s="18"/>
      <c r="LQU2" s="18"/>
      <c r="LQV2" s="18"/>
      <c r="LQW2" s="18"/>
      <c r="LQX2" s="18"/>
      <c r="LQY2" s="18"/>
      <c r="LQZ2" s="18"/>
      <c r="LRA2" s="18"/>
      <c r="LRB2" s="18"/>
      <c r="LRC2" s="18"/>
      <c r="LRD2" s="18"/>
      <c r="LRE2" s="18"/>
      <c r="LRF2" s="18"/>
      <c r="LRG2" s="18"/>
      <c r="LRH2" s="18"/>
      <c r="LRI2" s="18"/>
      <c r="LRJ2" s="18"/>
      <c r="LRK2" s="18"/>
      <c r="LRL2" s="18"/>
      <c r="LRM2" s="18"/>
      <c r="LRN2" s="18"/>
      <c r="LRO2" s="18"/>
      <c r="LRP2" s="18"/>
      <c r="LRQ2" s="18"/>
      <c r="LRR2" s="18"/>
      <c r="LRS2" s="18"/>
      <c r="LRT2" s="18"/>
      <c r="LRU2" s="18"/>
      <c r="LRV2" s="18"/>
      <c r="LRW2" s="18"/>
      <c r="LRX2" s="18"/>
      <c r="LRY2" s="18"/>
      <c r="LRZ2" s="18"/>
      <c r="LSA2" s="18"/>
      <c r="LSB2" s="18"/>
      <c r="LSC2" s="18"/>
      <c r="LSD2" s="18"/>
      <c r="LSE2" s="18"/>
      <c r="LSF2" s="18"/>
      <c r="LSG2" s="18"/>
      <c r="LSH2" s="18"/>
      <c r="LSI2" s="18"/>
      <c r="LSJ2" s="18"/>
      <c r="LSK2" s="18"/>
      <c r="LSL2" s="18"/>
      <c r="LSM2" s="18"/>
      <c r="LSN2" s="18"/>
      <c r="LSO2" s="18"/>
      <c r="LSP2" s="18"/>
      <c r="LSQ2" s="18"/>
      <c r="LSR2" s="18"/>
      <c r="LSS2" s="18"/>
      <c r="LST2" s="18"/>
      <c r="LSU2" s="18"/>
      <c r="LSV2" s="18"/>
      <c r="LSW2" s="18"/>
      <c r="LSX2" s="18"/>
      <c r="LSY2" s="18"/>
      <c r="LSZ2" s="18"/>
      <c r="LTA2" s="18"/>
      <c r="LTB2" s="18"/>
      <c r="LTC2" s="18"/>
      <c r="LTD2" s="18"/>
      <c r="LTE2" s="18"/>
      <c r="LTF2" s="18"/>
      <c r="LTG2" s="18"/>
      <c r="LTH2" s="18"/>
      <c r="LTI2" s="18"/>
      <c r="LTJ2" s="18"/>
      <c r="LTK2" s="18"/>
      <c r="LTL2" s="18"/>
      <c r="LTM2" s="18"/>
      <c r="LTN2" s="18"/>
      <c r="LTO2" s="18"/>
      <c r="LTP2" s="18"/>
      <c r="LTQ2" s="18"/>
      <c r="LTR2" s="18"/>
      <c r="LTS2" s="18"/>
      <c r="LTT2" s="18"/>
      <c r="LTU2" s="18"/>
      <c r="LTV2" s="18"/>
      <c r="LTW2" s="18"/>
      <c r="LTX2" s="18"/>
      <c r="LTY2" s="18"/>
      <c r="LTZ2" s="18"/>
      <c r="LUA2" s="18"/>
      <c r="LUB2" s="18"/>
      <c r="LUC2" s="18"/>
      <c r="LUD2" s="18"/>
      <c r="LUE2" s="18"/>
      <c r="LUF2" s="18"/>
      <c r="LUG2" s="18"/>
      <c r="LUH2" s="18"/>
      <c r="LUI2" s="18"/>
      <c r="LUJ2" s="18"/>
      <c r="LUK2" s="18"/>
      <c r="LUL2" s="18"/>
      <c r="LUM2" s="18"/>
      <c r="LUN2" s="18"/>
      <c r="LUO2" s="18"/>
      <c r="LUP2" s="18"/>
      <c r="LUQ2" s="18"/>
      <c r="LUR2" s="18"/>
      <c r="LUS2" s="18"/>
      <c r="LUT2" s="18"/>
      <c r="LUU2" s="18"/>
      <c r="LUV2" s="18"/>
      <c r="LUW2" s="18"/>
      <c r="LUX2" s="18"/>
      <c r="LUY2" s="18"/>
      <c r="LUZ2" s="18"/>
      <c r="LVA2" s="18"/>
      <c r="LVB2" s="18"/>
      <c r="LVC2" s="18"/>
      <c r="LVD2" s="18"/>
      <c r="LVE2" s="18"/>
      <c r="LVF2" s="18"/>
      <c r="LVG2" s="18"/>
      <c r="LVH2" s="18"/>
      <c r="LVI2" s="18"/>
      <c r="LVJ2" s="18"/>
      <c r="LVK2" s="18"/>
      <c r="LVL2" s="18"/>
      <c r="LVM2" s="18"/>
      <c r="LVN2" s="18"/>
      <c r="LVO2" s="18"/>
      <c r="LVP2" s="18"/>
      <c r="LVQ2" s="18"/>
      <c r="LVR2" s="18"/>
      <c r="LVS2" s="18"/>
      <c r="LVT2" s="18"/>
      <c r="LVU2" s="18"/>
      <c r="LVV2" s="18"/>
      <c r="LVW2" s="18"/>
      <c r="LVX2" s="18"/>
      <c r="LVY2" s="18"/>
      <c r="LVZ2" s="18"/>
      <c r="LWA2" s="18"/>
      <c r="LWB2" s="18"/>
      <c r="LWC2" s="18"/>
      <c r="LWD2" s="18"/>
      <c r="LWE2" s="18"/>
      <c r="LWF2" s="18"/>
      <c r="LWG2" s="18"/>
      <c r="LWH2" s="18"/>
      <c r="LWI2" s="18"/>
      <c r="LWJ2" s="18"/>
      <c r="LWK2" s="18"/>
      <c r="LWL2" s="18"/>
      <c r="LWM2" s="18"/>
      <c r="LWN2" s="18"/>
      <c r="LWO2" s="18"/>
      <c r="LWP2" s="18"/>
      <c r="LWQ2" s="18"/>
      <c r="LWR2" s="18"/>
      <c r="LWS2" s="18"/>
      <c r="LWT2" s="18"/>
      <c r="LWU2" s="18"/>
      <c r="LWV2" s="18"/>
      <c r="LWW2" s="18"/>
      <c r="LWX2" s="18"/>
      <c r="LWY2" s="18"/>
      <c r="LWZ2" s="18"/>
      <c r="LXA2" s="18"/>
      <c r="LXB2" s="18"/>
      <c r="LXC2" s="18"/>
      <c r="LXD2" s="18"/>
      <c r="LXE2" s="18"/>
      <c r="LXF2" s="18"/>
      <c r="LXG2" s="18"/>
      <c r="LXH2" s="18"/>
      <c r="LXI2" s="18"/>
      <c r="LXJ2" s="18"/>
      <c r="LXK2" s="18"/>
      <c r="LXL2" s="18"/>
      <c r="LXM2" s="18"/>
      <c r="LXN2" s="18"/>
      <c r="LXO2" s="18"/>
      <c r="LXP2" s="18"/>
      <c r="LXQ2" s="18"/>
      <c r="LXR2" s="18"/>
      <c r="LXS2" s="18"/>
      <c r="LXT2" s="18"/>
      <c r="LXU2" s="18"/>
      <c r="LXV2" s="18"/>
      <c r="LXW2" s="18"/>
      <c r="LXX2" s="18"/>
      <c r="LXY2" s="18"/>
      <c r="LXZ2" s="18"/>
      <c r="LYA2" s="18"/>
      <c r="LYB2" s="18"/>
      <c r="LYC2" s="18"/>
      <c r="LYD2" s="18"/>
      <c r="LYE2" s="18"/>
      <c r="LYF2" s="18"/>
      <c r="LYG2" s="18"/>
      <c r="LYH2" s="18"/>
      <c r="LYI2" s="18"/>
      <c r="LYJ2" s="18"/>
      <c r="LYK2" s="18"/>
      <c r="LYL2" s="18"/>
      <c r="LYM2" s="18"/>
      <c r="LYN2" s="18"/>
      <c r="LYO2" s="18"/>
      <c r="LYP2" s="18"/>
      <c r="LYQ2" s="18"/>
      <c r="LYR2" s="18"/>
      <c r="LYS2" s="18"/>
      <c r="LYT2" s="18"/>
      <c r="LYU2" s="18"/>
      <c r="LYV2" s="18"/>
      <c r="LYW2" s="18"/>
      <c r="LYX2" s="18"/>
      <c r="LYY2" s="18"/>
      <c r="LYZ2" s="18"/>
      <c r="LZA2" s="18"/>
      <c r="LZB2" s="18"/>
      <c r="LZC2" s="18"/>
      <c r="LZD2" s="18"/>
      <c r="LZE2" s="18"/>
      <c r="LZF2" s="18"/>
      <c r="LZG2" s="18"/>
      <c r="LZH2" s="18"/>
      <c r="LZI2" s="18"/>
      <c r="LZJ2" s="18"/>
      <c r="LZK2" s="18"/>
      <c r="LZL2" s="18"/>
      <c r="LZM2" s="18"/>
      <c r="LZN2" s="18"/>
      <c r="LZO2" s="18"/>
      <c r="LZP2" s="18"/>
      <c r="LZQ2" s="18"/>
      <c r="LZR2" s="18"/>
      <c r="LZS2" s="18"/>
      <c r="LZT2" s="18"/>
      <c r="LZU2" s="18"/>
      <c r="LZV2" s="18"/>
      <c r="LZW2" s="18"/>
      <c r="LZX2" s="18"/>
      <c r="LZY2" s="18"/>
      <c r="LZZ2" s="18"/>
      <c r="MAA2" s="18"/>
      <c r="MAB2" s="18"/>
      <c r="MAC2" s="18"/>
      <c r="MAD2" s="18"/>
      <c r="MAE2" s="18"/>
      <c r="MAF2" s="18"/>
      <c r="MAG2" s="18"/>
      <c r="MAH2" s="18"/>
      <c r="MAI2" s="18"/>
      <c r="MAJ2" s="18"/>
      <c r="MAK2" s="18"/>
      <c r="MAL2" s="18"/>
      <c r="MAM2" s="18"/>
      <c r="MAN2" s="18"/>
      <c r="MAO2" s="18"/>
      <c r="MAP2" s="18"/>
      <c r="MAQ2" s="18"/>
      <c r="MAR2" s="18"/>
      <c r="MAS2" s="18"/>
      <c r="MAT2" s="18"/>
      <c r="MAU2" s="18"/>
      <c r="MAV2" s="18"/>
      <c r="MAW2" s="18"/>
      <c r="MAX2" s="18"/>
      <c r="MAY2" s="18"/>
      <c r="MAZ2" s="18"/>
      <c r="MBA2" s="18"/>
      <c r="MBB2" s="18"/>
      <c r="MBC2" s="18"/>
      <c r="MBD2" s="18"/>
      <c r="MBE2" s="18"/>
      <c r="MBF2" s="18"/>
      <c r="MBG2" s="18"/>
      <c r="MBH2" s="18"/>
      <c r="MBI2" s="18"/>
      <c r="MBJ2" s="18"/>
      <c r="MBK2" s="18"/>
      <c r="MBL2" s="18"/>
      <c r="MBM2" s="18"/>
      <c r="MBN2" s="18"/>
      <c r="MBO2" s="18"/>
      <c r="MBP2" s="18"/>
      <c r="MBQ2" s="18"/>
      <c r="MBR2" s="18"/>
      <c r="MBS2" s="18"/>
      <c r="MBT2" s="18"/>
      <c r="MBU2" s="18"/>
      <c r="MBV2" s="18"/>
      <c r="MBW2" s="18"/>
      <c r="MBX2" s="18"/>
      <c r="MBY2" s="18"/>
      <c r="MBZ2" s="18"/>
      <c r="MCA2" s="18"/>
      <c r="MCB2" s="18"/>
      <c r="MCC2" s="18"/>
      <c r="MCD2" s="18"/>
      <c r="MCE2" s="18"/>
      <c r="MCF2" s="18"/>
      <c r="MCG2" s="18"/>
      <c r="MCH2" s="18"/>
      <c r="MCI2" s="18"/>
      <c r="MCJ2" s="18"/>
      <c r="MCK2" s="18"/>
      <c r="MCL2" s="18"/>
      <c r="MCM2" s="18"/>
      <c r="MCN2" s="18"/>
      <c r="MCO2" s="18"/>
      <c r="MCP2" s="18"/>
      <c r="MCQ2" s="18"/>
      <c r="MCR2" s="18"/>
      <c r="MCS2" s="18"/>
      <c r="MCT2" s="18"/>
      <c r="MCU2" s="18"/>
      <c r="MCV2" s="18"/>
      <c r="MCW2" s="18"/>
      <c r="MCX2" s="18"/>
      <c r="MCY2" s="18"/>
      <c r="MCZ2" s="18"/>
      <c r="MDA2" s="18"/>
      <c r="MDB2" s="18"/>
      <c r="MDC2" s="18"/>
      <c r="MDD2" s="18"/>
      <c r="MDE2" s="18"/>
      <c r="MDF2" s="18"/>
      <c r="MDG2" s="18"/>
      <c r="MDH2" s="18"/>
      <c r="MDI2" s="18"/>
      <c r="MDJ2" s="18"/>
      <c r="MDK2" s="18"/>
      <c r="MDL2" s="18"/>
      <c r="MDM2" s="18"/>
      <c r="MDN2" s="18"/>
      <c r="MDO2" s="18"/>
      <c r="MDP2" s="18"/>
      <c r="MDQ2" s="18"/>
      <c r="MDR2" s="18"/>
      <c r="MDS2" s="18"/>
      <c r="MDT2" s="18"/>
      <c r="MDU2" s="18"/>
      <c r="MDV2" s="18"/>
      <c r="MDW2" s="18"/>
      <c r="MDX2" s="18"/>
      <c r="MDY2" s="18"/>
      <c r="MDZ2" s="18"/>
      <c r="MEA2" s="18"/>
      <c r="MEB2" s="18"/>
      <c r="MEC2" s="18"/>
      <c r="MED2" s="18"/>
      <c r="MEE2" s="18"/>
      <c r="MEF2" s="18"/>
      <c r="MEG2" s="18"/>
      <c r="MEH2" s="18"/>
      <c r="MEI2" s="18"/>
      <c r="MEJ2" s="18"/>
      <c r="MEK2" s="18"/>
      <c r="MEL2" s="18"/>
      <c r="MEM2" s="18"/>
      <c r="MEN2" s="18"/>
      <c r="MEO2" s="18"/>
      <c r="MEP2" s="18"/>
      <c r="MEQ2" s="18"/>
      <c r="MER2" s="18"/>
      <c r="MES2" s="18"/>
      <c r="MET2" s="18"/>
      <c r="MEU2" s="18"/>
      <c r="MEV2" s="18"/>
      <c r="MEW2" s="18"/>
      <c r="MEX2" s="18"/>
      <c r="MEY2" s="18"/>
      <c r="MEZ2" s="18"/>
      <c r="MFA2" s="18"/>
      <c r="MFB2" s="18"/>
      <c r="MFC2" s="18"/>
      <c r="MFD2" s="18"/>
      <c r="MFE2" s="18"/>
      <c r="MFF2" s="18"/>
      <c r="MFG2" s="18"/>
      <c r="MFH2" s="18"/>
      <c r="MFI2" s="18"/>
      <c r="MFJ2" s="18"/>
      <c r="MFK2" s="18"/>
      <c r="MFL2" s="18"/>
      <c r="MFM2" s="18"/>
      <c r="MFN2" s="18"/>
      <c r="MFO2" s="18"/>
      <c r="MFP2" s="18"/>
      <c r="MFQ2" s="18"/>
      <c r="MFR2" s="18"/>
      <c r="MFS2" s="18"/>
      <c r="MFT2" s="18"/>
      <c r="MFU2" s="18"/>
      <c r="MFV2" s="18"/>
      <c r="MFW2" s="18"/>
      <c r="MFX2" s="18"/>
      <c r="MFY2" s="18"/>
      <c r="MFZ2" s="18"/>
      <c r="MGA2" s="18"/>
      <c r="MGB2" s="18"/>
      <c r="MGC2" s="18"/>
      <c r="MGD2" s="18"/>
      <c r="MGE2" s="18"/>
      <c r="MGF2" s="18"/>
      <c r="MGG2" s="18"/>
      <c r="MGH2" s="18"/>
      <c r="MGI2" s="18"/>
      <c r="MGJ2" s="18"/>
      <c r="MGK2" s="18"/>
      <c r="MGL2" s="18"/>
      <c r="MGM2" s="18"/>
      <c r="MGN2" s="18"/>
      <c r="MGO2" s="18"/>
      <c r="MGP2" s="18"/>
      <c r="MGQ2" s="18"/>
      <c r="MGR2" s="18"/>
      <c r="MGS2" s="18"/>
      <c r="MGT2" s="18"/>
      <c r="MGU2" s="18"/>
      <c r="MGV2" s="18"/>
      <c r="MGW2" s="18"/>
      <c r="MGX2" s="18"/>
      <c r="MGY2" s="18"/>
      <c r="MGZ2" s="18"/>
      <c r="MHA2" s="18"/>
      <c r="MHB2" s="18"/>
      <c r="MHC2" s="18"/>
      <c r="MHD2" s="18"/>
      <c r="MHE2" s="18"/>
      <c r="MHF2" s="18"/>
      <c r="MHG2" s="18"/>
      <c r="MHH2" s="18"/>
      <c r="MHI2" s="18"/>
      <c r="MHJ2" s="18"/>
      <c r="MHK2" s="18"/>
      <c r="MHL2" s="18"/>
      <c r="MHM2" s="18"/>
      <c r="MHN2" s="18"/>
      <c r="MHO2" s="18"/>
      <c r="MHP2" s="18"/>
      <c r="MHQ2" s="18"/>
      <c r="MHR2" s="18"/>
      <c r="MHS2" s="18"/>
      <c r="MHT2" s="18"/>
      <c r="MHU2" s="18"/>
      <c r="MHV2" s="18"/>
      <c r="MHW2" s="18"/>
      <c r="MHX2" s="18"/>
      <c r="MHY2" s="18"/>
      <c r="MHZ2" s="18"/>
      <c r="MIA2" s="18"/>
      <c r="MIB2" s="18"/>
      <c r="MIC2" s="18"/>
      <c r="MID2" s="18"/>
      <c r="MIE2" s="18"/>
      <c r="MIF2" s="18"/>
      <c r="MIG2" s="18"/>
      <c r="MIH2" s="18"/>
      <c r="MII2" s="18"/>
      <c r="MIJ2" s="18"/>
      <c r="MIK2" s="18"/>
      <c r="MIL2" s="18"/>
      <c r="MIM2" s="18"/>
      <c r="MIN2" s="18"/>
      <c r="MIO2" s="18"/>
      <c r="MIP2" s="18"/>
      <c r="MIQ2" s="18"/>
      <c r="MIR2" s="18"/>
      <c r="MIS2" s="18"/>
      <c r="MIT2" s="18"/>
      <c r="MIU2" s="18"/>
      <c r="MIV2" s="18"/>
      <c r="MIW2" s="18"/>
      <c r="MIX2" s="18"/>
      <c r="MIY2" s="18"/>
      <c r="MIZ2" s="18"/>
      <c r="MJA2" s="18"/>
      <c r="MJB2" s="18"/>
      <c r="MJC2" s="18"/>
      <c r="MJD2" s="18"/>
      <c r="MJE2" s="18"/>
      <c r="MJF2" s="18"/>
      <c r="MJG2" s="18"/>
      <c r="MJH2" s="18"/>
      <c r="MJI2" s="18"/>
      <c r="MJJ2" s="18"/>
      <c r="MJK2" s="18"/>
      <c r="MJL2" s="18"/>
      <c r="MJM2" s="18"/>
      <c r="MJN2" s="18"/>
      <c r="MJO2" s="18"/>
      <c r="MJP2" s="18"/>
      <c r="MJQ2" s="18"/>
      <c r="MJR2" s="18"/>
      <c r="MJS2" s="18"/>
      <c r="MJT2" s="18"/>
      <c r="MJU2" s="18"/>
      <c r="MJV2" s="18"/>
      <c r="MJW2" s="18"/>
      <c r="MJX2" s="18"/>
      <c r="MJY2" s="18"/>
      <c r="MJZ2" s="18"/>
      <c r="MKA2" s="18"/>
      <c r="MKB2" s="18"/>
      <c r="MKC2" s="18"/>
      <c r="MKD2" s="18"/>
      <c r="MKE2" s="18"/>
      <c r="MKF2" s="18"/>
      <c r="MKG2" s="18"/>
      <c r="MKH2" s="18"/>
      <c r="MKI2" s="18"/>
      <c r="MKJ2" s="18"/>
      <c r="MKK2" s="18"/>
      <c r="MKL2" s="18"/>
      <c r="MKM2" s="18"/>
      <c r="MKN2" s="18"/>
      <c r="MKO2" s="18"/>
      <c r="MKP2" s="18"/>
      <c r="MKQ2" s="18"/>
      <c r="MKR2" s="18"/>
      <c r="MKS2" s="18"/>
      <c r="MKT2" s="18"/>
      <c r="MKU2" s="18"/>
      <c r="MKV2" s="18"/>
      <c r="MKW2" s="18"/>
      <c r="MKX2" s="18"/>
      <c r="MKY2" s="18"/>
      <c r="MKZ2" s="18"/>
      <c r="MLA2" s="18"/>
      <c r="MLB2" s="18"/>
      <c r="MLC2" s="18"/>
      <c r="MLD2" s="18"/>
      <c r="MLE2" s="18"/>
      <c r="MLF2" s="18"/>
      <c r="MLG2" s="18"/>
      <c r="MLH2" s="18"/>
      <c r="MLI2" s="18"/>
      <c r="MLJ2" s="18"/>
      <c r="MLK2" s="18"/>
      <c r="MLL2" s="18"/>
      <c r="MLM2" s="18"/>
      <c r="MLN2" s="18"/>
      <c r="MLO2" s="18"/>
      <c r="MLP2" s="18"/>
      <c r="MLQ2" s="18"/>
      <c r="MLR2" s="18"/>
      <c r="MLS2" s="18"/>
      <c r="MLT2" s="18"/>
      <c r="MLU2" s="18"/>
      <c r="MLV2" s="18"/>
      <c r="MLW2" s="18"/>
      <c r="MLX2" s="18"/>
      <c r="MLY2" s="18"/>
      <c r="MLZ2" s="18"/>
      <c r="MMA2" s="18"/>
      <c r="MMB2" s="18"/>
      <c r="MMC2" s="18"/>
      <c r="MMD2" s="18"/>
      <c r="MME2" s="18"/>
      <c r="MMF2" s="18"/>
      <c r="MMG2" s="18"/>
      <c r="MMH2" s="18"/>
      <c r="MMI2" s="18"/>
      <c r="MMJ2" s="18"/>
      <c r="MMK2" s="18"/>
      <c r="MML2" s="18"/>
      <c r="MMM2" s="18"/>
      <c r="MMN2" s="18"/>
      <c r="MMO2" s="18"/>
      <c r="MMP2" s="18"/>
      <c r="MMQ2" s="18"/>
      <c r="MMR2" s="18"/>
      <c r="MMS2" s="18"/>
      <c r="MMT2" s="18"/>
      <c r="MMU2" s="18"/>
      <c r="MMV2" s="18"/>
      <c r="MMW2" s="18"/>
      <c r="MMX2" s="18"/>
      <c r="MMY2" s="18"/>
      <c r="MMZ2" s="18"/>
      <c r="MNA2" s="18"/>
      <c r="MNB2" s="18"/>
      <c r="MNC2" s="18"/>
      <c r="MND2" s="18"/>
      <c r="MNE2" s="18"/>
      <c r="MNF2" s="18"/>
      <c r="MNG2" s="18"/>
      <c r="MNH2" s="18"/>
      <c r="MNI2" s="18"/>
      <c r="MNJ2" s="18"/>
      <c r="MNK2" s="18"/>
      <c r="MNL2" s="18"/>
      <c r="MNM2" s="18"/>
      <c r="MNN2" s="18"/>
      <c r="MNO2" s="18"/>
      <c r="MNP2" s="18"/>
      <c r="MNQ2" s="18"/>
      <c r="MNR2" s="18"/>
      <c r="MNS2" s="18"/>
      <c r="MNT2" s="18"/>
      <c r="MNU2" s="18"/>
      <c r="MNV2" s="18"/>
      <c r="MNW2" s="18"/>
      <c r="MNX2" s="18"/>
      <c r="MNY2" s="18"/>
      <c r="MNZ2" s="18"/>
      <c r="MOA2" s="18"/>
      <c r="MOB2" s="18"/>
      <c r="MOC2" s="18"/>
      <c r="MOD2" s="18"/>
      <c r="MOE2" s="18"/>
      <c r="MOF2" s="18"/>
      <c r="MOG2" s="18"/>
      <c r="MOH2" s="18"/>
      <c r="MOI2" s="18"/>
      <c r="MOJ2" s="18"/>
      <c r="MOK2" s="18"/>
      <c r="MOL2" s="18"/>
      <c r="MOM2" s="18"/>
      <c r="MON2" s="18"/>
      <c r="MOO2" s="18"/>
      <c r="MOP2" s="18"/>
      <c r="MOQ2" s="18"/>
      <c r="MOR2" s="18"/>
      <c r="MOS2" s="18"/>
      <c r="MOT2" s="18"/>
      <c r="MOU2" s="18"/>
      <c r="MOV2" s="18"/>
      <c r="MOW2" s="18"/>
      <c r="MOX2" s="18"/>
      <c r="MOY2" s="18"/>
      <c r="MOZ2" s="18"/>
      <c r="MPA2" s="18"/>
      <c r="MPB2" s="18"/>
      <c r="MPC2" s="18"/>
      <c r="MPD2" s="18"/>
      <c r="MPE2" s="18"/>
      <c r="MPF2" s="18"/>
      <c r="MPG2" s="18"/>
      <c r="MPH2" s="18"/>
      <c r="MPI2" s="18"/>
      <c r="MPJ2" s="18"/>
      <c r="MPK2" s="18"/>
      <c r="MPL2" s="18"/>
      <c r="MPM2" s="18"/>
      <c r="MPN2" s="18"/>
      <c r="MPO2" s="18"/>
      <c r="MPP2" s="18"/>
      <c r="MPQ2" s="18"/>
      <c r="MPR2" s="18"/>
      <c r="MPS2" s="18"/>
      <c r="MPT2" s="18"/>
      <c r="MPU2" s="18"/>
      <c r="MPV2" s="18"/>
      <c r="MPW2" s="18"/>
      <c r="MPX2" s="18"/>
      <c r="MPY2" s="18"/>
      <c r="MPZ2" s="18"/>
      <c r="MQA2" s="18"/>
      <c r="MQB2" s="18"/>
      <c r="MQC2" s="18"/>
      <c r="MQD2" s="18"/>
      <c r="MQE2" s="18"/>
      <c r="MQF2" s="18"/>
      <c r="MQG2" s="18"/>
      <c r="MQH2" s="18"/>
      <c r="MQI2" s="18"/>
      <c r="MQJ2" s="18"/>
      <c r="MQK2" s="18"/>
      <c r="MQL2" s="18"/>
      <c r="MQM2" s="18"/>
      <c r="MQN2" s="18"/>
      <c r="MQO2" s="18"/>
      <c r="MQP2" s="18"/>
      <c r="MQQ2" s="18"/>
      <c r="MQR2" s="18"/>
      <c r="MQS2" s="18"/>
      <c r="MQT2" s="18"/>
      <c r="MQU2" s="18"/>
      <c r="MQV2" s="18"/>
      <c r="MQW2" s="18"/>
      <c r="MQX2" s="18"/>
      <c r="MQY2" s="18"/>
      <c r="MQZ2" s="18"/>
      <c r="MRA2" s="18"/>
      <c r="MRB2" s="18"/>
      <c r="MRC2" s="18"/>
      <c r="MRD2" s="18"/>
      <c r="MRE2" s="18"/>
      <c r="MRF2" s="18"/>
      <c r="MRG2" s="18"/>
      <c r="MRH2" s="18"/>
      <c r="MRI2" s="18"/>
      <c r="MRJ2" s="18"/>
      <c r="MRK2" s="18"/>
      <c r="MRL2" s="18"/>
      <c r="MRM2" s="18"/>
      <c r="MRN2" s="18"/>
      <c r="MRO2" s="18"/>
      <c r="MRP2" s="18"/>
      <c r="MRQ2" s="18"/>
      <c r="MRR2" s="18"/>
      <c r="MRS2" s="18"/>
      <c r="MRT2" s="18"/>
      <c r="MRU2" s="18"/>
      <c r="MRV2" s="18"/>
      <c r="MRW2" s="18"/>
      <c r="MRX2" s="18"/>
      <c r="MRY2" s="18"/>
      <c r="MRZ2" s="18"/>
      <c r="MSA2" s="18"/>
      <c r="MSB2" s="18"/>
      <c r="MSC2" s="18"/>
      <c r="MSD2" s="18"/>
      <c r="MSE2" s="18"/>
      <c r="MSF2" s="18"/>
      <c r="MSG2" s="18"/>
      <c r="MSH2" s="18"/>
      <c r="MSI2" s="18"/>
      <c r="MSJ2" s="18"/>
      <c r="MSK2" s="18"/>
      <c r="MSL2" s="18"/>
      <c r="MSM2" s="18"/>
      <c r="MSN2" s="18"/>
      <c r="MSO2" s="18"/>
      <c r="MSP2" s="18"/>
      <c r="MSQ2" s="18"/>
      <c r="MSR2" s="18"/>
      <c r="MSS2" s="18"/>
      <c r="MST2" s="18"/>
      <c r="MSU2" s="18"/>
      <c r="MSV2" s="18"/>
      <c r="MSW2" s="18"/>
      <c r="MSX2" s="18"/>
      <c r="MSY2" s="18"/>
      <c r="MSZ2" s="18"/>
      <c r="MTA2" s="18"/>
      <c r="MTB2" s="18"/>
      <c r="MTC2" s="18"/>
      <c r="MTD2" s="18"/>
      <c r="MTE2" s="18"/>
      <c r="MTF2" s="18"/>
      <c r="MTG2" s="18"/>
      <c r="MTH2" s="18"/>
      <c r="MTI2" s="18"/>
      <c r="MTJ2" s="18"/>
      <c r="MTK2" s="18"/>
      <c r="MTL2" s="18"/>
      <c r="MTM2" s="18"/>
      <c r="MTN2" s="18"/>
      <c r="MTO2" s="18"/>
      <c r="MTP2" s="18"/>
      <c r="MTQ2" s="18"/>
      <c r="MTR2" s="18"/>
      <c r="MTS2" s="18"/>
      <c r="MTT2" s="18"/>
      <c r="MTU2" s="18"/>
      <c r="MTV2" s="18"/>
      <c r="MTW2" s="18"/>
      <c r="MTX2" s="18"/>
      <c r="MTY2" s="18"/>
      <c r="MTZ2" s="18"/>
      <c r="MUA2" s="18"/>
      <c r="MUB2" s="18"/>
      <c r="MUC2" s="18"/>
      <c r="MUD2" s="18"/>
      <c r="MUE2" s="18"/>
      <c r="MUF2" s="18"/>
      <c r="MUG2" s="18"/>
      <c r="MUH2" s="18"/>
      <c r="MUI2" s="18"/>
      <c r="MUJ2" s="18"/>
      <c r="MUK2" s="18"/>
      <c r="MUL2" s="18"/>
      <c r="MUM2" s="18"/>
      <c r="MUN2" s="18"/>
      <c r="MUO2" s="18"/>
      <c r="MUP2" s="18"/>
      <c r="MUQ2" s="18"/>
      <c r="MUR2" s="18"/>
      <c r="MUS2" s="18"/>
      <c r="MUT2" s="18"/>
      <c r="MUU2" s="18"/>
      <c r="MUV2" s="18"/>
      <c r="MUW2" s="18"/>
      <c r="MUX2" s="18"/>
      <c r="MUY2" s="18"/>
      <c r="MUZ2" s="18"/>
      <c r="MVA2" s="18"/>
      <c r="MVB2" s="18"/>
      <c r="MVC2" s="18"/>
      <c r="MVD2" s="18"/>
      <c r="MVE2" s="18"/>
      <c r="MVF2" s="18"/>
      <c r="MVG2" s="18"/>
      <c r="MVH2" s="18"/>
      <c r="MVI2" s="18"/>
      <c r="MVJ2" s="18"/>
      <c r="MVK2" s="18"/>
      <c r="MVL2" s="18"/>
      <c r="MVM2" s="18"/>
      <c r="MVN2" s="18"/>
      <c r="MVO2" s="18"/>
      <c r="MVP2" s="18"/>
      <c r="MVQ2" s="18"/>
      <c r="MVR2" s="18"/>
      <c r="MVS2" s="18"/>
      <c r="MVT2" s="18"/>
      <c r="MVU2" s="18"/>
      <c r="MVV2" s="18"/>
      <c r="MVW2" s="18"/>
      <c r="MVX2" s="18"/>
      <c r="MVY2" s="18"/>
      <c r="MVZ2" s="18"/>
      <c r="MWA2" s="18"/>
      <c r="MWB2" s="18"/>
      <c r="MWC2" s="18"/>
      <c r="MWD2" s="18"/>
      <c r="MWE2" s="18"/>
      <c r="MWF2" s="18"/>
      <c r="MWG2" s="18"/>
      <c r="MWH2" s="18"/>
      <c r="MWI2" s="18"/>
      <c r="MWJ2" s="18"/>
      <c r="MWK2" s="18"/>
      <c r="MWL2" s="18"/>
      <c r="MWM2" s="18"/>
      <c r="MWN2" s="18"/>
      <c r="MWO2" s="18"/>
      <c r="MWP2" s="18"/>
      <c r="MWQ2" s="18"/>
      <c r="MWR2" s="18"/>
      <c r="MWS2" s="18"/>
      <c r="MWT2" s="18"/>
      <c r="MWU2" s="18"/>
      <c r="MWV2" s="18"/>
      <c r="MWW2" s="18"/>
      <c r="MWX2" s="18"/>
      <c r="MWY2" s="18"/>
      <c r="MWZ2" s="18"/>
      <c r="MXA2" s="18"/>
      <c r="MXB2" s="18"/>
      <c r="MXC2" s="18"/>
      <c r="MXD2" s="18"/>
      <c r="MXE2" s="18"/>
      <c r="MXF2" s="18"/>
      <c r="MXG2" s="18"/>
      <c r="MXH2" s="18"/>
      <c r="MXI2" s="18"/>
      <c r="MXJ2" s="18"/>
      <c r="MXK2" s="18"/>
      <c r="MXL2" s="18"/>
      <c r="MXM2" s="18"/>
      <c r="MXN2" s="18"/>
      <c r="MXO2" s="18"/>
      <c r="MXP2" s="18"/>
      <c r="MXQ2" s="18"/>
      <c r="MXR2" s="18"/>
      <c r="MXS2" s="18"/>
      <c r="MXT2" s="18"/>
      <c r="MXU2" s="18"/>
      <c r="MXV2" s="18"/>
      <c r="MXW2" s="18"/>
      <c r="MXX2" s="18"/>
      <c r="MXY2" s="18"/>
      <c r="MXZ2" s="18"/>
      <c r="MYA2" s="18"/>
      <c r="MYB2" s="18"/>
      <c r="MYC2" s="18"/>
      <c r="MYD2" s="18"/>
      <c r="MYE2" s="18"/>
      <c r="MYF2" s="18"/>
      <c r="MYG2" s="18"/>
      <c r="MYH2" s="18"/>
      <c r="MYI2" s="18"/>
      <c r="MYJ2" s="18"/>
      <c r="MYK2" s="18"/>
      <c r="MYL2" s="18"/>
      <c r="MYM2" s="18"/>
      <c r="MYN2" s="18"/>
      <c r="MYO2" s="18"/>
      <c r="MYP2" s="18"/>
      <c r="MYQ2" s="18"/>
      <c r="MYR2" s="18"/>
      <c r="MYS2" s="18"/>
      <c r="MYT2" s="18"/>
      <c r="MYU2" s="18"/>
      <c r="MYV2" s="18"/>
      <c r="MYW2" s="18"/>
      <c r="MYX2" s="18"/>
      <c r="MYY2" s="18"/>
      <c r="MYZ2" s="18"/>
      <c r="MZA2" s="18"/>
      <c r="MZB2" s="18"/>
      <c r="MZC2" s="18"/>
      <c r="MZD2" s="18"/>
      <c r="MZE2" s="18"/>
      <c r="MZF2" s="18"/>
      <c r="MZG2" s="18"/>
      <c r="MZH2" s="18"/>
      <c r="MZI2" s="18"/>
      <c r="MZJ2" s="18"/>
      <c r="MZK2" s="18"/>
      <c r="MZL2" s="18"/>
      <c r="MZM2" s="18"/>
      <c r="MZN2" s="18"/>
      <c r="MZO2" s="18"/>
      <c r="MZP2" s="18"/>
      <c r="MZQ2" s="18"/>
      <c r="MZR2" s="18"/>
      <c r="MZS2" s="18"/>
      <c r="MZT2" s="18"/>
      <c r="MZU2" s="18"/>
      <c r="MZV2" s="18"/>
      <c r="MZW2" s="18"/>
      <c r="MZX2" s="18"/>
      <c r="MZY2" s="18"/>
      <c r="MZZ2" s="18"/>
      <c r="NAA2" s="18"/>
      <c r="NAB2" s="18"/>
      <c r="NAC2" s="18"/>
      <c r="NAD2" s="18"/>
      <c r="NAE2" s="18"/>
      <c r="NAF2" s="18"/>
      <c r="NAG2" s="18"/>
      <c r="NAH2" s="18"/>
      <c r="NAI2" s="18"/>
      <c r="NAJ2" s="18"/>
      <c r="NAK2" s="18"/>
      <c r="NAL2" s="18"/>
      <c r="NAM2" s="18"/>
      <c r="NAN2" s="18"/>
      <c r="NAO2" s="18"/>
      <c r="NAP2" s="18"/>
      <c r="NAQ2" s="18"/>
      <c r="NAR2" s="18"/>
      <c r="NAS2" s="18"/>
      <c r="NAT2" s="18"/>
      <c r="NAU2" s="18"/>
      <c r="NAV2" s="18"/>
      <c r="NAW2" s="18"/>
      <c r="NAX2" s="18"/>
      <c r="NAY2" s="18"/>
      <c r="NAZ2" s="18"/>
      <c r="NBA2" s="18"/>
      <c r="NBB2" s="18"/>
      <c r="NBC2" s="18"/>
      <c r="NBD2" s="18"/>
      <c r="NBE2" s="18"/>
      <c r="NBF2" s="18"/>
      <c r="NBG2" s="18"/>
      <c r="NBH2" s="18"/>
      <c r="NBI2" s="18"/>
      <c r="NBJ2" s="18"/>
      <c r="NBK2" s="18"/>
      <c r="NBL2" s="18"/>
      <c r="NBM2" s="18"/>
      <c r="NBN2" s="18"/>
      <c r="NBO2" s="18"/>
      <c r="NBP2" s="18"/>
      <c r="NBQ2" s="18"/>
      <c r="NBR2" s="18"/>
      <c r="NBS2" s="18"/>
      <c r="NBT2" s="18"/>
      <c r="NBU2" s="18"/>
      <c r="NBV2" s="18"/>
      <c r="NBW2" s="18"/>
      <c r="NBX2" s="18"/>
      <c r="NBY2" s="18"/>
      <c r="NBZ2" s="18"/>
      <c r="NCA2" s="18"/>
      <c r="NCB2" s="18"/>
      <c r="NCC2" s="18"/>
      <c r="NCD2" s="18"/>
      <c r="NCE2" s="18"/>
      <c r="NCF2" s="18"/>
      <c r="NCG2" s="18"/>
      <c r="NCH2" s="18"/>
      <c r="NCI2" s="18"/>
      <c r="NCJ2" s="18"/>
      <c r="NCK2" s="18"/>
      <c r="NCL2" s="18"/>
      <c r="NCM2" s="18"/>
      <c r="NCN2" s="18"/>
      <c r="NCO2" s="18"/>
      <c r="NCP2" s="18"/>
      <c r="NCQ2" s="18"/>
      <c r="NCR2" s="18"/>
      <c r="NCS2" s="18"/>
      <c r="NCT2" s="18"/>
      <c r="NCU2" s="18"/>
      <c r="NCV2" s="18"/>
      <c r="NCW2" s="18"/>
      <c r="NCX2" s="18"/>
      <c r="NCY2" s="18"/>
      <c r="NCZ2" s="18"/>
      <c r="NDA2" s="18"/>
      <c r="NDB2" s="18"/>
      <c r="NDC2" s="18"/>
      <c r="NDD2" s="18"/>
      <c r="NDE2" s="18"/>
      <c r="NDF2" s="18"/>
      <c r="NDG2" s="18"/>
      <c r="NDH2" s="18"/>
      <c r="NDI2" s="18"/>
      <c r="NDJ2" s="18"/>
      <c r="NDK2" s="18"/>
      <c r="NDL2" s="18"/>
      <c r="NDM2" s="18"/>
      <c r="NDN2" s="18"/>
      <c r="NDO2" s="18"/>
      <c r="NDP2" s="18"/>
      <c r="NDQ2" s="18"/>
      <c r="NDR2" s="18"/>
      <c r="NDS2" s="18"/>
      <c r="NDT2" s="18"/>
      <c r="NDU2" s="18"/>
      <c r="NDV2" s="18"/>
      <c r="NDW2" s="18"/>
      <c r="NDX2" s="18"/>
      <c r="NDY2" s="18"/>
      <c r="NDZ2" s="18"/>
      <c r="NEA2" s="18"/>
      <c r="NEB2" s="18"/>
      <c r="NEC2" s="18"/>
      <c r="NED2" s="18"/>
      <c r="NEE2" s="18"/>
      <c r="NEF2" s="18"/>
      <c r="NEG2" s="18"/>
      <c r="NEH2" s="18"/>
      <c r="NEI2" s="18"/>
      <c r="NEJ2" s="18"/>
      <c r="NEK2" s="18"/>
      <c r="NEL2" s="18"/>
      <c r="NEM2" s="18"/>
      <c r="NEN2" s="18"/>
      <c r="NEO2" s="18"/>
      <c r="NEP2" s="18"/>
      <c r="NEQ2" s="18"/>
      <c r="NER2" s="18"/>
      <c r="NES2" s="18"/>
      <c r="NET2" s="18"/>
      <c r="NEU2" s="18"/>
      <c r="NEV2" s="18"/>
      <c r="NEW2" s="18"/>
      <c r="NEX2" s="18"/>
      <c r="NEY2" s="18"/>
      <c r="NEZ2" s="18"/>
      <c r="NFA2" s="18"/>
      <c r="NFB2" s="18"/>
      <c r="NFC2" s="18"/>
      <c r="NFD2" s="18"/>
      <c r="NFE2" s="18"/>
      <c r="NFF2" s="18"/>
      <c r="NFG2" s="18"/>
      <c r="NFH2" s="18"/>
      <c r="NFI2" s="18"/>
      <c r="NFJ2" s="18"/>
      <c r="NFK2" s="18"/>
      <c r="NFL2" s="18"/>
      <c r="NFM2" s="18"/>
      <c r="NFN2" s="18"/>
      <c r="NFO2" s="18"/>
      <c r="NFP2" s="18"/>
      <c r="NFQ2" s="18"/>
      <c r="NFR2" s="18"/>
      <c r="NFS2" s="18"/>
      <c r="NFT2" s="18"/>
      <c r="NFU2" s="18"/>
      <c r="NFV2" s="18"/>
      <c r="NFW2" s="18"/>
      <c r="NFX2" s="18"/>
      <c r="NFY2" s="18"/>
      <c r="NFZ2" s="18"/>
      <c r="NGA2" s="18"/>
      <c r="NGB2" s="18"/>
      <c r="NGC2" s="18"/>
      <c r="NGD2" s="18"/>
      <c r="NGE2" s="18"/>
      <c r="NGF2" s="18"/>
      <c r="NGG2" s="18"/>
      <c r="NGH2" s="18"/>
      <c r="NGI2" s="18"/>
      <c r="NGJ2" s="18"/>
      <c r="NGK2" s="18"/>
      <c r="NGL2" s="18"/>
      <c r="NGM2" s="18"/>
      <c r="NGN2" s="18"/>
      <c r="NGO2" s="18"/>
      <c r="NGP2" s="18"/>
      <c r="NGQ2" s="18"/>
      <c r="NGR2" s="18"/>
      <c r="NGS2" s="18"/>
      <c r="NGT2" s="18"/>
      <c r="NGU2" s="18"/>
      <c r="NGV2" s="18"/>
      <c r="NGW2" s="18"/>
      <c r="NGX2" s="18"/>
      <c r="NGY2" s="18"/>
      <c r="NGZ2" s="18"/>
      <c r="NHA2" s="18"/>
      <c r="NHB2" s="18"/>
      <c r="NHC2" s="18"/>
      <c r="NHD2" s="18"/>
      <c r="NHE2" s="18"/>
      <c r="NHF2" s="18"/>
      <c r="NHG2" s="18"/>
      <c r="NHH2" s="18"/>
      <c r="NHI2" s="18"/>
      <c r="NHJ2" s="18"/>
      <c r="NHK2" s="18"/>
      <c r="NHL2" s="18"/>
      <c r="NHM2" s="18"/>
      <c r="NHN2" s="18"/>
      <c r="NHO2" s="18"/>
      <c r="NHP2" s="18"/>
      <c r="NHQ2" s="18"/>
      <c r="NHR2" s="18"/>
      <c r="NHS2" s="18"/>
      <c r="NHT2" s="18"/>
      <c r="NHU2" s="18"/>
      <c r="NHV2" s="18"/>
      <c r="NHW2" s="18"/>
      <c r="NHX2" s="18"/>
      <c r="NHY2" s="18"/>
      <c r="NHZ2" s="18"/>
      <c r="NIA2" s="18"/>
      <c r="NIB2" s="18"/>
      <c r="NIC2" s="18"/>
      <c r="NID2" s="18"/>
      <c r="NIE2" s="18"/>
      <c r="NIF2" s="18"/>
      <c r="NIG2" s="18"/>
      <c r="NIH2" s="18"/>
      <c r="NII2" s="18"/>
      <c r="NIJ2" s="18"/>
      <c r="NIK2" s="18"/>
      <c r="NIL2" s="18"/>
      <c r="NIM2" s="18"/>
      <c r="NIN2" s="18"/>
      <c r="NIO2" s="18"/>
      <c r="NIP2" s="18"/>
      <c r="NIQ2" s="18"/>
      <c r="NIR2" s="18"/>
      <c r="NIS2" s="18"/>
      <c r="NIT2" s="18"/>
      <c r="NIU2" s="18"/>
      <c r="NIV2" s="18"/>
      <c r="NIW2" s="18"/>
      <c r="NIX2" s="18"/>
      <c r="NIY2" s="18"/>
      <c r="NIZ2" s="18"/>
      <c r="NJA2" s="18"/>
      <c r="NJB2" s="18"/>
      <c r="NJC2" s="18"/>
      <c r="NJD2" s="18"/>
      <c r="NJE2" s="18"/>
      <c r="NJF2" s="18"/>
      <c r="NJG2" s="18"/>
      <c r="NJH2" s="18"/>
      <c r="NJI2" s="18"/>
      <c r="NJJ2" s="18"/>
      <c r="NJK2" s="18"/>
      <c r="NJL2" s="18"/>
      <c r="NJM2" s="18"/>
      <c r="NJN2" s="18"/>
      <c r="NJO2" s="18"/>
      <c r="NJP2" s="18"/>
      <c r="NJQ2" s="18"/>
      <c r="NJR2" s="18"/>
      <c r="NJS2" s="18"/>
      <c r="NJT2" s="18"/>
      <c r="NJU2" s="18"/>
      <c r="NJV2" s="18"/>
      <c r="NJW2" s="18"/>
      <c r="NJX2" s="18"/>
      <c r="NJY2" s="18"/>
      <c r="NJZ2" s="18"/>
      <c r="NKA2" s="18"/>
      <c r="NKB2" s="18"/>
      <c r="NKC2" s="18"/>
      <c r="NKD2" s="18"/>
      <c r="NKE2" s="18"/>
      <c r="NKF2" s="18"/>
      <c r="NKG2" s="18"/>
      <c r="NKH2" s="18"/>
      <c r="NKI2" s="18"/>
      <c r="NKJ2" s="18"/>
      <c r="NKK2" s="18"/>
      <c r="NKL2" s="18"/>
      <c r="NKM2" s="18"/>
      <c r="NKN2" s="18"/>
      <c r="NKO2" s="18"/>
      <c r="NKP2" s="18"/>
      <c r="NKQ2" s="18"/>
      <c r="NKR2" s="18"/>
      <c r="NKS2" s="18"/>
      <c r="NKT2" s="18"/>
      <c r="NKU2" s="18"/>
      <c r="NKV2" s="18"/>
      <c r="NKW2" s="18"/>
      <c r="NKX2" s="18"/>
      <c r="NKY2" s="18"/>
      <c r="NKZ2" s="18"/>
      <c r="NLA2" s="18"/>
      <c r="NLB2" s="18"/>
      <c r="NLC2" s="18"/>
      <c r="NLD2" s="18"/>
      <c r="NLE2" s="18"/>
      <c r="NLF2" s="18"/>
      <c r="NLG2" s="18"/>
      <c r="NLH2" s="18"/>
      <c r="NLI2" s="18"/>
      <c r="NLJ2" s="18"/>
      <c r="NLK2" s="18"/>
      <c r="NLL2" s="18"/>
      <c r="NLM2" s="18"/>
      <c r="NLN2" s="18"/>
      <c r="NLO2" s="18"/>
      <c r="NLP2" s="18"/>
      <c r="NLQ2" s="18"/>
      <c r="NLR2" s="18"/>
      <c r="NLS2" s="18"/>
      <c r="NLT2" s="18"/>
      <c r="NLU2" s="18"/>
      <c r="NLV2" s="18"/>
      <c r="NLW2" s="18"/>
      <c r="NLX2" s="18"/>
      <c r="NLY2" s="18"/>
      <c r="NLZ2" s="18"/>
      <c r="NMA2" s="18"/>
      <c r="NMB2" s="18"/>
      <c r="NMC2" s="18"/>
      <c r="NMD2" s="18"/>
      <c r="NME2" s="18"/>
      <c r="NMF2" s="18"/>
      <c r="NMG2" s="18"/>
      <c r="NMH2" s="18"/>
      <c r="NMI2" s="18"/>
      <c r="NMJ2" s="18"/>
      <c r="NMK2" s="18"/>
      <c r="NML2" s="18"/>
      <c r="NMM2" s="18"/>
      <c r="NMN2" s="18"/>
      <c r="NMO2" s="18"/>
      <c r="NMP2" s="18"/>
      <c r="NMQ2" s="18"/>
      <c r="NMR2" s="18"/>
      <c r="NMS2" s="18"/>
      <c r="NMT2" s="18"/>
      <c r="NMU2" s="18"/>
      <c r="NMV2" s="18"/>
      <c r="NMW2" s="18"/>
      <c r="NMX2" s="18"/>
      <c r="NMY2" s="18"/>
      <c r="NMZ2" s="18"/>
      <c r="NNA2" s="18"/>
      <c r="NNB2" s="18"/>
      <c r="NNC2" s="18"/>
      <c r="NND2" s="18"/>
      <c r="NNE2" s="18"/>
      <c r="NNF2" s="18"/>
      <c r="NNG2" s="18"/>
      <c r="NNH2" s="18"/>
      <c r="NNI2" s="18"/>
      <c r="NNJ2" s="18"/>
      <c r="NNK2" s="18"/>
      <c r="NNL2" s="18"/>
      <c r="NNM2" s="18"/>
      <c r="NNN2" s="18"/>
      <c r="NNO2" s="18"/>
      <c r="NNP2" s="18"/>
      <c r="NNQ2" s="18"/>
      <c r="NNR2" s="18"/>
      <c r="NNS2" s="18"/>
      <c r="NNT2" s="18"/>
      <c r="NNU2" s="18"/>
      <c r="NNV2" s="18"/>
      <c r="NNW2" s="18"/>
      <c r="NNX2" s="18"/>
      <c r="NNY2" s="18"/>
      <c r="NNZ2" s="18"/>
      <c r="NOA2" s="18"/>
      <c r="NOB2" s="18"/>
      <c r="NOC2" s="18"/>
      <c r="NOD2" s="18"/>
      <c r="NOE2" s="18"/>
      <c r="NOF2" s="18"/>
      <c r="NOG2" s="18"/>
      <c r="NOH2" s="18"/>
      <c r="NOI2" s="18"/>
      <c r="NOJ2" s="18"/>
      <c r="NOK2" s="18"/>
      <c r="NOL2" s="18"/>
      <c r="NOM2" s="18"/>
      <c r="NON2" s="18"/>
      <c r="NOO2" s="18"/>
      <c r="NOP2" s="18"/>
      <c r="NOQ2" s="18"/>
      <c r="NOR2" s="18"/>
      <c r="NOS2" s="18"/>
      <c r="NOT2" s="18"/>
      <c r="NOU2" s="18"/>
      <c r="NOV2" s="18"/>
      <c r="NOW2" s="18"/>
      <c r="NOX2" s="18"/>
      <c r="NOY2" s="18"/>
      <c r="NOZ2" s="18"/>
      <c r="NPA2" s="18"/>
      <c r="NPB2" s="18"/>
      <c r="NPC2" s="18"/>
      <c r="NPD2" s="18"/>
      <c r="NPE2" s="18"/>
      <c r="NPF2" s="18"/>
      <c r="NPG2" s="18"/>
      <c r="NPH2" s="18"/>
      <c r="NPI2" s="18"/>
      <c r="NPJ2" s="18"/>
      <c r="NPK2" s="18"/>
      <c r="NPL2" s="18"/>
      <c r="NPM2" s="18"/>
      <c r="NPN2" s="18"/>
      <c r="NPO2" s="18"/>
      <c r="NPP2" s="18"/>
      <c r="NPQ2" s="18"/>
      <c r="NPR2" s="18"/>
      <c r="NPS2" s="18"/>
      <c r="NPT2" s="18"/>
      <c r="NPU2" s="18"/>
      <c r="NPV2" s="18"/>
      <c r="NPW2" s="18"/>
      <c r="NPX2" s="18"/>
      <c r="NPY2" s="18"/>
      <c r="NPZ2" s="18"/>
      <c r="NQA2" s="18"/>
      <c r="NQB2" s="18"/>
      <c r="NQC2" s="18"/>
      <c r="NQD2" s="18"/>
      <c r="NQE2" s="18"/>
      <c r="NQF2" s="18"/>
      <c r="NQG2" s="18"/>
      <c r="NQH2" s="18"/>
      <c r="NQI2" s="18"/>
      <c r="NQJ2" s="18"/>
      <c r="NQK2" s="18"/>
      <c r="NQL2" s="18"/>
      <c r="NQM2" s="18"/>
      <c r="NQN2" s="18"/>
      <c r="NQO2" s="18"/>
      <c r="NQP2" s="18"/>
      <c r="NQQ2" s="18"/>
      <c r="NQR2" s="18"/>
      <c r="NQS2" s="18"/>
      <c r="NQT2" s="18"/>
      <c r="NQU2" s="18"/>
      <c r="NQV2" s="18"/>
      <c r="NQW2" s="18"/>
      <c r="NQX2" s="18"/>
      <c r="NQY2" s="18"/>
      <c r="NQZ2" s="18"/>
      <c r="NRA2" s="18"/>
      <c r="NRB2" s="18"/>
      <c r="NRC2" s="18"/>
      <c r="NRD2" s="18"/>
      <c r="NRE2" s="18"/>
      <c r="NRF2" s="18"/>
      <c r="NRG2" s="18"/>
      <c r="NRH2" s="18"/>
      <c r="NRI2" s="18"/>
      <c r="NRJ2" s="18"/>
      <c r="NRK2" s="18"/>
      <c r="NRL2" s="18"/>
      <c r="NRM2" s="18"/>
      <c r="NRN2" s="18"/>
      <c r="NRO2" s="18"/>
      <c r="NRP2" s="18"/>
      <c r="NRQ2" s="18"/>
      <c r="NRR2" s="18"/>
      <c r="NRS2" s="18"/>
      <c r="NRT2" s="18"/>
      <c r="NRU2" s="18"/>
      <c r="NRV2" s="18"/>
      <c r="NRW2" s="18"/>
      <c r="NRX2" s="18"/>
      <c r="NRY2" s="18"/>
      <c r="NRZ2" s="18"/>
      <c r="NSA2" s="18"/>
      <c r="NSB2" s="18"/>
      <c r="NSC2" s="18"/>
      <c r="NSD2" s="18"/>
      <c r="NSE2" s="18"/>
      <c r="NSF2" s="18"/>
      <c r="NSG2" s="18"/>
      <c r="NSH2" s="18"/>
      <c r="NSI2" s="18"/>
      <c r="NSJ2" s="18"/>
      <c r="NSK2" s="18"/>
      <c r="NSL2" s="18"/>
      <c r="NSM2" s="18"/>
      <c r="NSN2" s="18"/>
      <c r="NSO2" s="18"/>
      <c r="NSP2" s="18"/>
      <c r="NSQ2" s="18"/>
      <c r="NSR2" s="18"/>
      <c r="NSS2" s="18"/>
      <c r="NST2" s="18"/>
      <c r="NSU2" s="18"/>
      <c r="NSV2" s="18"/>
      <c r="NSW2" s="18"/>
      <c r="NSX2" s="18"/>
      <c r="NSY2" s="18"/>
      <c r="NSZ2" s="18"/>
      <c r="NTA2" s="18"/>
      <c r="NTB2" s="18"/>
      <c r="NTC2" s="18"/>
      <c r="NTD2" s="18"/>
      <c r="NTE2" s="18"/>
      <c r="NTF2" s="18"/>
      <c r="NTG2" s="18"/>
      <c r="NTH2" s="18"/>
      <c r="NTI2" s="18"/>
      <c r="NTJ2" s="18"/>
      <c r="NTK2" s="18"/>
      <c r="NTL2" s="18"/>
      <c r="NTM2" s="18"/>
      <c r="NTN2" s="18"/>
      <c r="NTO2" s="18"/>
      <c r="NTP2" s="18"/>
      <c r="NTQ2" s="18"/>
      <c r="NTR2" s="18"/>
      <c r="NTS2" s="18"/>
      <c r="NTT2" s="18"/>
      <c r="NTU2" s="18"/>
      <c r="NTV2" s="18"/>
      <c r="NTW2" s="18"/>
      <c r="NTX2" s="18"/>
      <c r="NTY2" s="18"/>
      <c r="NTZ2" s="18"/>
      <c r="NUA2" s="18"/>
      <c r="NUB2" s="18"/>
      <c r="NUC2" s="18"/>
      <c r="NUD2" s="18"/>
      <c r="NUE2" s="18"/>
      <c r="NUF2" s="18"/>
      <c r="NUG2" s="18"/>
      <c r="NUH2" s="18"/>
      <c r="NUI2" s="18"/>
      <c r="NUJ2" s="18"/>
      <c r="NUK2" s="18"/>
      <c r="NUL2" s="18"/>
      <c r="NUM2" s="18"/>
      <c r="NUN2" s="18"/>
      <c r="NUO2" s="18"/>
      <c r="NUP2" s="18"/>
      <c r="NUQ2" s="18"/>
      <c r="NUR2" s="18"/>
      <c r="NUS2" s="18"/>
      <c r="NUT2" s="18"/>
      <c r="NUU2" s="18"/>
      <c r="NUV2" s="18"/>
      <c r="NUW2" s="18"/>
      <c r="NUX2" s="18"/>
      <c r="NUY2" s="18"/>
      <c r="NUZ2" s="18"/>
      <c r="NVA2" s="18"/>
      <c r="NVB2" s="18"/>
      <c r="NVC2" s="18"/>
      <c r="NVD2" s="18"/>
      <c r="NVE2" s="18"/>
      <c r="NVF2" s="18"/>
      <c r="NVG2" s="18"/>
      <c r="NVH2" s="18"/>
      <c r="NVI2" s="18"/>
      <c r="NVJ2" s="18"/>
      <c r="NVK2" s="18"/>
      <c r="NVL2" s="18"/>
      <c r="NVM2" s="18"/>
      <c r="NVN2" s="18"/>
      <c r="NVO2" s="18"/>
      <c r="NVP2" s="18"/>
      <c r="NVQ2" s="18"/>
      <c r="NVR2" s="18"/>
      <c r="NVS2" s="18"/>
      <c r="NVT2" s="18"/>
      <c r="NVU2" s="18"/>
      <c r="NVV2" s="18"/>
      <c r="NVW2" s="18"/>
      <c r="NVX2" s="18"/>
      <c r="NVY2" s="18"/>
      <c r="NVZ2" s="18"/>
      <c r="NWA2" s="18"/>
      <c r="NWB2" s="18"/>
      <c r="NWC2" s="18"/>
      <c r="NWD2" s="18"/>
      <c r="NWE2" s="18"/>
      <c r="NWF2" s="18"/>
      <c r="NWG2" s="18"/>
      <c r="NWH2" s="18"/>
      <c r="NWI2" s="18"/>
      <c r="NWJ2" s="18"/>
      <c r="NWK2" s="18"/>
      <c r="NWL2" s="18"/>
      <c r="NWM2" s="18"/>
      <c r="NWN2" s="18"/>
      <c r="NWO2" s="18"/>
      <c r="NWP2" s="18"/>
      <c r="NWQ2" s="18"/>
      <c r="NWR2" s="18"/>
      <c r="NWS2" s="18"/>
      <c r="NWT2" s="18"/>
      <c r="NWU2" s="18"/>
      <c r="NWV2" s="18"/>
      <c r="NWW2" s="18"/>
      <c r="NWX2" s="18"/>
      <c r="NWY2" s="18"/>
      <c r="NWZ2" s="18"/>
      <c r="NXA2" s="18"/>
      <c r="NXB2" s="18"/>
      <c r="NXC2" s="18"/>
      <c r="NXD2" s="18"/>
      <c r="NXE2" s="18"/>
      <c r="NXF2" s="18"/>
      <c r="NXG2" s="18"/>
      <c r="NXH2" s="18"/>
      <c r="NXI2" s="18"/>
      <c r="NXJ2" s="18"/>
      <c r="NXK2" s="18"/>
      <c r="NXL2" s="18"/>
      <c r="NXM2" s="18"/>
      <c r="NXN2" s="18"/>
      <c r="NXO2" s="18"/>
      <c r="NXP2" s="18"/>
      <c r="NXQ2" s="18"/>
      <c r="NXR2" s="18"/>
      <c r="NXS2" s="18"/>
      <c r="NXT2" s="18"/>
      <c r="NXU2" s="18"/>
      <c r="NXV2" s="18"/>
      <c r="NXW2" s="18"/>
      <c r="NXX2" s="18"/>
      <c r="NXY2" s="18"/>
      <c r="NXZ2" s="18"/>
      <c r="NYA2" s="18"/>
      <c r="NYB2" s="18"/>
      <c r="NYC2" s="18"/>
      <c r="NYD2" s="18"/>
      <c r="NYE2" s="18"/>
      <c r="NYF2" s="18"/>
      <c r="NYG2" s="18"/>
      <c r="NYH2" s="18"/>
      <c r="NYI2" s="18"/>
      <c r="NYJ2" s="18"/>
      <c r="NYK2" s="18"/>
      <c r="NYL2" s="18"/>
      <c r="NYM2" s="18"/>
      <c r="NYN2" s="18"/>
      <c r="NYO2" s="18"/>
      <c r="NYP2" s="18"/>
      <c r="NYQ2" s="18"/>
      <c r="NYR2" s="18"/>
      <c r="NYS2" s="18"/>
      <c r="NYT2" s="18"/>
      <c r="NYU2" s="18"/>
      <c r="NYV2" s="18"/>
      <c r="NYW2" s="18"/>
      <c r="NYX2" s="18"/>
      <c r="NYY2" s="18"/>
      <c r="NYZ2" s="18"/>
      <c r="NZA2" s="18"/>
      <c r="NZB2" s="18"/>
      <c r="NZC2" s="18"/>
      <c r="NZD2" s="18"/>
      <c r="NZE2" s="18"/>
      <c r="NZF2" s="18"/>
      <c r="NZG2" s="18"/>
      <c r="NZH2" s="18"/>
      <c r="NZI2" s="18"/>
      <c r="NZJ2" s="18"/>
      <c r="NZK2" s="18"/>
      <c r="NZL2" s="18"/>
      <c r="NZM2" s="18"/>
      <c r="NZN2" s="18"/>
      <c r="NZO2" s="18"/>
      <c r="NZP2" s="18"/>
      <c r="NZQ2" s="18"/>
      <c r="NZR2" s="18"/>
      <c r="NZS2" s="18"/>
      <c r="NZT2" s="18"/>
      <c r="NZU2" s="18"/>
      <c r="NZV2" s="18"/>
      <c r="NZW2" s="18"/>
      <c r="NZX2" s="18"/>
      <c r="NZY2" s="18"/>
      <c r="NZZ2" s="18"/>
      <c r="OAA2" s="18"/>
      <c r="OAB2" s="18"/>
      <c r="OAC2" s="18"/>
      <c r="OAD2" s="18"/>
      <c r="OAE2" s="18"/>
      <c r="OAF2" s="18"/>
      <c r="OAG2" s="18"/>
      <c r="OAH2" s="18"/>
      <c r="OAI2" s="18"/>
      <c r="OAJ2" s="18"/>
      <c r="OAK2" s="18"/>
      <c r="OAL2" s="18"/>
      <c r="OAM2" s="18"/>
      <c r="OAN2" s="18"/>
      <c r="OAO2" s="18"/>
      <c r="OAP2" s="18"/>
      <c r="OAQ2" s="18"/>
      <c r="OAR2" s="18"/>
      <c r="OAS2" s="18"/>
      <c r="OAT2" s="18"/>
      <c r="OAU2" s="18"/>
      <c r="OAV2" s="18"/>
      <c r="OAW2" s="18"/>
      <c r="OAX2" s="18"/>
      <c r="OAY2" s="18"/>
      <c r="OAZ2" s="18"/>
      <c r="OBA2" s="18"/>
      <c r="OBB2" s="18"/>
      <c r="OBC2" s="18"/>
      <c r="OBD2" s="18"/>
      <c r="OBE2" s="18"/>
      <c r="OBF2" s="18"/>
      <c r="OBG2" s="18"/>
      <c r="OBH2" s="18"/>
      <c r="OBI2" s="18"/>
      <c r="OBJ2" s="18"/>
      <c r="OBK2" s="18"/>
      <c r="OBL2" s="18"/>
      <c r="OBM2" s="18"/>
      <c r="OBN2" s="18"/>
      <c r="OBO2" s="18"/>
      <c r="OBP2" s="18"/>
      <c r="OBQ2" s="18"/>
      <c r="OBR2" s="18"/>
      <c r="OBS2" s="18"/>
      <c r="OBT2" s="18"/>
      <c r="OBU2" s="18"/>
      <c r="OBV2" s="18"/>
      <c r="OBW2" s="18"/>
      <c r="OBX2" s="18"/>
      <c r="OBY2" s="18"/>
      <c r="OBZ2" s="18"/>
      <c r="OCA2" s="18"/>
      <c r="OCB2" s="18"/>
      <c r="OCC2" s="18"/>
      <c r="OCD2" s="18"/>
      <c r="OCE2" s="18"/>
      <c r="OCF2" s="18"/>
      <c r="OCG2" s="18"/>
      <c r="OCH2" s="18"/>
      <c r="OCI2" s="18"/>
      <c r="OCJ2" s="18"/>
      <c r="OCK2" s="18"/>
      <c r="OCL2" s="18"/>
      <c r="OCM2" s="18"/>
      <c r="OCN2" s="18"/>
      <c r="OCO2" s="18"/>
      <c r="OCP2" s="18"/>
      <c r="OCQ2" s="18"/>
      <c r="OCR2" s="18"/>
      <c r="OCS2" s="18"/>
      <c r="OCT2" s="18"/>
      <c r="OCU2" s="18"/>
      <c r="OCV2" s="18"/>
      <c r="OCW2" s="18"/>
      <c r="OCX2" s="18"/>
      <c r="OCY2" s="18"/>
      <c r="OCZ2" s="18"/>
      <c r="ODA2" s="18"/>
      <c r="ODB2" s="18"/>
      <c r="ODC2" s="18"/>
      <c r="ODD2" s="18"/>
      <c r="ODE2" s="18"/>
      <c r="ODF2" s="18"/>
      <c r="ODG2" s="18"/>
      <c r="ODH2" s="18"/>
      <c r="ODI2" s="18"/>
      <c r="ODJ2" s="18"/>
      <c r="ODK2" s="18"/>
      <c r="ODL2" s="18"/>
      <c r="ODM2" s="18"/>
      <c r="ODN2" s="18"/>
      <c r="ODO2" s="18"/>
      <c r="ODP2" s="18"/>
      <c r="ODQ2" s="18"/>
      <c r="ODR2" s="18"/>
      <c r="ODS2" s="18"/>
      <c r="ODT2" s="18"/>
      <c r="ODU2" s="18"/>
      <c r="ODV2" s="18"/>
      <c r="ODW2" s="18"/>
      <c r="ODX2" s="18"/>
      <c r="ODY2" s="18"/>
      <c r="ODZ2" s="18"/>
      <c r="OEA2" s="18"/>
      <c r="OEB2" s="18"/>
      <c r="OEC2" s="18"/>
      <c r="OED2" s="18"/>
      <c r="OEE2" s="18"/>
      <c r="OEF2" s="18"/>
      <c r="OEG2" s="18"/>
      <c r="OEH2" s="18"/>
      <c r="OEI2" s="18"/>
      <c r="OEJ2" s="18"/>
      <c r="OEK2" s="18"/>
      <c r="OEL2" s="18"/>
      <c r="OEM2" s="18"/>
      <c r="OEN2" s="18"/>
      <c r="OEO2" s="18"/>
      <c r="OEP2" s="18"/>
      <c r="OEQ2" s="18"/>
      <c r="OER2" s="18"/>
      <c r="OES2" s="18"/>
      <c r="OET2" s="18"/>
      <c r="OEU2" s="18"/>
      <c r="OEV2" s="18"/>
      <c r="OEW2" s="18"/>
      <c r="OEX2" s="18"/>
      <c r="OEY2" s="18"/>
      <c r="OEZ2" s="18"/>
      <c r="OFA2" s="18"/>
      <c r="OFB2" s="18"/>
      <c r="OFC2" s="18"/>
      <c r="OFD2" s="18"/>
      <c r="OFE2" s="18"/>
      <c r="OFF2" s="18"/>
      <c r="OFG2" s="18"/>
      <c r="OFH2" s="18"/>
      <c r="OFI2" s="18"/>
      <c r="OFJ2" s="18"/>
      <c r="OFK2" s="18"/>
      <c r="OFL2" s="18"/>
      <c r="OFM2" s="18"/>
      <c r="OFN2" s="18"/>
      <c r="OFO2" s="18"/>
      <c r="OFP2" s="18"/>
      <c r="OFQ2" s="18"/>
      <c r="OFR2" s="18"/>
      <c r="OFS2" s="18"/>
      <c r="OFT2" s="18"/>
      <c r="OFU2" s="18"/>
      <c r="OFV2" s="18"/>
      <c r="OFW2" s="18"/>
      <c r="OFX2" s="18"/>
      <c r="OFY2" s="18"/>
      <c r="OFZ2" s="18"/>
      <c r="OGA2" s="18"/>
      <c r="OGB2" s="18"/>
      <c r="OGC2" s="18"/>
      <c r="OGD2" s="18"/>
      <c r="OGE2" s="18"/>
      <c r="OGF2" s="18"/>
      <c r="OGG2" s="18"/>
      <c r="OGH2" s="18"/>
      <c r="OGI2" s="18"/>
      <c r="OGJ2" s="18"/>
      <c r="OGK2" s="18"/>
      <c r="OGL2" s="18"/>
      <c r="OGM2" s="18"/>
      <c r="OGN2" s="18"/>
      <c r="OGO2" s="18"/>
      <c r="OGP2" s="18"/>
      <c r="OGQ2" s="18"/>
      <c r="OGR2" s="18"/>
      <c r="OGS2" s="18"/>
      <c r="OGT2" s="18"/>
      <c r="OGU2" s="18"/>
      <c r="OGV2" s="18"/>
      <c r="OGW2" s="18"/>
      <c r="OGX2" s="18"/>
      <c r="OGY2" s="18"/>
      <c r="OGZ2" s="18"/>
      <c r="OHA2" s="18"/>
      <c r="OHB2" s="18"/>
      <c r="OHC2" s="18"/>
      <c r="OHD2" s="18"/>
      <c r="OHE2" s="18"/>
      <c r="OHF2" s="18"/>
      <c r="OHG2" s="18"/>
      <c r="OHH2" s="18"/>
      <c r="OHI2" s="18"/>
      <c r="OHJ2" s="18"/>
      <c r="OHK2" s="18"/>
      <c r="OHL2" s="18"/>
      <c r="OHM2" s="18"/>
      <c r="OHN2" s="18"/>
      <c r="OHO2" s="18"/>
      <c r="OHP2" s="18"/>
      <c r="OHQ2" s="18"/>
      <c r="OHR2" s="18"/>
      <c r="OHS2" s="18"/>
      <c r="OHT2" s="18"/>
      <c r="OHU2" s="18"/>
      <c r="OHV2" s="18"/>
      <c r="OHW2" s="18"/>
      <c r="OHX2" s="18"/>
      <c r="OHY2" s="18"/>
      <c r="OHZ2" s="18"/>
      <c r="OIA2" s="18"/>
      <c r="OIB2" s="18"/>
      <c r="OIC2" s="18"/>
      <c r="OID2" s="18"/>
      <c r="OIE2" s="18"/>
      <c r="OIF2" s="18"/>
      <c r="OIG2" s="18"/>
      <c r="OIH2" s="18"/>
      <c r="OII2" s="18"/>
      <c r="OIJ2" s="18"/>
      <c r="OIK2" s="18"/>
      <c r="OIL2" s="18"/>
      <c r="OIM2" s="18"/>
      <c r="OIN2" s="18"/>
      <c r="OIO2" s="18"/>
      <c r="OIP2" s="18"/>
      <c r="OIQ2" s="18"/>
      <c r="OIR2" s="18"/>
      <c r="OIS2" s="18"/>
      <c r="OIT2" s="18"/>
      <c r="OIU2" s="18"/>
      <c r="OIV2" s="18"/>
      <c r="OIW2" s="18"/>
      <c r="OIX2" s="18"/>
      <c r="OIY2" s="18"/>
      <c r="OIZ2" s="18"/>
      <c r="OJA2" s="18"/>
      <c r="OJB2" s="18"/>
      <c r="OJC2" s="18"/>
      <c r="OJD2" s="18"/>
      <c r="OJE2" s="18"/>
      <c r="OJF2" s="18"/>
      <c r="OJG2" s="18"/>
      <c r="OJH2" s="18"/>
      <c r="OJI2" s="18"/>
      <c r="OJJ2" s="18"/>
      <c r="OJK2" s="18"/>
      <c r="OJL2" s="18"/>
      <c r="OJM2" s="18"/>
      <c r="OJN2" s="18"/>
      <c r="OJO2" s="18"/>
      <c r="OJP2" s="18"/>
      <c r="OJQ2" s="18"/>
      <c r="OJR2" s="18"/>
      <c r="OJS2" s="18"/>
      <c r="OJT2" s="18"/>
      <c r="OJU2" s="18"/>
      <c r="OJV2" s="18"/>
      <c r="OJW2" s="18"/>
      <c r="OJX2" s="18"/>
      <c r="OJY2" s="18"/>
      <c r="OJZ2" s="18"/>
      <c r="OKA2" s="18"/>
      <c r="OKB2" s="18"/>
      <c r="OKC2" s="18"/>
      <c r="OKD2" s="18"/>
      <c r="OKE2" s="18"/>
      <c r="OKF2" s="18"/>
      <c r="OKG2" s="18"/>
      <c r="OKH2" s="18"/>
      <c r="OKI2" s="18"/>
      <c r="OKJ2" s="18"/>
      <c r="OKK2" s="18"/>
      <c r="OKL2" s="18"/>
      <c r="OKM2" s="18"/>
      <c r="OKN2" s="18"/>
      <c r="OKO2" s="18"/>
      <c r="OKP2" s="18"/>
      <c r="OKQ2" s="18"/>
      <c r="OKR2" s="18"/>
      <c r="OKS2" s="18"/>
      <c r="OKT2" s="18"/>
      <c r="OKU2" s="18"/>
      <c r="OKV2" s="18"/>
      <c r="OKW2" s="18"/>
      <c r="OKX2" s="18"/>
      <c r="OKY2" s="18"/>
      <c r="OKZ2" s="18"/>
      <c r="OLA2" s="18"/>
      <c r="OLB2" s="18"/>
      <c r="OLC2" s="18"/>
      <c r="OLD2" s="18"/>
      <c r="OLE2" s="18"/>
      <c r="OLF2" s="18"/>
      <c r="OLG2" s="18"/>
      <c r="OLH2" s="18"/>
      <c r="OLI2" s="18"/>
      <c r="OLJ2" s="18"/>
      <c r="OLK2" s="18"/>
      <c r="OLL2" s="18"/>
      <c r="OLM2" s="18"/>
      <c r="OLN2" s="18"/>
      <c r="OLO2" s="18"/>
      <c r="OLP2" s="18"/>
      <c r="OLQ2" s="18"/>
      <c r="OLR2" s="18"/>
      <c r="OLS2" s="18"/>
      <c r="OLT2" s="18"/>
      <c r="OLU2" s="18"/>
      <c r="OLV2" s="18"/>
      <c r="OLW2" s="18"/>
      <c r="OLX2" s="18"/>
      <c r="OLY2" s="18"/>
      <c r="OLZ2" s="18"/>
      <c r="OMA2" s="18"/>
      <c r="OMB2" s="18"/>
      <c r="OMC2" s="18"/>
      <c r="OMD2" s="18"/>
      <c r="OME2" s="18"/>
      <c r="OMF2" s="18"/>
      <c r="OMG2" s="18"/>
      <c r="OMH2" s="18"/>
      <c r="OMI2" s="18"/>
      <c r="OMJ2" s="18"/>
      <c r="OMK2" s="18"/>
      <c r="OML2" s="18"/>
      <c r="OMM2" s="18"/>
      <c r="OMN2" s="18"/>
      <c r="OMO2" s="18"/>
      <c r="OMP2" s="18"/>
      <c r="OMQ2" s="18"/>
      <c r="OMR2" s="18"/>
      <c r="OMS2" s="18"/>
      <c r="OMT2" s="18"/>
      <c r="OMU2" s="18"/>
      <c r="OMV2" s="18"/>
      <c r="OMW2" s="18"/>
      <c r="OMX2" s="18"/>
      <c r="OMY2" s="18"/>
      <c r="OMZ2" s="18"/>
      <c r="ONA2" s="18"/>
      <c r="ONB2" s="18"/>
      <c r="ONC2" s="18"/>
      <c r="OND2" s="18"/>
      <c r="ONE2" s="18"/>
      <c r="ONF2" s="18"/>
      <c r="ONG2" s="18"/>
      <c r="ONH2" s="18"/>
      <c r="ONI2" s="18"/>
      <c r="ONJ2" s="18"/>
      <c r="ONK2" s="18"/>
      <c r="ONL2" s="18"/>
      <c r="ONM2" s="18"/>
      <c r="ONN2" s="18"/>
      <c r="ONO2" s="18"/>
      <c r="ONP2" s="18"/>
      <c r="ONQ2" s="18"/>
      <c r="ONR2" s="18"/>
      <c r="ONS2" s="18"/>
      <c r="ONT2" s="18"/>
      <c r="ONU2" s="18"/>
      <c r="ONV2" s="18"/>
      <c r="ONW2" s="18"/>
      <c r="ONX2" s="18"/>
      <c r="ONY2" s="18"/>
      <c r="ONZ2" s="18"/>
      <c r="OOA2" s="18"/>
      <c r="OOB2" s="18"/>
      <c r="OOC2" s="18"/>
      <c r="OOD2" s="18"/>
      <c r="OOE2" s="18"/>
      <c r="OOF2" s="18"/>
      <c r="OOG2" s="18"/>
      <c r="OOH2" s="18"/>
      <c r="OOI2" s="18"/>
      <c r="OOJ2" s="18"/>
      <c r="OOK2" s="18"/>
      <c r="OOL2" s="18"/>
      <c r="OOM2" s="18"/>
      <c r="OON2" s="18"/>
      <c r="OOO2" s="18"/>
      <c r="OOP2" s="18"/>
      <c r="OOQ2" s="18"/>
      <c r="OOR2" s="18"/>
      <c r="OOS2" s="18"/>
      <c r="OOT2" s="18"/>
      <c r="OOU2" s="18"/>
      <c r="OOV2" s="18"/>
      <c r="OOW2" s="18"/>
      <c r="OOX2" s="18"/>
      <c r="OOY2" s="18"/>
      <c r="OOZ2" s="18"/>
      <c r="OPA2" s="18"/>
      <c r="OPB2" s="18"/>
      <c r="OPC2" s="18"/>
      <c r="OPD2" s="18"/>
      <c r="OPE2" s="18"/>
      <c r="OPF2" s="18"/>
      <c r="OPG2" s="18"/>
      <c r="OPH2" s="18"/>
      <c r="OPI2" s="18"/>
      <c r="OPJ2" s="18"/>
      <c r="OPK2" s="18"/>
      <c r="OPL2" s="18"/>
      <c r="OPM2" s="18"/>
      <c r="OPN2" s="18"/>
      <c r="OPO2" s="18"/>
      <c r="OPP2" s="18"/>
      <c r="OPQ2" s="18"/>
      <c r="OPR2" s="18"/>
      <c r="OPS2" s="18"/>
      <c r="OPT2" s="18"/>
      <c r="OPU2" s="18"/>
      <c r="OPV2" s="18"/>
      <c r="OPW2" s="18"/>
      <c r="OPX2" s="18"/>
      <c r="OPY2" s="18"/>
      <c r="OPZ2" s="18"/>
      <c r="OQA2" s="18"/>
      <c r="OQB2" s="18"/>
      <c r="OQC2" s="18"/>
      <c r="OQD2" s="18"/>
      <c r="OQE2" s="18"/>
      <c r="OQF2" s="18"/>
      <c r="OQG2" s="18"/>
      <c r="OQH2" s="18"/>
      <c r="OQI2" s="18"/>
      <c r="OQJ2" s="18"/>
      <c r="OQK2" s="18"/>
      <c r="OQL2" s="18"/>
      <c r="OQM2" s="18"/>
      <c r="OQN2" s="18"/>
      <c r="OQO2" s="18"/>
      <c r="OQP2" s="18"/>
      <c r="OQQ2" s="18"/>
      <c r="OQR2" s="18"/>
      <c r="OQS2" s="18"/>
      <c r="OQT2" s="18"/>
      <c r="OQU2" s="18"/>
      <c r="OQV2" s="18"/>
      <c r="OQW2" s="18"/>
      <c r="OQX2" s="18"/>
      <c r="OQY2" s="18"/>
      <c r="OQZ2" s="18"/>
      <c r="ORA2" s="18"/>
      <c r="ORB2" s="18"/>
      <c r="ORC2" s="18"/>
      <c r="ORD2" s="18"/>
      <c r="ORE2" s="18"/>
      <c r="ORF2" s="18"/>
      <c r="ORG2" s="18"/>
      <c r="ORH2" s="18"/>
      <c r="ORI2" s="18"/>
      <c r="ORJ2" s="18"/>
      <c r="ORK2" s="18"/>
      <c r="ORL2" s="18"/>
      <c r="ORM2" s="18"/>
      <c r="ORN2" s="18"/>
      <c r="ORO2" s="18"/>
      <c r="ORP2" s="18"/>
      <c r="ORQ2" s="18"/>
      <c r="ORR2" s="18"/>
      <c r="ORS2" s="18"/>
      <c r="ORT2" s="18"/>
      <c r="ORU2" s="18"/>
      <c r="ORV2" s="18"/>
      <c r="ORW2" s="18"/>
      <c r="ORX2" s="18"/>
      <c r="ORY2" s="18"/>
      <c r="ORZ2" s="18"/>
      <c r="OSA2" s="18"/>
      <c r="OSB2" s="18"/>
      <c r="OSC2" s="18"/>
      <c r="OSD2" s="18"/>
      <c r="OSE2" s="18"/>
      <c r="OSF2" s="18"/>
      <c r="OSG2" s="18"/>
      <c r="OSH2" s="18"/>
      <c r="OSI2" s="18"/>
      <c r="OSJ2" s="18"/>
      <c r="OSK2" s="18"/>
      <c r="OSL2" s="18"/>
      <c r="OSM2" s="18"/>
      <c r="OSN2" s="18"/>
      <c r="OSO2" s="18"/>
      <c r="OSP2" s="18"/>
      <c r="OSQ2" s="18"/>
      <c r="OSR2" s="18"/>
      <c r="OSS2" s="18"/>
      <c r="OST2" s="18"/>
      <c r="OSU2" s="18"/>
      <c r="OSV2" s="18"/>
      <c r="OSW2" s="18"/>
      <c r="OSX2" s="18"/>
      <c r="OSY2" s="18"/>
      <c r="OSZ2" s="18"/>
      <c r="OTA2" s="18"/>
      <c r="OTB2" s="18"/>
      <c r="OTC2" s="18"/>
      <c r="OTD2" s="18"/>
      <c r="OTE2" s="18"/>
      <c r="OTF2" s="18"/>
      <c r="OTG2" s="18"/>
      <c r="OTH2" s="18"/>
      <c r="OTI2" s="18"/>
      <c r="OTJ2" s="18"/>
      <c r="OTK2" s="18"/>
      <c r="OTL2" s="18"/>
      <c r="OTM2" s="18"/>
      <c r="OTN2" s="18"/>
      <c r="OTO2" s="18"/>
      <c r="OTP2" s="18"/>
      <c r="OTQ2" s="18"/>
      <c r="OTR2" s="18"/>
      <c r="OTS2" s="18"/>
      <c r="OTT2" s="18"/>
      <c r="OTU2" s="18"/>
      <c r="OTV2" s="18"/>
      <c r="OTW2" s="18"/>
      <c r="OTX2" s="18"/>
      <c r="OTY2" s="18"/>
      <c r="OTZ2" s="18"/>
      <c r="OUA2" s="18"/>
      <c r="OUB2" s="18"/>
      <c r="OUC2" s="18"/>
      <c r="OUD2" s="18"/>
      <c r="OUE2" s="18"/>
      <c r="OUF2" s="18"/>
      <c r="OUG2" s="18"/>
      <c r="OUH2" s="18"/>
      <c r="OUI2" s="18"/>
      <c r="OUJ2" s="18"/>
      <c r="OUK2" s="18"/>
      <c r="OUL2" s="18"/>
      <c r="OUM2" s="18"/>
      <c r="OUN2" s="18"/>
      <c r="OUO2" s="18"/>
      <c r="OUP2" s="18"/>
      <c r="OUQ2" s="18"/>
      <c r="OUR2" s="18"/>
      <c r="OUS2" s="18"/>
      <c r="OUT2" s="18"/>
      <c r="OUU2" s="18"/>
      <c r="OUV2" s="18"/>
      <c r="OUW2" s="18"/>
      <c r="OUX2" s="18"/>
      <c r="OUY2" s="18"/>
      <c r="OUZ2" s="18"/>
      <c r="OVA2" s="18"/>
      <c r="OVB2" s="18"/>
      <c r="OVC2" s="18"/>
      <c r="OVD2" s="18"/>
      <c r="OVE2" s="18"/>
      <c r="OVF2" s="18"/>
      <c r="OVG2" s="18"/>
      <c r="OVH2" s="18"/>
      <c r="OVI2" s="18"/>
      <c r="OVJ2" s="18"/>
      <c r="OVK2" s="18"/>
      <c r="OVL2" s="18"/>
      <c r="OVM2" s="18"/>
      <c r="OVN2" s="18"/>
      <c r="OVO2" s="18"/>
      <c r="OVP2" s="18"/>
      <c r="OVQ2" s="18"/>
      <c r="OVR2" s="18"/>
      <c r="OVS2" s="18"/>
      <c r="OVT2" s="18"/>
      <c r="OVU2" s="18"/>
      <c r="OVV2" s="18"/>
      <c r="OVW2" s="18"/>
      <c r="OVX2" s="18"/>
      <c r="OVY2" s="18"/>
      <c r="OVZ2" s="18"/>
      <c r="OWA2" s="18"/>
      <c r="OWB2" s="18"/>
      <c r="OWC2" s="18"/>
      <c r="OWD2" s="18"/>
      <c r="OWE2" s="18"/>
      <c r="OWF2" s="18"/>
      <c r="OWG2" s="18"/>
      <c r="OWH2" s="18"/>
      <c r="OWI2" s="18"/>
      <c r="OWJ2" s="18"/>
      <c r="OWK2" s="18"/>
      <c r="OWL2" s="18"/>
      <c r="OWM2" s="18"/>
      <c r="OWN2" s="18"/>
      <c r="OWO2" s="18"/>
      <c r="OWP2" s="18"/>
      <c r="OWQ2" s="18"/>
      <c r="OWR2" s="18"/>
      <c r="OWS2" s="18"/>
      <c r="OWT2" s="18"/>
      <c r="OWU2" s="18"/>
      <c r="OWV2" s="18"/>
      <c r="OWW2" s="18"/>
      <c r="OWX2" s="18"/>
      <c r="OWY2" s="18"/>
      <c r="OWZ2" s="18"/>
      <c r="OXA2" s="18"/>
      <c r="OXB2" s="18"/>
      <c r="OXC2" s="18"/>
      <c r="OXD2" s="18"/>
      <c r="OXE2" s="18"/>
      <c r="OXF2" s="18"/>
      <c r="OXG2" s="18"/>
      <c r="OXH2" s="18"/>
      <c r="OXI2" s="18"/>
      <c r="OXJ2" s="18"/>
      <c r="OXK2" s="18"/>
      <c r="OXL2" s="18"/>
      <c r="OXM2" s="18"/>
      <c r="OXN2" s="18"/>
      <c r="OXO2" s="18"/>
      <c r="OXP2" s="18"/>
      <c r="OXQ2" s="18"/>
      <c r="OXR2" s="18"/>
      <c r="OXS2" s="18"/>
      <c r="OXT2" s="18"/>
      <c r="OXU2" s="18"/>
      <c r="OXV2" s="18"/>
      <c r="OXW2" s="18"/>
      <c r="OXX2" s="18"/>
      <c r="OXY2" s="18"/>
      <c r="OXZ2" s="18"/>
      <c r="OYA2" s="18"/>
      <c r="OYB2" s="18"/>
      <c r="OYC2" s="18"/>
      <c r="OYD2" s="18"/>
      <c r="OYE2" s="18"/>
      <c r="OYF2" s="18"/>
      <c r="OYG2" s="18"/>
      <c r="OYH2" s="18"/>
      <c r="OYI2" s="18"/>
      <c r="OYJ2" s="18"/>
      <c r="OYK2" s="18"/>
      <c r="OYL2" s="18"/>
      <c r="OYM2" s="18"/>
      <c r="OYN2" s="18"/>
      <c r="OYO2" s="18"/>
      <c r="OYP2" s="18"/>
      <c r="OYQ2" s="18"/>
      <c r="OYR2" s="18"/>
      <c r="OYS2" s="18"/>
      <c r="OYT2" s="18"/>
      <c r="OYU2" s="18"/>
      <c r="OYV2" s="18"/>
      <c r="OYW2" s="18"/>
      <c r="OYX2" s="18"/>
      <c r="OYY2" s="18"/>
      <c r="OYZ2" s="18"/>
      <c r="OZA2" s="18"/>
      <c r="OZB2" s="18"/>
      <c r="OZC2" s="18"/>
      <c r="OZD2" s="18"/>
      <c r="OZE2" s="18"/>
      <c r="OZF2" s="18"/>
      <c r="OZG2" s="18"/>
      <c r="OZH2" s="18"/>
      <c r="OZI2" s="18"/>
      <c r="OZJ2" s="18"/>
      <c r="OZK2" s="18"/>
      <c r="OZL2" s="18"/>
      <c r="OZM2" s="18"/>
      <c r="OZN2" s="18"/>
      <c r="OZO2" s="18"/>
      <c r="OZP2" s="18"/>
      <c r="OZQ2" s="18"/>
      <c r="OZR2" s="18"/>
      <c r="OZS2" s="18"/>
      <c r="OZT2" s="18"/>
      <c r="OZU2" s="18"/>
      <c r="OZV2" s="18"/>
      <c r="OZW2" s="18"/>
      <c r="OZX2" s="18"/>
      <c r="OZY2" s="18"/>
      <c r="OZZ2" s="18"/>
      <c r="PAA2" s="18"/>
      <c r="PAB2" s="18"/>
      <c r="PAC2" s="18"/>
      <c r="PAD2" s="18"/>
      <c r="PAE2" s="18"/>
      <c r="PAF2" s="18"/>
      <c r="PAG2" s="18"/>
      <c r="PAH2" s="18"/>
      <c r="PAI2" s="18"/>
      <c r="PAJ2" s="18"/>
      <c r="PAK2" s="18"/>
      <c r="PAL2" s="18"/>
      <c r="PAM2" s="18"/>
      <c r="PAN2" s="18"/>
      <c r="PAO2" s="18"/>
      <c r="PAP2" s="18"/>
      <c r="PAQ2" s="18"/>
      <c r="PAR2" s="18"/>
      <c r="PAS2" s="18"/>
      <c r="PAT2" s="18"/>
      <c r="PAU2" s="18"/>
      <c r="PAV2" s="18"/>
      <c r="PAW2" s="18"/>
      <c r="PAX2" s="18"/>
      <c r="PAY2" s="18"/>
      <c r="PAZ2" s="18"/>
      <c r="PBA2" s="18"/>
      <c r="PBB2" s="18"/>
      <c r="PBC2" s="18"/>
      <c r="PBD2" s="18"/>
      <c r="PBE2" s="18"/>
      <c r="PBF2" s="18"/>
      <c r="PBG2" s="18"/>
      <c r="PBH2" s="18"/>
      <c r="PBI2" s="18"/>
      <c r="PBJ2" s="18"/>
      <c r="PBK2" s="18"/>
      <c r="PBL2" s="18"/>
      <c r="PBM2" s="18"/>
      <c r="PBN2" s="18"/>
      <c r="PBO2" s="18"/>
      <c r="PBP2" s="18"/>
      <c r="PBQ2" s="18"/>
      <c r="PBR2" s="18"/>
      <c r="PBS2" s="18"/>
      <c r="PBT2" s="18"/>
      <c r="PBU2" s="18"/>
      <c r="PBV2" s="18"/>
      <c r="PBW2" s="18"/>
      <c r="PBX2" s="18"/>
      <c r="PBY2" s="18"/>
      <c r="PBZ2" s="18"/>
      <c r="PCA2" s="18"/>
      <c r="PCB2" s="18"/>
      <c r="PCC2" s="18"/>
      <c r="PCD2" s="18"/>
      <c r="PCE2" s="18"/>
      <c r="PCF2" s="18"/>
      <c r="PCG2" s="18"/>
      <c r="PCH2" s="18"/>
      <c r="PCI2" s="18"/>
      <c r="PCJ2" s="18"/>
      <c r="PCK2" s="18"/>
      <c r="PCL2" s="18"/>
      <c r="PCM2" s="18"/>
      <c r="PCN2" s="18"/>
      <c r="PCO2" s="18"/>
      <c r="PCP2" s="18"/>
      <c r="PCQ2" s="18"/>
      <c r="PCR2" s="18"/>
      <c r="PCS2" s="18"/>
      <c r="PCT2" s="18"/>
      <c r="PCU2" s="18"/>
      <c r="PCV2" s="18"/>
      <c r="PCW2" s="18"/>
      <c r="PCX2" s="18"/>
      <c r="PCY2" s="18"/>
      <c r="PCZ2" s="18"/>
      <c r="PDA2" s="18"/>
      <c r="PDB2" s="18"/>
      <c r="PDC2" s="18"/>
      <c r="PDD2" s="18"/>
      <c r="PDE2" s="18"/>
      <c r="PDF2" s="18"/>
      <c r="PDG2" s="18"/>
      <c r="PDH2" s="18"/>
      <c r="PDI2" s="18"/>
      <c r="PDJ2" s="18"/>
      <c r="PDK2" s="18"/>
      <c r="PDL2" s="18"/>
      <c r="PDM2" s="18"/>
      <c r="PDN2" s="18"/>
      <c r="PDO2" s="18"/>
      <c r="PDP2" s="18"/>
      <c r="PDQ2" s="18"/>
      <c r="PDR2" s="18"/>
      <c r="PDS2" s="18"/>
      <c r="PDT2" s="18"/>
      <c r="PDU2" s="18"/>
      <c r="PDV2" s="18"/>
      <c r="PDW2" s="18"/>
      <c r="PDX2" s="18"/>
      <c r="PDY2" s="18"/>
      <c r="PDZ2" s="18"/>
      <c r="PEA2" s="18"/>
      <c r="PEB2" s="18"/>
      <c r="PEC2" s="18"/>
      <c r="PED2" s="18"/>
      <c r="PEE2" s="18"/>
      <c r="PEF2" s="18"/>
      <c r="PEG2" s="18"/>
      <c r="PEH2" s="18"/>
      <c r="PEI2" s="18"/>
      <c r="PEJ2" s="18"/>
      <c r="PEK2" s="18"/>
      <c r="PEL2" s="18"/>
      <c r="PEM2" s="18"/>
      <c r="PEN2" s="18"/>
      <c r="PEO2" s="18"/>
      <c r="PEP2" s="18"/>
      <c r="PEQ2" s="18"/>
      <c r="PER2" s="18"/>
      <c r="PES2" s="18"/>
      <c r="PET2" s="18"/>
      <c r="PEU2" s="18"/>
      <c r="PEV2" s="18"/>
      <c r="PEW2" s="18"/>
      <c r="PEX2" s="18"/>
      <c r="PEY2" s="18"/>
      <c r="PEZ2" s="18"/>
      <c r="PFA2" s="18"/>
      <c r="PFB2" s="18"/>
      <c r="PFC2" s="18"/>
      <c r="PFD2" s="18"/>
      <c r="PFE2" s="18"/>
      <c r="PFF2" s="18"/>
      <c r="PFG2" s="18"/>
      <c r="PFH2" s="18"/>
      <c r="PFI2" s="18"/>
      <c r="PFJ2" s="18"/>
      <c r="PFK2" s="18"/>
      <c r="PFL2" s="18"/>
      <c r="PFM2" s="18"/>
      <c r="PFN2" s="18"/>
      <c r="PFO2" s="18"/>
      <c r="PFP2" s="18"/>
      <c r="PFQ2" s="18"/>
      <c r="PFR2" s="18"/>
      <c r="PFS2" s="18"/>
      <c r="PFT2" s="18"/>
      <c r="PFU2" s="18"/>
      <c r="PFV2" s="18"/>
      <c r="PFW2" s="18"/>
      <c r="PFX2" s="18"/>
      <c r="PFY2" s="18"/>
      <c r="PFZ2" s="18"/>
      <c r="PGA2" s="18"/>
      <c r="PGB2" s="18"/>
      <c r="PGC2" s="18"/>
      <c r="PGD2" s="18"/>
      <c r="PGE2" s="18"/>
      <c r="PGF2" s="18"/>
      <c r="PGG2" s="18"/>
      <c r="PGH2" s="18"/>
      <c r="PGI2" s="18"/>
      <c r="PGJ2" s="18"/>
      <c r="PGK2" s="18"/>
      <c r="PGL2" s="18"/>
      <c r="PGM2" s="18"/>
      <c r="PGN2" s="18"/>
      <c r="PGO2" s="18"/>
      <c r="PGP2" s="18"/>
      <c r="PGQ2" s="18"/>
      <c r="PGR2" s="18"/>
      <c r="PGS2" s="18"/>
      <c r="PGT2" s="18"/>
      <c r="PGU2" s="18"/>
      <c r="PGV2" s="18"/>
      <c r="PGW2" s="18"/>
      <c r="PGX2" s="18"/>
      <c r="PGY2" s="18"/>
      <c r="PGZ2" s="18"/>
      <c r="PHA2" s="18"/>
      <c r="PHB2" s="18"/>
      <c r="PHC2" s="18"/>
      <c r="PHD2" s="18"/>
      <c r="PHE2" s="18"/>
      <c r="PHF2" s="18"/>
      <c r="PHG2" s="18"/>
      <c r="PHH2" s="18"/>
      <c r="PHI2" s="18"/>
      <c r="PHJ2" s="18"/>
      <c r="PHK2" s="18"/>
      <c r="PHL2" s="18"/>
      <c r="PHM2" s="18"/>
      <c r="PHN2" s="18"/>
      <c r="PHO2" s="18"/>
      <c r="PHP2" s="18"/>
      <c r="PHQ2" s="18"/>
      <c r="PHR2" s="18"/>
      <c r="PHS2" s="18"/>
      <c r="PHT2" s="18"/>
      <c r="PHU2" s="18"/>
      <c r="PHV2" s="18"/>
      <c r="PHW2" s="18"/>
      <c r="PHX2" s="18"/>
      <c r="PHY2" s="18"/>
      <c r="PHZ2" s="18"/>
      <c r="PIA2" s="18"/>
      <c r="PIB2" s="18"/>
      <c r="PIC2" s="18"/>
      <c r="PID2" s="18"/>
      <c r="PIE2" s="18"/>
      <c r="PIF2" s="18"/>
      <c r="PIG2" s="18"/>
      <c r="PIH2" s="18"/>
      <c r="PII2" s="18"/>
      <c r="PIJ2" s="18"/>
      <c r="PIK2" s="18"/>
      <c r="PIL2" s="18"/>
      <c r="PIM2" s="18"/>
      <c r="PIN2" s="18"/>
      <c r="PIO2" s="18"/>
      <c r="PIP2" s="18"/>
      <c r="PIQ2" s="18"/>
      <c r="PIR2" s="18"/>
      <c r="PIS2" s="18"/>
      <c r="PIT2" s="18"/>
      <c r="PIU2" s="18"/>
      <c r="PIV2" s="18"/>
      <c r="PIW2" s="18"/>
      <c r="PIX2" s="18"/>
      <c r="PIY2" s="18"/>
      <c r="PIZ2" s="18"/>
      <c r="PJA2" s="18"/>
      <c r="PJB2" s="18"/>
      <c r="PJC2" s="18"/>
      <c r="PJD2" s="18"/>
      <c r="PJE2" s="18"/>
      <c r="PJF2" s="18"/>
      <c r="PJG2" s="18"/>
      <c r="PJH2" s="18"/>
      <c r="PJI2" s="18"/>
      <c r="PJJ2" s="18"/>
      <c r="PJK2" s="18"/>
      <c r="PJL2" s="18"/>
      <c r="PJM2" s="18"/>
      <c r="PJN2" s="18"/>
      <c r="PJO2" s="18"/>
      <c r="PJP2" s="18"/>
      <c r="PJQ2" s="18"/>
      <c r="PJR2" s="18"/>
      <c r="PJS2" s="18"/>
      <c r="PJT2" s="18"/>
      <c r="PJU2" s="18"/>
      <c r="PJV2" s="18"/>
      <c r="PJW2" s="18"/>
      <c r="PJX2" s="18"/>
      <c r="PJY2" s="18"/>
      <c r="PJZ2" s="18"/>
      <c r="PKA2" s="18"/>
      <c r="PKB2" s="18"/>
      <c r="PKC2" s="18"/>
      <c r="PKD2" s="18"/>
      <c r="PKE2" s="18"/>
      <c r="PKF2" s="18"/>
      <c r="PKG2" s="18"/>
      <c r="PKH2" s="18"/>
      <c r="PKI2" s="18"/>
      <c r="PKJ2" s="18"/>
      <c r="PKK2" s="18"/>
      <c r="PKL2" s="18"/>
      <c r="PKM2" s="18"/>
      <c r="PKN2" s="18"/>
      <c r="PKO2" s="18"/>
      <c r="PKP2" s="18"/>
      <c r="PKQ2" s="18"/>
      <c r="PKR2" s="18"/>
      <c r="PKS2" s="18"/>
      <c r="PKT2" s="18"/>
      <c r="PKU2" s="18"/>
      <c r="PKV2" s="18"/>
      <c r="PKW2" s="18"/>
      <c r="PKX2" s="18"/>
      <c r="PKY2" s="18"/>
      <c r="PKZ2" s="18"/>
      <c r="PLA2" s="18"/>
      <c r="PLB2" s="18"/>
      <c r="PLC2" s="18"/>
      <c r="PLD2" s="18"/>
      <c r="PLE2" s="18"/>
      <c r="PLF2" s="18"/>
      <c r="PLG2" s="18"/>
      <c r="PLH2" s="18"/>
      <c r="PLI2" s="18"/>
      <c r="PLJ2" s="18"/>
      <c r="PLK2" s="18"/>
      <c r="PLL2" s="18"/>
      <c r="PLM2" s="18"/>
      <c r="PLN2" s="18"/>
      <c r="PLO2" s="18"/>
      <c r="PLP2" s="18"/>
      <c r="PLQ2" s="18"/>
      <c r="PLR2" s="18"/>
      <c r="PLS2" s="18"/>
      <c r="PLT2" s="18"/>
      <c r="PLU2" s="18"/>
      <c r="PLV2" s="18"/>
      <c r="PLW2" s="18"/>
      <c r="PLX2" s="18"/>
      <c r="PLY2" s="18"/>
      <c r="PLZ2" s="18"/>
      <c r="PMA2" s="18"/>
      <c r="PMB2" s="18"/>
      <c r="PMC2" s="18"/>
      <c r="PMD2" s="18"/>
      <c r="PME2" s="18"/>
      <c r="PMF2" s="18"/>
      <c r="PMG2" s="18"/>
      <c r="PMH2" s="18"/>
      <c r="PMI2" s="18"/>
      <c r="PMJ2" s="18"/>
      <c r="PMK2" s="18"/>
      <c r="PML2" s="18"/>
      <c r="PMM2" s="18"/>
      <c r="PMN2" s="18"/>
      <c r="PMO2" s="18"/>
      <c r="PMP2" s="18"/>
      <c r="PMQ2" s="18"/>
      <c r="PMR2" s="18"/>
      <c r="PMS2" s="18"/>
      <c r="PMT2" s="18"/>
      <c r="PMU2" s="18"/>
      <c r="PMV2" s="18"/>
      <c r="PMW2" s="18"/>
      <c r="PMX2" s="18"/>
      <c r="PMY2" s="18"/>
      <c r="PMZ2" s="18"/>
      <c r="PNA2" s="18"/>
      <c r="PNB2" s="18"/>
      <c r="PNC2" s="18"/>
      <c r="PND2" s="18"/>
      <c r="PNE2" s="18"/>
      <c r="PNF2" s="18"/>
      <c r="PNG2" s="18"/>
      <c r="PNH2" s="18"/>
      <c r="PNI2" s="18"/>
      <c r="PNJ2" s="18"/>
      <c r="PNK2" s="18"/>
      <c r="PNL2" s="18"/>
      <c r="PNM2" s="18"/>
      <c r="PNN2" s="18"/>
      <c r="PNO2" s="18"/>
      <c r="PNP2" s="18"/>
      <c r="PNQ2" s="18"/>
      <c r="PNR2" s="18"/>
      <c r="PNS2" s="18"/>
      <c r="PNT2" s="18"/>
      <c r="PNU2" s="18"/>
      <c r="PNV2" s="18"/>
      <c r="PNW2" s="18"/>
      <c r="PNX2" s="18"/>
      <c r="PNY2" s="18"/>
      <c r="PNZ2" s="18"/>
      <c r="POA2" s="18"/>
      <c r="POB2" s="18"/>
      <c r="POC2" s="18"/>
      <c r="POD2" s="18"/>
      <c r="POE2" s="18"/>
      <c r="POF2" s="18"/>
      <c r="POG2" s="18"/>
      <c r="POH2" s="18"/>
      <c r="POI2" s="18"/>
      <c r="POJ2" s="18"/>
      <c r="POK2" s="18"/>
      <c r="POL2" s="18"/>
      <c r="POM2" s="18"/>
      <c r="PON2" s="18"/>
      <c r="POO2" s="18"/>
      <c r="POP2" s="18"/>
      <c r="POQ2" s="18"/>
      <c r="POR2" s="18"/>
      <c r="POS2" s="18"/>
      <c r="POT2" s="18"/>
      <c r="POU2" s="18"/>
      <c r="POV2" s="18"/>
      <c r="POW2" s="18"/>
      <c r="POX2" s="18"/>
      <c r="POY2" s="18"/>
      <c r="POZ2" s="18"/>
      <c r="PPA2" s="18"/>
      <c r="PPB2" s="18"/>
      <c r="PPC2" s="18"/>
      <c r="PPD2" s="18"/>
      <c r="PPE2" s="18"/>
      <c r="PPF2" s="18"/>
      <c r="PPG2" s="18"/>
      <c r="PPH2" s="18"/>
      <c r="PPI2" s="18"/>
      <c r="PPJ2" s="18"/>
      <c r="PPK2" s="18"/>
      <c r="PPL2" s="18"/>
      <c r="PPM2" s="18"/>
      <c r="PPN2" s="18"/>
      <c r="PPO2" s="18"/>
      <c r="PPP2" s="18"/>
      <c r="PPQ2" s="18"/>
      <c r="PPR2" s="18"/>
      <c r="PPS2" s="18"/>
      <c r="PPT2" s="18"/>
      <c r="PPU2" s="18"/>
      <c r="PPV2" s="18"/>
      <c r="PPW2" s="18"/>
      <c r="PPX2" s="18"/>
      <c r="PPY2" s="18"/>
      <c r="PPZ2" s="18"/>
      <c r="PQA2" s="18"/>
      <c r="PQB2" s="18"/>
      <c r="PQC2" s="18"/>
      <c r="PQD2" s="18"/>
      <c r="PQE2" s="18"/>
      <c r="PQF2" s="18"/>
      <c r="PQG2" s="18"/>
      <c r="PQH2" s="18"/>
      <c r="PQI2" s="18"/>
      <c r="PQJ2" s="18"/>
      <c r="PQK2" s="18"/>
      <c r="PQL2" s="18"/>
      <c r="PQM2" s="18"/>
      <c r="PQN2" s="18"/>
      <c r="PQO2" s="18"/>
      <c r="PQP2" s="18"/>
      <c r="PQQ2" s="18"/>
      <c r="PQR2" s="18"/>
      <c r="PQS2" s="18"/>
      <c r="PQT2" s="18"/>
      <c r="PQU2" s="18"/>
      <c r="PQV2" s="18"/>
      <c r="PQW2" s="18"/>
      <c r="PQX2" s="18"/>
      <c r="PQY2" s="18"/>
      <c r="PQZ2" s="18"/>
      <c r="PRA2" s="18"/>
      <c r="PRB2" s="18"/>
      <c r="PRC2" s="18"/>
      <c r="PRD2" s="18"/>
      <c r="PRE2" s="18"/>
      <c r="PRF2" s="18"/>
      <c r="PRG2" s="18"/>
      <c r="PRH2" s="18"/>
      <c r="PRI2" s="18"/>
      <c r="PRJ2" s="18"/>
      <c r="PRK2" s="18"/>
      <c r="PRL2" s="18"/>
      <c r="PRM2" s="18"/>
      <c r="PRN2" s="18"/>
      <c r="PRO2" s="18"/>
      <c r="PRP2" s="18"/>
      <c r="PRQ2" s="18"/>
      <c r="PRR2" s="18"/>
      <c r="PRS2" s="18"/>
      <c r="PRT2" s="18"/>
      <c r="PRU2" s="18"/>
      <c r="PRV2" s="18"/>
      <c r="PRW2" s="18"/>
      <c r="PRX2" s="18"/>
      <c r="PRY2" s="18"/>
      <c r="PRZ2" s="18"/>
      <c r="PSA2" s="18"/>
      <c r="PSB2" s="18"/>
      <c r="PSC2" s="18"/>
      <c r="PSD2" s="18"/>
      <c r="PSE2" s="18"/>
      <c r="PSF2" s="18"/>
      <c r="PSG2" s="18"/>
      <c r="PSH2" s="18"/>
      <c r="PSI2" s="18"/>
      <c r="PSJ2" s="18"/>
      <c r="PSK2" s="18"/>
      <c r="PSL2" s="18"/>
      <c r="PSM2" s="18"/>
      <c r="PSN2" s="18"/>
      <c r="PSO2" s="18"/>
      <c r="PSP2" s="18"/>
      <c r="PSQ2" s="18"/>
      <c r="PSR2" s="18"/>
      <c r="PSS2" s="18"/>
      <c r="PST2" s="18"/>
      <c r="PSU2" s="18"/>
      <c r="PSV2" s="18"/>
      <c r="PSW2" s="18"/>
      <c r="PSX2" s="18"/>
      <c r="PSY2" s="18"/>
      <c r="PSZ2" s="18"/>
      <c r="PTA2" s="18"/>
      <c r="PTB2" s="18"/>
      <c r="PTC2" s="18"/>
      <c r="PTD2" s="18"/>
      <c r="PTE2" s="18"/>
      <c r="PTF2" s="18"/>
      <c r="PTG2" s="18"/>
      <c r="PTH2" s="18"/>
      <c r="PTI2" s="18"/>
      <c r="PTJ2" s="18"/>
      <c r="PTK2" s="18"/>
      <c r="PTL2" s="18"/>
      <c r="PTM2" s="18"/>
      <c r="PTN2" s="18"/>
      <c r="PTO2" s="18"/>
      <c r="PTP2" s="18"/>
      <c r="PTQ2" s="18"/>
      <c r="PTR2" s="18"/>
      <c r="PTS2" s="18"/>
      <c r="PTT2" s="18"/>
      <c r="PTU2" s="18"/>
      <c r="PTV2" s="18"/>
      <c r="PTW2" s="18"/>
      <c r="PTX2" s="18"/>
      <c r="PTY2" s="18"/>
      <c r="PTZ2" s="18"/>
      <c r="PUA2" s="18"/>
      <c r="PUB2" s="18"/>
      <c r="PUC2" s="18"/>
      <c r="PUD2" s="18"/>
      <c r="PUE2" s="18"/>
      <c r="PUF2" s="18"/>
      <c r="PUG2" s="18"/>
      <c r="PUH2" s="18"/>
      <c r="PUI2" s="18"/>
      <c r="PUJ2" s="18"/>
      <c r="PUK2" s="18"/>
      <c r="PUL2" s="18"/>
      <c r="PUM2" s="18"/>
      <c r="PUN2" s="18"/>
      <c r="PUO2" s="18"/>
      <c r="PUP2" s="18"/>
      <c r="PUQ2" s="18"/>
      <c r="PUR2" s="18"/>
      <c r="PUS2" s="18"/>
      <c r="PUT2" s="18"/>
      <c r="PUU2" s="18"/>
      <c r="PUV2" s="18"/>
      <c r="PUW2" s="18"/>
      <c r="PUX2" s="18"/>
      <c r="PUY2" s="18"/>
      <c r="PUZ2" s="18"/>
      <c r="PVA2" s="18"/>
      <c r="PVB2" s="18"/>
      <c r="PVC2" s="18"/>
      <c r="PVD2" s="18"/>
      <c r="PVE2" s="18"/>
      <c r="PVF2" s="18"/>
      <c r="PVG2" s="18"/>
      <c r="PVH2" s="18"/>
      <c r="PVI2" s="18"/>
      <c r="PVJ2" s="18"/>
      <c r="PVK2" s="18"/>
      <c r="PVL2" s="18"/>
      <c r="PVM2" s="18"/>
      <c r="PVN2" s="18"/>
      <c r="PVO2" s="18"/>
      <c r="PVP2" s="18"/>
      <c r="PVQ2" s="18"/>
      <c r="PVR2" s="18"/>
      <c r="PVS2" s="18"/>
      <c r="PVT2" s="18"/>
      <c r="PVU2" s="18"/>
      <c r="PVV2" s="18"/>
      <c r="PVW2" s="18"/>
      <c r="PVX2" s="18"/>
      <c r="PVY2" s="18"/>
      <c r="PVZ2" s="18"/>
      <c r="PWA2" s="18"/>
      <c r="PWB2" s="18"/>
      <c r="PWC2" s="18"/>
      <c r="PWD2" s="18"/>
      <c r="PWE2" s="18"/>
      <c r="PWF2" s="18"/>
      <c r="PWG2" s="18"/>
      <c r="PWH2" s="18"/>
      <c r="PWI2" s="18"/>
      <c r="PWJ2" s="18"/>
      <c r="PWK2" s="18"/>
      <c r="PWL2" s="18"/>
      <c r="PWM2" s="18"/>
      <c r="PWN2" s="18"/>
      <c r="PWO2" s="18"/>
      <c r="PWP2" s="18"/>
      <c r="PWQ2" s="18"/>
      <c r="PWR2" s="18"/>
      <c r="PWS2" s="18"/>
      <c r="PWT2" s="18"/>
      <c r="PWU2" s="18"/>
      <c r="PWV2" s="18"/>
      <c r="PWW2" s="18"/>
      <c r="PWX2" s="18"/>
      <c r="PWY2" s="18"/>
      <c r="PWZ2" s="18"/>
      <c r="PXA2" s="18"/>
      <c r="PXB2" s="18"/>
      <c r="PXC2" s="18"/>
      <c r="PXD2" s="18"/>
      <c r="PXE2" s="18"/>
      <c r="PXF2" s="18"/>
      <c r="PXG2" s="18"/>
      <c r="PXH2" s="18"/>
      <c r="PXI2" s="18"/>
      <c r="PXJ2" s="18"/>
      <c r="PXK2" s="18"/>
      <c r="PXL2" s="18"/>
      <c r="PXM2" s="18"/>
      <c r="PXN2" s="18"/>
      <c r="PXO2" s="18"/>
      <c r="PXP2" s="18"/>
      <c r="PXQ2" s="18"/>
      <c r="PXR2" s="18"/>
      <c r="PXS2" s="18"/>
      <c r="PXT2" s="18"/>
      <c r="PXU2" s="18"/>
      <c r="PXV2" s="18"/>
      <c r="PXW2" s="18"/>
      <c r="PXX2" s="18"/>
      <c r="PXY2" s="18"/>
      <c r="PXZ2" s="18"/>
      <c r="PYA2" s="18"/>
      <c r="PYB2" s="18"/>
      <c r="PYC2" s="18"/>
      <c r="PYD2" s="18"/>
      <c r="PYE2" s="18"/>
      <c r="PYF2" s="18"/>
      <c r="PYG2" s="18"/>
      <c r="PYH2" s="18"/>
      <c r="PYI2" s="18"/>
      <c r="PYJ2" s="18"/>
      <c r="PYK2" s="18"/>
      <c r="PYL2" s="18"/>
      <c r="PYM2" s="18"/>
      <c r="PYN2" s="18"/>
      <c r="PYO2" s="18"/>
      <c r="PYP2" s="18"/>
      <c r="PYQ2" s="18"/>
      <c r="PYR2" s="18"/>
      <c r="PYS2" s="18"/>
      <c r="PYT2" s="18"/>
      <c r="PYU2" s="18"/>
      <c r="PYV2" s="18"/>
      <c r="PYW2" s="18"/>
      <c r="PYX2" s="18"/>
      <c r="PYY2" s="18"/>
      <c r="PYZ2" s="18"/>
      <c r="PZA2" s="18"/>
      <c r="PZB2" s="18"/>
      <c r="PZC2" s="18"/>
      <c r="PZD2" s="18"/>
      <c r="PZE2" s="18"/>
      <c r="PZF2" s="18"/>
      <c r="PZG2" s="18"/>
      <c r="PZH2" s="18"/>
      <c r="PZI2" s="18"/>
      <c r="PZJ2" s="18"/>
      <c r="PZK2" s="18"/>
      <c r="PZL2" s="18"/>
      <c r="PZM2" s="18"/>
      <c r="PZN2" s="18"/>
      <c r="PZO2" s="18"/>
      <c r="PZP2" s="18"/>
      <c r="PZQ2" s="18"/>
      <c r="PZR2" s="18"/>
      <c r="PZS2" s="18"/>
      <c r="PZT2" s="18"/>
      <c r="PZU2" s="18"/>
      <c r="PZV2" s="18"/>
      <c r="PZW2" s="18"/>
      <c r="PZX2" s="18"/>
      <c r="PZY2" s="18"/>
      <c r="PZZ2" s="18"/>
      <c r="QAA2" s="18"/>
      <c r="QAB2" s="18"/>
      <c r="QAC2" s="18"/>
      <c r="QAD2" s="18"/>
      <c r="QAE2" s="18"/>
      <c r="QAF2" s="18"/>
      <c r="QAG2" s="18"/>
      <c r="QAH2" s="18"/>
      <c r="QAI2" s="18"/>
      <c r="QAJ2" s="18"/>
      <c r="QAK2" s="18"/>
      <c r="QAL2" s="18"/>
      <c r="QAM2" s="18"/>
      <c r="QAN2" s="18"/>
      <c r="QAO2" s="18"/>
      <c r="QAP2" s="18"/>
      <c r="QAQ2" s="18"/>
      <c r="QAR2" s="18"/>
      <c r="QAS2" s="18"/>
      <c r="QAT2" s="18"/>
      <c r="QAU2" s="18"/>
      <c r="QAV2" s="18"/>
      <c r="QAW2" s="18"/>
      <c r="QAX2" s="18"/>
      <c r="QAY2" s="18"/>
      <c r="QAZ2" s="18"/>
      <c r="QBA2" s="18"/>
      <c r="QBB2" s="18"/>
      <c r="QBC2" s="18"/>
      <c r="QBD2" s="18"/>
      <c r="QBE2" s="18"/>
      <c r="QBF2" s="18"/>
      <c r="QBG2" s="18"/>
      <c r="QBH2" s="18"/>
      <c r="QBI2" s="18"/>
      <c r="QBJ2" s="18"/>
      <c r="QBK2" s="18"/>
      <c r="QBL2" s="18"/>
      <c r="QBM2" s="18"/>
      <c r="QBN2" s="18"/>
      <c r="QBO2" s="18"/>
      <c r="QBP2" s="18"/>
      <c r="QBQ2" s="18"/>
      <c r="QBR2" s="18"/>
      <c r="QBS2" s="18"/>
      <c r="QBT2" s="18"/>
      <c r="QBU2" s="18"/>
      <c r="QBV2" s="18"/>
      <c r="QBW2" s="18"/>
      <c r="QBX2" s="18"/>
      <c r="QBY2" s="18"/>
      <c r="QBZ2" s="18"/>
      <c r="QCA2" s="18"/>
      <c r="QCB2" s="18"/>
      <c r="QCC2" s="18"/>
      <c r="QCD2" s="18"/>
      <c r="QCE2" s="18"/>
      <c r="QCF2" s="18"/>
      <c r="QCG2" s="18"/>
      <c r="QCH2" s="18"/>
      <c r="QCI2" s="18"/>
      <c r="QCJ2" s="18"/>
      <c r="QCK2" s="18"/>
      <c r="QCL2" s="18"/>
      <c r="QCM2" s="18"/>
      <c r="QCN2" s="18"/>
      <c r="QCO2" s="18"/>
      <c r="QCP2" s="18"/>
      <c r="QCQ2" s="18"/>
      <c r="QCR2" s="18"/>
      <c r="QCS2" s="18"/>
      <c r="QCT2" s="18"/>
      <c r="QCU2" s="18"/>
      <c r="QCV2" s="18"/>
      <c r="QCW2" s="18"/>
      <c r="QCX2" s="18"/>
      <c r="QCY2" s="18"/>
      <c r="QCZ2" s="18"/>
      <c r="QDA2" s="18"/>
      <c r="QDB2" s="18"/>
      <c r="QDC2" s="18"/>
      <c r="QDD2" s="18"/>
      <c r="QDE2" s="18"/>
      <c r="QDF2" s="18"/>
      <c r="QDG2" s="18"/>
      <c r="QDH2" s="18"/>
      <c r="QDI2" s="18"/>
      <c r="QDJ2" s="18"/>
      <c r="QDK2" s="18"/>
      <c r="QDL2" s="18"/>
      <c r="QDM2" s="18"/>
      <c r="QDN2" s="18"/>
      <c r="QDO2" s="18"/>
      <c r="QDP2" s="18"/>
      <c r="QDQ2" s="18"/>
      <c r="QDR2" s="18"/>
      <c r="QDS2" s="18"/>
      <c r="QDT2" s="18"/>
      <c r="QDU2" s="18"/>
      <c r="QDV2" s="18"/>
      <c r="QDW2" s="18"/>
      <c r="QDX2" s="18"/>
      <c r="QDY2" s="18"/>
      <c r="QDZ2" s="18"/>
      <c r="QEA2" s="18"/>
      <c r="QEB2" s="18"/>
      <c r="QEC2" s="18"/>
      <c r="QED2" s="18"/>
      <c r="QEE2" s="18"/>
      <c r="QEF2" s="18"/>
      <c r="QEG2" s="18"/>
      <c r="QEH2" s="18"/>
      <c r="QEI2" s="18"/>
      <c r="QEJ2" s="18"/>
      <c r="QEK2" s="18"/>
      <c r="QEL2" s="18"/>
      <c r="QEM2" s="18"/>
      <c r="QEN2" s="18"/>
      <c r="QEO2" s="18"/>
      <c r="QEP2" s="18"/>
      <c r="QEQ2" s="18"/>
      <c r="QER2" s="18"/>
      <c r="QES2" s="18"/>
      <c r="QET2" s="18"/>
      <c r="QEU2" s="18"/>
      <c r="QEV2" s="18"/>
      <c r="QEW2" s="18"/>
      <c r="QEX2" s="18"/>
      <c r="QEY2" s="18"/>
      <c r="QEZ2" s="18"/>
      <c r="QFA2" s="18"/>
      <c r="QFB2" s="18"/>
      <c r="QFC2" s="18"/>
      <c r="QFD2" s="18"/>
      <c r="QFE2" s="18"/>
      <c r="QFF2" s="18"/>
      <c r="QFG2" s="18"/>
      <c r="QFH2" s="18"/>
      <c r="QFI2" s="18"/>
      <c r="QFJ2" s="18"/>
      <c r="QFK2" s="18"/>
      <c r="QFL2" s="18"/>
      <c r="QFM2" s="18"/>
      <c r="QFN2" s="18"/>
      <c r="QFO2" s="18"/>
      <c r="QFP2" s="18"/>
      <c r="QFQ2" s="18"/>
      <c r="QFR2" s="18"/>
      <c r="QFS2" s="18"/>
      <c r="QFT2" s="18"/>
      <c r="QFU2" s="18"/>
      <c r="QFV2" s="18"/>
      <c r="QFW2" s="18"/>
      <c r="QFX2" s="18"/>
      <c r="QFY2" s="18"/>
      <c r="QFZ2" s="18"/>
      <c r="QGA2" s="18"/>
      <c r="QGB2" s="18"/>
      <c r="QGC2" s="18"/>
      <c r="QGD2" s="18"/>
      <c r="QGE2" s="18"/>
      <c r="QGF2" s="18"/>
      <c r="QGG2" s="18"/>
      <c r="QGH2" s="18"/>
      <c r="QGI2" s="18"/>
      <c r="QGJ2" s="18"/>
      <c r="QGK2" s="18"/>
      <c r="QGL2" s="18"/>
      <c r="QGM2" s="18"/>
      <c r="QGN2" s="18"/>
      <c r="QGO2" s="18"/>
      <c r="QGP2" s="18"/>
      <c r="QGQ2" s="18"/>
      <c r="QGR2" s="18"/>
      <c r="QGS2" s="18"/>
      <c r="QGT2" s="18"/>
      <c r="QGU2" s="18"/>
      <c r="QGV2" s="18"/>
      <c r="QGW2" s="18"/>
      <c r="QGX2" s="18"/>
      <c r="QGY2" s="18"/>
      <c r="QGZ2" s="18"/>
      <c r="QHA2" s="18"/>
      <c r="QHB2" s="18"/>
      <c r="QHC2" s="18"/>
      <c r="QHD2" s="18"/>
      <c r="QHE2" s="18"/>
      <c r="QHF2" s="18"/>
      <c r="QHG2" s="18"/>
      <c r="QHH2" s="18"/>
      <c r="QHI2" s="18"/>
      <c r="QHJ2" s="18"/>
      <c r="QHK2" s="18"/>
      <c r="QHL2" s="18"/>
      <c r="QHM2" s="18"/>
      <c r="QHN2" s="18"/>
      <c r="QHO2" s="18"/>
      <c r="QHP2" s="18"/>
      <c r="QHQ2" s="18"/>
      <c r="QHR2" s="18"/>
      <c r="QHS2" s="18"/>
      <c r="QHT2" s="18"/>
      <c r="QHU2" s="18"/>
      <c r="QHV2" s="18"/>
      <c r="QHW2" s="18"/>
      <c r="QHX2" s="18"/>
      <c r="QHY2" s="18"/>
      <c r="QHZ2" s="18"/>
      <c r="QIA2" s="18"/>
      <c r="QIB2" s="18"/>
      <c r="QIC2" s="18"/>
      <c r="QID2" s="18"/>
      <c r="QIE2" s="18"/>
      <c r="QIF2" s="18"/>
      <c r="QIG2" s="18"/>
      <c r="QIH2" s="18"/>
      <c r="QII2" s="18"/>
      <c r="QIJ2" s="18"/>
      <c r="QIK2" s="18"/>
      <c r="QIL2" s="18"/>
      <c r="QIM2" s="18"/>
      <c r="QIN2" s="18"/>
      <c r="QIO2" s="18"/>
      <c r="QIP2" s="18"/>
      <c r="QIQ2" s="18"/>
      <c r="QIR2" s="18"/>
      <c r="QIS2" s="18"/>
      <c r="QIT2" s="18"/>
      <c r="QIU2" s="18"/>
      <c r="QIV2" s="18"/>
      <c r="QIW2" s="18"/>
      <c r="QIX2" s="18"/>
      <c r="QIY2" s="18"/>
      <c r="QIZ2" s="18"/>
      <c r="QJA2" s="18"/>
      <c r="QJB2" s="18"/>
      <c r="QJC2" s="18"/>
      <c r="QJD2" s="18"/>
      <c r="QJE2" s="18"/>
      <c r="QJF2" s="18"/>
      <c r="QJG2" s="18"/>
      <c r="QJH2" s="18"/>
      <c r="QJI2" s="18"/>
      <c r="QJJ2" s="18"/>
      <c r="QJK2" s="18"/>
      <c r="QJL2" s="18"/>
      <c r="QJM2" s="18"/>
      <c r="QJN2" s="18"/>
      <c r="QJO2" s="18"/>
      <c r="QJP2" s="18"/>
      <c r="QJQ2" s="18"/>
      <c r="QJR2" s="18"/>
      <c r="QJS2" s="18"/>
      <c r="QJT2" s="18"/>
      <c r="QJU2" s="18"/>
      <c r="QJV2" s="18"/>
      <c r="QJW2" s="18"/>
      <c r="QJX2" s="18"/>
      <c r="QJY2" s="18"/>
      <c r="QJZ2" s="18"/>
      <c r="QKA2" s="18"/>
      <c r="QKB2" s="18"/>
      <c r="QKC2" s="18"/>
      <c r="QKD2" s="18"/>
      <c r="QKE2" s="18"/>
      <c r="QKF2" s="18"/>
      <c r="QKG2" s="18"/>
      <c r="QKH2" s="18"/>
      <c r="QKI2" s="18"/>
      <c r="QKJ2" s="18"/>
      <c r="QKK2" s="18"/>
      <c r="QKL2" s="18"/>
      <c r="QKM2" s="18"/>
      <c r="QKN2" s="18"/>
      <c r="QKO2" s="18"/>
      <c r="QKP2" s="18"/>
      <c r="QKQ2" s="18"/>
      <c r="QKR2" s="18"/>
      <c r="QKS2" s="18"/>
      <c r="QKT2" s="18"/>
      <c r="QKU2" s="18"/>
      <c r="QKV2" s="18"/>
      <c r="QKW2" s="18"/>
      <c r="QKX2" s="18"/>
      <c r="QKY2" s="18"/>
      <c r="QKZ2" s="18"/>
      <c r="QLA2" s="18"/>
      <c r="QLB2" s="18"/>
      <c r="QLC2" s="18"/>
      <c r="QLD2" s="18"/>
      <c r="QLE2" s="18"/>
      <c r="QLF2" s="18"/>
      <c r="QLG2" s="18"/>
      <c r="QLH2" s="18"/>
      <c r="QLI2" s="18"/>
      <c r="QLJ2" s="18"/>
      <c r="QLK2" s="18"/>
      <c r="QLL2" s="18"/>
      <c r="QLM2" s="18"/>
      <c r="QLN2" s="18"/>
      <c r="QLO2" s="18"/>
      <c r="QLP2" s="18"/>
      <c r="QLQ2" s="18"/>
      <c r="QLR2" s="18"/>
      <c r="QLS2" s="18"/>
      <c r="QLT2" s="18"/>
      <c r="QLU2" s="18"/>
      <c r="QLV2" s="18"/>
      <c r="QLW2" s="18"/>
      <c r="QLX2" s="18"/>
      <c r="QLY2" s="18"/>
      <c r="QLZ2" s="18"/>
      <c r="QMA2" s="18"/>
      <c r="QMB2" s="18"/>
      <c r="QMC2" s="18"/>
      <c r="QMD2" s="18"/>
      <c r="QME2" s="18"/>
      <c r="QMF2" s="18"/>
      <c r="QMG2" s="18"/>
      <c r="QMH2" s="18"/>
      <c r="QMI2" s="18"/>
      <c r="QMJ2" s="18"/>
      <c r="QMK2" s="18"/>
      <c r="QML2" s="18"/>
      <c r="QMM2" s="18"/>
      <c r="QMN2" s="18"/>
      <c r="QMO2" s="18"/>
      <c r="QMP2" s="18"/>
      <c r="QMQ2" s="18"/>
      <c r="QMR2" s="18"/>
      <c r="QMS2" s="18"/>
      <c r="QMT2" s="18"/>
      <c r="QMU2" s="18"/>
      <c r="QMV2" s="18"/>
      <c r="QMW2" s="18"/>
      <c r="QMX2" s="18"/>
      <c r="QMY2" s="18"/>
      <c r="QMZ2" s="18"/>
      <c r="QNA2" s="18"/>
      <c r="QNB2" s="18"/>
      <c r="QNC2" s="18"/>
      <c r="QND2" s="18"/>
      <c r="QNE2" s="18"/>
      <c r="QNF2" s="18"/>
      <c r="QNG2" s="18"/>
      <c r="QNH2" s="18"/>
      <c r="QNI2" s="18"/>
      <c r="QNJ2" s="18"/>
      <c r="QNK2" s="18"/>
      <c r="QNL2" s="18"/>
      <c r="QNM2" s="18"/>
      <c r="QNN2" s="18"/>
      <c r="QNO2" s="18"/>
      <c r="QNP2" s="18"/>
      <c r="QNQ2" s="18"/>
      <c r="QNR2" s="18"/>
      <c r="QNS2" s="18"/>
      <c r="QNT2" s="18"/>
      <c r="QNU2" s="18"/>
      <c r="QNV2" s="18"/>
      <c r="QNW2" s="18"/>
      <c r="QNX2" s="18"/>
      <c r="QNY2" s="18"/>
      <c r="QNZ2" s="18"/>
      <c r="QOA2" s="18"/>
      <c r="QOB2" s="18"/>
      <c r="QOC2" s="18"/>
      <c r="QOD2" s="18"/>
      <c r="QOE2" s="18"/>
      <c r="QOF2" s="18"/>
      <c r="QOG2" s="18"/>
      <c r="QOH2" s="18"/>
      <c r="QOI2" s="18"/>
      <c r="QOJ2" s="18"/>
      <c r="QOK2" s="18"/>
      <c r="QOL2" s="18"/>
      <c r="QOM2" s="18"/>
      <c r="QON2" s="18"/>
      <c r="QOO2" s="18"/>
      <c r="QOP2" s="18"/>
      <c r="QOQ2" s="18"/>
      <c r="QOR2" s="18"/>
      <c r="QOS2" s="18"/>
      <c r="QOT2" s="18"/>
      <c r="QOU2" s="18"/>
      <c r="QOV2" s="18"/>
      <c r="QOW2" s="18"/>
      <c r="QOX2" s="18"/>
      <c r="QOY2" s="18"/>
      <c r="QOZ2" s="18"/>
      <c r="QPA2" s="18"/>
      <c r="QPB2" s="18"/>
      <c r="QPC2" s="18"/>
      <c r="QPD2" s="18"/>
      <c r="QPE2" s="18"/>
      <c r="QPF2" s="18"/>
      <c r="QPG2" s="18"/>
      <c r="QPH2" s="18"/>
      <c r="QPI2" s="18"/>
      <c r="QPJ2" s="18"/>
      <c r="QPK2" s="18"/>
      <c r="QPL2" s="18"/>
      <c r="QPM2" s="18"/>
      <c r="QPN2" s="18"/>
      <c r="QPO2" s="18"/>
      <c r="QPP2" s="18"/>
      <c r="QPQ2" s="18"/>
      <c r="QPR2" s="18"/>
      <c r="QPS2" s="18"/>
      <c r="QPT2" s="18"/>
      <c r="QPU2" s="18"/>
      <c r="QPV2" s="18"/>
      <c r="QPW2" s="18"/>
      <c r="QPX2" s="18"/>
      <c r="QPY2" s="18"/>
      <c r="QPZ2" s="18"/>
      <c r="QQA2" s="18"/>
      <c r="QQB2" s="18"/>
      <c r="QQC2" s="18"/>
      <c r="QQD2" s="18"/>
      <c r="QQE2" s="18"/>
      <c r="QQF2" s="18"/>
      <c r="QQG2" s="18"/>
      <c r="QQH2" s="18"/>
      <c r="QQI2" s="18"/>
      <c r="QQJ2" s="18"/>
      <c r="QQK2" s="18"/>
      <c r="QQL2" s="18"/>
      <c r="QQM2" s="18"/>
      <c r="QQN2" s="18"/>
      <c r="QQO2" s="18"/>
      <c r="QQP2" s="18"/>
      <c r="QQQ2" s="18"/>
      <c r="QQR2" s="18"/>
      <c r="QQS2" s="18"/>
      <c r="QQT2" s="18"/>
      <c r="QQU2" s="18"/>
      <c r="QQV2" s="18"/>
      <c r="QQW2" s="18"/>
      <c r="QQX2" s="18"/>
      <c r="QQY2" s="18"/>
      <c r="QQZ2" s="18"/>
      <c r="QRA2" s="18"/>
      <c r="QRB2" s="18"/>
      <c r="QRC2" s="18"/>
      <c r="QRD2" s="18"/>
      <c r="QRE2" s="18"/>
      <c r="QRF2" s="18"/>
      <c r="QRG2" s="18"/>
      <c r="QRH2" s="18"/>
      <c r="QRI2" s="18"/>
      <c r="QRJ2" s="18"/>
      <c r="QRK2" s="18"/>
      <c r="QRL2" s="18"/>
      <c r="QRM2" s="18"/>
      <c r="QRN2" s="18"/>
      <c r="QRO2" s="18"/>
      <c r="QRP2" s="18"/>
      <c r="QRQ2" s="18"/>
      <c r="QRR2" s="18"/>
      <c r="QRS2" s="18"/>
      <c r="QRT2" s="18"/>
      <c r="QRU2" s="18"/>
      <c r="QRV2" s="18"/>
      <c r="QRW2" s="18"/>
      <c r="QRX2" s="18"/>
      <c r="QRY2" s="18"/>
      <c r="QRZ2" s="18"/>
      <c r="QSA2" s="18"/>
      <c r="QSB2" s="18"/>
      <c r="QSC2" s="18"/>
      <c r="QSD2" s="18"/>
      <c r="QSE2" s="18"/>
      <c r="QSF2" s="18"/>
      <c r="QSG2" s="18"/>
      <c r="QSH2" s="18"/>
      <c r="QSI2" s="18"/>
      <c r="QSJ2" s="18"/>
      <c r="QSK2" s="18"/>
      <c r="QSL2" s="18"/>
      <c r="QSM2" s="18"/>
      <c r="QSN2" s="18"/>
      <c r="QSO2" s="18"/>
      <c r="QSP2" s="18"/>
      <c r="QSQ2" s="18"/>
      <c r="QSR2" s="18"/>
      <c r="QSS2" s="18"/>
      <c r="QST2" s="18"/>
      <c r="QSU2" s="18"/>
      <c r="QSV2" s="18"/>
      <c r="QSW2" s="18"/>
      <c r="QSX2" s="18"/>
      <c r="QSY2" s="18"/>
      <c r="QSZ2" s="18"/>
      <c r="QTA2" s="18"/>
      <c r="QTB2" s="18"/>
      <c r="QTC2" s="18"/>
      <c r="QTD2" s="18"/>
      <c r="QTE2" s="18"/>
      <c r="QTF2" s="18"/>
      <c r="QTG2" s="18"/>
      <c r="QTH2" s="18"/>
      <c r="QTI2" s="18"/>
      <c r="QTJ2" s="18"/>
      <c r="QTK2" s="18"/>
      <c r="QTL2" s="18"/>
      <c r="QTM2" s="18"/>
      <c r="QTN2" s="18"/>
      <c r="QTO2" s="18"/>
      <c r="QTP2" s="18"/>
      <c r="QTQ2" s="18"/>
      <c r="QTR2" s="18"/>
      <c r="QTS2" s="18"/>
      <c r="QTT2" s="18"/>
      <c r="QTU2" s="18"/>
      <c r="QTV2" s="18"/>
      <c r="QTW2" s="18"/>
      <c r="QTX2" s="18"/>
      <c r="QTY2" s="18"/>
      <c r="QTZ2" s="18"/>
      <c r="QUA2" s="18"/>
      <c r="QUB2" s="18"/>
      <c r="QUC2" s="18"/>
      <c r="QUD2" s="18"/>
      <c r="QUE2" s="18"/>
      <c r="QUF2" s="18"/>
      <c r="QUG2" s="18"/>
      <c r="QUH2" s="18"/>
      <c r="QUI2" s="18"/>
      <c r="QUJ2" s="18"/>
      <c r="QUK2" s="18"/>
      <c r="QUL2" s="18"/>
      <c r="QUM2" s="18"/>
      <c r="QUN2" s="18"/>
      <c r="QUO2" s="18"/>
      <c r="QUP2" s="18"/>
      <c r="QUQ2" s="18"/>
      <c r="QUR2" s="18"/>
      <c r="QUS2" s="18"/>
      <c r="QUT2" s="18"/>
      <c r="QUU2" s="18"/>
      <c r="QUV2" s="18"/>
      <c r="QUW2" s="18"/>
      <c r="QUX2" s="18"/>
      <c r="QUY2" s="18"/>
      <c r="QUZ2" s="18"/>
      <c r="QVA2" s="18"/>
      <c r="QVB2" s="18"/>
      <c r="QVC2" s="18"/>
      <c r="QVD2" s="18"/>
      <c r="QVE2" s="18"/>
      <c r="QVF2" s="18"/>
      <c r="QVG2" s="18"/>
      <c r="QVH2" s="18"/>
      <c r="QVI2" s="18"/>
      <c r="QVJ2" s="18"/>
      <c r="QVK2" s="18"/>
      <c r="QVL2" s="18"/>
      <c r="QVM2" s="18"/>
      <c r="QVN2" s="18"/>
      <c r="QVO2" s="18"/>
      <c r="QVP2" s="18"/>
      <c r="QVQ2" s="18"/>
      <c r="QVR2" s="18"/>
      <c r="QVS2" s="18"/>
      <c r="QVT2" s="18"/>
      <c r="QVU2" s="18"/>
      <c r="QVV2" s="18"/>
      <c r="QVW2" s="18"/>
      <c r="QVX2" s="18"/>
      <c r="QVY2" s="18"/>
      <c r="QVZ2" s="18"/>
      <c r="QWA2" s="18"/>
      <c r="QWB2" s="18"/>
      <c r="QWC2" s="18"/>
      <c r="QWD2" s="18"/>
      <c r="QWE2" s="18"/>
      <c r="QWF2" s="18"/>
      <c r="QWG2" s="18"/>
      <c r="QWH2" s="18"/>
      <c r="QWI2" s="18"/>
      <c r="QWJ2" s="18"/>
      <c r="QWK2" s="18"/>
      <c r="QWL2" s="18"/>
      <c r="QWM2" s="18"/>
      <c r="QWN2" s="18"/>
      <c r="QWO2" s="18"/>
      <c r="QWP2" s="18"/>
      <c r="QWQ2" s="18"/>
      <c r="QWR2" s="18"/>
      <c r="QWS2" s="18"/>
      <c r="QWT2" s="18"/>
      <c r="QWU2" s="18"/>
      <c r="QWV2" s="18"/>
      <c r="QWW2" s="18"/>
      <c r="QWX2" s="18"/>
      <c r="QWY2" s="18"/>
      <c r="QWZ2" s="18"/>
      <c r="QXA2" s="18"/>
      <c r="QXB2" s="18"/>
      <c r="QXC2" s="18"/>
      <c r="QXD2" s="18"/>
      <c r="QXE2" s="18"/>
      <c r="QXF2" s="18"/>
      <c r="QXG2" s="18"/>
      <c r="QXH2" s="18"/>
      <c r="QXI2" s="18"/>
      <c r="QXJ2" s="18"/>
      <c r="QXK2" s="18"/>
      <c r="QXL2" s="18"/>
      <c r="QXM2" s="18"/>
      <c r="QXN2" s="18"/>
      <c r="QXO2" s="18"/>
      <c r="QXP2" s="18"/>
      <c r="QXQ2" s="18"/>
      <c r="QXR2" s="18"/>
      <c r="QXS2" s="18"/>
      <c r="QXT2" s="18"/>
      <c r="QXU2" s="18"/>
      <c r="QXV2" s="18"/>
      <c r="QXW2" s="18"/>
      <c r="QXX2" s="18"/>
      <c r="QXY2" s="18"/>
      <c r="QXZ2" s="18"/>
      <c r="QYA2" s="18"/>
      <c r="QYB2" s="18"/>
      <c r="QYC2" s="18"/>
      <c r="QYD2" s="18"/>
      <c r="QYE2" s="18"/>
      <c r="QYF2" s="18"/>
      <c r="QYG2" s="18"/>
      <c r="QYH2" s="18"/>
      <c r="QYI2" s="18"/>
      <c r="QYJ2" s="18"/>
      <c r="QYK2" s="18"/>
      <c r="QYL2" s="18"/>
      <c r="QYM2" s="18"/>
      <c r="QYN2" s="18"/>
      <c r="QYO2" s="18"/>
      <c r="QYP2" s="18"/>
      <c r="QYQ2" s="18"/>
      <c r="QYR2" s="18"/>
      <c r="QYS2" s="18"/>
      <c r="QYT2" s="18"/>
      <c r="QYU2" s="18"/>
      <c r="QYV2" s="18"/>
      <c r="QYW2" s="18"/>
      <c r="QYX2" s="18"/>
      <c r="QYY2" s="18"/>
      <c r="QYZ2" s="18"/>
      <c r="QZA2" s="18"/>
      <c r="QZB2" s="18"/>
      <c r="QZC2" s="18"/>
      <c r="QZD2" s="18"/>
      <c r="QZE2" s="18"/>
      <c r="QZF2" s="18"/>
      <c r="QZG2" s="18"/>
      <c r="QZH2" s="18"/>
      <c r="QZI2" s="18"/>
      <c r="QZJ2" s="18"/>
      <c r="QZK2" s="18"/>
      <c r="QZL2" s="18"/>
      <c r="QZM2" s="18"/>
      <c r="QZN2" s="18"/>
      <c r="QZO2" s="18"/>
      <c r="QZP2" s="18"/>
      <c r="QZQ2" s="18"/>
      <c r="QZR2" s="18"/>
      <c r="QZS2" s="18"/>
      <c r="QZT2" s="18"/>
      <c r="QZU2" s="18"/>
      <c r="QZV2" s="18"/>
      <c r="QZW2" s="18"/>
      <c r="QZX2" s="18"/>
      <c r="QZY2" s="18"/>
      <c r="QZZ2" s="18"/>
      <c r="RAA2" s="18"/>
      <c r="RAB2" s="18"/>
      <c r="RAC2" s="18"/>
      <c r="RAD2" s="18"/>
      <c r="RAE2" s="18"/>
      <c r="RAF2" s="18"/>
      <c r="RAG2" s="18"/>
      <c r="RAH2" s="18"/>
      <c r="RAI2" s="18"/>
      <c r="RAJ2" s="18"/>
      <c r="RAK2" s="18"/>
      <c r="RAL2" s="18"/>
      <c r="RAM2" s="18"/>
      <c r="RAN2" s="18"/>
      <c r="RAO2" s="18"/>
      <c r="RAP2" s="18"/>
      <c r="RAQ2" s="18"/>
      <c r="RAR2" s="18"/>
      <c r="RAS2" s="18"/>
      <c r="RAT2" s="18"/>
      <c r="RAU2" s="18"/>
      <c r="RAV2" s="18"/>
      <c r="RAW2" s="18"/>
      <c r="RAX2" s="18"/>
      <c r="RAY2" s="18"/>
      <c r="RAZ2" s="18"/>
      <c r="RBA2" s="18"/>
      <c r="RBB2" s="18"/>
      <c r="RBC2" s="18"/>
      <c r="RBD2" s="18"/>
      <c r="RBE2" s="18"/>
      <c r="RBF2" s="18"/>
      <c r="RBG2" s="18"/>
      <c r="RBH2" s="18"/>
      <c r="RBI2" s="18"/>
      <c r="RBJ2" s="18"/>
      <c r="RBK2" s="18"/>
      <c r="RBL2" s="18"/>
      <c r="RBM2" s="18"/>
      <c r="RBN2" s="18"/>
      <c r="RBO2" s="18"/>
      <c r="RBP2" s="18"/>
      <c r="RBQ2" s="18"/>
      <c r="RBR2" s="18"/>
      <c r="RBS2" s="18"/>
      <c r="RBT2" s="18"/>
      <c r="RBU2" s="18"/>
      <c r="RBV2" s="18"/>
      <c r="RBW2" s="18"/>
      <c r="RBX2" s="18"/>
      <c r="RBY2" s="18"/>
      <c r="RBZ2" s="18"/>
      <c r="RCA2" s="18"/>
      <c r="RCB2" s="18"/>
      <c r="RCC2" s="18"/>
      <c r="RCD2" s="18"/>
      <c r="RCE2" s="18"/>
      <c r="RCF2" s="18"/>
      <c r="RCG2" s="18"/>
      <c r="RCH2" s="18"/>
      <c r="RCI2" s="18"/>
      <c r="RCJ2" s="18"/>
      <c r="RCK2" s="18"/>
      <c r="RCL2" s="18"/>
      <c r="RCM2" s="18"/>
      <c r="RCN2" s="18"/>
      <c r="RCO2" s="18"/>
      <c r="RCP2" s="18"/>
      <c r="RCQ2" s="18"/>
      <c r="RCR2" s="18"/>
      <c r="RCS2" s="18"/>
      <c r="RCT2" s="18"/>
      <c r="RCU2" s="18"/>
      <c r="RCV2" s="18"/>
      <c r="RCW2" s="18"/>
      <c r="RCX2" s="18"/>
      <c r="RCY2" s="18"/>
      <c r="RCZ2" s="18"/>
      <c r="RDA2" s="18"/>
      <c r="RDB2" s="18"/>
      <c r="RDC2" s="18"/>
      <c r="RDD2" s="18"/>
      <c r="RDE2" s="18"/>
      <c r="RDF2" s="18"/>
      <c r="RDG2" s="18"/>
      <c r="RDH2" s="18"/>
      <c r="RDI2" s="18"/>
      <c r="RDJ2" s="18"/>
      <c r="RDK2" s="18"/>
      <c r="RDL2" s="18"/>
      <c r="RDM2" s="18"/>
      <c r="RDN2" s="18"/>
      <c r="RDO2" s="18"/>
      <c r="RDP2" s="18"/>
      <c r="RDQ2" s="18"/>
      <c r="RDR2" s="18"/>
      <c r="RDS2" s="18"/>
      <c r="RDT2" s="18"/>
      <c r="RDU2" s="18"/>
      <c r="RDV2" s="18"/>
      <c r="RDW2" s="18"/>
      <c r="RDX2" s="18"/>
      <c r="RDY2" s="18"/>
      <c r="RDZ2" s="18"/>
      <c r="REA2" s="18"/>
      <c r="REB2" s="18"/>
      <c r="REC2" s="18"/>
      <c r="RED2" s="18"/>
      <c r="REE2" s="18"/>
      <c r="REF2" s="18"/>
      <c r="REG2" s="18"/>
      <c r="REH2" s="18"/>
      <c r="REI2" s="18"/>
      <c r="REJ2" s="18"/>
      <c r="REK2" s="18"/>
      <c r="REL2" s="18"/>
      <c r="REM2" s="18"/>
      <c r="REN2" s="18"/>
      <c r="REO2" s="18"/>
      <c r="REP2" s="18"/>
      <c r="REQ2" s="18"/>
      <c r="RER2" s="18"/>
      <c r="RES2" s="18"/>
      <c r="RET2" s="18"/>
      <c r="REU2" s="18"/>
      <c r="REV2" s="18"/>
      <c r="REW2" s="18"/>
      <c r="REX2" s="18"/>
      <c r="REY2" s="18"/>
      <c r="REZ2" s="18"/>
      <c r="RFA2" s="18"/>
      <c r="RFB2" s="18"/>
      <c r="RFC2" s="18"/>
      <c r="RFD2" s="18"/>
      <c r="RFE2" s="18"/>
      <c r="RFF2" s="18"/>
      <c r="RFG2" s="18"/>
      <c r="RFH2" s="18"/>
      <c r="RFI2" s="18"/>
      <c r="RFJ2" s="18"/>
      <c r="RFK2" s="18"/>
      <c r="RFL2" s="18"/>
      <c r="RFM2" s="18"/>
      <c r="RFN2" s="18"/>
      <c r="RFO2" s="18"/>
      <c r="RFP2" s="18"/>
      <c r="RFQ2" s="18"/>
      <c r="RFR2" s="18"/>
      <c r="RFS2" s="18"/>
      <c r="RFT2" s="18"/>
      <c r="RFU2" s="18"/>
      <c r="RFV2" s="18"/>
      <c r="RFW2" s="18"/>
      <c r="RFX2" s="18"/>
      <c r="RFY2" s="18"/>
      <c r="RFZ2" s="18"/>
      <c r="RGA2" s="18"/>
      <c r="RGB2" s="18"/>
      <c r="RGC2" s="18"/>
      <c r="RGD2" s="18"/>
      <c r="RGE2" s="18"/>
      <c r="RGF2" s="18"/>
      <c r="RGG2" s="18"/>
      <c r="RGH2" s="18"/>
      <c r="RGI2" s="18"/>
      <c r="RGJ2" s="18"/>
      <c r="RGK2" s="18"/>
      <c r="RGL2" s="18"/>
      <c r="RGM2" s="18"/>
      <c r="RGN2" s="18"/>
      <c r="RGO2" s="18"/>
      <c r="RGP2" s="18"/>
      <c r="RGQ2" s="18"/>
      <c r="RGR2" s="18"/>
      <c r="RGS2" s="18"/>
      <c r="RGT2" s="18"/>
      <c r="RGU2" s="18"/>
      <c r="RGV2" s="18"/>
      <c r="RGW2" s="18"/>
      <c r="RGX2" s="18"/>
      <c r="RGY2" s="18"/>
      <c r="RGZ2" s="18"/>
      <c r="RHA2" s="18"/>
      <c r="RHB2" s="18"/>
      <c r="RHC2" s="18"/>
      <c r="RHD2" s="18"/>
      <c r="RHE2" s="18"/>
      <c r="RHF2" s="18"/>
      <c r="RHG2" s="18"/>
      <c r="RHH2" s="18"/>
      <c r="RHI2" s="18"/>
      <c r="RHJ2" s="18"/>
      <c r="RHK2" s="18"/>
      <c r="RHL2" s="18"/>
      <c r="RHM2" s="18"/>
      <c r="RHN2" s="18"/>
      <c r="RHO2" s="18"/>
      <c r="RHP2" s="18"/>
      <c r="RHQ2" s="18"/>
      <c r="RHR2" s="18"/>
      <c r="RHS2" s="18"/>
      <c r="RHT2" s="18"/>
      <c r="RHU2" s="18"/>
      <c r="RHV2" s="18"/>
      <c r="RHW2" s="18"/>
      <c r="RHX2" s="18"/>
      <c r="RHY2" s="18"/>
      <c r="RHZ2" s="18"/>
      <c r="RIA2" s="18"/>
      <c r="RIB2" s="18"/>
      <c r="RIC2" s="18"/>
      <c r="RID2" s="18"/>
      <c r="RIE2" s="18"/>
      <c r="RIF2" s="18"/>
      <c r="RIG2" s="18"/>
      <c r="RIH2" s="18"/>
      <c r="RII2" s="18"/>
      <c r="RIJ2" s="18"/>
      <c r="RIK2" s="18"/>
      <c r="RIL2" s="18"/>
      <c r="RIM2" s="18"/>
      <c r="RIN2" s="18"/>
      <c r="RIO2" s="18"/>
      <c r="RIP2" s="18"/>
      <c r="RIQ2" s="18"/>
      <c r="RIR2" s="18"/>
      <c r="RIS2" s="18"/>
      <c r="RIT2" s="18"/>
      <c r="RIU2" s="18"/>
      <c r="RIV2" s="18"/>
      <c r="RIW2" s="18"/>
      <c r="RIX2" s="18"/>
      <c r="RIY2" s="18"/>
      <c r="RIZ2" s="18"/>
      <c r="RJA2" s="18"/>
      <c r="RJB2" s="18"/>
      <c r="RJC2" s="18"/>
      <c r="RJD2" s="18"/>
      <c r="RJE2" s="18"/>
      <c r="RJF2" s="18"/>
      <c r="RJG2" s="18"/>
      <c r="RJH2" s="18"/>
      <c r="RJI2" s="18"/>
      <c r="RJJ2" s="18"/>
      <c r="RJK2" s="18"/>
      <c r="RJL2" s="18"/>
      <c r="RJM2" s="18"/>
      <c r="RJN2" s="18"/>
      <c r="RJO2" s="18"/>
      <c r="RJP2" s="18"/>
      <c r="RJQ2" s="18"/>
      <c r="RJR2" s="18"/>
      <c r="RJS2" s="18"/>
      <c r="RJT2" s="18"/>
      <c r="RJU2" s="18"/>
      <c r="RJV2" s="18"/>
      <c r="RJW2" s="18"/>
      <c r="RJX2" s="18"/>
      <c r="RJY2" s="18"/>
      <c r="RJZ2" s="18"/>
      <c r="RKA2" s="18"/>
      <c r="RKB2" s="18"/>
      <c r="RKC2" s="18"/>
      <c r="RKD2" s="18"/>
      <c r="RKE2" s="18"/>
      <c r="RKF2" s="18"/>
      <c r="RKG2" s="18"/>
      <c r="RKH2" s="18"/>
      <c r="RKI2" s="18"/>
      <c r="RKJ2" s="18"/>
      <c r="RKK2" s="18"/>
      <c r="RKL2" s="18"/>
      <c r="RKM2" s="18"/>
      <c r="RKN2" s="18"/>
      <c r="RKO2" s="18"/>
      <c r="RKP2" s="18"/>
      <c r="RKQ2" s="18"/>
      <c r="RKR2" s="18"/>
      <c r="RKS2" s="18"/>
      <c r="RKT2" s="18"/>
      <c r="RKU2" s="18"/>
      <c r="RKV2" s="18"/>
      <c r="RKW2" s="18"/>
      <c r="RKX2" s="18"/>
      <c r="RKY2" s="18"/>
      <c r="RKZ2" s="18"/>
      <c r="RLA2" s="18"/>
      <c r="RLB2" s="18"/>
      <c r="RLC2" s="18"/>
      <c r="RLD2" s="18"/>
      <c r="RLE2" s="18"/>
      <c r="RLF2" s="18"/>
      <c r="RLG2" s="18"/>
      <c r="RLH2" s="18"/>
      <c r="RLI2" s="18"/>
      <c r="RLJ2" s="18"/>
      <c r="RLK2" s="18"/>
      <c r="RLL2" s="18"/>
      <c r="RLM2" s="18"/>
      <c r="RLN2" s="18"/>
      <c r="RLO2" s="18"/>
      <c r="RLP2" s="18"/>
      <c r="RLQ2" s="18"/>
      <c r="RLR2" s="18"/>
      <c r="RLS2" s="18"/>
      <c r="RLT2" s="18"/>
      <c r="RLU2" s="18"/>
      <c r="RLV2" s="18"/>
      <c r="RLW2" s="18"/>
      <c r="RLX2" s="18"/>
      <c r="RLY2" s="18"/>
      <c r="RLZ2" s="18"/>
      <c r="RMA2" s="18"/>
      <c r="RMB2" s="18"/>
      <c r="RMC2" s="18"/>
      <c r="RMD2" s="18"/>
      <c r="RME2" s="18"/>
      <c r="RMF2" s="18"/>
      <c r="RMG2" s="18"/>
      <c r="RMH2" s="18"/>
      <c r="RMI2" s="18"/>
      <c r="RMJ2" s="18"/>
      <c r="RMK2" s="18"/>
      <c r="RML2" s="18"/>
      <c r="RMM2" s="18"/>
      <c r="RMN2" s="18"/>
      <c r="RMO2" s="18"/>
      <c r="RMP2" s="18"/>
      <c r="RMQ2" s="18"/>
      <c r="RMR2" s="18"/>
      <c r="RMS2" s="18"/>
      <c r="RMT2" s="18"/>
      <c r="RMU2" s="18"/>
      <c r="RMV2" s="18"/>
      <c r="RMW2" s="18"/>
      <c r="RMX2" s="18"/>
      <c r="RMY2" s="18"/>
      <c r="RMZ2" s="18"/>
      <c r="RNA2" s="18"/>
      <c r="RNB2" s="18"/>
      <c r="RNC2" s="18"/>
      <c r="RND2" s="18"/>
      <c r="RNE2" s="18"/>
      <c r="RNF2" s="18"/>
      <c r="RNG2" s="18"/>
      <c r="RNH2" s="18"/>
      <c r="RNI2" s="18"/>
      <c r="RNJ2" s="18"/>
      <c r="RNK2" s="18"/>
      <c r="RNL2" s="18"/>
      <c r="RNM2" s="18"/>
      <c r="RNN2" s="18"/>
      <c r="RNO2" s="18"/>
      <c r="RNP2" s="18"/>
      <c r="RNQ2" s="18"/>
      <c r="RNR2" s="18"/>
      <c r="RNS2" s="18"/>
      <c r="RNT2" s="18"/>
      <c r="RNU2" s="18"/>
      <c r="RNV2" s="18"/>
      <c r="RNW2" s="18"/>
      <c r="RNX2" s="18"/>
      <c r="RNY2" s="18"/>
      <c r="RNZ2" s="18"/>
      <c r="ROA2" s="18"/>
      <c r="ROB2" s="18"/>
      <c r="ROC2" s="18"/>
      <c r="ROD2" s="18"/>
      <c r="ROE2" s="18"/>
      <c r="ROF2" s="18"/>
      <c r="ROG2" s="18"/>
      <c r="ROH2" s="18"/>
      <c r="ROI2" s="18"/>
      <c r="ROJ2" s="18"/>
      <c r="ROK2" s="18"/>
      <c r="ROL2" s="18"/>
      <c r="ROM2" s="18"/>
      <c r="RON2" s="18"/>
      <c r="ROO2" s="18"/>
      <c r="ROP2" s="18"/>
      <c r="ROQ2" s="18"/>
      <c r="ROR2" s="18"/>
      <c r="ROS2" s="18"/>
      <c r="ROT2" s="18"/>
      <c r="ROU2" s="18"/>
      <c r="ROV2" s="18"/>
      <c r="ROW2" s="18"/>
      <c r="ROX2" s="18"/>
      <c r="ROY2" s="18"/>
      <c r="ROZ2" s="18"/>
      <c r="RPA2" s="18"/>
      <c r="RPB2" s="18"/>
      <c r="RPC2" s="18"/>
      <c r="RPD2" s="18"/>
      <c r="RPE2" s="18"/>
      <c r="RPF2" s="18"/>
      <c r="RPG2" s="18"/>
      <c r="RPH2" s="18"/>
      <c r="RPI2" s="18"/>
      <c r="RPJ2" s="18"/>
      <c r="RPK2" s="18"/>
      <c r="RPL2" s="18"/>
      <c r="RPM2" s="18"/>
      <c r="RPN2" s="18"/>
      <c r="RPO2" s="18"/>
      <c r="RPP2" s="18"/>
      <c r="RPQ2" s="18"/>
      <c r="RPR2" s="18"/>
      <c r="RPS2" s="18"/>
      <c r="RPT2" s="18"/>
      <c r="RPU2" s="18"/>
      <c r="RPV2" s="18"/>
      <c r="RPW2" s="18"/>
      <c r="RPX2" s="18"/>
      <c r="RPY2" s="18"/>
      <c r="RPZ2" s="18"/>
      <c r="RQA2" s="18"/>
      <c r="RQB2" s="18"/>
      <c r="RQC2" s="18"/>
      <c r="RQD2" s="18"/>
      <c r="RQE2" s="18"/>
      <c r="RQF2" s="18"/>
      <c r="RQG2" s="18"/>
      <c r="RQH2" s="18"/>
      <c r="RQI2" s="18"/>
      <c r="RQJ2" s="18"/>
      <c r="RQK2" s="18"/>
      <c r="RQL2" s="18"/>
      <c r="RQM2" s="18"/>
      <c r="RQN2" s="18"/>
      <c r="RQO2" s="18"/>
      <c r="RQP2" s="18"/>
      <c r="RQQ2" s="18"/>
      <c r="RQR2" s="18"/>
      <c r="RQS2" s="18"/>
      <c r="RQT2" s="18"/>
      <c r="RQU2" s="18"/>
      <c r="RQV2" s="18"/>
      <c r="RQW2" s="18"/>
      <c r="RQX2" s="18"/>
      <c r="RQY2" s="18"/>
      <c r="RQZ2" s="18"/>
      <c r="RRA2" s="18"/>
      <c r="RRB2" s="18"/>
      <c r="RRC2" s="18"/>
      <c r="RRD2" s="18"/>
      <c r="RRE2" s="18"/>
      <c r="RRF2" s="18"/>
      <c r="RRG2" s="18"/>
      <c r="RRH2" s="18"/>
      <c r="RRI2" s="18"/>
      <c r="RRJ2" s="18"/>
      <c r="RRK2" s="18"/>
      <c r="RRL2" s="18"/>
      <c r="RRM2" s="18"/>
      <c r="RRN2" s="18"/>
      <c r="RRO2" s="18"/>
      <c r="RRP2" s="18"/>
      <c r="RRQ2" s="18"/>
      <c r="RRR2" s="18"/>
      <c r="RRS2" s="18"/>
      <c r="RRT2" s="18"/>
      <c r="RRU2" s="18"/>
      <c r="RRV2" s="18"/>
      <c r="RRW2" s="18"/>
      <c r="RRX2" s="18"/>
      <c r="RRY2" s="18"/>
      <c r="RRZ2" s="18"/>
      <c r="RSA2" s="18"/>
      <c r="RSB2" s="18"/>
      <c r="RSC2" s="18"/>
      <c r="RSD2" s="18"/>
      <c r="RSE2" s="18"/>
      <c r="RSF2" s="18"/>
      <c r="RSG2" s="18"/>
      <c r="RSH2" s="18"/>
      <c r="RSI2" s="18"/>
      <c r="RSJ2" s="18"/>
      <c r="RSK2" s="18"/>
      <c r="RSL2" s="18"/>
      <c r="RSM2" s="18"/>
      <c r="RSN2" s="18"/>
      <c r="RSO2" s="18"/>
      <c r="RSP2" s="18"/>
      <c r="RSQ2" s="18"/>
      <c r="RSR2" s="18"/>
      <c r="RSS2" s="18"/>
      <c r="RST2" s="18"/>
      <c r="RSU2" s="18"/>
      <c r="RSV2" s="18"/>
      <c r="RSW2" s="18"/>
      <c r="RSX2" s="18"/>
      <c r="RSY2" s="18"/>
      <c r="RSZ2" s="18"/>
      <c r="RTA2" s="18"/>
      <c r="RTB2" s="18"/>
      <c r="RTC2" s="18"/>
      <c r="RTD2" s="18"/>
      <c r="RTE2" s="18"/>
      <c r="RTF2" s="18"/>
      <c r="RTG2" s="18"/>
      <c r="RTH2" s="18"/>
      <c r="RTI2" s="18"/>
      <c r="RTJ2" s="18"/>
      <c r="RTK2" s="18"/>
      <c r="RTL2" s="18"/>
      <c r="RTM2" s="18"/>
      <c r="RTN2" s="18"/>
      <c r="RTO2" s="18"/>
      <c r="RTP2" s="18"/>
      <c r="RTQ2" s="18"/>
      <c r="RTR2" s="18"/>
      <c r="RTS2" s="18"/>
      <c r="RTT2" s="18"/>
      <c r="RTU2" s="18"/>
      <c r="RTV2" s="18"/>
      <c r="RTW2" s="18"/>
      <c r="RTX2" s="18"/>
      <c r="RTY2" s="18"/>
      <c r="RTZ2" s="18"/>
      <c r="RUA2" s="18"/>
      <c r="RUB2" s="18"/>
      <c r="RUC2" s="18"/>
      <c r="RUD2" s="18"/>
      <c r="RUE2" s="18"/>
      <c r="RUF2" s="18"/>
      <c r="RUG2" s="18"/>
      <c r="RUH2" s="18"/>
      <c r="RUI2" s="18"/>
      <c r="RUJ2" s="18"/>
      <c r="RUK2" s="18"/>
      <c r="RUL2" s="18"/>
      <c r="RUM2" s="18"/>
      <c r="RUN2" s="18"/>
      <c r="RUO2" s="18"/>
      <c r="RUP2" s="18"/>
      <c r="RUQ2" s="18"/>
      <c r="RUR2" s="18"/>
      <c r="RUS2" s="18"/>
      <c r="RUT2" s="18"/>
      <c r="RUU2" s="18"/>
      <c r="RUV2" s="18"/>
      <c r="RUW2" s="18"/>
      <c r="RUX2" s="18"/>
      <c r="RUY2" s="18"/>
      <c r="RUZ2" s="18"/>
      <c r="RVA2" s="18"/>
      <c r="RVB2" s="18"/>
      <c r="RVC2" s="18"/>
      <c r="RVD2" s="18"/>
      <c r="RVE2" s="18"/>
      <c r="RVF2" s="18"/>
      <c r="RVG2" s="18"/>
      <c r="RVH2" s="18"/>
      <c r="RVI2" s="18"/>
      <c r="RVJ2" s="18"/>
      <c r="RVK2" s="18"/>
      <c r="RVL2" s="18"/>
      <c r="RVM2" s="18"/>
      <c r="RVN2" s="18"/>
      <c r="RVO2" s="18"/>
      <c r="RVP2" s="18"/>
      <c r="RVQ2" s="18"/>
      <c r="RVR2" s="18"/>
      <c r="RVS2" s="18"/>
      <c r="RVT2" s="18"/>
      <c r="RVU2" s="18"/>
      <c r="RVV2" s="18"/>
      <c r="RVW2" s="18"/>
      <c r="RVX2" s="18"/>
      <c r="RVY2" s="18"/>
      <c r="RVZ2" s="18"/>
      <c r="RWA2" s="18"/>
      <c r="RWB2" s="18"/>
      <c r="RWC2" s="18"/>
      <c r="RWD2" s="18"/>
      <c r="RWE2" s="18"/>
      <c r="RWF2" s="18"/>
      <c r="RWG2" s="18"/>
      <c r="RWH2" s="18"/>
      <c r="RWI2" s="18"/>
      <c r="RWJ2" s="18"/>
      <c r="RWK2" s="18"/>
      <c r="RWL2" s="18"/>
      <c r="RWM2" s="18"/>
      <c r="RWN2" s="18"/>
      <c r="RWO2" s="18"/>
      <c r="RWP2" s="18"/>
      <c r="RWQ2" s="18"/>
      <c r="RWR2" s="18"/>
      <c r="RWS2" s="18"/>
      <c r="RWT2" s="18"/>
      <c r="RWU2" s="18"/>
      <c r="RWV2" s="18"/>
      <c r="RWW2" s="18"/>
      <c r="RWX2" s="18"/>
      <c r="RWY2" s="18"/>
      <c r="RWZ2" s="18"/>
      <c r="RXA2" s="18"/>
      <c r="RXB2" s="18"/>
      <c r="RXC2" s="18"/>
      <c r="RXD2" s="18"/>
      <c r="RXE2" s="18"/>
      <c r="RXF2" s="18"/>
      <c r="RXG2" s="18"/>
      <c r="RXH2" s="18"/>
      <c r="RXI2" s="18"/>
      <c r="RXJ2" s="18"/>
      <c r="RXK2" s="18"/>
      <c r="RXL2" s="18"/>
      <c r="RXM2" s="18"/>
      <c r="RXN2" s="18"/>
      <c r="RXO2" s="18"/>
      <c r="RXP2" s="18"/>
      <c r="RXQ2" s="18"/>
      <c r="RXR2" s="18"/>
      <c r="RXS2" s="18"/>
      <c r="RXT2" s="18"/>
      <c r="RXU2" s="18"/>
      <c r="RXV2" s="18"/>
      <c r="RXW2" s="18"/>
      <c r="RXX2" s="18"/>
      <c r="RXY2" s="18"/>
      <c r="RXZ2" s="18"/>
      <c r="RYA2" s="18"/>
      <c r="RYB2" s="18"/>
      <c r="RYC2" s="18"/>
      <c r="RYD2" s="18"/>
      <c r="RYE2" s="18"/>
      <c r="RYF2" s="18"/>
      <c r="RYG2" s="18"/>
      <c r="RYH2" s="18"/>
      <c r="RYI2" s="18"/>
      <c r="RYJ2" s="18"/>
      <c r="RYK2" s="18"/>
      <c r="RYL2" s="18"/>
      <c r="RYM2" s="18"/>
      <c r="RYN2" s="18"/>
      <c r="RYO2" s="18"/>
      <c r="RYP2" s="18"/>
      <c r="RYQ2" s="18"/>
      <c r="RYR2" s="18"/>
      <c r="RYS2" s="18"/>
      <c r="RYT2" s="18"/>
      <c r="RYU2" s="18"/>
      <c r="RYV2" s="18"/>
      <c r="RYW2" s="18"/>
      <c r="RYX2" s="18"/>
      <c r="RYY2" s="18"/>
      <c r="RYZ2" s="18"/>
      <c r="RZA2" s="18"/>
      <c r="RZB2" s="18"/>
      <c r="RZC2" s="18"/>
      <c r="RZD2" s="18"/>
      <c r="RZE2" s="18"/>
      <c r="RZF2" s="18"/>
      <c r="RZG2" s="18"/>
      <c r="RZH2" s="18"/>
      <c r="RZI2" s="18"/>
      <c r="RZJ2" s="18"/>
      <c r="RZK2" s="18"/>
      <c r="RZL2" s="18"/>
      <c r="RZM2" s="18"/>
      <c r="RZN2" s="18"/>
      <c r="RZO2" s="18"/>
      <c r="RZP2" s="18"/>
      <c r="RZQ2" s="18"/>
      <c r="RZR2" s="18"/>
      <c r="RZS2" s="18"/>
      <c r="RZT2" s="18"/>
      <c r="RZU2" s="18"/>
      <c r="RZV2" s="18"/>
      <c r="RZW2" s="18"/>
      <c r="RZX2" s="18"/>
      <c r="RZY2" s="18"/>
      <c r="RZZ2" s="18"/>
      <c r="SAA2" s="18"/>
      <c r="SAB2" s="18"/>
      <c r="SAC2" s="18"/>
      <c r="SAD2" s="18"/>
      <c r="SAE2" s="18"/>
      <c r="SAF2" s="18"/>
      <c r="SAG2" s="18"/>
      <c r="SAH2" s="18"/>
      <c r="SAI2" s="18"/>
      <c r="SAJ2" s="18"/>
      <c r="SAK2" s="18"/>
      <c r="SAL2" s="18"/>
      <c r="SAM2" s="18"/>
      <c r="SAN2" s="18"/>
      <c r="SAO2" s="18"/>
      <c r="SAP2" s="18"/>
      <c r="SAQ2" s="18"/>
      <c r="SAR2" s="18"/>
      <c r="SAS2" s="18"/>
      <c r="SAT2" s="18"/>
      <c r="SAU2" s="18"/>
      <c r="SAV2" s="18"/>
      <c r="SAW2" s="18"/>
      <c r="SAX2" s="18"/>
      <c r="SAY2" s="18"/>
      <c r="SAZ2" s="18"/>
      <c r="SBA2" s="18"/>
      <c r="SBB2" s="18"/>
      <c r="SBC2" s="18"/>
      <c r="SBD2" s="18"/>
      <c r="SBE2" s="18"/>
      <c r="SBF2" s="18"/>
      <c r="SBG2" s="18"/>
      <c r="SBH2" s="18"/>
      <c r="SBI2" s="18"/>
      <c r="SBJ2" s="18"/>
      <c r="SBK2" s="18"/>
      <c r="SBL2" s="18"/>
      <c r="SBM2" s="18"/>
      <c r="SBN2" s="18"/>
      <c r="SBO2" s="18"/>
      <c r="SBP2" s="18"/>
      <c r="SBQ2" s="18"/>
      <c r="SBR2" s="18"/>
      <c r="SBS2" s="18"/>
      <c r="SBT2" s="18"/>
      <c r="SBU2" s="18"/>
      <c r="SBV2" s="18"/>
      <c r="SBW2" s="18"/>
      <c r="SBX2" s="18"/>
      <c r="SBY2" s="18"/>
      <c r="SBZ2" s="18"/>
      <c r="SCA2" s="18"/>
      <c r="SCB2" s="18"/>
      <c r="SCC2" s="18"/>
      <c r="SCD2" s="18"/>
      <c r="SCE2" s="18"/>
      <c r="SCF2" s="18"/>
      <c r="SCG2" s="18"/>
      <c r="SCH2" s="18"/>
      <c r="SCI2" s="18"/>
      <c r="SCJ2" s="18"/>
      <c r="SCK2" s="18"/>
      <c r="SCL2" s="18"/>
      <c r="SCM2" s="18"/>
      <c r="SCN2" s="18"/>
      <c r="SCO2" s="18"/>
      <c r="SCP2" s="18"/>
      <c r="SCQ2" s="18"/>
      <c r="SCR2" s="18"/>
      <c r="SCS2" s="18"/>
      <c r="SCT2" s="18"/>
      <c r="SCU2" s="18"/>
      <c r="SCV2" s="18"/>
      <c r="SCW2" s="18"/>
      <c r="SCX2" s="18"/>
      <c r="SCY2" s="18"/>
      <c r="SCZ2" s="18"/>
      <c r="SDA2" s="18"/>
      <c r="SDB2" s="18"/>
      <c r="SDC2" s="18"/>
      <c r="SDD2" s="18"/>
      <c r="SDE2" s="18"/>
      <c r="SDF2" s="18"/>
      <c r="SDG2" s="18"/>
      <c r="SDH2" s="18"/>
      <c r="SDI2" s="18"/>
      <c r="SDJ2" s="18"/>
      <c r="SDK2" s="18"/>
      <c r="SDL2" s="18"/>
      <c r="SDM2" s="18"/>
      <c r="SDN2" s="18"/>
      <c r="SDO2" s="18"/>
      <c r="SDP2" s="18"/>
      <c r="SDQ2" s="18"/>
      <c r="SDR2" s="18"/>
      <c r="SDS2" s="18"/>
      <c r="SDT2" s="18"/>
      <c r="SDU2" s="18"/>
      <c r="SDV2" s="18"/>
      <c r="SDW2" s="18"/>
      <c r="SDX2" s="18"/>
      <c r="SDY2" s="18"/>
      <c r="SDZ2" s="18"/>
      <c r="SEA2" s="18"/>
      <c r="SEB2" s="18"/>
      <c r="SEC2" s="18"/>
      <c r="SED2" s="18"/>
      <c r="SEE2" s="18"/>
      <c r="SEF2" s="18"/>
      <c r="SEG2" s="18"/>
      <c r="SEH2" s="18"/>
      <c r="SEI2" s="18"/>
      <c r="SEJ2" s="18"/>
      <c r="SEK2" s="18"/>
      <c r="SEL2" s="18"/>
      <c r="SEM2" s="18"/>
      <c r="SEN2" s="18"/>
      <c r="SEO2" s="18"/>
      <c r="SEP2" s="18"/>
      <c r="SEQ2" s="18"/>
      <c r="SER2" s="18"/>
      <c r="SES2" s="18"/>
      <c r="SET2" s="18"/>
      <c r="SEU2" s="18"/>
      <c r="SEV2" s="18"/>
      <c r="SEW2" s="18"/>
      <c r="SEX2" s="18"/>
      <c r="SEY2" s="18"/>
      <c r="SEZ2" s="18"/>
      <c r="SFA2" s="18"/>
      <c r="SFB2" s="18"/>
      <c r="SFC2" s="18"/>
      <c r="SFD2" s="18"/>
      <c r="SFE2" s="18"/>
      <c r="SFF2" s="18"/>
      <c r="SFG2" s="18"/>
      <c r="SFH2" s="18"/>
      <c r="SFI2" s="18"/>
      <c r="SFJ2" s="18"/>
      <c r="SFK2" s="18"/>
      <c r="SFL2" s="18"/>
      <c r="SFM2" s="18"/>
      <c r="SFN2" s="18"/>
      <c r="SFO2" s="18"/>
      <c r="SFP2" s="18"/>
      <c r="SFQ2" s="18"/>
      <c r="SFR2" s="18"/>
      <c r="SFS2" s="18"/>
      <c r="SFT2" s="18"/>
      <c r="SFU2" s="18"/>
      <c r="SFV2" s="18"/>
      <c r="SFW2" s="18"/>
      <c r="SFX2" s="18"/>
      <c r="SFY2" s="18"/>
      <c r="SFZ2" s="18"/>
      <c r="SGA2" s="18"/>
      <c r="SGB2" s="18"/>
      <c r="SGC2" s="18"/>
      <c r="SGD2" s="18"/>
      <c r="SGE2" s="18"/>
      <c r="SGF2" s="18"/>
      <c r="SGG2" s="18"/>
      <c r="SGH2" s="18"/>
      <c r="SGI2" s="18"/>
      <c r="SGJ2" s="18"/>
      <c r="SGK2" s="18"/>
      <c r="SGL2" s="18"/>
      <c r="SGM2" s="18"/>
      <c r="SGN2" s="18"/>
      <c r="SGO2" s="18"/>
      <c r="SGP2" s="18"/>
      <c r="SGQ2" s="18"/>
      <c r="SGR2" s="18"/>
      <c r="SGS2" s="18"/>
      <c r="SGT2" s="18"/>
      <c r="SGU2" s="18"/>
      <c r="SGV2" s="18"/>
      <c r="SGW2" s="18"/>
      <c r="SGX2" s="18"/>
      <c r="SGY2" s="18"/>
      <c r="SGZ2" s="18"/>
      <c r="SHA2" s="18"/>
      <c r="SHB2" s="18"/>
      <c r="SHC2" s="18"/>
      <c r="SHD2" s="18"/>
      <c r="SHE2" s="18"/>
      <c r="SHF2" s="18"/>
      <c r="SHG2" s="18"/>
      <c r="SHH2" s="18"/>
      <c r="SHI2" s="18"/>
      <c r="SHJ2" s="18"/>
      <c r="SHK2" s="18"/>
      <c r="SHL2" s="18"/>
      <c r="SHM2" s="18"/>
      <c r="SHN2" s="18"/>
      <c r="SHO2" s="18"/>
      <c r="SHP2" s="18"/>
      <c r="SHQ2" s="18"/>
      <c r="SHR2" s="18"/>
      <c r="SHS2" s="18"/>
      <c r="SHT2" s="18"/>
      <c r="SHU2" s="18"/>
      <c r="SHV2" s="18"/>
      <c r="SHW2" s="18"/>
      <c r="SHX2" s="18"/>
      <c r="SHY2" s="18"/>
      <c r="SHZ2" s="18"/>
      <c r="SIA2" s="18"/>
      <c r="SIB2" s="18"/>
      <c r="SIC2" s="18"/>
      <c r="SID2" s="18"/>
      <c r="SIE2" s="18"/>
      <c r="SIF2" s="18"/>
      <c r="SIG2" s="18"/>
      <c r="SIH2" s="18"/>
      <c r="SII2" s="18"/>
      <c r="SIJ2" s="18"/>
      <c r="SIK2" s="18"/>
      <c r="SIL2" s="18"/>
      <c r="SIM2" s="18"/>
      <c r="SIN2" s="18"/>
      <c r="SIO2" s="18"/>
      <c r="SIP2" s="18"/>
      <c r="SIQ2" s="18"/>
      <c r="SIR2" s="18"/>
      <c r="SIS2" s="18"/>
      <c r="SIT2" s="18"/>
      <c r="SIU2" s="18"/>
      <c r="SIV2" s="18"/>
      <c r="SIW2" s="18"/>
      <c r="SIX2" s="18"/>
      <c r="SIY2" s="18"/>
      <c r="SIZ2" s="18"/>
      <c r="SJA2" s="18"/>
      <c r="SJB2" s="18"/>
      <c r="SJC2" s="18"/>
      <c r="SJD2" s="18"/>
      <c r="SJE2" s="18"/>
      <c r="SJF2" s="18"/>
      <c r="SJG2" s="18"/>
      <c r="SJH2" s="18"/>
      <c r="SJI2" s="18"/>
      <c r="SJJ2" s="18"/>
      <c r="SJK2" s="18"/>
      <c r="SJL2" s="18"/>
      <c r="SJM2" s="18"/>
      <c r="SJN2" s="18"/>
      <c r="SJO2" s="18"/>
      <c r="SJP2" s="18"/>
      <c r="SJQ2" s="18"/>
      <c r="SJR2" s="18"/>
      <c r="SJS2" s="18"/>
      <c r="SJT2" s="18"/>
      <c r="SJU2" s="18"/>
      <c r="SJV2" s="18"/>
      <c r="SJW2" s="18"/>
      <c r="SJX2" s="18"/>
      <c r="SJY2" s="18"/>
      <c r="SJZ2" s="18"/>
      <c r="SKA2" s="18"/>
      <c r="SKB2" s="18"/>
      <c r="SKC2" s="18"/>
      <c r="SKD2" s="18"/>
      <c r="SKE2" s="18"/>
      <c r="SKF2" s="18"/>
      <c r="SKG2" s="18"/>
      <c r="SKH2" s="18"/>
      <c r="SKI2" s="18"/>
      <c r="SKJ2" s="18"/>
      <c r="SKK2" s="18"/>
      <c r="SKL2" s="18"/>
      <c r="SKM2" s="18"/>
      <c r="SKN2" s="18"/>
      <c r="SKO2" s="18"/>
      <c r="SKP2" s="18"/>
      <c r="SKQ2" s="18"/>
      <c r="SKR2" s="18"/>
      <c r="SKS2" s="18"/>
      <c r="SKT2" s="18"/>
      <c r="SKU2" s="18"/>
      <c r="SKV2" s="18"/>
      <c r="SKW2" s="18"/>
      <c r="SKX2" s="18"/>
      <c r="SKY2" s="18"/>
      <c r="SKZ2" s="18"/>
      <c r="SLA2" s="18"/>
      <c r="SLB2" s="18"/>
      <c r="SLC2" s="18"/>
      <c r="SLD2" s="18"/>
      <c r="SLE2" s="18"/>
      <c r="SLF2" s="18"/>
      <c r="SLG2" s="18"/>
      <c r="SLH2" s="18"/>
      <c r="SLI2" s="18"/>
      <c r="SLJ2" s="18"/>
      <c r="SLK2" s="18"/>
      <c r="SLL2" s="18"/>
      <c r="SLM2" s="18"/>
      <c r="SLN2" s="18"/>
      <c r="SLO2" s="18"/>
      <c r="SLP2" s="18"/>
      <c r="SLQ2" s="18"/>
      <c r="SLR2" s="18"/>
      <c r="SLS2" s="18"/>
      <c r="SLT2" s="18"/>
      <c r="SLU2" s="18"/>
      <c r="SLV2" s="18"/>
      <c r="SLW2" s="18"/>
      <c r="SLX2" s="18"/>
      <c r="SLY2" s="18"/>
      <c r="SLZ2" s="18"/>
      <c r="SMA2" s="18"/>
      <c r="SMB2" s="18"/>
      <c r="SMC2" s="18"/>
      <c r="SMD2" s="18"/>
      <c r="SME2" s="18"/>
      <c r="SMF2" s="18"/>
      <c r="SMG2" s="18"/>
      <c r="SMH2" s="18"/>
      <c r="SMI2" s="18"/>
      <c r="SMJ2" s="18"/>
      <c r="SMK2" s="18"/>
      <c r="SML2" s="18"/>
      <c r="SMM2" s="18"/>
      <c r="SMN2" s="18"/>
      <c r="SMO2" s="18"/>
      <c r="SMP2" s="18"/>
      <c r="SMQ2" s="18"/>
      <c r="SMR2" s="18"/>
      <c r="SMS2" s="18"/>
      <c r="SMT2" s="18"/>
      <c r="SMU2" s="18"/>
      <c r="SMV2" s="18"/>
      <c r="SMW2" s="18"/>
      <c r="SMX2" s="18"/>
      <c r="SMY2" s="18"/>
      <c r="SMZ2" s="18"/>
      <c r="SNA2" s="18"/>
      <c r="SNB2" s="18"/>
      <c r="SNC2" s="18"/>
      <c r="SND2" s="18"/>
      <c r="SNE2" s="18"/>
      <c r="SNF2" s="18"/>
      <c r="SNG2" s="18"/>
      <c r="SNH2" s="18"/>
      <c r="SNI2" s="18"/>
      <c r="SNJ2" s="18"/>
      <c r="SNK2" s="18"/>
      <c r="SNL2" s="18"/>
      <c r="SNM2" s="18"/>
      <c r="SNN2" s="18"/>
      <c r="SNO2" s="18"/>
      <c r="SNP2" s="18"/>
      <c r="SNQ2" s="18"/>
      <c r="SNR2" s="18"/>
      <c r="SNS2" s="18"/>
      <c r="SNT2" s="18"/>
      <c r="SNU2" s="18"/>
      <c r="SNV2" s="18"/>
      <c r="SNW2" s="18"/>
      <c r="SNX2" s="18"/>
      <c r="SNY2" s="18"/>
      <c r="SNZ2" s="18"/>
      <c r="SOA2" s="18"/>
      <c r="SOB2" s="18"/>
      <c r="SOC2" s="18"/>
      <c r="SOD2" s="18"/>
      <c r="SOE2" s="18"/>
      <c r="SOF2" s="18"/>
      <c r="SOG2" s="18"/>
      <c r="SOH2" s="18"/>
      <c r="SOI2" s="18"/>
      <c r="SOJ2" s="18"/>
      <c r="SOK2" s="18"/>
      <c r="SOL2" s="18"/>
      <c r="SOM2" s="18"/>
      <c r="SON2" s="18"/>
      <c r="SOO2" s="18"/>
      <c r="SOP2" s="18"/>
      <c r="SOQ2" s="18"/>
      <c r="SOR2" s="18"/>
      <c r="SOS2" s="18"/>
      <c r="SOT2" s="18"/>
      <c r="SOU2" s="18"/>
      <c r="SOV2" s="18"/>
      <c r="SOW2" s="18"/>
      <c r="SOX2" s="18"/>
      <c r="SOY2" s="18"/>
      <c r="SOZ2" s="18"/>
      <c r="SPA2" s="18"/>
      <c r="SPB2" s="18"/>
      <c r="SPC2" s="18"/>
      <c r="SPD2" s="18"/>
      <c r="SPE2" s="18"/>
      <c r="SPF2" s="18"/>
      <c r="SPG2" s="18"/>
      <c r="SPH2" s="18"/>
      <c r="SPI2" s="18"/>
      <c r="SPJ2" s="18"/>
      <c r="SPK2" s="18"/>
      <c r="SPL2" s="18"/>
      <c r="SPM2" s="18"/>
      <c r="SPN2" s="18"/>
      <c r="SPO2" s="18"/>
      <c r="SPP2" s="18"/>
      <c r="SPQ2" s="18"/>
      <c r="SPR2" s="18"/>
      <c r="SPS2" s="18"/>
      <c r="SPT2" s="18"/>
      <c r="SPU2" s="18"/>
      <c r="SPV2" s="18"/>
      <c r="SPW2" s="18"/>
      <c r="SPX2" s="18"/>
      <c r="SPY2" s="18"/>
      <c r="SPZ2" s="18"/>
      <c r="SQA2" s="18"/>
      <c r="SQB2" s="18"/>
      <c r="SQC2" s="18"/>
      <c r="SQD2" s="18"/>
      <c r="SQE2" s="18"/>
      <c r="SQF2" s="18"/>
      <c r="SQG2" s="18"/>
      <c r="SQH2" s="18"/>
      <c r="SQI2" s="18"/>
      <c r="SQJ2" s="18"/>
      <c r="SQK2" s="18"/>
      <c r="SQL2" s="18"/>
      <c r="SQM2" s="18"/>
      <c r="SQN2" s="18"/>
      <c r="SQO2" s="18"/>
      <c r="SQP2" s="18"/>
      <c r="SQQ2" s="18"/>
      <c r="SQR2" s="18"/>
      <c r="SQS2" s="18"/>
      <c r="SQT2" s="18"/>
      <c r="SQU2" s="18"/>
      <c r="SQV2" s="18"/>
      <c r="SQW2" s="18"/>
      <c r="SQX2" s="18"/>
      <c r="SQY2" s="18"/>
      <c r="SQZ2" s="18"/>
      <c r="SRA2" s="18"/>
      <c r="SRB2" s="18"/>
      <c r="SRC2" s="18"/>
      <c r="SRD2" s="18"/>
      <c r="SRE2" s="18"/>
      <c r="SRF2" s="18"/>
      <c r="SRG2" s="18"/>
      <c r="SRH2" s="18"/>
      <c r="SRI2" s="18"/>
      <c r="SRJ2" s="18"/>
      <c r="SRK2" s="18"/>
      <c r="SRL2" s="18"/>
      <c r="SRM2" s="18"/>
      <c r="SRN2" s="18"/>
      <c r="SRO2" s="18"/>
      <c r="SRP2" s="18"/>
      <c r="SRQ2" s="18"/>
      <c r="SRR2" s="18"/>
      <c r="SRS2" s="18"/>
      <c r="SRT2" s="18"/>
      <c r="SRU2" s="18"/>
      <c r="SRV2" s="18"/>
      <c r="SRW2" s="18"/>
      <c r="SRX2" s="18"/>
      <c r="SRY2" s="18"/>
      <c r="SRZ2" s="18"/>
      <c r="SSA2" s="18"/>
      <c r="SSB2" s="18"/>
      <c r="SSC2" s="18"/>
      <c r="SSD2" s="18"/>
      <c r="SSE2" s="18"/>
      <c r="SSF2" s="18"/>
      <c r="SSG2" s="18"/>
      <c r="SSH2" s="18"/>
      <c r="SSI2" s="18"/>
      <c r="SSJ2" s="18"/>
      <c r="SSK2" s="18"/>
      <c r="SSL2" s="18"/>
      <c r="SSM2" s="18"/>
      <c r="SSN2" s="18"/>
      <c r="SSO2" s="18"/>
      <c r="SSP2" s="18"/>
      <c r="SSQ2" s="18"/>
      <c r="SSR2" s="18"/>
      <c r="SSS2" s="18"/>
      <c r="SST2" s="18"/>
      <c r="SSU2" s="18"/>
      <c r="SSV2" s="18"/>
      <c r="SSW2" s="18"/>
      <c r="SSX2" s="18"/>
      <c r="SSY2" s="18"/>
      <c r="SSZ2" s="18"/>
      <c r="STA2" s="18"/>
      <c r="STB2" s="18"/>
      <c r="STC2" s="18"/>
      <c r="STD2" s="18"/>
      <c r="STE2" s="18"/>
      <c r="STF2" s="18"/>
      <c r="STG2" s="18"/>
      <c r="STH2" s="18"/>
      <c r="STI2" s="18"/>
      <c r="STJ2" s="18"/>
      <c r="STK2" s="18"/>
      <c r="STL2" s="18"/>
      <c r="STM2" s="18"/>
      <c r="STN2" s="18"/>
      <c r="STO2" s="18"/>
      <c r="STP2" s="18"/>
      <c r="STQ2" s="18"/>
      <c r="STR2" s="18"/>
      <c r="STS2" s="18"/>
      <c r="STT2" s="18"/>
      <c r="STU2" s="18"/>
      <c r="STV2" s="18"/>
      <c r="STW2" s="18"/>
      <c r="STX2" s="18"/>
      <c r="STY2" s="18"/>
      <c r="STZ2" s="18"/>
      <c r="SUA2" s="18"/>
      <c r="SUB2" s="18"/>
      <c r="SUC2" s="18"/>
      <c r="SUD2" s="18"/>
      <c r="SUE2" s="18"/>
      <c r="SUF2" s="18"/>
      <c r="SUG2" s="18"/>
      <c r="SUH2" s="18"/>
      <c r="SUI2" s="18"/>
      <c r="SUJ2" s="18"/>
      <c r="SUK2" s="18"/>
      <c r="SUL2" s="18"/>
      <c r="SUM2" s="18"/>
      <c r="SUN2" s="18"/>
      <c r="SUO2" s="18"/>
      <c r="SUP2" s="18"/>
      <c r="SUQ2" s="18"/>
      <c r="SUR2" s="18"/>
      <c r="SUS2" s="18"/>
      <c r="SUT2" s="18"/>
      <c r="SUU2" s="18"/>
      <c r="SUV2" s="18"/>
      <c r="SUW2" s="18"/>
      <c r="SUX2" s="18"/>
      <c r="SUY2" s="18"/>
      <c r="SUZ2" s="18"/>
      <c r="SVA2" s="18"/>
      <c r="SVB2" s="18"/>
      <c r="SVC2" s="18"/>
      <c r="SVD2" s="18"/>
      <c r="SVE2" s="18"/>
      <c r="SVF2" s="18"/>
      <c r="SVG2" s="18"/>
      <c r="SVH2" s="18"/>
      <c r="SVI2" s="18"/>
      <c r="SVJ2" s="18"/>
      <c r="SVK2" s="18"/>
      <c r="SVL2" s="18"/>
      <c r="SVM2" s="18"/>
      <c r="SVN2" s="18"/>
      <c r="SVO2" s="18"/>
      <c r="SVP2" s="18"/>
      <c r="SVQ2" s="18"/>
      <c r="SVR2" s="18"/>
      <c r="SVS2" s="18"/>
      <c r="SVT2" s="18"/>
      <c r="SVU2" s="18"/>
      <c r="SVV2" s="18"/>
      <c r="SVW2" s="18"/>
      <c r="SVX2" s="18"/>
      <c r="SVY2" s="18"/>
      <c r="SVZ2" s="18"/>
      <c r="SWA2" s="18"/>
      <c r="SWB2" s="18"/>
      <c r="SWC2" s="18"/>
      <c r="SWD2" s="18"/>
      <c r="SWE2" s="18"/>
      <c r="SWF2" s="18"/>
      <c r="SWG2" s="18"/>
      <c r="SWH2" s="18"/>
      <c r="SWI2" s="18"/>
      <c r="SWJ2" s="18"/>
      <c r="SWK2" s="18"/>
      <c r="SWL2" s="18"/>
      <c r="SWM2" s="18"/>
      <c r="SWN2" s="18"/>
      <c r="SWO2" s="18"/>
      <c r="SWP2" s="18"/>
      <c r="SWQ2" s="18"/>
      <c r="SWR2" s="18"/>
      <c r="SWS2" s="18"/>
      <c r="SWT2" s="18"/>
      <c r="SWU2" s="18"/>
      <c r="SWV2" s="18"/>
      <c r="SWW2" s="18"/>
      <c r="SWX2" s="18"/>
      <c r="SWY2" s="18"/>
      <c r="SWZ2" s="18"/>
      <c r="SXA2" s="18"/>
      <c r="SXB2" s="18"/>
      <c r="SXC2" s="18"/>
      <c r="SXD2" s="18"/>
      <c r="SXE2" s="18"/>
      <c r="SXF2" s="18"/>
      <c r="SXG2" s="18"/>
      <c r="SXH2" s="18"/>
      <c r="SXI2" s="18"/>
      <c r="SXJ2" s="18"/>
      <c r="SXK2" s="18"/>
      <c r="SXL2" s="18"/>
      <c r="SXM2" s="18"/>
      <c r="SXN2" s="18"/>
      <c r="SXO2" s="18"/>
      <c r="SXP2" s="18"/>
      <c r="SXQ2" s="18"/>
      <c r="SXR2" s="18"/>
      <c r="SXS2" s="18"/>
      <c r="SXT2" s="18"/>
      <c r="SXU2" s="18"/>
      <c r="SXV2" s="18"/>
      <c r="SXW2" s="18"/>
      <c r="SXX2" s="18"/>
      <c r="SXY2" s="18"/>
      <c r="SXZ2" s="18"/>
      <c r="SYA2" s="18"/>
      <c r="SYB2" s="18"/>
      <c r="SYC2" s="18"/>
      <c r="SYD2" s="18"/>
      <c r="SYE2" s="18"/>
      <c r="SYF2" s="18"/>
      <c r="SYG2" s="18"/>
      <c r="SYH2" s="18"/>
      <c r="SYI2" s="18"/>
      <c r="SYJ2" s="18"/>
      <c r="SYK2" s="18"/>
      <c r="SYL2" s="18"/>
      <c r="SYM2" s="18"/>
      <c r="SYN2" s="18"/>
      <c r="SYO2" s="18"/>
      <c r="SYP2" s="18"/>
      <c r="SYQ2" s="18"/>
      <c r="SYR2" s="18"/>
      <c r="SYS2" s="18"/>
      <c r="SYT2" s="18"/>
      <c r="SYU2" s="18"/>
      <c r="SYV2" s="18"/>
      <c r="SYW2" s="18"/>
      <c r="SYX2" s="18"/>
      <c r="SYY2" s="18"/>
      <c r="SYZ2" s="18"/>
      <c r="SZA2" s="18"/>
      <c r="SZB2" s="18"/>
      <c r="SZC2" s="18"/>
      <c r="SZD2" s="18"/>
      <c r="SZE2" s="18"/>
      <c r="SZF2" s="18"/>
      <c r="SZG2" s="18"/>
      <c r="SZH2" s="18"/>
      <c r="SZI2" s="18"/>
      <c r="SZJ2" s="18"/>
      <c r="SZK2" s="18"/>
      <c r="SZL2" s="18"/>
      <c r="SZM2" s="18"/>
      <c r="SZN2" s="18"/>
      <c r="SZO2" s="18"/>
      <c r="SZP2" s="18"/>
      <c r="SZQ2" s="18"/>
      <c r="SZR2" s="18"/>
      <c r="SZS2" s="18"/>
      <c r="SZT2" s="18"/>
      <c r="SZU2" s="18"/>
      <c r="SZV2" s="18"/>
      <c r="SZW2" s="18"/>
      <c r="SZX2" s="18"/>
      <c r="SZY2" s="18"/>
      <c r="SZZ2" s="18"/>
      <c r="TAA2" s="18"/>
      <c r="TAB2" s="18"/>
      <c r="TAC2" s="18"/>
      <c r="TAD2" s="18"/>
      <c r="TAE2" s="18"/>
      <c r="TAF2" s="18"/>
      <c r="TAG2" s="18"/>
      <c r="TAH2" s="18"/>
      <c r="TAI2" s="18"/>
      <c r="TAJ2" s="18"/>
      <c r="TAK2" s="18"/>
      <c r="TAL2" s="18"/>
      <c r="TAM2" s="18"/>
      <c r="TAN2" s="18"/>
      <c r="TAO2" s="18"/>
      <c r="TAP2" s="18"/>
      <c r="TAQ2" s="18"/>
      <c r="TAR2" s="18"/>
      <c r="TAS2" s="18"/>
      <c r="TAT2" s="18"/>
      <c r="TAU2" s="18"/>
      <c r="TAV2" s="18"/>
      <c r="TAW2" s="18"/>
      <c r="TAX2" s="18"/>
      <c r="TAY2" s="18"/>
      <c r="TAZ2" s="18"/>
      <c r="TBA2" s="18"/>
      <c r="TBB2" s="18"/>
      <c r="TBC2" s="18"/>
      <c r="TBD2" s="18"/>
      <c r="TBE2" s="18"/>
      <c r="TBF2" s="18"/>
      <c r="TBG2" s="18"/>
      <c r="TBH2" s="18"/>
      <c r="TBI2" s="18"/>
      <c r="TBJ2" s="18"/>
      <c r="TBK2" s="18"/>
      <c r="TBL2" s="18"/>
      <c r="TBM2" s="18"/>
      <c r="TBN2" s="18"/>
      <c r="TBO2" s="18"/>
      <c r="TBP2" s="18"/>
      <c r="TBQ2" s="18"/>
      <c r="TBR2" s="18"/>
      <c r="TBS2" s="18"/>
      <c r="TBT2" s="18"/>
      <c r="TBU2" s="18"/>
      <c r="TBV2" s="18"/>
      <c r="TBW2" s="18"/>
      <c r="TBX2" s="18"/>
      <c r="TBY2" s="18"/>
      <c r="TBZ2" s="18"/>
      <c r="TCA2" s="18"/>
      <c r="TCB2" s="18"/>
      <c r="TCC2" s="18"/>
      <c r="TCD2" s="18"/>
      <c r="TCE2" s="18"/>
      <c r="TCF2" s="18"/>
      <c r="TCG2" s="18"/>
      <c r="TCH2" s="18"/>
      <c r="TCI2" s="18"/>
      <c r="TCJ2" s="18"/>
      <c r="TCK2" s="18"/>
      <c r="TCL2" s="18"/>
      <c r="TCM2" s="18"/>
      <c r="TCN2" s="18"/>
      <c r="TCO2" s="18"/>
      <c r="TCP2" s="18"/>
      <c r="TCQ2" s="18"/>
      <c r="TCR2" s="18"/>
      <c r="TCS2" s="18"/>
      <c r="TCT2" s="18"/>
      <c r="TCU2" s="18"/>
      <c r="TCV2" s="18"/>
      <c r="TCW2" s="18"/>
      <c r="TCX2" s="18"/>
      <c r="TCY2" s="18"/>
      <c r="TCZ2" s="18"/>
      <c r="TDA2" s="18"/>
      <c r="TDB2" s="18"/>
      <c r="TDC2" s="18"/>
      <c r="TDD2" s="18"/>
      <c r="TDE2" s="18"/>
      <c r="TDF2" s="18"/>
      <c r="TDG2" s="18"/>
      <c r="TDH2" s="18"/>
      <c r="TDI2" s="18"/>
      <c r="TDJ2" s="18"/>
      <c r="TDK2" s="18"/>
      <c r="TDL2" s="18"/>
      <c r="TDM2" s="18"/>
      <c r="TDN2" s="18"/>
      <c r="TDO2" s="18"/>
      <c r="TDP2" s="18"/>
      <c r="TDQ2" s="18"/>
      <c r="TDR2" s="18"/>
      <c r="TDS2" s="18"/>
      <c r="TDT2" s="18"/>
      <c r="TDU2" s="18"/>
      <c r="TDV2" s="18"/>
      <c r="TDW2" s="18"/>
      <c r="TDX2" s="18"/>
      <c r="TDY2" s="18"/>
      <c r="TDZ2" s="18"/>
      <c r="TEA2" s="18"/>
      <c r="TEB2" s="18"/>
      <c r="TEC2" s="18"/>
      <c r="TED2" s="18"/>
      <c r="TEE2" s="18"/>
      <c r="TEF2" s="18"/>
      <c r="TEG2" s="18"/>
      <c r="TEH2" s="18"/>
      <c r="TEI2" s="18"/>
      <c r="TEJ2" s="18"/>
      <c r="TEK2" s="18"/>
      <c r="TEL2" s="18"/>
      <c r="TEM2" s="18"/>
      <c r="TEN2" s="18"/>
      <c r="TEO2" s="18"/>
      <c r="TEP2" s="18"/>
      <c r="TEQ2" s="18"/>
      <c r="TER2" s="18"/>
      <c r="TES2" s="18"/>
      <c r="TET2" s="18"/>
      <c r="TEU2" s="18"/>
      <c r="TEV2" s="18"/>
      <c r="TEW2" s="18"/>
      <c r="TEX2" s="18"/>
      <c r="TEY2" s="18"/>
      <c r="TEZ2" s="18"/>
      <c r="TFA2" s="18"/>
      <c r="TFB2" s="18"/>
      <c r="TFC2" s="18"/>
      <c r="TFD2" s="18"/>
      <c r="TFE2" s="18"/>
      <c r="TFF2" s="18"/>
      <c r="TFG2" s="18"/>
      <c r="TFH2" s="18"/>
      <c r="TFI2" s="18"/>
      <c r="TFJ2" s="18"/>
      <c r="TFK2" s="18"/>
      <c r="TFL2" s="18"/>
      <c r="TFM2" s="18"/>
      <c r="TFN2" s="18"/>
      <c r="TFO2" s="18"/>
      <c r="TFP2" s="18"/>
      <c r="TFQ2" s="18"/>
      <c r="TFR2" s="18"/>
      <c r="TFS2" s="18"/>
      <c r="TFT2" s="18"/>
      <c r="TFU2" s="18"/>
      <c r="TFV2" s="18"/>
      <c r="TFW2" s="18"/>
      <c r="TFX2" s="18"/>
      <c r="TFY2" s="18"/>
      <c r="TFZ2" s="18"/>
      <c r="TGA2" s="18"/>
      <c r="TGB2" s="18"/>
      <c r="TGC2" s="18"/>
      <c r="TGD2" s="18"/>
      <c r="TGE2" s="18"/>
      <c r="TGF2" s="18"/>
      <c r="TGG2" s="18"/>
      <c r="TGH2" s="18"/>
      <c r="TGI2" s="18"/>
      <c r="TGJ2" s="18"/>
      <c r="TGK2" s="18"/>
      <c r="TGL2" s="18"/>
      <c r="TGM2" s="18"/>
      <c r="TGN2" s="18"/>
      <c r="TGO2" s="18"/>
      <c r="TGP2" s="18"/>
      <c r="TGQ2" s="18"/>
      <c r="TGR2" s="18"/>
      <c r="TGS2" s="18"/>
      <c r="TGT2" s="18"/>
      <c r="TGU2" s="18"/>
      <c r="TGV2" s="18"/>
      <c r="TGW2" s="18"/>
      <c r="TGX2" s="18"/>
      <c r="TGY2" s="18"/>
      <c r="TGZ2" s="18"/>
      <c r="THA2" s="18"/>
      <c r="THB2" s="18"/>
      <c r="THC2" s="18"/>
      <c r="THD2" s="18"/>
      <c r="THE2" s="18"/>
      <c r="THF2" s="18"/>
      <c r="THG2" s="18"/>
      <c r="THH2" s="18"/>
      <c r="THI2" s="18"/>
      <c r="THJ2" s="18"/>
      <c r="THK2" s="18"/>
      <c r="THL2" s="18"/>
      <c r="THM2" s="18"/>
      <c r="THN2" s="18"/>
      <c r="THO2" s="18"/>
      <c r="THP2" s="18"/>
      <c r="THQ2" s="18"/>
      <c r="THR2" s="18"/>
      <c r="THS2" s="18"/>
      <c r="THT2" s="18"/>
      <c r="THU2" s="18"/>
      <c r="THV2" s="18"/>
      <c r="THW2" s="18"/>
      <c r="THX2" s="18"/>
      <c r="THY2" s="18"/>
      <c r="THZ2" s="18"/>
      <c r="TIA2" s="18"/>
      <c r="TIB2" s="18"/>
      <c r="TIC2" s="18"/>
      <c r="TID2" s="18"/>
      <c r="TIE2" s="18"/>
      <c r="TIF2" s="18"/>
      <c r="TIG2" s="18"/>
      <c r="TIH2" s="18"/>
      <c r="TII2" s="18"/>
      <c r="TIJ2" s="18"/>
      <c r="TIK2" s="18"/>
      <c r="TIL2" s="18"/>
      <c r="TIM2" s="18"/>
      <c r="TIN2" s="18"/>
      <c r="TIO2" s="18"/>
      <c r="TIP2" s="18"/>
      <c r="TIQ2" s="18"/>
      <c r="TIR2" s="18"/>
      <c r="TIS2" s="18"/>
      <c r="TIT2" s="18"/>
      <c r="TIU2" s="18"/>
      <c r="TIV2" s="18"/>
      <c r="TIW2" s="18"/>
      <c r="TIX2" s="18"/>
      <c r="TIY2" s="18"/>
      <c r="TIZ2" s="18"/>
      <c r="TJA2" s="18"/>
      <c r="TJB2" s="18"/>
      <c r="TJC2" s="18"/>
      <c r="TJD2" s="18"/>
      <c r="TJE2" s="18"/>
      <c r="TJF2" s="18"/>
      <c r="TJG2" s="18"/>
      <c r="TJH2" s="18"/>
      <c r="TJI2" s="18"/>
      <c r="TJJ2" s="18"/>
      <c r="TJK2" s="18"/>
      <c r="TJL2" s="18"/>
      <c r="TJM2" s="18"/>
      <c r="TJN2" s="18"/>
      <c r="TJO2" s="18"/>
      <c r="TJP2" s="18"/>
      <c r="TJQ2" s="18"/>
      <c r="TJR2" s="18"/>
      <c r="TJS2" s="18"/>
      <c r="TJT2" s="18"/>
      <c r="TJU2" s="18"/>
      <c r="TJV2" s="18"/>
      <c r="TJW2" s="18"/>
      <c r="TJX2" s="18"/>
      <c r="TJY2" s="18"/>
      <c r="TJZ2" s="18"/>
      <c r="TKA2" s="18"/>
      <c r="TKB2" s="18"/>
      <c r="TKC2" s="18"/>
      <c r="TKD2" s="18"/>
      <c r="TKE2" s="18"/>
      <c r="TKF2" s="18"/>
      <c r="TKG2" s="18"/>
      <c r="TKH2" s="18"/>
      <c r="TKI2" s="18"/>
      <c r="TKJ2" s="18"/>
      <c r="TKK2" s="18"/>
      <c r="TKL2" s="18"/>
      <c r="TKM2" s="18"/>
      <c r="TKN2" s="18"/>
      <c r="TKO2" s="18"/>
      <c r="TKP2" s="18"/>
      <c r="TKQ2" s="18"/>
      <c r="TKR2" s="18"/>
      <c r="TKS2" s="18"/>
      <c r="TKT2" s="18"/>
      <c r="TKU2" s="18"/>
      <c r="TKV2" s="18"/>
      <c r="TKW2" s="18"/>
      <c r="TKX2" s="18"/>
      <c r="TKY2" s="18"/>
      <c r="TKZ2" s="18"/>
      <c r="TLA2" s="18"/>
      <c r="TLB2" s="18"/>
      <c r="TLC2" s="18"/>
      <c r="TLD2" s="18"/>
      <c r="TLE2" s="18"/>
      <c r="TLF2" s="18"/>
      <c r="TLG2" s="18"/>
      <c r="TLH2" s="18"/>
      <c r="TLI2" s="18"/>
      <c r="TLJ2" s="18"/>
      <c r="TLK2" s="18"/>
      <c r="TLL2" s="18"/>
      <c r="TLM2" s="18"/>
      <c r="TLN2" s="18"/>
      <c r="TLO2" s="18"/>
      <c r="TLP2" s="18"/>
      <c r="TLQ2" s="18"/>
      <c r="TLR2" s="18"/>
      <c r="TLS2" s="18"/>
      <c r="TLT2" s="18"/>
      <c r="TLU2" s="18"/>
      <c r="TLV2" s="18"/>
      <c r="TLW2" s="18"/>
      <c r="TLX2" s="18"/>
      <c r="TLY2" s="18"/>
      <c r="TLZ2" s="18"/>
      <c r="TMA2" s="18"/>
      <c r="TMB2" s="18"/>
      <c r="TMC2" s="18"/>
      <c r="TMD2" s="18"/>
      <c r="TME2" s="18"/>
      <c r="TMF2" s="18"/>
      <c r="TMG2" s="18"/>
      <c r="TMH2" s="18"/>
      <c r="TMI2" s="18"/>
      <c r="TMJ2" s="18"/>
      <c r="TMK2" s="18"/>
      <c r="TML2" s="18"/>
      <c r="TMM2" s="18"/>
      <c r="TMN2" s="18"/>
      <c r="TMO2" s="18"/>
      <c r="TMP2" s="18"/>
      <c r="TMQ2" s="18"/>
      <c r="TMR2" s="18"/>
      <c r="TMS2" s="18"/>
      <c r="TMT2" s="18"/>
      <c r="TMU2" s="18"/>
      <c r="TMV2" s="18"/>
      <c r="TMW2" s="18"/>
      <c r="TMX2" s="18"/>
      <c r="TMY2" s="18"/>
      <c r="TMZ2" s="18"/>
      <c r="TNA2" s="18"/>
      <c r="TNB2" s="18"/>
      <c r="TNC2" s="18"/>
      <c r="TND2" s="18"/>
      <c r="TNE2" s="18"/>
      <c r="TNF2" s="18"/>
      <c r="TNG2" s="18"/>
      <c r="TNH2" s="18"/>
      <c r="TNI2" s="18"/>
      <c r="TNJ2" s="18"/>
      <c r="TNK2" s="18"/>
      <c r="TNL2" s="18"/>
      <c r="TNM2" s="18"/>
      <c r="TNN2" s="18"/>
      <c r="TNO2" s="18"/>
      <c r="TNP2" s="18"/>
      <c r="TNQ2" s="18"/>
      <c r="TNR2" s="18"/>
      <c r="TNS2" s="18"/>
      <c r="TNT2" s="18"/>
      <c r="TNU2" s="18"/>
      <c r="TNV2" s="18"/>
      <c r="TNW2" s="18"/>
      <c r="TNX2" s="18"/>
      <c r="TNY2" s="18"/>
      <c r="TNZ2" s="18"/>
      <c r="TOA2" s="18"/>
      <c r="TOB2" s="18"/>
      <c r="TOC2" s="18"/>
      <c r="TOD2" s="18"/>
      <c r="TOE2" s="18"/>
      <c r="TOF2" s="18"/>
      <c r="TOG2" s="18"/>
      <c r="TOH2" s="18"/>
      <c r="TOI2" s="18"/>
      <c r="TOJ2" s="18"/>
      <c r="TOK2" s="18"/>
      <c r="TOL2" s="18"/>
      <c r="TOM2" s="18"/>
      <c r="TON2" s="18"/>
      <c r="TOO2" s="18"/>
      <c r="TOP2" s="18"/>
      <c r="TOQ2" s="18"/>
      <c r="TOR2" s="18"/>
      <c r="TOS2" s="18"/>
      <c r="TOT2" s="18"/>
      <c r="TOU2" s="18"/>
      <c r="TOV2" s="18"/>
      <c r="TOW2" s="18"/>
      <c r="TOX2" s="18"/>
      <c r="TOY2" s="18"/>
      <c r="TOZ2" s="18"/>
      <c r="TPA2" s="18"/>
      <c r="TPB2" s="18"/>
      <c r="TPC2" s="18"/>
      <c r="TPD2" s="18"/>
      <c r="TPE2" s="18"/>
      <c r="TPF2" s="18"/>
      <c r="TPG2" s="18"/>
      <c r="TPH2" s="18"/>
      <c r="TPI2" s="18"/>
      <c r="TPJ2" s="18"/>
      <c r="TPK2" s="18"/>
      <c r="TPL2" s="18"/>
      <c r="TPM2" s="18"/>
      <c r="TPN2" s="18"/>
      <c r="TPO2" s="18"/>
      <c r="TPP2" s="18"/>
      <c r="TPQ2" s="18"/>
      <c r="TPR2" s="18"/>
      <c r="TPS2" s="18"/>
      <c r="TPT2" s="18"/>
      <c r="TPU2" s="18"/>
      <c r="TPV2" s="18"/>
      <c r="TPW2" s="18"/>
      <c r="TPX2" s="18"/>
      <c r="TPY2" s="18"/>
      <c r="TPZ2" s="18"/>
      <c r="TQA2" s="18"/>
      <c r="TQB2" s="18"/>
      <c r="TQC2" s="18"/>
      <c r="TQD2" s="18"/>
      <c r="TQE2" s="18"/>
      <c r="TQF2" s="18"/>
      <c r="TQG2" s="18"/>
      <c r="TQH2" s="18"/>
      <c r="TQI2" s="18"/>
      <c r="TQJ2" s="18"/>
      <c r="TQK2" s="18"/>
      <c r="TQL2" s="18"/>
      <c r="TQM2" s="18"/>
      <c r="TQN2" s="18"/>
      <c r="TQO2" s="18"/>
      <c r="TQP2" s="18"/>
      <c r="TQQ2" s="18"/>
      <c r="TQR2" s="18"/>
      <c r="TQS2" s="18"/>
      <c r="TQT2" s="18"/>
      <c r="TQU2" s="18"/>
      <c r="TQV2" s="18"/>
      <c r="TQW2" s="18"/>
      <c r="TQX2" s="18"/>
      <c r="TQY2" s="18"/>
      <c r="TQZ2" s="18"/>
      <c r="TRA2" s="18"/>
      <c r="TRB2" s="18"/>
      <c r="TRC2" s="18"/>
      <c r="TRD2" s="18"/>
      <c r="TRE2" s="18"/>
      <c r="TRF2" s="18"/>
      <c r="TRG2" s="18"/>
      <c r="TRH2" s="18"/>
      <c r="TRI2" s="18"/>
      <c r="TRJ2" s="18"/>
      <c r="TRK2" s="18"/>
      <c r="TRL2" s="18"/>
      <c r="TRM2" s="18"/>
      <c r="TRN2" s="18"/>
      <c r="TRO2" s="18"/>
      <c r="TRP2" s="18"/>
      <c r="TRQ2" s="18"/>
      <c r="TRR2" s="18"/>
      <c r="TRS2" s="18"/>
      <c r="TRT2" s="18"/>
      <c r="TRU2" s="18"/>
      <c r="TRV2" s="18"/>
      <c r="TRW2" s="18"/>
      <c r="TRX2" s="18"/>
      <c r="TRY2" s="18"/>
      <c r="TRZ2" s="18"/>
      <c r="TSA2" s="18"/>
      <c r="TSB2" s="18"/>
      <c r="TSC2" s="18"/>
      <c r="TSD2" s="18"/>
      <c r="TSE2" s="18"/>
      <c r="TSF2" s="18"/>
      <c r="TSG2" s="18"/>
      <c r="TSH2" s="18"/>
      <c r="TSI2" s="18"/>
      <c r="TSJ2" s="18"/>
      <c r="TSK2" s="18"/>
      <c r="TSL2" s="18"/>
      <c r="TSM2" s="18"/>
      <c r="TSN2" s="18"/>
      <c r="TSO2" s="18"/>
      <c r="TSP2" s="18"/>
      <c r="TSQ2" s="18"/>
      <c r="TSR2" s="18"/>
      <c r="TSS2" s="18"/>
      <c r="TST2" s="18"/>
      <c r="TSU2" s="18"/>
      <c r="TSV2" s="18"/>
      <c r="TSW2" s="18"/>
      <c r="TSX2" s="18"/>
      <c r="TSY2" s="18"/>
      <c r="TSZ2" s="18"/>
      <c r="TTA2" s="18"/>
      <c r="TTB2" s="18"/>
      <c r="TTC2" s="18"/>
      <c r="TTD2" s="18"/>
      <c r="TTE2" s="18"/>
      <c r="TTF2" s="18"/>
      <c r="TTG2" s="18"/>
      <c r="TTH2" s="18"/>
      <c r="TTI2" s="18"/>
      <c r="TTJ2" s="18"/>
      <c r="TTK2" s="18"/>
      <c r="TTL2" s="18"/>
      <c r="TTM2" s="18"/>
      <c r="TTN2" s="18"/>
      <c r="TTO2" s="18"/>
      <c r="TTP2" s="18"/>
      <c r="TTQ2" s="18"/>
      <c r="TTR2" s="18"/>
      <c r="TTS2" s="18"/>
      <c r="TTT2" s="18"/>
      <c r="TTU2" s="18"/>
      <c r="TTV2" s="18"/>
      <c r="TTW2" s="18"/>
      <c r="TTX2" s="18"/>
      <c r="TTY2" s="18"/>
      <c r="TTZ2" s="18"/>
      <c r="TUA2" s="18"/>
      <c r="TUB2" s="18"/>
      <c r="TUC2" s="18"/>
      <c r="TUD2" s="18"/>
      <c r="TUE2" s="18"/>
      <c r="TUF2" s="18"/>
      <c r="TUG2" s="18"/>
      <c r="TUH2" s="18"/>
      <c r="TUI2" s="18"/>
      <c r="TUJ2" s="18"/>
      <c r="TUK2" s="18"/>
      <c r="TUL2" s="18"/>
      <c r="TUM2" s="18"/>
      <c r="TUN2" s="18"/>
      <c r="TUO2" s="18"/>
      <c r="TUP2" s="18"/>
      <c r="TUQ2" s="18"/>
      <c r="TUR2" s="18"/>
      <c r="TUS2" s="18"/>
      <c r="TUT2" s="18"/>
      <c r="TUU2" s="18"/>
      <c r="TUV2" s="18"/>
      <c r="TUW2" s="18"/>
      <c r="TUX2" s="18"/>
      <c r="TUY2" s="18"/>
      <c r="TUZ2" s="18"/>
      <c r="TVA2" s="18"/>
      <c r="TVB2" s="18"/>
      <c r="TVC2" s="18"/>
      <c r="TVD2" s="18"/>
      <c r="TVE2" s="18"/>
      <c r="TVF2" s="18"/>
      <c r="TVG2" s="18"/>
      <c r="TVH2" s="18"/>
      <c r="TVI2" s="18"/>
      <c r="TVJ2" s="18"/>
      <c r="TVK2" s="18"/>
      <c r="TVL2" s="18"/>
      <c r="TVM2" s="18"/>
      <c r="TVN2" s="18"/>
      <c r="TVO2" s="18"/>
      <c r="TVP2" s="18"/>
      <c r="TVQ2" s="18"/>
      <c r="TVR2" s="18"/>
      <c r="TVS2" s="18"/>
      <c r="TVT2" s="18"/>
      <c r="TVU2" s="18"/>
      <c r="TVV2" s="18"/>
      <c r="TVW2" s="18"/>
      <c r="TVX2" s="18"/>
      <c r="TVY2" s="18"/>
      <c r="TVZ2" s="18"/>
      <c r="TWA2" s="18"/>
      <c r="TWB2" s="18"/>
      <c r="TWC2" s="18"/>
      <c r="TWD2" s="18"/>
      <c r="TWE2" s="18"/>
      <c r="TWF2" s="18"/>
      <c r="TWG2" s="18"/>
      <c r="TWH2" s="18"/>
      <c r="TWI2" s="18"/>
      <c r="TWJ2" s="18"/>
      <c r="TWK2" s="18"/>
      <c r="TWL2" s="18"/>
      <c r="TWM2" s="18"/>
      <c r="TWN2" s="18"/>
      <c r="TWO2" s="18"/>
      <c r="TWP2" s="18"/>
      <c r="TWQ2" s="18"/>
      <c r="TWR2" s="18"/>
      <c r="TWS2" s="18"/>
      <c r="TWT2" s="18"/>
      <c r="TWU2" s="18"/>
      <c r="TWV2" s="18"/>
      <c r="TWW2" s="18"/>
      <c r="TWX2" s="18"/>
      <c r="TWY2" s="18"/>
      <c r="TWZ2" s="18"/>
      <c r="TXA2" s="18"/>
      <c r="TXB2" s="18"/>
      <c r="TXC2" s="18"/>
      <c r="TXD2" s="18"/>
      <c r="TXE2" s="18"/>
      <c r="TXF2" s="18"/>
      <c r="TXG2" s="18"/>
      <c r="TXH2" s="18"/>
      <c r="TXI2" s="18"/>
      <c r="TXJ2" s="18"/>
      <c r="TXK2" s="18"/>
      <c r="TXL2" s="18"/>
      <c r="TXM2" s="18"/>
      <c r="TXN2" s="18"/>
      <c r="TXO2" s="18"/>
      <c r="TXP2" s="18"/>
      <c r="TXQ2" s="18"/>
      <c r="TXR2" s="18"/>
      <c r="TXS2" s="18"/>
      <c r="TXT2" s="18"/>
      <c r="TXU2" s="18"/>
      <c r="TXV2" s="18"/>
      <c r="TXW2" s="18"/>
      <c r="TXX2" s="18"/>
      <c r="TXY2" s="18"/>
      <c r="TXZ2" s="18"/>
      <c r="TYA2" s="18"/>
      <c r="TYB2" s="18"/>
      <c r="TYC2" s="18"/>
      <c r="TYD2" s="18"/>
      <c r="TYE2" s="18"/>
      <c r="TYF2" s="18"/>
      <c r="TYG2" s="18"/>
      <c r="TYH2" s="18"/>
      <c r="TYI2" s="18"/>
      <c r="TYJ2" s="18"/>
      <c r="TYK2" s="18"/>
      <c r="TYL2" s="18"/>
      <c r="TYM2" s="18"/>
      <c r="TYN2" s="18"/>
      <c r="TYO2" s="18"/>
      <c r="TYP2" s="18"/>
      <c r="TYQ2" s="18"/>
      <c r="TYR2" s="18"/>
      <c r="TYS2" s="18"/>
      <c r="TYT2" s="18"/>
      <c r="TYU2" s="18"/>
      <c r="TYV2" s="18"/>
      <c r="TYW2" s="18"/>
      <c r="TYX2" s="18"/>
      <c r="TYY2" s="18"/>
      <c r="TYZ2" s="18"/>
      <c r="TZA2" s="18"/>
      <c r="TZB2" s="18"/>
      <c r="TZC2" s="18"/>
      <c r="TZD2" s="18"/>
      <c r="TZE2" s="18"/>
      <c r="TZF2" s="18"/>
      <c r="TZG2" s="18"/>
      <c r="TZH2" s="18"/>
      <c r="TZI2" s="18"/>
      <c r="TZJ2" s="18"/>
      <c r="TZK2" s="18"/>
      <c r="TZL2" s="18"/>
      <c r="TZM2" s="18"/>
      <c r="TZN2" s="18"/>
      <c r="TZO2" s="18"/>
      <c r="TZP2" s="18"/>
      <c r="TZQ2" s="18"/>
      <c r="TZR2" s="18"/>
      <c r="TZS2" s="18"/>
      <c r="TZT2" s="18"/>
      <c r="TZU2" s="18"/>
      <c r="TZV2" s="18"/>
      <c r="TZW2" s="18"/>
      <c r="TZX2" s="18"/>
      <c r="TZY2" s="18"/>
      <c r="TZZ2" s="18"/>
      <c r="UAA2" s="18"/>
      <c r="UAB2" s="18"/>
      <c r="UAC2" s="18"/>
      <c r="UAD2" s="18"/>
      <c r="UAE2" s="18"/>
      <c r="UAF2" s="18"/>
      <c r="UAG2" s="18"/>
      <c r="UAH2" s="18"/>
      <c r="UAI2" s="18"/>
      <c r="UAJ2" s="18"/>
      <c r="UAK2" s="18"/>
      <c r="UAL2" s="18"/>
      <c r="UAM2" s="18"/>
      <c r="UAN2" s="18"/>
      <c r="UAO2" s="18"/>
      <c r="UAP2" s="18"/>
      <c r="UAQ2" s="18"/>
      <c r="UAR2" s="18"/>
      <c r="UAS2" s="18"/>
      <c r="UAT2" s="18"/>
      <c r="UAU2" s="18"/>
      <c r="UAV2" s="18"/>
      <c r="UAW2" s="18"/>
      <c r="UAX2" s="18"/>
      <c r="UAY2" s="18"/>
      <c r="UAZ2" s="18"/>
      <c r="UBA2" s="18"/>
      <c r="UBB2" s="18"/>
      <c r="UBC2" s="18"/>
      <c r="UBD2" s="18"/>
      <c r="UBE2" s="18"/>
      <c r="UBF2" s="18"/>
      <c r="UBG2" s="18"/>
      <c r="UBH2" s="18"/>
      <c r="UBI2" s="18"/>
      <c r="UBJ2" s="18"/>
      <c r="UBK2" s="18"/>
      <c r="UBL2" s="18"/>
      <c r="UBM2" s="18"/>
      <c r="UBN2" s="18"/>
      <c r="UBO2" s="18"/>
      <c r="UBP2" s="18"/>
      <c r="UBQ2" s="18"/>
      <c r="UBR2" s="18"/>
      <c r="UBS2" s="18"/>
      <c r="UBT2" s="18"/>
      <c r="UBU2" s="18"/>
      <c r="UBV2" s="18"/>
      <c r="UBW2" s="18"/>
      <c r="UBX2" s="18"/>
      <c r="UBY2" s="18"/>
      <c r="UBZ2" s="18"/>
      <c r="UCA2" s="18"/>
      <c r="UCB2" s="18"/>
      <c r="UCC2" s="18"/>
      <c r="UCD2" s="18"/>
      <c r="UCE2" s="18"/>
      <c r="UCF2" s="18"/>
      <c r="UCG2" s="18"/>
      <c r="UCH2" s="18"/>
      <c r="UCI2" s="18"/>
      <c r="UCJ2" s="18"/>
      <c r="UCK2" s="18"/>
      <c r="UCL2" s="18"/>
      <c r="UCM2" s="18"/>
      <c r="UCN2" s="18"/>
      <c r="UCO2" s="18"/>
      <c r="UCP2" s="18"/>
      <c r="UCQ2" s="18"/>
      <c r="UCR2" s="18"/>
      <c r="UCS2" s="18"/>
      <c r="UCT2" s="18"/>
      <c r="UCU2" s="18"/>
      <c r="UCV2" s="18"/>
      <c r="UCW2" s="18"/>
      <c r="UCX2" s="18"/>
      <c r="UCY2" s="18"/>
      <c r="UCZ2" s="18"/>
      <c r="UDA2" s="18"/>
      <c r="UDB2" s="18"/>
      <c r="UDC2" s="18"/>
      <c r="UDD2" s="18"/>
      <c r="UDE2" s="18"/>
      <c r="UDF2" s="18"/>
      <c r="UDG2" s="18"/>
      <c r="UDH2" s="18"/>
      <c r="UDI2" s="18"/>
      <c r="UDJ2" s="18"/>
      <c r="UDK2" s="18"/>
      <c r="UDL2" s="18"/>
      <c r="UDM2" s="18"/>
      <c r="UDN2" s="18"/>
      <c r="UDO2" s="18"/>
      <c r="UDP2" s="18"/>
      <c r="UDQ2" s="18"/>
      <c r="UDR2" s="18"/>
      <c r="UDS2" s="18"/>
      <c r="UDT2" s="18"/>
      <c r="UDU2" s="18"/>
      <c r="UDV2" s="18"/>
      <c r="UDW2" s="18"/>
      <c r="UDX2" s="18"/>
      <c r="UDY2" s="18"/>
      <c r="UDZ2" s="18"/>
      <c r="UEA2" s="18"/>
      <c r="UEB2" s="18"/>
      <c r="UEC2" s="18"/>
      <c r="UED2" s="18"/>
      <c r="UEE2" s="18"/>
      <c r="UEF2" s="18"/>
      <c r="UEG2" s="18"/>
      <c r="UEH2" s="18"/>
      <c r="UEI2" s="18"/>
      <c r="UEJ2" s="18"/>
      <c r="UEK2" s="18"/>
      <c r="UEL2" s="18"/>
      <c r="UEM2" s="18"/>
      <c r="UEN2" s="18"/>
      <c r="UEO2" s="18"/>
      <c r="UEP2" s="18"/>
      <c r="UEQ2" s="18"/>
      <c r="UER2" s="18"/>
      <c r="UES2" s="18"/>
      <c r="UET2" s="18"/>
      <c r="UEU2" s="18"/>
      <c r="UEV2" s="18"/>
      <c r="UEW2" s="18"/>
      <c r="UEX2" s="18"/>
      <c r="UEY2" s="18"/>
      <c r="UEZ2" s="18"/>
      <c r="UFA2" s="18"/>
      <c r="UFB2" s="18"/>
      <c r="UFC2" s="18"/>
      <c r="UFD2" s="18"/>
      <c r="UFE2" s="18"/>
      <c r="UFF2" s="18"/>
      <c r="UFG2" s="18"/>
      <c r="UFH2" s="18"/>
      <c r="UFI2" s="18"/>
      <c r="UFJ2" s="18"/>
      <c r="UFK2" s="18"/>
      <c r="UFL2" s="18"/>
      <c r="UFM2" s="18"/>
      <c r="UFN2" s="18"/>
      <c r="UFO2" s="18"/>
      <c r="UFP2" s="18"/>
      <c r="UFQ2" s="18"/>
      <c r="UFR2" s="18"/>
      <c r="UFS2" s="18"/>
      <c r="UFT2" s="18"/>
      <c r="UFU2" s="18"/>
      <c r="UFV2" s="18"/>
      <c r="UFW2" s="18"/>
      <c r="UFX2" s="18"/>
      <c r="UFY2" s="18"/>
      <c r="UFZ2" s="18"/>
      <c r="UGA2" s="18"/>
      <c r="UGB2" s="18"/>
      <c r="UGC2" s="18"/>
      <c r="UGD2" s="18"/>
      <c r="UGE2" s="18"/>
      <c r="UGF2" s="18"/>
      <c r="UGG2" s="18"/>
      <c r="UGH2" s="18"/>
      <c r="UGI2" s="18"/>
      <c r="UGJ2" s="18"/>
      <c r="UGK2" s="18"/>
      <c r="UGL2" s="18"/>
      <c r="UGM2" s="18"/>
      <c r="UGN2" s="18"/>
      <c r="UGO2" s="18"/>
      <c r="UGP2" s="18"/>
      <c r="UGQ2" s="18"/>
      <c r="UGR2" s="18"/>
      <c r="UGS2" s="18"/>
      <c r="UGT2" s="18"/>
      <c r="UGU2" s="18"/>
      <c r="UGV2" s="18"/>
      <c r="UGW2" s="18"/>
      <c r="UGX2" s="18"/>
      <c r="UGY2" s="18"/>
      <c r="UGZ2" s="18"/>
      <c r="UHA2" s="18"/>
      <c r="UHB2" s="18"/>
      <c r="UHC2" s="18"/>
      <c r="UHD2" s="18"/>
      <c r="UHE2" s="18"/>
      <c r="UHF2" s="18"/>
      <c r="UHG2" s="18"/>
      <c r="UHH2" s="18"/>
      <c r="UHI2" s="18"/>
      <c r="UHJ2" s="18"/>
      <c r="UHK2" s="18"/>
      <c r="UHL2" s="18"/>
      <c r="UHM2" s="18"/>
      <c r="UHN2" s="18"/>
      <c r="UHO2" s="18"/>
      <c r="UHP2" s="18"/>
      <c r="UHQ2" s="18"/>
      <c r="UHR2" s="18"/>
      <c r="UHS2" s="18"/>
      <c r="UHT2" s="18"/>
      <c r="UHU2" s="18"/>
      <c r="UHV2" s="18"/>
      <c r="UHW2" s="18"/>
      <c r="UHX2" s="18"/>
      <c r="UHY2" s="18"/>
      <c r="UHZ2" s="18"/>
      <c r="UIA2" s="18"/>
      <c r="UIB2" s="18"/>
      <c r="UIC2" s="18"/>
      <c r="UID2" s="18"/>
      <c r="UIE2" s="18"/>
      <c r="UIF2" s="18"/>
      <c r="UIG2" s="18"/>
      <c r="UIH2" s="18"/>
      <c r="UII2" s="18"/>
      <c r="UIJ2" s="18"/>
      <c r="UIK2" s="18"/>
      <c r="UIL2" s="18"/>
      <c r="UIM2" s="18"/>
      <c r="UIN2" s="18"/>
      <c r="UIO2" s="18"/>
      <c r="UIP2" s="18"/>
      <c r="UIQ2" s="18"/>
      <c r="UIR2" s="18"/>
      <c r="UIS2" s="18"/>
      <c r="UIT2" s="18"/>
      <c r="UIU2" s="18"/>
      <c r="UIV2" s="18"/>
      <c r="UIW2" s="18"/>
      <c r="UIX2" s="18"/>
      <c r="UIY2" s="18"/>
      <c r="UIZ2" s="18"/>
      <c r="UJA2" s="18"/>
      <c r="UJB2" s="18"/>
      <c r="UJC2" s="18"/>
      <c r="UJD2" s="18"/>
      <c r="UJE2" s="18"/>
      <c r="UJF2" s="18"/>
      <c r="UJG2" s="18"/>
      <c r="UJH2" s="18"/>
      <c r="UJI2" s="18"/>
      <c r="UJJ2" s="18"/>
      <c r="UJK2" s="18"/>
      <c r="UJL2" s="18"/>
      <c r="UJM2" s="18"/>
      <c r="UJN2" s="18"/>
      <c r="UJO2" s="18"/>
      <c r="UJP2" s="18"/>
      <c r="UJQ2" s="18"/>
      <c r="UJR2" s="18"/>
      <c r="UJS2" s="18"/>
      <c r="UJT2" s="18"/>
      <c r="UJU2" s="18"/>
      <c r="UJV2" s="18"/>
      <c r="UJW2" s="18"/>
      <c r="UJX2" s="18"/>
      <c r="UJY2" s="18"/>
      <c r="UJZ2" s="18"/>
      <c r="UKA2" s="18"/>
      <c r="UKB2" s="18"/>
      <c r="UKC2" s="18"/>
      <c r="UKD2" s="18"/>
      <c r="UKE2" s="18"/>
      <c r="UKF2" s="18"/>
      <c r="UKG2" s="18"/>
      <c r="UKH2" s="18"/>
      <c r="UKI2" s="18"/>
      <c r="UKJ2" s="18"/>
      <c r="UKK2" s="18"/>
      <c r="UKL2" s="18"/>
      <c r="UKM2" s="18"/>
      <c r="UKN2" s="18"/>
      <c r="UKO2" s="18"/>
      <c r="UKP2" s="18"/>
      <c r="UKQ2" s="18"/>
      <c r="UKR2" s="18"/>
      <c r="UKS2" s="18"/>
      <c r="UKT2" s="18"/>
      <c r="UKU2" s="18"/>
      <c r="UKV2" s="18"/>
      <c r="UKW2" s="18"/>
      <c r="UKX2" s="18"/>
      <c r="UKY2" s="18"/>
      <c r="UKZ2" s="18"/>
      <c r="ULA2" s="18"/>
      <c r="ULB2" s="18"/>
      <c r="ULC2" s="18"/>
      <c r="ULD2" s="18"/>
      <c r="ULE2" s="18"/>
      <c r="ULF2" s="18"/>
      <c r="ULG2" s="18"/>
      <c r="ULH2" s="18"/>
      <c r="ULI2" s="18"/>
      <c r="ULJ2" s="18"/>
      <c r="ULK2" s="18"/>
      <c r="ULL2" s="18"/>
      <c r="ULM2" s="18"/>
      <c r="ULN2" s="18"/>
      <c r="ULO2" s="18"/>
      <c r="ULP2" s="18"/>
      <c r="ULQ2" s="18"/>
      <c r="ULR2" s="18"/>
      <c r="ULS2" s="18"/>
      <c r="ULT2" s="18"/>
      <c r="ULU2" s="18"/>
      <c r="ULV2" s="18"/>
      <c r="ULW2" s="18"/>
      <c r="ULX2" s="18"/>
      <c r="ULY2" s="18"/>
      <c r="ULZ2" s="18"/>
      <c r="UMA2" s="18"/>
      <c r="UMB2" s="18"/>
      <c r="UMC2" s="18"/>
      <c r="UMD2" s="18"/>
      <c r="UME2" s="18"/>
      <c r="UMF2" s="18"/>
      <c r="UMG2" s="18"/>
      <c r="UMH2" s="18"/>
      <c r="UMI2" s="18"/>
      <c r="UMJ2" s="18"/>
      <c r="UMK2" s="18"/>
      <c r="UML2" s="18"/>
      <c r="UMM2" s="18"/>
      <c r="UMN2" s="18"/>
      <c r="UMO2" s="18"/>
      <c r="UMP2" s="18"/>
      <c r="UMQ2" s="18"/>
      <c r="UMR2" s="18"/>
      <c r="UMS2" s="18"/>
      <c r="UMT2" s="18"/>
      <c r="UMU2" s="18"/>
      <c r="UMV2" s="18"/>
      <c r="UMW2" s="18"/>
      <c r="UMX2" s="18"/>
      <c r="UMY2" s="18"/>
      <c r="UMZ2" s="18"/>
      <c r="UNA2" s="18"/>
      <c r="UNB2" s="18"/>
      <c r="UNC2" s="18"/>
      <c r="UND2" s="18"/>
      <c r="UNE2" s="18"/>
      <c r="UNF2" s="18"/>
      <c r="UNG2" s="18"/>
      <c r="UNH2" s="18"/>
      <c r="UNI2" s="18"/>
      <c r="UNJ2" s="18"/>
      <c r="UNK2" s="18"/>
      <c r="UNL2" s="18"/>
      <c r="UNM2" s="18"/>
      <c r="UNN2" s="18"/>
      <c r="UNO2" s="18"/>
      <c r="UNP2" s="18"/>
      <c r="UNQ2" s="18"/>
      <c r="UNR2" s="18"/>
      <c r="UNS2" s="18"/>
      <c r="UNT2" s="18"/>
      <c r="UNU2" s="18"/>
      <c r="UNV2" s="18"/>
      <c r="UNW2" s="18"/>
      <c r="UNX2" s="18"/>
      <c r="UNY2" s="18"/>
      <c r="UNZ2" s="18"/>
      <c r="UOA2" s="18"/>
      <c r="UOB2" s="18"/>
      <c r="UOC2" s="18"/>
      <c r="UOD2" s="18"/>
      <c r="UOE2" s="18"/>
      <c r="UOF2" s="18"/>
      <c r="UOG2" s="18"/>
      <c r="UOH2" s="18"/>
      <c r="UOI2" s="18"/>
      <c r="UOJ2" s="18"/>
      <c r="UOK2" s="18"/>
      <c r="UOL2" s="18"/>
      <c r="UOM2" s="18"/>
      <c r="UON2" s="18"/>
      <c r="UOO2" s="18"/>
      <c r="UOP2" s="18"/>
      <c r="UOQ2" s="18"/>
      <c r="UOR2" s="18"/>
      <c r="UOS2" s="18"/>
      <c r="UOT2" s="18"/>
      <c r="UOU2" s="18"/>
      <c r="UOV2" s="18"/>
      <c r="UOW2" s="18"/>
      <c r="UOX2" s="18"/>
      <c r="UOY2" s="18"/>
      <c r="UOZ2" s="18"/>
      <c r="UPA2" s="18"/>
      <c r="UPB2" s="18"/>
      <c r="UPC2" s="18"/>
      <c r="UPD2" s="18"/>
      <c r="UPE2" s="18"/>
      <c r="UPF2" s="18"/>
      <c r="UPG2" s="18"/>
      <c r="UPH2" s="18"/>
      <c r="UPI2" s="18"/>
      <c r="UPJ2" s="18"/>
      <c r="UPK2" s="18"/>
      <c r="UPL2" s="18"/>
      <c r="UPM2" s="18"/>
      <c r="UPN2" s="18"/>
      <c r="UPO2" s="18"/>
      <c r="UPP2" s="18"/>
      <c r="UPQ2" s="18"/>
      <c r="UPR2" s="18"/>
      <c r="UPS2" s="18"/>
      <c r="UPT2" s="18"/>
      <c r="UPU2" s="18"/>
      <c r="UPV2" s="18"/>
      <c r="UPW2" s="18"/>
      <c r="UPX2" s="18"/>
      <c r="UPY2" s="18"/>
      <c r="UPZ2" s="18"/>
      <c r="UQA2" s="18"/>
      <c r="UQB2" s="18"/>
      <c r="UQC2" s="18"/>
      <c r="UQD2" s="18"/>
      <c r="UQE2" s="18"/>
      <c r="UQF2" s="18"/>
      <c r="UQG2" s="18"/>
      <c r="UQH2" s="18"/>
      <c r="UQI2" s="18"/>
      <c r="UQJ2" s="18"/>
      <c r="UQK2" s="18"/>
      <c r="UQL2" s="18"/>
      <c r="UQM2" s="18"/>
      <c r="UQN2" s="18"/>
      <c r="UQO2" s="18"/>
      <c r="UQP2" s="18"/>
      <c r="UQQ2" s="18"/>
      <c r="UQR2" s="18"/>
      <c r="UQS2" s="18"/>
      <c r="UQT2" s="18"/>
      <c r="UQU2" s="18"/>
      <c r="UQV2" s="18"/>
      <c r="UQW2" s="18"/>
      <c r="UQX2" s="18"/>
      <c r="UQY2" s="18"/>
      <c r="UQZ2" s="18"/>
      <c r="URA2" s="18"/>
      <c r="URB2" s="18"/>
      <c r="URC2" s="18"/>
      <c r="URD2" s="18"/>
      <c r="URE2" s="18"/>
      <c r="URF2" s="18"/>
      <c r="URG2" s="18"/>
      <c r="URH2" s="18"/>
      <c r="URI2" s="18"/>
      <c r="URJ2" s="18"/>
      <c r="URK2" s="18"/>
      <c r="URL2" s="18"/>
      <c r="URM2" s="18"/>
      <c r="URN2" s="18"/>
      <c r="URO2" s="18"/>
      <c r="URP2" s="18"/>
      <c r="URQ2" s="18"/>
      <c r="URR2" s="18"/>
      <c r="URS2" s="18"/>
      <c r="URT2" s="18"/>
      <c r="URU2" s="18"/>
      <c r="URV2" s="18"/>
      <c r="URW2" s="18"/>
      <c r="URX2" s="18"/>
      <c r="URY2" s="18"/>
      <c r="URZ2" s="18"/>
      <c r="USA2" s="18"/>
      <c r="USB2" s="18"/>
      <c r="USC2" s="18"/>
      <c r="USD2" s="18"/>
      <c r="USE2" s="18"/>
      <c r="USF2" s="18"/>
      <c r="USG2" s="18"/>
      <c r="USH2" s="18"/>
      <c r="USI2" s="18"/>
      <c r="USJ2" s="18"/>
      <c r="USK2" s="18"/>
      <c r="USL2" s="18"/>
      <c r="USM2" s="18"/>
      <c r="USN2" s="18"/>
      <c r="USO2" s="18"/>
      <c r="USP2" s="18"/>
      <c r="USQ2" s="18"/>
      <c r="USR2" s="18"/>
      <c r="USS2" s="18"/>
      <c r="UST2" s="18"/>
      <c r="USU2" s="18"/>
      <c r="USV2" s="18"/>
      <c r="USW2" s="18"/>
      <c r="USX2" s="18"/>
      <c r="USY2" s="18"/>
      <c r="USZ2" s="18"/>
      <c r="UTA2" s="18"/>
      <c r="UTB2" s="18"/>
      <c r="UTC2" s="18"/>
      <c r="UTD2" s="18"/>
      <c r="UTE2" s="18"/>
      <c r="UTF2" s="18"/>
      <c r="UTG2" s="18"/>
      <c r="UTH2" s="18"/>
      <c r="UTI2" s="18"/>
      <c r="UTJ2" s="18"/>
      <c r="UTK2" s="18"/>
      <c r="UTL2" s="18"/>
      <c r="UTM2" s="18"/>
      <c r="UTN2" s="18"/>
      <c r="UTO2" s="18"/>
      <c r="UTP2" s="18"/>
      <c r="UTQ2" s="18"/>
      <c r="UTR2" s="18"/>
      <c r="UTS2" s="18"/>
      <c r="UTT2" s="18"/>
      <c r="UTU2" s="18"/>
      <c r="UTV2" s="18"/>
      <c r="UTW2" s="18"/>
      <c r="UTX2" s="18"/>
      <c r="UTY2" s="18"/>
      <c r="UTZ2" s="18"/>
      <c r="UUA2" s="18"/>
      <c r="UUB2" s="18"/>
      <c r="UUC2" s="18"/>
      <c r="UUD2" s="18"/>
      <c r="UUE2" s="18"/>
      <c r="UUF2" s="18"/>
      <c r="UUG2" s="18"/>
      <c r="UUH2" s="18"/>
      <c r="UUI2" s="18"/>
      <c r="UUJ2" s="18"/>
      <c r="UUK2" s="18"/>
      <c r="UUL2" s="18"/>
      <c r="UUM2" s="18"/>
      <c r="UUN2" s="18"/>
      <c r="UUO2" s="18"/>
      <c r="UUP2" s="18"/>
      <c r="UUQ2" s="18"/>
      <c r="UUR2" s="18"/>
      <c r="UUS2" s="18"/>
      <c r="UUT2" s="18"/>
      <c r="UUU2" s="18"/>
      <c r="UUV2" s="18"/>
      <c r="UUW2" s="18"/>
      <c r="UUX2" s="18"/>
      <c r="UUY2" s="18"/>
      <c r="UUZ2" s="18"/>
      <c r="UVA2" s="18"/>
      <c r="UVB2" s="18"/>
      <c r="UVC2" s="18"/>
      <c r="UVD2" s="18"/>
      <c r="UVE2" s="18"/>
      <c r="UVF2" s="18"/>
      <c r="UVG2" s="18"/>
      <c r="UVH2" s="18"/>
      <c r="UVI2" s="18"/>
      <c r="UVJ2" s="18"/>
      <c r="UVK2" s="18"/>
      <c r="UVL2" s="18"/>
      <c r="UVM2" s="18"/>
      <c r="UVN2" s="18"/>
      <c r="UVO2" s="18"/>
      <c r="UVP2" s="18"/>
      <c r="UVQ2" s="18"/>
      <c r="UVR2" s="18"/>
      <c r="UVS2" s="18"/>
      <c r="UVT2" s="18"/>
      <c r="UVU2" s="18"/>
      <c r="UVV2" s="18"/>
      <c r="UVW2" s="18"/>
      <c r="UVX2" s="18"/>
      <c r="UVY2" s="18"/>
      <c r="UVZ2" s="18"/>
      <c r="UWA2" s="18"/>
      <c r="UWB2" s="18"/>
      <c r="UWC2" s="18"/>
      <c r="UWD2" s="18"/>
      <c r="UWE2" s="18"/>
      <c r="UWF2" s="18"/>
      <c r="UWG2" s="18"/>
      <c r="UWH2" s="18"/>
      <c r="UWI2" s="18"/>
      <c r="UWJ2" s="18"/>
      <c r="UWK2" s="18"/>
      <c r="UWL2" s="18"/>
      <c r="UWM2" s="18"/>
      <c r="UWN2" s="18"/>
      <c r="UWO2" s="18"/>
      <c r="UWP2" s="18"/>
      <c r="UWQ2" s="18"/>
      <c r="UWR2" s="18"/>
      <c r="UWS2" s="18"/>
      <c r="UWT2" s="18"/>
      <c r="UWU2" s="18"/>
      <c r="UWV2" s="18"/>
      <c r="UWW2" s="18"/>
      <c r="UWX2" s="18"/>
      <c r="UWY2" s="18"/>
      <c r="UWZ2" s="18"/>
      <c r="UXA2" s="18"/>
      <c r="UXB2" s="18"/>
      <c r="UXC2" s="18"/>
      <c r="UXD2" s="18"/>
      <c r="UXE2" s="18"/>
      <c r="UXF2" s="18"/>
      <c r="UXG2" s="18"/>
      <c r="UXH2" s="18"/>
      <c r="UXI2" s="18"/>
      <c r="UXJ2" s="18"/>
      <c r="UXK2" s="18"/>
      <c r="UXL2" s="18"/>
      <c r="UXM2" s="18"/>
      <c r="UXN2" s="18"/>
      <c r="UXO2" s="18"/>
      <c r="UXP2" s="18"/>
      <c r="UXQ2" s="18"/>
      <c r="UXR2" s="18"/>
      <c r="UXS2" s="18"/>
      <c r="UXT2" s="18"/>
      <c r="UXU2" s="18"/>
      <c r="UXV2" s="18"/>
      <c r="UXW2" s="18"/>
      <c r="UXX2" s="18"/>
      <c r="UXY2" s="18"/>
      <c r="UXZ2" s="18"/>
      <c r="UYA2" s="18"/>
      <c r="UYB2" s="18"/>
      <c r="UYC2" s="18"/>
      <c r="UYD2" s="18"/>
      <c r="UYE2" s="18"/>
      <c r="UYF2" s="18"/>
      <c r="UYG2" s="18"/>
      <c r="UYH2" s="18"/>
      <c r="UYI2" s="18"/>
      <c r="UYJ2" s="18"/>
      <c r="UYK2" s="18"/>
      <c r="UYL2" s="18"/>
      <c r="UYM2" s="18"/>
      <c r="UYN2" s="18"/>
      <c r="UYO2" s="18"/>
      <c r="UYP2" s="18"/>
      <c r="UYQ2" s="18"/>
      <c r="UYR2" s="18"/>
      <c r="UYS2" s="18"/>
      <c r="UYT2" s="18"/>
      <c r="UYU2" s="18"/>
      <c r="UYV2" s="18"/>
      <c r="UYW2" s="18"/>
      <c r="UYX2" s="18"/>
      <c r="UYY2" s="18"/>
      <c r="UYZ2" s="18"/>
      <c r="UZA2" s="18"/>
      <c r="UZB2" s="18"/>
      <c r="UZC2" s="18"/>
      <c r="UZD2" s="18"/>
      <c r="UZE2" s="18"/>
      <c r="UZF2" s="18"/>
      <c r="UZG2" s="18"/>
      <c r="UZH2" s="18"/>
      <c r="UZI2" s="18"/>
      <c r="UZJ2" s="18"/>
      <c r="UZK2" s="18"/>
      <c r="UZL2" s="18"/>
      <c r="UZM2" s="18"/>
      <c r="UZN2" s="18"/>
      <c r="UZO2" s="18"/>
      <c r="UZP2" s="18"/>
      <c r="UZQ2" s="18"/>
      <c r="UZR2" s="18"/>
      <c r="UZS2" s="18"/>
      <c r="UZT2" s="18"/>
      <c r="UZU2" s="18"/>
      <c r="UZV2" s="18"/>
      <c r="UZW2" s="18"/>
      <c r="UZX2" s="18"/>
      <c r="UZY2" s="18"/>
      <c r="UZZ2" s="18"/>
      <c r="VAA2" s="18"/>
      <c r="VAB2" s="18"/>
      <c r="VAC2" s="18"/>
      <c r="VAD2" s="18"/>
      <c r="VAE2" s="18"/>
      <c r="VAF2" s="18"/>
      <c r="VAG2" s="18"/>
      <c r="VAH2" s="18"/>
      <c r="VAI2" s="18"/>
      <c r="VAJ2" s="18"/>
      <c r="VAK2" s="18"/>
      <c r="VAL2" s="18"/>
      <c r="VAM2" s="18"/>
      <c r="VAN2" s="18"/>
      <c r="VAO2" s="18"/>
      <c r="VAP2" s="18"/>
      <c r="VAQ2" s="18"/>
      <c r="VAR2" s="18"/>
      <c r="VAS2" s="18"/>
      <c r="VAT2" s="18"/>
      <c r="VAU2" s="18"/>
      <c r="VAV2" s="18"/>
      <c r="VAW2" s="18"/>
      <c r="VAX2" s="18"/>
      <c r="VAY2" s="18"/>
      <c r="VAZ2" s="18"/>
      <c r="VBA2" s="18"/>
      <c r="VBB2" s="18"/>
      <c r="VBC2" s="18"/>
      <c r="VBD2" s="18"/>
      <c r="VBE2" s="18"/>
      <c r="VBF2" s="18"/>
      <c r="VBG2" s="18"/>
      <c r="VBH2" s="18"/>
      <c r="VBI2" s="18"/>
      <c r="VBJ2" s="18"/>
      <c r="VBK2" s="18"/>
      <c r="VBL2" s="18"/>
      <c r="VBM2" s="18"/>
      <c r="VBN2" s="18"/>
      <c r="VBO2" s="18"/>
      <c r="VBP2" s="18"/>
      <c r="VBQ2" s="18"/>
      <c r="VBR2" s="18"/>
      <c r="VBS2" s="18"/>
      <c r="VBT2" s="18"/>
      <c r="VBU2" s="18"/>
      <c r="VBV2" s="18"/>
      <c r="VBW2" s="18"/>
      <c r="VBX2" s="18"/>
      <c r="VBY2" s="18"/>
      <c r="VBZ2" s="18"/>
      <c r="VCA2" s="18"/>
      <c r="VCB2" s="18"/>
      <c r="VCC2" s="18"/>
      <c r="VCD2" s="18"/>
      <c r="VCE2" s="18"/>
      <c r="VCF2" s="18"/>
      <c r="VCG2" s="18"/>
      <c r="VCH2" s="18"/>
      <c r="VCI2" s="18"/>
      <c r="VCJ2" s="18"/>
      <c r="VCK2" s="18"/>
      <c r="VCL2" s="18"/>
      <c r="VCM2" s="18"/>
      <c r="VCN2" s="18"/>
      <c r="VCO2" s="18"/>
      <c r="VCP2" s="18"/>
      <c r="VCQ2" s="18"/>
      <c r="VCR2" s="18"/>
      <c r="VCS2" s="18"/>
      <c r="VCT2" s="18"/>
      <c r="VCU2" s="18"/>
      <c r="VCV2" s="18"/>
      <c r="VCW2" s="18"/>
      <c r="VCX2" s="18"/>
      <c r="VCY2" s="18"/>
      <c r="VCZ2" s="18"/>
      <c r="VDA2" s="18"/>
      <c r="VDB2" s="18"/>
      <c r="VDC2" s="18"/>
      <c r="VDD2" s="18"/>
      <c r="VDE2" s="18"/>
      <c r="VDF2" s="18"/>
      <c r="VDG2" s="18"/>
      <c r="VDH2" s="18"/>
      <c r="VDI2" s="18"/>
      <c r="VDJ2" s="18"/>
      <c r="VDK2" s="18"/>
      <c r="VDL2" s="18"/>
      <c r="VDM2" s="18"/>
      <c r="VDN2" s="18"/>
      <c r="VDO2" s="18"/>
      <c r="VDP2" s="18"/>
      <c r="VDQ2" s="18"/>
      <c r="VDR2" s="18"/>
      <c r="VDS2" s="18"/>
      <c r="VDT2" s="18"/>
      <c r="VDU2" s="18"/>
      <c r="VDV2" s="18"/>
      <c r="VDW2" s="18"/>
      <c r="VDX2" s="18"/>
      <c r="VDY2" s="18"/>
      <c r="VDZ2" s="18"/>
      <c r="VEA2" s="18"/>
      <c r="VEB2" s="18"/>
      <c r="VEC2" s="18"/>
      <c r="VED2" s="18"/>
      <c r="VEE2" s="18"/>
      <c r="VEF2" s="18"/>
      <c r="VEG2" s="18"/>
      <c r="VEH2" s="18"/>
      <c r="VEI2" s="18"/>
      <c r="VEJ2" s="18"/>
      <c r="VEK2" s="18"/>
      <c r="VEL2" s="18"/>
      <c r="VEM2" s="18"/>
      <c r="VEN2" s="18"/>
      <c r="VEO2" s="18"/>
      <c r="VEP2" s="18"/>
      <c r="VEQ2" s="18"/>
      <c r="VER2" s="18"/>
      <c r="VES2" s="18"/>
      <c r="VET2" s="18"/>
      <c r="VEU2" s="18"/>
      <c r="VEV2" s="18"/>
      <c r="VEW2" s="18"/>
      <c r="VEX2" s="18"/>
      <c r="VEY2" s="18"/>
      <c r="VEZ2" s="18"/>
      <c r="VFA2" s="18"/>
      <c r="VFB2" s="18"/>
      <c r="VFC2" s="18"/>
      <c r="VFD2" s="18"/>
      <c r="VFE2" s="18"/>
      <c r="VFF2" s="18"/>
      <c r="VFG2" s="18"/>
      <c r="VFH2" s="18"/>
      <c r="VFI2" s="18"/>
      <c r="VFJ2" s="18"/>
      <c r="VFK2" s="18"/>
      <c r="VFL2" s="18"/>
      <c r="VFM2" s="18"/>
      <c r="VFN2" s="18"/>
      <c r="VFO2" s="18"/>
      <c r="VFP2" s="18"/>
      <c r="VFQ2" s="18"/>
      <c r="VFR2" s="18"/>
      <c r="VFS2" s="18"/>
      <c r="VFT2" s="18"/>
      <c r="VFU2" s="18"/>
      <c r="VFV2" s="18"/>
      <c r="VFW2" s="18"/>
      <c r="VFX2" s="18"/>
      <c r="VFY2" s="18"/>
      <c r="VFZ2" s="18"/>
      <c r="VGA2" s="18"/>
      <c r="VGB2" s="18"/>
      <c r="VGC2" s="18"/>
      <c r="VGD2" s="18"/>
      <c r="VGE2" s="18"/>
      <c r="VGF2" s="18"/>
      <c r="VGG2" s="18"/>
      <c r="VGH2" s="18"/>
      <c r="VGI2" s="18"/>
      <c r="VGJ2" s="18"/>
      <c r="VGK2" s="18"/>
      <c r="VGL2" s="18"/>
      <c r="VGM2" s="18"/>
      <c r="VGN2" s="18"/>
      <c r="VGO2" s="18"/>
      <c r="VGP2" s="18"/>
      <c r="VGQ2" s="18"/>
      <c r="VGR2" s="18"/>
      <c r="VGS2" s="18"/>
      <c r="VGT2" s="18"/>
      <c r="VGU2" s="18"/>
      <c r="VGV2" s="18"/>
      <c r="VGW2" s="18"/>
      <c r="VGX2" s="18"/>
      <c r="VGY2" s="18"/>
      <c r="VGZ2" s="18"/>
      <c r="VHA2" s="18"/>
      <c r="VHB2" s="18"/>
      <c r="VHC2" s="18"/>
      <c r="VHD2" s="18"/>
      <c r="VHE2" s="18"/>
      <c r="VHF2" s="18"/>
      <c r="VHG2" s="18"/>
      <c r="VHH2" s="18"/>
      <c r="VHI2" s="18"/>
      <c r="VHJ2" s="18"/>
      <c r="VHK2" s="18"/>
      <c r="VHL2" s="18"/>
      <c r="VHM2" s="18"/>
      <c r="VHN2" s="18"/>
      <c r="VHO2" s="18"/>
      <c r="VHP2" s="18"/>
      <c r="VHQ2" s="18"/>
      <c r="VHR2" s="18"/>
      <c r="VHS2" s="18"/>
      <c r="VHT2" s="18"/>
      <c r="VHU2" s="18"/>
      <c r="VHV2" s="18"/>
      <c r="VHW2" s="18"/>
      <c r="VHX2" s="18"/>
      <c r="VHY2" s="18"/>
      <c r="VHZ2" s="18"/>
      <c r="VIA2" s="18"/>
      <c r="VIB2" s="18"/>
      <c r="VIC2" s="18"/>
      <c r="VID2" s="18"/>
      <c r="VIE2" s="18"/>
      <c r="VIF2" s="18"/>
      <c r="VIG2" s="18"/>
      <c r="VIH2" s="18"/>
      <c r="VII2" s="18"/>
      <c r="VIJ2" s="18"/>
      <c r="VIK2" s="18"/>
      <c r="VIL2" s="18"/>
      <c r="VIM2" s="18"/>
      <c r="VIN2" s="18"/>
      <c r="VIO2" s="18"/>
      <c r="VIP2" s="18"/>
      <c r="VIQ2" s="18"/>
      <c r="VIR2" s="18"/>
      <c r="VIS2" s="18"/>
      <c r="VIT2" s="18"/>
      <c r="VIU2" s="18"/>
      <c r="VIV2" s="18"/>
      <c r="VIW2" s="18"/>
      <c r="VIX2" s="18"/>
      <c r="VIY2" s="18"/>
      <c r="VIZ2" s="18"/>
      <c r="VJA2" s="18"/>
      <c r="VJB2" s="18"/>
      <c r="VJC2" s="18"/>
      <c r="VJD2" s="18"/>
      <c r="VJE2" s="18"/>
      <c r="VJF2" s="18"/>
      <c r="VJG2" s="18"/>
      <c r="VJH2" s="18"/>
      <c r="VJI2" s="18"/>
      <c r="VJJ2" s="18"/>
      <c r="VJK2" s="18"/>
      <c r="VJL2" s="18"/>
      <c r="VJM2" s="18"/>
      <c r="VJN2" s="18"/>
      <c r="VJO2" s="18"/>
      <c r="VJP2" s="18"/>
      <c r="VJQ2" s="18"/>
      <c r="VJR2" s="18"/>
      <c r="VJS2" s="18"/>
      <c r="VJT2" s="18"/>
      <c r="VJU2" s="18"/>
      <c r="VJV2" s="18"/>
      <c r="VJW2" s="18"/>
      <c r="VJX2" s="18"/>
      <c r="VJY2" s="18"/>
      <c r="VJZ2" s="18"/>
      <c r="VKA2" s="18"/>
      <c r="VKB2" s="18"/>
      <c r="VKC2" s="18"/>
      <c r="VKD2" s="18"/>
      <c r="VKE2" s="18"/>
      <c r="VKF2" s="18"/>
      <c r="VKG2" s="18"/>
      <c r="VKH2" s="18"/>
      <c r="VKI2" s="18"/>
      <c r="VKJ2" s="18"/>
      <c r="VKK2" s="18"/>
      <c r="VKL2" s="18"/>
      <c r="VKM2" s="18"/>
      <c r="VKN2" s="18"/>
      <c r="VKO2" s="18"/>
      <c r="VKP2" s="18"/>
      <c r="VKQ2" s="18"/>
      <c r="VKR2" s="18"/>
      <c r="VKS2" s="18"/>
      <c r="VKT2" s="18"/>
      <c r="VKU2" s="18"/>
      <c r="VKV2" s="18"/>
      <c r="VKW2" s="18"/>
      <c r="VKX2" s="18"/>
      <c r="VKY2" s="18"/>
      <c r="VKZ2" s="18"/>
      <c r="VLA2" s="18"/>
      <c r="VLB2" s="18"/>
      <c r="VLC2" s="18"/>
      <c r="VLD2" s="18"/>
      <c r="VLE2" s="18"/>
      <c r="VLF2" s="18"/>
      <c r="VLG2" s="18"/>
      <c r="VLH2" s="18"/>
      <c r="VLI2" s="18"/>
      <c r="VLJ2" s="18"/>
      <c r="VLK2" s="18"/>
      <c r="VLL2" s="18"/>
      <c r="VLM2" s="18"/>
      <c r="VLN2" s="18"/>
      <c r="VLO2" s="18"/>
      <c r="VLP2" s="18"/>
      <c r="VLQ2" s="18"/>
      <c r="VLR2" s="18"/>
      <c r="VLS2" s="18"/>
      <c r="VLT2" s="18"/>
      <c r="VLU2" s="18"/>
      <c r="VLV2" s="18"/>
      <c r="VLW2" s="18"/>
      <c r="VLX2" s="18"/>
      <c r="VLY2" s="18"/>
      <c r="VLZ2" s="18"/>
      <c r="VMA2" s="18"/>
      <c r="VMB2" s="18"/>
      <c r="VMC2" s="18"/>
      <c r="VMD2" s="18"/>
      <c r="VME2" s="18"/>
      <c r="VMF2" s="18"/>
      <c r="VMG2" s="18"/>
      <c r="VMH2" s="18"/>
      <c r="VMI2" s="18"/>
      <c r="VMJ2" s="18"/>
      <c r="VMK2" s="18"/>
      <c r="VML2" s="18"/>
      <c r="VMM2" s="18"/>
      <c r="VMN2" s="18"/>
      <c r="VMO2" s="18"/>
      <c r="VMP2" s="18"/>
      <c r="VMQ2" s="18"/>
      <c r="VMR2" s="18"/>
      <c r="VMS2" s="18"/>
      <c r="VMT2" s="18"/>
      <c r="VMU2" s="18"/>
      <c r="VMV2" s="18"/>
      <c r="VMW2" s="18"/>
      <c r="VMX2" s="18"/>
      <c r="VMY2" s="18"/>
      <c r="VMZ2" s="18"/>
      <c r="VNA2" s="18"/>
      <c r="VNB2" s="18"/>
      <c r="VNC2" s="18"/>
      <c r="VND2" s="18"/>
      <c r="VNE2" s="18"/>
      <c r="VNF2" s="18"/>
      <c r="VNG2" s="18"/>
      <c r="VNH2" s="18"/>
      <c r="VNI2" s="18"/>
      <c r="VNJ2" s="18"/>
      <c r="VNK2" s="18"/>
      <c r="VNL2" s="18"/>
      <c r="VNM2" s="18"/>
      <c r="VNN2" s="18"/>
      <c r="VNO2" s="18"/>
      <c r="VNP2" s="18"/>
      <c r="VNQ2" s="18"/>
      <c r="VNR2" s="18"/>
      <c r="VNS2" s="18"/>
      <c r="VNT2" s="18"/>
      <c r="VNU2" s="18"/>
      <c r="VNV2" s="18"/>
      <c r="VNW2" s="18"/>
      <c r="VNX2" s="18"/>
      <c r="VNY2" s="18"/>
      <c r="VNZ2" s="18"/>
      <c r="VOA2" s="18"/>
      <c r="VOB2" s="18"/>
      <c r="VOC2" s="18"/>
      <c r="VOD2" s="18"/>
      <c r="VOE2" s="18"/>
      <c r="VOF2" s="18"/>
      <c r="VOG2" s="18"/>
      <c r="VOH2" s="18"/>
      <c r="VOI2" s="18"/>
      <c r="VOJ2" s="18"/>
      <c r="VOK2" s="18"/>
      <c r="VOL2" s="18"/>
      <c r="VOM2" s="18"/>
      <c r="VON2" s="18"/>
      <c r="VOO2" s="18"/>
      <c r="VOP2" s="18"/>
      <c r="VOQ2" s="18"/>
      <c r="VOR2" s="18"/>
      <c r="VOS2" s="18"/>
      <c r="VOT2" s="18"/>
      <c r="VOU2" s="18"/>
      <c r="VOV2" s="18"/>
      <c r="VOW2" s="18"/>
      <c r="VOX2" s="18"/>
      <c r="VOY2" s="18"/>
      <c r="VOZ2" s="18"/>
      <c r="VPA2" s="18"/>
      <c r="VPB2" s="18"/>
      <c r="VPC2" s="18"/>
      <c r="VPD2" s="18"/>
      <c r="VPE2" s="18"/>
      <c r="VPF2" s="18"/>
      <c r="VPG2" s="18"/>
      <c r="VPH2" s="18"/>
      <c r="VPI2" s="18"/>
      <c r="VPJ2" s="18"/>
      <c r="VPK2" s="18"/>
      <c r="VPL2" s="18"/>
      <c r="VPM2" s="18"/>
      <c r="VPN2" s="18"/>
      <c r="VPO2" s="18"/>
      <c r="VPP2" s="18"/>
      <c r="VPQ2" s="18"/>
      <c r="VPR2" s="18"/>
      <c r="VPS2" s="18"/>
      <c r="VPT2" s="18"/>
      <c r="VPU2" s="18"/>
      <c r="VPV2" s="18"/>
      <c r="VPW2" s="18"/>
      <c r="VPX2" s="18"/>
      <c r="VPY2" s="18"/>
      <c r="VPZ2" s="18"/>
      <c r="VQA2" s="18"/>
      <c r="VQB2" s="18"/>
      <c r="VQC2" s="18"/>
      <c r="VQD2" s="18"/>
      <c r="VQE2" s="18"/>
      <c r="VQF2" s="18"/>
      <c r="VQG2" s="18"/>
      <c r="VQH2" s="18"/>
      <c r="VQI2" s="18"/>
      <c r="VQJ2" s="18"/>
      <c r="VQK2" s="18"/>
      <c r="VQL2" s="18"/>
      <c r="VQM2" s="18"/>
      <c r="VQN2" s="18"/>
      <c r="VQO2" s="18"/>
      <c r="VQP2" s="18"/>
      <c r="VQQ2" s="18"/>
      <c r="VQR2" s="18"/>
      <c r="VQS2" s="18"/>
      <c r="VQT2" s="18"/>
      <c r="VQU2" s="18"/>
      <c r="VQV2" s="18"/>
      <c r="VQW2" s="18"/>
      <c r="VQX2" s="18"/>
      <c r="VQY2" s="18"/>
      <c r="VQZ2" s="18"/>
      <c r="VRA2" s="18"/>
      <c r="VRB2" s="18"/>
      <c r="VRC2" s="18"/>
      <c r="VRD2" s="18"/>
      <c r="VRE2" s="18"/>
      <c r="VRF2" s="18"/>
      <c r="VRG2" s="18"/>
      <c r="VRH2" s="18"/>
      <c r="VRI2" s="18"/>
      <c r="VRJ2" s="18"/>
      <c r="VRK2" s="18"/>
      <c r="VRL2" s="18"/>
      <c r="VRM2" s="18"/>
      <c r="VRN2" s="18"/>
      <c r="VRO2" s="18"/>
      <c r="VRP2" s="18"/>
      <c r="VRQ2" s="18"/>
      <c r="VRR2" s="18"/>
      <c r="VRS2" s="18"/>
      <c r="VRT2" s="18"/>
      <c r="VRU2" s="18"/>
      <c r="VRV2" s="18"/>
      <c r="VRW2" s="18"/>
      <c r="VRX2" s="18"/>
      <c r="VRY2" s="18"/>
      <c r="VRZ2" s="18"/>
      <c r="VSA2" s="18"/>
      <c r="VSB2" s="18"/>
      <c r="VSC2" s="18"/>
      <c r="VSD2" s="18"/>
      <c r="VSE2" s="18"/>
      <c r="VSF2" s="18"/>
      <c r="VSG2" s="18"/>
      <c r="VSH2" s="18"/>
      <c r="VSI2" s="18"/>
      <c r="VSJ2" s="18"/>
      <c r="VSK2" s="18"/>
      <c r="VSL2" s="18"/>
      <c r="VSM2" s="18"/>
      <c r="VSN2" s="18"/>
      <c r="VSO2" s="18"/>
      <c r="VSP2" s="18"/>
      <c r="VSQ2" s="18"/>
      <c r="VSR2" s="18"/>
      <c r="VSS2" s="18"/>
      <c r="VST2" s="18"/>
      <c r="VSU2" s="18"/>
      <c r="VSV2" s="18"/>
      <c r="VSW2" s="18"/>
      <c r="VSX2" s="18"/>
      <c r="VSY2" s="18"/>
      <c r="VSZ2" s="18"/>
      <c r="VTA2" s="18"/>
      <c r="VTB2" s="18"/>
      <c r="VTC2" s="18"/>
      <c r="VTD2" s="18"/>
      <c r="VTE2" s="18"/>
      <c r="VTF2" s="18"/>
      <c r="VTG2" s="18"/>
      <c r="VTH2" s="18"/>
      <c r="VTI2" s="18"/>
      <c r="VTJ2" s="18"/>
      <c r="VTK2" s="18"/>
      <c r="VTL2" s="18"/>
      <c r="VTM2" s="18"/>
      <c r="VTN2" s="18"/>
      <c r="VTO2" s="18"/>
      <c r="VTP2" s="18"/>
      <c r="VTQ2" s="18"/>
      <c r="VTR2" s="18"/>
      <c r="VTS2" s="18"/>
      <c r="VTT2" s="18"/>
      <c r="VTU2" s="18"/>
      <c r="VTV2" s="18"/>
      <c r="VTW2" s="18"/>
      <c r="VTX2" s="18"/>
      <c r="VTY2" s="18"/>
      <c r="VTZ2" s="18"/>
      <c r="VUA2" s="18"/>
      <c r="VUB2" s="18"/>
      <c r="VUC2" s="18"/>
      <c r="VUD2" s="18"/>
      <c r="VUE2" s="18"/>
      <c r="VUF2" s="18"/>
      <c r="VUG2" s="18"/>
      <c r="VUH2" s="18"/>
      <c r="VUI2" s="18"/>
      <c r="VUJ2" s="18"/>
      <c r="VUK2" s="18"/>
      <c r="VUL2" s="18"/>
      <c r="VUM2" s="18"/>
      <c r="VUN2" s="18"/>
      <c r="VUO2" s="18"/>
      <c r="VUP2" s="18"/>
      <c r="VUQ2" s="18"/>
      <c r="VUR2" s="18"/>
      <c r="VUS2" s="18"/>
      <c r="VUT2" s="18"/>
      <c r="VUU2" s="18"/>
      <c r="VUV2" s="18"/>
      <c r="VUW2" s="18"/>
      <c r="VUX2" s="18"/>
      <c r="VUY2" s="18"/>
      <c r="VUZ2" s="18"/>
      <c r="VVA2" s="18"/>
      <c r="VVB2" s="18"/>
      <c r="VVC2" s="18"/>
      <c r="VVD2" s="18"/>
      <c r="VVE2" s="18"/>
      <c r="VVF2" s="18"/>
      <c r="VVG2" s="18"/>
      <c r="VVH2" s="18"/>
      <c r="VVI2" s="18"/>
      <c r="VVJ2" s="18"/>
      <c r="VVK2" s="18"/>
      <c r="VVL2" s="18"/>
      <c r="VVM2" s="18"/>
      <c r="VVN2" s="18"/>
      <c r="VVO2" s="18"/>
      <c r="VVP2" s="18"/>
      <c r="VVQ2" s="18"/>
      <c r="VVR2" s="18"/>
      <c r="VVS2" s="18"/>
      <c r="VVT2" s="18"/>
      <c r="VVU2" s="18"/>
      <c r="VVV2" s="18"/>
      <c r="VVW2" s="18"/>
      <c r="VVX2" s="18"/>
      <c r="VVY2" s="18"/>
      <c r="VVZ2" s="18"/>
      <c r="VWA2" s="18"/>
      <c r="VWB2" s="18"/>
      <c r="VWC2" s="18"/>
      <c r="VWD2" s="18"/>
      <c r="VWE2" s="18"/>
      <c r="VWF2" s="18"/>
      <c r="VWG2" s="18"/>
      <c r="VWH2" s="18"/>
      <c r="VWI2" s="18"/>
      <c r="VWJ2" s="18"/>
      <c r="VWK2" s="18"/>
      <c r="VWL2" s="18"/>
      <c r="VWM2" s="18"/>
      <c r="VWN2" s="18"/>
      <c r="VWO2" s="18"/>
      <c r="VWP2" s="18"/>
      <c r="VWQ2" s="18"/>
      <c r="VWR2" s="18"/>
      <c r="VWS2" s="18"/>
      <c r="VWT2" s="18"/>
      <c r="VWU2" s="18"/>
      <c r="VWV2" s="18"/>
      <c r="VWW2" s="18"/>
      <c r="VWX2" s="18"/>
      <c r="VWY2" s="18"/>
      <c r="VWZ2" s="18"/>
      <c r="VXA2" s="18"/>
      <c r="VXB2" s="18"/>
      <c r="VXC2" s="18"/>
      <c r="VXD2" s="18"/>
      <c r="VXE2" s="18"/>
      <c r="VXF2" s="18"/>
      <c r="VXG2" s="18"/>
      <c r="VXH2" s="18"/>
      <c r="VXI2" s="18"/>
      <c r="VXJ2" s="18"/>
      <c r="VXK2" s="18"/>
      <c r="VXL2" s="18"/>
      <c r="VXM2" s="18"/>
      <c r="VXN2" s="18"/>
      <c r="VXO2" s="18"/>
      <c r="VXP2" s="18"/>
      <c r="VXQ2" s="18"/>
      <c r="VXR2" s="18"/>
      <c r="VXS2" s="18"/>
      <c r="VXT2" s="18"/>
      <c r="VXU2" s="18"/>
      <c r="VXV2" s="18"/>
      <c r="VXW2" s="18"/>
      <c r="VXX2" s="18"/>
      <c r="VXY2" s="18"/>
      <c r="VXZ2" s="18"/>
      <c r="VYA2" s="18"/>
      <c r="VYB2" s="18"/>
      <c r="VYC2" s="18"/>
      <c r="VYD2" s="18"/>
      <c r="VYE2" s="18"/>
      <c r="VYF2" s="18"/>
      <c r="VYG2" s="18"/>
      <c r="VYH2" s="18"/>
      <c r="VYI2" s="18"/>
      <c r="VYJ2" s="18"/>
      <c r="VYK2" s="18"/>
      <c r="VYL2" s="18"/>
      <c r="VYM2" s="18"/>
      <c r="VYN2" s="18"/>
      <c r="VYO2" s="18"/>
      <c r="VYP2" s="18"/>
      <c r="VYQ2" s="18"/>
      <c r="VYR2" s="18"/>
      <c r="VYS2" s="18"/>
      <c r="VYT2" s="18"/>
      <c r="VYU2" s="18"/>
      <c r="VYV2" s="18"/>
      <c r="VYW2" s="18"/>
      <c r="VYX2" s="18"/>
      <c r="VYY2" s="18"/>
      <c r="VYZ2" s="18"/>
      <c r="VZA2" s="18"/>
      <c r="VZB2" s="18"/>
      <c r="VZC2" s="18"/>
      <c r="VZD2" s="18"/>
      <c r="VZE2" s="18"/>
      <c r="VZF2" s="18"/>
      <c r="VZG2" s="18"/>
      <c r="VZH2" s="18"/>
      <c r="VZI2" s="18"/>
      <c r="VZJ2" s="18"/>
      <c r="VZK2" s="18"/>
      <c r="VZL2" s="18"/>
      <c r="VZM2" s="18"/>
      <c r="VZN2" s="18"/>
      <c r="VZO2" s="18"/>
      <c r="VZP2" s="18"/>
      <c r="VZQ2" s="18"/>
      <c r="VZR2" s="18"/>
      <c r="VZS2" s="18"/>
      <c r="VZT2" s="18"/>
      <c r="VZU2" s="18"/>
      <c r="VZV2" s="18"/>
      <c r="VZW2" s="18"/>
      <c r="VZX2" s="18"/>
      <c r="VZY2" s="18"/>
      <c r="VZZ2" s="18"/>
      <c r="WAA2" s="18"/>
      <c r="WAB2" s="18"/>
      <c r="WAC2" s="18"/>
      <c r="WAD2" s="18"/>
      <c r="WAE2" s="18"/>
      <c r="WAF2" s="18"/>
      <c r="WAG2" s="18"/>
      <c r="WAH2" s="18"/>
      <c r="WAI2" s="18"/>
      <c r="WAJ2" s="18"/>
      <c r="WAK2" s="18"/>
      <c r="WAL2" s="18"/>
      <c r="WAM2" s="18"/>
      <c r="WAN2" s="18"/>
      <c r="WAO2" s="18"/>
      <c r="WAP2" s="18"/>
      <c r="WAQ2" s="18"/>
      <c r="WAR2" s="18"/>
      <c r="WAS2" s="18"/>
      <c r="WAT2" s="18"/>
      <c r="WAU2" s="18"/>
      <c r="WAV2" s="18"/>
      <c r="WAW2" s="18"/>
      <c r="WAX2" s="18"/>
      <c r="WAY2" s="18"/>
      <c r="WAZ2" s="18"/>
      <c r="WBA2" s="18"/>
      <c r="WBB2" s="18"/>
      <c r="WBC2" s="18"/>
      <c r="WBD2" s="18"/>
      <c r="WBE2" s="18"/>
      <c r="WBF2" s="18"/>
      <c r="WBG2" s="18"/>
      <c r="WBH2" s="18"/>
      <c r="WBI2" s="18"/>
      <c r="WBJ2" s="18"/>
      <c r="WBK2" s="18"/>
      <c r="WBL2" s="18"/>
      <c r="WBM2" s="18"/>
      <c r="WBN2" s="18"/>
      <c r="WBO2" s="18"/>
      <c r="WBP2" s="18"/>
      <c r="WBQ2" s="18"/>
      <c r="WBR2" s="18"/>
      <c r="WBS2" s="18"/>
      <c r="WBT2" s="18"/>
      <c r="WBU2" s="18"/>
      <c r="WBV2" s="18"/>
      <c r="WBW2" s="18"/>
      <c r="WBX2" s="18"/>
      <c r="WBY2" s="18"/>
      <c r="WBZ2" s="18"/>
      <c r="WCA2" s="18"/>
      <c r="WCB2" s="18"/>
      <c r="WCC2" s="18"/>
      <c r="WCD2" s="18"/>
      <c r="WCE2" s="18"/>
      <c r="WCF2" s="18"/>
      <c r="WCG2" s="18"/>
      <c r="WCH2" s="18"/>
      <c r="WCI2" s="18"/>
      <c r="WCJ2" s="18"/>
      <c r="WCK2" s="18"/>
      <c r="WCL2" s="18"/>
      <c r="WCM2" s="18"/>
      <c r="WCN2" s="18"/>
      <c r="WCO2" s="18"/>
      <c r="WCP2" s="18"/>
      <c r="WCQ2" s="18"/>
      <c r="WCR2" s="18"/>
      <c r="WCS2" s="18"/>
      <c r="WCT2" s="18"/>
      <c r="WCU2" s="18"/>
      <c r="WCV2" s="18"/>
      <c r="WCW2" s="18"/>
      <c r="WCX2" s="18"/>
      <c r="WCY2" s="18"/>
      <c r="WCZ2" s="18"/>
      <c r="WDA2" s="18"/>
      <c r="WDB2" s="18"/>
      <c r="WDC2" s="18"/>
      <c r="WDD2" s="18"/>
      <c r="WDE2" s="18"/>
      <c r="WDF2" s="18"/>
      <c r="WDG2" s="18"/>
      <c r="WDH2" s="18"/>
      <c r="WDI2" s="18"/>
      <c r="WDJ2" s="18"/>
      <c r="WDK2" s="18"/>
      <c r="WDL2" s="18"/>
      <c r="WDM2" s="18"/>
      <c r="WDN2" s="18"/>
      <c r="WDO2" s="18"/>
      <c r="WDP2" s="18"/>
      <c r="WDQ2" s="18"/>
      <c r="WDR2" s="18"/>
      <c r="WDS2" s="18"/>
      <c r="WDT2" s="18"/>
      <c r="WDU2" s="18"/>
      <c r="WDV2" s="18"/>
      <c r="WDW2" s="18"/>
      <c r="WDX2" s="18"/>
      <c r="WDY2" s="18"/>
      <c r="WDZ2" s="18"/>
      <c r="WEA2" s="18"/>
      <c r="WEB2" s="18"/>
      <c r="WEC2" s="18"/>
      <c r="WED2" s="18"/>
      <c r="WEE2" s="18"/>
      <c r="WEF2" s="18"/>
      <c r="WEG2" s="18"/>
      <c r="WEH2" s="18"/>
      <c r="WEI2" s="18"/>
      <c r="WEJ2" s="18"/>
      <c r="WEK2" s="18"/>
      <c r="WEL2" s="18"/>
      <c r="WEM2" s="18"/>
      <c r="WEN2" s="18"/>
      <c r="WEO2" s="18"/>
      <c r="WEP2" s="18"/>
      <c r="WEQ2" s="18"/>
      <c r="WER2" s="18"/>
      <c r="WES2" s="18"/>
      <c r="WET2" s="18"/>
      <c r="WEU2" s="18"/>
      <c r="WEV2" s="18"/>
      <c r="WEW2" s="18"/>
      <c r="WEX2" s="18"/>
      <c r="WEY2" s="18"/>
      <c r="WEZ2" s="18"/>
      <c r="WFA2" s="18"/>
      <c r="WFB2" s="18"/>
      <c r="WFC2" s="18"/>
      <c r="WFD2" s="18"/>
      <c r="WFE2" s="18"/>
      <c r="WFF2" s="18"/>
      <c r="WFG2" s="18"/>
      <c r="WFH2" s="18"/>
      <c r="WFI2" s="18"/>
      <c r="WFJ2" s="18"/>
      <c r="WFK2" s="18"/>
      <c r="WFL2" s="18"/>
      <c r="WFM2" s="18"/>
      <c r="WFN2" s="18"/>
      <c r="WFO2" s="18"/>
      <c r="WFP2" s="18"/>
      <c r="WFQ2" s="18"/>
      <c r="WFR2" s="18"/>
      <c r="WFS2" s="18"/>
      <c r="WFT2" s="18"/>
      <c r="WFU2" s="18"/>
      <c r="WFV2" s="18"/>
      <c r="WFW2" s="18"/>
      <c r="WFX2" s="18"/>
      <c r="WFY2" s="18"/>
      <c r="WFZ2" s="18"/>
      <c r="WGA2" s="18"/>
      <c r="WGB2" s="18"/>
      <c r="WGC2" s="18"/>
      <c r="WGD2" s="18"/>
      <c r="WGE2" s="18"/>
      <c r="WGF2" s="18"/>
      <c r="WGG2" s="18"/>
      <c r="WGH2" s="18"/>
      <c r="WGI2" s="18"/>
      <c r="WGJ2" s="18"/>
      <c r="WGK2" s="18"/>
      <c r="WGL2" s="18"/>
      <c r="WGM2" s="18"/>
      <c r="WGN2" s="18"/>
      <c r="WGO2" s="18"/>
      <c r="WGP2" s="18"/>
      <c r="WGQ2" s="18"/>
      <c r="WGR2" s="18"/>
      <c r="WGS2" s="18"/>
      <c r="WGT2" s="18"/>
      <c r="WGU2" s="18"/>
      <c r="WGV2" s="18"/>
      <c r="WGW2" s="18"/>
      <c r="WGX2" s="18"/>
      <c r="WGY2" s="18"/>
      <c r="WGZ2" s="18"/>
      <c r="WHA2" s="18"/>
      <c r="WHB2" s="18"/>
      <c r="WHC2" s="18"/>
      <c r="WHD2" s="18"/>
      <c r="WHE2" s="18"/>
      <c r="WHF2" s="18"/>
      <c r="WHG2" s="18"/>
      <c r="WHH2" s="18"/>
      <c r="WHI2" s="18"/>
      <c r="WHJ2" s="18"/>
      <c r="WHK2" s="18"/>
      <c r="WHL2" s="18"/>
      <c r="WHM2" s="18"/>
      <c r="WHN2" s="18"/>
      <c r="WHO2" s="18"/>
      <c r="WHP2" s="18"/>
      <c r="WHQ2" s="18"/>
      <c r="WHR2" s="18"/>
      <c r="WHS2" s="18"/>
      <c r="WHT2" s="18"/>
      <c r="WHU2" s="18"/>
      <c r="WHV2" s="18"/>
      <c r="WHW2" s="18"/>
      <c r="WHX2" s="18"/>
      <c r="WHY2" s="18"/>
      <c r="WHZ2" s="18"/>
      <c r="WIA2" s="18"/>
      <c r="WIB2" s="18"/>
      <c r="WIC2" s="18"/>
      <c r="WID2" s="18"/>
      <c r="WIE2" s="18"/>
      <c r="WIF2" s="18"/>
      <c r="WIG2" s="18"/>
      <c r="WIH2" s="18"/>
      <c r="WII2" s="18"/>
      <c r="WIJ2" s="18"/>
      <c r="WIK2" s="18"/>
      <c r="WIL2" s="18"/>
      <c r="WIM2" s="18"/>
      <c r="WIN2" s="18"/>
      <c r="WIO2" s="18"/>
      <c r="WIP2" s="18"/>
      <c r="WIQ2" s="18"/>
      <c r="WIR2" s="18"/>
      <c r="WIS2" s="18"/>
      <c r="WIT2" s="18"/>
      <c r="WIU2" s="18"/>
      <c r="WIV2" s="18"/>
      <c r="WIW2" s="18"/>
      <c r="WIX2" s="18"/>
      <c r="WIY2" s="18"/>
      <c r="WIZ2" s="18"/>
      <c r="WJA2" s="18"/>
      <c r="WJB2" s="18"/>
      <c r="WJC2" s="18"/>
      <c r="WJD2" s="18"/>
      <c r="WJE2" s="18"/>
      <c r="WJF2" s="18"/>
      <c r="WJG2" s="18"/>
      <c r="WJH2" s="18"/>
      <c r="WJI2" s="18"/>
      <c r="WJJ2" s="18"/>
      <c r="WJK2" s="18"/>
      <c r="WJL2" s="18"/>
      <c r="WJM2" s="18"/>
      <c r="WJN2" s="18"/>
      <c r="WJO2" s="18"/>
      <c r="WJP2" s="18"/>
      <c r="WJQ2" s="18"/>
      <c r="WJR2" s="18"/>
      <c r="WJS2" s="18"/>
      <c r="WJT2" s="18"/>
      <c r="WJU2" s="18"/>
      <c r="WJV2" s="18"/>
      <c r="WJW2" s="18"/>
      <c r="WJX2" s="18"/>
      <c r="WJY2" s="18"/>
      <c r="WJZ2" s="18"/>
      <c r="WKA2" s="18"/>
      <c r="WKB2" s="18"/>
      <c r="WKC2" s="18"/>
      <c r="WKD2" s="18"/>
      <c r="WKE2" s="18"/>
      <c r="WKF2" s="18"/>
      <c r="WKG2" s="18"/>
      <c r="WKH2" s="18"/>
      <c r="WKI2" s="18"/>
      <c r="WKJ2" s="18"/>
      <c r="WKK2" s="18"/>
      <c r="WKL2" s="18"/>
      <c r="WKM2" s="18"/>
      <c r="WKN2" s="18"/>
      <c r="WKO2" s="18"/>
      <c r="WKP2" s="18"/>
      <c r="WKQ2" s="18"/>
      <c r="WKR2" s="18"/>
      <c r="WKS2" s="18"/>
      <c r="WKT2" s="18"/>
      <c r="WKU2" s="18"/>
      <c r="WKV2" s="18"/>
      <c r="WKW2" s="18"/>
      <c r="WKX2" s="18"/>
      <c r="WKY2" s="18"/>
      <c r="WKZ2" s="18"/>
      <c r="WLA2" s="18"/>
      <c r="WLB2" s="18"/>
      <c r="WLC2" s="18"/>
      <c r="WLD2" s="18"/>
      <c r="WLE2" s="18"/>
      <c r="WLF2" s="18"/>
      <c r="WLG2" s="18"/>
      <c r="WLH2" s="18"/>
      <c r="WLI2" s="18"/>
      <c r="WLJ2" s="18"/>
      <c r="WLK2" s="18"/>
      <c r="WLL2" s="18"/>
      <c r="WLM2" s="18"/>
      <c r="WLN2" s="18"/>
      <c r="WLO2" s="18"/>
      <c r="WLP2" s="18"/>
      <c r="WLQ2" s="18"/>
      <c r="WLR2" s="18"/>
      <c r="WLS2" s="18"/>
      <c r="WLT2" s="18"/>
      <c r="WLU2" s="18"/>
      <c r="WLV2" s="18"/>
      <c r="WLW2" s="18"/>
      <c r="WLX2" s="18"/>
      <c r="WLY2" s="18"/>
      <c r="WLZ2" s="18"/>
      <c r="WMA2" s="18"/>
      <c r="WMB2" s="18"/>
      <c r="WMC2" s="18"/>
      <c r="WMD2" s="18"/>
      <c r="WME2" s="18"/>
      <c r="WMF2" s="18"/>
      <c r="WMG2" s="18"/>
      <c r="WMH2" s="18"/>
      <c r="WMI2" s="18"/>
      <c r="WMJ2" s="18"/>
      <c r="WMK2" s="18"/>
      <c r="WML2" s="18"/>
      <c r="WMM2" s="18"/>
      <c r="WMN2" s="18"/>
      <c r="WMO2" s="18"/>
      <c r="WMP2" s="18"/>
      <c r="WMQ2" s="18"/>
      <c r="WMR2" s="18"/>
      <c r="WMS2" s="18"/>
      <c r="WMT2" s="18"/>
      <c r="WMU2" s="18"/>
      <c r="WMV2" s="18"/>
      <c r="WMW2" s="18"/>
      <c r="WMX2" s="18"/>
      <c r="WMY2" s="18"/>
      <c r="WMZ2" s="18"/>
      <c r="WNA2" s="18"/>
      <c r="WNB2" s="18"/>
      <c r="WNC2" s="18"/>
      <c r="WND2" s="18"/>
      <c r="WNE2" s="18"/>
      <c r="WNF2" s="18"/>
      <c r="WNG2" s="18"/>
      <c r="WNH2" s="18"/>
      <c r="WNI2" s="18"/>
      <c r="WNJ2" s="18"/>
      <c r="WNK2" s="18"/>
      <c r="WNL2" s="18"/>
      <c r="WNM2" s="18"/>
      <c r="WNN2" s="18"/>
      <c r="WNO2" s="18"/>
      <c r="WNP2" s="18"/>
      <c r="WNQ2" s="18"/>
      <c r="WNR2" s="18"/>
      <c r="WNS2" s="18"/>
      <c r="WNT2" s="18"/>
      <c r="WNU2" s="18"/>
      <c r="WNV2" s="18"/>
      <c r="WNW2" s="18"/>
      <c r="WNX2" s="18"/>
      <c r="WNY2" s="18"/>
      <c r="WNZ2" s="18"/>
      <c r="WOA2" s="18"/>
      <c r="WOB2" s="18"/>
      <c r="WOC2" s="18"/>
      <c r="WOD2" s="18"/>
      <c r="WOE2" s="18"/>
      <c r="WOF2" s="18"/>
      <c r="WOG2" s="18"/>
      <c r="WOH2" s="18"/>
      <c r="WOI2" s="18"/>
      <c r="WOJ2" s="18"/>
      <c r="WOK2" s="18"/>
      <c r="WOL2" s="18"/>
      <c r="WOM2" s="18"/>
      <c r="WON2" s="18"/>
      <c r="WOO2" s="18"/>
      <c r="WOP2" s="18"/>
      <c r="WOQ2" s="18"/>
      <c r="WOR2" s="18"/>
      <c r="WOS2" s="18"/>
      <c r="WOT2" s="18"/>
      <c r="WOU2" s="18"/>
      <c r="WOV2" s="18"/>
      <c r="WOW2" s="18"/>
      <c r="WOX2" s="18"/>
      <c r="WOY2" s="18"/>
      <c r="WOZ2" s="18"/>
      <c r="WPA2" s="18"/>
      <c r="WPB2" s="18"/>
      <c r="WPC2" s="18"/>
      <c r="WPD2" s="18"/>
      <c r="WPE2" s="18"/>
      <c r="WPF2" s="18"/>
      <c r="WPG2" s="18"/>
      <c r="WPH2" s="18"/>
      <c r="WPI2" s="18"/>
      <c r="WPJ2" s="18"/>
      <c r="WPK2" s="18"/>
      <c r="WPL2" s="18"/>
      <c r="WPM2" s="18"/>
      <c r="WPN2" s="18"/>
      <c r="WPO2" s="18"/>
      <c r="WPP2" s="18"/>
      <c r="WPQ2" s="18"/>
      <c r="WPR2" s="18"/>
      <c r="WPS2" s="18"/>
      <c r="WPT2" s="18"/>
      <c r="WPU2" s="18"/>
      <c r="WPV2" s="18"/>
      <c r="WPW2" s="18"/>
      <c r="WPX2" s="18"/>
      <c r="WPY2" s="18"/>
      <c r="WPZ2" s="18"/>
      <c r="WQA2" s="18"/>
      <c r="WQB2" s="18"/>
      <c r="WQC2" s="18"/>
      <c r="WQD2" s="18"/>
      <c r="WQE2" s="18"/>
      <c r="WQF2" s="18"/>
      <c r="WQG2" s="18"/>
      <c r="WQH2" s="18"/>
      <c r="WQI2" s="18"/>
      <c r="WQJ2" s="18"/>
      <c r="WQK2" s="18"/>
      <c r="WQL2" s="18"/>
      <c r="WQM2" s="18"/>
      <c r="WQN2" s="18"/>
      <c r="WQO2" s="18"/>
      <c r="WQP2" s="18"/>
      <c r="WQQ2" s="18"/>
      <c r="WQR2" s="18"/>
      <c r="WQS2" s="18"/>
      <c r="WQT2" s="18"/>
      <c r="WQU2" s="18"/>
      <c r="WQV2" s="18"/>
      <c r="WQW2" s="18"/>
      <c r="WQX2" s="18"/>
      <c r="WQY2" s="18"/>
      <c r="WQZ2" s="18"/>
      <c r="WRA2" s="18"/>
      <c r="WRB2" s="18"/>
      <c r="WRC2" s="18"/>
      <c r="WRD2" s="18"/>
      <c r="WRE2" s="18"/>
      <c r="WRF2" s="18"/>
      <c r="WRG2" s="18"/>
      <c r="WRH2" s="18"/>
      <c r="WRI2" s="18"/>
      <c r="WRJ2" s="18"/>
      <c r="WRK2" s="18"/>
      <c r="WRL2" s="18"/>
      <c r="WRM2" s="18"/>
      <c r="WRN2" s="18"/>
      <c r="WRO2" s="18"/>
      <c r="WRP2" s="18"/>
      <c r="WRQ2" s="18"/>
      <c r="WRR2" s="18"/>
      <c r="WRS2" s="18"/>
      <c r="WRT2" s="18"/>
      <c r="WRU2" s="18"/>
      <c r="WRV2" s="18"/>
      <c r="WRW2" s="18"/>
      <c r="WRX2" s="18"/>
      <c r="WRY2" s="18"/>
      <c r="WRZ2" s="18"/>
      <c r="WSA2" s="18"/>
      <c r="WSB2" s="18"/>
      <c r="WSC2" s="18"/>
      <c r="WSD2" s="18"/>
      <c r="WSE2" s="18"/>
      <c r="WSF2" s="18"/>
      <c r="WSG2" s="18"/>
      <c r="WSH2" s="18"/>
      <c r="WSI2" s="18"/>
      <c r="WSJ2" s="18"/>
      <c r="WSK2" s="18"/>
      <c r="WSL2" s="18"/>
      <c r="WSM2" s="18"/>
      <c r="WSN2" s="18"/>
      <c r="WSO2" s="18"/>
      <c r="WSP2" s="18"/>
      <c r="WSQ2" s="18"/>
      <c r="WSR2" s="18"/>
      <c r="WSS2" s="18"/>
      <c r="WST2" s="18"/>
      <c r="WSU2" s="18"/>
      <c r="WSV2" s="18"/>
      <c r="WSW2" s="18"/>
      <c r="WSX2" s="18"/>
      <c r="WSY2" s="18"/>
      <c r="WSZ2" s="18"/>
      <c r="WTA2" s="18"/>
      <c r="WTB2" s="18"/>
      <c r="WTC2" s="18"/>
      <c r="WTD2" s="18"/>
      <c r="WTE2" s="18"/>
      <c r="WTF2" s="18"/>
      <c r="WTG2" s="18"/>
      <c r="WTH2" s="18"/>
      <c r="WTI2" s="18"/>
      <c r="WTJ2" s="18"/>
      <c r="WTK2" s="18"/>
      <c r="WTL2" s="18"/>
      <c r="WTM2" s="18"/>
      <c r="WTN2" s="18"/>
      <c r="WTO2" s="18"/>
      <c r="WTP2" s="18"/>
      <c r="WTQ2" s="18"/>
      <c r="WTR2" s="18"/>
      <c r="WTS2" s="18"/>
      <c r="WTT2" s="18"/>
      <c r="WTU2" s="18"/>
      <c r="WTV2" s="18"/>
      <c r="WTW2" s="18"/>
      <c r="WTX2" s="18"/>
      <c r="WTY2" s="18"/>
      <c r="WTZ2" s="18"/>
      <c r="WUA2" s="18"/>
      <c r="WUB2" s="18"/>
      <c r="WUC2" s="18"/>
      <c r="WUD2" s="18"/>
      <c r="WUE2" s="18"/>
      <c r="WUF2" s="18"/>
      <c r="WUG2" s="18"/>
      <c r="WUH2" s="18"/>
      <c r="WUI2" s="18"/>
      <c r="WUJ2" s="18"/>
      <c r="WUK2" s="18"/>
      <c r="WUL2" s="18"/>
      <c r="WUM2" s="18"/>
      <c r="WUN2" s="18"/>
      <c r="WUO2" s="18"/>
      <c r="WUP2" s="18"/>
      <c r="WUQ2" s="18"/>
      <c r="WUR2" s="18"/>
      <c r="WUS2" s="18"/>
      <c r="WUT2" s="18"/>
      <c r="WUU2" s="18"/>
      <c r="WUV2" s="18"/>
      <c r="WUW2" s="18"/>
      <c r="WUX2" s="18"/>
      <c r="WUY2" s="18"/>
      <c r="WUZ2" s="18"/>
      <c r="WVA2" s="18"/>
      <c r="WVB2" s="18"/>
      <c r="WVC2" s="18"/>
      <c r="WVD2" s="18"/>
      <c r="WVE2" s="18"/>
      <c r="WVF2" s="18"/>
      <c r="WVG2" s="18"/>
      <c r="WVH2" s="18"/>
      <c r="WVI2" s="18"/>
      <c r="WVJ2" s="18"/>
      <c r="WVK2" s="18"/>
      <c r="WVL2" s="18"/>
      <c r="WVM2" s="18"/>
      <c r="WVN2" s="18"/>
      <c r="WVO2" s="18"/>
      <c r="WVP2" s="18"/>
      <c r="WVQ2" s="18"/>
      <c r="WVR2" s="18"/>
      <c r="WVS2" s="18"/>
      <c r="WVT2" s="18"/>
      <c r="WVU2" s="18"/>
      <c r="WVV2" s="18"/>
      <c r="WVW2" s="18"/>
      <c r="WVX2" s="18"/>
      <c r="WVY2" s="18"/>
      <c r="WVZ2" s="18"/>
      <c r="WWA2" s="18"/>
      <c r="WWB2" s="18"/>
      <c r="WWC2" s="18"/>
      <c r="WWD2" s="18"/>
      <c r="WWE2" s="18"/>
      <c r="WWF2" s="18"/>
      <c r="WWG2" s="18"/>
      <c r="WWH2" s="18"/>
      <c r="WWI2" s="18"/>
      <c r="WWJ2" s="18"/>
      <c r="WWK2" s="18"/>
      <c r="WWL2" s="18"/>
      <c r="WWM2" s="18"/>
      <c r="WWN2" s="18"/>
      <c r="WWO2" s="18"/>
      <c r="WWP2" s="18"/>
      <c r="WWQ2" s="18"/>
      <c r="WWR2" s="18"/>
      <c r="WWS2" s="18"/>
      <c r="WWT2" s="18"/>
      <c r="WWU2" s="18"/>
      <c r="WWV2" s="18"/>
      <c r="WWW2" s="18"/>
      <c r="WWX2" s="18"/>
      <c r="WWY2" s="18"/>
      <c r="WWZ2" s="18"/>
      <c r="WXA2" s="18"/>
      <c r="WXB2" s="18"/>
      <c r="WXC2" s="18"/>
      <c r="WXD2" s="18"/>
      <c r="WXE2" s="18"/>
      <c r="WXF2" s="18"/>
      <c r="WXG2" s="18"/>
      <c r="WXH2" s="18"/>
      <c r="WXI2" s="18"/>
      <c r="WXJ2" s="18"/>
      <c r="WXK2" s="18"/>
      <c r="WXL2" s="18"/>
      <c r="WXM2" s="18"/>
      <c r="WXN2" s="18"/>
      <c r="WXO2" s="18"/>
      <c r="WXP2" s="18"/>
      <c r="WXQ2" s="18"/>
      <c r="WXR2" s="18"/>
      <c r="WXS2" s="18"/>
      <c r="WXT2" s="18"/>
      <c r="WXU2" s="18"/>
      <c r="WXV2" s="18"/>
      <c r="WXW2" s="18"/>
      <c r="WXX2" s="18"/>
      <c r="WXY2" s="18"/>
      <c r="WXZ2" s="18"/>
      <c r="WYA2" s="18"/>
      <c r="WYB2" s="18"/>
      <c r="WYC2" s="18"/>
      <c r="WYD2" s="18"/>
      <c r="WYE2" s="18"/>
      <c r="WYF2" s="18"/>
      <c r="WYG2" s="18"/>
      <c r="WYH2" s="18"/>
      <c r="WYI2" s="18"/>
      <c r="WYJ2" s="18"/>
      <c r="WYK2" s="18"/>
      <c r="WYL2" s="18"/>
      <c r="WYM2" s="18"/>
      <c r="WYN2" s="18"/>
      <c r="WYO2" s="18"/>
      <c r="WYP2" s="18"/>
      <c r="WYQ2" s="18"/>
      <c r="WYR2" s="18"/>
      <c r="WYS2" s="18"/>
      <c r="WYT2" s="18"/>
      <c r="WYU2" s="18"/>
      <c r="WYV2" s="18"/>
      <c r="WYW2" s="18"/>
      <c r="WYX2" s="18"/>
      <c r="WYY2" s="18"/>
      <c r="WYZ2" s="18"/>
      <c r="WZA2" s="18"/>
      <c r="WZB2" s="18"/>
      <c r="WZC2" s="18"/>
      <c r="WZD2" s="18"/>
      <c r="WZE2" s="18"/>
      <c r="WZF2" s="18"/>
      <c r="WZG2" s="18"/>
      <c r="WZH2" s="18"/>
      <c r="WZI2" s="18"/>
      <c r="WZJ2" s="18"/>
      <c r="WZK2" s="18"/>
      <c r="WZL2" s="18"/>
      <c r="WZM2" s="18"/>
      <c r="WZN2" s="18"/>
      <c r="WZO2" s="18"/>
      <c r="WZP2" s="18"/>
      <c r="WZQ2" s="18"/>
      <c r="WZR2" s="18"/>
      <c r="WZS2" s="18"/>
      <c r="WZT2" s="18"/>
      <c r="WZU2" s="18"/>
      <c r="WZV2" s="18"/>
      <c r="WZW2" s="18"/>
      <c r="WZX2" s="18"/>
      <c r="WZY2" s="18"/>
      <c r="WZZ2" s="18"/>
      <c r="XAA2" s="18"/>
      <c r="XAB2" s="18"/>
      <c r="XAC2" s="18"/>
      <c r="XAD2" s="18"/>
      <c r="XAE2" s="18"/>
      <c r="XAF2" s="18"/>
      <c r="XAG2" s="18"/>
      <c r="XAH2" s="18"/>
      <c r="XAI2" s="18"/>
      <c r="XAJ2" s="18"/>
      <c r="XAK2" s="18"/>
      <c r="XAL2" s="18"/>
      <c r="XAM2" s="18"/>
      <c r="XAN2" s="18"/>
      <c r="XAO2" s="18"/>
      <c r="XAP2" s="18"/>
      <c r="XAQ2" s="18"/>
      <c r="XAR2" s="18"/>
      <c r="XAS2" s="18"/>
      <c r="XAT2" s="18"/>
      <c r="XAU2" s="18"/>
      <c r="XAV2" s="18"/>
      <c r="XAW2" s="18"/>
      <c r="XAX2" s="18"/>
      <c r="XAY2" s="18"/>
      <c r="XAZ2" s="18"/>
      <c r="XBA2" s="18"/>
      <c r="XBB2" s="18"/>
      <c r="XBC2" s="18"/>
      <c r="XBD2" s="18"/>
      <c r="XBE2" s="18"/>
      <c r="XBF2" s="18"/>
      <c r="XBG2" s="18"/>
      <c r="XBH2" s="18"/>
      <c r="XBI2" s="18"/>
      <c r="XBJ2" s="18"/>
      <c r="XBK2" s="18"/>
      <c r="XBL2" s="18"/>
      <c r="XBM2" s="18"/>
      <c r="XBN2" s="18"/>
      <c r="XBO2" s="18"/>
      <c r="XBP2" s="18"/>
      <c r="XBQ2" s="18"/>
      <c r="XBR2" s="18"/>
      <c r="XBS2" s="18"/>
      <c r="XBT2" s="18"/>
      <c r="XBU2" s="18"/>
      <c r="XBV2" s="18"/>
      <c r="XBW2" s="18"/>
      <c r="XBX2" s="18"/>
      <c r="XBY2" s="18"/>
      <c r="XBZ2" s="18"/>
      <c r="XCA2" s="18"/>
      <c r="XCB2" s="18"/>
      <c r="XCC2" s="18"/>
      <c r="XCD2" s="18"/>
      <c r="XCE2" s="18"/>
      <c r="XCF2" s="18"/>
      <c r="XCG2" s="18"/>
      <c r="XCH2" s="18"/>
      <c r="XCI2" s="18"/>
      <c r="XCJ2" s="18"/>
      <c r="XCK2" s="18"/>
      <c r="XCL2" s="18"/>
      <c r="XCM2" s="18"/>
      <c r="XCN2" s="18"/>
      <c r="XCO2" s="18"/>
      <c r="XCP2" s="18"/>
      <c r="XCQ2" s="18"/>
      <c r="XCR2" s="18"/>
      <c r="XCS2" s="18"/>
      <c r="XCT2" s="18"/>
      <c r="XCU2" s="18"/>
      <c r="XCV2" s="18"/>
      <c r="XCW2" s="18"/>
      <c r="XCX2" s="18"/>
      <c r="XCY2" s="18"/>
      <c r="XCZ2" s="18"/>
      <c r="XDA2" s="18"/>
      <c r="XDB2" s="18"/>
      <c r="XDC2" s="18"/>
      <c r="XDD2" s="18"/>
      <c r="XDE2" s="18"/>
      <c r="XDF2" s="18"/>
      <c r="XDG2" s="18"/>
      <c r="XDH2" s="18"/>
      <c r="XDI2" s="18"/>
      <c r="XDJ2" s="18"/>
      <c r="XDK2" s="18"/>
      <c r="XDL2" s="18"/>
      <c r="XDM2" s="18"/>
      <c r="XDN2" s="18"/>
      <c r="XDO2" s="18"/>
      <c r="XDP2" s="18"/>
      <c r="XDQ2" s="18"/>
      <c r="XDR2" s="18"/>
      <c r="XDS2" s="18"/>
      <c r="XDT2" s="18"/>
      <c r="XDU2" s="18"/>
      <c r="XDV2" s="18"/>
      <c r="XDW2" s="18"/>
      <c r="XDX2" s="18"/>
      <c r="XDY2" s="18"/>
      <c r="XDZ2" s="18"/>
      <c r="XEA2" s="18"/>
      <c r="XEB2" s="18"/>
      <c r="XEC2" s="18"/>
      <c r="XED2" s="18"/>
      <c r="XEE2" s="18"/>
      <c r="XEF2" s="18"/>
      <c r="XEG2" s="18"/>
      <c r="XEH2" s="18"/>
      <c r="XEI2" s="18"/>
      <c r="XEJ2" s="18"/>
      <c r="XEK2" s="18"/>
      <c r="XEL2" s="18"/>
      <c r="XEM2" s="18"/>
      <c r="XEN2" s="18"/>
      <c r="XEO2" s="18"/>
      <c r="XEP2" s="18"/>
      <c r="XEQ2" s="18"/>
      <c r="XER2" s="18"/>
      <c r="XES2" s="18"/>
      <c r="XET2" s="18"/>
      <c r="XEU2" s="18"/>
      <c r="XEV2" s="18"/>
      <c r="XEW2" s="18"/>
      <c r="XEX2" s="18"/>
      <c r="XEY2" s="18"/>
      <c r="XEZ2" s="18"/>
      <c r="XFA2" s="18"/>
      <c r="XFB2" s="18"/>
      <c r="XFC2" s="18"/>
    </row>
    <row r="3" spans="1:16383" ht="27.75" customHeight="1" x14ac:dyDescent="0.3">
      <c r="A3" s="16"/>
      <c r="B3" s="16"/>
      <c r="C3" s="1" t="s">
        <v>2</v>
      </c>
      <c r="D3" s="1"/>
      <c r="E3" s="17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AY3" s="145"/>
      <c r="AZ3" s="145"/>
      <c r="BA3" s="145"/>
      <c r="BB3" s="145"/>
      <c r="BC3" s="145"/>
      <c r="BD3" s="145"/>
      <c r="BE3" s="145"/>
      <c r="BF3" s="145"/>
      <c r="BG3" s="145"/>
      <c r="BH3" s="145"/>
      <c r="BI3" s="145"/>
      <c r="BJ3" s="145"/>
      <c r="BK3" s="145"/>
      <c r="BL3" s="145"/>
      <c r="BM3" s="145"/>
      <c r="BN3" s="145"/>
      <c r="BO3" s="145"/>
      <c r="BP3" s="145"/>
      <c r="BQ3" s="145"/>
      <c r="BR3" s="145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  <c r="AZH3" s="18"/>
      <c r="AZI3" s="18"/>
      <c r="AZJ3" s="18"/>
      <c r="AZK3" s="18"/>
      <c r="AZL3" s="18"/>
      <c r="AZM3" s="18"/>
      <c r="AZN3" s="18"/>
      <c r="AZO3" s="18"/>
      <c r="AZP3" s="18"/>
      <c r="AZQ3" s="18"/>
      <c r="AZR3" s="18"/>
      <c r="AZS3" s="18"/>
      <c r="AZT3" s="18"/>
      <c r="AZU3" s="18"/>
      <c r="AZV3" s="18"/>
      <c r="AZW3" s="18"/>
      <c r="AZX3" s="18"/>
      <c r="AZY3" s="18"/>
      <c r="AZZ3" s="18"/>
      <c r="BAA3" s="18"/>
      <c r="BAB3" s="18"/>
      <c r="BAC3" s="18"/>
      <c r="BAD3" s="18"/>
      <c r="BAE3" s="18"/>
      <c r="BAF3" s="18"/>
      <c r="BAG3" s="18"/>
      <c r="BAH3" s="18"/>
      <c r="BAI3" s="18"/>
      <c r="BAJ3" s="18"/>
      <c r="BAK3" s="18"/>
      <c r="BAL3" s="18"/>
      <c r="BAM3" s="18"/>
      <c r="BAN3" s="18"/>
      <c r="BAO3" s="18"/>
      <c r="BAP3" s="18"/>
      <c r="BAQ3" s="18"/>
      <c r="BAR3" s="18"/>
      <c r="BAS3" s="18"/>
      <c r="BAT3" s="18"/>
      <c r="BAU3" s="18"/>
      <c r="BAV3" s="18"/>
      <c r="BAW3" s="18"/>
      <c r="BAX3" s="18"/>
      <c r="BAY3" s="18"/>
      <c r="BAZ3" s="18"/>
      <c r="BBA3" s="18"/>
      <c r="BBB3" s="18"/>
      <c r="BBC3" s="18"/>
      <c r="BBD3" s="18"/>
      <c r="BBE3" s="18"/>
      <c r="BBF3" s="18"/>
      <c r="BBG3" s="18"/>
      <c r="BBH3" s="18"/>
      <c r="BBI3" s="18"/>
      <c r="BBJ3" s="18"/>
      <c r="BBK3" s="18"/>
      <c r="BBL3" s="18"/>
      <c r="BBM3" s="18"/>
      <c r="BBN3" s="18"/>
      <c r="BBO3" s="18"/>
      <c r="BBP3" s="18"/>
      <c r="BBQ3" s="18"/>
      <c r="BBR3" s="18"/>
      <c r="BBS3" s="18"/>
      <c r="BBT3" s="18"/>
      <c r="BBU3" s="18"/>
      <c r="BBV3" s="18"/>
      <c r="BBW3" s="18"/>
      <c r="BBX3" s="18"/>
      <c r="BBY3" s="18"/>
      <c r="BBZ3" s="18"/>
      <c r="BCA3" s="18"/>
      <c r="BCB3" s="18"/>
      <c r="BCC3" s="18"/>
      <c r="BCD3" s="18"/>
      <c r="BCE3" s="18"/>
      <c r="BCF3" s="18"/>
      <c r="BCG3" s="18"/>
      <c r="BCH3" s="18"/>
      <c r="BCI3" s="18"/>
      <c r="BCJ3" s="18"/>
      <c r="BCK3" s="18"/>
      <c r="BCL3" s="18"/>
      <c r="BCM3" s="18"/>
      <c r="BCN3" s="18"/>
      <c r="BCO3" s="18"/>
      <c r="BCP3" s="18"/>
      <c r="BCQ3" s="18"/>
      <c r="BCR3" s="18"/>
      <c r="BCS3" s="18"/>
      <c r="BCT3" s="18"/>
      <c r="BCU3" s="18"/>
      <c r="BCV3" s="18"/>
      <c r="BCW3" s="18"/>
      <c r="BCX3" s="18"/>
      <c r="BCY3" s="18"/>
      <c r="BCZ3" s="18"/>
      <c r="BDA3" s="18"/>
      <c r="BDB3" s="18"/>
      <c r="BDC3" s="18"/>
      <c r="BDD3" s="18"/>
      <c r="BDE3" s="18"/>
      <c r="BDF3" s="18"/>
      <c r="BDG3" s="18"/>
      <c r="BDH3" s="18"/>
      <c r="BDI3" s="18"/>
      <c r="BDJ3" s="18"/>
      <c r="BDK3" s="18"/>
      <c r="BDL3" s="18"/>
      <c r="BDM3" s="18"/>
      <c r="BDN3" s="18"/>
      <c r="BDO3" s="18"/>
      <c r="BDP3" s="18"/>
      <c r="BDQ3" s="18"/>
      <c r="BDR3" s="18"/>
      <c r="BDS3" s="18"/>
      <c r="BDT3" s="18"/>
      <c r="BDU3" s="18"/>
      <c r="BDV3" s="18"/>
      <c r="BDW3" s="18"/>
      <c r="BDX3" s="18"/>
      <c r="BDY3" s="18"/>
      <c r="BDZ3" s="18"/>
      <c r="BEA3" s="18"/>
      <c r="BEB3" s="18"/>
      <c r="BEC3" s="18"/>
      <c r="BED3" s="18"/>
      <c r="BEE3" s="18"/>
      <c r="BEF3" s="18"/>
      <c r="BEG3" s="18"/>
      <c r="BEH3" s="18"/>
      <c r="BEI3" s="18"/>
      <c r="BEJ3" s="18"/>
      <c r="BEK3" s="18"/>
      <c r="BEL3" s="18"/>
      <c r="BEM3" s="18"/>
      <c r="BEN3" s="18"/>
      <c r="BEO3" s="18"/>
      <c r="BEP3" s="18"/>
      <c r="BEQ3" s="18"/>
      <c r="BER3" s="18"/>
      <c r="BES3" s="18"/>
      <c r="BET3" s="18"/>
      <c r="BEU3" s="18"/>
      <c r="BEV3" s="18"/>
      <c r="BEW3" s="18"/>
      <c r="BEX3" s="18"/>
      <c r="BEY3" s="18"/>
      <c r="BEZ3" s="18"/>
      <c r="BFA3" s="18"/>
      <c r="BFB3" s="18"/>
      <c r="BFC3" s="18"/>
      <c r="BFD3" s="18"/>
      <c r="BFE3" s="18"/>
      <c r="BFF3" s="18"/>
      <c r="BFG3" s="18"/>
      <c r="BFH3" s="18"/>
      <c r="BFI3" s="18"/>
      <c r="BFJ3" s="18"/>
      <c r="BFK3" s="18"/>
      <c r="BFL3" s="18"/>
      <c r="BFM3" s="18"/>
      <c r="BFN3" s="18"/>
      <c r="BFO3" s="18"/>
      <c r="BFP3" s="18"/>
      <c r="BFQ3" s="18"/>
      <c r="BFR3" s="18"/>
      <c r="BFS3" s="18"/>
      <c r="BFT3" s="18"/>
      <c r="BFU3" s="18"/>
      <c r="BFV3" s="18"/>
      <c r="BFW3" s="18"/>
      <c r="BFX3" s="18"/>
      <c r="BFY3" s="18"/>
      <c r="BFZ3" s="18"/>
      <c r="BGA3" s="18"/>
      <c r="BGB3" s="18"/>
      <c r="BGC3" s="18"/>
      <c r="BGD3" s="18"/>
      <c r="BGE3" s="18"/>
      <c r="BGF3" s="18"/>
      <c r="BGG3" s="18"/>
      <c r="BGH3" s="18"/>
      <c r="BGI3" s="18"/>
      <c r="BGJ3" s="18"/>
      <c r="BGK3" s="18"/>
      <c r="BGL3" s="18"/>
      <c r="BGM3" s="18"/>
      <c r="BGN3" s="18"/>
      <c r="BGO3" s="18"/>
      <c r="BGP3" s="18"/>
      <c r="BGQ3" s="18"/>
      <c r="BGR3" s="18"/>
      <c r="BGS3" s="18"/>
      <c r="BGT3" s="18"/>
      <c r="BGU3" s="18"/>
      <c r="BGV3" s="18"/>
      <c r="BGW3" s="18"/>
      <c r="BGX3" s="18"/>
      <c r="BGY3" s="18"/>
      <c r="BGZ3" s="18"/>
      <c r="BHA3" s="18"/>
      <c r="BHB3" s="18"/>
      <c r="BHC3" s="18"/>
      <c r="BHD3" s="18"/>
      <c r="BHE3" s="18"/>
      <c r="BHF3" s="18"/>
      <c r="BHG3" s="18"/>
      <c r="BHH3" s="18"/>
      <c r="BHI3" s="18"/>
      <c r="BHJ3" s="18"/>
      <c r="BHK3" s="18"/>
      <c r="BHL3" s="18"/>
      <c r="BHM3" s="18"/>
      <c r="BHN3" s="18"/>
      <c r="BHO3" s="18"/>
      <c r="BHP3" s="18"/>
      <c r="BHQ3" s="18"/>
      <c r="BHR3" s="18"/>
      <c r="BHS3" s="18"/>
      <c r="BHT3" s="18"/>
      <c r="BHU3" s="18"/>
      <c r="BHV3" s="18"/>
      <c r="BHW3" s="18"/>
      <c r="BHX3" s="18"/>
      <c r="BHY3" s="18"/>
      <c r="BHZ3" s="18"/>
      <c r="BIA3" s="18"/>
      <c r="BIB3" s="18"/>
      <c r="BIC3" s="18"/>
      <c r="BID3" s="18"/>
      <c r="BIE3" s="18"/>
      <c r="BIF3" s="18"/>
      <c r="BIG3" s="18"/>
      <c r="BIH3" s="18"/>
      <c r="BII3" s="18"/>
      <c r="BIJ3" s="18"/>
      <c r="BIK3" s="18"/>
      <c r="BIL3" s="18"/>
      <c r="BIM3" s="18"/>
      <c r="BIN3" s="18"/>
      <c r="BIO3" s="18"/>
      <c r="BIP3" s="18"/>
      <c r="BIQ3" s="18"/>
      <c r="BIR3" s="18"/>
      <c r="BIS3" s="18"/>
      <c r="BIT3" s="18"/>
      <c r="BIU3" s="18"/>
      <c r="BIV3" s="18"/>
      <c r="BIW3" s="18"/>
      <c r="BIX3" s="18"/>
      <c r="BIY3" s="18"/>
      <c r="BIZ3" s="18"/>
      <c r="BJA3" s="18"/>
      <c r="BJB3" s="18"/>
      <c r="BJC3" s="18"/>
      <c r="BJD3" s="18"/>
      <c r="BJE3" s="18"/>
      <c r="BJF3" s="18"/>
      <c r="BJG3" s="18"/>
      <c r="BJH3" s="18"/>
      <c r="BJI3" s="18"/>
      <c r="BJJ3" s="18"/>
      <c r="BJK3" s="18"/>
      <c r="BJL3" s="18"/>
      <c r="BJM3" s="18"/>
      <c r="BJN3" s="18"/>
      <c r="BJO3" s="18"/>
      <c r="BJP3" s="18"/>
      <c r="BJQ3" s="18"/>
      <c r="BJR3" s="18"/>
      <c r="BJS3" s="18"/>
      <c r="BJT3" s="18"/>
      <c r="BJU3" s="18"/>
      <c r="BJV3" s="18"/>
      <c r="BJW3" s="18"/>
      <c r="BJX3" s="18"/>
      <c r="BJY3" s="18"/>
      <c r="BJZ3" s="18"/>
      <c r="BKA3" s="18"/>
      <c r="BKB3" s="18"/>
      <c r="BKC3" s="18"/>
      <c r="BKD3" s="18"/>
      <c r="BKE3" s="18"/>
      <c r="BKF3" s="18"/>
      <c r="BKG3" s="18"/>
      <c r="BKH3" s="18"/>
      <c r="BKI3" s="18"/>
      <c r="BKJ3" s="18"/>
      <c r="BKK3" s="18"/>
      <c r="BKL3" s="18"/>
      <c r="BKM3" s="18"/>
      <c r="BKN3" s="18"/>
      <c r="BKO3" s="18"/>
      <c r="BKP3" s="18"/>
      <c r="BKQ3" s="18"/>
      <c r="BKR3" s="18"/>
      <c r="BKS3" s="18"/>
      <c r="BKT3" s="18"/>
      <c r="BKU3" s="18"/>
      <c r="BKV3" s="18"/>
      <c r="BKW3" s="18"/>
      <c r="BKX3" s="18"/>
      <c r="BKY3" s="18"/>
      <c r="BKZ3" s="18"/>
      <c r="BLA3" s="18"/>
      <c r="BLB3" s="18"/>
      <c r="BLC3" s="18"/>
      <c r="BLD3" s="18"/>
      <c r="BLE3" s="18"/>
      <c r="BLF3" s="18"/>
      <c r="BLG3" s="18"/>
      <c r="BLH3" s="18"/>
      <c r="BLI3" s="18"/>
      <c r="BLJ3" s="18"/>
      <c r="BLK3" s="18"/>
      <c r="BLL3" s="18"/>
      <c r="BLM3" s="18"/>
      <c r="BLN3" s="18"/>
      <c r="BLO3" s="18"/>
      <c r="BLP3" s="18"/>
      <c r="BLQ3" s="18"/>
      <c r="BLR3" s="18"/>
      <c r="BLS3" s="18"/>
      <c r="BLT3" s="18"/>
      <c r="BLU3" s="18"/>
      <c r="BLV3" s="18"/>
      <c r="BLW3" s="18"/>
      <c r="BLX3" s="18"/>
      <c r="BLY3" s="18"/>
      <c r="BLZ3" s="18"/>
      <c r="BMA3" s="18"/>
      <c r="BMB3" s="18"/>
      <c r="BMC3" s="18"/>
      <c r="BMD3" s="18"/>
      <c r="BME3" s="18"/>
      <c r="BMF3" s="18"/>
      <c r="BMG3" s="18"/>
      <c r="BMH3" s="18"/>
      <c r="BMI3" s="18"/>
      <c r="BMJ3" s="18"/>
      <c r="BMK3" s="18"/>
      <c r="BML3" s="18"/>
      <c r="BMM3" s="18"/>
      <c r="BMN3" s="18"/>
      <c r="BMO3" s="18"/>
      <c r="BMP3" s="18"/>
      <c r="BMQ3" s="18"/>
      <c r="BMR3" s="18"/>
      <c r="BMS3" s="18"/>
      <c r="BMT3" s="18"/>
      <c r="BMU3" s="18"/>
      <c r="BMV3" s="18"/>
      <c r="BMW3" s="18"/>
      <c r="BMX3" s="18"/>
      <c r="BMY3" s="18"/>
      <c r="BMZ3" s="18"/>
      <c r="BNA3" s="18"/>
      <c r="BNB3" s="18"/>
      <c r="BNC3" s="18"/>
      <c r="BND3" s="18"/>
      <c r="BNE3" s="18"/>
      <c r="BNF3" s="18"/>
      <c r="BNG3" s="18"/>
      <c r="BNH3" s="18"/>
      <c r="BNI3" s="18"/>
      <c r="BNJ3" s="18"/>
      <c r="BNK3" s="18"/>
      <c r="BNL3" s="18"/>
      <c r="BNM3" s="18"/>
      <c r="BNN3" s="18"/>
      <c r="BNO3" s="18"/>
      <c r="BNP3" s="18"/>
      <c r="BNQ3" s="18"/>
      <c r="BNR3" s="18"/>
      <c r="BNS3" s="18"/>
      <c r="BNT3" s="18"/>
      <c r="BNU3" s="18"/>
      <c r="BNV3" s="18"/>
      <c r="BNW3" s="18"/>
      <c r="BNX3" s="18"/>
      <c r="BNY3" s="18"/>
      <c r="BNZ3" s="18"/>
      <c r="BOA3" s="18"/>
      <c r="BOB3" s="18"/>
      <c r="BOC3" s="18"/>
      <c r="BOD3" s="18"/>
      <c r="BOE3" s="18"/>
      <c r="BOF3" s="18"/>
      <c r="BOG3" s="18"/>
      <c r="BOH3" s="18"/>
      <c r="BOI3" s="18"/>
      <c r="BOJ3" s="18"/>
      <c r="BOK3" s="18"/>
      <c r="BOL3" s="18"/>
      <c r="BOM3" s="18"/>
      <c r="BON3" s="18"/>
      <c r="BOO3" s="18"/>
      <c r="BOP3" s="18"/>
      <c r="BOQ3" s="18"/>
      <c r="BOR3" s="18"/>
      <c r="BOS3" s="18"/>
      <c r="BOT3" s="18"/>
      <c r="BOU3" s="18"/>
      <c r="BOV3" s="18"/>
      <c r="BOW3" s="18"/>
      <c r="BOX3" s="18"/>
      <c r="BOY3" s="18"/>
      <c r="BOZ3" s="18"/>
      <c r="BPA3" s="18"/>
      <c r="BPB3" s="18"/>
      <c r="BPC3" s="18"/>
      <c r="BPD3" s="18"/>
      <c r="BPE3" s="18"/>
      <c r="BPF3" s="18"/>
      <c r="BPG3" s="18"/>
      <c r="BPH3" s="18"/>
      <c r="BPI3" s="18"/>
      <c r="BPJ3" s="18"/>
      <c r="BPK3" s="18"/>
      <c r="BPL3" s="18"/>
      <c r="BPM3" s="18"/>
      <c r="BPN3" s="18"/>
      <c r="BPO3" s="18"/>
      <c r="BPP3" s="18"/>
      <c r="BPQ3" s="18"/>
      <c r="BPR3" s="18"/>
      <c r="BPS3" s="18"/>
      <c r="BPT3" s="18"/>
      <c r="BPU3" s="18"/>
      <c r="BPV3" s="18"/>
      <c r="BPW3" s="18"/>
      <c r="BPX3" s="18"/>
      <c r="BPY3" s="18"/>
      <c r="BPZ3" s="18"/>
      <c r="BQA3" s="18"/>
      <c r="BQB3" s="18"/>
      <c r="BQC3" s="18"/>
      <c r="BQD3" s="18"/>
      <c r="BQE3" s="18"/>
      <c r="BQF3" s="18"/>
      <c r="BQG3" s="18"/>
      <c r="BQH3" s="18"/>
      <c r="BQI3" s="18"/>
      <c r="BQJ3" s="18"/>
      <c r="BQK3" s="18"/>
      <c r="BQL3" s="18"/>
      <c r="BQM3" s="18"/>
      <c r="BQN3" s="18"/>
      <c r="BQO3" s="18"/>
      <c r="BQP3" s="18"/>
      <c r="BQQ3" s="18"/>
      <c r="BQR3" s="18"/>
      <c r="BQS3" s="18"/>
      <c r="BQT3" s="18"/>
      <c r="BQU3" s="18"/>
      <c r="BQV3" s="18"/>
      <c r="BQW3" s="18"/>
      <c r="BQX3" s="18"/>
      <c r="BQY3" s="18"/>
      <c r="BQZ3" s="18"/>
      <c r="BRA3" s="18"/>
      <c r="BRB3" s="18"/>
      <c r="BRC3" s="18"/>
      <c r="BRD3" s="18"/>
      <c r="BRE3" s="18"/>
      <c r="BRF3" s="18"/>
      <c r="BRG3" s="18"/>
      <c r="BRH3" s="18"/>
      <c r="BRI3" s="18"/>
      <c r="BRJ3" s="18"/>
      <c r="BRK3" s="18"/>
      <c r="BRL3" s="18"/>
      <c r="BRM3" s="18"/>
      <c r="BRN3" s="18"/>
      <c r="BRO3" s="18"/>
      <c r="BRP3" s="18"/>
      <c r="BRQ3" s="18"/>
      <c r="BRR3" s="18"/>
      <c r="BRS3" s="18"/>
      <c r="BRT3" s="18"/>
      <c r="BRU3" s="18"/>
      <c r="BRV3" s="18"/>
      <c r="BRW3" s="18"/>
      <c r="BRX3" s="18"/>
      <c r="BRY3" s="18"/>
      <c r="BRZ3" s="18"/>
      <c r="BSA3" s="18"/>
      <c r="BSB3" s="18"/>
      <c r="BSC3" s="18"/>
      <c r="BSD3" s="18"/>
      <c r="BSE3" s="18"/>
      <c r="BSF3" s="18"/>
      <c r="BSG3" s="18"/>
      <c r="BSH3" s="18"/>
      <c r="BSI3" s="18"/>
      <c r="BSJ3" s="18"/>
      <c r="BSK3" s="18"/>
      <c r="BSL3" s="18"/>
      <c r="BSM3" s="18"/>
      <c r="BSN3" s="18"/>
      <c r="BSO3" s="18"/>
      <c r="BSP3" s="18"/>
      <c r="BSQ3" s="18"/>
      <c r="BSR3" s="18"/>
      <c r="BSS3" s="18"/>
      <c r="BST3" s="18"/>
      <c r="BSU3" s="18"/>
      <c r="BSV3" s="18"/>
      <c r="BSW3" s="18"/>
      <c r="BSX3" s="18"/>
      <c r="BSY3" s="18"/>
      <c r="BSZ3" s="18"/>
      <c r="BTA3" s="18"/>
      <c r="BTB3" s="18"/>
      <c r="BTC3" s="18"/>
      <c r="BTD3" s="18"/>
      <c r="BTE3" s="18"/>
      <c r="BTF3" s="18"/>
      <c r="BTG3" s="18"/>
      <c r="BTH3" s="18"/>
      <c r="BTI3" s="18"/>
      <c r="BTJ3" s="18"/>
      <c r="BTK3" s="18"/>
      <c r="BTL3" s="18"/>
      <c r="BTM3" s="18"/>
      <c r="BTN3" s="18"/>
      <c r="BTO3" s="18"/>
      <c r="BTP3" s="18"/>
      <c r="BTQ3" s="18"/>
      <c r="BTR3" s="18"/>
      <c r="BTS3" s="18"/>
      <c r="BTT3" s="18"/>
      <c r="BTU3" s="18"/>
      <c r="BTV3" s="18"/>
      <c r="BTW3" s="18"/>
      <c r="BTX3" s="18"/>
      <c r="BTY3" s="18"/>
      <c r="BTZ3" s="18"/>
      <c r="BUA3" s="18"/>
      <c r="BUB3" s="18"/>
      <c r="BUC3" s="18"/>
      <c r="BUD3" s="18"/>
      <c r="BUE3" s="18"/>
      <c r="BUF3" s="18"/>
      <c r="BUG3" s="18"/>
      <c r="BUH3" s="18"/>
      <c r="BUI3" s="18"/>
      <c r="BUJ3" s="18"/>
      <c r="BUK3" s="18"/>
      <c r="BUL3" s="18"/>
      <c r="BUM3" s="18"/>
      <c r="BUN3" s="18"/>
      <c r="BUO3" s="18"/>
      <c r="BUP3" s="18"/>
      <c r="BUQ3" s="18"/>
      <c r="BUR3" s="18"/>
      <c r="BUS3" s="18"/>
      <c r="BUT3" s="18"/>
      <c r="BUU3" s="18"/>
      <c r="BUV3" s="18"/>
      <c r="BUW3" s="18"/>
      <c r="BUX3" s="18"/>
      <c r="BUY3" s="18"/>
      <c r="BUZ3" s="18"/>
      <c r="BVA3" s="18"/>
      <c r="BVB3" s="18"/>
      <c r="BVC3" s="18"/>
      <c r="BVD3" s="18"/>
      <c r="BVE3" s="18"/>
      <c r="BVF3" s="18"/>
      <c r="BVG3" s="18"/>
      <c r="BVH3" s="18"/>
      <c r="BVI3" s="18"/>
      <c r="BVJ3" s="18"/>
      <c r="BVK3" s="18"/>
      <c r="BVL3" s="18"/>
      <c r="BVM3" s="18"/>
      <c r="BVN3" s="18"/>
      <c r="BVO3" s="18"/>
      <c r="BVP3" s="18"/>
      <c r="BVQ3" s="18"/>
      <c r="BVR3" s="18"/>
      <c r="BVS3" s="18"/>
      <c r="BVT3" s="18"/>
      <c r="BVU3" s="18"/>
      <c r="BVV3" s="18"/>
      <c r="BVW3" s="18"/>
      <c r="BVX3" s="18"/>
      <c r="BVY3" s="18"/>
      <c r="BVZ3" s="18"/>
      <c r="BWA3" s="18"/>
      <c r="BWB3" s="18"/>
      <c r="BWC3" s="18"/>
      <c r="BWD3" s="18"/>
      <c r="BWE3" s="18"/>
      <c r="BWF3" s="18"/>
      <c r="BWG3" s="18"/>
      <c r="BWH3" s="18"/>
      <c r="BWI3" s="18"/>
      <c r="BWJ3" s="18"/>
      <c r="BWK3" s="18"/>
      <c r="BWL3" s="18"/>
      <c r="BWM3" s="18"/>
      <c r="BWN3" s="18"/>
      <c r="BWO3" s="18"/>
      <c r="BWP3" s="18"/>
      <c r="BWQ3" s="18"/>
      <c r="BWR3" s="18"/>
      <c r="BWS3" s="18"/>
      <c r="BWT3" s="18"/>
      <c r="BWU3" s="18"/>
      <c r="BWV3" s="18"/>
      <c r="BWW3" s="18"/>
      <c r="BWX3" s="18"/>
      <c r="BWY3" s="18"/>
      <c r="BWZ3" s="18"/>
      <c r="BXA3" s="18"/>
      <c r="BXB3" s="18"/>
      <c r="BXC3" s="18"/>
      <c r="BXD3" s="18"/>
      <c r="BXE3" s="18"/>
      <c r="BXF3" s="18"/>
      <c r="BXG3" s="18"/>
      <c r="BXH3" s="18"/>
      <c r="BXI3" s="18"/>
      <c r="BXJ3" s="18"/>
      <c r="BXK3" s="18"/>
      <c r="BXL3" s="18"/>
      <c r="BXM3" s="18"/>
      <c r="BXN3" s="18"/>
      <c r="BXO3" s="18"/>
      <c r="BXP3" s="18"/>
      <c r="BXQ3" s="18"/>
      <c r="BXR3" s="18"/>
      <c r="BXS3" s="18"/>
      <c r="BXT3" s="18"/>
      <c r="BXU3" s="18"/>
      <c r="BXV3" s="18"/>
      <c r="BXW3" s="18"/>
      <c r="BXX3" s="18"/>
      <c r="BXY3" s="18"/>
      <c r="BXZ3" s="18"/>
      <c r="BYA3" s="18"/>
      <c r="BYB3" s="18"/>
      <c r="BYC3" s="18"/>
      <c r="BYD3" s="18"/>
      <c r="BYE3" s="18"/>
      <c r="BYF3" s="18"/>
      <c r="BYG3" s="18"/>
      <c r="BYH3" s="18"/>
      <c r="BYI3" s="18"/>
      <c r="BYJ3" s="18"/>
      <c r="BYK3" s="18"/>
      <c r="BYL3" s="18"/>
      <c r="BYM3" s="18"/>
      <c r="BYN3" s="18"/>
      <c r="BYO3" s="18"/>
      <c r="BYP3" s="18"/>
      <c r="BYQ3" s="18"/>
      <c r="BYR3" s="18"/>
      <c r="BYS3" s="18"/>
      <c r="BYT3" s="18"/>
      <c r="BYU3" s="18"/>
      <c r="BYV3" s="18"/>
      <c r="BYW3" s="18"/>
      <c r="BYX3" s="18"/>
      <c r="BYY3" s="18"/>
      <c r="BYZ3" s="18"/>
      <c r="BZA3" s="18"/>
      <c r="BZB3" s="18"/>
      <c r="BZC3" s="18"/>
      <c r="BZD3" s="18"/>
      <c r="BZE3" s="18"/>
      <c r="BZF3" s="18"/>
      <c r="BZG3" s="18"/>
      <c r="BZH3" s="18"/>
      <c r="BZI3" s="18"/>
      <c r="BZJ3" s="18"/>
      <c r="BZK3" s="18"/>
      <c r="BZL3" s="18"/>
      <c r="BZM3" s="18"/>
      <c r="BZN3" s="18"/>
      <c r="BZO3" s="18"/>
      <c r="BZP3" s="18"/>
      <c r="BZQ3" s="18"/>
      <c r="BZR3" s="18"/>
      <c r="BZS3" s="18"/>
      <c r="BZT3" s="18"/>
      <c r="BZU3" s="18"/>
      <c r="BZV3" s="18"/>
      <c r="BZW3" s="18"/>
      <c r="BZX3" s="18"/>
      <c r="BZY3" s="18"/>
      <c r="BZZ3" s="18"/>
      <c r="CAA3" s="18"/>
      <c r="CAB3" s="18"/>
      <c r="CAC3" s="18"/>
      <c r="CAD3" s="18"/>
      <c r="CAE3" s="18"/>
      <c r="CAF3" s="18"/>
      <c r="CAG3" s="18"/>
      <c r="CAH3" s="18"/>
      <c r="CAI3" s="18"/>
      <c r="CAJ3" s="18"/>
      <c r="CAK3" s="18"/>
      <c r="CAL3" s="18"/>
      <c r="CAM3" s="18"/>
      <c r="CAN3" s="18"/>
      <c r="CAO3" s="18"/>
      <c r="CAP3" s="18"/>
      <c r="CAQ3" s="18"/>
      <c r="CAR3" s="18"/>
      <c r="CAS3" s="18"/>
      <c r="CAT3" s="18"/>
      <c r="CAU3" s="18"/>
      <c r="CAV3" s="18"/>
      <c r="CAW3" s="18"/>
      <c r="CAX3" s="18"/>
      <c r="CAY3" s="18"/>
      <c r="CAZ3" s="18"/>
      <c r="CBA3" s="18"/>
      <c r="CBB3" s="18"/>
      <c r="CBC3" s="18"/>
      <c r="CBD3" s="18"/>
      <c r="CBE3" s="18"/>
      <c r="CBF3" s="18"/>
      <c r="CBG3" s="18"/>
      <c r="CBH3" s="18"/>
      <c r="CBI3" s="18"/>
      <c r="CBJ3" s="18"/>
      <c r="CBK3" s="18"/>
      <c r="CBL3" s="18"/>
      <c r="CBM3" s="18"/>
      <c r="CBN3" s="18"/>
      <c r="CBO3" s="18"/>
      <c r="CBP3" s="18"/>
      <c r="CBQ3" s="18"/>
      <c r="CBR3" s="18"/>
      <c r="CBS3" s="18"/>
      <c r="CBT3" s="18"/>
      <c r="CBU3" s="18"/>
      <c r="CBV3" s="18"/>
      <c r="CBW3" s="18"/>
      <c r="CBX3" s="18"/>
      <c r="CBY3" s="18"/>
      <c r="CBZ3" s="18"/>
      <c r="CCA3" s="18"/>
      <c r="CCB3" s="18"/>
      <c r="CCC3" s="18"/>
      <c r="CCD3" s="18"/>
      <c r="CCE3" s="18"/>
      <c r="CCF3" s="18"/>
      <c r="CCG3" s="18"/>
      <c r="CCH3" s="18"/>
      <c r="CCI3" s="18"/>
      <c r="CCJ3" s="18"/>
      <c r="CCK3" s="18"/>
      <c r="CCL3" s="18"/>
      <c r="CCM3" s="18"/>
      <c r="CCN3" s="18"/>
      <c r="CCO3" s="18"/>
      <c r="CCP3" s="18"/>
      <c r="CCQ3" s="18"/>
      <c r="CCR3" s="18"/>
      <c r="CCS3" s="18"/>
      <c r="CCT3" s="18"/>
      <c r="CCU3" s="18"/>
      <c r="CCV3" s="18"/>
      <c r="CCW3" s="18"/>
      <c r="CCX3" s="18"/>
      <c r="CCY3" s="18"/>
      <c r="CCZ3" s="18"/>
      <c r="CDA3" s="18"/>
      <c r="CDB3" s="18"/>
      <c r="CDC3" s="18"/>
      <c r="CDD3" s="18"/>
      <c r="CDE3" s="18"/>
      <c r="CDF3" s="18"/>
      <c r="CDG3" s="18"/>
      <c r="CDH3" s="18"/>
      <c r="CDI3" s="18"/>
      <c r="CDJ3" s="18"/>
      <c r="CDK3" s="18"/>
      <c r="CDL3" s="18"/>
      <c r="CDM3" s="18"/>
      <c r="CDN3" s="18"/>
      <c r="CDO3" s="18"/>
      <c r="CDP3" s="18"/>
      <c r="CDQ3" s="18"/>
      <c r="CDR3" s="18"/>
      <c r="CDS3" s="18"/>
      <c r="CDT3" s="18"/>
      <c r="CDU3" s="18"/>
      <c r="CDV3" s="18"/>
      <c r="CDW3" s="18"/>
      <c r="CDX3" s="18"/>
      <c r="CDY3" s="18"/>
      <c r="CDZ3" s="18"/>
      <c r="CEA3" s="18"/>
      <c r="CEB3" s="18"/>
      <c r="CEC3" s="18"/>
      <c r="CED3" s="18"/>
      <c r="CEE3" s="18"/>
      <c r="CEF3" s="18"/>
      <c r="CEG3" s="18"/>
      <c r="CEH3" s="18"/>
      <c r="CEI3" s="18"/>
      <c r="CEJ3" s="18"/>
      <c r="CEK3" s="18"/>
      <c r="CEL3" s="18"/>
      <c r="CEM3" s="18"/>
      <c r="CEN3" s="18"/>
      <c r="CEO3" s="18"/>
      <c r="CEP3" s="18"/>
      <c r="CEQ3" s="18"/>
      <c r="CER3" s="18"/>
      <c r="CES3" s="18"/>
      <c r="CET3" s="18"/>
      <c r="CEU3" s="18"/>
      <c r="CEV3" s="18"/>
      <c r="CEW3" s="18"/>
      <c r="CEX3" s="18"/>
      <c r="CEY3" s="18"/>
      <c r="CEZ3" s="18"/>
      <c r="CFA3" s="18"/>
      <c r="CFB3" s="18"/>
      <c r="CFC3" s="18"/>
      <c r="CFD3" s="18"/>
      <c r="CFE3" s="18"/>
      <c r="CFF3" s="18"/>
      <c r="CFG3" s="18"/>
      <c r="CFH3" s="18"/>
      <c r="CFI3" s="18"/>
      <c r="CFJ3" s="18"/>
      <c r="CFK3" s="18"/>
      <c r="CFL3" s="18"/>
      <c r="CFM3" s="18"/>
      <c r="CFN3" s="18"/>
      <c r="CFO3" s="18"/>
      <c r="CFP3" s="18"/>
      <c r="CFQ3" s="18"/>
      <c r="CFR3" s="18"/>
      <c r="CFS3" s="18"/>
      <c r="CFT3" s="18"/>
      <c r="CFU3" s="18"/>
      <c r="CFV3" s="18"/>
      <c r="CFW3" s="18"/>
      <c r="CFX3" s="18"/>
      <c r="CFY3" s="18"/>
      <c r="CFZ3" s="18"/>
      <c r="CGA3" s="18"/>
      <c r="CGB3" s="18"/>
      <c r="CGC3" s="18"/>
      <c r="CGD3" s="18"/>
      <c r="CGE3" s="18"/>
      <c r="CGF3" s="18"/>
      <c r="CGG3" s="18"/>
      <c r="CGH3" s="18"/>
      <c r="CGI3" s="18"/>
      <c r="CGJ3" s="18"/>
      <c r="CGK3" s="18"/>
      <c r="CGL3" s="18"/>
      <c r="CGM3" s="18"/>
      <c r="CGN3" s="18"/>
      <c r="CGO3" s="18"/>
      <c r="CGP3" s="18"/>
      <c r="CGQ3" s="18"/>
      <c r="CGR3" s="18"/>
      <c r="CGS3" s="18"/>
      <c r="CGT3" s="18"/>
      <c r="CGU3" s="18"/>
      <c r="CGV3" s="18"/>
      <c r="CGW3" s="18"/>
      <c r="CGX3" s="18"/>
      <c r="CGY3" s="18"/>
      <c r="CGZ3" s="18"/>
      <c r="CHA3" s="18"/>
      <c r="CHB3" s="18"/>
      <c r="CHC3" s="18"/>
      <c r="CHD3" s="18"/>
      <c r="CHE3" s="18"/>
      <c r="CHF3" s="18"/>
      <c r="CHG3" s="18"/>
      <c r="CHH3" s="18"/>
      <c r="CHI3" s="18"/>
      <c r="CHJ3" s="18"/>
      <c r="CHK3" s="18"/>
      <c r="CHL3" s="18"/>
      <c r="CHM3" s="18"/>
      <c r="CHN3" s="18"/>
      <c r="CHO3" s="18"/>
      <c r="CHP3" s="18"/>
      <c r="CHQ3" s="18"/>
      <c r="CHR3" s="18"/>
      <c r="CHS3" s="18"/>
      <c r="CHT3" s="18"/>
      <c r="CHU3" s="18"/>
      <c r="CHV3" s="18"/>
      <c r="CHW3" s="18"/>
      <c r="CHX3" s="18"/>
      <c r="CHY3" s="18"/>
      <c r="CHZ3" s="18"/>
      <c r="CIA3" s="18"/>
      <c r="CIB3" s="18"/>
      <c r="CIC3" s="18"/>
      <c r="CID3" s="18"/>
      <c r="CIE3" s="18"/>
      <c r="CIF3" s="18"/>
      <c r="CIG3" s="18"/>
      <c r="CIH3" s="18"/>
      <c r="CII3" s="18"/>
      <c r="CIJ3" s="18"/>
      <c r="CIK3" s="18"/>
      <c r="CIL3" s="18"/>
      <c r="CIM3" s="18"/>
      <c r="CIN3" s="18"/>
      <c r="CIO3" s="18"/>
      <c r="CIP3" s="18"/>
      <c r="CIQ3" s="18"/>
      <c r="CIR3" s="18"/>
      <c r="CIS3" s="18"/>
      <c r="CIT3" s="18"/>
      <c r="CIU3" s="18"/>
      <c r="CIV3" s="18"/>
      <c r="CIW3" s="18"/>
      <c r="CIX3" s="18"/>
      <c r="CIY3" s="18"/>
      <c r="CIZ3" s="18"/>
      <c r="CJA3" s="18"/>
      <c r="CJB3" s="18"/>
      <c r="CJC3" s="18"/>
      <c r="CJD3" s="18"/>
      <c r="CJE3" s="18"/>
      <c r="CJF3" s="18"/>
      <c r="CJG3" s="18"/>
      <c r="CJH3" s="18"/>
      <c r="CJI3" s="18"/>
      <c r="CJJ3" s="18"/>
      <c r="CJK3" s="18"/>
      <c r="CJL3" s="18"/>
      <c r="CJM3" s="18"/>
      <c r="CJN3" s="18"/>
      <c r="CJO3" s="18"/>
      <c r="CJP3" s="18"/>
      <c r="CJQ3" s="18"/>
      <c r="CJR3" s="18"/>
      <c r="CJS3" s="18"/>
      <c r="CJT3" s="18"/>
      <c r="CJU3" s="18"/>
      <c r="CJV3" s="18"/>
      <c r="CJW3" s="18"/>
      <c r="CJX3" s="18"/>
      <c r="CJY3" s="18"/>
      <c r="CJZ3" s="18"/>
      <c r="CKA3" s="18"/>
      <c r="CKB3" s="18"/>
      <c r="CKC3" s="18"/>
      <c r="CKD3" s="18"/>
      <c r="CKE3" s="18"/>
      <c r="CKF3" s="18"/>
      <c r="CKG3" s="18"/>
      <c r="CKH3" s="18"/>
      <c r="CKI3" s="18"/>
      <c r="CKJ3" s="18"/>
      <c r="CKK3" s="18"/>
      <c r="CKL3" s="18"/>
      <c r="CKM3" s="18"/>
      <c r="CKN3" s="18"/>
      <c r="CKO3" s="18"/>
      <c r="CKP3" s="18"/>
      <c r="CKQ3" s="18"/>
      <c r="CKR3" s="18"/>
      <c r="CKS3" s="18"/>
      <c r="CKT3" s="18"/>
      <c r="CKU3" s="18"/>
      <c r="CKV3" s="18"/>
      <c r="CKW3" s="18"/>
      <c r="CKX3" s="18"/>
      <c r="CKY3" s="18"/>
      <c r="CKZ3" s="18"/>
      <c r="CLA3" s="18"/>
      <c r="CLB3" s="18"/>
      <c r="CLC3" s="18"/>
      <c r="CLD3" s="18"/>
      <c r="CLE3" s="18"/>
      <c r="CLF3" s="18"/>
      <c r="CLG3" s="18"/>
      <c r="CLH3" s="18"/>
      <c r="CLI3" s="18"/>
      <c r="CLJ3" s="18"/>
      <c r="CLK3" s="18"/>
      <c r="CLL3" s="18"/>
      <c r="CLM3" s="18"/>
      <c r="CLN3" s="18"/>
      <c r="CLO3" s="18"/>
      <c r="CLP3" s="18"/>
      <c r="CLQ3" s="18"/>
      <c r="CLR3" s="18"/>
      <c r="CLS3" s="18"/>
      <c r="CLT3" s="18"/>
      <c r="CLU3" s="18"/>
      <c r="CLV3" s="18"/>
      <c r="CLW3" s="18"/>
      <c r="CLX3" s="18"/>
      <c r="CLY3" s="18"/>
      <c r="CLZ3" s="18"/>
      <c r="CMA3" s="18"/>
      <c r="CMB3" s="18"/>
      <c r="CMC3" s="18"/>
      <c r="CMD3" s="18"/>
      <c r="CME3" s="18"/>
      <c r="CMF3" s="18"/>
      <c r="CMG3" s="18"/>
      <c r="CMH3" s="18"/>
      <c r="CMI3" s="18"/>
      <c r="CMJ3" s="18"/>
      <c r="CMK3" s="18"/>
      <c r="CML3" s="18"/>
      <c r="CMM3" s="18"/>
      <c r="CMN3" s="18"/>
      <c r="CMO3" s="18"/>
      <c r="CMP3" s="18"/>
      <c r="CMQ3" s="18"/>
      <c r="CMR3" s="18"/>
      <c r="CMS3" s="18"/>
      <c r="CMT3" s="18"/>
      <c r="CMU3" s="18"/>
      <c r="CMV3" s="18"/>
      <c r="CMW3" s="18"/>
      <c r="CMX3" s="18"/>
      <c r="CMY3" s="18"/>
      <c r="CMZ3" s="18"/>
      <c r="CNA3" s="18"/>
      <c r="CNB3" s="18"/>
      <c r="CNC3" s="18"/>
      <c r="CND3" s="18"/>
      <c r="CNE3" s="18"/>
      <c r="CNF3" s="18"/>
      <c r="CNG3" s="18"/>
      <c r="CNH3" s="18"/>
      <c r="CNI3" s="18"/>
      <c r="CNJ3" s="18"/>
      <c r="CNK3" s="18"/>
      <c r="CNL3" s="18"/>
      <c r="CNM3" s="18"/>
      <c r="CNN3" s="18"/>
      <c r="CNO3" s="18"/>
      <c r="CNP3" s="18"/>
      <c r="CNQ3" s="18"/>
      <c r="CNR3" s="18"/>
      <c r="CNS3" s="18"/>
      <c r="CNT3" s="18"/>
      <c r="CNU3" s="18"/>
      <c r="CNV3" s="18"/>
      <c r="CNW3" s="18"/>
      <c r="CNX3" s="18"/>
      <c r="CNY3" s="18"/>
      <c r="CNZ3" s="18"/>
      <c r="COA3" s="18"/>
      <c r="COB3" s="18"/>
      <c r="COC3" s="18"/>
      <c r="COD3" s="18"/>
      <c r="COE3" s="18"/>
      <c r="COF3" s="18"/>
      <c r="COG3" s="18"/>
      <c r="COH3" s="18"/>
      <c r="COI3" s="18"/>
      <c r="COJ3" s="18"/>
      <c r="COK3" s="18"/>
      <c r="COL3" s="18"/>
      <c r="COM3" s="18"/>
      <c r="CON3" s="18"/>
      <c r="COO3" s="18"/>
      <c r="COP3" s="18"/>
      <c r="COQ3" s="18"/>
      <c r="COR3" s="18"/>
      <c r="COS3" s="18"/>
      <c r="COT3" s="18"/>
      <c r="COU3" s="18"/>
      <c r="COV3" s="18"/>
      <c r="COW3" s="18"/>
      <c r="COX3" s="18"/>
      <c r="COY3" s="18"/>
      <c r="COZ3" s="18"/>
      <c r="CPA3" s="18"/>
      <c r="CPB3" s="18"/>
      <c r="CPC3" s="18"/>
      <c r="CPD3" s="18"/>
      <c r="CPE3" s="18"/>
      <c r="CPF3" s="18"/>
      <c r="CPG3" s="18"/>
      <c r="CPH3" s="18"/>
      <c r="CPI3" s="18"/>
      <c r="CPJ3" s="18"/>
      <c r="CPK3" s="18"/>
      <c r="CPL3" s="18"/>
      <c r="CPM3" s="18"/>
      <c r="CPN3" s="18"/>
      <c r="CPO3" s="18"/>
      <c r="CPP3" s="18"/>
      <c r="CPQ3" s="18"/>
      <c r="CPR3" s="18"/>
      <c r="CPS3" s="18"/>
      <c r="CPT3" s="18"/>
      <c r="CPU3" s="18"/>
      <c r="CPV3" s="18"/>
      <c r="CPW3" s="18"/>
      <c r="CPX3" s="18"/>
      <c r="CPY3" s="18"/>
      <c r="CPZ3" s="18"/>
      <c r="CQA3" s="18"/>
      <c r="CQB3" s="18"/>
      <c r="CQC3" s="18"/>
      <c r="CQD3" s="18"/>
      <c r="CQE3" s="18"/>
      <c r="CQF3" s="18"/>
      <c r="CQG3" s="18"/>
      <c r="CQH3" s="18"/>
      <c r="CQI3" s="18"/>
      <c r="CQJ3" s="18"/>
      <c r="CQK3" s="18"/>
      <c r="CQL3" s="18"/>
      <c r="CQM3" s="18"/>
      <c r="CQN3" s="18"/>
      <c r="CQO3" s="18"/>
      <c r="CQP3" s="18"/>
      <c r="CQQ3" s="18"/>
      <c r="CQR3" s="18"/>
      <c r="CQS3" s="18"/>
      <c r="CQT3" s="18"/>
      <c r="CQU3" s="18"/>
      <c r="CQV3" s="18"/>
      <c r="CQW3" s="18"/>
      <c r="CQX3" s="18"/>
      <c r="CQY3" s="18"/>
      <c r="CQZ3" s="18"/>
      <c r="CRA3" s="18"/>
      <c r="CRB3" s="18"/>
      <c r="CRC3" s="18"/>
      <c r="CRD3" s="18"/>
      <c r="CRE3" s="18"/>
      <c r="CRF3" s="18"/>
      <c r="CRG3" s="18"/>
      <c r="CRH3" s="18"/>
      <c r="CRI3" s="18"/>
      <c r="CRJ3" s="18"/>
      <c r="CRK3" s="18"/>
      <c r="CRL3" s="18"/>
      <c r="CRM3" s="18"/>
      <c r="CRN3" s="18"/>
      <c r="CRO3" s="18"/>
      <c r="CRP3" s="18"/>
      <c r="CRQ3" s="18"/>
      <c r="CRR3" s="18"/>
      <c r="CRS3" s="18"/>
      <c r="CRT3" s="18"/>
      <c r="CRU3" s="18"/>
      <c r="CRV3" s="18"/>
      <c r="CRW3" s="18"/>
      <c r="CRX3" s="18"/>
      <c r="CRY3" s="18"/>
      <c r="CRZ3" s="18"/>
      <c r="CSA3" s="18"/>
      <c r="CSB3" s="18"/>
      <c r="CSC3" s="18"/>
      <c r="CSD3" s="18"/>
      <c r="CSE3" s="18"/>
      <c r="CSF3" s="18"/>
      <c r="CSG3" s="18"/>
      <c r="CSH3" s="18"/>
      <c r="CSI3" s="18"/>
      <c r="CSJ3" s="18"/>
      <c r="CSK3" s="18"/>
      <c r="CSL3" s="18"/>
      <c r="CSM3" s="18"/>
      <c r="CSN3" s="18"/>
      <c r="CSO3" s="18"/>
      <c r="CSP3" s="18"/>
      <c r="CSQ3" s="18"/>
      <c r="CSR3" s="18"/>
      <c r="CSS3" s="18"/>
      <c r="CST3" s="18"/>
      <c r="CSU3" s="18"/>
      <c r="CSV3" s="18"/>
      <c r="CSW3" s="18"/>
      <c r="CSX3" s="18"/>
      <c r="CSY3" s="18"/>
      <c r="CSZ3" s="18"/>
      <c r="CTA3" s="18"/>
      <c r="CTB3" s="18"/>
      <c r="CTC3" s="18"/>
      <c r="CTD3" s="18"/>
      <c r="CTE3" s="18"/>
      <c r="CTF3" s="18"/>
      <c r="CTG3" s="18"/>
      <c r="CTH3" s="18"/>
      <c r="CTI3" s="18"/>
      <c r="CTJ3" s="18"/>
      <c r="CTK3" s="18"/>
      <c r="CTL3" s="18"/>
      <c r="CTM3" s="18"/>
      <c r="CTN3" s="18"/>
      <c r="CTO3" s="18"/>
      <c r="CTP3" s="18"/>
      <c r="CTQ3" s="18"/>
      <c r="CTR3" s="18"/>
      <c r="CTS3" s="18"/>
      <c r="CTT3" s="18"/>
      <c r="CTU3" s="18"/>
      <c r="CTV3" s="18"/>
      <c r="CTW3" s="18"/>
      <c r="CTX3" s="18"/>
      <c r="CTY3" s="18"/>
      <c r="CTZ3" s="18"/>
      <c r="CUA3" s="18"/>
      <c r="CUB3" s="18"/>
      <c r="CUC3" s="18"/>
      <c r="CUD3" s="18"/>
      <c r="CUE3" s="18"/>
      <c r="CUF3" s="18"/>
      <c r="CUG3" s="18"/>
      <c r="CUH3" s="18"/>
      <c r="CUI3" s="18"/>
      <c r="CUJ3" s="18"/>
      <c r="CUK3" s="18"/>
      <c r="CUL3" s="18"/>
      <c r="CUM3" s="18"/>
      <c r="CUN3" s="18"/>
      <c r="CUO3" s="18"/>
      <c r="CUP3" s="18"/>
      <c r="CUQ3" s="18"/>
      <c r="CUR3" s="18"/>
      <c r="CUS3" s="18"/>
      <c r="CUT3" s="18"/>
      <c r="CUU3" s="18"/>
      <c r="CUV3" s="18"/>
      <c r="CUW3" s="18"/>
      <c r="CUX3" s="18"/>
      <c r="CUY3" s="18"/>
      <c r="CUZ3" s="18"/>
      <c r="CVA3" s="18"/>
      <c r="CVB3" s="18"/>
      <c r="CVC3" s="18"/>
      <c r="CVD3" s="18"/>
      <c r="CVE3" s="18"/>
      <c r="CVF3" s="18"/>
      <c r="CVG3" s="18"/>
      <c r="CVH3" s="18"/>
      <c r="CVI3" s="18"/>
      <c r="CVJ3" s="18"/>
      <c r="CVK3" s="18"/>
      <c r="CVL3" s="18"/>
      <c r="CVM3" s="18"/>
      <c r="CVN3" s="18"/>
      <c r="CVO3" s="18"/>
      <c r="CVP3" s="18"/>
      <c r="CVQ3" s="18"/>
      <c r="CVR3" s="18"/>
      <c r="CVS3" s="18"/>
      <c r="CVT3" s="18"/>
      <c r="CVU3" s="18"/>
      <c r="CVV3" s="18"/>
      <c r="CVW3" s="18"/>
      <c r="CVX3" s="18"/>
      <c r="CVY3" s="18"/>
      <c r="CVZ3" s="18"/>
      <c r="CWA3" s="18"/>
      <c r="CWB3" s="18"/>
      <c r="CWC3" s="18"/>
      <c r="CWD3" s="18"/>
      <c r="CWE3" s="18"/>
      <c r="CWF3" s="18"/>
      <c r="CWG3" s="18"/>
      <c r="CWH3" s="18"/>
      <c r="CWI3" s="18"/>
      <c r="CWJ3" s="18"/>
      <c r="CWK3" s="18"/>
      <c r="CWL3" s="18"/>
      <c r="CWM3" s="18"/>
      <c r="CWN3" s="18"/>
      <c r="CWO3" s="18"/>
      <c r="CWP3" s="18"/>
      <c r="CWQ3" s="18"/>
      <c r="CWR3" s="18"/>
      <c r="CWS3" s="18"/>
      <c r="CWT3" s="18"/>
      <c r="CWU3" s="18"/>
      <c r="CWV3" s="18"/>
      <c r="CWW3" s="18"/>
      <c r="CWX3" s="18"/>
      <c r="CWY3" s="18"/>
      <c r="CWZ3" s="18"/>
      <c r="CXA3" s="18"/>
      <c r="CXB3" s="18"/>
      <c r="CXC3" s="18"/>
      <c r="CXD3" s="18"/>
      <c r="CXE3" s="18"/>
      <c r="CXF3" s="18"/>
      <c r="CXG3" s="18"/>
      <c r="CXH3" s="18"/>
      <c r="CXI3" s="18"/>
      <c r="CXJ3" s="18"/>
      <c r="CXK3" s="18"/>
      <c r="CXL3" s="18"/>
      <c r="CXM3" s="18"/>
      <c r="CXN3" s="18"/>
      <c r="CXO3" s="18"/>
      <c r="CXP3" s="18"/>
      <c r="CXQ3" s="18"/>
      <c r="CXR3" s="18"/>
      <c r="CXS3" s="18"/>
      <c r="CXT3" s="18"/>
      <c r="CXU3" s="18"/>
      <c r="CXV3" s="18"/>
      <c r="CXW3" s="18"/>
      <c r="CXX3" s="18"/>
      <c r="CXY3" s="18"/>
      <c r="CXZ3" s="18"/>
      <c r="CYA3" s="18"/>
      <c r="CYB3" s="18"/>
      <c r="CYC3" s="18"/>
      <c r="CYD3" s="18"/>
      <c r="CYE3" s="18"/>
      <c r="CYF3" s="18"/>
      <c r="CYG3" s="18"/>
      <c r="CYH3" s="18"/>
      <c r="CYI3" s="18"/>
      <c r="CYJ3" s="18"/>
      <c r="CYK3" s="18"/>
      <c r="CYL3" s="18"/>
      <c r="CYM3" s="18"/>
      <c r="CYN3" s="18"/>
      <c r="CYO3" s="18"/>
      <c r="CYP3" s="18"/>
      <c r="CYQ3" s="18"/>
      <c r="CYR3" s="18"/>
      <c r="CYS3" s="18"/>
      <c r="CYT3" s="18"/>
      <c r="CYU3" s="18"/>
      <c r="CYV3" s="18"/>
      <c r="CYW3" s="18"/>
      <c r="CYX3" s="18"/>
      <c r="CYY3" s="18"/>
      <c r="CYZ3" s="18"/>
      <c r="CZA3" s="18"/>
      <c r="CZB3" s="18"/>
      <c r="CZC3" s="18"/>
      <c r="CZD3" s="18"/>
      <c r="CZE3" s="18"/>
      <c r="CZF3" s="18"/>
      <c r="CZG3" s="18"/>
      <c r="CZH3" s="18"/>
      <c r="CZI3" s="18"/>
      <c r="CZJ3" s="18"/>
      <c r="CZK3" s="18"/>
      <c r="CZL3" s="18"/>
      <c r="CZM3" s="18"/>
      <c r="CZN3" s="18"/>
      <c r="CZO3" s="18"/>
      <c r="CZP3" s="18"/>
      <c r="CZQ3" s="18"/>
      <c r="CZR3" s="18"/>
      <c r="CZS3" s="18"/>
      <c r="CZT3" s="18"/>
      <c r="CZU3" s="18"/>
      <c r="CZV3" s="18"/>
      <c r="CZW3" s="18"/>
      <c r="CZX3" s="18"/>
      <c r="CZY3" s="18"/>
      <c r="CZZ3" s="18"/>
      <c r="DAA3" s="18"/>
      <c r="DAB3" s="18"/>
      <c r="DAC3" s="18"/>
      <c r="DAD3" s="18"/>
      <c r="DAE3" s="18"/>
      <c r="DAF3" s="18"/>
      <c r="DAG3" s="18"/>
      <c r="DAH3" s="18"/>
      <c r="DAI3" s="18"/>
      <c r="DAJ3" s="18"/>
      <c r="DAK3" s="18"/>
      <c r="DAL3" s="18"/>
      <c r="DAM3" s="18"/>
      <c r="DAN3" s="18"/>
      <c r="DAO3" s="18"/>
      <c r="DAP3" s="18"/>
      <c r="DAQ3" s="18"/>
      <c r="DAR3" s="18"/>
      <c r="DAS3" s="18"/>
      <c r="DAT3" s="18"/>
      <c r="DAU3" s="18"/>
      <c r="DAV3" s="18"/>
      <c r="DAW3" s="18"/>
      <c r="DAX3" s="18"/>
      <c r="DAY3" s="18"/>
      <c r="DAZ3" s="18"/>
      <c r="DBA3" s="18"/>
      <c r="DBB3" s="18"/>
      <c r="DBC3" s="18"/>
      <c r="DBD3" s="18"/>
      <c r="DBE3" s="18"/>
      <c r="DBF3" s="18"/>
      <c r="DBG3" s="18"/>
      <c r="DBH3" s="18"/>
      <c r="DBI3" s="18"/>
      <c r="DBJ3" s="18"/>
      <c r="DBK3" s="18"/>
      <c r="DBL3" s="18"/>
      <c r="DBM3" s="18"/>
      <c r="DBN3" s="18"/>
      <c r="DBO3" s="18"/>
      <c r="DBP3" s="18"/>
      <c r="DBQ3" s="18"/>
      <c r="DBR3" s="18"/>
      <c r="DBS3" s="18"/>
      <c r="DBT3" s="18"/>
      <c r="DBU3" s="18"/>
      <c r="DBV3" s="18"/>
      <c r="DBW3" s="18"/>
      <c r="DBX3" s="18"/>
      <c r="DBY3" s="18"/>
      <c r="DBZ3" s="18"/>
      <c r="DCA3" s="18"/>
      <c r="DCB3" s="18"/>
      <c r="DCC3" s="18"/>
      <c r="DCD3" s="18"/>
      <c r="DCE3" s="18"/>
      <c r="DCF3" s="18"/>
      <c r="DCG3" s="18"/>
      <c r="DCH3" s="18"/>
      <c r="DCI3" s="18"/>
      <c r="DCJ3" s="18"/>
      <c r="DCK3" s="18"/>
      <c r="DCL3" s="18"/>
      <c r="DCM3" s="18"/>
      <c r="DCN3" s="18"/>
      <c r="DCO3" s="18"/>
      <c r="DCP3" s="18"/>
      <c r="DCQ3" s="18"/>
      <c r="DCR3" s="18"/>
      <c r="DCS3" s="18"/>
      <c r="DCT3" s="18"/>
      <c r="DCU3" s="18"/>
      <c r="DCV3" s="18"/>
      <c r="DCW3" s="18"/>
      <c r="DCX3" s="18"/>
      <c r="DCY3" s="18"/>
      <c r="DCZ3" s="18"/>
      <c r="DDA3" s="18"/>
      <c r="DDB3" s="18"/>
      <c r="DDC3" s="18"/>
      <c r="DDD3" s="18"/>
      <c r="DDE3" s="18"/>
      <c r="DDF3" s="18"/>
      <c r="DDG3" s="18"/>
      <c r="DDH3" s="18"/>
      <c r="DDI3" s="18"/>
      <c r="DDJ3" s="18"/>
      <c r="DDK3" s="18"/>
      <c r="DDL3" s="18"/>
      <c r="DDM3" s="18"/>
      <c r="DDN3" s="18"/>
      <c r="DDO3" s="18"/>
      <c r="DDP3" s="18"/>
      <c r="DDQ3" s="18"/>
      <c r="DDR3" s="18"/>
      <c r="DDS3" s="18"/>
      <c r="DDT3" s="18"/>
      <c r="DDU3" s="18"/>
      <c r="DDV3" s="18"/>
      <c r="DDW3" s="18"/>
      <c r="DDX3" s="18"/>
      <c r="DDY3" s="18"/>
      <c r="DDZ3" s="18"/>
      <c r="DEA3" s="18"/>
      <c r="DEB3" s="18"/>
      <c r="DEC3" s="18"/>
      <c r="DED3" s="18"/>
      <c r="DEE3" s="18"/>
      <c r="DEF3" s="18"/>
      <c r="DEG3" s="18"/>
      <c r="DEH3" s="18"/>
      <c r="DEI3" s="18"/>
      <c r="DEJ3" s="18"/>
      <c r="DEK3" s="18"/>
      <c r="DEL3" s="18"/>
      <c r="DEM3" s="18"/>
      <c r="DEN3" s="18"/>
      <c r="DEO3" s="18"/>
      <c r="DEP3" s="18"/>
      <c r="DEQ3" s="18"/>
      <c r="DER3" s="18"/>
      <c r="DES3" s="18"/>
      <c r="DET3" s="18"/>
      <c r="DEU3" s="18"/>
      <c r="DEV3" s="18"/>
      <c r="DEW3" s="18"/>
      <c r="DEX3" s="18"/>
      <c r="DEY3" s="18"/>
      <c r="DEZ3" s="18"/>
      <c r="DFA3" s="18"/>
      <c r="DFB3" s="18"/>
      <c r="DFC3" s="18"/>
      <c r="DFD3" s="18"/>
      <c r="DFE3" s="18"/>
      <c r="DFF3" s="18"/>
      <c r="DFG3" s="18"/>
      <c r="DFH3" s="18"/>
      <c r="DFI3" s="18"/>
      <c r="DFJ3" s="18"/>
      <c r="DFK3" s="18"/>
      <c r="DFL3" s="18"/>
      <c r="DFM3" s="18"/>
      <c r="DFN3" s="18"/>
      <c r="DFO3" s="18"/>
      <c r="DFP3" s="18"/>
      <c r="DFQ3" s="18"/>
      <c r="DFR3" s="18"/>
      <c r="DFS3" s="18"/>
      <c r="DFT3" s="18"/>
      <c r="DFU3" s="18"/>
      <c r="DFV3" s="18"/>
      <c r="DFW3" s="18"/>
      <c r="DFX3" s="18"/>
      <c r="DFY3" s="18"/>
      <c r="DFZ3" s="18"/>
      <c r="DGA3" s="18"/>
      <c r="DGB3" s="18"/>
      <c r="DGC3" s="18"/>
      <c r="DGD3" s="18"/>
      <c r="DGE3" s="18"/>
      <c r="DGF3" s="18"/>
      <c r="DGG3" s="18"/>
      <c r="DGH3" s="18"/>
      <c r="DGI3" s="18"/>
      <c r="DGJ3" s="18"/>
      <c r="DGK3" s="18"/>
      <c r="DGL3" s="18"/>
      <c r="DGM3" s="18"/>
      <c r="DGN3" s="18"/>
      <c r="DGO3" s="18"/>
      <c r="DGP3" s="18"/>
      <c r="DGQ3" s="18"/>
      <c r="DGR3" s="18"/>
      <c r="DGS3" s="18"/>
      <c r="DGT3" s="18"/>
      <c r="DGU3" s="18"/>
      <c r="DGV3" s="18"/>
      <c r="DGW3" s="18"/>
      <c r="DGX3" s="18"/>
      <c r="DGY3" s="18"/>
      <c r="DGZ3" s="18"/>
      <c r="DHA3" s="18"/>
      <c r="DHB3" s="18"/>
      <c r="DHC3" s="18"/>
      <c r="DHD3" s="18"/>
      <c r="DHE3" s="18"/>
      <c r="DHF3" s="18"/>
      <c r="DHG3" s="18"/>
      <c r="DHH3" s="18"/>
      <c r="DHI3" s="18"/>
      <c r="DHJ3" s="18"/>
      <c r="DHK3" s="18"/>
      <c r="DHL3" s="18"/>
      <c r="DHM3" s="18"/>
      <c r="DHN3" s="18"/>
      <c r="DHO3" s="18"/>
      <c r="DHP3" s="18"/>
      <c r="DHQ3" s="18"/>
      <c r="DHR3" s="18"/>
      <c r="DHS3" s="18"/>
      <c r="DHT3" s="18"/>
      <c r="DHU3" s="18"/>
      <c r="DHV3" s="18"/>
      <c r="DHW3" s="18"/>
      <c r="DHX3" s="18"/>
      <c r="DHY3" s="18"/>
      <c r="DHZ3" s="18"/>
      <c r="DIA3" s="18"/>
      <c r="DIB3" s="18"/>
      <c r="DIC3" s="18"/>
      <c r="DID3" s="18"/>
      <c r="DIE3" s="18"/>
      <c r="DIF3" s="18"/>
      <c r="DIG3" s="18"/>
      <c r="DIH3" s="18"/>
      <c r="DII3" s="18"/>
      <c r="DIJ3" s="18"/>
      <c r="DIK3" s="18"/>
      <c r="DIL3" s="18"/>
      <c r="DIM3" s="18"/>
      <c r="DIN3" s="18"/>
      <c r="DIO3" s="18"/>
      <c r="DIP3" s="18"/>
      <c r="DIQ3" s="18"/>
      <c r="DIR3" s="18"/>
      <c r="DIS3" s="18"/>
      <c r="DIT3" s="18"/>
      <c r="DIU3" s="18"/>
      <c r="DIV3" s="18"/>
      <c r="DIW3" s="18"/>
      <c r="DIX3" s="18"/>
      <c r="DIY3" s="18"/>
      <c r="DIZ3" s="18"/>
      <c r="DJA3" s="18"/>
      <c r="DJB3" s="18"/>
      <c r="DJC3" s="18"/>
      <c r="DJD3" s="18"/>
      <c r="DJE3" s="18"/>
      <c r="DJF3" s="18"/>
      <c r="DJG3" s="18"/>
      <c r="DJH3" s="18"/>
      <c r="DJI3" s="18"/>
      <c r="DJJ3" s="18"/>
      <c r="DJK3" s="18"/>
      <c r="DJL3" s="18"/>
      <c r="DJM3" s="18"/>
      <c r="DJN3" s="18"/>
      <c r="DJO3" s="18"/>
      <c r="DJP3" s="18"/>
      <c r="DJQ3" s="18"/>
      <c r="DJR3" s="18"/>
      <c r="DJS3" s="18"/>
      <c r="DJT3" s="18"/>
      <c r="DJU3" s="18"/>
      <c r="DJV3" s="18"/>
      <c r="DJW3" s="18"/>
      <c r="DJX3" s="18"/>
      <c r="DJY3" s="18"/>
      <c r="DJZ3" s="18"/>
      <c r="DKA3" s="18"/>
      <c r="DKB3" s="18"/>
      <c r="DKC3" s="18"/>
      <c r="DKD3" s="18"/>
      <c r="DKE3" s="18"/>
      <c r="DKF3" s="18"/>
      <c r="DKG3" s="18"/>
      <c r="DKH3" s="18"/>
      <c r="DKI3" s="18"/>
      <c r="DKJ3" s="18"/>
      <c r="DKK3" s="18"/>
      <c r="DKL3" s="18"/>
      <c r="DKM3" s="18"/>
      <c r="DKN3" s="18"/>
      <c r="DKO3" s="18"/>
      <c r="DKP3" s="18"/>
      <c r="DKQ3" s="18"/>
      <c r="DKR3" s="18"/>
      <c r="DKS3" s="18"/>
      <c r="DKT3" s="18"/>
      <c r="DKU3" s="18"/>
      <c r="DKV3" s="18"/>
      <c r="DKW3" s="18"/>
      <c r="DKX3" s="18"/>
      <c r="DKY3" s="18"/>
      <c r="DKZ3" s="18"/>
      <c r="DLA3" s="18"/>
      <c r="DLB3" s="18"/>
      <c r="DLC3" s="18"/>
      <c r="DLD3" s="18"/>
      <c r="DLE3" s="18"/>
      <c r="DLF3" s="18"/>
      <c r="DLG3" s="18"/>
      <c r="DLH3" s="18"/>
      <c r="DLI3" s="18"/>
      <c r="DLJ3" s="18"/>
      <c r="DLK3" s="18"/>
      <c r="DLL3" s="18"/>
      <c r="DLM3" s="18"/>
      <c r="DLN3" s="18"/>
      <c r="DLO3" s="18"/>
      <c r="DLP3" s="18"/>
      <c r="DLQ3" s="18"/>
      <c r="DLR3" s="18"/>
      <c r="DLS3" s="18"/>
      <c r="DLT3" s="18"/>
      <c r="DLU3" s="18"/>
      <c r="DLV3" s="18"/>
      <c r="DLW3" s="18"/>
      <c r="DLX3" s="18"/>
      <c r="DLY3" s="18"/>
      <c r="DLZ3" s="18"/>
      <c r="DMA3" s="18"/>
      <c r="DMB3" s="18"/>
      <c r="DMC3" s="18"/>
      <c r="DMD3" s="18"/>
      <c r="DME3" s="18"/>
      <c r="DMF3" s="18"/>
      <c r="DMG3" s="18"/>
      <c r="DMH3" s="18"/>
      <c r="DMI3" s="18"/>
      <c r="DMJ3" s="18"/>
      <c r="DMK3" s="18"/>
      <c r="DML3" s="18"/>
      <c r="DMM3" s="18"/>
      <c r="DMN3" s="18"/>
      <c r="DMO3" s="18"/>
      <c r="DMP3" s="18"/>
      <c r="DMQ3" s="18"/>
      <c r="DMR3" s="18"/>
      <c r="DMS3" s="18"/>
      <c r="DMT3" s="18"/>
      <c r="DMU3" s="18"/>
      <c r="DMV3" s="18"/>
      <c r="DMW3" s="18"/>
      <c r="DMX3" s="18"/>
      <c r="DMY3" s="18"/>
      <c r="DMZ3" s="18"/>
      <c r="DNA3" s="18"/>
      <c r="DNB3" s="18"/>
      <c r="DNC3" s="18"/>
      <c r="DND3" s="18"/>
      <c r="DNE3" s="18"/>
      <c r="DNF3" s="18"/>
      <c r="DNG3" s="18"/>
      <c r="DNH3" s="18"/>
      <c r="DNI3" s="18"/>
      <c r="DNJ3" s="18"/>
      <c r="DNK3" s="18"/>
      <c r="DNL3" s="18"/>
      <c r="DNM3" s="18"/>
      <c r="DNN3" s="18"/>
      <c r="DNO3" s="18"/>
      <c r="DNP3" s="18"/>
      <c r="DNQ3" s="18"/>
      <c r="DNR3" s="18"/>
      <c r="DNS3" s="18"/>
      <c r="DNT3" s="18"/>
      <c r="DNU3" s="18"/>
      <c r="DNV3" s="18"/>
      <c r="DNW3" s="18"/>
      <c r="DNX3" s="18"/>
      <c r="DNY3" s="18"/>
      <c r="DNZ3" s="18"/>
      <c r="DOA3" s="18"/>
      <c r="DOB3" s="18"/>
      <c r="DOC3" s="18"/>
      <c r="DOD3" s="18"/>
      <c r="DOE3" s="18"/>
      <c r="DOF3" s="18"/>
      <c r="DOG3" s="18"/>
      <c r="DOH3" s="18"/>
      <c r="DOI3" s="18"/>
      <c r="DOJ3" s="18"/>
      <c r="DOK3" s="18"/>
      <c r="DOL3" s="18"/>
      <c r="DOM3" s="18"/>
      <c r="DON3" s="18"/>
      <c r="DOO3" s="18"/>
      <c r="DOP3" s="18"/>
      <c r="DOQ3" s="18"/>
      <c r="DOR3" s="18"/>
      <c r="DOS3" s="18"/>
      <c r="DOT3" s="18"/>
      <c r="DOU3" s="18"/>
      <c r="DOV3" s="18"/>
      <c r="DOW3" s="18"/>
      <c r="DOX3" s="18"/>
      <c r="DOY3" s="18"/>
      <c r="DOZ3" s="18"/>
      <c r="DPA3" s="18"/>
      <c r="DPB3" s="18"/>
      <c r="DPC3" s="18"/>
      <c r="DPD3" s="18"/>
      <c r="DPE3" s="18"/>
      <c r="DPF3" s="18"/>
      <c r="DPG3" s="18"/>
      <c r="DPH3" s="18"/>
      <c r="DPI3" s="18"/>
      <c r="DPJ3" s="18"/>
      <c r="DPK3" s="18"/>
      <c r="DPL3" s="18"/>
      <c r="DPM3" s="18"/>
      <c r="DPN3" s="18"/>
      <c r="DPO3" s="18"/>
      <c r="DPP3" s="18"/>
      <c r="DPQ3" s="18"/>
      <c r="DPR3" s="18"/>
      <c r="DPS3" s="18"/>
      <c r="DPT3" s="18"/>
      <c r="DPU3" s="18"/>
      <c r="DPV3" s="18"/>
      <c r="DPW3" s="18"/>
      <c r="DPX3" s="18"/>
      <c r="DPY3" s="18"/>
      <c r="DPZ3" s="18"/>
      <c r="DQA3" s="18"/>
      <c r="DQB3" s="18"/>
      <c r="DQC3" s="18"/>
      <c r="DQD3" s="18"/>
      <c r="DQE3" s="18"/>
      <c r="DQF3" s="18"/>
      <c r="DQG3" s="18"/>
      <c r="DQH3" s="18"/>
      <c r="DQI3" s="18"/>
      <c r="DQJ3" s="18"/>
      <c r="DQK3" s="18"/>
      <c r="DQL3" s="18"/>
      <c r="DQM3" s="18"/>
      <c r="DQN3" s="18"/>
      <c r="DQO3" s="18"/>
      <c r="DQP3" s="18"/>
      <c r="DQQ3" s="18"/>
      <c r="DQR3" s="18"/>
      <c r="DQS3" s="18"/>
      <c r="DQT3" s="18"/>
      <c r="DQU3" s="18"/>
      <c r="DQV3" s="18"/>
      <c r="DQW3" s="18"/>
      <c r="DQX3" s="18"/>
      <c r="DQY3" s="18"/>
      <c r="DQZ3" s="18"/>
      <c r="DRA3" s="18"/>
      <c r="DRB3" s="18"/>
      <c r="DRC3" s="18"/>
      <c r="DRD3" s="18"/>
      <c r="DRE3" s="18"/>
      <c r="DRF3" s="18"/>
      <c r="DRG3" s="18"/>
      <c r="DRH3" s="18"/>
      <c r="DRI3" s="18"/>
      <c r="DRJ3" s="18"/>
      <c r="DRK3" s="18"/>
      <c r="DRL3" s="18"/>
      <c r="DRM3" s="18"/>
      <c r="DRN3" s="18"/>
      <c r="DRO3" s="18"/>
      <c r="DRP3" s="18"/>
      <c r="DRQ3" s="18"/>
      <c r="DRR3" s="18"/>
      <c r="DRS3" s="18"/>
      <c r="DRT3" s="18"/>
      <c r="DRU3" s="18"/>
      <c r="DRV3" s="18"/>
      <c r="DRW3" s="18"/>
      <c r="DRX3" s="18"/>
      <c r="DRY3" s="18"/>
      <c r="DRZ3" s="18"/>
      <c r="DSA3" s="18"/>
      <c r="DSB3" s="18"/>
      <c r="DSC3" s="18"/>
      <c r="DSD3" s="18"/>
      <c r="DSE3" s="18"/>
      <c r="DSF3" s="18"/>
      <c r="DSG3" s="18"/>
      <c r="DSH3" s="18"/>
      <c r="DSI3" s="18"/>
      <c r="DSJ3" s="18"/>
      <c r="DSK3" s="18"/>
      <c r="DSL3" s="18"/>
      <c r="DSM3" s="18"/>
      <c r="DSN3" s="18"/>
      <c r="DSO3" s="18"/>
      <c r="DSP3" s="18"/>
      <c r="DSQ3" s="18"/>
      <c r="DSR3" s="18"/>
      <c r="DSS3" s="18"/>
      <c r="DST3" s="18"/>
      <c r="DSU3" s="18"/>
      <c r="DSV3" s="18"/>
      <c r="DSW3" s="18"/>
      <c r="DSX3" s="18"/>
      <c r="DSY3" s="18"/>
      <c r="DSZ3" s="18"/>
      <c r="DTA3" s="18"/>
      <c r="DTB3" s="18"/>
      <c r="DTC3" s="18"/>
      <c r="DTD3" s="18"/>
      <c r="DTE3" s="18"/>
      <c r="DTF3" s="18"/>
      <c r="DTG3" s="18"/>
      <c r="DTH3" s="18"/>
      <c r="DTI3" s="18"/>
      <c r="DTJ3" s="18"/>
      <c r="DTK3" s="18"/>
      <c r="DTL3" s="18"/>
      <c r="DTM3" s="18"/>
      <c r="DTN3" s="18"/>
      <c r="DTO3" s="18"/>
      <c r="DTP3" s="18"/>
      <c r="DTQ3" s="18"/>
      <c r="DTR3" s="18"/>
      <c r="DTS3" s="18"/>
      <c r="DTT3" s="18"/>
      <c r="DTU3" s="18"/>
      <c r="DTV3" s="18"/>
      <c r="DTW3" s="18"/>
      <c r="DTX3" s="18"/>
      <c r="DTY3" s="18"/>
      <c r="DTZ3" s="18"/>
      <c r="DUA3" s="18"/>
      <c r="DUB3" s="18"/>
      <c r="DUC3" s="18"/>
      <c r="DUD3" s="18"/>
      <c r="DUE3" s="18"/>
      <c r="DUF3" s="18"/>
      <c r="DUG3" s="18"/>
      <c r="DUH3" s="18"/>
      <c r="DUI3" s="18"/>
      <c r="DUJ3" s="18"/>
      <c r="DUK3" s="18"/>
      <c r="DUL3" s="18"/>
      <c r="DUM3" s="18"/>
      <c r="DUN3" s="18"/>
      <c r="DUO3" s="18"/>
      <c r="DUP3" s="18"/>
      <c r="DUQ3" s="18"/>
      <c r="DUR3" s="18"/>
      <c r="DUS3" s="18"/>
      <c r="DUT3" s="18"/>
      <c r="DUU3" s="18"/>
      <c r="DUV3" s="18"/>
      <c r="DUW3" s="18"/>
      <c r="DUX3" s="18"/>
      <c r="DUY3" s="18"/>
      <c r="DUZ3" s="18"/>
      <c r="DVA3" s="18"/>
      <c r="DVB3" s="18"/>
      <c r="DVC3" s="18"/>
      <c r="DVD3" s="18"/>
      <c r="DVE3" s="18"/>
      <c r="DVF3" s="18"/>
      <c r="DVG3" s="18"/>
      <c r="DVH3" s="18"/>
      <c r="DVI3" s="18"/>
      <c r="DVJ3" s="18"/>
      <c r="DVK3" s="18"/>
      <c r="DVL3" s="18"/>
      <c r="DVM3" s="18"/>
      <c r="DVN3" s="18"/>
      <c r="DVO3" s="18"/>
      <c r="DVP3" s="18"/>
      <c r="DVQ3" s="18"/>
      <c r="DVR3" s="18"/>
      <c r="DVS3" s="18"/>
      <c r="DVT3" s="18"/>
      <c r="DVU3" s="18"/>
      <c r="DVV3" s="18"/>
      <c r="DVW3" s="18"/>
      <c r="DVX3" s="18"/>
      <c r="DVY3" s="18"/>
      <c r="DVZ3" s="18"/>
      <c r="DWA3" s="18"/>
      <c r="DWB3" s="18"/>
      <c r="DWC3" s="18"/>
      <c r="DWD3" s="18"/>
      <c r="DWE3" s="18"/>
      <c r="DWF3" s="18"/>
      <c r="DWG3" s="18"/>
      <c r="DWH3" s="18"/>
      <c r="DWI3" s="18"/>
      <c r="DWJ3" s="18"/>
      <c r="DWK3" s="18"/>
      <c r="DWL3" s="18"/>
      <c r="DWM3" s="18"/>
      <c r="DWN3" s="18"/>
      <c r="DWO3" s="18"/>
      <c r="DWP3" s="18"/>
      <c r="DWQ3" s="18"/>
      <c r="DWR3" s="18"/>
      <c r="DWS3" s="18"/>
      <c r="DWT3" s="18"/>
      <c r="DWU3" s="18"/>
      <c r="DWV3" s="18"/>
      <c r="DWW3" s="18"/>
      <c r="DWX3" s="18"/>
      <c r="DWY3" s="18"/>
      <c r="DWZ3" s="18"/>
      <c r="DXA3" s="18"/>
      <c r="DXB3" s="18"/>
      <c r="DXC3" s="18"/>
      <c r="DXD3" s="18"/>
      <c r="DXE3" s="18"/>
      <c r="DXF3" s="18"/>
      <c r="DXG3" s="18"/>
      <c r="DXH3" s="18"/>
      <c r="DXI3" s="18"/>
      <c r="DXJ3" s="18"/>
      <c r="DXK3" s="18"/>
      <c r="DXL3" s="18"/>
      <c r="DXM3" s="18"/>
      <c r="DXN3" s="18"/>
      <c r="DXO3" s="18"/>
      <c r="DXP3" s="18"/>
      <c r="DXQ3" s="18"/>
      <c r="DXR3" s="18"/>
      <c r="DXS3" s="18"/>
      <c r="DXT3" s="18"/>
      <c r="DXU3" s="18"/>
      <c r="DXV3" s="18"/>
      <c r="DXW3" s="18"/>
      <c r="DXX3" s="18"/>
      <c r="DXY3" s="18"/>
      <c r="DXZ3" s="18"/>
      <c r="DYA3" s="18"/>
      <c r="DYB3" s="18"/>
      <c r="DYC3" s="18"/>
      <c r="DYD3" s="18"/>
      <c r="DYE3" s="18"/>
      <c r="DYF3" s="18"/>
      <c r="DYG3" s="18"/>
      <c r="DYH3" s="18"/>
      <c r="DYI3" s="18"/>
      <c r="DYJ3" s="18"/>
      <c r="DYK3" s="18"/>
      <c r="DYL3" s="18"/>
      <c r="DYM3" s="18"/>
      <c r="DYN3" s="18"/>
      <c r="DYO3" s="18"/>
      <c r="DYP3" s="18"/>
      <c r="DYQ3" s="18"/>
      <c r="DYR3" s="18"/>
      <c r="DYS3" s="18"/>
      <c r="DYT3" s="18"/>
      <c r="DYU3" s="18"/>
      <c r="DYV3" s="18"/>
      <c r="DYW3" s="18"/>
      <c r="DYX3" s="18"/>
      <c r="DYY3" s="18"/>
      <c r="DYZ3" s="18"/>
      <c r="DZA3" s="18"/>
      <c r="DZB3" s="18"/>
      <c r="DZC3" s="18"/>
      <c r="DZD3" s="18"/>
      <c r="DZE3" s="18"/>
      <c r="DZF3" s="18"/>
      <c r="DZG3" s="18"/>
      <c r="DZH3" s="18"/>
      <c r="DZI3" s="18"/>
      <c r="DZJ3" s="18"/>
      <c r="DZK3" s="18"/>
      <c r="DZL3" s="18"/>
      <c r="DZM3" s="18"/>
      <c r="DZN3" s="18"/>
      <c r="DZO3" s="18"/>
      <c r="DZP3" s="18"/>
      <c r="DZQ3" s="18"/>
      <c r="DZR3" s="18"/>
      <c r="DZS3" s="18"/>
      <c r="DZT3" s="18"/>
      <c r="DZU3" s="18"/>
      <c r="DZV3" s="18"/>
      <c r="DZW3" s="18"/>
      <c r="DZX3" s="18"/>
      <c r="DZY3" s="18"/>
      <c r="DZZ3" s="18"/>
      <c r="EAA3" s="18"/>
      <c r="EAB3" s="18"/>
      <c r="EAC3" s="18"/>
      <c r="EAD3" s="18"/>
      <c r="EAE3" s="18"/>
      <c r="EAF3" s="18"/>
      <c r="EAG3" s="18"/>
      <c r="EAH3" s="18"/>
      <c r="EAI3" s="18"/>
      <c r="EAJ3" s="18"/>
      <c r="EAK3" s="18"/>
      <c r="EAL3" s="18"/>
      <c r="EAM3" s="18"/>
      <c r="EAN3" s="18"/>
      <c r="EAO3" s="18"/>
      <c r="EAP3" s="18"/>
      <c r="EAQ3" s="18"/>
      <c r="EAR3" s="18"/>
      <c r="EAS3" s="18"/>
      <c r="EAT3" s="18"/>
      <c r="EAU3" s="18"/>
      <c r="EAV3" s="18"/>
      <c r="EAW3" s="18"/>
      <c r="EAX3" s="18"/>
      <c r="EAY3" s="18"/>
      <c r="EAZ3" s="18"/>
      <c r="EBA3" s="18"/>
      <c r="EBB3" s="18"/>
      <c r="EBC3" s="18"/>
      <c r="EBD3" s="18"/>
      <c r="EBE3" s="18"/>
      <c r="EBF3" s="18"/>
      <c r="EBG3" s="18"/>
      <c r="EBH3" s="18"/>
      <c r="EBI3" s="18"/>
      <c r="EBJ3" s="18"/>
      <c r="EBK3" s="18"/>
      <c r="EBL3" s="18"/>
      <c r="EBM3" s="18"/>
      <c r="EBN3" s="18"/>
      <c r="EBO3" s="18"/>
      <c r="EBP3" s="18"/>
      <c r="EBQ3" s="18"/>
      <c r="EBR3" s="18"/>
      <c r="EBS3" s="18"/>
      <c r="EBT3" s="18"/>
      <c r="EBU3" s="18"/>
      <c r="EBV3" s="18"/>
      <c r="EBW3" s="18"/>
      <c r="EBX3" s="18"/>
      <c r="EBY3" s="18"/>
      <c r="EBZ3" s="18"/>
      <c r="ECA3" s="18"/>
      <c r="ECB3" s="18"/>
      <c r="ECC3" s="18"/>
      <c r="ECD3" s="18"/>
      <c r="ECE3" s="18"/>
      <c r="ECF3" s="18"/>
      <c r="ECG3" s="18"/>
      <c r="ECH3" s="18"/>
      <c r="ECI3" s="18"/>
      <c r="ECJ3" s="18"/>
      <c r="ECK3" s="18"/>
      <c r="ECL3" s="18"/>
      <c r="ECM3" s="18"/>
      <c r="ECN3" s="18"/>
      <c r="ECO3" s="18"/>
      <c r="ECP3" s="18"/>
      <c r="ECQ3" s="18"/>
      <c r="ECR3" s="18"/>
      <c r="ECS3" s="18"/>
      <c r="ECT3" s="18"/>
      <c r="ECU3" s="18"/>
      <c r="ECV3" s="18"/>
      <c r="ECW3" s="18"/>
      <c r="ECX3" s="18"/>
      <c r="ECY3" s="18"/>
      <c r="ECZ3" s="18"/>
      <c r="EDA3" s="18"/>
      <c r="EDB3" s="18"/>
      <c r="EDC3" s="18"/>
      <c r="EDD3" s="18"/>
      <c r="EDE3" s="18"/>
      <c r="EDF3" s="18"/>
      <c r="EDG3" s="18"/>
      <c r="EDH3" s="18"/>
      <c r="EDI3" s="18"/>
      <c r="EDJ3" s="18"/>
      <c r="EDK3" s="18"/>
      <c r="EDL3" s="18"/>
      <c r="EDM3" s="18"/>
      <c r="EDN3" s="18"/>
      <c r="EDO3" s="18"/>
      <c r="EDP3" s="18"/>
      <c r="EDQ3" s="18"/>
      <c r="EDR3" s="18"/>
      <c r="EDS3" s="18"/>
      <c r="EDT3" s="18"/>
      <c r="EDU3" s="18"/>
      <c r="EDV3" s="18"/>
      <c r="EDW3" s="18"/>
      <c r="EDX3" s="18"/>
      <c r="EDY3" s="18"/>
      <c r="EDZ3" s="18"/>
      <c r="EEA3" s="18"/>
      <c r="EEB3" s="18"/>
      <c r="EEC3" s="18"/>
      <c r="EED3" s="18"/>
      <c r="EEE3" s="18"/>
      <c r="EEF3" s="18"/>
      <c r="EEG3" s="18"/>
      <c r="EEH3" s="18"/>
      <c r="EEI3" s="18"/>
      <c r="EEJ3" s="18"/>
      <c r="EEK3" s="18"/>
      <c r="EEL3" s="18"/>
      <c r="EEM3" s="18"/>
      <c r="EEN3" s="18"/>
      <c r="EEO3" s="18"/>
      <c r="EEP3" s="18"/>
      <c r="EEQ3" s="18"/>
      <c r="EER3" s="18"/>
      <c r="EES3" s="18"/>
      <c r="EET3" s="18"/>
      <c r="EEU3" s="18"/>
      <c r="EEV3" s="18"/>
      <c r="EEW3" s="18"/>
      <c r="EEX3" s="18"/>
      <c r="EEY3" s="18"/>
      <c r="EEZ3" s="18"/>
      <c r="EFA3" s="18"/>
      <c r="EFB3" s="18"/>
      <c r="EFC3" s="18"/>
      <c r="EFD3" s="18"/>
      <c r="EFE3" s="18"/>
      <c r="EFF3" s="18"/>
      <c r="EFG3" s="18"/>
      <c r="EFH3" s="18"/>
      <c r="EFI3" s="18"/>
      <c r="EFJ3" s="18"/>
      <c r="EFK3" s="18"/>
      <c r="EFL3" s="18"/>
      <c r="EFM3" s="18"/>
      <c r="EFN3" s="18"/>
      <c r="EFO3" s="18"/>
      <c r="EFP3" s="18"/>
      <c r="EFQ3" s="18"/>
      <c r="EFR3" s="18"/>
      <c r="EFS3" s="18"/>
      <c r="EFT3" s="18"/>
      <c r="EFU3" s="18"/>
      <c r="EFV3" s="18"/>
      <c r="EFW3" s="18"/>
      <c r="EFX3" s="18"/>
      <c r="EFY3" s="18"/>
      <c r="EFZ3" s="18"/>
      <c r="EGA3" s="18"/>
      <c r="EGB3" s="18"/>
      <c r="EGC3" s="18"/>
      <c r="EGD3" s="18"/>
      <c r="EGE3" s="18"/>
      <c r="EGF3" s="18"/>
      <c r="EGG3" s="18"/>
      <c r="EGH3" s="18"/>
      <c r="EGI3" s="18"/>
      <c r="EGJ3" s="18"/>
      <c r="EGK3" s="18"/>
      <c r="EGL3" s="18"/>
      <c r="EGM3" s="18"/>
      <c r="EGN3" s="18"/>
      <c r="EGO3" s="18"/>
      <c r="EGP3" s="18"/>
      <c r="EGQ3" s="18"/>
      <c r="EGR3" s="18"/>
      <c r="EGS3" s="18"/>
      <c r="EGT3" s="18"/>
      <c r="EGU3" s="18"/>
      <c r="EGV3" s="18"/>
      <c r="EGW3" s="18"/>
      <c r="EGX3" s="18"/>
      <c r="EGY3" s="18"/>
      <c r="EGZ3" s="18"/>
      <c r="EHA3" s="18"/>
      <c r="EHB3" s="18"/>
      <c r="EHC3" s="18"/>
      <c r="EHD3" s="18"/>
      <c r="EHE3" s="18"/>
      <c r="EHF3" s="18"/>
      <c r="EHG3" s="18"/>
      <c r="EHH3" s="18"/>
      <c r="EHI3" s="18"/>
      <c r="EHJ3" s="18"/>
      <c r="EHK3" s="18"/>
      <c r="EHL3" s="18"/>
      <c r="EHM3" s="18"/>
      <c r="EHN3" s="18"/>
      <c r="EHO3" s="18"/>
      <c r="EHP3" s="18"/>
      <c r="EHQ3" s="18"/>
      <c r="EHR3" s="18"/>
      <c r="EHS3" s="18"/>
      <c r="EHT3" s="18"/>
      <c r="EHU3" s="18"/>
      <c r="EHV3" s="18"/>
      <c r="EHW3" s="18"/>
      <c r="EHX3" s="18"/>
      <c r="EHY3" s="18"/>
      <c r="EHZ3" s="18"/>
      <c r="EIA3" s="18"/>
      <c r="EIB3" s="18"/>
      <c r="EIC3" s="18"/>
      <c r="EID3" s="18"/>
      <c r="EIE3" s="18"/>
      <c r="EIF3" s="18"/>
      <c r="EIG3" s="18"/>
      <c r="EIH3" s="18"/>
      <c r="EII3" s="18"/>
      <c r="EIJ3" s="18"/>
      <c r="EIK3" s="18"/>
      <c r="EIL3" s="18"/>
      <c r="EIM3" s="18"/>
      <c r="EIN3" s="18"/>
      <c r="EIO3" s="18"/>
      <c r="EIP3" s="18"/>
      <c r="EIQ3" s="18"/>
      <c r="EIR3" s="18"/>
      <c r="EIS3" s="18"/>
      <c r="EIT3" s="18"/>
      <c r="EIU3" s="18"/>
      <c r="EIV3" s="18"/>
      <c r="EIW3" s="18"/>
      <c r="EIX3" s="18"/>
      <c r="EIY3" s="18"/>
      <c r="EIZ3" s="18"/>
      <c r="EJA3" s="18"/>
      <c r="EJB3" s="18"/>
      <c r="EJC3" s="18"/>
      <c r="EJD3" s="18"/>
      <c r="EJE3" s="18"/>
      <c r="EJF3" s="18"/>
      <c r="EJG3" s="18"/>
      <c r="EJH3" s="18"/>
      <c r="EJI3" s="18"/>
      <c r="EJJ3" s="18"/>
      <c r="EJK3" s="18"/>
      <c r="EJL3" s="18"/>
      <c r="EJM3" s="18"/>
      <c r="EJN3" s="18"/>
      <c r="EJO3" s="18"/>
      <c r="EJP3" s="18"/>
      <c r="EJQ3" s="18"/>
      <c r="EJR3" s="18"/>
      <c r="EJS3" s="18"/>
      <c r="EJT3" s="18"/>
      <c r="EJU3" s="18"/>
      <c r="EJV3" s="18"/>
      <c r="EJW3" s="18"/>
      <c r="EJX3" s="18"/>
      <c r="EJY3" s="18"/>
      <c r="EJZ3" s="18"/>
      <c r="EKA3" s="18"/>
      <c r="EKB3" s="18"/>
      <c r="EKC3" s="18"/>
      <c r="EKD3" s="18"/>
      <c r="EKE3" s="18"/>
      <c r="EKF3" s="18"/>
      <c r="EKG3" s="18"/>
      <c r="EKH3" s="18"/>
      <c r="EKI3" s="18"/>
      <c r="EKJ3" s="18"/>
      <c r="EKK3" s="18"/>
      <c r="EKL3" s="18"/>
      <c r="EKM3" s="18"/>
      <c r="EKN3" s="18"/>
      <c r="EKO3" s="18"/>
      <c r="EKP3" s="18"/>
      <c r="EKQ3" s="18"/>
      <c r="EKR3" s="18"/>
      <c r="EKS3" s="18"/>
      <c r="EKT3" s="18"/>
      <c r="EKU3" s="18"/>
      <c r="EKV3" s="18"/>
      <c r="EKW3" s="18"/>
      <c r="EKX3" s="18"/>
      <c r="EKY3" s="18"/>
      <c r="EKZ3" s="18"/>
      <c r="ELA3" s="18"/>
      <c r="ELB3" s="18"/>
      <c r="ELC3" s="18"/>
      <c r="ELD3" s="18"/>
      <c r="ELE3" s="18"/>
      <c r="ELF3" s="18"/>
      <c r="ELG3" s="18"/>
      <c r="ELH3" s="18"/>
      <c r="ELI3" s="18"/>
      <c r="ELJ3" s="18"/>
      <c r="ELK3" s="18"/>
      <c r="ELL3" s="18"/>
      <c r="ELM3" s="18"/>
      <c r="ELN3" s="18"/>
      <c r="ELO3" s="18"/>
      <c r="ELP3" s="18"/>
      <c r="ELQ3" s="18"/>
      <c r="ELR3" s="18"/>
      <c r="ELS3" s="18"/>
      <c r="ELT3" s="18"/>
      <c r="ELU3" s="18"/>
      <c r="ELV3" s="18"/>
      <c r="ELW3" s="18"/>
      <c r="ELX3" s="18"/>
      <c r="ELY3" s="18"/>
      <c r="ELZ3" s="18"/>
      <c r="EMA3" s="18"/>
      <c r="EMB3" s="18"/>
      <c r="EMC3" s="18"/>
      <c r="EMD3" s="18"/>
      <c r="EME3" s="18"/>
      <c r="EMF3" s="18"/>
      <c r="EMG3" s="18"/>
      <c r="EMH3" s="18"/>
      <c r="EMI3" s="18"/>
      <c r="EMJ3" s="18"/>
      <c r="EMK3" s="18"/>
      <c r="EML3" s="18"/>
      <c r="EMM3" s="18"/>
      <c r="EMN3" s="18"/>
      <c r="EMO3" s="18"/>
      <c r="EMP3" s="18"/>
      <c r="EMQ3" s="18"/>
      <c r="EMR3" s="18"/>
      <c r="EMS3" s="18"/>
      <c r="EMT3" s="18"/>
      <c r="EMU3" s="18"/>
      <c r="EMV3" s="18"/>
      <c r="EMW3" s="18"/>
      <c r="EMX3" s="18"/>
      <c r="EMY3" s="18"/>
      <c r="EMZ3" s="18"/>
      <c r="ENA3" s="18"/>
      <c r="ENB3" s="18"/>
      <c r="ENC3" s="18"/>
      <c r="END3" s="18"/>
      <c r="ENE3" s="18"/>
      <c r="ENF3" s="18"/>
      <c r="ENG3" s="18"/>
      <c r="ENH3" s="18"/>
      <c r="ENI3" s="18"/>
      <c r="ENJ3" s="18"/>
      <c r="ENK3" s="18"/>
      <c r="ENL3" s="18"/>
      <c r="ENM3" s="18"/>
      <c r="ENN3" s="18"/>
      <c r="ENO3" s="18"/>
      <c r="ENP3" s="18"/>
      <c r="ENQ3" s="18"/>
      <c r="ENR3" s="18"/>
      <c r="ENS3" s="18"/>
      <c r="ENT3" s="18"/>
      <c r="ENU3" s="18"/>
      <c r="ENV3" s="18"/>
      <c r="ENW3" s="18"/>
      <c r="ENX3" s="18"/>
      <c r="ENY3" s="18"/>
      <c r="ENZ3" s="18"/>
      <c r="EOA3" s="18"/>
      <c r="EOB3" s="18"/>
      <c r="EOC3" s="18"/>
      <c r="EOD3" s="18"/>
      <c r="EOE3" s="18"/>
      <c r="EOF3" s="18"/>
      <c r="EOG3" s="18"/>
      <c r="EOH3" s="18"/>
      <c r="EOI3" s="18"/>
      <c r="EOJ3" s="18"/>
      <c r="EOK3" s="18"/>
      <c r="EOL3" s="18"/>
      <c r="EOM3" s="18"/>
      <c r="EON3" s="18"/>
      <c r="EOO3" s="18"/>
      <c r="EOP3" s="18"/>
      <c r="EOQ3" s="18"/>
      <c r="EOR3" s="18"/>
      <c r="EOS3" s="18"/>
      <c r="EOT3" s="18"/>
      <c r="EOU3" s="18"/>
      <c r="EOV3" s="18"/>
      <c r="EOW3" s="18"/>
      <c r="EOX3" s="18"/>
      <c r="EOY3" s="18"/>
      <c r="EOZ3" s="18"/>
      <c r="EPA3" s="18"/>
      <c r="EPB3" s="18"/>
      <c r="EPC3" s="18"/>
      <c r="EPD3" s="18"/>
      <c r="EPE3" s="18"/>
      <c r="EPF3" s="18"/>
      <c r="EPG3" s="18"/>
      <c r="EPH3" s="18"/>
      <c r="EPI3" s="18"/>
      <c r="EPJ3" s="18"/>
      <c r="EPK3" s="18"/>
      <c r="EPL3" s="18"/>
      <c r="EPM3" s="18"/>
      <c r="EPN3" s="18"/>
      <c r="EPO3" s="18"/>
      <c r="EPP3" s="18"/>
      <c r="EPQ3" s="18"/>
      <c r="EPR3" s="18"/>
      <c r="EPS3" s="18"/>
      <c r="EPT3" s="18"/>
      <c r="EPU3" s="18"/>
      <c r="EPV3" s="18"/>
      <c r="EPW3" s="18"/>
      <c r="EPX3" s="18"/>
      <c r="EPY3" s="18"/>
      <c r="EPZ3" s="18"/>
      <c r="EQA3" s="18"/>
      <c r="EQB3" s="18"/>
      <c r="EQC3" s="18"/>
      <c r="EQD3" s="18"/>
      <c r="EQE3" s="18"/>
      <c r="EQF3" s="18"/>
      <c r="EQG3" s="18"/>
      <c r="EQH3" s="18"/>
      <c r="EQI3" s="18"/>
      <c r="EQJ3" s="18"/>
      <c r="EQK3" s="18"/>
      <c r="EQL3" s="18"/>
      <c r="EQM3" s="18"/>
      <c r="EQN3" s="18"/>
      <c r="EQO3" s="18"/>
      <c r="EQP3" s="18"/>
      <c r="EQQ3" s="18"/>
      <c r="EQR3" s="18"/>
      <c r="EQS3" s="18"/>
      <c r="EQT3" s="18"/>
      <c r="EQU3" s="18"/>
      <c r="EQV3" s="18"/>
      <c r="EQW3" s="18"/>
      <c r="EQX3" s="18"/>
      <c r="EQY3" s="18"/>
      <c r="EQZ3" s="18"/>
      <c r="ERA3" s="18"/>
      <c r="ERB3" s="18"/>
      <c r="ERC3" s="18"/>
      <c r="ERD3" s="18"/>
      <c r="ERE3" s="18"/>
      <c r="ERF3" s="18"/>
      <c r="ERG3" s="18"/>
      <c r="ERH3" s="18"/>
      <c r="ERI3" s="18"/>
      <c r="ERJ3" s="18"/>
      <c r="ERK3" s="18"/>
      <c r="ERL3" s="18"/>
      <c r="ERM3" s="18"/>
      <c r="ERN3" s="18"/>
      <c r="ERO3" s="18"/>
      <c r="ERP3" s="18"/>
      <c r="ERQ3" s="18"/>
      <c r="ERR3" s="18"/>
      <c r="ERS3" s="18"/>
      <c r="ERT3" s="18"/>
      <c r="ERU3" s="18"/>
      <c r="ERV3" s="18"/>
      <c r="ERW3" s="18"/>
      <c r="ERX3" s="18"/>
      <c r="ERY3" s="18"/>
      <c r="ERZ3" s="18"/>
      <c r="ESA3" s="18"/>
      <c r="ESB3" s="18"/>
      <c r="ESC3" s="18"/>
      <c r="ESD3" s="18"/>
      <c r="ESE3" s="18"/>
      <c r="ESF3" s="18"/>
      <c r="ESG3" s="18"/>
      <c r="ESH3" s="18"/>
      <c r="ESI3" s="18"/>
      <c r="ESJ3" s="18"/>
      <c r="ESK3" s="18"/>
      <c r="ESL3" s="18"/>
      <c r="ESM3" s="18"/>
      <c r="ESN3" s="18"/>
      <c r="ESO3" s="18"/>
      <c r="ESP3" s="18"/>
      <c r="ESQ3" s="18"/>
      <c r="ESR3" s="18"/>
      <c r="ESS3" s="18"/>
      <c r="EST3" s="18"/>
      <c r="ESU3" s="18"/>
      <c r="ESV3" s="18"/>
      <c r="ESW3" s="18"/>
      <c r="ESX3" s="18"/>
      <c r="ESY3" s="18"/>
      <c r="ESZ3" s="18"/>
      <c r="ETA3" s="18"/>
      <c r="ETB3" s="18"/>
      <c r="ETC3" s="18"/>
      <c r="ETD3" s="18"/>
      <c r="ETE3" s="18"/>
      <c r="ETF3" s="18"/>
      <c r="ETG3" s="18"/>
      <c r="ETH3" s="18"/>
      <c r="ETI3" s="18"/>
      <c r="ETJ3" s="18"/>
      <c r="ETK3" s="18"/>
      <c r="ETL3" s="18"/>
      <c r="ETM3" s="18"/>
      <c r="ETN3" s="18"/>
      <c r="ETO3" s="18"/>
      <c r="ETP3" s="18"/>
      <c r="ETQ3" s="18"/>
      <c r="ETR3" s="18"/>
      <c r="ETS3" s="18"/>
      <c r="ETT3" s="18"/>
      <c r="ETU3" s="18"/>
      <c r="ETV3" s="18"/>
      <c r="ETW3" s="18"/>
      <c r="ETX3" s="18"/>
      <c r="ETY3" s="18"/>
      <c r="ETZ3" s="18"/>
      <c r="EUA3" s="18"/>
      <c r="EUB3" s="18"/>
      <c r="EUC3" s="18"/>
      <c r="EUD3" s="18"/>
      <c r="EUE3" s="18"/>
      <c r="EUF3" s="18"/>
      <c r="EUG3" s="18"/>
      <c r="EUH3" s="18"/>
      <c r="EUI3" s="18"/>
      <c r="EUJ3" s="18"/>
      <c r="EUK3" s="18"/>
      <c r="EUL3" s="18"/>
      <c r="EUM3" s="18"/>
      <c r="EUN3" s="18"/>
      <c r="EUO3" s="18"/>
      <c r="EUP3" s="18"/>
      <c r="EUQ3" s="18"/>
      <c r="EUR3" s="18"/>
      <c r="EUS3" s="18"/>
      <c r="EUT3" s="18"/>
      <c r="EUU3" s="18"/>
      <c r="EUV3" s="18"/>
      <c r="EUW3" s="18"/>
      <c r="EUX3" s="18"/>
      <c r="EUY3" s="18"/>
      <c r="EUZ3" s="18"/>
      <c r="EVA3" s="18"/>
      <c r="EVB3" s="18"/>
      <c r="EVC3" s="18"/>
      <c r="EVD3" s="18"/>
      <c r="EVE3" s="18"/>
      <c r="EVF3" s="18"/>
      <c r="EVG3" s="18"/>
      <c r="EVH3" s="18"/>
      <c r="EVI3" s="18"/>
      <c r="EVJ3" s="18"/>
      <c r="EVK3" s="18"/>
      <c r="EVL3" s="18"/>
      <c r="EVM3" s="18"/>
      <c r="EVN3" s="18"/>
      <c r="EVO3" s="18"/>
      <c r="EVP3" s="18"/>
      <c r="EVQ3" s="18"/>
      <c r="EVR3" s="18"/>
      <c r="EVS3" s="18"/>
      <c r="EVT3" s="18"/>
      <c r="EVU3" s="18"/>
      <c r="EVV3" s="18"/>
      <c r="EVW3" s="18"/>
      <c r="EVX3" s="18"/>
      <c r="EVY3" s="18"/>
      <c r="EVZ3" s="18"/>
      <c r="EWA3" s="18"/>
      <c r="EWB3" s="18"/>
      <c r="EWC3" s="18"/>
      <c r="EWD3" s="18"/>
      <c r="EWE3" s="18"/>
      <c r="EWF3" s="18"/>
      <c r="EWG3" s="18"/>
      <c r="EWH3" s="18"/>
      <c r="EWI3" s="18"/>
      <c r="EWJ3" s="18"/>
      <c r="EWK3" s="18"/>
      <c r="EWL3" s="18"/>
      <c r="EWM3" s="18"/>
      <c r="EWN3" s="18"/>
      <c r="EWO3" s="18"/>
      <c r="EWP3" s="18"/>
      <c r="EWQ3" s="18"/>
      <c r="EWR3" s="18"/>
      <c r="EWS3" s="18"/>
      <c r="EWT3" s="18"/>
      <c r="EWU3" s="18"/>
      <c r="EWV3" s="18"/>
      <c r="EWW3" s="18"/>
      <c r="EWX3" s="18"/>
      <c r="EWY3" s="18"/>
      <c r="EWZ3" s="18"/>
      <c r="EXA3" s="18"/>
      <c r="EXB3" s="18"/>
      <c r="EXC3" s="18"/>
      <c r="EXD3" s="18"/>
      <c r="EXE3" s="18"/>
      <c r="EXF3" s="18"/>
      <c r="EXG3" s="18"/>
      <c r="EXH3" s="18"/>
      <c r="EXI3" s="18"/>
      <c r="EXJ3" s="18"/>
      <c r="EXK3" s="18"/>
      <c r="EXL3" s="18"/>
      <c r="EXM3" s="18"/>
      <c r="EXN3" s="18"/>
      <c r="EXO3" s="18"/>
      <c r="EXP3" s="18"/>
      <c r="EXQ3" s="18"/>
      <c r="EXR3" s="18"/>
      <c r="EXS3" s="18"/>
      <c r="EXT3" s="18"/>
      <c r="EXU3" s="18"/>
      <c r="EXV3" s="18"/>
      <c r="EXW3" s="18"/>
      <c r="EXX3" s="18"/>
      <c r="EXY3" s="18"/>
      <c r="EXZ3" s="18"/>
      <c r="EYA3" s="18"/>
      <c r="EYB3" s="18"/>
      <c r="EYC3" s="18"/>
      <c r="EYD3" s="18"/>
      <c r="EYE3" s="18"/>
      <c r="EYF3" s="18"/>
      <c r="EYG3" s="18"/>
      <c r="EYH3" s="18"/>
      <c r="EYI3" s="18"/>
      <c r="EYJ3" s="18"/>
      <c r="EYK3" s="18"/>
      <c r="EYL3" s="18"/>
      <c r="EYM3" s="18"/>
      <c r="EYN3" s="18"/>
      <c r="EYO3" s="18"/>
      <c r="EYP3" s="18"/>
      <c r="EYQ3" s="18"/>
      <c r="EYR3" s="18"/>
      <c r="EYS3" s="18"/>
      <c r="EYT3" s="18"/>
      <c r="EYU3" s="18"/>
      <c r="EYV3" s="18"/>
      <c r="EYW3" s="18"/>
      <c r="EYX3" s="18"/>
      <c r="EYY3" s="18"/>
      <c r="EYZ3" s="18"/>
      <c r="EZA3" s="18"/>
      <c r="EZB3" s="18"/>
      <c r="EZC3" s="18"/>
      <c r="EZD3" s="18"/>
      <c r="EZE3" s="18"/>
      <c r="EZF3" s="18"/>
      <c r="EZG3" s="18"/>
      <c r="EZH3" s="18"/>
      <c r="EZI3" s="18"/>
      <c r="EZJ3" s="18"/>
      <c r="EZK3" s="18"/>
      <c r="EZL3" s="18"/>
      <c r="EZM3" s="18"/>
      <c r="EZN3" s="18"/>
      <c r="EZO3" s="18"/>
      <c r="EZP3" s="18"/>
      <c r="EZQ3" s="18"/>
      <c r="EZR3" s="18"/>
      <c r="EZS3" s="18"/>
      <c r="EZT3" s="18"/>
      <c r="EZU3" s="18"/>
      <c r="EZV3" s="18"/>
      <c r="EZW3" s="18"/>
      <c r="EZX3" s="18"/>
      <c r="EZY3" s="18"/>
      <c r="EZZ3" s="18"/>
      <c r="FAA3" s="18"/>
      <c r="FAB3" s="18"/>
      <c r="FAC3" s="18"/>
      <c r="FAD3" s="18"/>
      <c r="FAE3" s="18"/>
      <c r="FAF3" s="18"/>
      <c r="FAG3" s="18"/>
      <c r="FAH3" s="18"/>
      <c r="FAI3" s="18"/>
      <c r="FAJ3" s="18"/>
      <c r="FAK3" s="18"/>
      <c r="FAL3" s="18"/>
      <c r="FAM3" s="18"/>
      <c r="FAN3" s="18"/>
      <c r="FAO3" s="18"/>
      <c r="FAP3" s="18"/>
      <c r="FAQ3" s="18"/>
      <c r="FAR3" s="18"/>
      <c r="FAS3" s="18"/>
      <c r="FAT3" s="18"/>
      <c r="FAU3" s="18"/>
      <c r="FAV3" s="18"/>
      <c r="FAW3" s="18"/>
      <c r="FAX3" s="18"/>
      <c r="FAY3" s="18"/>
      <c r="FAZ3" s="18"/>
      <c r="FBA3" s="18"/>
      <c r="FBB3" s="18"/>
      <c r="FBC3" s="18"/>
      <c r="FBD3" s="18"/>
      <c r="FBE3" s="18"/>
      <c r="FBF3" s="18"/>
      <c r="FBG3" s="18"/>
      <c r="FBH3" s="18"/>
      <c r="FBI3" s="18"/>
      <c r="FBJ3" s="18"/>
      <c r="FBK3" s="18"/>
      <c r="FBL3" s="18"/>
      <c r="FBM3" s="18"/>
      <c r="FBN3" s="18"/>
      <c r="FBO3" s="18"/>
      <c r="FBP3" s="18"/>
      <c r="FBQ3" s="18"/>
      <c r="FBR3" s="18"/>
      <c r="FBS3" s="18"/>
      <c r="FBT3" s="18"/>
      <c r="FBU3" s="18"/>
      <c r="FBV3" s="18"/>
      <c r="FBW3" s="18"/>
      <c r="FBX3" s="18"/>
      <c r="FBY3" s="18"/>
      <c r="FBZ3" s="18"/>
      <c r="FCA3" s="18"/>
      <c r="FCB3" s="18"/>
      <c r="FCC3" s="18"/>
      <c r="FCD3" s="18"/>
      <c r="FCE3" s="18"/>
      <c r="FCF3" s="18"/>
      <c r="FCG3" s="18"/>
      <c r="FCH3" s="18"/>
      <c r="FCI3" s="18"/>
      <c r="FCJ3" s="18"/>
      <c r="FCK3" s="18"/>
      <c r="FCL3" s="18"/>
      <c r="FCM3" s="18"/>
      <c r="FCN3" s="18"/>
      <c r="FCO3" s="18"/>
      <c r="FCP3" s="18"/>
      <c r="FCQ3" s="18"/>
      <c r="FCR3" s="18"/>
      <c r="FCS3" s="18"/>
      <c r="FCT3" s="18"/>
      <c r="FCU3" s="18"/>
      <c r="FCV3" s="18"/>
      <c r="FCW3" s="18"/>
      <c r="FCX3" s="18"/>
      <c r="FCY3" s="18"/>
      <c r="FCZ3" s="18"/>
      <c r="FDA3" s="18"/>
      <c r="FDB3" s="18"/>
      <c r="FDC3" s="18"/>
      <c r="FDD3" s="18"/>
      <c r="FDE3" s="18"/>
      <c r="FDF3" s="18"/>
      <c r="FDG3" s="18"/>
      <c r="FDH3" s="18"/>
      <c r="FDI3" s="18"/>
      <c r="FDJ3" s="18"/>
      <c r="FDK3" s="18"/>
      <c r="FDL3" s="18"/>
      <c r="FDM3" s="18"/>
      <c r="FDN3" s="18"/>
      <c r="FDO3" s="18"/>
      <c r="FDP3" s="18"/>
      <c r="FDQ3" s="18"/>
      <c r="FDR3" s="18"/>
      <c r="FDS3" s="18"/>
      <c r="FDT3" s="18"/>
      <c r="FDU3" s="18"/>
      <c r="FDV3" s="18"/>
      <c r="FDW3" s="18"/>
      <c r="FDX3" s="18"/>
      <c r="FDY3" s="18"/>
      <c r="FDZ3" s="18"/>
      <c r="FEA3" s="18"/>
      <c r="FEB3" s="18"/>
      <c r="FEC3" s="18"/>
      <c r="FED3" s="18"/>
      <c r="FEE3" s="18"/>
      <c r="FEF3" s="18"/>
      <c r="FEG3" s="18"/>
      <c r="FEH3" s="18"/>
      <c r="FEI3" s="18"/>
      <c r="FEJ3" s="18"/>
      <c r="FEK3" s="18"/>
      <c r="FEL3" s="18"/>
      <c r="FEM3" s="18"/>
      <c r="FEN3" s="18"/>
      <c r="FEO3" s="18"/>
      <c r="FEP3" s="18"/>
      <c r="FEQ3" s="18"/>
      <c r="FER3" s="18"/>
      <c r="FES3" s="18"/>
      <c r="FET3" s="18"/>
      <c r="FEU3" s="18"/>
      <c r="FEV3" s="18"/>
      <c r="FEW3" s="18"/>
      <c r="FEX3" s="18"/>
      <c r="FEY3" s="18"/>
      <c r="FEZ3" s="18"/>
      <c r="FFA3" s="18"/>
      <c r="FFB3" s="18"/>
      <c r="FFC3" s="18"/>
      <c r="FFD3" s="18"/>
      <c r="FFE3" s="18"/>
      <c r="FFF3" s="18"/>
      <c r="FFG3" s="18"/>
      <c r="FFH3" s="18"/>
      <c r="FFI3" s="18"/>
      <c r="FFJ3" s="18"/>
      <c r="FFK3" s="18"/>
      <c r="FFL3" s="18"/>
      <c r="FFM3" s="18"/>
      <c r="FFN3" s="18"/>
      <c r="FFO3" s="18"/>
      <c r="FFP3" s="18"/>
      <c r="FFQ3" s="18"/>
      <c r="FFR3" s="18"/>
      <c r="FFS3" s="18"/>
      <c r="FFT3" s="18"/>
      <c r="FFU3" s="18"/>
      <c r="FFV3" s="18"/>
      <c r="FFW3" s="18"/>
      <c r="FFX3" s="18"/>
      <c r="FFY3" s="18"/>
      <c r="FFZ3" s="18"/>
      <c r="FGA3" s="18"/>
      <c r="FGB3" s="18"/>
      <c r="FGC3" s="18"/>
      <c r="FGD3" s="18"/>
      <c r="FGE3" s="18"/>
      <c r="FGF3" s="18"/>
      <c r="FGG3" s="18"/>
      <c r="FGH3" s="18"/>
      <c r="FGI3" s="18"/>
      <c r="FGJ3" s="18"/>
      <c r="FGK3" s="18"/>
      <c r="FGL3" s="18"/>
      <c r="FGM3" s="18"/>
      <c r="FGN3" s="18"/>
      <c r="FGO3" s="18"/>
      <c r="FGP3" s="18"/>
      <c r="FGQ3" s="18"/>
      <c r="FGR3" s="18"/>
      <c r="FGS3" s="18"/>
      <c r="FGT3" s="18"/>
      <c r="FGU3" s="18"/>
      <c r="FGV3" s="18"/>
      <c r="FGW3" s="18"/>
      <c r="FGX3" s="18"/>
      <c r="FGY3" s="18"/>
      <c r="FGZ3" s="18"/>
      <c r="FHA3" s="18"/>
      <c r="FHB3" s="18"/>
      <c r="FHC3" s="18"/>
      <c r="FHD3" s="18"/>
      <c r="FHE3" s="18"/>
      <c r="FHF3" s="18"/>
      <c r="FHG3" s="18"/>
      <c r="FHH3" s="18"/>
      <c r="FHI3" s="18"/>
      <c r="FHJ3" s="18"/>
      <c r="FHK3" s="18"/>
      <c r="FHL3" s="18"/>
      <c r="FHM3" s="18"/>
      <c r="FHN3" s="18"/>
      <c r="FHO3" s="18"/>
      <c r="FHP3" s="18"/>
      <c r="FHQ3" s="18"/>
      <c r="FHR3" s="18"/>
      <c r="FHS3" s="18"/>
      <c r="FHT3" s="18"/>
      <c r="FHU3" s="18"/>
      <c r="FHV3" s="18"/>
      <c r="FHW3" s="18"/>
      <c r="FHX3" s="18"/>
      <c r="FHY3" s="18"/>
      <c r="FHZ3" s="18"/>
      <c r="FIA3" s="18"/>
      <c r="FIB3" s="18"/>
      <c r="FIC3" s="18"/>
      <c r="FID3" s="18"/>
      <c r="FIE3" s="18"/>
      <c r="FIF3" s="18"/>
      <c r="FIG3" s="18"/>
      <c r="FIH3" s="18"/>
      <c r="FII3" s="18"/>
      <c r="FIJ3" s="18"/>
      <c r="FIK3" s="18"/>
      <c r="FIL3" s="18"/>
      <c r="FIM3" s="18"/>
      <c r="FIN3" s="18"/>
      <c r="FIO3" s="18"/>
      <c r="FIP3" s="18"/>
      <c r="FIQ3" s="18"/>
      <c r="FIR3" s="18"/>
      <c r="FIS3" s="18"/>
      <c r="FIT3" s="18"/>
      <c r="FIU3" s="18"/>
      <c r="FIV3" s="18"/>
      <c r="FIW3" s="18"/>
      <c r="FIX3" s="18"/>
      <c r="FIY3" s="18"/>
      <c r="FIZ3" s="18"/>
      <c r="FJA3" s="18"/>
      <c r="FJB3" s="18"/>
      <c r="FJC3" s="18"/>
      <c r="FJD3" s="18"/>
      <c r="FJE3" s="18"/>
      <c r="FJF3" s="18"/>
      <c r="FJG3" s="18"/>
      <c r="FJH3" s="18"/>
      <c r="FJI3" s="18"/>
      <c r="FJJ3" s="18"/>
      <c r="FJK3" s="18"/>
      <c r="FJL3" s="18"/>
      <c r="FJM3" s="18"/>
      <c r="FJN3" s="18"/>
      <c r="FJO3" s="18"/>
      <c r="FJP3" s="18"/>
      <c r="FJQ3" s="18"/>
      <c r="FJR3" s="18"/>
      <c r="FJS3" s="18"/>
      <c r="FJT3" s="18"/>
      <c r="FJU3" s="18"/>
      <c r="FJV3" s="18"/>
      <c r="FJW3" s="18"/>
      <c r="FJX3" s="18"/>
      <c r="FJY3" s="18"/>
      <c r="FJZ3" s="18"/>
      <c r="FKA3" s="18"/>
      <c r="FKB3" s="18"/>
      <c r="FKC3" s="18"/>
      <c r="FKD3" s="18"/>
      <c r="FKE3" s="18"/>
      <c r="FKF3" s="18"/>
      <c r="FKG3" s="18"/>
      <c r="FKH3" s="18"/>
      <c r="FKI3" s="18"/>
      <c r="FKJ3" s="18"/>
      <c r="FKK3" s="18"/>
      <c r="FKL3" s="18"/>
      <c r="FKM3" s="18"/>
      <c r="FKN3" s="18"/>
      <c r="FKO3" s="18"/>
      <c r="FKP3" s="18"/>
      <c r="FKQ3" s="18"/>
      <c r="FKR3" s="18"/>
      <c r="FKS3" s="18"/>
      <c r="FKT3" s="18"/>
      <c r="FKU3" s="18"/>
      <c r="FKV3" s="18"/>
      <c r="FKW3" s="18"/>
      <c r="FKX3" s="18"/>
      <c r="FKY3" s="18"/>
      <c r="FKZ3" s="18"/>
      <c r="FLA3" s="18"/>
      <c r="FLB3" s="18"/>
      <c r="FLC3" s="18"/>
      <c r="FLD3" s="18"/>
      <c r="FLE3" s="18"/>
      <c r="FLF3" s="18"/>
      <c r="FLG3" s="18"/>
      <c r="FLH3" s="18"/>
      <c r="FLI3" s="18"/>
      <c r="FLJ3" s="18"/>
      <c r="FLK3" s="18"/>
      <c r="FLL3" s="18"/>
      <c r="FLM3" s="18"/>
      <c r="FLN3" s="18"/>
      <c r="FLO3" s="18"/>
      <c r="FLP3" s="18"/>
      <c r="FLQ3" s="18"/>
      <c r="FLR3" s="18"/>
      <c r="FLS3" s="18"/>
      <c r="FLT3" s="18"/>
      <c r="FLU3" s="18"/>
      <c r="FLV3" s="18"/>
      <c r="FLW3" s="18"/>
      <c r="FLX3" s="18"/>
      <c r="FLY3" s="18"/>
      <c r="FLZ3" s="18"/>
      <c r="FMA3" s="18"/>
      <c r="FMB3" s="18"/>
      <c r="FMC3" s="18"/>
      <c r="FMD3" s="18"/>
      <c r="FME3" s="18"/>
      <c r="FMF3" s="18"/>
      <c r="FMG3" s="18"/>
      <c r="FMH3" s="18"/>
      <c r="FMI3" s="18"/>
      <c r="FMJ3" s="18"/>
      <c r="FMK3" s="18"/>
      <c r="FML3" s="18"/>
      <c r="FMM3" s="18"/>
      <c r="FMN3" s="18"/>
      <c r="FMO3" s="18"/>
      <c r="FMP3" s="18"/>
      <c r="FMQ3" s="18"/>
      <c r="FMR3" s="18"/>
      <c r="FMS3" s="18"/>
      <c r="FMT3" s="18"/>
      <c r="FMU3" s="18"/>
      <c r="FMV3" s="18"/>
      <c r="FMW3" s="18"/>
      <c r="FMX3" s="18"/>
      <c r="FMY3" s="18"/>
      <c r="FMZ3" s="18"/>
      <c r="FNA3" s="18"/>
      <c r="FNB3" s="18"/>
      <c r="FNC3" s="18"/>
      <c r="FND3" s="18"/>
      <c r="FNE3" s="18"/>
      <c r="FNF3" s="18"/>
      <c r="FNG3" s="18"/>
      <c r="FNH3" s="18"/>
      <c r="FNI3" s="18"/>
      <c r="FNJ3" s="18"/>
      <c r="FNK3" s="18"/>
      <c r="FNL3" s="18"/>
      <c r="FNM3" s="18"/>
      <c r="FNN3" s="18"/>
      <c r="FNO3" s="18"/>
      <c r="FNP3" s="18"/>
      <c r="FNQ3" s="18"/>
      <c r="FNR3" s="18"/>
      <c r="FNS3" s="18"/>
      <c r="FNT3" s="18"/>
      <c r="FNU3" s="18"/>
      <c r="FNV3" s="18"/>
      <c r="FNW3" s="18"/>
      <c r="FNX3" s="18"/>
      <c r="FNY3" s="18"/>
      <c r="FNZ3" s="18"/>
      <c r="FOA3" s="18"/>
      <c r="FOB3" s="18"/>
      <c r="FOC3" s="18"/>
      <c r="FOD3" s="18"/>
      <c r="FOE3" s="18"/>
      <c r="FOF3" s="18"/>
      <c r="FOG3" s="18"/>
      <c r="FOH3" s="18"/>
      <c r="FOI3" s="18"/>
      <c r="FOJ3" s="18"/>
      <c r="FOK3" s="18"/>
      <c r="FOL3" s="18"/>
      <c r="FOM3" s="18"/>
      <c r="FON3" s="18"/>
      <c r="FOO3" s="18"/>
      <c r="FOP3" s="18"/>
      <c r="FOQ3" s="18"/>
      <c r="FOR3" s="18"/>
      <c r="FOS3" s="18"/>
      <c r="FOT3" s="18"/>
      <c r="FOU3" s="18"/>
      <c r="FOV3" s="18"/>
      <c r="FOW3" s="18"/>
      <c r="FOX3" s="18"/>
      <c r="FOY3" s="18"/>
      <c r="FOZ3" s="18"/>
      <c r="FPA3" s="18"/>
      <c r="FPB3" s="18"/>
      <c r="FPC3" s="18"/>
      <c r="FPD3" s="18"/>
      <c r="FPE3" s="18"/>
      <c r="FPF3" s="18"/>
      <c r="FPG3" s="18"/>
      <c r="FPH3" s="18"/>
      <c r="FPI3" s="18"/>
      <c r="FPJ3" s="18"/>
      <c r="FPK3" s="18"/>
      <c r="FPL3" s="18"/>
      <c r="FPM3" s="18"/>
      <c r="FPN3" s="18"/>
      <c r="FPO3" s="18"/>
      <c r="FPP3" s="18"/>
      <c r="FPQ3" s="18"/>
      <c r="FPR3" s="18"/>
      <c r="FPS3" s="18"/>
      <c r="FPT3" s="18"/>
      <c r="FPU3" s="18"/>
      <c r="FPV3" s="18"/>
      <c r="FPW3" s="18"/>
      <c r="FPX3" s="18"/>
      <c r="FPY3" s="18"/>
      <c r="FPZ3" s="18"/>
      <c r="FQA3" s="18"/>
      <c r="FQB3" s="18"/>
      <c r="FQC3" s="18"/>
      <c r="FQD3" s="18"/>
      <c r="FQE3" s="18"/>
      <c r="FQF3" s="18"/>
      <c r="FQG3" s="18"/>
      <c r="FQH3" s="18"/>
      <c r="FQI3" s="18"/>
      <c r="FQJ3" s="18"/>
      <c r="FQK3" s="18"/>
      <c r="FQL3" s="18"/>
      <c r="FQM3" s="18"/>
      <c r="FQN3" s="18"/>
      <c r="FQO3" s="18"/>
      <c r="FQP3" s="18"/>
      <c r="FQQ3" s="18"/>
      <c r="FQR3" s="18"/>
      <c r="FQS3" s="18"/>
      <c r="FQT3" s="18"/>
      <c r="FQU3" s="18"/>
      <c r="FQV3" s="18"/>
      <c r="FQW3" s="18"/>
      <c r="FQX3" s="18"/>
      <c r="FQY3" s="18"/>
      <c r="FQZ3" s="18"/>
      <c r="FRA3" s="18"/>
      <c r="FRB3" s="18"/>
      <c r="FRC3" s="18"/>
      <c r="FRD3" s="18"/>
      <c r="FRE3" s="18"/>
      <c r="FRF3" s="18"/>
      <c r="FRG3" s="18"/>
      <c r="FRH3" s="18"/>
      <c r="FRI3" s="18"/>
      <c r="FRJ3" s="18"/>
      <c r="FRK3" s="18"/>
      <c r="FRL3" s="18"/>
      <c r="FRM3" s="18"/>
      <c r="FRN3" s="18"/>
      <c r="FRO3" s="18"/>
      <c r="FRP3" s="18"/>
      <c r="FRQ3" s="18"/>
      <c r="FRR3" s="18"/>
      <c r="FRS3" s="18"/>
      <c r="FRT3" s="18"/>
      <c r="FRU3" s="18"/>
      <c r="FRV3" s="18"/>
      <c r="FRW3" s="18"/>
      <c r="FRX3" s="18"/>
      <c r="FRY3" s="18"/>
      <c r="FRZ3" s="18"/>
      <c r="FSA3" s="18"/>
      <c r="FSB3" s="18"/>
      <c r="FSC3" s="18"/>
      <c r="FSD3" s="18"/>
      <c r="FSE3" s="18"/>
      <c r="FSF3" s="18"/>
      <c r="FSG3" s="18"/>
      <c r="FSH3" s="18"/>
      <c r="FSI3" s="18"/>
      <c r="FSJ3" s="18"/>
      <c r="FSK3" s="18"/>
      <c r="FSL3" s="18"/>
      <c r="FSM3" s="18"/>
      <c r="FSN3" s="18"/>
      <c r="FSO3" s="18"/>
      <c r="FSP3" s="18"/>
      <c r="FSQ3" s="18"/>
      <c r="FSR3" s="18"/>
      <c r="FSS3" s="18"/>
      <c r="FST3" s="18"/>
      <c r="FSU3" s="18"/>
      <c r="FSV3" s="18"/>
      <c r="FSW3" s="18"/>
      <c r="FSX3" s="18"/>
      <c r="FSY3" s="18"/>
      <c r="FSZ3" s="18"/>
      <c r="FTA3" s="18"/>
      <c r="FTB3" s="18"/>
      <c r="FTC3" s="18"/>
      <c r="FTD3" s="18"/>
      <c r="FTE3" s="18"/>
      <c r="FTF3" s="18"/>
      <c r="FTG3" s="18"/>
      <c r="FTH3" s="18"/>
      <c r="FTI3" s="18"/>
      <c r="FTJ3" s="18"/>
      <c r="FTK3" s="18"/>
      <c r="FTL3" s="18"/>
      <c r="FTM3" s="18"/>
      <c r="FTN3" s="18"/>
      <c r="FTO3" s="18"/>
      <c r="FTP3" s="18"/>
      <c r="FTQ3" s="18"/>
      <c r="FTR3" s="18"/>
      <c r="FTS3" s="18"/>
      <c r="FTT3" s="18"/>
      <c r="FTU3" s="18"/>
      <c r="FTV3" s="18"/>
      <c r="FTW3" s="18"/>
      <c r="FTX3" s="18"/>
      <c r="FTY3" s="18"/>
      <c r="FTZ3" s="18"/>
      <c r="FUA3" s="18"/>
      <c r="FUB3" s="18"/>
      <c r="FUC3" s="18"/>
      <c r="FUD3" s="18"/>
      <c r="FUE3" s="18"/>
      <c r="FUF3" s="18"/>
      <c r="FUG3" s="18"/>
      <c r="FUH3" s="18"/>
      <c r="FUI3" s="18"/>
      <c r="FUJ3" s="18"/>
      <c r="FUK3" s="18"/>
      <c r="FUL3" s="18"/>
      <c r="FUM3" s="18"/>
      <c r="FUN3" s="18"/>
      <c r="FUO3" s="18"/>
      <c r="FUP3" s="18"/>
      <c r="FUQ3" s="18"/>
      <c r="FUR3" s="18"/>
      <c r="FUS3" s="18"/>
      <c r="FUT3" s="18"/>
      <c r="FUU3" s="18"/>
      <c r="FUV3" s="18"/>
      <c r="FUW3" s="18"/>
      <c r="FUX3" s="18"/>
      <c r="FUY3" s="18"/>
      <c r="FUZ3" s="18"/>
      <c r="FVA3" s="18"/>
      <c r="FVB3" s="18"/>
      <c r="FVC3" s="18"/>
      <c r="FVD3" s="18"/>
      <c r="FVE3" s="18"/>
      <c r="FVF3" s="18"/>
      <c r="FVG3" s="18"/>
      <c r="FVH3" s="18"/>
      <c r="FVI3" s="18"/>
      <c r="FVJ3" s="18"/>
      <c r="FVK3" s="18"/>
      <c r="FVL3" s="18"/>
      <c r="FVM3" s="18"/>
      <c r="FVN3" s="18"/>
      <c r="FVO3" s="18"/>
      <c r="FVP3" s="18"/>
      <c r="FVQ3" s="18"/>
      <c r="FVR3" s="18"/>
      <c r="FVS3" s="18"/>
      <c r="FVT3" s="18"/>
      <c r="FVU3" s="18"/>
      <c r="FVV3" s="18"/>
      <c r="FVW3" s="18"/>
      <c r="FVX3" s="18"/>
      <c r="FVY3" s="18"/>
      <c r="FVZ3" s="18"/>
      <c r="FWA3" s="18"/>
      <c r="FWB3" s="18"/>
      <c r="FWC3" s="18"/>
      <c r="FWD3" s="18"/>
      <c r="FWE3" s="18"/>
      <c r="FWF3" s="18"/>
      <c r="FWG3" s="18"/>
      <c r="FWH3" s="18"/>
      <c r="FWI3" s="18"/>
      <c r="FWJ3" s="18"/>
      <c r="FWK3" s="18"/>
      <c r="FWL3" s="18"/>
      <c r="FWM3" s="18"/>
      <c r="FWN3" s="18"/>
      <c r="FWO3" s="18"/>
      <c r="FWP3" s="18"/>
      <c r="FWQ3" s="18"/>
      <c r="FWR3" s="18"/>
      <c r="FWS3" s="18"/>
      <c r="FWT3" s="18"/>
      <c r="FWU3" s="18"/>
      <c r="FWV3" s="18"/>
      <c r="FWW3" s="18"/>
      <c r="FWX3" s="18"/>
      <c r="FWY3" s="18"/>
      <c r="FWZ3" s="18"/>
      <c r="FXA3" s="18"/>
      <c r="FXB3" s="18"/>
      <c r="FXC3" s="18"/>
      <c r="FXD3" s="18"/>
      <c r="FXE3" s="18"/>
      <c r="FXF3" s="18"/>
      <c r="FXG3" s="18"/>
      <c r="FXH3" s="18"/>
      <c r="FXI3" s="18"/>
      <c r="FXJ3" s="18"/>
      <c r="FXK3" s="18"/>
      <c r="FXL3" s="18"/>
      <c r="FXM3" s="18"/>
      <c r="FXN3" s="18"/>
      <c r="FXO3" s="18"/>
      <c r="FXP3" s="18"/>
      <c r="FXQ3" s="18"/>
      <c r="FXR3" s="18"/>
      <c r="FXS3" s="18"/>
      <c r="FXT3" s="18"/>
      <c r="FXU3" s="18"/>
      <c r="FXV3" s="18"/>
      <c r="FXW3" s="18"/>
      <c r="FXX3" s="18"/>
      <c r="FXY3" s="18"/>
      <c r="FXZ3" s="18"/>
      <c r="FYA3" s="18"/>
      <c r="FYB3" s="18"/>
      <c r="FYC3" s="18"/>
      <c r="FYD3" s="18"/>
      <c r="FYE3" s="18"/>
      <c r="FYF3" s="18"/>
      <c r="FYG3" s="18"/>
      <c r="FYH3" s="18"/>
      <c r="FYI3" s="18"/>
      <c r="FYJ3" s="18"/>
      <c r="FYK3" s="18"/>
      <c r="FYL3" s="18"/>
      <c r="FYM3" s="18"/>
      <c r="FYN3" s="18"/>
      <c r="FYO3" s="18"/>
      <c r="FYP3" s="18"/>
      <c r="FYQ3" s="18"/>
      <c r="FYR3" s="18"/>
      <c r="FYS3" s="18"/>
      <c r="FYT3" s="18"/>
      <c r="FYU3" s="18"/>
      <c r="FYV3" s="18"/>
      <c r="FYW3" s="18"/>
      <c r="FYX3" s="18"/>
      <c r="FYY3" s="18"/>
      <c r="FYZ3" s="18"/>
      <c r="FZA3" s="18"/>
      <c r="FZB3" s="18"/>
      <c r="FZC3" s="18"/>
      <c r="FZD3" s="18"/>
      <c r="FZE3" s="18"/>
      <c r="FZF3" s="18"/>
      <c r="FZG3" s="18"/>
      <c r="FZH3" s="18"/>
      <c r="FZI3" s="18"/>
      <c r="FZJ3" s="18"/>
      <c r="FZK3" s="18"/>
      <c r="FZL3" s="18"/>
      <c r="FZM3" s="18"/>
      <c r="FZN3" s="18"/>
      <c r="FZO3" s="18"/>
      <c r="FZP3" s="18"/>
      <c r="FZQ3" s="18"/>
      <c r="FZR3" s="18"/>
      <c r="FZS3" s="18"/>
      <c r="FZT3" s="18"/>
      <c r="FZU3" s="18"/>
      <c r="FZV3" s="18"/>
      <c r="FZW3" s="18"/>
      <c r="FZX3" s="18"/>
      <c r="FZY3" s="18"/>
      <c r="FZZ3" s="18"/>
      <c r="GAA3" s="18"/>
      <c r="GAB3" s="18"/>
      <c r="GAC3" s="18"/>
      <c r="GAD3" s="18"/>
      <c r="GAE3" s="18"/>
      <c r="GAF3" s="18"/>
      <c r="GAG3" s="18"/>
      <c r="GAH3" s="18"/>
      <c r="GAI3" s="18"/>
      <c r="GAJ3" s="18"/>
      <c r="GAK3" s="18"/>
      <c r="GAL3" s="18"/>
      <c r="GAM3" s="18"/>
      <c r="GAN3" s="18"/>
      <c r="GAO3" s="18"/>
      <c r="GAP3" s="18"/>
      <c r="GAQ3" s="18"/>
      <c r="GAR3" s="18"/>
      <c r="GAS3" s="18"/>
      <c r="GAT3" s="18"/>
      <c r="GAU3" s="18"/>
      <c r="GAV3" s="18"/>
      <c r="GAW3" s="18"/>
      <c r="GAX3" s="18"/>
      <c r="GAY3" s="18"/>
      <c r="GAZ3" s="18"/>
      <c r="GBA3" s="18"/>
      <c r="GBB3" s="18"/>
      <c r="GBC3" s="18"/>
      <c r="GBD3" s="18"/>
      <c r="GBE3" s="18"/>
      <c r="GBF3" s="18"/>
      <c r="GBG3" s="18"/>
      <c r="GBH3" s="18"/>
      <c r="GBI3" s="18"/>
      <c r="GBJ3" s="18"/>
      <c r="GBK3" s="18"/>
      <c r="GBL3" s="18"/>
      <c r="GBM3" s="18"/>
      <c r="GBN3" s="18"/>
      <c r="GBO3" s="18"/>
      <c r="GBP3" s="18"/>
      <c r="GBQ3" s="18"/>
      <c r="GBR3" s="18"/>
      <c r="GBS3" s="18"/>
      <c r="GBT3" s="18"/>
      <c r="GBU3" s="18"/>
      <c r="GBV3" s="18"/>
      <c r="GBW3" s="18"/>
      <c r="GBX3" s="18"/>
      <c r="GBY3" s="18"/>
      <c r="GBZ3" s="18"/>
      <c r="GCA3" s="18"/>
      <c r="GCB3" s="18"/>
      <c r="GCC3" s="18"/>
      <c r="GCD3" s="18"/>
      <c r="GCE3" s="18"/>
      <c r="GCF3" s="18"/>
      <c r="GCG3" s="18"/>
      <c r="GCH3" s="18"/>
      <c r="GCI3" s="18"/>
      <c r="GCJ3" s="18"/>
      <c r="GCK3" s="18"/>
      <c r="GCL3" s="18"/>
      <c r="GCM3" s="18"/>
      <c r="GCN3" s="18"/>
      <c r="GCO3" s="18"/>
      <c r="GCP3" s="18"/>
      <c r="GCQ3" s="18"/>
      <c r="GCR3" s="18"/>
      <c r="GCS3" s="18"/>
      <c r="GCT3" s="18"/>
      <c r="GCU3" s="18"/>
      <c r="GCV3" s="18"/>
      <c r="GCW3" s="18"/>
      <c r="GCX3" s="18"/>
      <c r="GCY3" s="18"/>
      <c r="GCZ3" s="18"/>
      <c r="GDA3" s="18"/>
      <c r="GDB3" s="18"/>
      <c r="GDC3" s="18"/>
      <c r="GDD3" s="18"/>
      <c r="GDE3" s="18"/>
      <c r="GDF3" s="18"/>
      <c r="GDG3" s="18"/>
      <c r="GDH3" s="18"/>
      <c r="GDI3" s="18"/>
      <c r="GDJ3" s="18"/>
      <c r="GDK3" s="18"/>
      <c r="GDL3" s="18"/>
      <c r="GDM3" s="18"/>
      <c r="GDN3" s="18"/>
      <c r="GDO3" s="18"/>
      <c r="GDP3" s="18"/>
      <c r="GDQ3" s="18"/>
      <c r="GDR3" s="18"/>
      <c r="GDS3" s="18"/>
      <c r="GDT3" s="18"/>
      <c r="GDU3" s="18"/>
      <c r="GDV3" s="18"/>
      <c r="GDW3" s="18"/>
      <c r="GDX3" s="18"/>
      <c r="GDY3" s="18"/>
      <c r="GDZ3" s="18"/>
      <c r="GEA3" s="18"/>
      <c r="GEB3" s="18"/>
      <c r="GEC3" s="18"/>
      <c r="GED3" s="18"/>
      <c r="GEE3" s="18"/>
      <c r="GEF3" s="18"/>
      <c r="GEG3" s="18"/>
      <c r="GEH3" s="18"/>
      <c r="GEI3" s="18"/>
      <c r="GEJ3" s="18"/>
      <c r="GEK3" s="18"/>
      <c r="GEL3" s="18"/>
      <c r="GEM3" s="18"/>
      <c r="GEN3" s="18"/>
      <c r="GEO3" s="18"/>
      <c r="GEP3" s="18"/>
      <c r="GEQ3" s="18"/>
      <c r="GER3" s="18"/>
      <c r="GES3" s="18"/>
      <c r="GET3" s="18"/>
      <c r="GEU3" s="18"/>
      <c r="GEV3" s="18"/>
      <c r="GEW3" s="18"/>
      <c r="GEX3" s="18"/>
      <c r="GEY3" s="18"/>
      <c r="GEZ3" s="18"/>
      <c r="GFA3" s="18"/>
      <c r="GFB3" s="18"/>
      <c r="GFC3" s="18"/>
      <c r="GFD3" s="18"/>
      <c r="GFE3" s="18"/>
      <c r="GFF3" s="18"/>
      <c r="GFG3" s="18"/>
      <c r="GFH3" s="18"/>
      <c r="GFI3" s="18"/>
      <c r="GFJ3" s="18"/>
      <c r="GFK3" s="18"/>
      <c r="GFL3" s="18"/>
      <c r="GFM3" s="18"/>
      <c r="GFN3" s="18"/>
      <c r="GFO3" s="18"/>
      <c r="GFP3" s="18"/>
      <c r="GFQ3" s="18"/>
      <c r="GFR3" s="18"/>
      <c r="GFS3" s="18"/>
      <c r="GFT3" s="18"/>
      <c r="GFU3" s="18"/>
      <c r="GFV3" s="18"/>
      <c r="GFW3" s="18"/>
      <c r="GFX3" s="18"/>
      <c r="GFY3" s="18"/>
      <c r="GFZ3" s="18"/>
      <c r="GGA3" s="18"/>
      <c r="GGB3" s="18"/>
      <c r="GGC3" s="18"/>
      <c r="GGD3" s="18"/>
      <c r="GGE3" s="18"/>
      <c r="GGF3" s="18"/>
      <c r="GGG3" s="18"/>
      <c r="GGH3" s="18"/>
      <c r="GGI3" s="18"/>
      <c r="GGJ3" s="18"/>
      <c r="GGK3" s="18"/>
      <c r="GGL3" s="18"/>
      <c r="GGM3" s="18"/>
      <c r="GGN3" s="18"/>
      <c r="GGO3" s="18"/>
      <c r="GGP3" s="18"/>
      <c r="GGQ3" s="18"/>
      <c r="GGR3" s="18"/>
      <c r="GGS3" s="18"/>
      <c r="GGT3" s="18"/>
      <c r="GGU3" s="18"/>
      <c r="GGV3" s="18"/>
      <c r="GGW3" s="18"/>
      <c r="GGX3" s="18"/>
      <c r="GGY3" s="18"/>
      <c r="GGZ3" s="18"/>
      <c r="GHA3" s="18"/>
      <c r="GHB3" s="18"/>
      <c r="GHC3" s="18"/>
      <c r="GHD3" s="18"/>
      <c r="GHE3" s="18"/>
      <c r="GHF3" s="18"/>
      <c r="GHG3" s="18"/>
      <c r="GHH3" s="18"/>
      <c r="GHI3" s="18"/>
      <c r="GHJ3" s="18"/>
      <c r="GHK3" s="18"/>
      <c r="GHL3" s="18"/>
      <c r="GHM3" s="18"/>
      <c r="GHN3" s="18"/>
      <c r="GHO3" s="18"/>
      <c r="GHP3" s="18"/>
      <c r="GHQ3" s="18"/>
      <c r="GHR3" s="18"/>
      <c r="GHS3" s="18"/>
      <c r="GHT3" s="18"/>
      <c r="GHU3" s="18"/>
      <c r="GHV3" s="18"/>
      <c r="GHW3" s="18"/>
      <c r="GHX3" s="18"/>
      <c r="GHY3" s="18"/>
      <c r="GHZ3" s="18"/>
      <c r="GIA3" s="18"/>
      <c r="GIB3" s="18"/>
      <c r="GIC3" s="18"/>
      <c r="GID3" s="18"/>
      <c r="GIE3" s="18"/>
      <c r="GIF3" s="18"/>
      <c r="GIG3" s="18"/>
      <c r="GIH3" s="18"/>
      <c r="GII3" s="18"/>
      <c r="GIJ3" s="18"/>
      <c r="GIK3" s="18"/>
      <c r="GIL3" s="18"/>
      <c r="GIM3" s="18"/>
      <c r="GIN3" s="18"/>
      <c r="GIO3" s="18"/>
      <c r="GIP3" s="18"/>
      <c r="GIQ3" s="18"/>
      <c r="GIR3" s="18"/>
      <c r="GIS3" s="18"/>
      <c r="GIT3" s="18"/>
      <c r="GIU3" s="18"/>
      <c r="GIV3" s="18"/>
      <c r="GIW3" s="18"/>
      <c r="GIX3" s="18"/>
      <c r="GIY3" s="18"/>
      <c r="GIZ3" s="18"/>
      <c r="GJA3" s="18"/>
      <c r="GJB3" s="18"/>
      <c r="GJC3" s="18"/>
      <c r="GJD3" s="18"/>
      <c r="GJE3" s="18"/>
      <c r="GJF3" s="18"/>
      <c r="GJG3" s="18"/>
      <c r="GJH3" s="18"/>
      <c r="GJI3" s="18"/>
      <c r="GJJ3" s="18"/>
      <c r="GJK3" s="18"/>
      <c r="GJL3" s="18"/>
      <c r="GJM3" s="18"/>
      <c r="GJN3" s="18"/>
      <c r="GJO3" s="18"/>
      <c r="GJP3" s="18"/>
      <c r="GJQ3" s="18"/>
      <c r="GJR3" s="18"/>
      <c r="GJS3" s="18"/>
      <c r="GJT3" s="18"/>
      <c r="GJU3" s="18"/>
      <c r="GJV3" s="18"/>
      <c r="GJW3" s="18"/>
      <c r="GJX3" s="18"/>
      <c r="GJY3" s="18"/>
      <c r="GJZ3" s="18"/>
      <c r="GKA3" s="18"/>
      <c r="GKB3" s="18"/>
      <c r="GKC3" s="18"/>
      <c r="GKD3" s="18"/>
      <c r="GKE3" s="18"/>
      <c r="GKF3" s="18"/>
      <c r="GKG3" s="18"/>
      <c r="GKH3" s="18"/>
      <c r="GKI3" s="18"/>
      <c r="GKJ3" s="18"/>
      <c r="GKK3" s="18"/>
      <c r="GKL3" s="18"/>
      <c r="GKM3" s="18"/>
      <c r="GKN3" s="18"/>
      <c r="GKO3" s="18"/>
      <c r="GKP3" s="18"/>
      <c r="GKQ3" s="18"/>
      <c r="GKR3" s="18"/>
      <c r="GKS3" s="18"/>
      <c r="GKT3" s="18"/>
      <c r="GKU3" s="18"/>
      <c r="GKV3" s="18"/>
      <c r="GKW3" s="18"/>
      <c r="GKX3" s="18"/>
      <c r="GKY3" s="18"/>
      <c r="GKZ3" s="18"/>
      <c r="GLA3" s="18"/>
      <c r="GLB3" s="18"/>
      <c r="GLC3" s="18"/>
      <c r="GLD3" s="18"/>
      <c r="GLE3" s="18"/>
      <c r="GLF3" s="18"/>
      <c r="GLG3" s="18"/>
      <c r="GLH3" s="18"/>
      <c r="GLI3" s="18"/>
      <c r="GLJ3" s="18"/>
      <c r="GLK3" s="18"/>
      <c r="GLL3" s="18"/>
      <c r="GLM3" s="18"/>
      <c r="GLN3" s="18"/>
      <c r="GLO3" s="18"/>
      <c r="GLP3" s="18"/>
      <c r="GLQ3" s="18"/>
      <c r="GLR3" s="18"/>
      <c r="GLS3" s="18"/>
      <c r="GLT3" s="18"/>
      <c r="GLU3" s="18"/>
      <c r="GLV3" s="18"/>
      <c r="GLW3" s="18"/>
      <c r="GLX3" s="18"/>
      <c r="GLY3" s="18"/>
      <c r="GLZ3" s="18"/>
      <c r="GMA3" s="18"/>
      <c r="GMB3" s="18"/>
      <c r="GMC3" s="18"/>
      <c r="GMD3" s="18"/>
      <c r="GME3" s="18"/>
      <c r="GMF3" s="18"/>
      <c r="GMG3" s="18"/>
      <c r="GMH3" s="18"/>
      <c r="GMI3" s="18"/>
      <c r="GMJ3" s="18"/>
      <c r="GMK3" s="18"/>
      <c r="GML3" s="18"/>
      <c r="GMM3" s="18"/>
      <c r="GMN3" s="18"/>
      <c r="GMO3" s="18"/>
      <c r="GMP3" s="18"/>
      <c r="GMQ3" s="18"/>
      <c r="GMR3" s="18"/>
      <c r="GMS3" s="18"/>
      <c r="GMT3" s="18"/>
      <c r="GMU3" s="18"/>
      <c r="GMV3" s="18"/>
      <c r="GMW3" s="18"/>
      <c r="GMX3" s="18"/>
      <c r="GMY3" s="18"/>
      <c r="GMZ3" s="18"/>
      <c r="GNA3" s="18"/>
      <c r="GNB3" s="18"/>
      <c r="GNC3" s="18"/>
      <c r="GND3" s="18"/>
      <c r="GNE3" s="18"/>
      <c r="GNF3" s="18"/>
      <c r="GNG3" s="18"/>
      <c r="GNH3" s="18"/>
      <c r="GNI3" s="18"/>
      <c r="GNJ3" s="18"/>
      <c r="GNK3" s="18"/>
      <c r="GNL3" s="18"/>
      <c r="GNM3" s="18"/>
      <c r="GNN3" s="18"/>
      <c r="GNO3" s="18"/>
      <c r="GNP3" s="18"/>
      <c r="GNQ3" s="18"/>
      <c r="GNR3" s="18"/>
      <c r="GNS3" s="18"/>
      <c r="GNT3" s="18"/>
      <c r="GNU3" s="18"/>
      <c r="GNV3" s="18"/>
      <c r="GNW3" s="18"/>
      <c r="GNX3" s="18"/>
      <c r="GNY3" s="18"/>
      <c r="GNZ3" s="18"/>
      <c r="GOA3" s="18"/>
      <c r="GOB3" s="18"/>
      <c r="GOC3" s="18"/>
      <c r="GOD3" s="18"/>
      <c r="GOE3" s="18"/>
      <c r="GOF3" s="18"/>
      <c r="GOG3" s="18"/>
      <c r="GOH3" s="18"/>
      <c r="GOI3" s="18"/>
      <c r="GOJ3" s="18"/>
      <c r="GOK3" s="18"/>
      <c r="GOL3" s="18"/>
      <c r="GOM3" s="18"/>
      <c r="GON3" s="18"/>
      <c r="GOO3" s="18"/>
      <c r="GOP3" s="18"/>
      <c r="GOQ3" s="18"/>
      <c r="GOR3" s="18"/>
      <c r="GOS3" s="18"/>
      <c r="GOT3" s="18"/>
      <c r="GOU3" s="18"/>
      <c r="GOV3" s="18"/>
      <c r="GOW3" s="18"/>
      <c r="GOX3" s="18"/>
      <c r="GOY3" s="18"/>
      <c r="GOZ3" s="18"/>
      <c r="GPA3" s="18"/>
      <c r="GPB3" s="18"/>
      <c r="GPC3" s="18"/>
      <c r="GPD3" s="18"/>
      <c r="GPE3" s="18"/>
      <c r="GPF3" s="18"/>
      <c r="GPG3" s="18"/>
      <c r="GPH3" s="18"/>
      <c r="GPI3" s="18"/>
      <c r="GPJ3" s="18"/>
      <c r="GPK3" s="18"/>
      <c r="GPL3" s="18"/>
      <c r="GPM3" s="18"/>
      <c r="GPN3" s="18"/>
      <c r="GPO3" s="18"/>
      <c r="GPP3" s="18"/>
      <c r="GPQ3" s="18"/>
      <c r="GPR3" s="18"/>
      <c r="GPS3" s="18"/>
      <c r="GPT3" s="18"/>
      <c r="GPU3" s="18"/>
      <c r="GPV3" s="18"/>
      <c r="GPW3" s="18"/>
      <c r="GPX3" s="18"/>
      <c r="GPY3" s="18"/>
      <c r="GPZ3" s="18"/>
      <c r="GQA3" s="18"/>
      <c r="GQB3" s="18"/>
      <c r="GQC3" s="18"/>
      <c r="GQD3" s="18"/>
      <c r="GQE3" s="18"/>
      <c r="GQF3" s="18"/>
      <c r="GQG3" s="18"/>
      <c r="GQH3" s="18"/>
      <c r="GQI3" s="18"/>
      <c r="GQJ3" s="18"/>
      <c r="GQK3" s="18"/>
      <c r="GQL3" s="18"/>
      <c r="GQM3" s="18"/>
      <c r="GQN3" s="18"/>
      <c r="GQO3" s="18"/>
      <c r="GQP3" s="18"/>
      <c r="GQQ3" s="18"/>
      <c r="GQR3" s="18"/>
      <c r="GQS3" s="18"/>
      <c r="GQT3" s="18"/>
      <c r="GQU3" s="18"/>
      <c r="GQV3" s="18"/>
      <c r="GQW3" s="18"/>
      <c r="GQX3" s="18"/>
      <c r="GQY3" s="18"/>
      <c r="GQZ3" s="18"/>
      <c r="GRA3" s="18"/>
      <c r="GRB3" s="18"/>
      <c r="GRC3" s="18"/>
      <c r="GRD3" s="18"/>
      <c r="GRE3" s="18"/>
      <c r="GRF3" s="18"/>
      <c r="GRG3" s="18"/>
      <c r="GRH3" s="18"/>
      <c r="GRI3" s="18"/>
      <c r="GRJ3" s="18"/>
      <c r="GRK3" s="18"/>
      <c r="GRL3" s="18"/>
      <c r="GRM3" s="18"/>
      <c r="GRN3" s="18"/>
      <c r="GRO3" s="18"/>
      <c r="GRP3" s="18"/>
      <c r="GRQ3" s="18"/>
      <c r="GRR3" s="18"/>
      <c r="GRS3" s="18"/>
      <c r="GRT3" s="18"/>
      <c r="GRU3" s="18"/>
      <c r="GRV3" s="18"/>
      <c r="GRW3" s="18"/>
      <c r="GRX3" s="18"/>
      <c r="GRY3" s="18"/>
      <c r="GRZ3" s="18"/>
      <c r="GSA3" s="18"/>
      <c r="GSB3" s="18"/>
      <c r="GSC3" s="18"/>
      <c r="GSD3" s="18"/>
      <c r="GSE3" s="18"/>
      <c r="GSF3" s="18"/>
      <c r="GSG3" s="18"/>
      <c r="GSH3" s="18"/>
      <c r="GSI3" s="18"/>
      <c r="GSJ3" s="18"/>
      <c r="GSK3" s="18"/>
      <c r="GSL3" s="18"/>
      <c r="GSM3" s="18"/>
      <c r="GSN3" s="18"/>
      <c r="GSO3" s="18"/>
      <c r="GSP3" s="18"/>
      <c r="GSQ3" s="18"/>
      <c r="GSR3" s="18"/>
      <c r="GSS3" s="18"/>
      <c r="GST3" s="18"/>
      <c r="GSU3" s="18"/>
      <c r="GSV3" s="18"/>
      <c r="GSW3" s="18"/>
      <c r="GSX3" s="18"/>
      <c r="GSY3" s="18"/>
      <c r="GSZ3" s="18"/>
      <c r="GTA3" s="18"/>
      <c r="GTB3" s="18"/>
      <c r="GTC3" s="18"/>
      <c r="GTD3" s="18"/>
      <c r="GTE3" s="18"/>
      <c r="GTF3" s="18"/>
      <c r="GTG3" s="18"/>
      <c r="GTH3" s="18"/>
      <c r="GTI3" s="18"/>
      <c r="GTJ3" s="18"/>
      <c r="GTK3" s="18"/>
      <c r="GTL3" s="18"/>
      <c r="GTM3" s="18"/>
      <c r="GTN3" s="18"/>
      <c r="GTO3" s="18"/>
      <c r="GTP3" s="18"/>
      <c r="GTQ3" s="18"/>
      <c r="GTR3" s="18"/>
      <c r="GTS3" s="18"/>
      <c r="GTT3" s="18"/>
      <c r="GTU3" s="18"/>
      <c r="GTV3" s="18"/>
      <c r="GTW3" s="18"/>
      <c r="GTX3" s="18"/>
      <c r="GTY3" s="18"/>
      <c r="GTZ3" s="18"/>
      <c r="GUA3" s="18"/>
      <c r="GUB3" s="18"/>
      <c r="GUC3" s="18"/>
      <c r="GUD3" s="18"/>
      <c r="GUE3" s="18"/>
      <c r="GUF3" s="18"/>
      <c r="GUG3" s="18"/>
      <c r="GUH3" s="18"/>
      <c r="GUI3" s="18"/>
      <c r="GUJ3" s="18"/>
      <c r="GUK3" s="18"/>
      <c r="GUL3" s="18"/>
      <c r="GUM3" s="18"/>
      <c r="GUN3" s="18"/>
      <c r="GUO3" s="18"/>
      <c r="GUP3" s="18"/>
      <c r="GUQ3" s="18"/>
      <c r="GUR3" s="18"/>
      <c r="GUS3" s="18"/>
      <c r="GUT3" s="18"/>
      <c r="GUU3" s="18"/>
      <c r="GUV3" s="18"/>
      <c r="GUW3" s="18"/>
      <c r="GUX3" s="18"/>
      <c r="GUY3" s="18"/>
      <c r="GUZ3" s="18"/>
      <c r="GVA3" s="18"/>
      <c r="GVB3" s="18"/>
      <c r="GVC3" s="18"/>
      <c r="GVD3" s="18"/>
      <c r="GVE3" s="18"/>
      <c r="GVF3" s="18"/>
      <c r="GVG3" s="18"/>
      <c r="GVH3" s="18"/>
      <c r="GVI3" s="18"/>
      <c r="GVJ3" s="18"/>
      <c r="GVK3" s="18"/>
      <c r="GVL3" s="18"/>
      <c r="GVM3" s="18"/>
      <c r="GVN3" s="18"/>
      <c r="GVO3" s="18"/>
      <c r="GVP3" s="18"/>
      <c r="GVQ3" s="18"/>
      <c r="GVR3" s="18"/>
      <c r="GVS3" s="18"/>
      <c r="GVT3" s="18"/>
      <c r="GVU3" s="18"/>
      <c r="GVV3" s="18"/>
      <c r="GVW3" s="18"/>
      <c r="GVX3" s="18"/>
      <c r="GVY3" s="18"/>
      <c r="GVZ3" s="18"/>
      <c r="GWA3" s="18"/>
      <c r="GWB3" s="18"/>
      <c r="GWC3" s="18"/>
      <c r="GWD3" s="18"/>
      <c r="GWE3" s="18"/>
      <c r="GWF3" s="18"/>
      <c r="GWG3" s="18"/>
      <c r="GWH3" s="18"/>
      <c r="GWI3" s="18"/>
      <c r="GWJ3" s="18"/>
      <c r="GWK3" s="18"/>
      <c r="GWL3" s="18"/>
      <c r="GWM3" s="18"/>
      <c r="GWN3" s="18"/>
      <c r="GWO3" s="18"/>
      <c r="GWP3" s="18"/>
      <c r="GWQ3" s="18"/>
      <c r="GWR3" s="18"/>
      <c r="GWS3" s="18"/>
      <c r="GWT3" s="18"/>
      <c r="GWU3" s="18"/>
      <c r="GWV3" s="18"/>
      <c r="GWW3" s="18"/>
      <c r="GWX3" s="18"/>
      <c r="GWY3" s="18"/>
      <c r="GWZ3" s="18"/>
      <c r="GXA3" s="18"/>
      <c r="GXB3" s="18"/>
      <c r="GXC3" s="18"/>
      <c r="GXD3" s="18"/>
      <c r="GXE3" s="18"/>
      <c r="GXF3" s="18"/>
      <c r="GXG3" s="18"/>
      <c r="GXH3" s="18"/>
      <c r="GXI3" s="18"/>
      <c r="GXJ3" s="18"/>
      <c r="GXK3" s="18"/>
      <c r="GXL3" s="18"/>
      <c r="GXM3" s="18"/>
      <c r="GXN3" s="18"/>
      <c r="GXO3" s="18"/>
      <c r="GXP3" s="18"/>
      <c r="GXQ3" s="18"/>
      <c r="GXR3" s="18"/>
      <c r="GXS3" s="18"/>
      <c r="GXT3" s="18"/>
      <c r="GXU3" s="18"/>
      <c r="GXV3" s="18"/>
      <c r="GXW3" s="18"/>
      <c r="GXX3" s="18"/>
      <c r="GXY3" s="18"/>
      <c r="GXZ3" s="18"/>
      <c r="GYA3" s="18"/>
      <c r="GYB3" s="18"/>
      <c r="GYC3" s="18"/>
      <c r="GYD3" s="18"/>
      <c r="GYE3" s="18"/>
      <c r="GYF3" s="18"/>
      <c r="GYG3" s="18"/>
      <c r="GYH3" s="18"/>
      <c r="GYI3" s="18"/>
      <c r="GYJ3" s="18"/>
      <c r="GYK3" s="18"/>
      <c r="GYL3" s="18"/>
      <c r="GYM3" s="18"/>
      <c r="GYN3" s="18"/>
      <c r="GYO3" s="18"/>
      <c r="GYP3" s="18"/>
      <c r="GYQ3" s="18"/>
      <c r="GYR3" s="18"/>
      <c r="GYS3" s="18"/>
      <c r="GYT3" s="18"/>
      <c r="GYU3" s="18"/>
      <c r="GYV3" s="18"/>
      <c r="GYW3" s="18"/>
      <c r="GYX3" s="18"/>
      <c r="GYY3" s="18"/>
      <c r="GYZ3" s="18"/>
      <c r="GZA3" s="18"/>
      <c r="GZB3" s="18"/>
      <c r="GZC3" s="18"/>
      <c r="GZD3" s="18"/>
      <c r="GZE3" s="18"/>
      <c r="GZF3" s="18"/>
      <c r="GZG3" s="18"/>
      <c r="GZH3" s="18"/>
      <c r="GZI3" s="18"/>
      <c r="GZJ3" s="18"/>
      <c r="GZK3" s="18"/>
      <c r="GZL3" s="18"/>
      <c r="GZM3" s="18"/>
      <c r="GZN3" s="18"/>
      <c r="GZO3" s="18"/>
      <c r="GZP3" s="18"/>
      <c r="GZQ3" s="18"/>
      <c r="GZR3" s="18"/>
      <c r="GZS3" s="18"/>
      <c r="GZT3" s="18"/>
      <c r="GZU3" s="18"/>
      <c r="GZV3" s="18"/>
      <c r="GZW3" s="18"/>
      <c r="GZX3" s="18"/>
      <c r="GZY3" s="18"/>
      <c r="GZZ3" s="18"/>
      <c r="HAA3" s="18"/>
      <c r="HAB3" s="18"/>
      <c r="HAC3" s="18"/>
      <c r="HAD3" s="18"/>
      <c r="HAE3" s="18"/>
      <c r="HAF3" s="18"/>
      <c r="HAG3" s="18"/>
      <c r="HAH3" s="18"/>
      <c r="HAI3" s="18"/>
      <c r="HAJ3" s="18"/>
      <c r="HAK3" s="18"/>
      <c r="HAL3" s="18"/>
      <c r="HAM3" s="18"/>
      <c r="HAN3" s="18"/>
      <c r="HAO3" s="18"/>
      <c r="HAP3" s="18"/>
      <c r="HAQ3" s="18"/>
      <c r="HAR3" s="18"/>
      <c r="HAS3" s="18"/>
      <c r="HAT3" s="18"/>
      <c r="HAU3" s="18"/>
      <c r="HAV3" s="18"/>
      <c r="HAW3" s="18"/>
      <c r="HAX3" s="18"/>
      <c r="HAY3" s="18"/>
      <c r="HAZ3" s="18"/>
      <c r="HBA3" s="18"/>
      <c r="HBB3" s="18"/>
      <c r="HBC3" s="18"/>
      <c r="HBD3" s="18"/>
      <c r="HBE3" s="18"/>
      <c r="HBF3" s="18"/>
      <c r="HBG3" s="18"/>
      <c r="HBH3" s="18"/>
      <c r="HBI3" s="18"/>
      <c r="HBJ3" s="18"/>
      <c r="HBK3" s="18"/>
      <c r="HBL3" s="18"/>
      <c r="HBM3" s="18"/>
      <c r="HBN3" s="18"/>
      <c r="HBO3" s="18"/>
      <c r="HBP3" s="18"/>
      <c r="HBQ3" s="18"/>
      <c r="HBR3" s="18"/>
      <c r="HBS3" s="18"/>
      <c r="HBT3" s="18"/>
      <c r="HBU3" s="18"/>
      <c r="HBV3" s="18"/>
      <c r="HBW3" s="18"/>
      <c r="HBX3" s="18"/>
      <c r="HBY3" s="18"/>
      <c r="HBZ3" s="18"/>
      <c r="HCA3" s="18"/>
      <c r="HCB3" s="18"/>
      <c r="HCC3" s="18"/>
      <c r="HCD3" s="18"/>
      <c r="HCE3" s="18"/>
      <c r="HCF3" s="18"/>
      <c r="HCG3" s="18"/>
      <c r="HCH3" s="18"/>
      <c r="HCI3" s="18"/>
      <c r="HCJ3" s="18"/>
      <c r="HCK3" s="18"/>
      <c r="HCL3" s="18"/>
      <c r="HCM3" s="18"/>
      <c r="HCN3" s="18"/>
      <c r="HCO3" s="18"/>
      <c r="HCP3" s="18"/>
      <c r="HCQ3" s="18"/>
      <c r="HCR3" s="18"/>
      <c r="HCS3" s="18"/>
      <c r="HCT3" s="18"/>
      <c r="HCU3" s="18"/>
      <c r="HCV3" s="18"/>
      <c r="HCW3" s="18"/>
      <c r="HCX3" s="18"/>
      <c r="HCY3" s="18"/>
      <c r="HCZ3" s="18"/>
      <c r="HDA3" s="18"/>
      <c r="HDB3" s="18"/>
      <c r="HDC3" s="18"/>
      <c r="HDD3" s="18"/>
      <c r="HDE3" s="18"/>
      <c r="HDF3" s="18"/>
      <c r="HDG3" s="18"/>
      <c r="HDH3" s="18"/>
      <c r="HDI3" s="18"/>
      <c r="HDJ3" s="18"/>
      <c r="HDK3" s="18"/>
      <c r="HDL3" s="18"/>
      <c r="HDM3" s="18"/>
      <c r="HDN3" s="18"/>
      <c r="HDO3" s="18"/>
      <c r="HDP3" s="18"/>
      <c r="HDQ3" s="18"/>
      <c r="HDR3" s="18"/>
      <c r="HDS3" s="18"/>
      <c r="HDT3" s="18"/>
      <c r="HDU3" s="18"/>
      <c r="HDV3" s="18"/>
      <c r="HDW3" s="18"/>
      <c r="HDX3" s="18"/>
      <c r="HDY3" s="18"/>
      <c r="HDZ3" s="18"/>
      <c r="HEA3" s="18"/>
      <c r="HEB3" s="18"/>
      <c r="HEC3" s="18"/>
      <c r="HED3" s="18"/>
      <c r="HEE3" s="18"/>
      <c r="HEF3" s="18"/>
      <c r="HEG3" s="18"/>
      <c r="HEH3" s="18"/>
      <c r="HEI3" s="18"/>
      <c r="HEJ3" s="18"/>
      <c r="HEK3" s="18"/>
      <c r="HEL3" s="18"/>
      <c r="HEM3" s="18"/>
      <c r="HEN3" s="18"/>
      <c r="HEO3" s="18"/>
      <c r="HEP3" s="18"/>
      <c r="HEQ3" s="18"/>
      <c r="HER3" s="18"/>
      <c r="HES3" s="18"/>
      <c r="HET3" s="18"/>
      <c r="HEU3" s="18"/>
      <c r="HEV3" s="18"/>
      <c r="HEW3" s="18"/>
      <c r="HEX3" s="18"/>
      <c r="HEY3" s="18"/>
      <c r="HEZ3" s="18"/>
      <c r="HFA3" s="18"/>
      <c r="HFB3" s="18"/>
      <c r="HFC3" s="18"/>
      <c r="HFD3" s="18"/>
      <c r="HFE3" s="18"/>
      <c r="HFF3" s="18"/>
      <c r="HFG3" s="18"/>
      <c r="HFH3" s="18"/>
      <c r="HFI3" s="18"/>
      <c r="HFJ3" s="18"/>
      <c r="HFK3" s="18"/>
      <c r="HFL3" s="18"/>
      <c r="HFM3" s="18"/>
      <c r="HFN3" s="18"/>
      <c r="HFO3" s="18"/>
      <c r="HFP3" s="18"/>
      <c r="HFQ3" s="18"/>
      <c r="HFR3" s="18"/>
      <c r="HFS3" s="18"/>
      <c r="HFT3" s="18"/>
      <c r="HFU3" s="18"/>
      <c r="HFV3" s="18"/>
      <c r="HFW3" s="18"/>
      <c r="HFX3" s="18"/>
      <c r="HFY3" s="18"/>
      <c r="HFZ3" s="18"/>
      <c r="HGA3" s="18"/>
      <c r="HGB3" s="18"/>
      <c r="HGC3" s="18"/>
      <c r="HGD3" s="18"/>
      <c r="HGE3" s="18"/>
      <c r="HGF3" s="18"/>
      <c r="HGG3" s="18"/>
      <c r="HGH3" s="18"/>
      <c r="HGI3" s="18"/>
      <c r="HGJ3" s="18"/>
      <c r="HGK3" s="18"/>
      <c r="HGL3" s="18"/>
      <c r="HGM3" s="18"/>
      <c r="HGN3" s="18"/>
      <c r="HGO3" s="18"/>
      <c r="HGP3" s="18"/>
      <c r="HGQ3" s="18"/>
      <c r="HGR3" s="18"/>
      <c r="HGS3" s="18"/>
      <c r="HGT3" s="18"/>
      <c r="HGU3" s="18"/>
      <c r="HGV3" s="18"/>
      <c r="HGW3" s="18"/>
      <c r="HGX3" s="18"/>
      <c r="HGY3" s="18"/>
      <c r="HGZ3" s="18"/>
      <c r="HHA3" s="18"/>
      <c r="HHB3" s="18"/>
      <c r="HHC3" s="18"/>
      <c r="HHD3" s="18"/>
      <c r="HHE3" s="18"/>
      <c r="HHF3" s="18"/>
      <c r="HHG3" s="18"/>
      <c r="HHH3" s="18"/>
      <c r="HHI3" s="18"/>
      <c r="HHJ3" s="18"/>
      <c r="HHK3" s="18"/>
      <c r="HHL3" s="18"/>
      <c r="HHM3" s="18"/>
      <c r="HHN3" s="18"/>
      <c r="HHO3" s="18"/>
      <c r="HHP3" s="18"/>
      <c r="HHQ3" s="18"/>
      <c r="HHR3" s="18"/>
      <c r="HHS3" s="18"/>
      <c r="HHT3" s="18"/>
      <c r="HHU3" s="18"/>
      <c r="HHV3" s="18"/>
      <c r="HHW3" s="18"/>
      <c r="HHX3" s="18"/>
      <c r="HHY3" s="18"/>
      <c r="HHZ3" s="18"/>
      <c r="HIA3" s="18"/>
      <c r="HIB3" s="18"/>
      <c r="HIC3" s="18"/>
      <c r="HID3" s="18"/>
      <c r="HIE3" s="18"/>
      <c r="HIF3" s="18"/>
      <c r="HIG3" s="18"/>
      <c r="HIH3" s="18"/>
      <c r="HII3" s="18"/>
      <c r="HIJ3" s="18"/>
      <c r="HIK3" s="18"/>
      <c r="HIL3" s="18"/>
      <c r="HIM3" s="18"/>
      <c r="HIN3" s="18"/>
      <c r="HIO3" s="18"/>
      <c r="HIP3" s="18"/>
      <c r="HIQ3" s="18"/>
      <c r="HIR3" s="18"/>
      <c r="HIS3" s="18"/>
      <c r="HIT3" s="18"/>
      <c r="HIU3" s="18"/>
      <c r="HIV3" s="18"/>
      <c r="HIW3" s="18"/>
      <c r="HIX3" s="18"/>
      <c r="HIY3" s="18"/>
      <c r="HIZ3" s="18"/>
      <c r="HJA3" s="18"/>
      <c r="HJB3" s="18"/>
      <c r="HJC3" s="18"/>
      <c r="HJD3" s="18"/>
      <c r="HJE3" s="18"/>
      <c r="HJF3" s="18"/>
      <c r="HJG3" s="18"/>
      <c r="HJH3" s="18"/>
      <c r="HJI3" s="18"/>
      <c r="HJJ3" s="18"/>
      <c r="HJK3" s="18"/>
      <c r="HJL3" s="18"/>
      <c r="HJM3" s="18"/>
      <c r="HJN3" s="18"/>
      <c r="HJO3" s="18"/>
      <c r="HJP3" s="18"/>
      <c r="HJQ3" s="18"/>
      <c r="HJR3" s="18"/>
      <c r="HJS3" s="18"/>
      <c r="HJT3" s="18"/>
      <c r="HJU3" s="18"/>
      <c r="HJV3" s="18"/>
      <c r="HJW3" s="18"/>
      <c r="HJX3" s="18"/>
      <c r="HJY3" s="18"/>
      <c r="HJZ3" s="18"/>
      <c r="HKA3" s="18"/>
      <c r="HKB3" s="18"/>
      <c r="HKC3" s="18"/>
      <c r="HKD3" s="18"/>
      <c r="HKE3" s="18"/>
      <c r="HKF3" s="18"/>
      <c r="HKG3" s="18"/>
      <c r="HKH3" s="18"/>
      <c r="HKI3" s="18"/>
      <c r="HKJ3" s="18"/>
      <c r="HKK3" s="18"/>
      <c r="HKL3" s="18"/>
      <c r="HKM3" s="18"/>
      <c r="HKN3" s="18"/>
      <c r="HKO3" s="18"/>
      <c r="HKP3" s="18"/>
      <c r="HKQ3" s="18"/>
      <c r="HKR3" s="18"/>
      <c r="HKS3" s="18"/>
      <c r="HKT3" s="18"/>
      <c r="HKU3" s="18"/>
      <c r="HKV3" s="18"/>
      <c r="HKW3" s="18"/>
      <c r="HKX3" s="18"/>
      <c r="HKY3" s="18"/>
      <c r="HKZ3" s="18"/>
      <c r="HLA3" s="18"/>
      <c r="HLB3" s="18"/>
      <c r="HLC3" s="18"/>
      <c r="HLD3" s="18"/>
      <c r="HLE3" s="18"/>
      <c r="HLF3" s="18"/>
      <c r="HLG3" s="18"/>
      <c r="HLH3" s="18"/>
      <c r="HLI3" s="18"/>
      <c r="HLJ3" s="18"/>
      <c r="HLK3" s="18"/>
      <c r="HLL3" s="18"/>
      <c r="HLM3" s="18"/>
      <c r="HLN3" s="18"/>
      <c r="HLO3" s="18"/>
      <c r="HLP3" s="18"/>
      <c r="HLQ3" s="18"/>
      <c r="HLR3" s="18"/>
      <c r="HLS3" s="18"/>
      <c r="HLT3" s="18"/>
      <c r="HLU3" s="18"/>
      <c r="HLV3" s="18"/>
      <c r="HLW3" s="18"/>
      <c r="HLX3" s="18"/>
      <c r="HLY3" s="18"/>
      <c r="HLZ3" s="18"/>
      <c r="HMA3" s="18"/>
      <c r="HMB3" s="18"/>
      <c r="HMC3" s="18"/>
      <c r="HMD3" s="18"/>
      <c r="HME3" s="18"/>
      <c r="HMF3" s="18"/>
      <c r="HMG3" s="18"/>
      <c r="HMH3" s="18"/>
      <c r="HMI3" s="18"/>
      <c r="HMJ3" s="18"/>
      <c r="HMK3" s="18"/>
      <c r="HML3" s="18"/>
      <c r="HMM3" s="18"/>
      <c r="HMN3" s="18"/>
      <c r="HMO3" s="18"/>
      <c r="HMP3" s="18"/>
      <c r="HMQ3" s="18"/>
      <c r="HMR3" s="18"/>
      <c r="HMS3" s="18"/>
      <c r="HMT3" s="18"/>
      <c r="HMU3" s="18"/>
      <c r="HMV3" s="18"/>
      <c r="HMW3" s="18"/>
      <c r="HMX3" s="18"/>
      <c r="HMY3" s="18"/>
      <c r="HMZ3" s="18"/>
      <c r="HNA3" s="18"/>
      <c r="HNB3" s="18"/>
      <c r="HNC3" s="18"/>
      <c r="HND3" s="18"/>
      <c r="HNE3" s="18"/>
      <c r="HNF3" s="18"/>
      <c r="HNG3" s="18"/>
      <c r="HNH3" s="18"/>
      <c r="HNI3" s="18"/>
      <c r="HNJ3" s="18"/>
      <c r="HNK3" s="18"/>
      <c r="HNL3" s="18"/>
      <c r="HNM3" s="18"/>
      <c r="HNN3" s="18"/>
      <c r="HNO3" s="18"/>
      <c r="HNP3" s="18"/>
      <c r="HNQ3" s="18"/>
      <c r="HNR3" s="18"/>
      <c r="HNS3" s="18"/>
      <c r="HNT3" s="18"/>
      <c r="HNU3" s="18"/>
      <c r="HNV3" s="18"/>
      <c r="HNW3" s="18"/>
      <c r="HNX3" s="18"/>
      <c r="HNY3" s="18"/>
      <c r="HNZ3" s="18"/>
      <c r="HOA3" s="18"/>
      <c r="HOB3" s="18"/>
      <c r="HOC3" s="18"/>
      <c r="HOD3" s="18"/>
      <c r="HOE3" s="18"/>
      <c r="HOF3" s="18"/>
      <c r="HOG3" s="18"/>
      <c r="HOH3" s="18"/>
      <c r="HOI3" s="18"/>
      <c r="HOJ3" s="18"/>
      <c r="HOK3" s="18"/>
      <c r="HOL3" s="18"/>
      <c r="HOM3" s="18"/>
      <c r="HON3" s="18"/>
      <c r="HOO3" s="18"/>
      <c r="HOP3" s="18"/>
      <c r="HOQ3" s="18"/>
      <c r="HOR3" s="18"/>
      <c r="HOS3" s="18"/>
      <c r="HOT3" s="18"/>
      <c r="HOU3" s="18"/>
      <c r="HOV3" s="18"/>
      <c r="HOW3" s="18"/>
      <c r="HOX3" s="18"/>
      <c r="HOY3" s="18"/>
      <c r="HOZ3" s="18"/>
      <c r="HPA3" s="18"/>
      <c r="HPB3" s="18"/>
      <c r="HPC3" s="18"/>
      <c r="HPD3" s="18"/>
      <c r="HPE3" s="18"/>
      <c r="HPF3" s="18"/>
      <c r="HPG3" s="18"/>
      <c r="HPH3" s="18"/>
      <c r="HPI3" s="18"/>
      <c r="HPJ3" s="18"/>
      <c r="HPK3" s="18"/>
      <c r="HPL3" s="18"/>
      <c r="HPM3" s="18"/>
      <c r="HPN3" s="18"/>
      <c r="HPO3" s="18"/>
      <c r="HPP3" s="18"/>
      <c r="HPQ3" s="18"/>
      <c r="HPR3" s="18"/>
      <c r="HPS3" s="18"/>
      <c r="HPT3" s="18"/>
      <c r="HPU3" s="18"/>
      <c r="HPV3" s="18"/>
      <c r="HPW3" s="18"/>
      <c r="HPX3" s="18"/>
      <c r="HPY3" s="18"/>
      <c r="HPZ3" s="18"/>
      <c r="HQA3" s="18"/>
      <c r="HQB3" s="18"/>
      <c r="HQC3" s="18"/>
      <c r="HQD3" s="18"/>
      <c r="HQE3" s="18"/>
      <c r="HQF3" s="18"/>
      <c r="HQG3" s="18"/>
      <c r="HQH3" s="18"/>
      <c r="HQI3" s="18"/>
      <c r="HQJ3" s="18"/>
      <c r="HQK3" s="18"/>
      <c r="HQL3" s="18"/>
      <c r="HQM3" s="18"/>
      <c r="HQN3" s="18"/>
      <c r="HQO3" s="18"/>
      <c r="HQP3" s="18"/>
      <c r="HQQ3" s="18"/>
      <c r="HQR3" s="18"/>
      <c r="HQS3" s="18"/>
      <c r="HQT3" s="18"/>
      <c r="HQU3" s="18"/>
      <c r="HQV3" s="18"/>
      <c r="HQW3" s="18"/>
      <c r="HQX3" s="18"/>
      <c r="HQY3" s="18"/>
      <c r="HQZ3" s="18"/>
      <c r="HRA3" s="18"/>
      <c r="HRB3" s="18"/>
      <c r="HRC3" s="18"/>
      <c r="HRD3" s="18"/>
      <c r="HRE3" s="18"/>
      <c r="HRF3" s="18"/>
      <c r="HRG3" s="18"/>
      <c r="HRH3" s="18"/>
      <c r="HRI3" s="18"/>
      <c r="HRJ3" s="18"/>
      <c r="HRK3" s="18"/>
      <c r="HRL3" s="18"/>
      <c r="HRM3" s="18"/>
      <c r="HRN3" s="18"/>
      <c r="HRO3" s="18"/>
      <c r="HRP3" s="18"/>
      <c r="HRQ3" s="18"/>
      <c r="HRR3" s="18"/>
      <c r="HRS3" s="18"/>
      <c r="HRT3" s="18"/>
      <c r="HRU3" s="18"/>
      <c r="HRV3" s="18"/>
      <c r="HRW3" s="18"/>
      <c r="HRX3" s="18"/>
      <c r="HRY3" s="18"/>
      <c r="HRZ3" s="18"/>
      <c r="HSA3" s="18"/>
      <c r="HSB3" s="18"/>
      <c r="HSC3" s="18"/>
      <c r="HSD3" s="18"/>
      <c r="HSE3" s="18"/>
      <c r="HSF3" s="18"/>
      <c r="HSG3" s="18"/>
      <c r="HSH3" s="18"/>
      <c r="HSI3" s="18"/>
      <c r="HSJ3" s="18"/>
      <c r="HSK3" s="18"/>
      <c r="HSL3" s="18"/>
      <c r="HSM3" s="18"/>
      <c r="HSN3" s="18"/>
      <c r="HSO3" s="18"/>
      <c r="HSP3" s="18"/>
      <c r="HSQ3" s="18"/>
      <c r="HSR3" s="18"/>
      <c r="HSS3" s="18"/>
      <c r="HST3" s="18"/>
      <c r="HSU3" s="18"/>
      <c r="HSV3" s="18"/>
      <c r="HSW3" s="18"/>
      <c r="HSX3" s="18"/>
      <c r="HSY3" s="18"/>
      <c r="HSZ3" s="18"/>
      <c r="HTA3" s="18"/>
      <c r="HTB3" s="18"/>
      <c r="HTC3" s="18"/>
      <c r="HTD3" s="18"/>
      <c r="HTE3" s="18"/>
      <c r="HTF3" s="18"/>
      <c r="HTG3" s="18"/>
      <c r="HTH3" s="18"/>
      <c r="HTI3" s="18"/>
      <c r="HTJ3" s="18"/>
      <c r="HTK3" s="18"/>
      <c r="HTL3" s="18"/>
      <c r="HTM3" s="18"/>
      <c r="HTN3" s="18"/>
      <c r="HTO3" s="18"/>
      <c r="HTP3" s="18"/>
      <c r="HTQ3" s="18"/>
      <c r="HTR3" s="18"/>
      <c r="HTS3" s="18"/>
      <c r="HTT3" s="18"/>
      <c r="HTU3" s="18"/>
      <c r="HTV3" s="18"/>
      <c r="HTW3" s="18"/>
      <c r="HTX3" s="18"/>
      <c r="HTY3" s="18"/>
      <c r="HTZ3" s="18"/>
      <c r="HUA3" s="18"/>
      <c r="HUB3" s="18"/>
      <c r="HUC3" s="18"/>
      <c r="HUD3" s="18"/>
      <c r="HUE3" s="18"/>
      <c r="HUF3" s="18"/>
      <c r="HUG3" s="18"/>
      <c r="HUH3" s="18"/>
      <c r="HUI3" s="18"/>
      <c r="HUJ3" s="18"/>
      <c r="HUK3" s="18"/>
      <c r="HUL3" s="18"/>
      <c r="HUM3" s="18"/>
      <c r="HUN3" s="18"/>
      <c r="HUO3" s="18"/>
      <c r="HUP3" s="18"/>
      <c r="HUQ3" s="18"/>
      <c r="HUR3" s="18"/>
      <c r="HUS3" s="18"/>
      <c r="HUT3" s="18"/>
      <c r="HUU3" s="18"/>
      <c r="HUV3" s="18"/>
      <c r="HUW3" s="18"/>
      <c r="HUX3" s="18"/>
      <c r="HUY3" s="18"/>
      <c r="HUZ3" s="18"/>
      <c r="HVA3" s="18"/>
      <c r="HVB3" s="18"/>
      <c r="HVC3" s="18"/>
      <c r="HVD3" s="18"/>
      <c r="HVE3" s="18"/>
      <c r="HVF3" s="18"/>
      <c r="HVG3" s="18"/>
      <c r="HVH3" s="18"/>
      <c r="HVI3" s="18"/>
      <c r="HVJ3" s="18"/>
      <c r="HVK3" s="18"/>
      <c r="HVL3" s="18"/>
      <c r="HVM3" s="18"/>
      <c r="HVN3" s="18"/>
      <c r="HVO3" s="18"/>
      <c r="HVP3" s="18"/>
      <c r="HVQ3" s="18"/>
      <c r="HVR3" s="18"/>
      <c r="HVS3" s="18"/>
      <c r="HVT3" s="18"/>
      <c r="HVU3" s="18"/>
      <c r="HVV3" s="18"/>
      <c r="HVW3" s="18"/>
      <c r="HVX3" s="18"/>
      <c r="HVY3" s="18"/>
      <c r="HVZ3" s="18"/>
      <c r="HWA3" s="18"/>
      <c r="HWB3" s="18"/>
      <c r="HWC3" s="18"/>
      <c r="HWD3" s="18"/>
      <c r="HWE3" s="18"/>
      <c r="HWF3" s="18"/>
      <c r="HWG3" s="18"/>
      <c r="HWH3" s="18"/>
      <c r="HWI3" s="18"/>
      <c r="HWJ3" s="18"/>
      <c r="HWK3" s="18"/>
      <c r="HWL3" s="18"/>
      <c r="HWM3" s="18"/>
      <c r="HWN3" s="18"/>
      <c r="HWO3" s="18"/>
      <c r="HWP3" s="18"/>
      <c r="HWQ3" s="18"/>
      <c r="HWR3" s="18"/>
      <c r="HWS3" s="18"/>
      <c r="HWT3" s="18"/>
      <c r="HWU3" s="18"/>
      <c r="HWV3" s="18"/>
      <c r="HWW3" s="18"/>
      <c r="HWX3" s="18"/>
      <c r="HWY3" s="18"/>
      <c r="HWZ3" s="18"/>
      <c r="HXA3" s="18"/>
      <c r="HXB3" s="18"/>
      <c r="HXC3" s="18"/>
      <c r="HXD3" s="18"/>
      <c r="HXE3" s="18"/>
      <c r="HXF3" s="18"/>
      <c r="HXG3" s="18"/>
      <c r="HXH3" s="18"/>
      <c r="HXI3" s="18"/>
      <c r="HXJ3" s="18"/>
      <c r="HXK3" s="18"/>
      <c r="HXL3" s="18"/>
      <c r="HXM3" s="18"/>
      <c r="HXN3" s="18"/>
      <c r="HXO3" s="18"/>
      <c r="HXP3" s="18"/>
      <c r="HXQ3" s="18"/>
      <c r="HXR3" s="18"/>
      <c r="HXS3" s="18"/>
      <c r="HXT3" s="18"/>
      <c r="HXU3" s="18"/>
      <c r="HXV3" s="18"/>
      <c r="HXW3" s="18"/>
      <c r="HXX3" s="18"/>
      <c r="HXY3" s="18"/>
      <c r="HXZ3" s="18"/>
      <c r="HYA3" s="18"/>
      <c r="HYB3" s="18"/>
      <c r="HYC3" s="18"/>
      <c r="HYD3" s="18"/>
      <c r="HYE3" s="18"/>
      <c r="HYF3" s="18"/>
      <c r="HYG3" s="18"/>
      <c r="HYH3" s="18"/>
      <c r="HYI3" s="18"/>
      <c r="HYJ3" s="18"/>
      <c r="HYK3" s="18"/>
      <c r="HYL3" s="18"/>
      <c r="HYM3" s="18"/>
      <c r="HYN3" s="18"/>
      <c r="HYO3" s="18"/>
      <c r="HYP3" s="18"/>
      <c r="HYQ3" s="18"/>
      <c r="HYR3" s="18"/>
      <c r="HYS3" s="18"/>
      <c r="HYT3" s="18"/>
      <c r="HYU3" s="18"/>
      <c r="HYV3" s="18"/>
      <c r="HYW3" s="18"/>
      <c r="HYX3" s="18"/>
      <c r="HYY3" s="18"/>
      <c r="HYZ3" s="18"/>
      <c r="HZA3" s="18"/>
      <c r="HZB3" s="18"/>
      <c r="HZC3" s="18"/>
      <c r="HZD3" s="18"/>
      <c r="HZE3" s="18"/>
      <c r="HZF3" s="18"/>
      <c r="HZG3" s="18"/>
      <c r="HZH3" s="18"/>
      <c r="HZI3" s="18"/>
      <c r="HZJ3" s="18"/>
      <c r="HZK3" s="18"/>
      <c r="HZL3" s="18"/>
      <c r="HZM3" s="18"/>
      <c r="HZN3" s="18"/>
      <c r="HZO3" s="18"/>
      <c r="HZP3" s="18"/>
      <c r="HZQ3" s="18"/>
      <c r="HZR3" s="18"/>
      <c r="HZS3" s="18"/>
      <c r="HZT3" s="18"/>
      <c r="HZU3" s="18"/>
      <c r="HZV3" s="18"/>
      <c r="HZW3" s="18"/>
      <c r="HZX3" s="18"/>
      <c r="HZY3" s="18"/>
      <c r="HZZ3" s="18"/>
      <c r="IAA3" s="18"/>
      <c r="IAB3" s="18"/>
      <c r="IAC3" s="18"/>
      <c r="IAD3" s="18"/>
      <c r="IAE3" s="18"/>
      <c r="IAF3" s="18"/>
      <c r="IAG3" s="18"/>
      <c r="IAH3" s="18"/>
      <c r="IAI3" s="18"/>
      <c r="IAJ3" s="18"/>
      <c r="IAK3" s="18"/>
      <c r="IAL3" s="18"/>
      <c r="IAM3" s="18"/>
      <c r="IAN3" s="18"/>
      <c r="IAO3" s="18"/>
      <c r="IAP3" s="18"/>
      <c r="IAQ3" s="18"/>
      <c r="IAR3" s="18"/>
      <c r="IAS3" s="18"/>
      <c r="IAT3" s="18"/>
      <c r="IAU3" s="18"/>
      <c r="IAV3" s="18"/>
      <c r="IAW3" s="18"/>
      <c r="IAX3" s="18"/>
      <c r="IAY3" s="18"/>
      <c r="IAZ3" s="18"/>
      <c r="IBA3" s="18"/>
      <c r="IBB3" s="18"/>
      <c r="IBC3" s="18"/>
      <c r="IBD3" s="18"/>
      <c r="IBE3" s="18"/>
      <c r="IBF3" s="18"/>
      <c r="IBG3" s="18"/>
      <c r="IBH3" s="18"/>
      <c r="IBI3" s="18"/>
      <c r="IBJ3" s="18"/>
      <c r="IBK3" s="18"/>
      <c r="IBL3" s="18"/>
      <c r="IBM3" s="18"/>
      <c r="IBN3" s="18"/>
      <c r="IBO3" s="18"/>
      <c r="IBP3" s="18"/>
      <c r="IBQ3" s="18"/>
      <c r="IBR3" s="18"/>
      <c r="IBS3" s="18"/>
      <c r="IBT3" s="18"/>
      <c r="IBU3" s="18"/>
      <c r="IBV3" s="18"/>
      <c r="IBW3" s="18"/>
      <c r="IBX3" s="18"/>
      <c r="IBY3" s="18"/>
      <c r="IBZ3" s="18"/>
      <c r="ICA3" s="18"/>
      <c r="ICB3" s="18"/>
      <c r="ICC3" s="18"/>
      <c r="ICD3" s="18"/>
      <c r="ICE3" s="18"/>
      <c r="ICF3" s="18"/>
      <c r="ICG3" s="18"/>
      <c r="ICH3" s="18"/>
      <c r="ICI3" s="18"/>
      <c r="ICJ3" s="18"/>
      <c r="ICK3" s="18"/>
      <c r="ICL3" s="18"/>
      <c r="ICM3" s="18"/>
      <c r="ICN3" s="18"/>
      <c r="ICO3" s="18"/>
      <c r="ICP3" s="18"/>
      <c r="ICQ3" s="18"/>
      <c r="ICR3" s="18"/>
      <c r="ICS3" s="18"/>
      <c r="ICT3" s="18"/>
      <c r="ICU3" s="18"/>
      <c r="ICV3" s="18"/>
      <c r="ICW3" s="18"/>
      <c r="ICX3" s="18"/>
      <c r="ICY3" s="18"/>
      <c r="ICZ3" s="18"/>
      <c r="IDA3" s="18"/>
      <c r="IDB3" s="18"/>
      <c r="IDC3" s="18"/>
      <c r="IDD3" s="18"/>
      <c r="IDE3" s="18"/>
      <c r="IDF3" s="18"/>
      <c r="IDG3" s="18"/>
      <c r="IDH3" s="18"/>
      <c r="IDI3" s="18"/>
      <c r="IDJ3" s="18"/>
      <c r="IDK3" s="18"/>
      <c r="IDL3" s="18"/>
      <c r="IDM3" s="18"/>
      <c r="IDN3" s="18"/>
      <c r="IDO3" s="18"/>
      <c r="IDP3" s="18"/>
      <c r="IDQ3" s="18"/>
      <c r="IDR3" s="18"/>
      <c r="IDS3" s="18"/>
      <c r="IDT3" s="18"/>
      <c r="IDU3" s="18"/>
      <c r="IDV3" s="18"/>
      <c r="IDW3" s="18"/>
      <c r="IDX3" s="18"/>
      <c r="IDY3" s="18"/>
      <c r="IDZ3" s="18"/>
      <c r="IEA3" s="18"/>
      <c r="IEB3" s="18"/>
      <c r="IEC3" s="18"/>
      <c r="IED3" s="18"/>
      <c r="IEE3" s="18"/>
      <c r="IEF3" s="18"/>
      <c r="IEG3" s="18"/>
      <c r="IEH3" s="18"/>
      <c r="IEI3" s="18"/>
      <c r="IEJ3" s="18"/>
      <c r="IEK3" s="18"/>
      <c r="IEL3" s="18"/>
      <c r="IEM3" s="18"/>
      <c r="IEN3" s="18"/>
      <c r="IEO3" s="18"/>
      <c r="IEP3" s="18"/>
      <c r="IEQ3" s="18"/>
      <c r="IER3" s="18"/>
      <c r="IES3" s="18"/>
      <c r="IET3" s="18"/>
      <c r="IEU3" s="18"/>
      <c r="IEV3" s="18"/>
      <c r="IEW3" s="18"/>
      <c r="IEX3" s="18"/>
      <c r="IEY3" s="18"/>
      <c r="IEZ3" s="18"/>
      <c r="IFA3" s="18"/>
      <c r="IFB3" s="18"/>
      <c r="IFC3" s="18"/>
      <c r="IFD3" s="18"/>
      <c r="IFE3" s="18"/>
      <c r="IFF3" s="18"/>
      <c r="IFG3" s="18"/>
      <c r="IFH3" s="18"/>
      <c r="IFI3" s="18"/>
      <c r="IFJ3" s="18"/>
      <c r="IFK3" s="18"/>
      <c r="IFL3" s="18"/>
      <c r="IFM3" s="18"/>
      <c r="IFN3" s="18"/>
      <c r="IFO3" s="18"/>
      <c r="IFP3" s="18"/>
      <c r="IFQ3" s="18"/>
      <c r="IFR3" s="18"/>
      <c r="IFS3" s="18"/>
      <c r="IFT3" s="18"/>
      <c r="IFU3" s="18"/>
      <c r="IFV3" s="18"/>
      <c r="IFW3" s="18"/>
      <c r="IFX3" s="18"/>
      <c r="IFY3" s="18"/>
      <c r="IFZ3" s="18"/>
      <c r="IGA3" s="18"/>
      <c r="IGB3" s="18"/>
      <c r="IGC3" s="18"/>
      <c r="IGD3" s="18"/>
      <c r="IGE3" s="18"/>
      <c r="IGF3" s="18"/>
      <c r="IGG3" s="18"/>
      <c r="IGH3" s="18"/>
      <c r="IGI3" s="18"/>
      <c r="IGJ3" s="18"/>
      <c r="IGK3" s="18"/>
      <c r="IGL3" s="18"/>
      <c r="IGM3" s="18"/>
      <c r="IGN3" s="18"/>
      <c r="IGO3" s="18"/>
      <c r="IGP3" s="18"/>
      <c r="IGQ3" s="18"/>
      <c r="IGR3" s="18"/>
      <c r="IGS3" s="18"/>
      <c r="IGT3" s="18"/>
      <c r="IGU3" s="18"/>
      <c r="IGV3" s="18"/>
      <c r="IGW3" s="18"/>
      <c r="IGX3" s="18"/>
      <c r="IGY3" s="18"/>
      <c r="IGZ3" s="18"/>
      <c r="IHA3" s="18"/>
      <c r="IHB3" s="18"/>
      <c r="IHC3" s="18"/>
      <c r="IHD3" s="18"/>
      <c r="IHE3" s="18"/>
      <c r="IHF3" s="18"/>
      <c r="IHG3" s="18"/>
      <c r="IHH3" s="18"/>
      <c r="IHI3" s="18"/>
      <c r="IHJ3" s="18"/>
      <c r="IHK3" s="18"/>
      <c r="IHL3" s="18"/>
      <c r="IHM3" s="18"/>
      <c r="IHN3" s="18"/>
      <c r="IHO3" s="18"/>
      <c r="IHP3" s="18"/>
      <c r="IHQ3" s="18"/>
      <c r="IHR3" s="18"/>
      <c r="IHS3" s="18"/>
      <c r="IHT3" s="18"/>
      <c r="IHU3" s="18"/>
      <c r="IHV3" s="18"/>
      <c r="IHW3" s="18"/>
      <c r="IHX3" s="18"/>
      <c r="IHY3" s="18"/>
      <c r="IHZ3" s="18"/>
      <c r="IIA3" s="18"/>
      <c r="IIB3" s="18"/>
      <c r="IIC3" s="18"/>
      <c r="IID3" s="18"/>
      <c r="IIE3" s="18"/>
      <c r="IIF3" s="18"/>
      <c r="IIG3" s="18"/>
      <c r="IIH3" s="18"/>
      <c r="III3" s="18"/>
      <c r="IIJ3" s="18"/>
      <c r="IIK3" s="18"/>
      <c r="IIL3" s="18"/>
      <c r="IIM3" s="18"/>
      <c r="IIN3" s="18"/>
      <c r="IIO3" s="18"/>
      <c r="IIP3" s="18"/>
      <c r="IIQ3" s="18"/>
      <c r="IIR3" s="18"/>
      <c r="IIS3" s="18"/>
      <c r="IIT3" s="18"/>
      <c r="IIU3" s="18"/>
      <c r="IIV3" s="18"/>
      <c r="IIW3" s="18"/>
      <c r="IIX3" s="18"/>
      <c r="IIY3" s="18"/>
      <c r="IIZ3" s="18"/>
      <c r="IJA3" s="18"/>
      <c r="IJB3" s="18"/>
      <c r="IJC3" s="18"/>
      <c r="IJD3" s="18"/>
      <c r="IJE3" s="18"/>
      <c r="IJF3" s="18"/>
      <c r="IJG3" s="18"/>
      <c r="IJH3" s="18"/>
      <c r="IJI3" s="18"/>
      <c r="IJJ3" s="18"/>
      <c r="IJK3" s="18"/>
      <c r="IJL3" s="18"/>
      <c r="IJM3" s="18"/>
      <c r="IJN3" s="18"/>
      <c r="IJO3" s="18"/>
      <c r="IJP3" s="18"/>
      <c r="IJQ3" s="18"/>
      <c r="IJR3" s="18"/>
      <c r="IJS3" s="18"/>
      <c r="IJT3" s="18"/>
      <c r="IJU3" s="18"/>
      <c r="IJV3" s="18"/>
      <c r="IJW3" s="18"/>
      <c r="IJX3" s="18"/>
      <c r="IJY3" s="18"/>
      <c r="IJZ3" s="18"/>
      <c r="IKA3" s="18"/>
      <c r="IKB3" s="18"/>
      <c r="IKC3" s="18"/>
      <c r="IKD3" s="18"/>
      <c r="IKE3" s="18"/>
      <c r="IKF3" s="18"/>
      <c r="IKG3" s="18"/>
      <c r="IKH3" s="18"/>
      <c r="IKI3" s="18"/>
      <c r="IKJ3" s="18"/>
      <c r="IKK3" s="18"/>
      <c r="IKL3" s="18"/>
      <c r="IKM3" s="18"/>
      <c r="IKN3" s="18"/>
      <c r="IKO3" s="18"/>
      <c r="IKP3" s="18"/>
      <c r="IKQ3" s="18"/>
      <c r="IKR3" s="18"/>
      <c r="IKS3" s="18"/>
      <c r="IKT3" s="18"/>
      <c r="IKU3" s="18"/>
      <c r="IKV3" s="18"/>
      <c r="IKW3" s="18"/>
      <c r="IKX3" s="18"/>
      <c r="IKY3" s="18"/>
      <c r="IKZ3" s="18"/>
      <c r="ILA3" s="18"/>
      <c r="ILB3" s="18"/>
      <c r="ILC3" s="18"/>
      <c r="ILD3" s="18"/>
      <c r="ILE3" s="18"/>
      <c r="ILF3" s="18"/>
      <c r="ILG3" s="18"/>
      <c r="ILH3" s="18"/>
      <c r="ILI3" s="18"/>
      <c r="ILJ3" s="18"/>
      <c r="ILK3" s="18"/>
      <c r="ILL3" s="18"/>
      <c r="ILM3" s="18"/>
      <c r="ILN3" s="18"/>
      <c r="ILO3" s="18"/>
      <c r="ILP3" s="18"/>
      <c r="ILQ3" s="18"/>
      <c r="ILR3" s="18"/>
      <c r="ILS3" s="18"/>
      <c r="ILT3" s="18"/>
      <c r="ILU3" s="18"/>
      <c r="ILV3" s="18"/>
      <c r="ILW3" s="18"/>
      <c r="ILX3" s="18"/>
      <c r="ILY3" s="18"/>
      <c r="ILZ3" s="18"/>
      <c r="IMA3" s="18"/>
      <c r="IMB3" s="18"/>
      <c r="IMC3" s="18"/>
      <c r="IMD3" s="18"/>
      <c r="IME3" s="18"/>
      <c r="IMF3" s="18"/>
      <c r="IMG3" s="18"/>
      <c r="IMH3" s="18"/>
      <c r="IMI3" s="18"/>
      <c r="IMJ3" s="18"/>
      <c r="IMK3" s="18"/>
      <c r="IML3" s="18"/>
      <c r="IMM3" s="18"/>
      <c r="IMN3" s="18"/>
      <c r="IMO3" s="18"/>
      <c r="IMP3" s="18"/>
      <c r="IMQ3" s="18"/>
      <c r="IMR3" s="18"/>
      <c r="IMS3" s="18"/>
      <c r="IMT3" s="18"/>
      <c r="IMU3" s="18"/>
      <c r="IMV3" s="18"/>
      <c r="IMW3" s="18"/>
      <c r="IMX3" s="18"/>
      <c r="IMY3" s="18"/>
      <c r="IMZ3" s="18"/>
      <c r="INA3" s="18"/>
      <c r="INB3" s="18"/>
      <c r="INC3" s="18"/>
      <c r="IND3" s="18"/>
      <c r="INE3" s="18"/>
      <c r="INF3" s="18"/>
      <c r="ING3" s="18"/>
      <c r="INH3" s="18"/>
      <c r="INI3" s="18"/>
      <c r="INJ3" s="18"/>
      <c r="INK3" s="18"/>
      <c r="INL3" s="18"/>
      <c r="INM3" s="18"/>
      <c r="INN3" s="18"/>
      <c r="INO3" s="18"/>
      <c r="INP3" s="18"/>
      <c r="INQ3" s="18"/>
      <c r="INR3" s="18"/>
      <c r="INS3" s="18"/>
      <c r="INT3" s="18"/>
      <c r="INU3" s="18"/>
      <c r="INV3" s="18"/>
      <c r="INW3" s="18"/>
      <c r="INX3" s="18"/>
      <c r="INY3" s="18"/>
      <c r="INZ3" s="18"/>
      <c r="IOA3" s="18"/>
      <c r="IOB3" s="18"/>
      <c r="IOC3" s="18"/>
      <c r="IOD3" s="18"/>
      <c r="IOE3" s="18"/>
      <c r="IOF3" s="18"/>
      <c r="IOG3" s="18"/>
      <c r="IOH3" s="18"/>
      <c r="IOI3" s="18"/>
      <c r="IOJ3" s="18"/>
      <c r="IOK3" s="18"/>
      <c r="IOL3" s="18"/>
      <c r="IOM3" s="18"/>
      <c r="ION3" s="18"/>
      <c r="IOO3" s="18"/>
      <c r="IOP3" s="18"/>
      <c r="IOQ3" s="18"/>
      <c r="IOR3" s="18"/>
      <c r="IOS3" s="18"/>
      <c r="IOT3" s="18"/>
      <c r="IOU3" s="18"/>
      <c r="IOV3" s="18"/>
      <c r="IOW3" s="18"/>
      <c r="IOX3" s="18"/>
      <c r="IOY3" s="18"/>
      <c r="IOZ3" s="18"/>
      <c r="IPA3" s="18"/>
      <c r="IPB3" s="18"/>
      <c r="IPC3" s="18"/>
      <c r="IPD3" s="18"/>
      <c r="IPE3" s="18"/>
      <c r="IPF3" s="18"/>
      <c r="IPG3" s="18"/>
      <c r="IPH3" s="18"/>
      <c r="IPI3" s="18"/>
      <c r="IPJ3" s="18"/>
      <c r="IPK3" s="18"/>
      <c r="IPL3" s="18"/>
      <c r="IPM3" s="18"/>
      <c r="IPN3" s="18"/>
      <c r="IPO3" s="18"/>
      <c r="IPP3" s="18"/>
      <c r="IPQ3" s="18"/>
      <c r="IPR3" s="18"/>
      <c r="IPS3" s="18"/>
      <c r="IPT3" s="18"/>
      <c r="IPU3" s="18"/>
      <c r="IPV3" s="18"/>
      <c r="IPW3" s="18"/>
      <c r="IPX3" s="18"/>
      <c r="IPY3" s="18"/>
      <c r="IPZ3" s="18"/>
      <c r="IQA3" s="18"/>
      <c r="IQB3" s="18"/>
      <c r="IQC3" s="18"/>
      <c r="IQD3" s="18"/>
      <c r="IQE3" s="18"/>
      <c r="IQF3" s="18"/>
      <c r="IQG3" s="18"/>
      <c r="IQH3" s="18"/>
      <c r="IQI3" s="18"/>
      <c r="IQJ3" s="18"/>
      <c r="IQK3" s="18"/>
      <c r="IQL3" s="18"/>
      <c r="IQM3" s="18"/>
      <c r="IQN3" s="18"/>
      <c r="IQO3" s="18"/>
      <c r="IQP3" s="18"/>
      <c r="IQQ3" s="18"/>
      <c r="IQR3" s="18"/>
      <c r="IQS3" s="18"/>
      <c r="IQT3" s="18"/>
      <c r="IQU3" s="18"/>
      <c r="IQV3" s="18"/>
      <c r="IQW3" s="18"/>
      <c r="IQX3" s="18"/>
      <c r="IQY3" s="18"/>
      <c r="IQZ3" s="18"/>
      <c r="IRA3" s="18"/>
      <c r="IRB3" s="18"/>
      <c r="IRC3" s="18"/>
      <c r="IRD3" s="18"/>
      <c r="IRE3" s="18"/>
      <c r="IRF3" s="18"/>
      <c r="IRG3" s="18"/>
      <c r="IRH3" s="18"/>
      <c r="IRI3" s="18"/>
      <c r="IRJ3" s="18"/>
      <c r="IRK3" s="18"/>
      <c r="IRL3" s="18"/>
      <c r="IRM3" s="18"/>
      <c r="IRN3" s="18"/>
      <c r="IRO3" s="18"/>
      <c r="IRP3" s="18"/>
      <c r="IRQ3" s="18"/>
      <c r="IRR3" s="18"/>
      <c r="IRS3" s="18"/>
      <c r="IRT3" s="18"/>
      <c r="IRU3" s="18"/>
      <c r="IRV3" s="18"/>
      <c r="IRW3" s="18"/>
      <c r="IRX3" s="18"/>
      <c r="IRY3" s="18"/>
      <c r="IRZ3" s="18"/>
      <c r="ISA3" s="18"/>
      <c r="ISB3" s="18"/>
      <c r="ISC3" s="18"/>
      <c r="ISD3" s="18"/>
      <c r="ISE3" s="18"/>
      <c r="ISF3" s="18"/>
      <c r="ISG3" s="18"/>
      <c r="ISH3" s="18"/>
      <c r="ISI3" s="18"/>
      <c r="ISJ3" s="18"/>
      <c r="ISK3" s="18"/>
      <c r="ISL3" s="18"/>
      <c r="ISM3" s="18"/>
      <c r="ISN3" s="18"/>
      <c r="ISO3" s="18"/>
      <c r="ISP3" s="18"/>
      <c r="ISQ3" s="18"/>
      <c r="ISR3" s="18"/>
      <c r="ISS3" s="18"/>
      <c r="IST3" s="18"/>
      <c r="ISU3" s="18"/>
      <c r="ISV3" s="18"/>
      <c r="ISW3" s="18"/>
      <c r="ISX3" s="18"/>
      <c r="ISY3" s="18"/>
      <c r="ISZ3" s="18"/>
      <c r="ITA3" s="18"/>
      <c r="ITB3" s="18"/>
      <c r="ITC3" s="18"/>
      <c r="ITD3" s="18"/>
      <c r="ITE3" s="18"/>
      <c r="ITF3" s="18"/>
      <c r="ITG3" s="18"/>
      <c r="ITH3" s="18"/>
      <c r="ITI3" s="18"/>
      <c r="ITJ3" s="18"/>
      <c r="ITK3" s="18"/>
      <c r="ITL3" s="18"/>
      <c r="ITM3" s="18"/>
      <c r="ITN3" s="18"/>
      <c r="ITO3" s="18"/>
      <c r="ITP3" s="18"/>
      <c r="ITQ3" s="18"/>
      <c r="ITR3" s="18"/>
      <c r="ITS3" s="18"/>
      <c r="ITT3" s="18"/>
      <c r="ITU3" s="18"/>
      <c r="ITV3" s="18"/>
      <c r="ITW3" s="18"/>
      <c r="ITX3" s="18"/>
      <c r="ITY3" s="18"/>
      <c r="ITZ3" s="18"/>
      <c r="IUA3" s="18"/>
      <c r="IUB3" s="18"/>
      <c r="IUC3" s="18"/>
      <c r="IUD3" s="18"/>
      <c r="IUE3" s="18"/>
      <c r="IUF3" s="18"/>
      <c r="IUG3" s="18"/>
      <c r="IUH3" s="18"/>
      <c r="IUI3" s="18"/>
      <c r="IUJ3" s="18"/>
      <c r="IUK3" s="18"/>
      <c r="IUL3" s="18"/>
      <c r="IUM3" s="18"/>
      <c r="IUN3" s="18"/>
      <c r="IUO3" s="18"/>
      <c r="IUP3" s="18"/>
      <c r="IUQ3" s="18"/>
      <c r="IUR3" s="18"/>
      <c r="IUS3" s="18"/>
      <c r="IUT3" s="18"/>
      <c r="IUU3" s="18"/>
      <c r="IUV3" s="18"/>
      <c r="IUW3" s="18"/>
      <c r="IUX3" s="18"/>
      <c r="IUY3" s="18"/>
      <c r="IUZ3" s="18"/>
      <c r="IVA3" s="18"/>
      <c r="IVB3" s="18"/>
      <c r="IVC3" s="18"/>
      <c r="IVD3" s="18"/>
      <c r="IVE3" s="18"/>
      <c r="IVF3" s="18"/>
      <c r="IVG3" s="18"/>
      <c r="IVH3" s="18"/>
      <c r="IVI3" s="18"/>
      <c r="IVJ3" s="18"/>
      <c r="IVK3" s="18"/>
      <c r="IVL3" s="18"/>
      <c r="IVM3" s="18"/>
      <c r="IVN3" s="18"/>
      <c r="IVO3" s="18"/>
      <c r="IVP3" s="18"/>
      <c r="IVQ3" s="18"/>
      <c r="IVR3" s="18"/>
      <c r="IVS3" s="18"/>
      <c r="IVT3" s="18"/>
      <c r="IVU3" s="18"/>
      <c r="IVV3" s="18"/>
      <c r="IVW3" s="18"/>
      <c r="IVX3" s="18"/>
      <c r="IVY3" s="18"/>
      <c r="IVZ3" s="18"/>
      <c r="IWA3" s="18"/>
      <c r="IWB3" s="18"/>
      <c r="IWC3" s="18"/>
      <c r="IWD3" s="18"/>
      <c r="IWE3" s="18"/>
      <c r="IWF3" s="18"/>
      <c r="IWG3" s="18"/>
      <c r="IWH3" s="18"/>
      <c r="IWI3" s="18"/>
      <c r="IWJ3" s="18"/>
      <c r="IWK3" s="18"/>
      <c r="IWL3" s="18"/>
      <c r="IWM3" s="18"/>
      <c r="IWN3" s="18"/>
      <c r="IWO3" s="18"/>
      <c r="IWP3" s="18"/>
      <c r="IWQ3" s="18"/>
      <c r="IWR3" s="18"/>
      <c r="IWS3" s="18"/>
      <c r="IWT3" s="18"/>
      <c r="IWU3" s="18"/>
      <c r="IWV3" s="18"/>
      <c r="IWW3" s="18"/>
      <c r="IWX3" s="18"/>
      <c r="IWY3" s="18"/>
      <c r="IWZ3" s="18"/>
      <c r="IXA3" s="18"/>
      <c r="IXB3" s="18"/>
      <c r="IXC3" s="18"/>
      <c r="IXD3" s="18"/>
      <c r="IXE3" s="18"/>
      <c r="IXF3" s="18"/>
      <c r="IXG3" s="18"/>
      <c r="IXH3" s="18"/>
      <c r="IXI3" s="18"/>
      <c r="IXJ3" s="18"/>
      <c r="IXK3" s="18"/>
      <c r="IXL3" s="18"/>
      <c r="IXM3" s="18"/>
      <c r="IXN3" s="18"/>
      <c r="IXO3" s="18"/>
      <c r="IXP3" s="18"/>
      <c r="IXQ3" s="18"/>
      <c r="IXR3" s="18"/>
      <c r="IXS3" s="18"/>
      <c r="IXT3" s="18"/>
      <c r="IXU3" s="18"/>
      <c r="IXV3" s="18"/>
      <c r="IXW3" s="18"/>
      <c r="IXX3" s="18"/>
      <c r="IXY3" s="18"/>
      <c r="IXZ3" s="18"/>
      <c r="IYA3" s="18"/>
      <c r="IYB3" s="18"/>
      <c r="IYC3" s="18"/>
      <c r="IYD3" s="18"/>
      <c r="IYE3" s="18"/>
      <c r="IYF3" s="18"/>
      <c r="IYG3" s="18"/>
      <c r="IYH3" s="18"/>
      <c r="IYI3" s="18"/>
      <c r="IYJ3" s="18"/>
      <c r="IYK3" s="18"/>
      <c r="IYL3" s="18"/>
      <c r="IYM3" s="18"/>
      <c r="IYN3" s="18"/>
      <c r="IYO3" s="18"/>
      <c r="IYP3" s="18"/>
      <c r="IYQ3" s="18"/>
      <c r="IYR3" s="18"/>
      <c r="IYS3" s="18"/>
      <c r="IYT3" s="18"/>
      <c r="IYU3" s="18"/>
      <c r="IYV3" s="18"/>
      <c r="IYW3" s="18"/>
      <c r="IYX3" s="18"/>
      <c r="IYY3" s="18"/>
      <c r="IYZ3" s="18"/>
      <c r="IZA3" s="18"/>
      <c r="IZB3" s="18"/>
      <c r="IZC3" s="18"/>
      <c r="IZD3" s="18"/>
      <c r="IZE3" s="18"/>
      <c r="IZF3" s="18"/>
      <c r="IZG3" s="18"/>
      <c r="IZH3" s="18"/>
      <c r="IZI3" s="18"/>
      <c r="IZJ3" s="18"/>
      <c r="IZK3" s="18"/>
      <c r="IZL3" s="18"/>
      <c r="IZM3" s="18"/>
      <c r="IZN3" s="18"/>
      <c r="IZO3" s="18"/>
      <c r="IZP3" s="18"/>
      <c r="IZQ3" s="18"/>
      <c r="IZR3" s="18"/>
      <c r="IZS3" s="18"/>
      <c r="IZT3" s="18"/>
      <c r="IZU3" s="18"/>
      <c r="IZV3" s="18"/>
      <c r="IZW3" s="18"/>
      <c r="IZX3" s="18"/>
      <c r="IZY3" s="18"/>
      <c r="IZZ3" s="18"/>
      <c r="JAA3" s="18"/>
      <c r="JAB3" s="18"/>
      <c r="JAC3" s="18"/>
      <c r="JAD3" s="18"/>
      <c r="JAE3" s="18"/>
      <c r="JAF3" s="18"/>
      <c r="JAG3" s="18"/>
      <c r="JAH3" s="18"/>
      <c r="JAI3" s="18"/>
      <c r="JAJ3" s="18"/>
      <c r="JAK3" s="18"/>
      <c r="JAL3" s="18"/>
      <c r="JAM3" s="18"/>
      <c r="JAN3" s="18"/>
      <c r="JAO3" s="18"/>
      <c r="JAP3" s="18"/>
      <c r="JAQ3" s="18"/>
      <c r="JAR3" s="18"/>
      <c r="JAS3" s="18"/>
      <c r="JAT3" s="18"/>
      <c r="JAU3" s="18"/>
      <c r="JAV3" s="18"/>
      <c r="JAW3" s="18"/>
      <c r="JAX3" s="18"/>
      <c r="JAY3" s="18"/>
      <c r="JAZ3" s="18"/>
      <c r="JBA3" s="18"/>
      <c r="JBB3" s="18"/>
      <c r="JBC3" s="18"/>
      <c r="JBD3" s="18"/>
      <c r="JBE3" s="18"/>
      <c r="JBF3" s="18"/>
      <c r="JBG3" s="18"/>
      <c r="JBH3" s="18"/>
      <c r="JBI3" s="18"/>
      <c r="JBJ3" s="18"/>
      <c r="JBK3" s="18"/>
      <c r="JBL3" s="18"/>
      <c r="JBM3" s="18"/>
      <c r="JBN3" s="18"/>
      <c r="JBO3" s="18"/>
      <c r="JBP3" s="18"/>
      <c r="JBQ3" s="18"/>
      <c r="JBR3" s="18"/>
      <c r="JBS3" s="18"/>
      <c r="JBT3" s="18"/>
      <c r="JBU3" s="18"/>
      <c r="JBV3" s="18"/>
      <c r="JBW3" s="18"/>
      <c r="JBX3" s="18"/>
      <c r="JBY3" s="18"/>
      <c r="JBZ3" s="18"/>
      <c r="JCA3" s="18"/>
      <c r="JCB3" s="18"/>
      <c r="JCC3" s="18"/>
      <c r="JCD3" s="18"/>
      <c r="JCE3" s="18"/>
      <c r="JCF3" s="18"/>
      <c r="JCG3" s="18"/>
      <c r="JCH3" s="18"/>
      <c r="JCI3" s="18"/>
      <c r="JCJ3" s="18"/>
      <c r="JCK3" s="18"/>
      <c r="JCL3" s="18"/>
      <c r="JCM3" s="18"/>
      <c r="JCN3" s="18"/>
      <c r="JCO3" s="18"/>
      <c r="JCP3" s="18"/>
      <c r="JCQ3" s="18"/>
      <c r="JCR3" s="18"/>
      <c r="JCS3" s="18"/>
      <c r="JCT3" s="18"/>
      <c r="JCU3" s="18"/>
      <c r="JCV3" s="18"/>
      <c r="JCW3" s="18"/>
      <c r="JCX3" s="18"/>
      <c r="JCY3" s="18"/>
      <c r="JCZ3" s="18"/>
      <c r="JDA3" s="18"/>
      <c r="JDB3" s="18"/>
      <c r="JDC3" s="18"/>
      <c r="JDD3" s="18"/>
      <c r="JDE3" s="18"/>
      <c r="JDF3" s="18"/>
      <c r="JDG3" s="18"/>
      <c r="JDH3" s="18"/>
      <c r="JDI3" s="18"/>
      <c r="JDJ3" s="18"/>
      <c r="JDK3" s="18"/>
      <c r="JDL3" s="18"/>
      <c r="JDM3" s="18"/>
      <c r="JDN3" s="18"/>
      <c r="JDO3" s="18"/>
      <c r="JDP3" s="18"/>
      <c r="JDQ3" s="18"/>
      <c r="JDR3" s="18"/>
      <c r="JDS3" s="18"/>
      <c r="JDT3" s="18"/>
      <c r="JDU3" s="18"/>
      <c r="JDV3" s="18"/>
      <c r="JDW3" s="18"/>
      <c r="JDX3" s="18"/>
      <c r="JDY3" s="18"/>
      <c r="JDZ3" s="18"/>
      <c r="JEA3" s="18"/>
      <c r="JEB3" s="18"/>
      <c r="JEC3" s="18"/>
      <c r="JED3" s="18"/>
      <c r="JEE3" s="18"/>
      <c r="JEF3" s="18"/>
      <c r="JEG3" s="18"/>
      <c r="JEH3" s="18"/>
      <c r="JEI3" s="18"/>
      <c r="JEJ3" s="18"/>
      <c r="JEK3" s="18"/>
      <c r="JEL3" s="18"/>
      <c r="JEM3" s="18"/>
      <c r="JEN3" s="18"/>
      <c r="JEO3" s="18"/>
      <c r="JEP3" s="18"/>
      <c r="JEQ3" s="18"/>
      <c r="JER3" s="18"/>
      <c r="JES3" s="18"/>
      <c r="JET3" s="18"/>
      <c r="JEU3" s="18"/>
      <c r="JEV3" s="18"/>
      <c r="JEW3" s="18"/>
      <c r="JEX3" s="18"/>
      <c r="JEY3" s="18"/>
      <c r="JEZ3" s="18"/>
      <c r="JFA3" s="18"/>
      <c r="JFB3" s="18"/>
      <c r="JFC3" s="18"/>
      <c r="JFD3" s="18"/>
      <c r="JFE3" s="18"/>
      <c r="JFF3" s="18"/>
      <c r="JFG3" s="18"/>
      <c r="JFH3" s="18"/>
      <c r="JFI3" s="18"/>
      <c r="JFJ3" s="18"/>
      <c r="JFK3" s="18"/>
      <c r="JFL3" s="18"/>
      <c r="JFM3" s="18"/>
      <c r="JFN3" s="18"/>
      <c r="JFO3" s="18"/>
      <c r="JFP3" s="18"/>
      <c r="JFQ3" s="18"/>
      <c r="JFR3" s="18"/>
      <c r="JFS3" s="18"/>
      <c r="JFT3" s="18"/>
      <c r="JFU3" s="18"/>
      <c r="JFV3" s="18"/>
      <c r="JFW3" s="18"/>
      <c r="JFX3" s="18"/>
      <c r="JFY3" s="18"/>
      <c r="JFZ3" s="18"/>
      <c r="JGA3" s="18"/>
      <c r="JGB3" s="18"/>
      <c r="JGC3" s="18"/>
      <c r="JGD3" s="18"/>
      <c r="JGE3" s="18"/>
      <c r="JGF3" s="18"/>
      <c r="JGG3" s="18"/>
      <c r="JGH3" s="18"/>
      <c r="JGI3" s="18"/>
      <c r="JGJ3" s="18"/>
      <c r="JGK3" s="18"/>
      <c r="JGL3" s="18"/>
      <c r="JGM3" s="18"/>
      <c r="JGN3" s="18"/>
      <c r="JGO3" s="18"/>
      <c r="JGP3" s="18"/>
      <c r="JGQ3" s="18"/>
      <c r="JGR3" s="18"/>
      <c r="JGS3" s="18"/>
      <c r="JGT3" s="18"/>
      <c r="JGU3" s="18"/>
      <c r="JGV3" s="18"/>
      <c r="JGW3" s="18"/>
      <c r="JGX3" s="18"/>
      <c r="JGY3" s="18"/>
      <c r="JGZ3" s="18"/>
      <c r="JHA3" s="18"/>
      <c r="JHB3" s="18"/>
      <c r="JHC3" s="18"/>
      <c r="JHD3" s="18"/>
      <c r="JHE3" s="18"/>
      <c r="JHF3" s="18"/>
      <c r="JHG3" s="18"/>
      <c r="JHH3" s="18"/>
      <c r="JHI3" s="18"/>
      <c r="JHJ3" s="18"/>
      <c r="JHK3" s="18"/>
      <c r="JHL3" s="18"/>
      <c r="JHM3" s="18"/>
      <c r="JHN3" s="18"/>
      <c r="JHO3" s="18"/>
      <c r="JHP3" s="18"/>
      <c r="JHQ3" s="18"/>
      <c r="JHR3" s="18"/>
      <c r="JHS3" s="18"/>
      <c r="JHT3" s="18"/>
      <c r="JHU3" s="18"/>
      <c r="JHV3" s="18"/>
      <c r="JHW3" s="18"/>
      <c r="JHX3" s="18"/>
      <c r="JHY3" s="18"/>
      <c r="JHZ3" s="18"/>
      <c r="JIA3" s="18"/>
      <c r="JIB3" s="18"/>
      <c r="JIC3" s="18"/>
      <c r="JID3" s="18"/>
      <c r="JIE3" s="18"/>
      <c r="JIF3" s="18"/>
      <c r="JIG3" s="18"/>
      <c r="JIH3" s="18"/>
      <c r="JII3" s="18"/>
      <c r="JIJ3" s="18"/>
      <c r="JIK3" s="18"/>
      <c r="JIL3" s="18"/>
      <c r="JIM3" s="18"/>
      <c r="JIN3" s="18"/>
      <c r="JIO3" s="18"/>
      <c r="JIP3" s="18"/>
      <c r="JIQ3" s="18"/>
      <c r="JIR3" s="18"/>
      <c r="JIS3" s="18"/>
      <c r="JIT3" s="18"/>
      <c r="JIU3" s="18"/>
      <c r="JIV3" s="18"/>
      <c r="JIW3" s="18"/>
      <c r="JIX3" s="18"/>
      <c r="JIY3" s="18"/>
      <c r="JIZ3" s="18"/>
      <c r="JJA3" s="18"/>
      <c r="JJB3" s="18"/>
      <c r="JJC3" s="18"/>
      <c r="JJD3" s="18"/>
      <c r="JJE3" s="18"/>
      <c r="JJF3" s="18"/>
      <c r="JJG3" s="18"/>
      <c r="JJH3" s="18"/>
      <c r="JJI3" s="18"/>
      <c r="JJJ3" s="18"/>
      <c r="JJK3" s="18"/>
      <c r="JJL3" s="18"/>
      <c r="JJM3" s="18"/>
      <c r="JJN3" s="18"/>
      <c r="JJO3" s="18"/>
      <c r="JJP3" s="18"/>
      <c r="JJQ3" s="18"/>
      <c r="JJR3" s="18"/>
      <c r="JJS3" s="18"/>
      <c r="JJT3" s="18"/>
      <c r="JJU3" s="18"/>
      <c r="JJV3" s="18"/>
      <c r="JJW3" s="18"/>
      <c r="JJX3" s="18"/>
      <c r="JJY3" s="18"/>
      <c r="JJZ3" s="18"/>
      <c r="JKA3" s="18"/>
      <c r="JKB3" s="18"/>
      <c r="JKC3" s="18"/>
      <c r="JKD3" s="18"/>
      <c r="JKE3" s="18"/>
      <c r="JKF3" s="18"/>
      <c r="JKG3" s="18"/>
      <c r="JKH3" s="18"/>
      <c r="JKI3" s="18"/>
      <c r="JKJ3" s="18"/>
      <c r="JKK3" s="18"/>
      <c r="JKL3" s="18"/>
      <c r="JKM3" s="18"/>
      <c r="JKN3" s="18"/>
      <c r="JKO3" s="18"/>
      <c r="JKP3" s="18"/>
      <c r="JKQ3" s="18"/>
      <c r="JKR3" s="18"/>
      <c r="JKS3" s="18"/>
      <c r="JKT3" s="18"/>
      <c r="JKU3" s="18"/>
      <c r="JKV3" s="18"/>
      <c r="JKW3" s="18"/>
      <c r="JKX3" s="18"/>
      <c r="JKY3" s="18"/>
      <c r="JKZ3" s="18"/>
      <c r="JLA3" s="18"/>
      <c r="JLB3" s="18"/>
      <c r="JLC3" s="18"/>
      <c r="JLD3" s="18"/>
      <c r="JLE3" s="18"/>
      <c r="JLF3" s="18"/>
      <c r="JLG3" s="18"/>
      <c r="JLH3" s="18"/>
      <c r="JLI3" s="18"/>
      <c r="JLJ3" s="18"/>
      <c r="JLK3" s="18"/>
      <c r="JLL3" s="18"/>
      <c r="JLM3" s="18"/>
      <c r="JLN3" s="18"/>
      <c r="JLO3" s="18"/>
      <c r="JLP3" s="18"/>
      <c r="JLQ3" s="18"/>
      <c r="JLR3" s="18"/>
      <c r="JLS3" s="18"/>
      <c r="JLT3" s="18"/>
      <c r="JLU3" s="18"/>
      <c r="JLV3" s="18"/>
      <c r="JLW3" s="18"/>
      <c r="JLX3" s="18"/>
      <c r="JLY3" s="18"/>
      <c r="JLZ3" s="18"/>
      <c r="JMA3" s="18"/>
      <c r="JMB3" s="18"/>
      <c r="JMC3" s="18"/>
      <c r="JMD3" s="18"/>
      <c r="JME3" s="18"/>
      <c r="JMF3" s="18"/>
      <c r="JMG3" s="18"/>
      <c r="JMH3" s="18"/>
      <c r="JMI3" s="18"/>
      <c r="JMJ3" s="18"/>
      <c r="JMK3" s="18"/>
      <c r="JML3" s="18"/>
      <c r="JMM3" s="18"/>
      <c r="JMN3" s="18"/>
      <c r="JMO3" s="18"/>
      <c r="JMP3" s="18"/>
      <c r="JMQ3" s="18"/>
      <c r="JMR3" s="18"/>
      <c r="JMS3" s="18"/>
      <c r="JMT3" s="18"/>
      <c r="JMU3" s="18"/>
      <c r="JMV3" s="18"/>
      <c r="JMW3" s="18"/>
      <c r="JMX3" s="18"/>
      <c r="JMY3" s="18"/>
      <c r="JMZ3" s="18"/>
      <c r="JNA3" s="18"/>
      <c r="JNB3" s="18"/>
      <c r="JNC3" s="18"/>
      <c r="JND3" s="18"/>
      <c r="JNE3" s="18"/>
      <c r="JNF3" s="18"/>
      <c r="JNG3" s="18"/>
      <c r="JNH3" s="18"/>
      <c r="JNI3" s="18"/>
      <c r="JNJ3" s="18"/>
      <c r="JNK3" s="18"/>
      <c r="JNL3" s="18"/>
      <c r="JNM3" s="18"/>
      <c r="JNN3" s="18"/>
      <c r="JNO3" s="18"/>
      <c r="JNP3" s="18"/>
      <c r="JNQ3" s="18"/>
      <c r="JNR3" s="18"/>
      <c r="JNS3" s="18"/>
      <c r="JNT3" s="18"/>
      <c r="JNU3" s="18"/>
      <c r="JNV3" s="18"/>
      <c r="JNW3" s="18"/>
      <c r="JNX3" s="18"/>
      <c r="JNY3" s="18"/>
      <c r="JNZ3" s="18"/>
      <c r="JOA3" s="18"/>
      <c r="JOB3" s="18"/>
      <c r="JOC3" s="18"/>
      <c r="JOD3" s="18"/>
      <c r="JOE3" s="18"/>
      <c r="JOF3" s="18"/>
      <c r="JOG3" s="18"/>
      <c r="JOH3" s="18"/>
      <c r="JOI3" s="18"/>
      <c r="JOJ3" s="18"/>
      <c r="JOK3" s="18"/>
      <c r="JOL3" s="18"/>
      <c r="JOM3" s="18"/>
      <c r="JON3" s="18"/>
      <c r="JOO3" s="18"/>
      <c r="JOP3" s="18"/>
      <c r="JOQ3" s="18"/>
      <c r="JOR3" s="18"/>
      <c r="JOS3" s="18"/>
      <c r="JOT3" s="18"/>
      <c r="JOU3" s="18"/>
      <c r="JOV3" s="18"/>
      <c r="JOW3" s="18"/>
      <c r="JOX3" s="18"/>
      <c r="JOY3" s="18"/>
      <c r="JOZ3" s="18"/>
      <c r="JPA3" s="18"/>
      <c r="JPB3" s="18"/>
      <c r="JPC3" s="18"/>
      <c r="JPD3" s="18"/>
      <c r="JPE3" s="18"/>
      <c r="JPF3" s="18"/>
      <c r="JPG3" s="18"/>
      <c r="JPH3" s="18"/>
      <c r="JPI3" s="18"/>
      <c r="JPJ3" s="18"/>
      <c r="JPK3" s="18"/>
      <c r="JPL3" s="18"/>
      <c r="JPM3" s="18"/>
      <c r="JPN3" s="18"/>
      <c r="JPO3" s="18"/>
      <c r="JPP3" s="18"/>
      <c r="JPQ3" s="18"/>
      <c r="JPR3" s="18"/>
      <c r="JPS3" s="18"/>
      <c r="JPT3" s="18"/>
      <c r="JPU3" s="18"/>
      <c r="JPV3" s="18"/>
      <c r="JPW3" s="18"/>
      <c r="JPX3" s="18"/>
      <c r="JPY3" s="18"/>
      <c r="JPZ3" s="18"/>
      <c r="JQA3" s="18"/>
      <c r="JQB3" s="18"/>
      <c r="JQC3" s="18"/>
      <c r="JQD3" s="18"/>
      <c r="JQE3" s="18"/>
      <c r="JQF3" s="18"/>
      <c r="JQG3" s="18"/>
      <c r="JQH3" s="18"/>
      <c r="JQI3" s="18"/>
      <c r="JQJ3" s="18"/>
      <c r="JQK3" s="18"/>
      <c r="JQL3" s="18"/>
      <c r="JQM3" s="18"/>
      <c r="JQN3" s="18"/>
      <c r="JQO3" s="18"/>
      <c r="JQP3" s="18"/>
      <c r="JQQ3" s="18"/>
      <c r="JQR3" s="18"/>
      <c r="JQS3" s="18"/>
      <c r="JQT3" s="18"/>
      <c r="JQU3" s="18"/>
      <c r="JQV3" s="18"/>
      <c r="JQW3" s="18"/>
      <c r="JQX3" s="18"/>
      <c r="JQY3" s="18"/>
      <c r="JQZ3" s="18"/>
      <c r="JRA3" s="18"/>
      <c r="JRB3" s="18"/>
      <c r="JRC3" s="18"/>
      <c r="JRD3" s="18"/>
      <c r="JRE3" s="18"/>
      <c r="JRF3" s="18"/>
      <c r="JRG3" s="18"/>
      <c r="JRH3" s="18"/>
      <c r="JRI3" s="18"/>
      <c r="JRJ3" s="18"/>
      <c r="JRK3" s="18"/>
      <c r="JRL3" s="18"/>
      <c r="JRM3" s="18"/>
      <c r="JRN3" s="18"/>
      <c r="JRO3" s="18"/>
      <c r="JRP3" s="18"/>
      <c r="JRQ3" s="18"/>
      <c r="JRR3" s="18"/>
      <c r="JRS3" s="18"/>
      <c r="JRT3" s="18"/>
      <c r="JRU3" s="18"/>
      <c r="JRV3" s="18"/>
      <c r="JRW3" s="18"/>
      <c r="JRX3" s="18"/>
      <c r="JRY3" s="18"/>
      <c r="JRZ3" s="18"/>
      <c r="JSA3" s="18"/>
      <c r="JSB3" s="18"/>
      <c r="JSC3" s="18"/>
      <c r="JSD3" s="18"/>
      <c r="JSE3" s="18"/>
      <c r="JSF3" s="18"/>
      <c r="JSG3" s="18"/>
      <c r="JSH3" s="18"/>
      <c r="JSI3" s="18"/>
      <c r="JSJ3" s="18"/>
      <c r="JSK3" s="18"/>
      <c r="JSL3" s="18"/>
      <c r="JSM3" s="18"/>
      <c r="JSN3" s="18"/>
      <c r="JSO3" s="18"/>
      <c r="JSP3" s="18"/>
      <c r="JSQ3" s="18"/>
      <c r="JSR3" s="18"/>
      <c r="JSS3" s="18"/>
      <c r="JST3" s="18"/>
      <c r="JSU3" s="18"/>
      <c r="JSV3" s="18"/>
      <c r="JSW3" s="18"/>
      <c r="JSX3" s="18"/>
      <c r="JSY3" s="18"/>
      <c r="JSZ3" s="18"/>
      <c r="JTA3" s="18"/>
      <c r="JTB3" s="18"/>
      <c r="JTC3" s="18"/>
      <c r="JTD3" s="18"/>
      <c r="JTE3" s="18"/>
      <c r="JTF3" s="18"/>
      <c r="JTG3" s="18"/>
      <c r="JTH3" s="18"/>
      <c r="JTI3" s="18"/>
      <c r="JTJ3" s="18"/>
      <c r="JTK3" s="18"/>
      <c r="JTL3" s="18"/>
      <c r="JTM3" s="18"/>
      <c r="JTN3" s="18"/>
      <c r="JTO3" s="18"/>
      <c r="JTP3" s="18"/>
      <c r="JTQ3" s="18"/>
      <c r="JTR3" s="18"/>
      <c r="JTS3" s="18"/>
      <c r="JTT3" s="18"/>
      <c r="JTU3" s="18"/>
      <c r="JTV3" s="18"/>
      <c r="JTW3" s="18"/>
      <c r="JTX3" s="18"/>
      <c r="JTY3" s="18"/>
      <c r="JTZ3" s="18"/>
      <c r="JUA3" s="18"/>
      <c r="JUB3" s="18"/>
      <c r="JUC3" s="18"/>
      <c r="JUD3" s="18"/>
      <c r="JUE3" s="18"/>
      <c r="JUF3" s="18"/>
      <c r="JUG3" s="18"/>
      <c r="JUH3" s="18"/>
      <c r="JUI3" s="18"/>
      <c r="JUJ3" s="18"/>
      <c r="JUK3" s="18"/>
      <c r="JUL3" s="18"/>
      <c r="JUM3" s="18"/>
      <c r="JUN3" s="18"/>
      <c r="JUO3" s="18"/>
      <c r="JUP3" s="18"/>
      <c r="JUQ3" s="18"/>
      <c r="JUR3" s="18"/>
      <c r="JUS3" s="18"/>
      <c r="JUT3" s="18"/>
      <c r="JUU3" s="18"/>
      <c r="JUV3" s="18"/>
      <c r="JUW3" s="18"/>
      <c r="JUX3" s="18"/>
      <c r="JUY3" s="18"/>
      <c r="JUZ3" s="18"/>
      <c r="JVA3" s="18"/>
      <c r="JVB3" s="18"/>
      <c r="JVC3" s="18"/>
      <c r="JVD3" s="18"/>
      <c r="JVE3" s="18"/>
      <c r="JVF3" s="18"/>
      <c r="JVG3" s="18"/>
      <c r="JVH3" s="18"/>
      <c r="JVI3" s="18"/>
      <c r="JVJ3" s="18"/>
      <c r="JVK3" s="18"/>
      <c r="JVL3" s="18"/>
      <c r="JVM3" s="18"/>
      <c r="JVN3" s="18"/>
      <c r="JVO3" s="18"/>
      <c r="JVP3" s="18"/>
      <c r="JVQ3" s="18"/>
      <c r="JVR3" s="18"/>
      <c r="JVS3" s="18"/>
      <c r="JVT3" s="18"/>
      <c r="JVU3" s="18"/>
      <c r="JVV3" s="18"/>
      <c r="JVW3" s="18"/>
      <c r="JVX3" s="18"/>
      <c r="JVY3" s="18"/>
      <c r="JVZ3" s="18"/>
      <c r="JWA3" s="18"/>
      <c r="JWB3" s="18"/>
      <c r="JWC3" s="18"/>
      <c r="JWD3" s="18"/>
      <c r="JWE3" s="18"/>
      <c r="JWF3" s="18"/>
      <c r="JWG3" s="18"/>
      <c r="JWH3" s="18"/>
      <c r="JWI3" s="18"/>
      <c r="JWJ3" s="18"/>
      <c r="JWK3" s="18"/>
      <c r="JWL3" s="18"/>
      <c r="JWM3" s="18"/>
      <c r="JWN3" s="18"/>
      <c r="JWO3" s="18"/>
      <c r="JWP3" s="18"/>
      <c r="JWQ3" s="18"/>
      <c r="JWR3" s="18"/>
      <c r="JWS3" s="18"/>
      <c r="JWT3" s="18"/>
      <c r="JWU3" s="18"/>
      <c r="JWV3" s="18"/>
      <c r="JWW3" s="18"/>
      <c r="JWX3" s="18"/>
      <c r="JWY3" s="18"/>
      <c r="JWZ3" s="18"/>
      <c r="JXA3" s="18"/>
      <c r="JXB3" s="18"/>
      <c r="JXC3" s="18"/>
      <c r="JXD3" s="18"/>
      <c r="JXE3" s="18"/>
      <c r="JXF3" s="18"/>
      <c r="JXG3" s="18"/>
      <c r="JXH3" s="18"/>
      <c r="JXI3" s="18"/>
      <c r="JXJ3" s="18"/>
      <c r="JXK3" s="18"/>
      <c r="JXL3" s="18"/>
      <c r="JXM3" s="18"/>
      <c r="JXN3" s="18"/>
      <c r="JXO3" s="18"/>
      <c r="JXP3" s="18"/>
      <c r="JXQ3" s="18"/>
      <c r="JXR3" s="18"/>
      <c r="JXS3" s="18"/>
      <c r="JXT3" s="18"/>
      <c r="JXU3" s="18"/>
      <c r="JXV3" s="18"/>
      <c r="JXW3" s="18"/>
      <c r="JXX3" s="18"/>
      <c r="JXY3" s="18"/>
      <c r="JXZ3" s="18"/>
      <c r="JYA3" s="18"/>
      <c r="JYB3" s="18"/>
      <c r="JYC3" s="18"/>
      <c r="JYD3" s="18"/>
      <c r="JYE3" s="18"/>
      <c r="JYF3" s="18"/>
      <c r="JYG3" s="18"/>
      <c r="JYH3" s="18"/>
      <c r="JYI3" s="18"/>
      <c r="JYJ3" s="18"/>
      <c r="JYK3" s="18"/>
      <c r="JYL3" s="18"/>
      <c r="JYM3" s="18"/>
      <c r="JYN3" s="18"/>
      <c r="JYO3" s="18"/>
      <c r="JYP3" s="18"/>
      <c r="JYQ3" s="18"/>
      <c r="JYR3" s="18"/>
      <c r="JYS3" s="18"/>
      <c r="JYT3" s="18"/>
      <c r="JYU3" s="18"/>
      <c r="JYV3" s="18"/>
      <c r="JYW3" s="18"/>
      <c r="JYX3" s="18"/>
      <c r="JYY3" s="18"/>
      <c r="JYZ3" s="18"/>
      <c r="JZA3" s="18"/>
      <c r="JZB3" s="18"/>
      <c r="JZC3" s="18"/>
      <c r="JZD3" s="18"/>
      <c r="JZE3" s="18"/>
      <c r="JZF3" s="18"/>
      <c r="JZG3" s="18"/>
      <c r="JZH3" s="18"/>
      <c r="JZI3" s="18"/>
      <c r="JZJ3" s="18"/>
      <c r="JZK3" s="18"/>
      <c r="JZL3" s="18"/>
      <c r="JZM3" s="18"/>
      <c r="JZN3" s="18"/>
      <c r="JZO3" s="18"/>
      <c r="JZP3" s="18"/>
      <c r="JZQ3" s="18"/>
      <c r="JZR3" s="18"/>
      <c r="JZS3" s="18"/>
      <c r="JZT3" s="18"/>
      <c r="JZU3" s="18"/>
      <c r="JZV3" s="18"/>
      <c r="JZW3" s="18"/>
      <c r="JZX3" s="18"/>
      <c r="JZY3" s="18"/>
      <c r="JZZ3" s="18"/>
      <c r="KAA3" s="18"/>
      <c r="KAB3" s="18"/>
      <c r="KAC3" s="18"/>
      <c r="KAD3" s="18"/>
      <c r="KAE3" s="18"/>
      <c r="KAF3" s="18"/>
      <c r="KAG3" s="18"/>
      <c r="KAH3" s="18"/>
      <c r="KAI3" s="18"/>
      <c r="KAJ3" s="18"/>
      <c r="KAK3" s="18"/>
      <c r="KAL3" s="18"/>
      <c r="KAM3" s="18"/>
      <c r="KAN3" s="18"/>
      <c r="KAO3" s="18"/>
      <c r="KAP3" s="18"/>
      <c r="KAQ3" s="18"/>
      <c r="KAR3" s="18"/>
      <c r="KAS3" s="18"/>
      <c r="KAT3" s="18"/>
      <c r="KAU3" s="18"/>
      <c r="KAV3" s="18"/>
      <c r="KAW3" s="18"/>
      <c r="KAX3" s="18"/>
      <c r="KAY3" s="18"/>
      <c r="KAZ3" s="18"/>
      <c r="KBA3" s="18"/>
      <c r="KBB3" s="18"/>
      <c r="KBC3" s="18"/>
      <c r="KBD3" s="18"/>
      <c r="KBE3" s="18"/>
      <c r="KBF3" s="18"/>
      <c r="KBG3" s="18"/>
      <c r="KBH3" s="18"/>
      <c r="KBI3" s="18"/>
      <c r="KBJ3" s="18"/>
      <c r="KBK3" s="18"/>
      <c r="KBL3" s="18"/>
      <c r="KBM3" s="18"/>
      <c r="KBN3" s="18"/>
      <c r="KBO3" s="18"/>
      <c r="KBP3" s="18"/>
      <c r="KBQ3" s="18"/>
      <c r="KBR3" s="18"/>
      <c r="KBS3" s="18"/>
      <c r="KBT3" s="18"/>
      <c r="KBU3" s="18"/>
      <c r="KBV3" s="18"/>
      <c r="KBW3" s="18"/>
      <c r="KBX3" s="18"/>
      <c r="KBY3" s="18"/>
      <c r="KBZ3" s="18"/>
      <c r="KCA3" s="18"/>
      <c r="KCB3" s="18"/>
      <c r="KCC3" s="18"/>
      <c r="KCD3" s="18"/>
      <c r="KCE3" s="18"/>
      <c r="KCF3" s="18"/>
      <c r="KCG3" s="18"/>
      <c r="KCH3" s="18"/>
      <c r="KCI3" s="18"/>
      <c r="KCJ3" s="18"/>
      <c r="KCK3" s="18"/>
      <c r="KCL3" s="18"/>
      <c r="KCM3" s="18"/>
      <c r="KCN3" s="18"/>
      <c r="KCO3" s="18"/>
      <c r="KCP3" s="18"/>
      <c r="KCQ3" s="18"/>
      <c r="KCR3" s="18"/>
      <c r="KCS3" s="18"/>
      <c r="KCT3" s="18"/>
      <c r="KCU3" s="18"/>
      <c r="KCV3" s="18"/>
      <c r="KCW3" s="18"/>
      <c r="KCX3" s="18"/>
      <c r="KCY3" s="18"/>
      <c r="KCZ3" s="18"/>
      <c r="KDA3" s="18"/>
      <c r="KDB3" s="18"/>
      <c r="KDC3" s="18"/>
      <c r="KDD3" s="18"/>
      <c r="KDE3" s="18"/>
      <c r="KDF3" s="18"/>
      <c r="KDG3" s="18"/>
      <c r="KDH3" s="18"/>
      <c r="KDI3" s="18"/>
      <c r="KDJ3" s="18"/>
      <c r="KDK3" s="18"/>
      <c r="KDL3" s="18"/>
      <c r="KDM3" s="18"/>
      <c r="KDN3" s="18"/>
      <c r="KDO3" s="18"/>
      <c r="KDP3" s="18"/>
      <c r="KDQ3" s="18"/>
      <c r="KDR3" s="18"/>
      <c r="KDS3" s="18"/>
      <c r="KDT3" s="18"/>
      <c r="KDU3" s="18"/>
      <c r="KDV3" s="18"/>
      <c r="KDW3" s="18"/>
      <c r="KDX3" s="18"/>
      <c r="KDY3" s="18"/>
      <c r="KDZ3" s="18"/>
      <c r="KEA3" s="18"/>
      <c r="KEB3" s="18"/>
      <c r="KEC3" s="18"/>
      <c r="KED3" s="18"/>
      <c r="KEE3" s="18"/>
      <c r="KEF3" s="18"/>
      <c r="KEG3" s="18"/>
      <c r="KEH3" s="18"/>
      <c r="KEI3" s="18"/>
      <c r="KEJ3" s="18"/>
      <c r="KEK3" s="18"/>
      <c r="KEL3" s="18"/>
      <c r="KEM3" s="18"/>
      <c r="KEN3" s="18"/>
      <c r="KEO3" s="18"/>
      <c r="KEP3" s="18"/>
      <c r="KEQ3" s="18"/>
      <c r="KER3" s="18"/>
      <c r="KES3" s="18"/>
      <c r="KET3" s="18"/>
      <c r="KEU3" s="18"/>
      <c r="KEV3" s="18"/>
      <c r="KEW3" s="18"/>
      <c r="KEX3" s="18"/>
      <c r="KEY3" s="18"/>
      <c r="KEZ3" s="18"/>
      <c r="KFA3" s="18"/>
      <c r="KFB3" s="18"/>
      <c r="KFC3" s="18"/>
      <c r="KFD3" s="18"/>
      <c r="KFE3" s="18"/>
      <c r="KFF3" s="18"/>
      <c r="KFG3" s="18"/>
      <c r="KFH3" s="18"/>
      <c r="KFI3" s="18"/>
      <c r="KFJ3" s="18"/>
      <c r="KFK3" s="18"/>
      <c r="KFL3" s="18"/>
      <c r="KFM3" s="18"/>
      <c r="KFN3" s="18"/>
      <c r="KFO3" s="18"/>
      <c r="KFP3" s="18"/>
      <c r="KFQ3" s="18"/>
      <c r="KFR3" s="18"/>
      <c r="KFS3" s="18"/>
      <c r="KFT3" s="18"/>
      <c r="KFU3" s="18"/>
      <c r="KFV3" s="18"/>
      <c r="KFW3" s="18"/>
      <c r="KFX3" s="18"/>
      <c r="KFY3" s="18"/>
      <c r="KFZ3" s="18"/>
      <c r="KGA3" s="18"/>
      <c r="KGB3" s="18"/>
      <c r="KGC3" s="18"/>
      <c r="KGD3" s="18"/>
      <c r="KGE3" s="18"/>
      <c r="KGF3" s="18"/>
      <c r="KGG3" s="18"/>
      <c r="KGH3" s="18"/>
      <c r="KGI3" s="18"/>
      <c r="KGJ3" s="18"/>
      <c r="KGK3" s="18"/>
      <c r="KGL3" s="18"/>
      <c r="KGM3" s="18"/>
      <c r="KGN3" s="18"/>
      <c r="KGO3" s="18"/>
      <c r="KGP3" s="18"/>
      <c r="KGQ3" s="18"/>
      <c r="KGR3" s="18"/>
      <c r="KGS3" s="18"/>
      <c r="KGT3" s="18"/>
      <c r="KGU3" s="18"/>
      <c r="KGV3" s="18"/>
      <c r="KGW3" s="18"/>
      <c r="KGX3" s="18"/>
      <c r="KGY3" s="18"/>
      <c r="KGZ3" s="18"/>
      <c r="KHA3" s="18"/>
      <c r="KHB3" s="18"/>
      <c r="KHC3" s="18"/>
      <c r="KHD3" s="18"/>
      <c r="KHE3" s="18"/>
      <c r="KHF3" s="18"/>
      <c r="KHG3" s="18"/>
      <c r="KHH3" s="18"/>
      <c r="KHI3" s="18"/>
      <c r="KHJ3" s="18"/>
      <c r="KHK3" s="18"/>
      <c r="KHL3" s="18"/>
      <c r="KHM3" s="18"/>
      <c r="KHN3" s="18"/>
      <c r="KHO3" s="18"/>
      <c r="KHP3" s="18"/>
      <c r="KHQ3" s="18"/>
      <c r="KHR3" s="18"/>
      <c r="KHS3" s="18"/>
      <c r="KHT3" s="18"/>
      <c r="KHU3" s="18"/>
      <c r="KHV3" s="18"/>
      <c r="KHW3" s="18"/>
      <c r="KHX3" s="18"/>
      <c r="KHY3" s="18"/>
      <c r="KHZ3" s="18"/>
      <c r="KIA3" s="18"/>
      <c r="KIB3" s="18"/>
      <c r="KIC3" s="18"/>
      <c r="KID3" s="18"/>
      <c r="KIE3" s="18"/>
      <c r="KIF3" s="18"/>
      <c r="KIG3" s="18"/>
      <c r="KIH3" s="18"/>
      <c r="KII3" s="18"/>
      <c r="KIJ3" s="18"/>
      <c r="KIK3" s="18"/>
      <c r="KIL3" s="18"/>
      <c r="KIM3" s="18"/>
      <c r="KIN3" s="18"/>
      <c r="KIO3" s="18"/>
      <c r="KIP3" s="18"/>
      <c r="KIQ3" s="18"/>
      <c r="KIR3" s="18"/>
      <c r="KIS3" s="18"/>
      <c r="KIT3" s="18"/>
      <c r="KIU3" s="18"/>
      <c r="KIV3" s="18"/>
      <c r="KIW3" s="18"/>
      <c r="KIX3" s="18"/>
      <c r="KIY3" s="18"/>
      <c r="KIZ3" s="18"/>
      <c r="KJA3" s="18"/>
      <c r="KJB3" s="18"/>
      <c r="KJC3" s="18"/>
      <c r="KJD3" s="18"/>
      <c r="KJE3" s="18"/>
      <c r="KJF3" s="18"/>
      <c r="KJG3" s="18"/>
      <c r="KJH3" s="18"/>
      <c r="KJI3" s="18"/>
      <c r="KJJ3" s="18"/>
      <c r="KJK3" s="18"/>
      <c r="KJL3" s="18"/>
      <c r="KJM3" s="18"/>
      <c r="KJN3" s="18"/>
      <c r="KJO3" s="18"/>
      <c r="KJP3" s="18"/>
      <c r="KJQ3" s="18"/>
      <c r="KJR3" s="18"/>
      <c r="KJS3" s="18"/>
      <c r="KJT3" s="18"/>
      <c r="KJU3" s="18"/>
      <c r="KJV3" s="18"/>
      <c r="KJW3" s="18"/>
      <c r="KJX3" s="18"/>
      <c r="KJY3" s="18"/>
      <c r="KJZ3" s="18"/>
      <c r="KKA3" s="18"/>
      <c r="KKB3" s="18"/>
      <c r="KKC3" s="18"/>
      <c r="KKD3" s="18"/>
      <c r="KKE3" s="18"/>
      <c r="KKF3" s="18"/>
      <c r="KKG3" s="18"/>
      <c r="KKH3" s="18"/>
      <c r="KKI3" s="18"/>
      <c r="KKJ3" s="18"/>
      <c r="KKK3" s="18"/>
      <c r="KKL3" s="18"/>
      <c r="KKM3" s="18"/>
      <c r="KKN3" s="18"/>
      <c r="KKO3" s="18"/>
      <c r="KKP3" s="18"/>
      <c r="KKQ3" s="18"/>
      <c r="KKR3" s="18"/>
      <c r="KKS3" s="18"/>
      <c r="KKT3" s="18"/>
      <c r="KKU3" s="18"/>
      <c r="KKV3" s="18"/>
      <c r="KKW3" s="18"/>
      <c r="KKX3" s="18"/>
      <c r="KKY3" s="18"/>
      <c r="KKZ3" s="18"/>
      <c r="KLA3" s="18"/>
      <c r="KLB3" s="18"/>
      <c r="KLC3" s="18"/>
      <c r="KLD3" s="18"/>
      <c r="KLE3" s="18"/>
      <c r="KLF3" s="18"/>
      <c r="KLG3" s="18"/>
      <c r="KLH3" s="18"/>
      <c r="KLI3" s="18"/>
      <c r="KLJ3" s="18"/>
      <c r="KLK3" s="18"/>
      <c r="KLL3" s="18"/>
      <c r="KLM3" s="18"/>
      <c r="KLN3" s="18"/>
      <c r="KLO3" s="18"/>
      <c r="KLP3" s="18"/>
      <c r="KLQ3" s="18"/>
      <c r="KLR3" s="18"/>
      <c r="KLS3" s="18"/>
      <c r="KLT3" s="18"/>
      <c r="KLU3" s="18"/>
      <c r="KLV3" s="18"/>
      <c r="KLW3" s="18"/>
      <c r="KLX3" s="18"/>
      <c r="KLY3" s="18"/>
      <c r="KLZ3" s="18"/>
      <c r="KMA3" s="18"/>
      <c r="KMB3" s="18"/>
      <c r="KMC3" s="18"/>
      <c r="KMD3" s="18"/>
      <c r="KME3" s="18"/>
      <c r="KMF3" s="18"/>
      <c r="KMG3" s="18"/>
      <c r="KMH3" s="18"/>
      <c r="KMI3" s="18"/>
      <c r="KMJ3" s="18"/>
      <c r="KMK3" s="18"/>
      <c r="KML3" s="18"/>
      <c r="KMM3" s="18"/>
      <c r="KMN3" s="18"/>
      <c r="KMO3" s="18"/>
      <c r="KMP3" s="18"/>
      <c r="KMQ3" s="18"/>
      <c r="KMR3" s="18"/>
      <c r="KMS3" s="18"/>
      <c r="KMT3" s="18"/>
      <c r="KMU3" s="18"/>
      <c r="KMV3" s="18"/>
      <c r="KMW3" s="18"/>
      <c r="KMX3" s="18"/>
      <c r="KMY3" s="18"/>
      <c r="KMZ3" s="18"/>
      <c r="KNA3" s="18"/>
      <c r="KNB3" s="18"/>
      <c r="KNC3" s="18"/>
      <c r="KND3" s="18"/>
      <c r="KNE3" s="18"/>
      <c r="KNF3" s="18"/>
      <c r="KNG3" s="18"/>
      <c r="KNH3" s="18"/>
      <c r="KNI3" s="18"/>
      <c r="KNJ3" s="18"/>
      <c r="KNK3" s="18"/>
      <c r="KNL3" s="18"/>
      <c r="KNM3" s="18"/>
      <c r="KNN3" s="18"/>
      <c r="KNO3" s="18"/>
      <c r="KNP3" s="18"/>
      <c r="KNQ3" s="18"/>
      <c r="KNR3" s="18"/>
      <c r="KNS3" s="18"/>
      <c r="KNT3" s="18"/>
      <c r="KNU3" s="18"/>
      <c r="KNV3" s="18"/>
      <c r="KNW3" s="18"/>
      <c r="KNX3" s="18"/>
      <c r="KNY3" s="18"/>
      <c r="KNZ3" s="18"/>
      <c r="KOA3" s="18"/>
      <c r="KOB3" s="18"/>
      <c r="KOC3" s="18"/>
      <c r="KOD3" s="18"/>
      <c r="KOE3" s="18"/>
      <c r="KOF3" s="18"/>
      <c r="KOG3" s="18"/>
      <c r="KOH3" s="18"/>
      <c r="KOI3" s="18"/>
      <c r="KOJ3" s="18"/>
      <c r="KOK3" s="18"/>
      <c r="KOL3" s="18"/>
      <c r="KOM3" s="18"/>
      <c r="KON3" s="18"/>
      <c r="KOO3" s="18"/>
      <c r="KOP3" s="18"/>
      <c r="KOQ3" s="18"/>
      <c r="KOR3" s="18"/>
      <c r="KOS3" s="18"/>
      <c r="KOT3" s="18"/>
      <c r="KOU3" s="18"/>
      <c r="KOV3" s="18"/>
      <c r="KOW3" s="18"/>
      <c r="KOX3" s="18"/>
      <c r="KOY3" s="18"/>
      <c r="KOZ3" s="18"/>
      <c r="KPA3" s="18"/>
      <c r="KPB3" s="18"/>
      <c r="KPC3" s="18"/>
      <c r="KPD3" s="18"/>
      <c r="KPE3" s="18"/>
      <c r="KPF3" s="18"/>
      <c r="KPG3" s="18"/>
      <c r="KPH3" s="18"/>
      <c r="KPI3" s="18"/>
      <c r="KPJ3" s="18"/>
      <c r="KPK3" s="18"/>
      <c r="KPL3" s="18"/>
      <c r="KPM3" s="18"/>
      <c r="KPN3" s="18"/>
      <c r="KPO3" s="18"/>
      <c r="KPP3" s="18"/>
      <c r="KPQ3" s="18"/>
      <c r="KPR3" s="18"/>
      <c r="KPS3" s="18"/>
      <c r="KPT3" s="18"/>
      <c r="KPU3" s="18"/>
      <c r="KPV3" s="18"/>
      <c r="KPW3" s="18"/>
      <c r="KPX3" s="18"/>
      <c r="KPY3" s="18"/>
      <c r="KPZ3" s="18"/>
      <c r="KQA3" s="18"/>
      <c r="KQB3" s="18"/>
      <c r="KQC3" s="18"/>
      <c r="KQD3" s="18"/>
      <c r="KQE3" s="18"/>
      <c r="KQF3" s="18"/>
      <c r="KQG3" s="18"/>
      <c r="KQH3" s="18"/>
      <c r="KQI3" s="18"/>
      <c r="KQJ3" s="18"/>
      <c r="KQK3" s="18"/>
      <c r="KQL3" s="18"/>
      <c r="KQM3" s="18"/>
      <c r="KQN3" s="18"/>
      <c r="KQO3" s="18"/>
      <c r="KQP3" s="18"/>
      <c r="KQQ3" s="18"/>
      <c r="KQR3" s="18"/>
      <c r="KQS3" s="18"/>
      <c r="KQT3" s="18"/>
      <c r="KQU3" s="18"/>
      <c r="KQV3" s="18"/>
      <c r="KQW3" s="18"/>
      <c r="KQX3" s="18"/>
      <c r="KQY3" s="18"/>
      <c r="KQZ3" s="18"/>
      <c r="KRA3" s="18"/>
      <c r="KRB3" s="18"/>
      <c r="KRC3" s="18"/>
      <c r="KRD3" s="18"/>
      <c r="KRE3" s="18"/>
      <c r="KRF3" s="18"/>
      <c r="KRG3" s="18"/>
      <c r="KRH3" s="18"/>
      <c r="KRI3" s="18"/>
      <c r="KRJ3" s="18"/>
      <c r="KRK3" s="18"/>
      <c r="KRL3" s="18"/>
      <c r="KRM3" s="18"/>
      <c r="KRN3" s="18"/>
      <c r="KRO3" s="18"/>
      <c r="KRP3" s="18"/>
      <c r="KRQ3" s="18"/>
      <c r="KRR3" s="18"/>
      <c r="KRS3" s="18"/>
      <c r="KRT3" s="18"/>
      <c r="KRU3" s="18"/>
      <c r="KRV3" s="18"/>
      <c r="KRW3" s="18"/>
      <c r="KRX3" s="18"/>
      <c r="KRY3" s="18"/>
      <c r="KRZ3" s="18"/>
      <c r="KSA3" s="18"/>
      <c r="KSB3" s="18"/>
      <c r="KSC3" s="18"/>
      <c r="KSD3" s="18"/>
      <c r="KSE3" s="18"/>
      <c r="KSF3" s="18"/>
      <c r="KSG3" s="18"/>
      <c r="KSH3" s="18"/>
      <c r="KSI3" s="18"/>
      <c r="KSJ3" s="18"/>
      <c r="KSK3" s="18"/>
      <c r="KSL3" s="18"/>
      <c r="KSM3" s="18"/>
      <c r="KSN3" s="18"/>
      <c r="KSO3" s="18"/>
      <c r="KSP3" s="18"/>
      <c r="KSQ3" s="18"/>
      <c r="KSR3" s="18"/>
      <c r="KSS3" s="18"/>
      <c r="KST3" s="18"/>
      <c r="KSU3" s="18"/>
      <c r="KSV3" s="18"/>
      <c r="KSW3" s="18"/>
      <c r="KSX3" s="18"/>
      <c r="KSY3" s="18"/>
      <c r="KSZ3" s="18"/>
      <c r="KTA3" s="18"/>
      <c r="KTB3" s="18"/>
      <c r="KTC3" s="18"/>
      <c r="KTD3" s="18"/>
      <c r="KTE3" s="18"/>
      <c r="KTF3" s="18"/>
      <c r="KTG3" s="18"/>
      <c r="KTH3" s="18"/>
      <c r="KTI3" s="18"/>
      <c r="KTJ3" s="18"/>
      <c r="KTK3" s="18"/>
      <c r="KTL3" s="18"/>
      <c r="KTM3" s="18"/>
      <c r="KTN3" s="18"/>
      <c r="KTO3" s="18"/>
      <c r="KTP3" s="18"/>
      <c r="KTQ3" s="18"/>
      <c r="KTR3" s="18"/>
      <c r="KTS3" s="18"/>
      <c r="KTT3" s="18"/>
      <c r="KTU3" s="18"/>
      <c r="KTV3" s="18"/>
      <c r="KTW3" s="18"/>
      <c r="KTX3" s="18"/>
      <c r="KTY3" s="18"/>
      <c r="KTZ3" s="18"/>
      <c r="KUA3" s="18"/>
      <c r="KUB3" s="18"/>
      <c r="KUC3" s="18"/>
      <c r="KUD3" s="18"/>
      <c r="KUE3" s="18"/>
      <c r="KUF3" s="18"/>
      <c r="KUG3" s="18"/>
      <c r="KUH3" s="18"/>
      <c r="KUI3" s="18"/>
      <c r="KUJ3" s="18"/>
      <c r="KUK3" s="18"/>
      <c r="KUL3" s="18"/>
      <c r="KUM3" s="18"/>
      <c r="KUN3" s="18"/>
      <c r="KUO3" s="18"/>
      <c r="KUP3" s="18"/>
      <c r="KUQ3" s="18"/>
      <c r="KUR3" s="18"/>
      <c r="KUS3" s="18"/>
      <c r="KUT3" s="18"/>
      <c r="KUU3" s="18"/>
      <c r="KUV3" s="18"/>
      <c r="KUW3" s="18"/>
      <c r="KUX3" s="18"/>
      <c r="KUY3" s="18"/>
      <c r="KUZ3" s="18"/>
      <c r="KVA3" s="18"/>
      <c r="KVB3" s="18"/>
      <c r="KVC3" s="18"/>
      <c r="KVD3" s="18"/>
      <c r="KVE3" s="18"/>
      <c r="KVF3" s="18"/>
      <c r="KVG3" s="18"/>
      <c r="KVH3" s="18"/>
      <c r="KVI3" s="18"/>
      <c r="KVJ3" s="18"/>
      <c r="KVK3" s="18"/>
      <c r="KVL3" s="18"/>
      <c r="KVM3" s="18"/>
      <c r="KVN3" s="18"/>
      <c r="KVO3" s="18"/>
      <c r="KVP3" s="18"/>
      <c r="KVQ3" s="18"/>
      <c r="KVR3" s="18"/>
      <c r="KVS3" s="18"/>
      <c r="KVT3" s="18"/>
      <c r="KVU3" s="18"/>
      <c r="KVV3" s="18"/>
      <c r="KVW3" s="18"/>
      <c r="KVX3" s="18"/>
      <c r="KVY3" s="18"/>
      <c r="KVZ3" s="18"/>
      <c r="KWA3" s="18"/>
      <c r="KWB3" s="18"/>
      <c r="KWC3" s="18"/>
      <c r="KWD3" s="18"/>
      <c r="KWE3" s="18"/>
      <c r="KWF3" s="18"/>
      <c r="KWG3" s="18"/>
      <c r="KWH3" s="18"/>
      <c r="KWI3" s="18"/>
      <c r="KWJ3" s="18"/>
      <c r="KWK3" s="18"/>
      <c r="KWL3" s="18"/>
      <c r="KWM3" s="18"/>
      <c r="KWN3" s="18"/>
      <c r="KWO3" s="18"/>
      <c r="KWP3" s="18"/>
      <c r="KWQ3" s="18"/>
      <c r="KWR3" s="18"/>
      <c r="KWS3" s="18"/>
      <c r="KWT3" s="18"/>
      <c r="KWU3" s="18"/>
      <c r="KWV3" s="18"/>
      <c r="KWW3" s="18"/>
      <c r="KWX3" s="18"/>
      <c r="KWY3" s="18"/>
      <c r="KWZ3" s="18"/>
      <c r="KXA3" s="18"/>
      <c r="KXB3" s="18"/>
      <c r="KXC3" s="18"/>
      <c r="KXD3" s="18"/>
      <c r="KXE3" s="18"/>
      <c r="KXF3" s="18"/>
      <c r="KXG3" s="18"/>
      <c r="KXH3" s="18"/>
      <c r="KXI3" s="18"/>
      <c r="KXJ3" s="18"/>
      <c r="KXK3" s="18"/>
      <c r="KXL3" s="18"/>
      <c r="KXM3" s="18"/>
      <c r="KXN3" s="18"/>
      <c r="KXO3" s="18"/>
      <c r="KXP3" s="18"/>
      <c r="KXQ3" s="18"/>
      <c r="KXR3" s="18"/>
      <c r="KXS3" s="18"/>
      <c r="KXT3" s="18"/>
      <c r="KXU3" s="18"/>
      <c r="KXV3" s="18"/>
      <c r="KXW3" s="18"/>
      <c r="KXX3" s="18"/>
      <c r="KXY3" s="18"/>
      <c r="KXZ3" s="18"/>
      <c r="KYA3" s="18"/>
      <c r="KYB3" s="18"/>
      <c r="KYC3" s="18"/>
      <c r="KYD3" s="18"/>
      <c r="KYE3" s="18"/>
      <c r="KYF3" s="18"/>
      <c r="KYG3" s="18"/>
      <c r="KYH3" s="18"/>
      <c r="KYI3" s="18"/>
      <c r="KYJ3" s="18"/>
      <c r="KYK3" s="18"/>
      <c r="KYL3" s="18"/>
      <c r="KYM3" s="18"/>
      <c r="KYN3" s="18"/>
      <c r="KYO3" s="18"/>
      <c r="KYP3" s="18"/>
      <c r="KYQ3" s="18"/>
      <c r="KYR3" s="18"/>
      <c r="KYS3" s="18"/>
      <c r="KYT3" s="18"/>
      <c r="KYU3" s="18"/>
      <c r="KYV3" s="18"/>
      <c r="KYW3" s="18"/>
      <c r="KYX3" s="18"/>
      <c r="KYY3" s="18"/>
      <c r="KYZ3" s="18"/>
      <c r="KZA3" s="18"/>
      <c r="KZB3" s="18"/>
      <c r="KZC3" s="18"/>
      <c r="KZD3" s="18"/>
      <c r="KZE3" s="18"/>
      <c r="KZF3" s="18"/>
      <c r="KZG3" s="18"/>
      <c r="KZH3" s="18"/>
      <c r="KZI3" s="18"/>
      <c r="KZJ3" s="18"/>
      <c r="KZK3" s="18"/>
      <c r="KZL3" s="18"/>
      <c r="KZM3" s="18"/>
      <c r="KZN3" s="18"/>
      <c r="KZO3" s="18"/>
      <c r="KZP3" s="18"/>
      <c r="KZQ3" s="18"/>
      <c r="KZR3" s="18"/>
      <c r="KZS3" s="18"/>
      <c r="KZT3" s="18"/>
      <c r="KZU3" s="18"/>
      <c r="KZV3" s="18"/>
      <c r="KZW3" s="18"/>
      <c r="KZX3" s="18"/>
      <c r="KZY3" s="18"/>
      <c r="KZZ3" s="18"/>
      <c r="LAA3" s="18"/>
      <c r="LAB3" s="18"/>
      <c r="LAC3" s="18"/>
      <c r="LAD3" s="18"/>
      <c r="LAE3" s="18"/>
      <c r="LAF3" s="18"/>
      <c r="LAG3" s="18"/>
      <c r="LAH3" s="18"/>
      <c r="LAI3" s="18"/>
      <c r="LAJ3" s="18"/>
      <c r="LAK3" s="18"/>
      <c r="LAL3" s="18"/>
      <c r="LAM3" s="18"/>
      <c r="LAN3" s="18"/>
      <c r="LAO3" s="18"/>
      <c r="LAP3" s="18"/>
      <c r="LAQ3" s="18"/>
      <c r="LAR3" s="18"/>
      <c r="LAS3" s="18"/>
      <c r="LAT3" s="18"/>
      <c r="LAU3" s="18"/>
      <c r="LAV3" s="18"/>
      <c r="LAW3" s="18"/>
      <c r="LAX3" s="18"/>
      <c r="LAY3" s="18"/>
      <c r="LAZ3" s="18"/>
      <c r="LBA3" s="18"/>
      <c r="LBB3" s="18"/>
      <c r="LBC3" s="18"/>
      <c r="LBD3" s="18"/>
      <c r="LBE3" s="18"/>
      <c r="LBF3" s="18"/>
      <c r="LBG3" s="18"/>
      <c r="LBH3" s="18"/>
      <c r="LBI3" s="18"/>
      <c r="LBJ3" s="18"/>
      <c r="LBK3" s="18"/>
      <c r="LBL3" s="18"/>
      <c r="LBM3" s="18"/>
      <c r="LBN3" s="18"/>
      <c r="LBO3" s="18"/>
      <c r="LBP3" s="18"/>
      <c r="LBQ3" s="18"/>
      <c r="LBR3" s="18"/>
      <c r="LBS3" s="18"/>
      <c r="LBT3" s="18"/>
      <c r="LBU3" s="18"/>
      <c r="LBV3" s="18"/>
      <c r="LBW3" s="18"/>
      <c r="LBX3" s="18"/>
      <c r="LBY3" s="18"/>
      <c r="LBZ3" s="18"/>
      <c r="LCA3" s="18"/>
      <c r="LCB3" s="18"/>
      <c r="LCC3" s="18"/>
      <c r="LCD3" s="18"/>
      <c r="LCE3" s="18"/>
      <c r="LCF3" s="18"/>
      <c r="LCG3" s="18"/>
      <c r="LCH3" s="18"/>
      <c r="LCI3" s="18"/>
      <c r="LCJ3" s="18"/>
      <c r="LCK3" s="18"/>
      <c r="LCL3" s="18"/>
      <c r="LCM3" s="18"/>
      <c r="LCN3" s="18"/>
      <c r="LCO3" s="18"/>
      <c r="LCP3" s="18"/>
      <c r="LCQ3" s="18"/>
      <c r="LCR3" s="18"/>
      <c r="LCS3" s="18"/>
      <c r="LCT3" s="18"/>
      <c r="LCU3" s="18"/>
      <c r="LCV3" s="18"/>
      <c r="LCW3" s="18"/>
      <c r="LCX3" s="18"/>
      <c r="LCY3" s="18"/>
      <c r="LCZ3" s="18"/>
      <c r="LDA3" s="18"/>
      <c r="LDB3" s="18"/>
      <c r="LDC3" s="18"/>
      <c r="LDD3" s="18"/>
      <c r="LDE3" s="18"/>
      <c r="LDF3" s="18"/>
      <c r="LDG3" s="18"/>
      <c r="LDH3" s="18"/>
      <c r="LDI3" s="18"/>
      <c r="LDJ3" s="18"/>
      <c r="LDK3" s="18"/>
      <c r="LDL3" s="18"/>
      <c r="LDM3" s="18"/>
      <c r="LDN3" s="18"/>
      <c r="LDO3" s="18"/>
      <c r="LDP3" s="18"/>
      <c r="LDQ3" s="18"/>
      <c r="LDR3" s="18"/>
      <c r="LDS3" s="18"/>
      <c r="LDT3" s="18"/>
      <c r="LDU3" s="18"/>
      <c r="LDV3" s="18"/>
      <c r="LDW3" s="18"/>
      <c r="LDX3" s="18"/>
      <c r="LDY3" s="18"/>
      <c r="LDZ3" s="18"/>
      <c r="LEA3" s="18"/>
      <c r="LEB3" s="18"/>
      <c r="LEC3" s="18"/>
      <c r="LED3" s="18"/>
      <c r="LEE3" s="18"/>
      <c r="LEF3" s="18"/>
      <c r="LEG3" s="18"/>
      <c r="LEH3" s="18"/>
      <c r="LEI3" s="18"/>
      <c r="LEJ3" s="18"/>
      <c r="LEK3" s="18"/>
      <c r="LEL3" s="18"/>
      <c r="LEM3" s="18"/>
      <c r="LEN3" s="18"/>
      <c r="LEO3" s="18"/>
      <c r="LEP3" s="18"/>
      <c r="LEQ3" s="18"/>
      <c r="LER3" s="18"/>
      <c r="LES3" s="18"/>
      <c r="LET3" s="18"/>
      <c r="LEU3" s="18"/>
      <c r="LEV3" s="18"/>
      <c r="LEW3" s="18"/>
      <c r="LEX3" s="18"/>
      <c r="LEY3" s="18"/>
      <c r="LEZ3" s="18"/>
      <c r="LFA3" s="18"/>
      <c r="LFB3" s="18"/>
      <c r="LFC3" s="18"/>
      <c r="LFD3" s="18"/>
      <c r="LFE3" s="18"/>
      <c r="LFF3" s="18"/>
      <c r="LFG3" s="18"/>
      <c r="LFH3" s="18"/>
      <c r="LFI3" s="18"/>
      <c r="LFJ3" s="18"/>
      <c r="LFK3" s="18"/>
      <c r="LFL3" s="18"/>
      <c r="LFM3" s="18"/>
      <c r="LFN3" s="18"/>
      <c r="LFO3" s="18"/>
      <c r="LFP3" s="18"/>
      <c r="LFQ3" s="18"/>
      <c r="LFR3" s="18"/>
      <c r="LFS3" s="18"/>
      <c r="LFT3" s="18"/>
      <c r="LFU3" s="18"/>
      <c r="LFV3" s="18"/>
      <c r="LFW3" s="18"/>
      <c r="LFX3" s="18"/>
      <c r="LFY3" s="18"/>
      <c r="LFZ3" s="18"/>
      <c r="LGA3" s="18"/>
      <c r="LGB3" s="18"/>
      <c r="LGC3" s="18"/>
      <c r="LGD3" s="18"/>
      <c r="LGE3" s="18"/>
      <c r="LGF3" s="18"/>
      <c r="LGG3" s="18"/>
      <c r="LGH3" s="18"/>
      <c r="LGI3" s="18"/>
      <c r="LGJ3" s="18"/>
      <c r="LGK3" s="18"/>
      <c r="LGL3" s="18"/>
      <c r="LGM3" s="18"/>
      <c r="LGN3" s="18"/>
      <c r="LGO3" s="18"/>
      <c r="LGP3" s="18"/>
      <c r="LGQ3" s="18"/>
      <c r="LGR3" s="18"/>
      <c r="LGS3" s="18"/>
      <c r="LGT3" s="18"/>
      <c r="LGU3" s="18"/>
      <c r="LGV3" s="18"/>
      <c r="LGW3" s="18"/>
      <c r="LGX3" s="18"/>
      <c r="LGY3" s="18"/>
      <c r="LGZ3" s="18"/>
      <c r="LHA3" s="18"/>
      <c r="LHB3" s="18"/>
      <c r="LHC3" s="18"/>
      <c r="LHD3" s="18"/>
      <c r="LHE3" s="18"/>
      <c r="LHF3" s="18"/>
      <c r="LHG3" s="18"/>
      <c r="LHH3" s="18"/>
      <c r="LHI3" s="18"/>
      <c r="LHJ3" s="18"/>
      <c r="LHK3" s="18"/>
      <c r="LHL3" s="18"/>
      <c r="LHM3" s="18"/>
      <c r="LHN3" s="18"/>
      <c r="LHO3" s="18"/>
      <c r="LHP3" s="18"/>
      <c r="LHQ3" s="18"/>
      <c r="LHR3" s="18"/>
      <c r="LHS3" s="18"/>
      <c r="LHT3" s="18"/>
      <c r="LHU3" s="18"/>
      <c r="LHV3" s="18"/>
      <c r="LHW3" s="18"/>
      <c r="LHX3" s="18"/>
      <c r="LHY3" s="18"/>
      <c r="LHZ3" s="18"/>
      <c r="LIA3" s="18"/>
      <c r="LIB3" s="18"/>
      <c r="LIC3" s="18"/>
      <c r="LID3" s="18"/>
      <c r="LIE3" s="18"/>
      <c r="LIF3" s="18"/>
      <c r="LIG3" s="18"/>
      <c r="LIH3" s="18"/>
      <c r="LII3" s="18"/>
      <c r="LIJ3" s="18"/>
      <c r="LIK3" s="18"/>
      <c r="LIL3" s="18"/>
      <c r="LIM3" s="18"/>
      <c r="LIN3" s="18"/>
      <c r="LIO3" s="18"/>
      <c r="LIP3" s="18"/>
      <c r="LIQ3" s="18"/>
      <c r="LIR3" s="18"/>
      <c r="LIS3" s="18"/>
      <c r="LIT3" s="18"/>
      <c r="LIU3" s="18"/>
      <c r="LIV3" s="18"/>
      <c r="LIW3" s="18"/>
      <c r="LIX3" s="18"/>
      <c r="LIY3" s="18"/>
      <c r="LIZ3" s="18"/>
      <c r="LJA3" s="18"/>
      <c r="LJB3" s="18"/>
      <c r="LJC3" s="18"/>
      <c r="LJD3" s="18"/>
      <c r="LJE3" s="18"/>
      <c r="LJF3" s="18"/>
      <c r="LJG3" s="18"/>
      <c r="LJH3" s="18"/>
      <c r="LJI3" s="18"/>
      <c r="LJJ3" s="18"/>
      <c r="LJK3" s="18"/>
      <c r="LJL3" s="18"/>
      <c r="LJM3" s="18"/>
      <c r="LJN3" s="18"/>
      <c r="LJO3" s="18"/>
      <c r="LJP3" s="18"/>
      <c r="LJQ3" s="18"/>
      <c r="LJR3" s="18"/>
      <c r="LJS3" s="18"/>
      <c r="LJT3" s="18"/>
      <c r="LJU3" s="18"/>
      <c r="LJV3" s="18"/>
      <c r="LJW3" s="18"/>
      <c r="LJX3" s="18"/>
      <c r="LJY3" s="18"/>
      <c r="LJZ3" s="18"/>
      <c r="LKA3" s="18"/>
      <c r="LKB3" s="18"/>
      <c r="LKC3" s="18"/>
      <c r="LKD3" s="18"/>
      <c r="LKE3" s="18"/>
      <c r="LKF3" s="18"/>
      <c r="LKG3" s="18"/>
      <c r="LKH3" s="18"/>
      <c r="LKI3" s="18"/>
      <c r="LKJ3" s="18"/>
      <c r="LKK3" s="18"/>
      <c r="LKL3" s="18"/>
      <c r="LKM3" s="18"/>
      <c r="LKN3" s="18"/>
      <c r="LKO3" s="18"/>
      <c r="LKP3" s="18"/>
      <c r="LKQ3" s="18"/>
      <c r="LKR3" s="18"/>
      <c r="LKS3" s="18"/>
      <c r="LKT3" s="18"/>
      <c r="LKU3" s="18"/>
      <c r="LKV3" s="18"/>
      <c r="LKW3" s="18"/>
      <c r="LKX3" s="18"/>
      <c r="LKY3" s="18"/>
      <c r="LKZ3" s="18"/>
      <c r="LLA3" s="18"/>
      <c r="LLB3" s="18"/>
      <c r="LLC3" s="18"/>
      <c r="LLD3" s="18"/>
      <c r="LLE3" s="18"/>
      <c r="LLF3" s="18"/>
      <c r="LLG3" s="18"/>
      <c r="LLH3" s="18"/>
      <c r="LLI3" s="18"/>
      <c r="LLJ3" s="18"/>
      <c r="LLK3" s="18"/>
      <c r="LLL3" s="18"/>
      <c r="LLM3" s="18"/>
      <c r="LLN3" s="18"/>
      <c r="LLO3" s="18"/>
      <c r="LLP3" s="18"/>
      <c r="LLQ3" s="18"/>
      <c r="LLR3" s="18"/>
      <c r="LLS3" s="18"/>
      <c r="LLT3" s="18"/>
      <c r="LLU3" s="18"/>
      <c r="LLV3" s="18"/>
      <c r="LLW3" s="18"/>
      <c r="LLX3" s="18"/>
      <c r="LLY3" s="18"/>
      <c r="LLZ3" s="18"/>
      <c r="LMA3" s="18"/>
      <c r="LMB3" s="18"/>
      <c r="LMC3" s="18"/>
      <c r="LMD3" s="18"/>
      <c r="LME3" s="18"/>
      <c r="LMF3" s="18"/>
      <c r="LMG3" s="18"/>
      <c r="LMH3" s="18"/>
      <c r="LMI3" s="18"/>
      <c r="LMJ3" s="18"/>
      <c r="LMK3" s="18"/>
      <c r="LML3" s="18"/>
      <c r="LMM3" s="18"/>
      <c r="LMN3" s="18"/>
      <c r="LMO3" s="18"/>
      <c r="LMP3" s="18"/>
      <c r="LMQ3" s="18"/>
      <c r="LMR3" s="18"/>
      <c r="LMS3" s="18"/>
      <c r="LMT3" s="18"/>
      <c r="LMU3" s="18"/>
      <c r="LMV3" s="18"/>
      <c r="LMW3" s="18"/>
      <c r="LMX3" s="18"/>
      <c r="LMY3" s="18"/>
      <c r="LMZ3" s="18"/>
      <c r="LNA3" s="18"/>
      <c r="LNB3" s="18"/>
      <c r="LNC3" s="18"/>
      <c r="LND3" s="18"/>
      <c r="LNE3" s="18"/>
      <c r="LNF3" s="18"/>
      <c r="LNG3" s="18"/>
      <c r="LNH3" s="18"/>
      <c r="LNI3" s="18"/>
      <c r="LNJ3" s="18"/>
      <c r="LNK3" s="18"/>
      <c r="LNL3" s="18"/>
      <c r="LNM3" s="18"/>
      <c r="LNN3" s="18"/>
      <c r="LNO3" s="18"/>
      <c r="LNP3" s="18"/>
      <c r="LNQ3" s="18"/>
      <c r="LNR3" s="18"/>
      <c r="LNS3" s="18"/>
      <c r="LNT3" s="18"/>
      <c r="LNU3" s="18"/>
      <c r="LNV3" s="18"/>
      <c r="LNW3" s="18"/>
      <c r="LNX3" s="18"/>
      <c r="LNY3" s="18"/>
      <c r="LNZ3" s="18"/>
      <c r="LOA3" s="18"/>
      <c r="LOB3" s="18"/>
      <c r="LOC3" s="18"/>
      <c r="LOD3" s="18"/>
      <c r="LOE3" s="18"/>
      <c r="LOF3" s="18"/>
      <c r="LOG3" s="18"/>
      <c r="LOH3" s="18"/>
      <c r="LOI3" s="18"/>
      <c r="LOJ3" s="18"/>
      <c r="LOK3" s="18"/>
      <c r="LOL3" s="18"/>
      <c r="LOM3" s="18"/>
      <c r="LON3" s="18"/>
      <c r="LOO3" s="18"/>
      <c r="LOP3" s="18"/>
      <c r="LOQ3" s="18"/>
      <c r="LOR3" s="18"/>
      <c r="LOS3" s="18"/>
      <c r="LOT3" s="18"/>
      <c r="LOU3" s="18"/>
      <c r="LOV3" s="18"/>
      <c r="LOW3" s="18"/>
      <c r="LOX3" s="18"/>
      <c r="LOY3" s="18"/>
      <c r="LOZ3" s="18"/>
      <c r="LPA3" s="18"/>
      <c r="LPB3" s="18"/>
      <c r="LPC3" s="18"/>
      <c r="LPD3" s="18"/>
      <c r="LPE3" s="18"/>
      <c r="LPF3" s="18"/>
      <c r="LPG3" s="18"/>
      <c r="LPH3" s="18"/>
      <c r="LPI3" s="18"/>
      <c r="LPJ3" s="18"/>
      <c r="LPK3" s="18"/>
      <c r="LPL3" s="18"/>
      <c r="LPM3" s="18"/>
      <c r="LPN3" s="18"/>
      <c r="LPO3" s="18"/>
      <c r="LPP3" s="18"/>
      <c r="LPQ3" s="18"/>
      <c r="LPR3" s="18"/>
      <c r="LPS3" s="18"/>
      <c r="LPT3" s="18"/>
      <c r="LPU3" s="18"/>
      <c r="LPV3" s="18"/>
      <c r="LPW3" s="18"/>
      <c r="LPX3" s="18"/>
      <c r="LPY3" s="18"/>
      <c r="LPZ3" s="18"/>
      <c r="LQA3" s="18"/>
      <c r="LQB3" s="18"/>
      <c r="LQC3" s="18"/>
      <c r="LQD3" s="18"/>
      <c r="LQE3" s="18"/>
      <c r="LQF3" s="18"/>
      <c r="LQG3" s="18"/>
      <c r="LQH3" s="18"/>
      <c r="LQI3" s="18"/>
      <c r="LQJ3" s="18"/>
      <c r="LQK3" s="18"/>
      <c r="LQL3" s="18"/>
      <c r="LQM3" s="18"/>
      <c r="LQN3" s="18"/>
      <c r="LQO3" s="18"/>
      <c r="LQP3" s="18"/>
      <c r="LQQ3" s="18"/>
      <c r="LQR3" s="18"/>
      <c r="LQS3" s="18"/>
      <c r="LQT3" s="18"/>
      <c r="LQU3" s="18"/>
      <c r="LQV3" s="18"/>
      <c r="LQW3" s="18"/>
      <c r="LQX3" s="18"/>
      <c r="LQY3" s="18"/>
      <c r="LQZ3" s="18"/>
      <c r="LRA3" s="18"/>
      <c r="LRB3" s="18"/>
      <c r="LRC3" s="18"/>
      <c r="LRD3" s="18"/>
      <c r="LRE3" s="18"/>
      <c r="LRF3" s="18"/>
      <c r="LRG3" s="18"/>
      <c r="LRH3" s="18"/>
      <c r="LRI3" s="18"/>
      <c r="LRJ3" s="18"/>
      <c r="LRK3" s="18"/>
      <c r="LRL3" s="18"/>
      <c r="LRM3" s="18"/>
      <c r="LRN3" s="18"/>
      <c r="LRO3" s="18"/>
      <c r="LRP3" s="18"/>
      <c r="LRQ3" s="18"/>
      <c r="LRR3" s="18"/>
      <c r="LRS3" s="18"/>
      <c r="LRT3" s="18"/>
      <c r="LRU3" s="18"/>
      <c r="LRV3" s="18"/>
      <c r="LRW3" s="18"/>
      <c r="LRX3" s="18"/>
      <c r="LRY3" s="18"/>
      <c r="LRZ3" s="18"/>
      <c r="LSA3" s="18"/>
      <c r="LSB3" s="18"/>
      <c r="LSC3" s="18"/>
      <c r="LSD3" s="18"/>
      <c r="LSE3" s="18"/>
      <c r="LSF3" s="18"/>
      <c r="LSG3" s="18"/>
      <c r="LSH3" s="18"/>
      <c r="LSI3" s="18"/>
      <c r="LSJ3" s="18"/>
      <c r="LSK3" s="18"/>
      <c r="LSL3" s="18"/>
      <c r="LSM3" s="18"/>
      <c r="LSN3" s="18"/>
      <c r="LSO3" s="18"/>
      <c r="LSP3" s="18"/>
      <c r="LSQ3" s="18"/>
      <c r="LSR3" s="18"/>
      <c r="LSS3" s="18"/>
      <c r="LST3" s="18"/>
      <c r="LSU3" s="18"/>
      <c r="LSV3" s="18"/>
      <c r="LSW3" s="18"/>
      <c r="LSX3" s="18"/>
      <c r="LSY3" s="18"/>
      <c r="LSZ3" s="18"/>
      <c r="LTA3" s="18"/>
      <c r="LTB3" s="18"/>
      <c r="LTC3" s="18"/>
      <c r="LTD3" s="18"/>
      <c r="LTE3" s="18"/>
      <c r="LTF3" s="18"/>
      <c r="LTG3" s="18"/>
      <c r="LTH3" s="18"/>
      <c r="LTI3" s="18"/>
      <c r="LTJ3" s="18"/>
      <c r="LTK3" s="18"/>
      <c r="LTL3" s="18"/>
      <c r="LTM3" s="18"/>
      <c r="LTN3" s="18"/>
      <c r="LTO3" s="18"/>
      <c r="LTP3" s="18"/>
      <c r="LTQ3" s="18"/>
      <c r="LTR3" s="18"/>
      <c r="LTS3" s="18"/>
      <c r="LTT3" s="18"/>
      <c r="LTU3" s="18"/>
      <c r="LTV3" s="18"/>
      <c r="LTW3" s="18"/>
      <c r="LTX3" s="18"/>
      <c r="LTY3" s="18"/>
      <c r="LTZ3" s="18"/>
      <c r="LUA3" s="18"/>
      <c r="LUB3" s="18"/>
      <c r="LUC3" s="18"/>
      <c r="LUD3" s="18"/>
      <c r="LUE3" s="18"/>
      <c r="LUF3" s="18"/>
      <c r="LUG3" s="18"/>
      <c r="LUH3" s="18"/>
      <c r="LUI3" s="18"/>
      <c r="LUJ3" s="18"/>
      <c r="LUK3" s="18"/>
      <c r="LUL3" s="18"/>
      <c r="LUM3" s="18"/>
      <c r="LUN3" s="18"/>
      <c r="LUO3" s="18"/>
      <c r="LUP3" s="18"/>
      <c r="LUQ3" s="18"/>
      <c r="LUR3" s="18"/>
      <c r="LUS3" s="18"/>
      <c r="LUT3" s="18"/>
      <c r="LUU3" s="18"/>
      <c r="LUV3" s="18"/>
      <c r="LUW3" s="18"/>
      <c r="LUX3" s="18"/>
      <c r="LUY3" s="18"/>
      <c r="LUZ3" s="18"/>
      <c r="LVA3" s="18"/>
      <c r="LVB3" s="18"/>
      <c r="LVC3" s="18"/>
      <c r="LVD3" s="18"/>
      <c r="LVE3" s="18"/>
      <c r="LVF3" s="18"/>
      <c r="LVG3" s="18"/>
      <c r="LVH3" s="18"/>
      <c r="LVI3" s="18"/>
      <c r="LVJ3" s="18"/>
      <c r="LVK3" s="18"/>
      <c r="LVL3" s="18"/>
      <c r="LVM3" s="18"/>
      <c r="LVN3" s="18"/>
      <c r="LVO3" s="18"/>
      <c r="LVP3" s="18"/>
      <c r="LVQ3" s="18"/>
      <c r="LVR3" s="18"/>
      <c r="LVS3" s="18"/>
      <c r="LVT3" s="18"/>
      <c r="LVU3" s="18"/>
      <c r="LVV3" s="18"/>
      <c r="LVW3" s="18"/>
      <c r="LVX3" s="18"/>
      <c r="LVY3" s="18"/>
      <c r="LVZ3" s="18"/>
      <c r="LWA3" s="18"/>
      <c r="LWB3" s="18"/>
      <c r="LWC3" s="18"/>
      <c r="LWD3" s="18"/>
      <c r="LWE3" s="18"/>
      <c r="LWF3" s="18"/>
      <c r="LWG3" s="18"/>
      <c r="LWH3" s="18"/>
      <c r="LWI3" s="18"/>
      <c r="LWJ3" s="18"/>
      <c r="LWK3" s="18"/>
      <c r="LWL3" s="18"/>
      <c r="LWM3" s="18"/>
      <c r="LWN3" s="18"/>
      <c r="LWO3" s="18"/>
      <c r="LWP3" s="18"/>
      <c r="LWQ3" s="18"/>
      <c r="LWR3" s="18"/>
      <c r="LWS3" s="18"/>
      <c r="LWT3" s="18"/>
      <c r="LWU3" s="18"/>
      <c r="LWV3" s="18"/>
      <c r="LWW3" s="18"/>
      <c r="LWX3" s="18"/>
      <c r="LWY3" s="18"/>
      <c r="LWZ3" s="18"/>
      <c r="LXA3" s="18"/>
      <c r="LXB3" s="18"/>
      <c r="LXC3" s="18"/>
      <c r="LXD3" s="18"/>
      <c r="LXE3" s="18"/>
      <c r="LXF3" s="18"/>
      <c r="LXG3" s="18"/>
      <c r="LXH3" s="18"/>
      <c r="LXI3" s="18"/>
      <c r="LXJ3" s="18"/>
      <c r="LXK3" s="18"/>
      <c r="LXL3" s="18"/>
      <c r="LXM3" s="18"/>
      <c r="LXN3" s="18"/>
      <c r="LXO3" s="18"/>
      <c r="LXP3" s="18"/>
      <c r="LXQ3" s="18"/>
      <c r="LXR3" s="18"/>
      <c r="LXS3" s="18"/>
      <c r="LXT3" s="18"/>
      <c r="LXU3" s="18"/>
      <c r="LXV3" s="18"/>
      <c r="LXW3" s="18"/>
      <c r="LXX3" s="18"/>
      <c r="LXY3" s="18"/>
      <c r="LXZ3" s="18"/>
      <c r="LYA3" s="18"/>
      <c r="LYB3" s="18"/>
      <c r="LYC3" s="18"/>
      <c r="LYD3" s="18"/>
      <c r="LYE3" s="18"/>
      <c r="LYF3" s="18"/>
      <c r="LYG3" s="18"/>
      <c r="LYH3" s="18"/>
      <c r="LYI3" s="18"/>
      <c r="LYJ3" s="18"/>
      <c r="LYK3" s="18"/>
      <c r="LYL3" s="18"/>
      <c r="LYM3" s="18"/>
      <c r="LYN3" s="18"/>
      <c r="LYO3" s="18"/>
      <c r="LYP3" s="18"/>
      <c r="LYQ3" s="18"/>
      <c r="LYR3" s="18"/>
      <c r="LYS3" s="18"/>
      <c r="LYT3" s="18"/>
      <c r="LYU3" s="18"/>
      <c r="LYV3" s="18"/>
      <c r="LYW3" s="18"/>
      <c r="LYX3" s="18"/>
      <c r="LYY3" s="18"/>
      <c r="LYZ3" s="18"/>
      <c r="LZA3" s="18"/>
      <c r="LZB3" s="18"/>
      <c r="LZC3" s="18"/>
      <c r="LZD3" s="18"/>
      <c r="LZE3" s="18"/>
      <c r="LZF3" s="18"/>
      <c r="LZG3" s="18"/>
      <c r="LZH3" s="18"/>
      <c r="LZI3" s="18"/>
      <c r="LZJ3" s="18"/>
      <c r="LZK3" s="18"/>
      <c r="LZL3" s="18"/>
      <c r="LZM3" s="18"/>
      <c r="LZN3" s="18"/>
      <c r="LZO3" s="18"/>
      <c r="LZP3" s="18"/>
      <c r="LZQ3" s="18"/>
      <c r="LZR3" s="18"/>
      <c r="LZS3" s="18"/>
      <c r="LZT3" s="18"/>
      <c r="LZU3" s="18"/>
      <c r="LZV3" s="18"/>
      <c r="LZW3" s="18"/>
      <c r="LZX3" s="18"/>
      <c r="LZY3" s="18"/>
      <c r="LZZ3" s="18"/>
      <c r="MAA3" s="18"/>
      <c r="MAB3" s="18"/>
      <c r="MAC3" s="18"/>
      <c r="MAD3" s="18"/>
      <c r="MAE3" s="18"/>
      <c r="MAF3" s="18"/>
      <c r="MAG3" s="18"/>
      <c r="MAH3" s="18"/>
      <c r="MAI3" s="18"/>
      <c r="MAJ3" s="18"/>
      <c r="MAK3" s="18"/>
      <c r="MAL3" s="18"/>
      <c r="MAM3" s="18"/>
      <c r="MAN3" s="18"/>
      <c r="MAO3" s="18"/>
      <c r="MAP3" s="18"/>
      <c r="MAQ3" s="18"/>
      <c r="MAR3" s="18"/>
      <c r="MAS3" s="18"/>
      <c r="MAT3" s="18"/>
      <c r="MAU3" s="18"/>
      <c r="MAV3" s="18"/>
      <c r="MAW3" s="18"/>
      <c r="MAX3" s="18"/>
      <c r="MAY3" s="18"/>
      <c r="MAZ3" s="18"/>
      <c r="MBA3" s="18"/>
      <c r="MBB3" s="18"/>
      <c r="MBC3" s="18"/>
      <c r="MBD3" s="18"/>
      <c r="MBE3" s="18"/>
      <c r="MBF3" s="18"/>
      <c r="MBG3" s="18"/>
      <c r="MBH3" s="18"/>
      <c r="MBI3" s="18"/>
      <c r="MBJ3" s="18"/>
      <c r="MBK3" s="18"/>
      <c r="MBL3" s="18"/>
      <c r="MBM3" s="18"/>
      <c r="MBN3" s="18"/>
      <c r="MBO3" s="18"/>
      <c r="MBP3" s="18"/>
      <c r="MBQ3" s="18"/>
      <c r="MBR3" s="18"/>
      <c r="MBS3" s="18"/>
      <c r="MBT3" s="18"/>
      <c r="MBU3" s="18"/>
      <c r="MBV3" s="18"/>
      <c r="MBW3" s="18"/>
      <c r="MBX3" s="18"/>
      <c r="MBY3" s="18"/>
      <c r="MBZ3" s="18"/>
      <c r="MCA3" s="18"/>
      <c r="MCB3" s="18"/>
      <c r="MCC3" s="18"/>
      <c r="MCD3" s="18"/>
      <c r="MCE3" s="18"/>
      <c r="MCF3" s="18"/>
      <c r="MCG3" s="18"/>
      <c r="MCH3" s="18"/>
      <c r="MCI3" s="18"/>
      <c r="MCJ3" s="18"/>
      <c r="MCK3" s="18"/>
      <c r="MCL3" s="18"/>
      <c r="MCM3" s="18"/>
      <c r="MCN3" s="18"/>
      <c r="MCO3" s="18"/>
      <c r="MCP3" s="18"/>
      <c r="MCQ3" s="18"/>
      <c r="MCR3" s="18"/>
      <c r="MCS3" s="18"/>
      <c r="MCT3" s="18"/>
      <c r="MCU3" s="18"/>
      <c r="MCV3" s="18"/>
      <c r="MCW3" s="18"/>
      <c r="MCX3" s="18"/>
      <c r="MCY3" s="18"/>
      <c r="MCZ3" s="18"/>
      <c r="MDA3" s="18"/>
      <c r="MDB3" s="18"/>
      <c r="MDC3" s="18"/>
      <c r="MDD3" s="18"/>
      <c r="MDE3" s="18"/>
      <c r="MDF3" s="18"/>
      <c r="MDG3" s="18"/>
      <c r="MDH3" s="18"/>
      <c r="MDI3" s="18"/>
      <c r="MDJ3" s="18"/>
      <c r="MDK3" s="18"/>
      <c r="MDL3" s="18"/>
      <c r="MDM3" s="18"/>
      <c r="MDN3" s="18"/>
      <c r="MDO3" s="18"/>
      <c r="MDP3" s="18"/>
      <c r="MDQ3" s="18"/>
      <c r="MDR3" s="18"/>
      <c r="MDS3" s="18"/>
      <c r="MDT3" s="18"/>
      <c r="MDU3" s="18"/>
      <c r="MDV3" s="18"/>
      <c r="MDW3" s="18"/>
      <c r="MDX3" s="18"/>
      <c r="MDY3" s="18"/>
      <c r="MDZ3" s="18"/>
      <c r="MEA3" s="18"/>
      <c r="MEB3" s="18"/>
      <c r="MEC3" s="18"/>
      <c r="MED3" s="18"/>
      <c r="MEE3" s="18"/>
      <c r="MEF3" s="18"/>
      <c r="MEG3" s="18"/>
      <c r="MEH3" s="18"/>
      <c r="MEI3" s="18"/>
      <c r="MEJ3" s="18"/>
      <c r="MEK3" s="18"/>
      <c r="MEL3" s="18"/>
      <c r="MEM3" s="18"/>
      <c r="MEN3" s="18"/>
      <c r="MEO3" s="18"/>
      <c r="MEP3" s="18"/>
      <c r="MEQ3" s="18"/>
      <c r="MER3" s="18"/>
      <c r="MES3" s="18"/>
      <c r="MET3" s="18"/>
      <c r="MEU3" s="18"/>
      <c r="MEV3" s="18"/>
      <c r="MEW3" s="18"/>
      <c r="MEX3" s="18"/>
      <c r="MEY3" s="18"/>
      <c r="MEZ3" s="18"/>
      <c r="MFA3" s="18"/>
      <c r="MFB3" s="18"/>
      <c r="MFC3" s="18"/>
      <c r="MFD3" s="18"/>
      <c r="MFE3" s="18"/>
      <c r="MFF3" s="18"/>
      <c r="MFG3" s="18"/>
      <c r="MFH3" s="18"/>
      <c r="MFI3" s="18"/>
      <c r="MFJ3" s="18"/>
      <c r="MFK3" s="18"/>
      <c r="MFL3" s="18"/>
      <c r="MFM3" s="18"/>
      <c r="MFN3" s="18"/>
      <c r="MFO3" s="18"/>
      <c r="MFP3" s="18"/>
      <c r="MFQ3" s="18"/>
      <c r="MFR3" s="18"/>
      <c r="MFS3" s="18"/>
      <c r="MFT3" s="18"/>
      <c r="MFU3" s="18"/>
      <c r="MFV3" s="18"/>
      <c r="MFW3" s="18"/>
      <c r="MFX3" s="18"/>
      <c r="MFY3" s="18"/>
      <c r="MFZ3" s="18"/>
      <c r="MGA3" s="18"/>
      <c r="MGB3" s="18"/>
      <c r="MGC3" s="18"/>
      <c r="MGD3" s="18"/>
      <c r="MGE3" s="18"/>
      <c r="MGF3" s="18"/>
      <c r="MGG3" s="18"/>
      <c r="MGH3" s="18"/>
      <c r="MGI3" s="18"/>
      <c r="MGJ3" s="18"/>
      <c r="MGK3" s="18"/>
      <c r="MGL3" s="18"/>
      <c r="MGM3" s="18"/>
      <c r="MGN3" s="18"/>
      <c r="MGO3" s="18"/>
      <c r="MGP3" s="18"/>
      <c r="MGQ3" s="18"/>
      <c r="MGR3" s="18"/>
      <c r="MGS3" s="18"/>
      <c r="MGT3" s="18"/>
      <c r="MGU3" s="18"/>
      <c r="MGV3" s="18"/>
      <c r="MGW3" s="18"/>
      <c r="MGX3" s="18"/>
      <c r="MGY3" s="18"/>
      <c r="MGZ3" s="18"/>
      <c r="MHA3" s="18"/>
      <c r="MHB3" s="18"/>
      <c r="MHC3" s="18"/>
      <c r="MHD3" s="18"/>
      <c r="MHE3" s="18"/>
      <c r="MHF3" s="18"/>
      <c r="MHG3" s="18"/>
      <c r="MHH3" s="18"/>
      <c r="MHI3" s="18"/>
      <c r="MHJ3" s="18"/>
      <c r="MHK3" s="18"/>
      <c r="MHL3" s="18"/>
      <c r="MHM3" s="18"/>
      <c r="MHN3" s="18"/>
      <c r="MHO3" s="18"/>
      <c r="MHP3" s="18"/>
      <c r="MHQ3" s="18"/>
      <c r="MHR3" s="18"/>
      <c r="MHS3" s="18"/>
      <c r="MHT3" s="18"/>
      <c r="MHU3" s="18"/>
      <c r="MHV3" s="18"/>
      <c r="MHW3" s="18"/>
      <c r="MHX3" s="18"/>
      <c r="MHY3" s="18"/>
      <c r="MHZ3" s="18"/>
      <c r="MIA3" s="18"/>
      <c r="MIB3" s="18"/>
      <c r="MIC3" s="18"/>
      <c r="MID3" s="18"/>
      <c r="MIE3" s="18"/>
      <c r="MIF3" s="18"/>
      <c r="MIG3" s="18"/>
      <c r="MIH3" s="18"/>
      <c r="MII3" s="18"/>
      <c r="MIJ3" s="18"/>
      <c r="MIK3" s="18"/>
      <c r="MIL3" s="18"/>
      <c r="MIM3" s="18"/>
      <c r="MIN3" s="18"/>
      <c r="MIO3" s="18"/>
      <c r="MIP3" s="18"/>
      <c r="MIQ3" s="18"/>
      <c r="MIR3" s="18"/>
      <c r="MIS3" s="18"/>
      <c r="MIT3" s="18"/>
      <c r="MIU3" s="18"/>
      <c r="MIV3" s="18"/>
      <c r="MIW3" s="18"/>
      <c r="MIX3" s="18"/>
      <c r="MIY3" s="18"/>
      <c r="MIZ3" s="18"/>
      <c r="MJA3" s="18"/>
      <c r="MJB3" s="18"/>
      <c r="MJC3" s="18"/>
      <c r="MJD3" s="18"/>
      <c r="MJE3" s="18"/>
      <c r="MJF3" s="18"/>
      <c r="MJG3" s="18"/>
      <c r="MJH3" s="18"/>
      <c r="MJI3" s="18"/>
      <c r="MJJ3" s="18"/>
      <c r="MJK3" s="18"/>
      <c r="MJL3" s="18"/>
      <c r="MJM3" s="18"/>
      <c r="MJN3" s="18"/>
      <c r="MJO3" s="18"/>
      <c r="MJP3" s="18"/>
      <c r="MJQ3" s="18"/>
      <c r="MJR3" s="18"/>
      <c r="MJS3" s="18"/>
      <c r="MJT3" s="18"/>
      <c r="MJU3" s="18"/>
      <c r="MJV3" s="18"/>
      <c r="MJW3" s="18"/>
      <c r="MJX3" s="18"/>
      <c r="MJY3" s="18"/>
      <c r="MJZ3" s="18"/>
      <c r="MKA3" s="18"/>
      <c r="MKB3" s="18"/>
      <c r="MKC3" s="18"/>
      <c r="MKD3" s="18"/>
      <c r="MKE3" s="18"/>
      <c r="MKF3" s="18"/>
      <c r="MKG3" s="18"/>
      <c r="MKH3" s="18"/>
      <c r="MKI3" s="18"/>
      <c r="MKJ3" s="18"/>
      <c r="MKK3" s="18"/>
      <c r="MKL3" s="18"/>
      <c r="MKM3" s="18"/>
      <c r="MKN3" s="18"/>
      <c r="MKO3" s="18"/>
      <c r="MKP3" s="18"/>
      <c r="MKQ3" s="18"/>
      <c r="MKR3" s="18"/>
      <c r="MKS3" s="18"/>
      <c r="MKT3" s="18"/>
      <c r="MKU3" s="18"/>
      <c r="MKV3" s="18"/>
      <c r="MKW3" s="18"/>
      <c r="MKX3" s="18"/>
      <c r="MKY3" s="18"/>
      <c r="MKZ3" s="18"/>
      <c r="MLA3" s="18"/>
      <c r="MLB3" s="18"/>
      <c r="MLC3" s="18"/>
      <c r="MLD3" s="18"/>
      <c r="MLE3" s="18"/>
      <c r="MLF3" s="18"/>
      <c r="MLG3" s="18"/>
      <c r="MLH3" s="18"/>
      <c r="MLI3" s="18"/>
      <c r="MLJ3" s="18"/>
      <c r="MLK3" s="18"/>
      <c r="MLL3" s="18"/>
      <c r="MLM3" s="18"/>
      <c r="MLN3" s="18"/>
      <c r="MLO3" s="18"/>
      <c r="MLP3" s="18"/>
      <c r="MLQ3" s="18"/>
      <c r="MLR3" s="18"/>
      <c r="MLS3" s="18"/>
      <c r="MLT3" s="18"/>
      <c r="MLU3" s="18"/>
      <c r="MLV3" s="18"/>
      <c r="MLW3" s="18"/>
      <c r="MLX3" s="18"/>
      <c r="MLY3" s="18"/>
      <c r="MLZ3" s="18"/>
      <c r="MMA3" s="18"/>
      <c r="MMB3" s="18"/>
      <c r="MMC3" s="18"/>
      <c r="MMD3" s="18"/>
      <c r="MME3" s="18"/>
      <c r="MMF3" s="18"/>
      <c r="MMG3" s="18"/>
      <c r="MMH3" s="18"/>
      <c r="MMI3" s="18"/>
      <c r="MMJ3" s="18"/>
      <c r="MMK3" s="18"/>
      <c r="MML3" s="18"/>
      <c r="MMM3" s="18"/>
      <c r="MMN3" s="18"/>
      <c r="MMO3" s="18"/>
      <c r="MMP3" s="18"/>
      <c r="MMQ3" s="18"/>
      <c r="MMR3" s="18"/>
      <c r="MMS3" s="18"/>
      <c r="MMT3" s="18"/>
      <c r="MMU3" s="18"/>
      <c r="MMV3" s="18"/>
      <c r="MMW3" s="18"/>
      <c r="MMX3" s="18"/>
      <c r="MMY3" s="18"/>
      <c r="MMZ3" s="18"/>
      <c r="MNA3" s="18"/>
      <c r="MNB3" s="18"/>
      <c r="MNC3" s="18"/>
      <c r="MND3" s="18"/>
      <c r="MNE3" s="18"/>
      <c r="MNF3" s="18"/>
      <c r="MNG3" s="18"/>
      <c r="MNH3" s="18"/>
      <c r="MNI3" s="18"/>
      <c r="MNJ3" s="18"/>
      <c r="MNK3" s="18"/>
      <c r="MNL3" s="18"/>
      <c r="MNM3" s="18"/>
      <c r="MNN3" s="18"/>
      <c r="MNO3" s="18"/>
      <c r="MNP3" s="18"/>
      <c r="MNQ3" s="18"/>
      <c r="MNR3" s="18"/>
      <c r="MNS3" s="18"/>
      <c r="MNT3" s="18"/>
      <c r="MNU3" s="18"/>
      <c r="MNV3" s="18"/>
      <c r="MNW3" s="18"/>
      <c r="MNX3" s="18"/>
      <c r="MNY3" s="18"/>
      <c r="MNZ3" s="18"/>
      <c r="MOA3" s="18"/>
      <c r="MOB3" s="18"/>
      <c r="MOC3" s="18"/>
      <c r="MOD3" s="18"/>
      <c r="MOE3" s="18"/>
      <c r="MOF3" s="18"/>
      <c r="MOG3" s="18"/>
      <c r="MOH3" s="18"/>
      <c r="MOI3" s="18"/>
      <c r="MOJ3" s="18"/>
      <c r="MOK3" s="18"/>
      <c r="MOL3" s="18"/>
      <c r="MOM3" s="18"/>
      <c r="MON3" s="18"/>
      <c r="MOO3" s="18"/>
      <c r="MOP3" s="18"/>
      <c r="MOQ3" s="18"/>
      <c r="MOR3" s="18"/>
      <c r="MOS3" s="18"/>
      <c r="MOT3" s="18"/>
      <c r="MOU3" s="18"/>
      <c r="MOV3" s="18"/>
      <c r="MOW3" s="18"/>
      <c r="MOX3" s="18"/>
      <c r="MOY3" s="18"/>
      <c r="MOZ3" s="18"/>
      <c r="MPA3" s="18"/>
      <c r="MPB3" s="18"/>
      <c r="MPC3" s="18"/>
      <c r="MPD3" s="18"/>
      <c r="MPE3" s="18"/>
      <c r="MPF3" s="18"/>
      <c r="MPG3" s="18"/>
      <c r="MPH3" s="18"/>
      <c r="MPI3" s="18"/>
      <c r="MPJ3" s="18"/>
      <c r="MPK3" s="18"/>
      <c r="MPL3" s="18"/>
      <c r="MPM3" s="18"/>
      <c r="MPN3" s="18"/>
      <c r="MPO3" s="18"/>
      <c r="MPP3" s="18"/>
      <c r="MPQ3" s="18"/>
      <c r="MPR3" s="18"/>
      <c r="MPS3" s="18"/>
      <c r="MPT3" s="18"/>
      <c r="MPU3" s="18"/>
      <c r="MPV3" s="18"/>
      <c r="MPW3" s="18"/>
      <c r="MPX3" s="18"/>
      <c r="MPY3" s="18"/>
      <c r="MPZ3" s="18"/>
      <c r="MQA3" s="18"/>
      <c r="MQB3" s="18"/>
      <c r="MQC3" s="18"/>
      <c r="MQD3" s="18"/>
      <c r="MQE3" s="18"/>
      <c r="MQF3" s="18"/>
      <c r="MQG3" s="18"/>
      <c r="MQH3" s="18"/>
      <c r="MQI3" s="18"/>
      <c r="MQJ3" s="18"/>
      <c r="MQK3" s="18"/>
      <c r="MQL3" s="18"/>
      <c r="MQM3" s="18"/>
      <c r="MQN3" s="18"/>
      <c r="MQO3" s="18"/>
      <c r="MQP3" s="18"/>
      <c r="MQQ3" s="18"/>
      <c r="MQR3" s="18"/>
      <c r="MQS3" s="18"/>
      <c r="MQT3" s="18"/>
      <c r="MQU3" s="18"/>
      <c r="MQV3" s="18"/>
      <c r="MQW3" s="18"/>
      <c r="MQX3" s="18"/>
      <c r="MQY3" s="18"/>
      <c r="MQZ3" s="18"/>
      <c r="MRA3" s="18"/>
      <c r="MRB3" s="18"/>
      <c r="MRC3" s="18"/>
      <c r="MRD3" s="18"/>
      <c r="MRE3" s="18"/>
      <c r="MRF3" s="18"/>
      <c r="MRG3" s="18"/>
      <c r="MRH3" s="18"/>
      <c r="MRI3" s="18"/>
      <c r="MRJ3" s="18"/>
      <c r="MRK3" s="18"/>
      <c r="MRL3" s="18"/>
      <c r="MRM3" s="18"/>
      <c r="MRN3" s="18"/>
      <c r="MRO3" s="18"/>
      <c r="MRP3" s="18"/>
      <c r="MRQ3" s="18"/>
      <c r="MRR3" s="18"/>
      <c r="MRS3" s="18"/>
      <c r="MRT3" s="18"/>
      <c r="MRU3" s="18"/>
      <c r="MRV3" s="18"/>
      <c r="MRW3" s="18"/>
      <c r="MRX3" s="18"/>
      <c r="MRY3" s="18"/>
      <c r="MRZ3" s="18"/>
      <c r="MSA3" s="18"/>
      <c r="MSB3" s="18"/>
      <c r="MSC3" s="18"/>
      <c r="MSD3" s="18"/>
      <c r="MSE3" s="18"/>
      <c r="MSF3" s="18"/>
      <c r="MSG3" s="18"/>
      <c r="MSH3" s="18"/>
      <c r="MSI3" s="18"/>
      <c r="MSJ3" s="18"/>
      <c r="MSK3" s="18"/>
      <c r="MSL3" s="18"/>
      <c r="MSM3" s="18"/>
      <c r="MSN3" s="18"/>
      <c r="MSO3" s="18"/>
      <c r="MSP3" s="18"/>
      <c r="MSQ3" s="18"/>
      <c r="MSR3" s="18"/>
      <c r="MSS3" s="18"/>
      <c r="MST3" s="18"/>
      <c r="MSU3" s="18"/>
      <c r="MSV3" s="18"/>
      <c r="MSW3" s="18"/>
      <c r="MSX3" s="18"/>
      <c r="MSY3" s="18"/>
      <c r="MSZ3" s="18"/>
      <c r="MTA3" s="18"/>
      <c r="MTB3" s="18"/>
      <c r="MTC3" s="18"/>
      <c r="MTD3" s="18"/>
      <c r="MTE3" s="18"/>
      <c r="MTF3" s="18"/>
      <c r="MTG3" s="18"/>
      <c r="MTH3" s="18"/>
      <c r="MTI3" s="18"/>
      <c r="MTJ3" s="18"/>
      <c r="MTK3" s="18"/>
      <c r="MTL3" s="18"/>
      <c r="MTM3" s="18"/>
      <c r="MTN3" s="18"/>
      <c r="MTO3" s="18"/>
      <c r="MTP3" s="18"/>
      <c r="MTQ3" s="18"/>
      <c r="MTR3" s="18"/>
      <c r="MTS3" s="18"/>
      <c r="MTT3" s="18"/>
      <c r="MTU3" s="18"/>
      <c r="MTV3" s="18"/>
      <c r="MTW3" s="18"/>
      <c r="MTX3" s="18"/>
      <c r="MTY3" s="18"/>
      <c r="MTZ3" s="18"/>
      <c r="MUA3" s="18"/>
      <c r="MUB3" s="18"/>
      <c r="MUC3" s="18"/>
      <c r="MUD3" s="18"/>
      <c r="MUE3" s="18"/>
      <c r="MUF3" s="18"/>
      <c r="MUG3" s="18"/>
      <c r="MUH3" s="18"/>
      <c r="MUI3" s="18"/>
      <c r="MUJ3" s="18"/>
      <c r="MUK3" s="18"/>
      <c r="MUL3" s="18"/>
      <c r="MUM3" s="18"/>
      <c r="MUN3" s="18"/>
      <c r="MUO3" s="18"/>
      <c r="MUP3" s="18"/>
      <c r="MUQ3" s="18"/>
      <c r="MUR3" s="18"/>
      <c r="MUS3" s="18"/>
      <c r="MUT3" s="18"/>
      <c r="MUU3" s="18"/>
      <c r="MUV3" s="18"/>
      <c r="MUW3" s="18"/>
      <c r="MUX3" s="18"/>
      <c r="MUY3" s="18"/>
      <c r="MUZ3" s="18"/>
      <c r="MVA3" s="18"/>
      <c r="MVB3" s="18"/>
      <c r="MVC3" s="18"/>
      <c r="MVD3" s="18"/>
      <c r="MVE3" s="18"/>
      <c r="MVF3" s="18"/>
      <c r="MVG3" s="18"/>
      <c r="MVH3" s="18"/>
      <c r="MVI3" s="18"/>
      <c r="MVJ3" s="18"/>
      <c r="MVK3" s="18"/>
      <c r="MVL3" s="18"/>
      <c r="MVM3" s="18"/>
      <c r="MVN3" s="18"/>
      <c r="MVO3" s="18"/>
      <c r="MVP3" s="18"/>
      <c r="MVQ3" s="18"/>
      <c r="MVR3" s="18"/>
      <c r="MVS3" s="18"/>
      <c r="MVT3" s="18"/>
      <c r="MVU3" s="18"/>
      <c r="MVV3" s="18"/>
      <c r="MVW3" s="18"/>
      <c r="MVX3" s="18"/>
      <c r="MVY3" s="18"/>
      <c r="MVZ3" s="18"/>
      <c r="MWA3" s="18"/>
      <c r="MWB3" s="18"/>
      <c r="MWC3" s="18"/>
      <c r="MWD3" s="18"/>
      <c r="MWE3" s="18"/>
      <c r="MWF3" s="18"/>
      <c r="MWG3" s="18"/>
      <c r="MWH3" s="18"/>
      <c r="MWI3" s="18"/>
      <c r="MWJ3" s="18"/>
      <c r="MWK3" s="18"/>
      <c r="MWL3" s="18"/>
      <c r="MWM3" s="18"/>
      <c r="MWN3" s="18"/>
      <c r="MWO3" s="18"/>
      <c r="MWP3" s="18"/>
      <c r="MWQ3" s="18"/>
      <c r="MWR3" s="18"/>
      <c r="MWS3" s="18"/>
      <c r="MWT3" s="18"/>
      <c r="MWU3" s="18"/>
      <c r="MWV3" s="18"/>
      <c r="MWW3" s="18"/>
      <c r="MWX3" s="18"/>
      <c r="MWY3" s="18"/>
      <c r="MWZ3" s="18"/>
      <c r="MXA3" s="18"/>
      <c r="MXB3" s="18"/>
      <c r="MXC3" s="18"/>
      <c r="MXD3" s="18"/>
      <c r="MXE3" s="18"/>
      <c r="MXF3" s="18"/>
      <c r="MXG3" s="18"/>
      <c r="MXH3" s="18"/>
      <c r="MXI3" s="18"/>
      <c r="MXJ3" s="18"/>
      <c r="MXK3" s="18"/>
      <c r="MXL3" s="18"/>
      <c r="MXM3" s="18"/>
      <c r="MXN3" s="18"/>
      <c r="MXO3" s="18"/>
      <c r="MXP3" s="18"/>
      <c r="MXQ3" s="18"/>
      <c r="MXR3" s="18"/>
      <c r="MXS3" s="18"/>
      <c r="MXT3" s="18"/>
      <c r="MXU3" s="18"/>
      <c r="MXV3" s="18"/>
      <c r="MXW3" s="18"/>
      <c r="MXX3" s="18"/>
      <c r="MXY3" s="18"/>
      <c r="MXZ3" s="18"/>
      <c r="MYA3" s="18"/>
      <c r="MYB3" s="18"/>
      <c r="MYC3" s="18"/>
      <c r="MYD3" s="18"/>
      <c r="MYE3" s="18"/>
      <c r="MYF3" s="18"/>
      <c r="MYG3" s="18"/>
      <c r="MYH3" s="18"/>
      <c r="MYI3" s="18"/>
      <c r="MYJ3" s="18"/>
      <c r="MYK3" s="18"/>
      <c r="MYL3" s="18"/>
      <c r="MYM3" s="18"/>
      <c r="MYN3" s="18"/>
      <c r="MYO3" s="18"/>
      <c r="MYP3" s="18"/>
      <c r="MYQ3" s="18"/>
      <c r="MYR3" s="18"/>
      <c r="MYS3" s="18"/>
      <c r="MYT3" s="18"/>
      <c r="MYU3" s="18"/>
      <c r="MYV3" s="18"/>
      <c r="MYW3" s="18"/>
      <c r="MYX3" s="18"/>
      <c r="MYY3" s="18"/>
      <c r="MYZ3" s="18"/>
      <c r="MZA3" s="18"/>
      <c r="MZB3" s="18"/>
      <c r="MZC3" s="18"/>
      <c r="MZD3" s="18"/>
      <c r="MZE3" s="18"/>
      <c r="MZF3" s="18"/>
      <c r="MZG3" s="18"/>
      <c r="MZH3" s="18"/>
      <c r="MZI3" s="18"/>
      <c r="MZJ3" s="18"/>
      <c r="MZK3" s="18"/>
      <c r="MZL3" s="18"/>
      <c r="MZM3" s="18"/>
      <c r="MZN3" s="18"/>
      <c r="MZO3" s="18"/>
      <c r="MZP3" s="18"/>
      <c r="MZQ3" s="18"/>
      <c r="MZR3" s="18"/>
      <c r="MZS3" s="18"/>
      <c r="MZT3" s="18"/>
      <c r="MZU3" s="18"/>
      <c r="MZV3" s="18"/>
      <c r="MZW3" s="18"/>
      <c r="MZX3" s="18"/>
      <c r="MZY3" s="18"/>
      <c r="MZZ3" s="18"/>
      <c r="NAA3" s="18"/>
      <c r="NAB3" s="18"/>
      <c r="NAC3" s="18"/>
      <c r="NAD3" s="18"/>
      <c r="NAE3" s="18"/>
      <c r="NAF3" s="18"/>
      <c r="NAG3" s="18"/>
      <c r="NAH3" s="18"/>
      <c r="NAI3" s="18"/>
      <c r="NAJ3" s="18"/>
      <c r="NAK3" s="18"/>
      <c r="NAL3" s="18"/>
      <c r="NAM3" s="18"/>
      <c r="NAN3" s="18"/>
      <c r="NAO3" s="18"/>
      <c r="NAP3" s="18"/>
      <c r="NAQ3" s="18"/>
      <c r="NAR3" s="18"/>
      <c r="NAS3" s="18"/>
      <c r="NAT3" s="18"/>
      <c r="NAU3" s="18"/>
      <c r="NAV3" s="18"/>
      <c r="NAW3" s="18"/>
      <c r="NAX3" s="18"/>
      <c r="NAY3" s="18"/>
      <c r="NAZ3" s="18"/>
      <c r="NBA3" s="18"/>
      <c r="NBB3" s="18"/>
      <c r="NBC3" s="18"/>
      <c r="NBD3" s="18"/>
      <c r="NBE3" s="18"/>
      <c r="NBF3" s="18"/>
      <c r="NBG3" s="18"/>
      <c r="NBH3" s="18"/>
      <c r="NBI3" s="18"/>
      <c r="NBJ3" s="18"/>
      <c r="NBK3" s="18"/>
      <c r="NBL3" s="18"/>
      <c r="NBM3" s="18"/>
      <c r="NBN3" s="18"/>
      <c r="NBO3" s="18"/>
      <c r="NBP3" s="18"/>
      <c r="NBQ3" s="18"/>
      <c r="NBR3" s="18"/>
      <c r="NBS3" s="18"/>
      <c r="NBT3" s="18"/>
      <c r="NBU3" s="18"/>
      <c r="NBV3" s="18"/>
      <c r="NBW3" s="18"/>
      <c r="NBX3" s="18"/>
      <c r="NBY3" s="18"/>
      <c r="NBZ3" s="18"/>
      <c r="NCA3" s="18"/>
      <c r="NCB3" s="18"/>
      <c r="NCC3" s="18"/>
      <c r="NCD3" s="18"/>
      <c r="NCE3" s="18"/>
      <c r="NCF3" s="18"/>
      <c r="NCG3" s="18"/>
      <c r="NCH3" s="18"/>
      <c r="NCI3" s="18"/>
      <c r="NCJ3" s="18"/>
      <c r="NCK3" s="18"/>
      <c r="NCL3" s="18"/>
      <c r="NCM3" s="18"/>
      <c r="NCN3" s="18"/>
      <c r="NCO3" s="18"/>
      <c r="NCP3" s="18"/>
      <c r="NCQ3" s="18"/>
      <c r="NCR3" s="18"/>
      <c r="NCS3" s="18"/>
      <c r="NCT3" s="18"/>
      <c r="NCU3" s="18"/>
      <c r="NCV3" s="18"/>
      <c r="NCW3" s="18"/>
      <c r="NCX3" s="18"/>
      <c r="NCY3" s="18"/>
      <c r="NCZ3" s="18"/>
      <c r="NDA3" s="18"/>
      <c r="NDB3" s="18"/>
      <c r="NDC3" s="18"/>
      <c r="NDD3" s="18"/>
      <c r="NDE3" s="18"/>
      <c r="NDF3" s="18"/>
      <c r="NDG3" s="18"/>
      <c r="NDH3" s="18"/>
      <c r="NDI3" s="18"/>
      <c r="NDJ3" s="18"/>
      <c r="NDK3" s="18"/>
      <c r="NDL3" s="18"/>
      <c r="NDM3" s="18"/>
      <c r="NDN3" s="18"/>
      <c r="NDO3" s="18"/>
      <c r="NDP3" s="18"/>
      <c r="NDQ3" s="18"/>
      <c r="NDR3" s="18"/>
      <c r="NDS3" s="18"/>
      <c r="NDT3" s="18"/>
      <c r="NDU3" s="18"/>
      <c r="NDV3" s="18"/>
      <c r="NDW3" s="18"/>
      <c r="NDX3" s="18"/>
      <c r="NDY3" s="18"/>
      <c r="NDZ3" s="18"/>
      <c r="NEA3" s="18"/>
      <c r="NEB3" s="18"/>
      <c r="NEC3" s="18"/>
      <c r="NED3" s="18"/>
      <c r="NEE3" s="18"/>
      <c r="NEF3" s="18"/>
      <c r="NEG3" s="18"/>
      <c r="NEH3" s="18"/>
      <c r="NEI3" s="18"/>
      <c r="NEJ3" s="18"/>
      <c r="NEK3" s="18"/>
      <c r="NEL3" s="18"/>
      <c r="NEM3" s="18"/>
      <c r="NEN3" s="18"/>
      <c r="NEO3" s="18"/>
      <c r="NEP3" s="18"/>
      <c r="NEQ3" s="18"/>
      <c r="NER3" s="18"/>
      <c r="NES3" s="18"/>
      <c r="NET3" s="18"/>
      <c r="NEU3" s="18"/>
      <c r="NEV3" s="18"/>
      <c r="NEW3" s="18"/>
      <c r="NEX3" s="18"/>
      <c r="NEY3" s="18"/>
      <c r="NEZ3" s="18"/>
      <c r="NFA3" s="18"/>
      <c r="NFB3" s="18"/>
      <c r="NFC3" s="18"/>
      <c r="NFD3" s="18"/>
      <c r="NFE3" s="18"/>
      <c r="NFF3" s="18"/>
      <c r="NFG3" s="18"/>
      <c r="NFH3" s="18"/>
      <c r="NFI3" s="18"/>
      <c r="NFJ3" s="18"/>
      <c r="NFK3" s="18"/>
      <c r="NFL3" s="18"/>
      <c r="NFM3" s="18"/>
      <c r="NFN3" s="18"/>
      <c r="NFO3" s="18"/>
      <c r="NFP3" s="18"/>
      <c r="NFQ3" s="18"/>
      <c r="NFR3" s="18"/>
      <c r="NFS3" s="18"/>
      <c r="NFT3" s="18"/>
      <c r="NFU3" s="18"/>
      <c r="NFV3" s="18"/>
      <c r="NFW3" s="18"/>
      <c r="NFX3" s="18"/>
      <c r="NFY3" s="18"/>
      <c r="NFZ3" s="18"/>
      <c r="NGA3" s="18"/>
      <c r="NGB3" s="18"/>
      <c r="NGC3" s="18"/>
      <c r="NGD3" s="18"/>
      <c r="NGE3" s="18"/>
      <c r="NGF3" s="18"/>
      <c r="NGG3" s="18"/>
      <c r="NGH3" s="18"/>
      <c r="NGI3" s="18"/>
      <c r="NGJ3" s="18"/>
      <c r="NGK3" s="18"/>
      <c r="NGL3" s="18"/>
      <c r="NGM3" s="18"/>
      <c r="NGN3" s="18"/>
      <c r="NGO3" s="18"/>
      <c r="NGP3" s="18"/>
      <c r="NGQ3" s="18"/>
      <c r="NGR3" s="18"/>
      <c r="NGS3" s="18"/>
      <c r="NGT3" s="18"/>
      <c r="NGU3" s="18"/>
      <c r="NGV3" s="18"/>
      <c r="NGW3" s="18"/>
      <c r="NGX3" s="18"/>
      <c r="NGY3" s="18"/>
      <c r="NGZ3" s="18"/>
      <c r="NHA3" s="18"/>
      <c r="NHB3" s="18"/>
      <c r="NHC3" s="18"/>
      <c r="NHD3" s="18"/>
      <c r="NHE3" s="18"/>
      <c r="NHF3" s="18"/>
      <c r="NHG3" s="18"/>
      <c r="NHH3" s="18"/>
      <c r="NHI3" s="18"/>
      <c r="NHJ3" s="18"/>
      <c r="NHK3" s="18"/>
      <c r="NHL3" s="18"/>
      <c r="NHM3" s="18"/>
      <c r="NHN3" s="18"/>
      <c r="NHO3" s="18"/>
      <c r="NHP3" s="18"/>
      <c r="NHQ3" s="18"/>
      <c r="NHR3" s="18"/>
      <c r="NHS3" s="18"/>
      <c r="NHT3" s="18"/>
      <c r="NHU3" s="18"/>
      <c r="NHV3" s="18"/>
      <c r="NHW3" s="18"/>
      <c r="NHX3" s="18"/>
      <c r="NHY3" s="18"/>
      <c r="NHZ3" s="18"/>
      <c r="NIA3" s="18"/>
      <c r="NIB3" s="18"/>
      <c r="NIC3" s="18"/>
      <c r="NID3" s="18"/>
      <c r="NIE3" s="18"/>
      <c r="NIF3" s="18"/>
      <c r="NIG3" s="18"/>
      <c r="NIH3" s="18"/>
      <c r="NII3" s="18"/>
      <c r="NIJ3" s="18"/>
      <c r="NIK3" s="18"/>
      <c r="NIL3" s="18"/>
      <c r="NIM3" s="18"/>
      <c r="NIN3" s="18"/>
      <c r="NIO3" s="18"/>
      <c r="NIP3" s="18"/>
      <c r="NIQ3" s="18"/>
      <c r="NIR3" s="18"/>
      <c r="NIS3" s="18"/>
      <c r="NIT3" s="18"/>
      <c r="NIU3" s="18"/>
      <c r="NIV3" s="18"/>
      <c r="NIW3" s="18"/>
      <c r="NIX3" s="18"/>
      <c r="NIY3" s="18"/>
      <c r="NIZ3" s="18"/>
      <c r="NJA3" s="18"/>
      <c r="NJB3" s="18"/>
      <c r="NJC3" s="18"/>
      <c r="NJD3" s="18"/>
      <c r="NJE3" s="18"/>
      <c r="NJF3" s="18"/>
      <c r="NJG3" s="18"/>
      <c r="NJH3" s="18"/>
      <c r="NJI3" s="18"/>
      <c r="NJJ3" s="18"/>
      <c r="NJK3" s="18"/>
      <c r="NJL3" s="18"/>
      <c r="NJM3" s="18"/>
      <c r="NJN3" s="18"/>
      <c r="NJO3" s="18"/>
      <c r="NJP3" s="18"/>
      <c r="NJQ3" s="18"/>
      <c r="NJR3" s="18"/>
      <c r="NJS3" s="18"/>
      <c r="NJT3" s="18"/>
      <c r="NJU3" s="18"/>
      <c r="NJV3" s="18"/>
      <c r="NJW3" s="18"/>
      <c r="NJX3" s="18"/>
      <c r="NJY3" s="18"/>
      <c r="NJZ3" s="18"/>
      <c r="NKA3" s="18"/>
      <c r="NKB3" s="18"/>
      <c r="NKC3" s="18"/>
      <c r="NKD3" s="18"/>
      <c r="NKE3" s="18"/>
      <c r="NKF3" s="18"/>
      <c r="NKG3" s="18"/>
      <c r="NKH3" s="18"/>
      <c r="NKI3" s="18"/>
      <c r="NKJ3" s="18"/>
      <c r="NKK3" s="18"/>
      <c r="NKL3" s="18"/>
      <c r="NKM3" s="18"/>
      <c r="NKN3" s="18"/>
      <c r="NKO3" s="18"/>
      <c r="NKP3" s="18"/>
      <c r="NKQ3" s="18"/>
      <c r="NKR3" s="18"/>
      <c r="NKS3" s="18"/>
      <c r="NKT3" s="18"/>
      <c r="NKU3" s="18"/>
      <c r="NKV3" s="18"/>
      <c r="NKW3" s="18"/>
      <c r="NKX3" s="18"/>
      <c r="NKY3" s="18"/>
      <c r="NKZ3" s="18"/>
      <c r="NLA3" s="18"/>
      <c r="NLB3" s="18"/>
      <c r="NLC3" s="18"/>
      <c r="NLD3" s="18"/>
      <c r="NLE3" s="18"/>
      <c r="NLF3" s="18"/>
      <c r="NLG3" s="18"/>
      <c r="NLH3" s="18"/>
      <c r="NLI3" s="18"/>
      <c r="NLJ3" s="18"/>
      <c r="NLK3" s="18"/>
      <c r="NLL3" s="18"/>
      <c r="NLM3" s="18"/>
      <c r="NLN3" s="18"/>
      <c r="NLO3" s="18"/>
      <c r="NLP3" s="18"/>
      <c r="NLQ3" s="18"/>
      <c r="NLR3" s="18"/>
      <c r="NLS3" s="18"/>
      <c r="NLT3" s="18"/>
      <c r="NLU3" s="18"/>
      <c r="NLV3" s="18"/>
      <c r="NLW3" s="18"/>
      <c r="NLX3" s="18"/>
      <c r="NLY3" s="18"/>
      <c r="NLZ3" s="18"/>
      <c r="NMA3" s="18"/>
      <c r="NMB3" s="18"/>
      <c r="NMC3" s="18"/>
      <c r="NMD3" s="18"/>
      <c r="NME3" s="18"/>
      <c r="NMF3" s="18"/>
      <c r="NMG3" s="18"/>
      <c r="NMH3" s="18"/>
      <c r="NMI3" s="18"/>
      <c r="NMJ3" s="18"/>
      <c r="NMK3" s="18"/>
      <c r="NML3" s="18"/>
      <c r="NMM3" s="18"/>
      <c r="NMN3" s="18"/>
      <c r="NMO3" s="18"/>
      <c r="NMP3" s="18"/>
      <c r="NMQ3" s="18"/>
      <c r="NMR3" s="18"/>
      <c r="NMS3" s="18"/>
      <c r="NMT3" s="18"/>
      <c r="NMU3" s="18"/>
      <c r="NMV3" s="18"/>
      <c r="NMW3" s="18"/>
      <c r="NMX3" s="18"/>
      <c r="NMY3" s="18"/>
      <c r="NMZ3" s="18"/>
      <c r="NNA3" s="18"/>
      <c r="NNB3" s="18"/>
      <c r="NNC3" s="18"/>
      <c r="NND3" s="18"/>
      <c r="NNE3" s="18"/>
      <c r="NNF3" s="18"/>
      <c r="NNG3" s="18"/>
      <c r="NNH3" s="18"/>
      <c r="NNI3" s="18"/>
      <c r="NNJ3" s="18"/>
      <c r="NNK3" s="18"/>
      <c r="NNL3" s="18"/>
      <c r="NNM3" s="18"/>
      <c r="NNN3" s="18"/>
      <c r="NNO3" s="18"/>
      <c r="NNP3" s="18"/>
      <c r="NNQ3" s="18"/>
      <c r="NNR3" s="18"/>
      <c r="NNS3" s="18"/>
      <c r="NNT3" s="18"/>
      <c r="NNU3" s="18"/>
      <c r="NNV3" s="18"/>
      <c r="NNW3" s="18"/>
      <c r="NNX3" s="18"/>
      <c r="NNY3" s="18"/>
      <c r="NNZ3" s="18"/>
      <c r="NOA3" s="18"/>
      <c r="NOB3" s="18"/>
      <c r="NOC3" s="18"/>
      <c r="NOD3" s="18"/>
      <c r="NOE3" s="18"/>
      <c r="NOF3" s="18"/>
      <c r="NOG3" s="18"/>
      <c r="NOH3" s="18"/>
      <c r="NOI3" s="18"/>
      <c r="NOJ3" s="18"/>
      <c r="NOK3" s="18"/>
      <c r="NOL3" s="18"/>
      <c r="NOM3" s="18"/>
      <c r="NON3" s="18"/>
      <c r="NOO3" s="18"/>
      <c r="NOP3" s="18"/>
      <c r="NOQ3" s="18"/>
      <c r="NOR3" s="18"/>
      <c r="NOS3" s="18"/>
      <c r="NOT3" s="18"/>
      <c r="NOU3" s="18"/>
      <c r="NOV3" s="18"/>
      <c r="NOW3" s="18"/>
      <c r="NOX3" s="18"/>
      <c r="NOY3" s="18"/>
      <c r="NOZ3" s="18"/>
      <c r="NPA3" s="18"/>
      <c r="NPB3" s="18"/>
      <c r="NPC3" s="18"/>
      <c r="NPD3" s="18"/>
      <c r="NPE3" s="18"/>
      <c r="NPF3" s="18"/>
      <c r="NPG3" s="18"/>
      <c r="NPH3" s="18"/>
      <c r="NPI3" s="18"/>
      <c r="NPJ3" s="18"/>
      <c r="NPK3" s="18"/>
      <c r="NPL3" s="18"/>
      <c r="NPM3" s="18"/>
      <c r="NPN3" s="18"/>
      <c r="NPO3" s="18"/>
      <c r="NPP3" s="18"/>
      <c r="NPQ3" s="18"/>
      <c r="NPR3" s="18"/>
      <c r="NPS3" s="18"/>
      <c r="NPT3" s="18"/>
      <c r="NPU3" s="18"/>
      <c r="NPV3" s="18"/>
      <c r="NPW3" s="18"/>
      <c r="NPX3" s="18"/>
      <c r="NPY3" s="18"/>
      <c r="NPZ3" s="18"/>
      <c r="NQA3" s="18"/>
      <c r="NQB3" s="18"/>
      <c r="NQC3" s="18"/>
      <c r="NQD3" s="18"/>
      <c r="NQE3" s="18"/>
      <c r="NQF3" s="18"/>
      <c r="NQG3" s="18"/>
      <c r="NQH3" s="18"/>
      <c r="NQI3" s="18"/>
      <c r="NQJ3" s="18"/>
      <c r="NQK3" s="18"/>
      <c r="NQL3" s="18"/>
      <c r="NQM3" s="18"/>
      <c r="NQN3" s="18"/>
      <c r="NQO3" s="18"/>
      <c r="NQP3" s="18"/>
      <c r="NQQ3" s="18"/>
      <c r="NQR3" s="18"/>
      <c r="NQS3" s="18"/>
      <c r="NQT3" s="18"/>
      <c r="NQU3" s="18"/>
      <c r="NQV3" s="18"/>
      <c r="NQW3" s="18"/>
      <c r="NQX3" s="18"/>
      <c r="NQY3" s="18"/>
      <c r="NQZ3" s="18"/>
      <c r="NRA3" s="18"/>
      <c r="NRB3" s="18"/>
      <c r="NRC3" s="18"/>
      <c r="NRD3" s="18"/>
      <c r="NRE3" s="18"/>
      <c r="NRF3" s="18"/>
      <c r="NRG3" s="18"/>
      <c r="NRH3" s="18"/>
      <c r="NRI3" s="18"/>
      <c r="NRJ3" s="18"/>
      <c r="NRK3" s="18"/>
      <c r="NRL3" s="18"/>
      <c r="NRM3" s="18"/>
      <c r="NRN3" s="18"/>
      <c r="NRO3" s="18"/>
      <c r="NRP3" s="18"/>
      <c r="NRQ3" s="18"/>
      <c r="NRR3" s="18"/>
      <c r="NRS3" s="18"/>
      <c r="NRT3" s="18"/>
      <c r="NRU3" s="18"/>
      <c r="NRV3" s="18"/>
      <c r="NRW3" s="18"/>
      <c r="NRX3" s="18"/>
      <c r="NRY3" s="18"/>
      <c r="NRZ3" s="18"/>
      <c r="NSA3" s="18"/>
      <c r="NSB3" s="18"/>
      <c r="NSC3" s="18"/>
      <c r="NSD3" s="18"/>
      <c r="NSE3" s="18"/>
      <c r="NSF3" s="18"/>
      <c r="NSG3" s="18"/>
      <c r="NSH3" s="18"/>
      <c r="NSI3" s="18"/>
      <c r="NSJ3" s="18"/>
      <c r="NSK3" s="18"/>
      <c r="NSL3" s="18"/>
      <c r="NSM3" s="18"/>
      <c r="NSN3" s="18"/>
      <c r="NSO3" s="18"/>
      <c r="NSP3" s="18"/>
      <c r="NSQ3" s="18"/>
      <c r="NSR3" s="18"/>
      <c r="NSS3" s="18"/>
      <c r="NST3" s="18"/>
      <c r="NSU3" s="18"/>
      <c r="NSV3" s="18"/>
      <c r="NSW3" s="18"/>
      <c r="NSX3" s="18"/>
      <c r="NSY3" s="18"/>
      <c r="NSZ3" s="18"/>
      <c r="NTA3" s="18"/>
      <c r="NTB3" s="18"/>
      <c r="NTC3" s="18"/>
      <c r="NTD3" s="18"/>
      <c r="NTE3" s="18"/>
      <c r="NTF3" s="18"/>
      <c r="NTG3" s="18"/>
      <c r="NTH3" s="18"/>
      <c r="NTI3" s="18"/>
      <c r="NTJ3" s="18"/>
      <c r="NTK3" s="18"/>
      <c r="NTL3" s="18"/>
      <c r="NTM3" s="18"/>
      <c r="NTN3" s="18"/>
      <c r="NTO3" s="18"/>
      <c r="NTP3" s="18"/>
      <c r="NTQ3" s="18"/>
      <c r="NTR3" s="18"/>
      <c r="NTS3" s="18"/>
      <c r="NTT3" s="18"/>
      <c r="NTU3" s="18"/>
      <c r="NTV3" s="18"/>
      <c r="NTW3" s="18"/>
      <c r="NTX3" s="18"/>
      <c r="NTY3" s="18"/>
      <c r="NTZ3" s="18"/>
      <c r="NUA3" s="18"/>
      <c r="NUB3" s="18"/>
      <c r="NUC3" s="18"/>
      <c r="NUD3" s="18"/>
      <c r="NUE3" s="18"/>
      <c r="NUF3" s="18"/>
      <c r="NUG3" s="18"/>
      <c r="NUH3" s="18"/>
      <c r="NUI3" s="18"/>
      <c r="NUJ3" s="18"/>
      <c r="NUK3" s="18"/>
      <c r="NUL3" s="18"/>
      <c r="NUM3" s="18"/>
      <c r="NUN3" s="18"/>
      <c r="NUO3" s="18"/>
      <c r="NUP3" s="18"/>
      <c r="NUQ3" s="18"/>
      <c r="NUR3" s="18"/>
      <c r="NUS3" s="18"/>
      <c r="NUT3" s="18"/>
      <c r="NUU3" s="18"/>
      <c r="NUV3" s="18"/>
      <c r="NUW3" s="18"/>
      <c r="NUX3" s="18"/>
      <c r="NUY3" s="18"/>
      <c r="NUZ3" s="18"/>
      <c r="NVA3" s="18"/>
      <c r="NVB3" s="18"/>
      <c r="NVC3" s="18"/>
      <c r="NVD3" s="18"/>
      <c r="NVE3" s="18"/>
      <c r="NVF3" s="18"/>
      <c r="NVG3" s="18"/>
      <c r="NVH3" s="18"/>
      <c r="NVI3" s="18"/>
      <c r="NVJ3" s="18"/>
      <c r="NVK3" s="18"/>
      <c r="NVL3" s="18"/>
      <c r="NVM3" s="18"/>
      <c r="NVN3" s="18"/>
      <c r="NVO3" s="18"/>
      <c r="NVP3" s="18"/>
      <c r="NVQ3" s="18"/>
      <c r="NVR3" s="18"/>
      <c r="NVS3" s="18"/>
      <c r="NVT3" s="18"/>
      <c r="NVU3" s="18"/>
      <c r="NVV3" s="18"/>
      <c r="NVW3" s="18"/>
      <c r="NVX3" s="18"/>
      <c r="NVY3" s="18"/>
      <c r="NVZ3" s="18"/>
      <c r="NWA3" s="18"/>
      <c r="NWB3" s="18"/>
      <c r="NWC3" s="18"/>
      <c r="NWD3" s="18"/>
      <c r="NWE3" s="18"/>
      <c r="NWF3" s="18"/>
      <c r="NWG3" s="18"/>
      <c r="NWH3" s="18"/>
      <c r="NWI3" s="18"/>
      <c r="NWJ3" s="18"/>
      <c r="NWK3" s="18"/>
      <c r="NWL3" s="18"/>
      <c r="NWM3" s="18"/>
      <c r="NWN3" s="18"/>
      <c r="NWO3" s="18"/>
      <c r="NWP3" s="18"/>
      <c r="NWQ3" s="18"/>
      <c r="NWR3" s="18"/>
      <c r="NWS3" s="18"/>
      <c r="NWT3" s="18"/>
      <c r="NWU3" s="18"/>
      <c r="NWV3" s="18"/>
      <c r="NWW3" s="18"/>
      <c r="NWX3" s="18"/>
      <c r="NWY3" s="18"/>
      <c r="NWZ3" s="18"/>
      <c r="NXA3" s="18"/>
      <c r="NXB3" s="18"/>
      <c r="NXC3" s="18"/>
      <c r="NXD3" s="18"/>
      <c r="NXE3" s="18"/>
      <c r="NXF3" s="18"/>
      <c r="NXG3" s="18"/>
      <c r="NXH3" s="18"/>
      <c r="NXI3" s="18"/>
      <c r="NXJ3" s="18"/>
      <c r="NXK3" s="18"/>
      <c r="NXL3" s="18"/>
      <c r="NXM3" s="18"/>
      <c r="NXN3" s="18"/>
      <c r="NXO3" s="18"/>
      <c r="NXP3" s="18"/>
      <c r="NXQ3" s="18"/>
      <c r="NXR3" s="18"/>
      <c r="NXS3" s="18"/>
      <c r="NXT3" s="18"/>
      <c r="NXU3" s="18"/>
      <c r="NXV3" s="18"/>
      <c r="NXW3" s="18"/>
      <c r="NXX3" s="18"/>
      <c r="NXY3" s="18"/>
      <c r="NXZ3" s="18"/>
      <c r="NYA3" s="18"/>
      <c r="NYB3" s="18"/>
      <c r="NYC3" s="18"/>
      <c r="NYD3" s="18"/>
      <c r="NYE3" s="18"/>
      <c r="NYF3" s="18"/>
      <c r="NYG3" s="18"/>
      <c r="NYH3" s="18"/>
      <c r="NYI3" s="18"/>
      <c r="NYJ3" s="18"/>
      <c r="NYK3" s="18"/>
      <c r="NYL3" s="18"/>
      <c r="NYM3" s="18"/>
      <c r="NYN3" s="18"/>
      <c r="NYO3" s="18"/>
      <c r="NYP3" s="18"/>
      <c r="NYQ3" s="18"/>
      <c r="NYR3" s="18"/>
      <c r="NYS3" s="18"/>
      <c r="NYT3" s="18"/>
      <c r="NYU3" s="18"/>
      <c r="NYV3" s="18"/>
      <c r="NYW3" s="18"/>
      <c r="NYX3" s="18"/>
      <c r="NYY3" s="18"/>
      <c r="NYZ3" s="18"/>
      <c r="NZA3" s="18"/>
      <c r="NZB3" s="18"/>
      <c r="NZC3" s="18"/>
      <c r="NZD3" s="18"/>
      <c r="NZE3" s="18"/>
      <c r="NZF3" s="18"/>
      <c r="NZG3" s="18"/>
      <c r="NZH3" s="18"/>
      <c r="NZI3" s="18"/>
      <c r="NZJ3" s="18"/>
      <c r="NZK3" s="18"/>
      <c r="NZL3" s="18"/>
      <c r="NZM3" s="18"/>
      <c r="NZN3" s="18"/>
      <c r="NZO3" s="18"/>
      <c r="NZP3" s="18"/>
      <c r="NZQ3" s="18"/>
      <c r="NZR3" s="18"/>
      <c r="NZS3" s="18"/>
      <c r="NZT3" s="18"/>
      <c r="NZU3" s="18"/>
      <c r="NZV3" s="18"/>
      <c r="NZW3" s="18"/>
      <c r="NZX3" s="18"/>
      <c r="NZY3" s="18"/>
      <c r="NZZ3" s="18"/>
      <c r="OAA3" s="18"/>
      <c r="OAB3" s="18"/>
      <c r="OAC3" s="18"/>
      <c r="OAD3" s="18"/>
      <c r="OAE3" s="18"/>
      <c r="OAF3" s="18"/>
      <c r="OAG3" s="18"/>
      <c r="OAH3" s="18"/>
      <c r="OAI3" s="18"/>
      <c r="OAJ3" s="18"/>
      <c r="OAK3" s="18"/>
      <c r="OAL3" s="18"/>
      <c r="OAM3" s="18"/>
      <c r="OAN3" s="18"/>
      <c r="OAO3" s="18"/>
      <c r="OAP3" s="18"/>
      <c r="OAQ3" s="18"/>
      <c r="OAR3" s="18"/>
      <c r="OAS3" s="18"/>
      <c r="OAT3" s="18"/>
      <c r="OAU3" s="18"/>
      <c r="OAV3" s="18"/>
      <c r="OAW3" s="18"/>
      <c r="OAX3" s="18"/>
      <c r="OAY3" s="18"/>
      <c r="OAZ3" s="18"/>
      <c r="OBA3" s="18"/>
      <c r="OBB3" s="18"/>
      <c r="OBC3" s="18"/>
      <c r="OBD3" s="18"/>
      <c r="OBE3" s="18"/>
      <c r="OBF3" s="18"/>
      <c r="OBG3" s="18"/>
      <c r="OBH3" s="18"/>
      <c r="OBI3" s="18"/>
      <c r="OBJ3" s="18"/>
      <c r="OBK3" s="18"/>
      <c r="OBL3" s="18"/>
      <c r="OBM3" s="18"/>
      <c r="OBN3" s="18"/>
      <c r="OBO3" s="18"/>
      <c r="OBP3" s="18"/>
      <c r="OBQ3" s="18"/>
      <c r="OBR3" s="18"/>
      <c r="OBS3" s="18"/>
      <c r="OBT3" s="18"/>
      <c r="OBU3" s="18"/>
      <c r="OBV3" s="18"/>
      <c r="OBW3" s="18"/>
      <c r="OBX3" s="18"/>
      <c r="OBY3" s="18"/>
      <c r="OBZ3" s="18"/>
      <c r="OCA3" s="18"/>
      <c r="OCB3" s="18"/>
      <c r="OCC3" s="18"/>
      <c r="OCD3" s="18"/>
      <c r="OCE3" s="18"/>
      <c r="OCF3" s="18"/>
      <c r="OCG3" s="18"/>
      <c r="OCH3" s="18"/>
      <c r="OCI3" s="18"/>
      <c r="OCJ3" s="18"/>
      <c r="OCK3" s="18"/>
      <c r="OCL3" s="18"/>
      <c r="OCM3" s="18"/>
      <c r="OCN3" s="18"/>
      <c r="OCO3" s="18"/>
      <c r="OCP3" s="18"/>
      <c r="OCQ3" s="18"/>
      <c r="OCR3" s="18"/>
      <c r="OCS3" s="18"/>
      <c r="OCT3" s="18"/>
      <c r="OCU3" s="18"/>
      <c r="OCV3" s="18"/>
      <c r="OCW3" s="18"/>
      <c r="OCX3" s="18"/>
      <c r="OCY3" s="18"/>
      <c r="OCZ3" s="18"/>
      <c r="ODA3" s="18"/>
      <c r="ODB3" s="18"/>
      <c r="ODC3" s="18"/>
      <c r="ODD3" s="18"/>
      <c r="ODE3" s="18"/>
      <c r="ODF3" s="18"/>
      <c r="ODG3" s="18"/>
      <c r="ODH3" s="18"/>
      <c r="ODI3" s="18"/>
      <c r="ODJ3" s="18"/>
      <c r="ODK3" s="18"/>
      <c r="ODL3" s="18"/>
      <c r="ODM3" s="18"/>
      <c r="ODN3" s="18"/>
      <c r="ODO3" s="18"/>
      <c r="ODP3" s="18"/>
      <c r="ODQ3" s="18"/>
      <c r="ODR3" s="18"/>
      <c r="ODS3" s="18"/>
      <c r="ODT3" s="18"/>
      <c r="ODU3" s="18"/>
      <c r="ODV3" s="18"/>
      <c r="ODW3" s="18"/>
      <c r="ODX3" s="18"/>
      <c r="ODY3" s="18"/>
      <c r="ODZ3" s="18"/>
      <c r="OEA3" s="18"/>
      <c r="OEB3" s="18"/>
      <c r="OEC3" s="18"/>
      <c r="OED3" s="18"/>
      <c r="OEE3" s="18"/>
      <c r="OEF3" s="18"/>
      <c r="OEG3" s="18"/>
      <c r="OEH3" s="18"/>
      <c r="OEI3" s="18"/>
      <c r="OEJ3" s="18"/>
      <c r="OEK3" s="18"/>
      <c r="OEL3" s="18"/>
      <c r="OEM3" s="18"/>
      <c r="OEN3" s="18"/>
      <c r="OEO3" s="18"/>
      <c r="OEP3" s="18"/>
      <c r="OEQ3" s="18"/>
      <c r="OER3" s="18"/>
      <c r="OES3" s="18"/>
      <c r="OET3" s="18"/>
      <c r="OEU3" s="18"/>
      <c r="OEV3" s="18"/>
      <c r="OEW3" s="18"/>
      <c r="OEX3" s="18"/>
      <c r="OEY3" s="18"/>
      <c r="OEZ3" s="18"/>
      <c r="OFA3" s="18"/>
      <c r="OFB3" s="18"/>
      <c r="OFC3" s="18"/>
      <c r="OFD3" s="18"/>
      <c r="OFE3" s="18"/>
      <c r="OFF3" s="18"/>
      <c r="OFG3" s="18"/>
      <c r="OFH3" s="18"/>
      <c r="OFI3" s="18"/>
      <c r="OFJ3" s="18"/>
      <c r="OFK3" s="18"/>
      <c r="OFL3" s="18"/>
      <c r="OFM3" s="18"/>
      <c r="OFN3" s="18"/>
      <c r="OFO3" s="18"/>
      <c r="OFP3" s="18"/>
      <c r="OFQ3" s="18"/>
      <c r="OFR3" s="18"/>
      <c r="OFS3" s="18"/>
      <c r="OFT3" s="18"/>
      <c r="OFU3" s="18"/>
      <c r="OFV3" s="18"/>
      <c r="OFW3" s="18"/>
      <c r="OFX3" s="18"/>
      <c r="OFY3" s="18"/>
      <c r="OFZ3" s="18"/>
      <c r="OGA3" s="18"/>
      <c r="OGB3" s="18"/>
      <c r="OGC3" s="18"/>
      <c r="OGD3" s="18"/>
      <c r="OGE3" s="18"/>
      <c r="OGF3" s="18"/>
      <c r="OGG3" s="18"/>
      <c r="OGH3" s="18"/>
      <c r="OGI3" s="18"/>
      <c r="OGJ3" s="18"/>
      <c r="OGK3" s="18"/>
      <c r="OGL3" s="18"/>
      <c r="OGM3" s="18"/>
      <c r="OGN3" s="18"/>
      <c r="OGO3" s="18"/>
      <c r="OGP3" s="18"/>
      <c r="OGQ3" s="18"/>
      <c r="OGR3" s="18"/>
      <c r="OGS3" s="18"/>
      <c r="OGT3" s="18"/>
      <c r="OGU3" s="18"/>
      <c r="OGV3" s="18"/>
      <c r="OGW3" s="18"/>
      <c r="OGX3" s="18"/>
      <c r="OGY3" s="18"/>
      <c r="OGZ3" s="18"/>
      <c r="OHA3" s="18"/>
      <c r="OHB3" s="18"/>
      <c r="OHC3" s="18"/>
      <c r="OHD3" s="18"/>
      <c r="OHE3" s="18"/>
      <c r="OHF3" s="18"/>
      <c r="OHG3" s="18"/>
      <c r="OHH3" s="18"/>
      <c r="OHI3" s="18"/>
      <c r="OHJ3" s="18"/>
      <c r="OHK3" s="18"/>
      <c r="OHL3" s="18"/>
      <c r="OHM3" s="18"/>
      <c r="OHN3" s="18"/>
      <c r="OHO3" s="18"/>
      <c r="OHP3" s="18"/>
      <c r="OHQ3" s="18"/>
      <c r="OHR3" s="18"/>
      <c r="OHS3" s="18"/>
      <c r="OHT3" s="18"/>
      <c r="OHU3" s="18"/>
      <c r="OHV3" s="18"/>
      <c r="OHW3" s="18"/>
      <c r="OHX3" s="18"/>
      <c r="OHY3" s="18"/>
      <c r="OHZ3" s="18"/>
      <c r="OIA3" s="18"/>
      <c r="OIB3" s="18"/>
      <c r="OIC3" s="18"/>
      <c r="OID3" s="18"/>
      <c r="OIE3" s="18"/>
      <c r="OIF3" s="18"/>
      <c r="OIG3" s="18"/>
      <c r="OIH3" s="18"/>
      <c r="OII3" s="18"/>
      <c r="OIJ3" s="18"/>
      <c r="OIK3" s="18"/>
      <c r="OIL3" s="18"/>
      <c r="OIM3" s="18"/>
      <c r="OIN3" s="18"/>
      <c r="OIO3" s="18"/>
      <c r="OIP3" s="18"/>
      <c r="OIQ3" s="18"/>
      <c r="OIR3" s="18"/>
      <c r="OIS3" s="18"/>
      <c r="OIT3" s="18"/>
      <c r="OIU3" s="18"/>
      <c r="OIV3" s="18"/>
      <c r="OIW3" s="18"/>
      <c r="OIX3" s="18"/>
      <c r="OIY3" s="18"/>
      <c r="OIZ3" s="18"/>
      <c r="OJA3" s="18"/>
      <c r="OJB3" s="18"/>
      <c r="OJC3" s="18"/>
      <c r="OJD3" s="18"/>
      <c r="OJE3" s="18"/>
      <c r="OJF3" s="18"/>
      <c r="OJG3" s="18"/>
      <c r="OJH3" s="18"/>
      <c r="OJI3" s="18"/>
      <c r="OJJ3" s="18"/>
      <c r="OJK3" s="18"/>
      <c r="OJL3" s="18"/>
      <c r="OJM3" s="18"/>
      <c r="OJN3" s="18"/>
      <c r="OJO3" s="18"/>
      <c r="OJP3" s="18"/>
      <c r="OJQ3" s="18"/>
      <c r="OJR3" s="18"/>
      <c r="OJS3" s="18"/>
      <c r="OJT3" s="18"/>
      <c r="OJU3" s="18"/>
      <c r="OJV3" s="18"/>
      <c r="OJW3" s="18"/>
      <c r="OJX3" s="18"/>
      <c r="OJY3" s="18"/>
      <c r="OJZ3" s="18"/>
      <c r="OKA3" s="18"/>
      <c r="OKB3" s="18"/>
      <c r="OKC3" s="18"/>
      <c r="OKD3" s="18"/>
      <c r="OKE3" s="18"/>
      <c r="OKF3" s="18"/>
      <c r="OKG3" s="18"/>
      <c r="OKH3" s="18"/>
      <c r="OKI3" s="18"/>
      <c r="OKJ3" s="18"/>
      <c r="OKK3" s="18"/>
      <c r="OKL3" s="18"/>
      <c r="OKM3" s="18"/>
      <c r="OKN3" s="18"/>
      <c r="OKO3" s="18"/>
      <c r="OKP3" s="18"/>
      <c r="OKQ3" s="18"/>
      <c r="OKR3" s="18"/>
      <c r="OKS3" s="18"/>
      <c r="OKT3" s="18"/>
      <c r="OKU3" s="18"/>
      <c r="OKV3" s="18"/>
      <c r="OKW3" s="18"/>
      <c r="OKX3" s="18"/>
      <c r="OKY3" s="18"/>
      <c r="OKZ3" s="18"/>
      <c r="OLA3" s="18"/>
      <c r="OLB3" s="18"/>
      <c r="OLC3" s="18"/>
      <c r="OLD3" s="18"/>
      <c r="OLE3" s="18"/>
      <c r="OLF3" s="18"/>
      <c r="OLG3" s="18"/>
      <c r="OLH3" s="18"/>
      <c r="OLI3" s="18"/>
      <c r="OLJ3" s="18"/>
      <c r="OLK3" s="18"/>
      <c r="OLL3" s="18"/>
      <c r="OLM3" s="18"/>
      <c r="OLN3" s="18"/>
      <c r="OLO3" s="18"/>
      <c r="OLP3" s="18"/>
      <c r="OLQ3" s="18"/>
      <c r="OLR3" s="18"/>
      <c r="OLS3" s="18"/>
      <c r="OLT3" s="18"/>
      <c r="OLU3" s="18"/>
      <c r="OLV3" s="18"/>
      <c r="OLW3" s="18"/>
      <c r="OLX3" s="18"/>
      <c r="OLY3" s="18"/>
      <c r="OLZ3" s="18"/>
      <c r="OMA3" s="18"/>
      <c r="OMB3" s="18"/>
      <c r="OMC3" s="18"/>
      <c r="OMD3" s="18"/>
      <c r="OME3" s="18"/>
      <c r="OMF3" s="18"/>
      <c r="OMG3" s="18"/>
      <c r="OMH3" s="18"/>
      <c r="OMI3" s="18"/>
      <c r="OMJ3" s="18"/>
      <c r="OMK3" s="18"/>
      <c r="OML3" s="18"/>
      <c r="OMM3" s="18"/>
      <c r="OMN3" s="18"/>
      <c r="OMO3" s="18"/>
      <c r="OMP3" s="18"/>
      <c r="OMQ3" s="18"/>
      <c r="OMR3" s="18"/>
      <c r="OMS3" s="18"/>
      <c r="OMT3" s="18"/>
      <c r="OMU3" s="18"/>
      <c r="OMV3" s="18"/>
      <c r="OMW3" s="18"/>
      <c r="OMX3" s="18"/>
      <c r="OMY3" s="18"/>
      <c r="OMZ3" s="18"/>
      <c r="ONA3" s="18"/>
      <c r="ONB3" s="18"/>
      <c r="ONC3" s="18"/>
      <c r="OND3" s="18"/>
      <c r="ONE3" s="18"/>
      <c r="ONF3" s="18"/>
      <c r="ONG3" s="18"/>
      <c r="ONH3" s="18"/>
      <c r="ONI3" s="18"/>
      <c r="ONJ3" s="18"/>
      <c r="ONK3" s="18"/>
      <c r="ONL3" s="18"/>
      <c r="ONM3" s="18"/>
      <c r="ONN3" s="18"/>
      <c r="ONO3" s="18"/>
      <c r="ONP3" s="18"/>
      <c r="ONQ3" s="18"/>
      <c r="ONR3" s="18"/>
      <c r="ONS3" s="18"/>
      <c r="ONT3" s="18"/>
      <c r="ONU3" s="18"/>
      <c r="ONV3" s="18"/>
      <c r="ONW3" s="18"/>
      <c r="ONX3" s="18"/>
      <c r="ONY3" s="18"/>
      <c r="ONZ3" s="18"/>
      <c r="OOA3" s="18"/>
      <c r="OOB3" s="18"/>
      <c r="OOC3" s="18"/>
      <c r="OOD3" s="18"/>
      <c r="OOE3" s="18"/>
      <c r="OOF3" s="18"/>
      <c r="OOG3" s="18"/>
      <c r="OOH3" s="18"/>
      <c r="OOI3" s="18"/>
      <c r="OOJ3" s="18"/>
      <c r="OOK3" s="18"/>
      <c r="OOL3" s="18"/>
      <c r="OOM3" s="18"/>
      <c r="OON3" s="18"/>
      <c r="OOO3" s="18"/>
      <c r="OOP3" s="18"/>
      <c r="OOQ3" s="18"/>
      <c r="OOR3" s="18"/>
      <c r="OOS3" s="18"/>
      <c r="OOT3" s="18"/>
      <c r="OOU3" s="18"/>
      <c r="OOV3" s="18"/>
      <c r="OOW3" s="18"/>
      <c r="OOX3" s="18"/>
      <c r="OOY3" s="18"/>
      <c r="OOZ3" s="18"/>
      <c r="OPA3" s="18"/>
      <c r="OPB3" s="18"/>
      <c r="OPC3" s="18"/>
      <c r="OPD3" s="18"/>
      <c r="OPE3" s="18"/>
      <c r="OPF3" s="18"/>
      <c r="OPG3" s="18"/>
      <c r="OPH3" s="18"/>
      <c r="OPI3" s="18"/>
      <c r="OPJ3" s="18"/>
      <c r="OPK3" s="18"/>
      <c r="OPL3" s="18"/>
      <c r="OPM3" s="18"/>
      <c r="OPN3" s="18"/>
      <c r="OPO3" s="18"/>
      <c r="OPP3" s="18"/>
      <c r="OPQ3" s="18"/>
      <c r="OPR3" s="18"/>
      <c r="OPS3" s="18"/>
      <c r="OPT3" s="18"/>
      <c r="OPU3" s="18"/>
      <c r="OPV3" s="18"/>
      <c r="OPW3" s="18"/>
      <c r="OPX3" s="18"/>
      <c r="OPY3" s="18"/>
      <c r="OPZ3" s="18"/>
      <c r="OQA3" s="18"/>
      <c r="OQB3" s="18"/>
      <c r="OQC3" s="18"/>
      <c r="OQD3" s="18"/>
      <c r="OQE3" s="18"/>
      <c r="OQF3" s="18"/>
      <c r="OQG3" s="18"/>
      <c r="OQH3" s="18"/>
      <c r="OQI3" s="18"/>
      <c r="OQJ3" s="18"/>
      <c r="OQK3" s="18"/>
      <c r="OQL3" s="18"/>
      <c r="OQM3" s="18"/>
      <c r="OQN3" s="18"/>
      <c r="OQO3" s="18"/>
      <c r="OQP3" s="18"/>
      <c r="OQQ3" s="18"/>
      <c r="OQR3" s="18"/>
      <c r="OQS3" s="18"/>
      <c r="OQT3" s="18"/>
      <c r="OQU3" s="18"/>
      <c r="OQV3" s="18"/>
      <c r="OQW3" s="18"/>
      <c r="OQX3" s="18"/>
      <c r="OQY3" s="18"/>
      <c r="OQZ3" s="18"/>
      <c r="ORA3" s="18"/>
      <c r="ORB3" s="18"/>
      <c r="ORC3" s="18"/>
      <c r="ORD3" s="18"/>
      <c r="ORE3" s="18"/>
      <c r="ORF3" s="18"/>
      <c r="ORG3" s="18"/>
      <c r="ORH3" s="18"/>
      <c r="ORI3" s="18"/>
      <c r="ORJ3" s="18"/>
      <c r="ORK3" s="18"/>
      <c r="ORL3" s="18"/>
      <c r="ORM3" s="18"/>
      <c r="ORN3" s="18"/>
      <c r="ORO3" s="18"/>
      <c r="ORP3" s="18"/>
      <c r="ORQ3" s="18"/>
      <c r="ORR3" s="18"/>
      <c r="ORS3" s="18"/>
      <c r="ORT3" s="18"/>
      <c r="ORU3" s="18"/>
      <c r="ORV3" s="18"/>
      <c r="ORW3" s="18"/>
      <c r="ORX3" s="18"/>
      <c r="ORY3" s="18"/>
      <c r="ORZ3" s="18"/>
      <c r="OSA3" s="18"/>
      <c r="OSB3" s="18"/>
      <c r="OSC3" s="18"/>
      <c r="OSD3" s="18"/>
      <c r="OSE3" s="18"/>
      <c r="OSF3" s="18"/>
      <c r="OSG3" s="18"/>
      <c r="OSH3" s="18"/>
      <c r="OSI3" s="18"/>
      <c r="OSJ3" s="18"/>
      <c r="OSK3" s="18"/>
      <c r="OSL3" s="18"/>
      <c r="OSM3" s="18"/>
      <c r="OSN3" s="18"/>
      <c r="OSO3" s="18"/>
      <c r="OSP3" s="18"/>
      <c r="OSQ3" s="18"/>
      <c r="OSR3" s="18"/>
      <c r="OSS3" s="18"/>
      <c r="OST3" s="18"/>
      <c r="OSU3" s="18"/>
      <c r="OSV3" s="18"/>
      <c r="OSW3" s="18"/>
      <c r="OSX3" s="18"/>
      <c r="OSY3" s="18"/>
      <c r="OSZ3" s="18"/>
      <c r="OTA3" s="18"/>
      <c r="OTB3" s="18"/>
      <c r="OTC3" s="18"/>
      <c r="OTD3" s="18"/>
      <c r="OTE3" s="18"/>
      <c r="OTF3" s="18"/>
      <c r="OTG3" s="18"/>
      <c r="OTH3" s="18"/>
      <c r="OTI3" s="18"/>
      <c r="OTJ3" s="18"/>
      <c r="OTK3" s="18"/>
      <c r="OTL3" s="18"/>
      <c r="OTM3" s="18"/>
      <c r="OTN3" s="18"/>
      <c r="OTO3" s="18"/>
      <c r="OTP3" s="18"/>
      <c r="OTQ3" s="18"/>
      <c r="OTR3" s="18"/>
      <c r="OTS3" s="18"/>
      <c r="OTT3" s="18"/>
      <c r="OTU3" s="18"/>
      <c r="OTV3" s="18"/>
      <c r="OTW3" s="18"/>
      <c r="OTX3" s="18"/>
      <c r="OTY3" s="18"/>
      <c r="OTZ3" s="18"/>
      <c r="OUA3" s="18"/>
      <c r="OUB3" s="18"/>
      <c r="OUC3" s="18"/>
      <c r="OUD3" s="18"/>
      <c r="OUE3" s="18"/>
      <c r="OUF3" s="18"/>
      <c r="OUG3" s="18"/>
      <c r="OUH3" s="18"/>
      <c r="OUI3" s="18"/>
      <c r="OUJ3" s="18"/>
      <c r="OUK3" s="18"/>
      <c r="OUL3" s="18"/>
      <c r="OUM3" s="18"/>
      <c r="OUN3" s="18"/>
      <c r="OUO3" s="18"/>
      <c r="OUP3" s="18"/>
      <c r="OUQ3" s="18"/>
      <c r="OUR3" s="18"/>
      <c r="OUS3" s="18"/>
      <c r="OUT3" s="18"/>
      <c r="OUU3" s="18"/>
      <c r="OUV3" s="18"/>
      <c r="OUW3" s="18"/>
      <c r="OUX3" s="18"/>
      <c r="OUY3" s="18"/>
      <c r="OUZ3" s="18"/>
      <c r="OVA3" s="18"/>
      <c r="OVB3" s="18"/>
      <c r="OVC3" s="18"/>
      <c r="OVD3" s="18"/>
      <c r="OVE3" s="18"/>
      <c r="OVF3" s="18"/>
      <c r="OVG3" s="18"/>
      <c r="OVH3" s="18"/>
      <c r="OVI3" s="18"/>
      <c r="OVJ3" s="18"/>
      <c r="OVK3" s="18"/>
      <c r="OVL3" s="18"/>
      <c r="OVM3" s="18"/>
      <c r="OVN3" s="18"/>
      <c r="OVO3" s="18"/>
      <c r="OVP3" s="18"/>
      <c r="OVQ3" s="18"/>
      <c r="OVR3" s="18"/>
      <c r="OVS3" s="18"/>
      <c r="OVT3" s="18"/>
      <c r="OVU3" s="18"/>
      <c r="OVV3" s="18"/>
      <c r="OVW3" s="18"/>
      <c r="OVX3" s="18"/>
      <c r="OVY3" s="18"/>
      <c r="OVZ3" s="18"/>
      <c r="OWA3" s="18"/>
      <c r="OWB3" s="18"/>
      <c r="OWC3" s="18"/>
      <c r="OWD3" s="18"/>
      <c r="OWE3" s="18"/>
      <c r="OWF3" s="18"/>
      <c r="OWG3" s="18"/>
      <c r="OWH3" s="18"/>
      <c r="OWI3" s="18"/>
      <c r="OWJ3" s="18"/>
      <c r="OWK3" s="18"/>
      <c r="OWL3" s="18"/>
      <c r="OWM3" s="18"/>
      <c r="OWN3" s="18"/>
      <c r="OWO3" s="18"/>
      <c r="OWP3" s="18"/>
      <c r="OWQ3" s="18"/>
      <c r="OWR3" s="18"/>
      <c r="OWS3" s="18"/>
      <c r="OWT3" s="18"/>
      <c r="OWU3" s="18"/>
      <c r="OWV3" s="18"/>
      <c r="OWW3" s="18"/>
      <c r="OWX3" s="18"/>
      <c r="OWY3" s="18"/>
      <c r="OWZ3" s="18"/>
      <c r="OXA3" s="18"/>
      <c r="OXB3" s="18"/>
      <c r="OXC3" s="18"/>
      <c r="OXD3" s="18"/>
      <c r="OXE3" s="18"/>
      <c r="OXF3" s="18"/>
      <c r="OXG3" s="18"/>
      <c r="OXH3" s="18"/>
      <c r="OXI3" s="18"/>
      <c r="OXJ3" s="18"/>
      <c r="OXK3" s="18"/>
      <c r="OXL3" s="18"/>
      <c r="OXM3" s="18"/>
      <c r="OXN3" s="18"/>
      <c r="OXO3" s="18"/>
      <c r="OXP3" s="18"/>
      <c r="OXQ3" s="18"/>
      <c r="OXR3" s="18"/>
      <c r="OXS3" s="18"/>
      <c r="OXT3" s="18"/>
      <c r="OXU3" s="18"/>
      <c r="OXV3" s="18"/>
      <c r="OXW3" s="18"/>
      <c r="OXX3" s="18"/>
      <c r="OXY3" s="18"/>
      <c r="OXZ3" s="18"/>
      <c r="OYA3" s="18"/>
      <c r="OYB3" s="18"/>
      <c r="OYC3" s="18"/>
      <c r="OYD3" s="18"/>
      <c r="OYE3" s="18"/>
      <c r="OYF3" s="18"/>
      <c r="OYG3" s="18"/>
      <c r="OYH3" s="18"/>
      <c r="OYI3" s="18"/>
      <c r="OYJ3" s="18"/>
      <c r="OYK3" s="18"/>
      <c r="OYL3" s="18"/>
      <c r="OYM3" s="18"/>
      <c r="OYN3" s="18"/>
      <c r="OYO3" s="18"/>
      <c r="OYP3" s="18"/>
      <c r="OYQ3" s="18"/>
      <c r="OYR3" s="18"/>
      <c r="OYS3" s="18"/>
      <c r="OYT3" s="18"/>
      <c r="OYU3" s="18"/>
      <c r="OYV3" s="18"/>
      <c r="OYW3" s="18"/>
      <c r="OYX3" s="18"/>
      <c r="OYY3" s="18"/>
      <c r="OYZ3" s="18"/>
      <c r="OZA3" s="18"/>
      <c r="OZB3" s="18"/>
      <c r="OZC3" s="18"/>
      <c r="OZD3" s="18"/>
      <c r="OZE3" s="18"/>
      <c r="OZF3" s="18"/>
      <c r="OZG3" s="18"/>
      <c r="OZH3" s="18"/>
      <c r="OZI3" s="18"/>
      <c r="OZJ3" s="18"/>
      <c r="OZK3" s="18"/>
      <c r="OZL3" s="18"/>
      <c r="OZM3" s="18"/>
      <c r="OZN3" s="18"/>
      <c r="OZO3" s="18"/>
      <c r="OZP3" s="18"/>
      <c r="OZQ3" s="18"/>
      <c r="OZR3" s="18"/>
      <c r="OZS3" s="18"/>
      <c r="OZT3" s="18"/>
      <c r="OZU3" s="18"/>
      <c r="OZV3" s="18"/>
      <c r="OZW3" s="18"/>
      <c r="OZX3" s="18"/>
      <c r="OZY3" s="18"/>
      <c r="OZZ3" s="18"/>
      <c r="PAA3" s="18"/>
      <c r="PAB3" s="18"/>
      <c r="PAC3" s="18"/>
      <c r="PAD3" s="18"/>
      <c r="PAE3" s="18"/>
      <c r="PAF3" s="18"/>
      <c r="PAG3" s="18"/>
      <c r="PAH3" s="18"/>
      <c r="PAI3" s="18"/>
      <c r="PAJ3" s="18"/>
      <c r="PAK3" s="18"/>
      <c r="PAL3" s="18"/>
      <c r="PAM3" s="18"/>
      <c r="PAN3" s="18"/>
      <c r="PAO3" s="18"/>
      <c r="PAP3" s="18"/>
      <c r="PAQ3" s="18"/>
      <c r="PAR3" s="18"/>
      <c r="PAS3" s="18"/>
      <c r="PAT3" s="18"/>
      <c r="PAU3" s="18"/>
      <c r="PAV3" s="18"/>
      <c r="PAW3" s="18"/>
      <c r="PAX3" s="18"/>
      <c r="PAY3" s="18"/>
      <c r="PAZ3" s="18"/>
      <c r="PBA3" s="18"/>
      <c r="PBB3" s="18"/>
      <c r="PBC3" s="18"/>
      <c r="PBD3" s="18"/>
      <c r="PBE3" s="18"/>
      <c r="PBF3" s="18"/>
      <c r="PBG3" s="18"/>
      <c r="PBH3" s="18"/>
      <c r="PBI3" s="18"/>
      <c r="PBJ3" s="18"/>
      <c r="PBK3" s="18"/>
      <c r="PBL3" s="18"/>
      <c r="PBM3" s="18"/>
      <c r="PBN3" s="18"/>
      <c r="PBO3" s="18"/>
      <c r="PBP3" s="18"/>
      <c r="PBQ3" s="18"/>
      <c r="PBR3" s="18"/>
      <c r="PBS3" s="18"/>
      <c r="PBT3" s="18"/>
      <c r="PBU3" s="18"/>
      <c r="PBV3" s="18"/>
      <c r="PBW3" s="18"/>
      <c r="PBX3" s="18"/>
      <c r="PBY3" s="18"/>
      <c r="PBZ3" s="18"/>
      <c r="PCA3" s="18"/>
      <c r="PCB3" s="18"/>
      <c r="PCC3" s="18"/>
      <c r="PCD3" s="18"/>
      <c r="PCE3" s="18"/>
      <c r="PCF3" s="18"/>
      <c r="PCG3" s="18"/>
      <c r="PCH3" s="18"/>
      <c r="PCI3" s="18"/>
      <c r="PCJ3" s="18"/>
      <c r="PCK3" s="18"/>
      <c r="PCL3" s="18"/>
      <c r="PCM3" s="18"/>
      <c r="PCN3" s="18"/>
      <c r="PCO3" s="18"/>
      <c r="PCP3" s="18"/>
      <c r="PCQ3" s="18"/>
      <c r="PCR3" s="18"/>
      <c r="PCS3" s="18"/>
      <c r="PCT3" s="18"/>
      <c r="PCU3" s="18"/>
      <c r="PCV3" s="18"/>
      <c r="PCW3" s="18"/>
      <c r="PCX3" s="18"/>
      <c r="PCY3" s="18"/>
      <c r="PCZ3" s="18"/>
      <c r="PDA3" s="18"/>
      <c r="PDB3" s="18"/>
      <c r="PDC3" s="18"/>
      <c r="PDD3" s="18"/>
      <c r="PDE3" s="18"/>
      <c r="PDF3" s="18"/>
      <c r="PDG3" s="18"/>
      <c r="PDH3" s="18"/>
      <c r="PDI3" s="18"/>
      <c r="PDJ3" s="18"/>
      <c r="PDK3" s="18"/>
      <c r="PDL3" s="18"/>
      <c r="PDM3" s="18"/>
      <c r="PDN3" s="18"/>
      <c r="PDO3" s="18"/>
      <c r="PDP3" s="18"/>
      <c r="PDQ3" s="18"/>
      <c r="PDR3" s="18"/>
      <c r="PDS3" s="18"/>
      <c r="PDT3" s="18"/>
      <c r="PDU3" s="18"/>
      <c r="PDV3" s="18"/>
      <c r="PDW3" s="18"/>
      <c r="PDX3" s="18"/>
      <c r="PDY3" s="18"/>
      <c r="PDZ3" s="18"/>
      <c r="PEA3" s="18"/>
      <c r="PEB3" s="18"/>
      <c r="PEC3" s="18"/>
      <c r="PED3" s="18"/>
      <c r="PEE3" s="18"/>
      <c r="PEF3" s="18"/>
      <c r="PEG3" s="18"/>
      <c r="PEH3" s="18"/>
      <c r="PEI3" s="18"/>
      <c r="PEJ3" s="18"/>
      <c r="PEK3" s="18"/>
      <c r="PEL3" s="18"/>
      <c r="PEM3" s="18"/>
      <c r="PEN3" s="18"/>
      <c r="PEO3" s="18"/>
      <c r="PEP3" s="18"/>
      <c r="PEQ3" s="18"/>
      <c r="PER3" s="18"/>
      <c r="PES3" s="18"/>
      <c r="PET3" s="18"/>
      <c r="PEU3" s="18"/>
      <c r="PEV3" s="18"/>
      <c r="PEW3" s="18"/>
      <c r="PEX3" s="18"/>
      <c r="PEY3" s="18"/>
      <c r="PEZ3" s="18"/>
      <c r="PFA3" s="18"/>
      <c r="PFB3" s="18"/>
      <c r="PFC3" s="18"/>
      <c r="PFD3" s="18"/>
      <c r="PFE3" s="18"/>
      <c r="PFF3" s="18"/>
      <c r="PFG3" s="18"/>
      <c r="PFH3" s="18"/>
      <c r="PFI3" s="18"/>
      <c r="PFJ3" s="18"/>
      <c r="PFK3" s="18"/>
      <c r="PFL3" s="18"/>
      <c r="PFM3" s="18"/>
      <c r="PFN3" s="18"/>
      <c r="PFO3" s="18"/>
      <c r="PFP3" s="18"/>
      <c r="PFQ3" s="18"/>
      <c r="PFR3" s="18"/>
      <c r="PFS3" s="18"/>
      <c r="PFT3" s="18"/>
      <c r="PFU3" s="18"/>
      <c r="PFV3" s="18"/>
      <c r="PFW3" s="18"/>
      <c r="PFX3" s="18"/>
      <c r="PFY3" s="18"/>
      <c r="PFZ3" s="18"/>
      <c r="PGA3" s="18"/>
      <c r="PGB3" s="18"/>
      <c r="PGC3" s="18"/>
      <c r="PGD3" s="18"/>
      <c r="PGE3" s="18"/>
      <c r="PGF3" s="18"/>
      <c r="PGG3" s="18"/>
      <c r="PGH3" s="18"/>
      <c r="PGI3" s="18"/>
      <c r="PGJ3" s="18"/>
      <c r="PGK3" s="18"/>
      <c r="PGL3" s="18"/>
      <c r="PGM3" s="18"/>
      <c r="PGN3" s="18"/>
      <c r="PGO3" s="18"/>
      <c r="PGP3" s="18"/>
      <c r="PGQ3" s="18"/>
      <c r="PGR3" s="18"/>
      <c r="PGS3" s="18"/>
      <c r="PGT3" s="18"/>
      <c r="PGU3" s="18"/>
      <c r="PGV3" s="18"/>
      <c r="PGW3" s="18"/>
      <c r="PGX3" s="18"/>
      <c r="PGY3" s="18"/>
      <c r="PGZ3" s="18"/>
      <c r="PHA3" s="18"/>
      <c r="PHB3" s="18"/>
      <c r="PHC3" s="18"/>
      <c r="PHD3" s="18"/>
      <c r="PHE3" s="18"/>
      <c r="PHF3" s="18"/>
      <c r="PHG3" s="18"/>
      <c r="PHH3" s="18"/>
      <c r="PHI3" s="18"/>
      <c r="PHJ3" s="18"/>
      <c r="PHK3" s="18"/>
      <c r="PHL3" s="18"/>
      <c r="PHM3" s="18"/>
      <c r="PHN3" s="18"/>
      <c r="PHO3" s="18"/>
      <c r="PHP3" s="18"/>
      <c r="PHQ3" s="18"/>
      <c r="PHR3" s="18"/>
      <c r="PHS3" s="18"/>
      <c r="PHT3" s="18"/>
      <c r="PHU3" s="18"/>
      <c r="PHV3" s="18"/>
      <c r="PHW3" s="18"/>
      <c r="PHX3" s="18"/>
      <c r="PHY3" s="18"/>
      <c r="PHZ3" s="18"/>
      <c r="PIA3" s="18"/>
      <c r="PIB3" s="18"/>
      <c r="PIC3" s="18"/>
      <c r="PID3" s="18"/>
      <c r="PIE3" s="18"/>
      <c r="PIF3" s="18"/>
      <c r="PIG3" s="18"/>
      <c r="PIH3" s="18"/>
      <c r="PII3" s="18"/>
      <c r="PIJ3" s="18"/>
      <c r="PIK3" s="18"/>
      <c r="PIL3" s="18"/>
      <c r="PIM3" s="18"/>
      <c r="PIN3" s="18"/>
      <c r="PIO3" s="18"/>
      <c r="PIP3" s="18"/>
      <c r="PIQ3" s="18"/>
      <c r="PIR3" s="18"/>
      <c r="PIS3" s="18"/>
      <c r="PIT3" s="18"/>
      <c r="PIU3" s="18"/>
      <c r="PIV3" s="18"/>
      <c r="PIW3" s="18"/>
      <c r="PIX3" s="18"/>
      <c r="PIY3" s="18"/>
      <c r="PIZ3" s="18"/>
      <c r="PJA3" s="18"/>
      <c r="PJB3" s="18"/>
      <c r="PJC3" s="18"/>
      <c r="PJD3" s="18"/>
      <c r="PJE3" s="18"/>
      <c r="PJF3" s="18"/>
      <c r="PJG3" s="18"/>
      <c r="PJH3" s="18"/>
      <c r="PJI3" s="18"/>
      <c r="PJJ3" s="18"/>
      <c r="PJK3" s="18"/>
      <c r="PJL3" s="18"/>
      <c r="PJM3" s="18"/>
      <c r="PJN3" s="18"/>
      <c r="PJO3" s="18"/>
      <c r="PJP3" s="18"/>
      <c r="PJQ3" s="18"/>
      <c r="PJR3" s="18"/>
      <c r="PJS3" s="18"/>
      <c r="PJT3" s="18"/>
      <c r="PJU3" s="18"/>
      <c r="PJV3" s="18"/>
      <c r="PJW3" s="18"/>
      <c r="PJX3" s="18"/>
      <c r="PJY3" s="18"/>
      <c r="PJZ3" s="18"/>
      <c r="PKA3" s="18"/>
      <c r="PKB3" s="18"/>
      <c r="PKC3" s="18"/>
      <c r="PKD3" s="18"/>
      <c r="PKE3" s="18"/>
      <c r="PKF3" s="18"/>
      <c r="PKG3" s="18"/>
      <c r="PKH3" s="18"/>
      <c r="PKI3" s="18"/>
      <c r="PKJ3" s="18"/>
      <c r="PKK3" s="18"/>
      <c r="PKL3" s="18"/>
      <c r="PKM3" s="18"/>
      <c r="PKN3" s="18"/>
      <c r="PKO3" s="18"/>
      <c r="PKP3" s="18"/>
      <c r="PKQ3" s="18"/>
      <c r="PKR3" s="18"/>
      <c r="PKS3" s="18"/>
      <c r="PKT3" s="18"/>
      <c r="PKU3" s="18"/>
      <c r="PKV3" s="18"/>
      <c r="PKW3" s="18"/>
      <c r="PKX3" s="18"/>
      <c r="PKY3" s="18"/>
      <c r="PKZ3" s="18"/>
      <c r="PLA3" s="18"/>
      <c r="PLB3" s="18"/>
      <c r="PLC3" s="18"/>
      <c r="PLD3" s="18"/>
      <c r="PLE3" s="18"/>
      <c r="PLF3" s="18"/>
      <c r="PLG3" s="18"/>
      <c r="PLH3" s="18"/>
      <c r="PLI3" s="18"/>
      <c r="PLJ3" s="18"/>
      <c r="PLK3" s="18"/>
      <c r="PLL3" s="18"/>
      <c r="PLM3" s="18"/>
      <c r="PLN3" s="18"/>
      <c r="PLO3" s="18"/>
      <c r="PLP3" s="18"/>
      <c r="PLQ3" s="18"/>
      <c r="PLR3" s="18"/>
      <c r="PLS3" s="18"/>
      <c r="PLT3" s="18"/>
      <c r="PLU3" s="18"/>
      <c r="PLV3" s="18"/>
      <c r="PLW3" s="18"/>
      <c r="PLX3" s="18"/>
      <c r="PLY3" s="18"/>
      <c r="PLZ3" s="18"/>
      <c r="PMA3" s="18"/>
      <c r="PMB3" s="18"/>
      <c r="PMC3" s="18"/>
      <c r="PMD3" s="18"/>
      <c r="PME3" s="18"/>
      <c r="PMF3" s="18"/>
      <c r="PMG3" s="18"/>
      <c r="PMH3" s="18"/>
      <c r="PMI3" s="18"/>
      <c r="PMJ3" s="18"/>
      <c r="PMK3" s="18"/>
      <c r="PML3" s="18"/>
      <c r="PMM3" s="18"/>
      <c r="PMN3" s="18"/>
      <c r="PMO3" s="18"/>
      <c r="PMP3" s="18"/>
      <c r="PMQ3" s="18"/>
      <c r="PMR3" s="18"/>
      <c r="PMS3" s="18"/>
      <c r="PMT3" s="18"/>
      <c r="PMU3" s="18"/>
      <c r="PMV3" s="18"/>
      <c r="PMW3" s="18"/>
      <c r="PMX3" s="18"/>
      <c r="PMY3" s="18"/>
      <c r="PMZ3" s="18"/>
      <c r="PNA3" s="18"/>
      <c r="PNB3" s="18"/>
      <c r="PNC3" s="18"/>
      <c r="PND3" s="18"/>
      <c r="PNE3" s="18"/>
      <c r="PNF3" s="18"/>
      <c r="PNG3" s="18"/>
      <c r="PNH3" s="18"/>
      <c r="PNI3" s="18"/>
      <c r="PNJ3" s="18"/>
      <c r="PNK3" s="18"/>
      <c r="PNL3" s="18"/>
      <c r="PNM3" s="18"/>
      <c r="PNN3" s="18"/>
      <c r="PNO3" s="18"/>
      <c r="PNP3" s="18"/>
      <c r="PNQ3" s="18"/>
      <c r="PNR3" s="18"/>
      <c r="PNS3" s="18"/>
      <c r="PNT3" s="18"/>
      <c r="PNU3" s="18"/>
      <c r="PNV3" s="18"/>
      <c r="PNW3" s="18"/>
      <c r="PNX3" s="18"/>
      <c r="PNY3" s="18"/>
      <c r="PNZ3" s="18"/>
      <c r="POA3" s="18"/>
      <c r="POB3" s="18"/>
      <c r="POC3" s="18"/>
      <c r="POD3" s="18"/>
      <c r="POE3" s="18"/>
      <c r="POF3" s="18"/>
      <c r="POG3" s="18"/>
      <c r="POH3" s="18"/>
      <c r="POI3" s="18"/>
      <c r="POJ3" s="18"/>
      <c r="POK3" s="18"/>
      <c r="POL3" s="18"/>
      <c r="POM3" s="18"/>
      <c r="PON3" s="18"/>
      <c r="POO3" s="18"/>
      <c r="POP3" s="18"/>
      <c r="POQ3" s="18"/>
      <c r="POR3" s="18"/>
      <c r="POS3" s="18"/>
      <c r="POT3" s="18"/>
      <c r="POU3" s="18"/>
      <c r="POV3" s="18"/>
      <c r="POW3" s="18"/>
      <c r="POX3" s="18"/>
      <c r="POY3" s="18"/>
      <c r="POZ3" s="18"/>
      <c r="PPA3" s="18"/>
      <c r="PPB3" s="18"/>
      <c r="PPC3" s="18"/>
      <c r="PPD3" s="18"/>
      <c r="PPE3" s="18"/>
      <c r="PPF3" s="18"/>
      <c r="PPG3" s="18"/>
      <c r="PPH3" s="18"/>
      <c r="PPI3" s="18"/>
      <c r="PPJ3" s="18"/>
      <c r="PPK3" s="18"/>
      <c r="PPL3" s="18"/>
      <c r="PPM3" s="18"/>
      <c r="PPN3" s="18"/>
      <c r="PPO3" s="18"/>
      <c r="PPP3" s="18"/>
      <c r="PPQ3" s="18"/>
      <c r="PPR3" s="18"/>
      <c r="PPS3" s="18"/>
      <c r="PPT3" s="18"/>
      <c r="PPU3" s="18"/>
      <c r="PPV3" s="18"/>
      <c r="PPW3" s="18"/>
      <c r="PPX3" s="18"/>
      <c r="PPY3" s="18"/>
      <c r="PPZ3" s="18"/>
      <c r="PQA3" s="18"/>
      <c r="PQB3" s="18"/>
      <c r="PQC3" s="18"/>
      <c r="PQD3" s="18"/>
      <c r="PQE3" s="18"/>
      <c r="PQF3" s="18"/>
      <c r="PQG3" s="18"/>
      <c r="PQH3" s="18"/>
      <c r="PQI3" s="18"/>
      <c r="PQJ3" s="18"/>
      <c r="PQK3" s="18"/>
      <c r="PQL3" s="18"/>
      <c r="PQM3" s="18"/>
      <c r="PQN3" s="18"/>
      <c r="PQO3" s="18"/>
      <c r="PQP3" s="18"/>
      <c r="PQQ3" s="18"/>
      <c r="PQR3" s="18"/>
      <c r="PQS3" s="18"/>
      <c r="PQT3" s="18"/>
      <c r="PQU3" s="18"/>
      <c r="PQV3" s="18"/>
      <c r="PQW3" s="18"/>
      <c r="PQX3" s="18"/>
      <c r="PQY3" s="18"/>
      <c r="PQZ3" s="18"/>
      <c r="PRA3" s="18"/>
      <c r="PRB3" s="18"/>
      <c r="PRC3" s="18"/>
      <c r="PRD3" s="18"/>
      <c r="PRE3" s="18"/>
      <c r="PRF3" s="18"/>
      <c r="PRG3" s="18"/>
      <c r="PRH3" s="18"/>
      <c r="PRI3" s="18"/>
      <c r="PRJ3" s="18"/>
      <c r="PRK3" s="18"/>
      <c r="PRL3" s="18"/>
      <c r="PRM3" s="18"/>
      <c r="PRN3" s="18"/>
      <c r="PRO3" s="18"/>
      <c r="PRP3" s="18"/>
      <c r="PRQ3" s="18"/>
      <c r="PRR3" s="18"/>
      <c r="PRS3" s="18"/>
      <c r="PRT3" s="18"/>
      <c r="PRU3" s="18"/>
      <c r="PRV3" s="18"/>
      <c r="PRW3" s="18"/>
      <c r="PRX3" s="18"/>
      <c r="PRY3" s="18"/>
      <c r="PRZ3" s="18"/>
      <c r="PSA3" s="18"/>
      <c r="PSB3" s="18"/>
      <c r="PSC3" s="18"/>
      <c r="PSD3" s="18"/>
      <c r="PSE3" s="18"/>
      <c r="PSF3" s="18"/>
      <c r="PSG3" s="18"/>
      <c r="PSH3" s="18"/>
      <c r="PSI3" s="18"/>
      <c r="PSJ3" s="18"/>
      <c r="PSK3" s="18"/>
      <c r="PSL3" s="18"/>
      <c r="PSM3" s="18"/>
      <c r="PSN3" s="18"/>
      <c r="PSO3" s="18"/>
      <c r="PSP3" s="18"/>
      <c r="PSQ3" s="18"/>
      <c r="PSR3" s="18"/>
      <c r="PSS3" s="18"/>
      <c r="PST3" s="18"/>
      <c r="PSU3" s="18"/>
      <c r="PSV3" s="18"/>
      <c r="PSW3" s="18"/>
      <c r="PSX3" s="18"/>
      <c r="PSY3" s="18"/>
      <c r="PSZ3" s="18"/>
      <c r="PTA3" s="18"/>
      <c r="PTB3" s="18"/>
      <c r="PTC3" s="18"/>
      <c r="PTD3" s="18"/>
      <c r="PTE3" s="18"/>
      <c r="PTF3" s="18"/>
      <c r="PTG3" s="18"/>
      <c r="PTH3" s="18"/>
      <c r="PTI3" s="18"/>
      <c r="PTJ3" s="18"/>
      <c r="PTK3" s="18"/>
      <c r="PTL3" s="18"/>
      <c r="PTM3" s="18"/>
      <c r="PTN3" s="18"/>
      <c r="PTO3" s="18"/>
      <c r="PTP3" s="18"/>
      <c r="PTQ3" s="18"/>
      <c r="PTR3" s="18"/>
      <c r="PTS3" s="18"/>
      <c r="PTT3" s="18"/>
      <c r="PTU3" s="18"/>
      <c r="PTV3" s="18"/>
      <c r="PTW3" s="18"/>
      <c r="PTX3" s="18"/>
      <c r="PTY3" s="18"/>
      <c r="PTZ3" s="18"/>
      <c r="PUA3" s="18"/>
      <c r="PUB3" s="18"/>
      <c r="PUC3" s="18"/>
      <c r="PUD3" s="18"/>
      <c r="PUE3" s="18"/>
      <c r="PUF3" s="18"/>
      <c r="PUG3" s="18"/>
      <c r="PUH3" s="18"/>
      <c r="PUI3" s="18"/>
      <c r="PUJ3" s="18"/>
      <c r="PUK3" s="18"/>
      <c r="PUL3" s="18"/>
      <c r="PUM3" s="18"/>
      <c r="PUN3" s="18"/>
      <c r="PUO3" s="18"/>
      <c r="PUP3" s="18"/>
      <c r="PUQ3" s="18"/>
      <c r="PUR3" s="18"/>
      <c r="PUS3" s="18"/>
      <c r="PUT3" s="18"/>
      <c r="PUU3" s="18"/>
      <c r="PUV3" s="18"/>
      <c r="PUW3" s="18"/>
      <c r="PUX3" s="18"/>
      <c r="PUY3" s="18"/>
      <c r="PUZ3" s="18"/>
      <c r="PVA3" s="18"/>
      <c r="PVB3" s="18"/>
      <c r="PVC3" s="18"/>
      <c r="PVD3" s="18"/>
      <c r="PVE3" s="18"/>
      <c r="PVF3" s="18"/>
      <c r="PVG3" s="18"/>
      <c r="PVH3" s="18"/>
      <c r="PVI3" s="18"/>
      <c r="PVJ3" s="18"/>
      <c r="PVK3" s="18"/>
      <c r="PVL3" s="18"/>
      <c r="PVM3" s="18"/>
      <c r="PVN3" s="18"/>
      <c r="PVO3" s="18"/>
      <c r="PVP3" s="18"/>
      <c r="PVQ3" s="18"/>
      <c r="PVR3" s="18"/>
      <c r="PVS3" s="18"/>
      <c r="PVT3" s="18"/>
      <c r="PVU3" s="18"/>
      <c r="PVV3" s="18"/>
      <c r="PVW3" s="18"/>
      <c r="PVX3" s="18"/>
      <c r="PVY3" s="18"/>
      <c r="PVZ3" s="18"/>
      <c r="PWA3" s="18"/>
      <c r="PWB3" s="18"/>
      <c r="PWC3" s="18"/>
      <c r="PWD3" s="18"/>
      <c r="PWE3" s="18"/>
      <c r="PWF3" s="18"/>
      <c r="PWG3" s="18"/>
      <c r="PWH3" s="18"/>
      <c r="PWI3" s="18"/>
      <c r="PWJ3" s="18"/>
      <c r="PWK3" s="18"/>
      <c r="PWL3" s="18"/>
      <c r="PWM3" s="18"/>
      <c r="PWN3" s="18"/>
      <c r="PWO3" s="18"/>
      <c r="PWP3" s="18"/>
      <c r="PWQ3" s="18"/>
      <c r="PWR3" s="18"/>
      <c r="PWS3" s="18"/>
      <c r="PWT3" s="18"/>
      <c r="PWU3" s="18"/>
      <c r="PWV3" s="18"/>
      <c r="PWW3" s="18"/>
      <c r="PWX3" s="18"/>
      <c r="PWY3" s="18"/>
      <c r="PWZ3" s="18"/>
      <c r="PXA3" s="18"/>
      <c r="PXB3" s="18"/>
      <c r="PXC3" s="18"/>
      <c r="PXD3" s="18"/>
      <c r="PXE3" s="18"/>
      <c r="PXF3" s="18"/>
      <c r="PXG3" s="18"/>
      <c r="PXH3" s="18"/>
      <c r="PXI3" s="18"/>
      <c r="PXJ3" s="18"/>
      <c r="PXK3" s="18"/>
      <c r="PXL3" s="18"/>
      <c r="PXM3" s="18"/>
      <c r="PXN3" s="18"/>
      <c r="PXO3" s="18"/>
      <c r="PXP3" s="18"/>
      <c r="PXQ3" s="18"/>
      <c r="PXR3" s="18"/>
      <c r="PXS3" s="18"/>
      <c r="PXT3" s="18"/>
      <c r="PXU3" s="18"/>
      <c r="PXV3" s="18"/>
      <c r="PXW3" s="18"/>
      <c r="PXX3" s="18"/>
      <c r="PXY3" s="18"/>
      <c r="PXZ3" s="18"/>
      <c r="PYA3" s="18"/>
      <c r="PYB3" s="18"/>
      <c r="PYC3" s="18"/>
      <c r="PYD3" s="18"/>
      <c r="PYE3" s="18"/>
      <c r="PYF3" s="18"/>
      <c r="PYG3" s="18"/>
      <c r="PYH3" s="18"/>
      <c r="PYI3" s="18"/>
      <c r="PYJ3" s="18"/>
      <c r="PYK3" s="18"/>
      <c r="PYL3" s="18"/>
      <c r="PYM3" s="18"/>
      <c r="PYN3" s="18"/>
      <c r="PYO3" s="18"/>
      <c r="PYP3" s="18"/>
      <c r="PYQ3" s="18"/>
      <c r="PYR3" s="18"/>
      <c r="PYS3" s="18"/>
      <c r="PYT3" s="18"/>
      <c r="PYU3" s="18"/>
      <c r="PYV3" s="18"/>
      <c r="PYW3" s="18"/>
      <c r="PYX3" s="18"/>
      <c r="PYY3" s="18"/>
      <c r="PYZ3" s="18"/>
      <c r="PZA3" s="18"/>
      <c r="PZB3" s="18"/>
      <c r="PZC3" s="18"/>
      <c r="PZD3" s="18"/>
      <c r="PZE3" s="18"/>
      <c r="PZF3" s="18"/>
      <c r="PZG3" s="18"/>
      <c r="PZH3" s="18"/>
      <c r="PZI3" s="18"/>
      <c r="PZJ3" s="18"/>
      <c r="PZK3" s="18"/>
      <c r="PZL3" s="18"/>
      <c r="PZM3" s="18"/>
      <c r="PZN3" s="18"/>
      <c r="PZO3" s="18"/>
      <c r="PZP3" s="18"/>
      <c r="PZQ3" s="18"/>
      <c r="PZR3" s="18"/>
      <c r="PZS3" s="18"/>
      <c r="PZT3" s="18"/>
      <c r="PZU3" s="18"/>
      <c r="PZV3" s="18"/>
      <c r="PZW3" s="18"/>
      <c r="PZX3" s="18"/>
      <c r="PZY3" s="18"/>
      <c r="PZZ3" s="18"/>
      <c r="QAA3" s="18"/>
      <c r="QAB3" s="18"/>
      <c r="QAC3" s="18"/>
      <c r="QAD3" s="18"/>
      <c r="QAE3" s="18"/>
      <c r="QAF3" s="18"/>
      <c r="QAG3" s="18"/>
      <c r="QAH3" s="18"/>
      <c r="QAI3" s="18"/>
      <c r="QAJ3" s="18"/>
      <c r="QAK3" s="18"/>
      <c r="QAL3" s="18"/>
      <c r="QAM3" s="18"/>
      <c r="QAN3" s="18"/>
      <c r="QAO3" s="18"/>
      <c r="QAP3" s="18"/>
      <c r="QAQ3" s="18"/>
      <c r="QAR3" s="18"/>
      <c r="QAS3" s="18"/>
      <c r="QAT3" s="18"/>
      <c r="QAU3" s="18"/>
      <c r="QAV3" s="18"/>
      <c r="QAW3" s="18"/>
      <c r="QAX3" s="18"/>
      <c r="QAY3" s="18"/>
      <c r="QAZ3" s="18"/>
      <c r="QBA3" s="18"/>
      <c r="QBB3" s="18"/>
      <c r="QBC3" s="18"/>
      <c r="QBD3" s="18"/>
      <c r="QBE3" s="18"/>
      <c r="QBF3" s="18"/>
      <c r="QBG3" s="18"/>
      <c r="QBH3" s="18"/>
      <c r="QBI3" s="18"/>
      <c r="QBJ3" s="18"/>
      <c r="QBK3" s="18"/>
      <c r="QBL3" s="18"/>
      <c r="QBM3" s="18"/>
      <c r="QBN3" s="18"/>
      <c r="QBO3" s="18"/>
      <c r="QBP3" s="18"/>
      <c r="QBQ3" s="18"/>
      <c r="QBR3" s="18"/>
      <c r="QBS3" s="18"/>
      <c r="QBT3" s="18"/>
      <c r="QBU3" s="18"/>
      <c r="QBV3" s="18"/>
      <c r="QBW3" s="18"/>
      <c r="QBX3" s="18"/>
      <c r="QBY3" s="18"/>
      <c r="QBZ3" s="18"/>
      <c r="QCA3" s="18"/>
      <c r="QCB3" s="18"/>
      <c r="QCC3" s="18"/>
      <c r="QCD3" s="18"/>
      <c r="QCE3" s="18"/>
      <c r="QCF3" s="18"/>
      <c r="QCG3" s="18"/>
      <c r="QCH3" s="18"/>
      <c r="QCI3" s="18"/>
      <c r="QCJ3" s="18"/>
      <c r="QCK3" s="18"/>
      <c r="QCL3" s="18"/>
      <c r="QCM3" s="18"/>
      <c r="QCN3" s="18"/>
      <c r="QCO3" s="18"/>
      <c r="QCP3" s="18"/>
      <c r="QCQ3" s="18"/>
      <c r="QCR3" s="18"/>
      <c r="QCS3" s="18"/>
      <c r="QCT3" s="18"/>
      <c r="QCU3" s="18"/>
      <c r="QCV3" s="18"/>
      <c r="QCW3" s="18"/>
      <c r="QCX3" s="18"/>
      <c r="QCY3" s="18"/>
      <c r="QCZ3" s="18"/>
      <c r="QDA3" s="18"/>
      <c r="QDB3" s="18"/>
      <c r="QDC3" s="18"/>
      <c r="QDD3" s="18"/>
      <c r="QDE3" s="18"/>
      <c r="QDF3" s="18"/>
      <c r="QDG3" s="18"/>
      <c r="QDH3" s="18"/>
      <c r="QDI3" s="18"/>
      <c r="QDJ3" s="18"/>
      <c r="QDK3" s="18"/>
      <c r="QDL3" s="18"/>
      <c r="QDM3" s="18"/>
      <c r="QDN3" s="18"/>
      <c r="QDO3" s="18"/>
      <c r="QDP3" s="18"/>
      <c r="QDQ3" s="18"/>
      <c r="QDR3" s="18"/>
      <c r="QDS3" s="18"/>
      <c r="QDT3" s="18"/>
      <c r="QDU3" s="18"/>
      <c r="QDV3" s="18"/>
      <c r="QDW3" s="18"/>
      <c r="QDX3" s="18"/>
      <c r="QDY3" s="18"/>
      <c r="QDZ3" s="18"/>
      <c r="QEA3" s="18"/>
      <c r="QEB3" s="18"/>
      <c r="QEC3" s="18"/>
      <c r="QED3" s="18"/>
      <c r="QEE3" s="18"/>
      <c r="QEF3" s="18"/>
      <c r="QEG3" s="18"/>
      <c r="QEH3" s="18"/>
      <c r="QEI3" s="18"/>
      <c r="QEJ3" s="18"/>
      <c r="QEK3" s="18"/>
      <c r="QEL3" s="18"/>
      <c r="QEM3" s="18"/>
      <c r="QEN3" s="18"/>
      <c r="QEO3" s="18"/>
      <c r="QEP3" s="18"/>
      <c r="QEQ3" s="18"/>
      <c r="QER3" s="18"/>
      <c r="QES3" s="18"/>
      <c r="QET3" s="18"/>
      <c r="QEU3" s="18"/>
      <c r="QEV3" s="18"/>
      <c r="QEW3" s="18"/>
      <c r="QEX3" s="18"/>
      <c r="QEY3" s="18"/>
      <c r="QEZ3" s="18"/>
      <c r="QFA3" s="18"/>
      <c r="QFB3" s="18"/>
      <c r="QFC3" s="18"/>
      <c r="QFD3" s="18"/>
      <c r="QFE3" s="18"/>
      <c r="QFF3" s="18"/>
      <c r="QFG3" s="18"/>
      <c r="QFH3" s="18"/>
      <c r="QFI3" s="18"/>
      <c r="QFJ3" s="18"/>
      <c r="QFK3" s="18"/>
      <c r="QFL3" s="18"/>
      <c r="QFM3" s="18"/>
      <c r="QFN3" s="18"/>
      <c r="QFO3" s="18"/>
      <c r="QFP3" s="18"/>
      <c r="QFQ3" s="18"/>
      <c r="QFR3" s="18"/>
      <c r="QFS3" s="18"/>
      <c r="QFT3" s="18"/>
      <c r="QFU3" s="18"/>
      <c r="QFV3" s="18"/>
      <c r="QFW3" s="18"/>
      <c r="QFX3" s="18"/>
      <c r="QFY3" s="18"/>
      <c r="QFZ3" s="18"/>
      <c r="QGA3" s="18"/>
      <c r="QGB3" s="18"/>
      <c r="QGC3" s="18"/>
      <c r="QGD3" s="18"/>
      <c r="QGE3" s="18"/>
      <c r="QGF3" s="18"/>
      <c r="QGG3" s="18"/>
      <c r="QGH3" s="18"/>
      <c r="QGI3" s="18"/>
      <c r="QGJ3" s="18"/>
      <c r="QGK3" s="18"/>
      <c r="QGL3" s="18"/>
      <c r="QGM3" s="18"/>
      <c r="QGN3" s="18"/>
      <c r="QGO3" s="18"/>
      <c r="QGP3" s="18"/>
      <c r="QGQ3" s="18"/>
      <c r="QGR3" s="18"/>
      <c r="QGS3" s="18"/>
      <c r="QGT3" s="18"/>
      <c r="QGU3" s="18"/>
      <c r="QGV3" s="18"/>
      <c r="QGW3" s="18"/>
      <c r="QGX3" s="18"/>
      <c r="QGY3" s="18"/>
      <c r="QGZ3" s="18"/>
      <c r="QHA3" s="18"/>
      <c r="QHB3" s="18"/>
      <c r="QHC3" s="18"/>
      <c r="QHD3" s="18"/>
      <c r="QHE3" s="18"/>
      <c r="QHF3" s="18"/>
      <c r="QHG3" s="18"/>
      <c r="QHH3" s="18"/>
      <c r="QHI3" s="18"/>
      <c r="QHJ3" s="18"/>
      <c r="QHK3" s="18"/>
      <c r="QHL3" s="18"/>
      <c r="QHM3" s="18"/>
      <c r="QHN3" s="18"/>
      <c r="QHO3" s="18"/>
      <c r="QHP3" s="18"/>
      <c r="QHQ3" s="18"/>
      <c r="QHR3" s="18"/>
      <c r="QHS3" s="18"/>
      <c r="QHT3" s="18"/>
      <c r="QHU3" s="18"/>
      <c r="QHV3" s="18"/>
      <c r="QHW3" s="18"/>
      <c r="QHX3" s="18"/>
      <c r="QHY3" s="18"/>
      <c r="QHZ3" s="18"/>
      <c r="QIA3" s="18"/>
      <c r="QIB3" s="18"/>
      <c r="QIC3" s="18"/>
      <c r="QID3" s="18"/>
      <c r="QIE3" s="18"/>
      <c r="QIF3" s="18"/>
      <c r="QIG3" s="18"/>
      <c r="QIH3" s="18"/>
      <c r="QII3" s="18"/>
      <c r="QIJ3" s="18"/>
      <c r="QIK3" s="18"/>
      <c r="QIL3" s="18"/>
      <c r="QIM3" s="18"/>
      <c r="QIN3" s="18"/>
      <c r="QIO3" s="18"/>
      <c r="QIP3" s="18"/>
      <c r="QIQ3" s="18"/>
      <c r="QIR3" s="18"/>
      <c r="QIS3" s="18"/>
      <c r="QIT3" s="18"/>
      <c r="QIU3" s="18"/>
      <c r="QIV3" s="18"/>
      <c r="QIW3" s="18"/>
      <c r="QIX3" s="18"/>
      <c r="QIY3" s="18"/>
      <c r="QIZ3" s="18"/>
      <c r="QJA3" s="18"/>
      <c r="QJB3" s="18"/>
      <c r="QJC3" s="18"/>
      <c r="QJD3" s="18"/>
      <c r="QJE3" s="18"/>
      <c r="QJF3" s="18"/>
      <c r="QJG3" s="18"/>
      <c r="QJH3" s="18"/>
      <c r="QJI3" s="18"/>
      <c r="QJJ3" s="18"/>
      <c r="QJK3" s="18"/>
      <c r="QJL3" s="18"/>
      <c r="QJM3" s="18"/>
      <c r="QJN3" s="18"/>
      <c r="QJO3" s="18"/>
      <c r="QJP3" s="18"/>
      <c r="QJQ3" s="18"/>
      <c r="QJR3" s="18"/>
      <c r="QJS3" s="18"/>
      <c r="QJT3" s="18"/>
      <c r="QJU3" s="18"/>
      <c r="QJV3" s="18"/>
      <c r="QJW3" s="18"/>
      <c r="QJX3" s="18"/>
      <c r="QJY3" s="18"/>
      <c r="QJZ3" s="18"/>
      <c r="QKA3" s="18"/>
      <c r="QKB3" s="18"/>
      <c r="QKC3" s="18"/>
      <c r="QKD3" s="18"/>
      <c r="QKE3" s="18"/>
      <c r="QKF3" s="18"/>
      <c r="QKG3" s="18"/>
      <c r="QKH3" s="18"/>
      <c r="QKI3" s="18"/>
      <c r="QKJ3" s="18"/>
      <c r="QKK3" s="18"/>
      <c r="QKL3" s="18"/>
      <c r="QKM3" s="18"/>
      <c r="QKN3" s="18"/>
      <c r="QKO3" s="18"/>
      <c r="QKP3" s="18"/>
      <c r="QKQ3" s="18"/>
      <c r="QKR3" s="18"/>
      <c r="QKS3" s="18"/>
      <c r="QKT3" s="18"/>
      <c r="QKU3" s="18"/>
      <c r="QKV3" s="18"/>
      <c r="QKW3" s="18"/>
      <c r="QKX3" s="18"/>
      <c r="QKY3" s="18"/>
      <c r="QKZ3" s="18"/>
      <c r="QLA3" s="18"/>
      <c r="QLB3" s="18"/>
      <c r="QLC3" s="18"/>
      <c r="QLD3" s="18"/>
      <c r="QLE3" s="18"/>
      <c r="QLF3" s="18"/>
      <c r="QLG3" s="18"/>
      <c r="QLH3" s="18"/>
      <c r="QLI3" s="18"/>
      <c r="QLJ3" s="18"/>
      <c r="QLK3" s="18"/>
      <c r="QLL3" s="18"/>
      <c r="QLM3" s="18"/>
      <c r="QLN3" s="18"/>
      <c r="QLO3" s="18"/>
      <c r="QLP3" s="18"/>
      <c r="QLQ3" s="18"/>
      <c r="QLR3" s="18"/>
      <c r="QLS3" s="18"/>
      <c r="QLT3" s="18"/>
      <c r="QLU3" s="18"/>
      <c r="QLV3" s="18"/>
      <c r="QLW3" s="18"/>
      <c r="QLX3" s="18"/>
      <c r="QLY3" s="18"/>
      <c r="QLZ3" s="18"/>
      <c r="QMA3" s="18"/>
      <c r="QMB3" s="18"/>
      <c r="QMC3" s="18"/>
      <c r="QMD3" s="18"/>
      <c r="QME3" s="18"/>
      <c r="QMF3" s="18"/>
      <c r="QMG3" s="18"/>
      <c r="QMH3" s="18"/>
      <c r="QMI3" s="18"/>
      <c r="QMJ3" s="18"/>
      <c r="QMK3" s="18"/>
      <c r="QML3" s="18"/>
      <c r="QMM3" s="18"/>
      <c r="QMN3" s="18"/>
      <c r="QMO3" s="18"/>
      <c r="QMP3" s="18"/>
      <c r="QMQ3" s="18"/>
      <c r="QMR3" s="18"/>
      <c r="QMS3" s="18"/>
      <c r="QMT3" s="18"/>
      <c r="QMU3" s="18"/>
      <c r="QMV3" s="18"/>
      <c r="QMW3" s="18"/>
      <c r="QMX3" s="18"/>
      <c r="QMY3" s="18"/>
      <c r="QMZ3" s="18"/>
      <c r="QNA3" s="18"/>
      <c r="QNB3" s="18"/>
      <c r="QNC3" s="18"/>
      <c r="QND3" s="18"/>
      <c r="QNE3" s="18"/>
      <c r="QNF3" s="18"/>
      <c r="QNG3" s="18"/>
      <c r="QNH3" s="18"/>
      <c r="QNI3" s="18"/>
      <c r="QNJ3" s="18"/>
      <c r="QNK3" s="18"/>
      <c r="QNL3" s="18"/>
      <c r="QNM3" s="18"/>
      <c r="QNN3" s="18"/>
      <c r="QNO3" s="18"/>
      <c r="QNP3" s="18"/>
      <c r="QNQ3" s="18"/>
      <c r="QNR3" s="18"/>
      <c r="QNS3" s="18"/>
      <c r="QNT3" s="18"/>
      <c r="QNU3" s="18"/>
      <c r="QNV3" s="18"/>
      <c r="QNW3" s="18"/>
      <c r="QNX3" s="18"/>
      <c r="QNY3" s="18"/>
      <c r="QNZ3" s="18"/>
      <c r="QOA3" s="18"/>
      <c r="QOB3" s="18"/>
      <c r="QOC3" s="18"/>
      <c r="QOD3" s="18"/>
      <c r="QOE3" s="18"/>
      <c r="QOF3" s="18"/>
      <c r="QOG3" s="18"/>
      <c r="QOH3" s="18"/>
      <c r="QOI3" s="18"/>
      <c r="QOJ3" s="18"/>
      <c r="QOK3" s="18"/>
      <c r="QOL3" s="18"/>
      <c r="QOM3" s="18"/>
      <c r="QON3" s="18"/>
      <c r="QOO3" s="18"/>
      <c r="QOP3" s="18"/>
      <c r="QOQ3" s="18"/>
      <c r="QOR3" s="18"/>
      <c r="QOS3" s="18"/>
      <c r="QOT3" s="18"/>
      <c r="QOU3" s="18"/>
      <c r="QOV3" s="18"/>
      <c r="QOW3" s="18"/>
      <c r="QOX3" s="18"/>
      <c r="QOY3" s="18"/>
      <c r="QOZ3" s="18"/>
      <c r="QPA3" s="18"/>
      <c r="QPB3" s="18"/>
      <c r="QPC3" s="18"/>
      <c r="QPD3" s="18"/>
      <c r="QPE3" s="18"/>
      <c r="QPF3" s="18"/>
      <c r="QPG3" s="18"/>
      <c r="QPH3" s="18"/>
      <c r="QPI3" s="18"/>
      <c r="QPJ3" s="18"/>
      <c r="QPK3" s="18"/>
      <c r="QPL3" s="18"/>
      <c r="QPM3" s="18"/>
      <c r="QPN3" s="18"/>
      <c r="QPO3" s="18"/>
      <c r="QPP3" s="18"/>
      <c r="QPQ3" s="18"/>
      <c r="QPR3" s="18"/>
      <c r="QPS3" s="18"/>
      <c r="QPT3" s="18"/>
      <c r="QPU3" s="18"/>
      <c r="QPV3" s="18"/>
      <c r="QPW3" s="18"/>
      <c r="QPX3" s="18"/>
      <c r="QPY3" s="18"/>
      <c r="QPZ3" s="18"/>
      <c r="QQA3" s="18"/>
      <c r="QQB3" s="18"/>
      <c r="QQC3" s="18"/>
      <c r="QQD3" s="18"/>
      <c r="QQE3" s="18"/>
      <c r="QQF3" s="18"/>
      <c r="QQG3" s="18"/>
      <c r="QQH3" s="18"/>
      <c r="QQI3" s="18"/>
      <c r="QQJ3" s="18"/>
      <c r="QQK3" s="18"/>
      <c r="QQL3" s="18"/>
      <c r="QQM3" s="18"/>
      <c r="QQN3" s="18"/>
      <c r="QQO3" s="18"/>
      <c r="QQP3" s="18"/>
      <c r="QQQ3" s="18"/>
      <c r="QQR3" s="18"/>
      <c r="QQS3" s="18"/>
      <c r="QQT3" s="18"/>
      <c r="QQU3" s="18"/>
      <c r="QQV3" s="18"/>
      <c r="QQW3" s="18"/>
      <c r="QQX3" s="18"/>
      <c r="QQY3" s="18"/>
      <c r="QQZ3" s="18"/>
      <c r="QRA3" s="18"/>
      <c r="QRB3" s="18"/>
      <c r="QRC3" s="18"/>
      <c r="QRD3" s="18"/>
      <c r="QRE3" s="18"/>
      <c r="QRF3" s="18"/>
      <c r="QRG3" s="18"/>
      <c r="QRH3" s="18"/>
      <c r="QRI3" s="18"/>
      <c r="QRJ3" s="18"/>
      <c r="QRK3" s="18"/>
      <c r="QRL3" s="18"/>
      <c r="QRM3" s="18"/>
      <c r="QRN3" s="18"/>
      <c r="QRO3" s="18"/>
      <c r="QRP3" s="18"/>
      <c r="QRQ3" s="18"/>
      <c r="QRR3" s="18"/>
      <c r="QRS3" s="18"/>
      <c r="QRT3" s="18"/>
      <c r="QRU3" s="18"/>
      <c r="QRV3" s="18"/>
      <c r="QRW3" s="18"/>
      <c r="QRX3" s="18"/>
      <c r="QRY3" s="18"/>
      <c r="QRZ3" s="18"/>
      <c r="QSA3" s="18"/>
      <c r="QSB3" s="18"/>
      <c r="QSC3" s="18"/>
      <c r="QSD3" s="18"/>
      <c r="QSE3" s="18"/>
      <c r="QSF3" s="18"/>
      <c r="QSG3" s="18"/>
      <c r="QSH3" s="18"/>
      <c r="QSI3" s="18"/>
      <c r="QSJ3" s="18"/>
      <c r="QSK3" s="18"/>
      <c r="QSL3" s="18"/>
      <c r="QSM3" s="18"/>
      <c r="QSN3" s="18"/>
      <c r="QSO3" s="18"/>
      <c r="QSP3" s="18"/>
      <c r="QSQ3" s="18"/>
      <c r="QSR3" s="18"/>
      <c r="QSS3" s="18"/>
      <c r="QST3" s="18"/>
      <c r="QSU3" s="18"/>
      <c r="QSV3" s="18"/>
      <c r="QSW3" s="18"/>
      <c r="QSX3" s="18"/>
      <c r="QSY3" s="18"/>
      <c r="QSZ3" s="18"/>
      <c r="QTA3" s="18"/>
      <c r="QTB3" s="18"/>
      <c r="QTC3" s="18"/>
      <c r="QTD3" s="18"/>
      <c r="QTE3" s="18"/>
      <c r="QTF3" s="18"/>
      <c r="QTG3" s="18"/>
      <c r="QTH3" s="18"/>
      <c r="QTI3" s="18"/>
      <c r="QTJ3" s="18"/>
      <c r="QTK3" s="18"/>
      <c r="QTL3" s="18"/>
      <c r="QTM3" s="18"/>
      <c r="QTN3" s="18"/>
      <c r="QTO3" s="18"/>
      <c r="QTP3" s="18"/>
      <c r="QTQ3" s="18"/>
      <c r="QTR3" s="18"/>
      <c r="QTS3" s="18"/>
      <c r="QTT3" s="18"/>
      <c r="QTU3" s="18"/>
      <c r="QTV3" s="18"/>
      <c r="QTW3" s="18"/>
      <c r="QTX3" s="18"/>
      <c r="QTY3" s="18"/>
      <c r="QTZ3" s="18"/>
      <c r="QUA3" s="18"/>
      <c r="QUB3" s="18"/>
      <c r="QUC3" s="18"/>
      <c r="QUD3" s="18"/>
      <c r="QUE3" s="18"/>
      <c r="QUF3" s="18"/>
      <c r="QUG3" s="18"/>
      <c r="QUH3" s="18"/>
      <c r="QUI3" s="18"/>
      <c r="QUJ3" s="18"/>
      <c r="QUK3" s="18"/>
      <c r="QUL3" s="18"/>
      <c r="QUM3" s="18"/>
      <c r="QUN3" s="18"/>
      <c r="QUO3" s="18"/>
      <c r="QUP3" s="18"/>
      <c r="QUQ3" s="18"/>
      <c r="QUR3" s="18"/>
      <c r="QUS3" s="18"/>
      <c r="QUT3" s="18"/>
      <c r="QUU3" s="18"/>
      <c r="QUV3" s="18"/>
      <c r="QUW3" s="18"/>
      <c r="QUX3" s="18"/>
      <c r="QUY3" s="18"/>
      <c r="QUZ3" s="18"/>
      <c r="QVA3" s="18"/>
      <c r="QVB3" s="18"/>
      <c r="QVC3" s="18"/>
      <c r="QVD3" s="18"/>
      <c r="QVE3" s="18"/>
      <c r="QVF3" s="18"/>
      <c r="QVG3" s="18"/>
      <c r="QVH3" s="18"/>
      <c r="QVI3" s="18"/>
      <c r="QVJ3" s="18"/>
      <c r="QVK3" s="18"/>
      <c r="QVL3" s="18"/>
      <c r="QVM3" s="18"/>
      <c r="QVN3" s="18"/>
      <c r="QVO3" s="18"/>
      <c r="QVP3" s="18"/>
      <c r="QVQ3" s="18"/>
      <c r="QVR3" s="18"/>
      <c r="QVS3" s="18"/>
      <c r="QVT3" s="18"/>
      <c r="QVU3" s="18"/>
      <c r="QVV3" s="18"/>
      <c r="QVW3" s="18"/>
      <c r="QVX3" s="18"/>
      <c r="QVY3" s="18"/>
      <c r="QVZ3" s="18"/>
      <c r="QWA3" s="18"/>
      <c r="QWB3" s="18"/>
      <c r="QWC3" s="18"/>
      <c r="QWD3" s="18"/>
      <c r="QWE3" s="18"/>
      <c r="QWF3" s="18"/>
      <c r="QWG3" s="18"/>
      <c r="QWH3" s="18"/>
      <c r="QWI3" s="18"/>
      <c r="QWJ3" s="18"/>
      <c r="QWK3" s="18"/>
      <c r="QWL3" s="18"/>
      <c r="QWM3" s="18"/>
      <c r="QWN3" s="18"/>
      <c r="QWO3" s="18"/>
      <c r="QWP3" s="18"/>
      <c r="QWQ3" s="18"/>
      <c r="QWR3" s="18"/>
      <c r="QWS3" s="18"/>
      <c r="QWT3" s="18"/>
      <c r="QWU3" s="18"/>
      <c r="QWV3" s="18"/>
      <c r="QWW3" s="18"/>
      <c r="QWX3" s="18"/>
      <c r="QWY3" s="18"/>
      <c r="QWZ3" s="18"/>
      <c r="QXA3" s="18"/>
      <c r="QXB3" s="18"/>
      <c r="QXC3" s="18"/>
      <c r="QXD3" s="18"/>
      <c r="QXE3" s="18"/>
      <c r="QXF3" s="18"/>
      <c r="QXG3" s="18"/>
      <c r="QXH3" s="18"/>
      <c r="QXI3" s="18"/>
      <c r="QXJ3" s="18"/>
      <c r="QXK3" s="18"/>
      <c r="QXL3" s="18"/>
      <c r="QXM3" s="18"/>
      <c r="QXN3" s="18"/>
      <c r="QXO3" s="18"/>
      <c r="QXP3" s="18"/>
      <c r="QXQ3" s="18"/>
      <c r="QXR3" s="18"/>
      <c r="QXS3" s="18"/>
      <c r="QXT3" s="18"/>
      <c r="QXU3" s="18"/>
      <c r="QXV3" s="18"/>
      <c r="QXW3" s="18"/>
      <c r="QXX3" s="18"/>
      <c r="QXY3" s="18"/>
      <c r="QXZ3" s="18"/>
      <c r="QYA3" s="18"/>
      <c r="QYB3" s="18"/>
      <c r="QYC3" s="18"/>
      <c r="QYD3" s="18"/>
      <c r="QYE3" s="18"/>
      <c r="QYF3" s="18"/>
      <c r="QYG3" s="18"/>
      <c r="QYH3" s="18"/>
      <c r="QYI3" s="18"/>
      <c r="QYJ3" s="18"/>
      <c r="QYK3" s="18"/>
      <c r="QYL3" s="18"/>
      <c r="QYM3" s="18"/>
      <c r="QYN3" s="18"/>
      <c r="QYO3" s="18"/>
      <c r="QYP3" s="18"/>
      <c r="QYQ3" s="18"/>
      <c r="QYR3" s="18"/>
      <c r="QYS3" s="18"/>
      <c r="QYT3" s="18"/>
      <c r="QYU3" s="18"/>
      <c r="QYV3" s="18"/>
      <c r="QYW3" s="18"/>
      <c r="QYX3" s="18"/>
      <c r="QYY3" s="18"/>
      <c r="QYZ3" s="18"/>
      <c r="QZA3" s="18"/>
      <c r="QZB3" s="18"/>
      <c r="QZC3" s="18"/>
      <c r="QZD3" s="18"/>
      <c r="QZE3" s="18"/>
      <c r="QZF3" s="18"/>
      <c r="QZG3" s="18"/>
      <c r="QZH3" s="18"/>
      <c r="QZI3" s="18"/>
      <c r="QZJ3" s="18"/>
      <c r="QZK3" s="18"/>
      <c r="QZL3" s="18"/>
      <c r="QZM3" s="18"/>
      <c r="QZN3" s="18"/>
      <c r="QZO3" s="18"/>
      <c r="QZP3" s="18"/>
      <c r="QZQ3" s="18"/>
      <c r="QZR3" s="18"/>
      <c r="QZS3" s="18"/>
      <c r="QZT3" s="18"/>
      <c r="QZU3" s="18"/>
      <c r="QZV3" s="18"/>
      <c r="QZW3" s="18"/>
      <c r="QZX3" s="18"/>
      <c r="QZY3" s="18"/>
      <c r="QZZ3" s="18"/>
      <c r="RAA3" s="18"/>
      <c r="RAB3" s="18"/>
      <c r="RAC3" s="18"/>
      <c r="RAD3" s="18"/>
      <c r="RAE3" s="18"/>
      <c r="RAF3" s="18"/>
      <c r="RAG3" s="18"/>
      <c r="RAH3" s="18"/>
      <c r="RAI3" s="18"/>
      <c r="RAJ3" s="18"/>
      <c r="RAK3" s="18"/>
      <c r="RAL3" s="18"/>
      <c r="RAM3" s="18"/>
      <c r="RAN3" s="18"/>
      <c r="RAO3" s="18"/>
      <c r="RAP3" s="18"/>
      <c r="RAQ3" s="18"/>
      <c r="RAR3" s="18"/>
      <c r="RAS3" s="18"/>
      <c r="RAT3" s="18"/>
      <c r="RAU3" s="18"/>
      <c r="RAV3" s="18"/>
      <c r="RAW3" s="18"/>
      <c r="RAX3" s="18"/>
      <c r="RAY3" s="18"/>
      <c r="RAZ3" s="18"/>
      <c r="RBA3" s="18"/>
      <c r="RBB3" s="18"/>
      <c r="RBC3" s="18"/>
      <c r="RBD3" s="18"/>
      <c r="RBE3" s="18"/>
      <c r="RBF3" s="18"/>
      <c r="RBG3" s="18"/>
      <c r="RBH3" s="18"/>
      <c r="RBI3" s="18"/>
      <c r="RBJ3" s="18"/>
      <c r="RBK3" s="18"/>
      <c r="RBL3" s="18"/>
      <c r="RBM3" s="18"/>
      <c r="RBN3" s="18"/>
      <c r="RBO3" s="18"/>
      <c r="RBP3" s="18"/>
      <c r="RBQ3" s="18"/>
      <c r="RBR3" s="18"/>
      <c r="RBS3" s="18"/>
      <c r="RBT3" s="18"/>
      <c r="RBU3" s="18"/>
      <c r="RBV3" s="18"/>
      <c r="RBW3" s="18"/>
      <c r="RBX3" s="18"/>
      <c r="RBY3" s="18"/>
      <c r="RBZ3" s="18"/>
      <c r="RCA3" s="18"/>
      <c r="RCB3" s="18"/>
      <c r="RCC3" s="18"/>
      <c r="RCD3" s="18"/>
      <c r="RCE3" s="18"/>
      <c r="RCF3" s="18"/>
      <c r="RCG3" s="18"/>
      <c r="RCH3" s="18"/>
      <c r="RCI3" s="18"/>
      <c r="RCJ3" s="18"/>
      <c r="RCK3" s="18"/>
      <c r="RCL3" s="18"/>
      <c r="RCM3" s="18"/>
      <c r="RCN3" s="18"/>
      <c r="RCO3" s="18"/>
      <c r="RCP3" s="18"/>
      <c r="RCQ3" s="18"/>
      <c r="RCR3" s="18"/>
      <c r="RCS3" s="18"/>
      <c r="RCT3" s="18"/>
      <c r="RCU3" s="18"/>
      <c r="RCV3" s="18"/>
      <c r="RCW3" s="18"/>
      <c r="RCX3" s="18"/>
      <c r="RCY3" s="18"/>
      <c r="RCZ3" s="18"/>
      <c r="RDA3" s="18"/>
      <c r="RDB3" s="18"/>
      <c r="RDC3" s="18"/>
      <c r="RDD3" s="18"/>
      <c r="RDE3" s="18"/>
      <c r="RDF3" s="18"/>
      <c r="RDG3" s="18"/>
      <c r="RDH3" s="18"/>
      <c r="RDI3" s="18"/>
      <c r="RDJ3" s="18"/>
      <c r="RDK3" s="18"/>
      <c r="RDL3" s="18"/>
      <c r="RDM3" s="18"/>
      <c r="RDN3" s="18"/>
      <c r="RDO3" s="18"/>
      <c r="RDP3" s="18"/>
      <c r="RDQ3" s="18"/>
      <c r="RDR3" s="18"/>
      <c r="RDS3" s="18"/>
      <c r="RDT3" s="18"/>
      <c r="RDU3" s="18"/>
      <c r="RDV3" s="18"/>
      <c r="RDW3" s="18"/>
      <c r="RDX3" s="18"/>
      <c r="RDY3" s="18"/>
      <c r="RDZ3" s="18"/>
      <c r="REA3" s="18"/>
      <c r="REB3" s="18"/>
      <c r="REC3" s="18"/>
      <c r="RED3" s="18"/>
      <c r="REE3" s="18"/>
      <c r="REF3" s="18"/>
      <c r="REG3" s="18"/>
      <c r="REH3" s="18"/>
      <c r="REI3" s="18"/>
      <c r="REJ3" s="18"/>
      <c r="REK3" s="18"/>
      <c r="REL3" s="18"/>
      <c r="REM3" s="18"/>
      <c r="REN3" s="18"/>
      <c r="REO3" s="18"/>
      <c r="REP3" s="18"/>
      <c r="REQ3" s="18"/>
      <c r="RER3" s="18"/>
      <c r="RES3" s="18"/>
      <c r="RET3" s="18"/>
      <c r="REU3" s="18"/>
      <c r="REV3" s="18"/>
      <c r="REW3" s="18"/>
      <c r="REX3" s="18"/>
      <c r="REY3" s="18"/>
      <c r="REZ3" s="18"/>
      <c r="RFA3" s="18"/>
      <c r="RFB3" s="18"/>
      <c r="RFC3" s="18"/>
      <c r="RFD3" s="18"/>
      <c r="RFE3" s="18"/>
      <c r="RFF3" s="18"/>
      <c r="RFG3" s="18"/>
      <c r="RFH3" s="18"/>
      <c r="RFI3" s="18"/>
      <c r="RFJ3" s="18"/>
      <c r="RFK3" s="18"/>
      <c r="RFL3" s="18"/>
      <c r="RFM3" s="18"/>
      <c r="RFN3" s="18"/>
      <c r="RFO3" s="18"/>
      <c r="RFP3" s="18"/>
      <c r="RFQ3" s="18"/>
      <c r="RFR3" s="18"/>
      <c r="RFS3" s="18"/>
      <c r="RFT3" s="18"/>
      <c r="RFU3" s="18"/>
      <c r="RFV3" s="18"/>
      <c r="RFW3" s="18"/>
      <c r="RFX3" s="18"/>
      <c r="RFY3" s="18"/>
      <c r="RFZ3" s="18"/>
      <c r="RGA3" s="18"/>
      <c r="RGB3" s="18"/>
      <c r="RGC3" s="18"/>
      <c r="RGD3" s="18"/>
      <c r="RGE3" s="18"/>
      <c r="RGF3" s="18"/>
      <c r="RGG3" s="18"/>
      <c r="RGH3" s="18"/>
      <c r="RGI3" s="18"/>
      <c r="RGJ3" s="18"/>
      <c r="RGK3" s="18"/>
      <c r="RGL3" s="18"/>
      <c r="RGM3" s="18"/>
      <c r="RGN3" s="18"/>
      <c r="RGO3" s="18"/>
      <c r="RGP3" s="18"/>
      <c r="RGQ3" s="18"/>
      <c r="RGR3" s="18"/>
      <c r="RGS3" s="18"/>
      <c r="RGT3" s="18"/>
      <c r="RGU3" s="18"/>
      <c r="RGV3" s="18"/>
      <c r="RGW3" s="18"/>
      <c r="RGX3" s="18"/>
      <c r="RGY3" s="18"/>
      <c r="RGZ3" s="18"/>
      <c r="RHA3" s="18"/>
      <c r="RHB3" s="18"/>
      <c r="RHC3" s="18"/>
      <c r="RHD3" s="18"/>
      <c r="RHE3" s="18"/>
      <c r="RHF3" s="18"/>
      <c r="RHG3" s="18"/>
      <c r="RHH3" s="18"/>
      <c r="RHI3" s="18"/>
      <c r="RHJ3" s="18"/>
      <c r="RHK3" s="18"/>
      <c r="RHL3" s="18"/>
      <c r="RHM3" s="18"/>
      <c r="RHN3" s="18"/>
      <c r="RHO3" s="18"/>
      <c r="RHP3" s="18"/>
      <c r="RHQ3" s="18"/>
      <c r="RHR3" s="18"/>
      <c r="RHS3" s="18"/>
      <c r="RHT3" s="18"/>
      <c r="RHU3" s="18"/>
      <c r="RHV3" s="18"/>
      <c r="RHW3" s="18"/>
      <c r="RHX3" s="18"/>
      <c r="RHY3" s="18"/>
      <c r="RHZ3" s="18"/>
      <c r="RIA3" s="18"/>
      <c r="RIB3" s="18"/>
      <c r="RIC3" s="18"/>
      <c r="RID3" s="18"/>
      <c r="RIE3" s="18"/>
      <c r="RIF3" s="18"/>
      <c r="RIG3" s="18"/>
      <c r="RIH3" s="18"/>
      <c r="RII3" s="18"/>
      <c r="RIJ3" s="18"/>
      <c r="RIK3" s="18"/>
      <c r="RIL3" s="18"/>
      <c r="RIM3" s="18"/>
      <c r="RIN3" s="18"/>
      <c r="RIO3" s="18"/>
      <c r="RIP3" s="18"/>
      <c r="RIQ3" s="18"/>
      <c r="RIR3" s="18"/>
      <c r="RIS3" s="18"/>
      <c r="RIT3" s="18"/>
      <c r="RIU3" s="18"/>
      <c r="RIV3" s="18"/>
      <c r="RIW3" s="18"/>
      <c r="RIX3" s="18"/>
      <c r="RIY3" s="18"/>
      <c r="RIZ3" s="18"/>
      <c r="RJA3" s="18"/>
      <c r="RJB3" s="18"/>
      <c r="RJC3" s="18"/>
      <c r="RJD3" s="18"/>
      <c r="RJE3" s="18"/>
      <c r="RJF3" s="18"/>
      <c r="RJG3" s="18"/>
      <c r="RJH3" s="18"/>
      <c r="RJI3" s="18"/>
      <c r="RJJ3" s="18"/>
      <c r="RJK3" s="18"/>
      <c r="RJL3" s="18"/>
      <c r="RJM3" s="18"/>
      <c r="RJN3" s="18"/>
      <c r="RJO3" s="18"/>
      <c r="RJP3" s="18"/>
      <c r="RJQ3" s="18"/>
      <c r="RJR3" s="18"/>
      <c r="RJS3" s="18"/>
      <c r="RJT3" s="18"/>
      <c r="RJU3" s="18"/>
      <c r="RJV3" s="18"/>
      <c r="RJW3" s="18"/>
      <c r="RJX3" s="18"/>
      <c r="RJY3" s="18"/>
      <c r="RJZ3" s="18"/>
      <c r="RKA3" s="18"/>
      <c r="RKB3" s="18"/>
      <c r="RKC3" s="18"/>
      <c r="RKD3" s="18"/>
      <c r="RKE3" s="18"/>
      <c r="RKF3" s="18"/>
      <c r="RKG3" s="18"/>
      <c r="RKH3" s="18"/>
      <c r="RKI3" s="18"/>
      <c r="RKJ3" s="18"/>
      <c r="RKK3" s="18"/>
      <c r="RKL3" s="18"/>
      <c r="RKM3" s="18"/>
      <c r="RKN3" s="18"/>
      <c r="RKO3" s="18"/>
      <c r="RKP3" s="18"/>
      <c r="RKQ3" s="18"/>
      <c r="RKR3" s="18"/>
      <c r="RKS3" s="18"/>
      <c r="RKT3" s="18"/>
      <c r="RKU3" s="18"/>
      <c r="RKV3" s="18"/>
      <c r="RKW3" s="18"/>
      <c r="RKX3" s="18"/>
      <c r="RKY3" s="18"/>
      <c r="RKZ3" s="18"/>
      <c r="RLA3" s="18"/>
      <c r="RLB3" s="18"/>
      <c r="RLC3" s="18"/>
      <c r="RLD3" s="18"/>
      <c r="RLE3" s="18"/>
      <c r="RLF3" s="18"/>
      <c r="RLG3" s="18"/>
      <c r="RLH3" s="18"/>
      <c r="RLI3" s="18"/>
      <c r="RLJ3" s="18"/>
      <c r="RLK3" s="18"/>
      <c r="RLL3" s="18"/>
      <c r="RLM3" s="18"/>
      <c r="RLN3" s="18"/>
      <c r="RLO3" s="18"/>
      <c r="RLP3" s="18"/>
      <c r="RLQ3" s="18"/>
      <c r="RLR3" s="18"/>
      <c r="RLS3" s="18"/>
      <c r="RLT3" s="18"/>
      <c r="RLU3" s="18"/>
      <c r="RLV3" s="18"/>
      <c r="RLW3" s="18"/>
      <c r="RLX3" s="18"/>
      <c r="RLY3" s="18"/>
      <c r="RLZ3" s="18"/>
      <c r="RMA3" s="18"/>
      <c r="RMB3" s="18"/>
      <c r="RMC3" s="18"/>
      <c r="RMD3" s="18"/>
      <c r="RME3" s="18"/>
      <c r="RMF3" s="18"/>
      <c r="RMG3" s="18"/>
      <c r="RMH3" s="18"/>
      <c r="RMI3" s="18"/>
      <c r="RMJ3" s="18"/>
      <c r="RMK3" s="18"/>
      <c r="RML3" s="18"/>
      <c r="RMM3" s="18"/>
      <c r="RMN3" s="18"/>
      <c r="RMO3" s="18"/>
      <c r="RMP3" s="18"/>
      <c r="RMQ3" s="18"/>
      <c r="RMR3" s="18"/>
      <c r="RMS3" s="18"/>
      <c r="RMT3" s="18"/>
      <c r="RMU3" s="18"/>
      <c r="RMV3" s="18"/>
      <c r="RMW3" s="18"/>
      <c r="RMX3" s="18"/>
      <c r="RMY3" s="18"/>
      <c r="RMZ3" s="18"/>
      <c r="RNA3" s="18"/>
      <c r="RNB3" s="18"/>
      <c r="RNC3" s="18"/>
      <c r="RND3" s="18"/>
      <c r="RNE3" s="18"/>
      <c r="RNF3" s="18"/>
      <c r="RNG3" s="18"/>
      <c r="RNH3" s="18"/>
      <c r="RNI3" s="18"/>
      <c r="RNJ3" s="18"/>
      <c r="RNK3" s="18"/>
      <c r="RNL3" s="18"/>
      <c r="RNM3" s="18"/>
      <c r="RNN3" s="18"/>
      <c r="RNO3" s="18"/>
      <c r="RNP3" s="18"/>
      <c r="RNQ3" s="18"/>
      <c r="RNR3" s="18"/>
      <c r="RNS3" s="18"/>
      <c r="RNT3" s="18"/>
      <c r="RNU3" s="18"/>
      <c r="RNV3" s="18"/>
      <c r="RNW3" s="18"/>
      <c r="RNX3" s="18"/>
      <c r="RNY3" s="18"/>
      <c r="RNZ3" s="18"/>
      <c r="ROA3" s="18"/>
      <c r="ROB3" s="18"/>
      <c r="ROC3" s="18"/>
      <c r="ROD3" s="18"/>
      <c r="ROE3" s="18"/>
      <c r="ROF3" s="18"/>
      <c r="ROG3" s="18"/>
      <c r="ROH3" s="18"/>
      <c r="ROI3" s="18"/>
      <c r="ROJ3" s="18"/>
      <c r="ROK3" s="18"/>
      <c r="ROL3" s="18"/>
      <c r="ROM3" s="18"/>
      <c r="RON3" s="18"/>
      <c r="ROO3" s="18"/>
      <c r="ROP3" s="18"/>
      <c r="ROQ3" s="18"/>
      <c r="ROR3" s="18"/>
      <c r="ROS3" s="18"/>
      <c r="ROT3" s="18"/>
      <c r="ROU3" s="18"/>
      <c r="ROV3" s="18"/>
      <c r="ROW3" s="18"/>
      <c r="ROX3" s="18"/>
      <c r="ROY3" s="18"/>
      <c r="ROZ3" s="18"/>
      <c r="RPA3" s="18"/>
      <c r="RPB3" s="18"/>
      <c r="RPC3" s="18"/>
      <c r="RPD3" s="18"/>
      <c r="RPE3" s="18"/>
      <c r="RPF3" s="18"/>
      <c r="RPG3" s="18"/>
      <c r="RPH3" s="18"/>
      <c r="RPI3" s="18"/>
      <c r="RPJ3" s="18"/>
      <c r="RPK3" s="18"/>
      <c r="RPL3" s="18"/>
      <c r="RPM3" s="18"/>
      <c r="RPN3" s="18"/>
      <c r="RPO3" s="18"/>
      <c r="RPP3" s="18"/>
      <c r="RPQ3" s="18"/>
      <c r="RPR3" s="18"/>
      <c r="RPS3" s="18"/>
      <c r="RPT3" s="18"/>
      <c r="RPU3" s="18"/>
      <c r="RPV3" s="18"/>
      <c r="RPW3" s="18"/>
      <c r="RPX3" s="18"/>
      <c r="RPY3" s="18"/>
      <c r="RPZ3" s="18"/>
      <c r="RQA3" s="18"/>
      <c r="RQB3" s="18"/>
      <c r="RQC3" s="18"/>
      <c r="RQD3" s="18"/>
      <c r="RQE3" s="18"/>
      <c r="RQF3" s="18"/>
      <c r="RQG3" s="18"/>
      <c r="RQH3" s="18"/>
      <c r="RQI3" s="18"/>
      <c r="RQJ3" s="18"/>
      <c r="RQK3" s="18"/>
      <c r="RQL3" s="18"/>
      <c r="RQM3" s="18"/>
      <c r="RQN3" s="18"/>
      <c r="RQO3" s="18"/>
      <c r="RQP3" s="18"/>
      <c r="RQQ3" s="18"/>
      <c r="RQR3" s="18"/>
      <c r="RQS3" s="18"/>
      <c r="RQT3" s="18"/>
      <c r="RQU3" s="18"/>
      <c r="RQV3" s="18"/>
      <c r="RQW3" s="18"/>
      <c r="RQX3" s="18"/>
      <c r="RQY3" s="18"/>
      <c r="RQZ3" s="18"/>
      <c r="RRA3" s="18"/>
      <c r="RRB3" s="18"/>
      <c r="RRC3" s="18"/>
      <c r="RRD3" s="18"/>
      <c r="RRE3" s="18"/>
      <c r="RRF3" s="18"/>
      <c r="RRG3" s="18"/>
      <c r="RRH3" s="18"/>
      <c r="RRI3" s="18"/>
      <c r="RRJ3" s="18"/>
      <c r="RRK3" s="18"/>
      <c r="RRL3" s="18"/>
      <c r="RRM3" s="18"/>
      <c r="RRN3" s="18"/>
      <c r="RRO3" s="18"/>
      <c r="RRP3" s="18"/>
      <c r="RRQ3" s="18"/>
      <c r="RRR3" s="18"/>
      <c r="RRS3" s="18"/>
      <c r="RRT3" s="18"/>
      <c r="RRU3" s="18"/>
      <c r="RRV3" s="18"/>
      <c r="RRW3" s="18"/>
      <c r="RRX3" s="18"/>
      <c r="RRY3" s="18"/>
      <c r="RRZ3" s="18"/>
      <c r="RSA3" s="18"/>
      <c r="RSB3" s="18"/>
      <c r="RSC3" s="18"/>
      <c r="RSD3" s="18"/>
      <c r="RSE3" s="18"/>
      <c r="RSF3" s="18"/>
      <c r="RSG3" s="18"/>
      <c r="RSH3" s="18"/>
      <c r="RSI3" s="18"/>
      <c r="RSJ3" s="18"/>
      <c r="RSK3" s="18"/>
      <c r="RSL3" s="18"/>
      <c r="RSM3" s="18"/>
      <c r="RSN3" s="18"/>
      <c r="RSO3" s="18"/>
      <c r="RSP3" s="18"/>
      <c r="RSQ3" s="18"/>
      <c r="RSR3" s="18"/>
      <c r="RSS3" s="18"/>
      <c r="RST3" s="18"/>
      <c r="RSU3" s="18"/>
      <c r="RSV3" s="18"/>
      <c r="RSW3" s="18"/>
      <c r="RSX3" s="18"/>
      <c r="RSY3" s="18"/>
      <c r="RSZ3" s="18"/>
      <c r="RTA3" s="18"/>
      <c r="RTB3" s="18"/>
      <c r="RTC3" s="18"/>
      <c r="RTD3" s="18"/>
      <c r="RTE3" s="18"/>
      <c r="RTF3" s="18"/>
      <c r="RTG3" s="18"/>
      <c r="RTH3" s="18"/>
      <c r="RTI3" s="18"/>
      <c r="RTJ3" s="18"/>
      <c r="RTK3" s="18"/>
      <c r="RTL3" s="18"/>
      <c r="RTM3" s="18"/>
      <c r="RTN3" s="18"/>
      <c r="RTO3" s="18"/>
      <c r="RTP3" s="18"/>
      <c r="RTQ3" s="18"/>
      <c r="RTR3" s="18"/>
      <c r="RTS3" s="18"/>
      <c r="RTT3" s="18"/>
      <c r="RTU3" s="18"/>
      <c r="RTV3" s="18"/>
      <c r="RTW3" s="18"/>
      <c r="RTX3" s="18"/>
      <c r="RTY3" s="18"/>
      <c r="RTZ3" s="18"/>
      <c r="RUA3" s="18"/>
      <c r="RUB3" s="18"/>
      <c r="RUC3" s="18"/>
      <c r="RUD3" s="18"/>
      <c r="RUE3" s="18"/>
      <c r="RUF3" s="18"/>
      <c r="RUG3" s="18"/>
      <c r="RUH3" s="18"/>
      <c r="RUI3" s="18"/>
      <c r="RUJ3" s="18"/>
      <c r="RUK3" s="18"/>
      <c r="RUL3" s="18"/>
      <c r="RUM3" s="18"/>
      <c r="RUN3" s="18"/>
      <c r="RUO3" s="18"/>
      <c r="RUP3" s="18"/>
      <c r="RUQ3" s="18"/>
      <c r="RUR3" s="18"/>
      <c r="RUS3" s="18"/>
      <c r="RUT3" s="18"/>
      <c r="RUU3" s="18"/>
      <c r="RUV3" s="18"/>
      <c r="RUW3" s="18"/>
      <c r="RUX3" s="18"/>
      <c r="RUY3" s="18"/>
      <c r="RUZ3" s="18"/>
      <c r="RVA3" s="18"/>
      <c r="RVB3" s="18"/>
      <c r="RVC3" s="18"/>
      <c r="RVD3" s="18"/>
      <c r="RVE3" s="18"/>
      <c r="RVF3" s="18"/>
      <c r="RVG3" s="18"/>
      <c r="RVH3" s="18"/>
      <c r="RVI3" s="18"/>
      <c r="RVJ3" s="18"/>
      <c r="RVK3" s="18"/>
      <c r="RVL3" s="18"/>
      <c r="RVM3" s="18"/>
      <c r="RVN3" s="18"/>
      <c r="RVO3" s="18"/>
      <c r="RVP3" s="18"/>
      <c r="RVQ3" s="18"/>
      <c r="RVR3" s="18"/>
      <c r="RVS3" s="18"/>
      <c r="RVT3" s="18"/>
      <c r="RVU3" s="18"/>
      <c r="RVV3" s="18"/>
      <c r="RVW3" s="18"/>
      <c r="RVX3" s="18"/>
      <c r="RVY3" s="18"/>
      <c r="RVZ3" s="18"/>
      <c r="RWA3" s="18"/>
      <c r="RWB3" s="18"/>
      <c r="RWC3" s="18"/>
      <c r="RWD3" s="18"/>
      <c r="RWE3" s="18"/>
      <c r="RWF3" s="18"/>
      <c r="RWG3" s="18"/>
      <c r="RWH3" s="18"/>
      <c r="RWI3" s="18"/>
      <c r="RWJ3" s="18"/>
      <c r="RWK3" s="18"/>
      <c r="RWL3" s="18"/>
      <c r="RWM3" s="18"/>
      <c r="RWN3" s="18"/>
      <c r="RWO3" s="18"/>
      <c r="RWP3" s="18"/>
      <c r="RWQ3" s="18"/>
      <c r="RWR3" s="18"/>
      <c r="RWS3" s="18"/>
      <c r="RWT3" s="18"/>
      <c r="RWU3" s="18"/>
      <c r="RWV3" s="18"/>
      <c r="RWW3" s="18"/>
      <c r="RWX3" s="18"/>
      <c r="RWY3" s="18"/>
      <c r="RWZ3" s="18"/>
      <c r="RXA3" s="18"/>
      <c r="RXB3" s="18"/>
      <c r="RXC3" s="18"/>
      <c r="RXD3" s="18"/>
      <c r="RXE3" s="18"/>
      <c r="RXF3" s="18"/>
      <c r="RXG3" s="18"/>
      <c r="RXH3" s="18"/>
      <c r="RXI3" s="18"/>
      <c r="RXJ3" s="18"/>
      <c r="RXK3" s="18"/>
      <c r="RXL3" s="18"/>
      <c r="RXM3" s="18"/>
      <c r="RXN3" s="18"/>
      <c r="RXO3" s="18"/>
      <c r="RXP3" s="18"/>
      <c r="RXQ3" s="18"/>
      <c r="RXR3" s="18"/>
      <c r="RXS3" s="18"/>
      <c r="RXT3" s="18"/>
      <c r="RXU3" s="18"/>
      <c r="RXV3" s="18"/>
      <c r="RXW3" s="18"/>
      <c r="RXX3" s="18"/>
      <c r="RXY3" s="18"/>
      <c r="RXZ3" s="18"/>
      <c r="RYA3" s="18"/>
      <c r="RYB3" s="18"/>
      <c r="RYC3" s="18"/>
      <c r="RYD3" s="18"/>
      <c r="RYE3" s="18"/>
      <c r="RYF3" s="18"/>
      <c r="RYG3" s="18"/>
      <c r="RYH3" s="18"/>
      <c r="RYI3" s="18"/>
      <c r="RYJ3" s="18"/>
      <c r="RYK3" s="18"/>
      <c r="RYL3" s="18"/>
      <c r="RYM3" s="18"/>
      <c r="RYN3" s="18"/>
      <c r="RYO3" s="18"/>
      <c r="RYP3" s="18"/>
      <c r="RYQ3" s="18"/>
      <c r="RYR3" s="18"/>
      <c r="RYS3" s="18"/>
      <c r="RYT3" s="18"/>
      <c r="RYU3" s="18"/>
      <c r="RYV3" s="18"/>
      <c r="RYW3" s="18"/>
      <c r="RYX3" s="18"/>
      <c r="RYY3" s="18"/>
      <c r="RYZ3" s="18"/>
      <c r="RZA3" s="18"/>
      <c r="RZB3" s="18"/>
      <c r="RZC3" s="18"/>
      <c r="RZD3" s="18"/>
      <c r="RZE3" s="18"/>
      <c r="RZF3" s="18"/>
      <c r="RZG3" s="18"/>
      <c r="RZH3" s="18"/>
      <c r="RZI3" s="18"/>
      <c r="RZJ3" s="18"/>
      <c r="RZK3" s="18"/>
      <c r="RZL3" s="18"/>
      <c r="RZM3" s="18"/>
      <c r="RZN3" s="18"/>
      <c r="RZO3" s="18"/>
      <c r="RZP3" s="18"/>
      <c r="RZQ3" s="18"/>
      <c r="RZR3" s="18"/>
      <c r="RZS3" s="18"/>
      <c r="RZT3" s="18"/>
      <c r="RZU3" s="18"/>
      <c r="RZV3" s="18"/>
      <c r="RZW3" s="18"/>
      <c r="RZX3" s="18"/>
      <c r="RZY3" s="18"/>
      <c r="RZZ3" s="18"/>
      <c r="SAA3" s="18"/>
      <c r="SAB3" s="18"/>
      <c r="SAC3" s="18"/>
      <c r="SAD3" s="18"/>
      <c r="SAE3" s="18"/>
      <c r="SAF3" s="18"/>
      <c r="SAG3" s="18"/>
      <c r="SAH3" s="18"/>
      <c r="SAI3" s="18"/>
      <c r="SAJ3" s="18"/>
      <c r="SAK3" s="18"/>
      <c r="SAL3" s="18"/>
      <c r="SAM3" s="18"/>
      <c r="SAN3" s="18"/>
      <c r="SAO3" s="18"/>
      <c r="SAP3" s="18"/>
      <c r="SAQ3" s="18"/>
      <c r="SAR3" s="18"/>
      <c r="SAS3" s="18"/>
      <c r="SAT3" s="18"/>
      <c r="SAU3" s="18"/>
      <c r="SAV3" s="18"/>
      <c r="SAW3" s="18"/>
      <c r="SAX3" s="18"/>
      <c r="SAY3" s="18"/>
      <c r="SAZ3" s="18"/>
      <c r="SBA3" s="18"/>
      <c r="SBB3" s="18"/>
      <c r="SBC3" s="18"/>
      <c r="SBD3" s="18"/>
      <c r="SBE3" s="18"/>
      <c r="SBF3" s="18"/>
      <c r="SBG3" s="18"/>
      <c r="SBH3" s="18"/>
      <c r="SBI3" s="18"/>
      <c r="SBJ3" s="18"/>
      <c r="SBK3" s="18"/>
      <c r="SBL3" s="18"/>
      <c r="SBM3" s="18"/>
      <c r="SBN3" s="18"/>
      <c r="SBO3" s="18"/>
      <c r="SBP3" s="18"/>
      <c r="SBQ3" s="18"/>
      <c r="SBR3" s="18"/>
      <c r="SBS3" s="18"/>
      <c r="SBT3" s="18"/>
      <c r="SBU3" s="18"/>
      <c r="SBV3" s="18"/>
      <c r="SBW3" s="18"/>
      <c r="SBX3" s="18"/>
      <c r="SBY3" s="18"/>
      <c r="SBZ3" s="18"/>
      <c r="SCA3" s="18"/>
      <c r="SCB3" s="18"/>
      <c r="SCC3" s="18"/>
      <c r="SCD3" s="18"/>
      <c r="SCE3" s="18"/>
      <c r="SCF3" s="18"/>
      <c r="SCG3" s="18"/>
      <c r="SCH3" s="18"/>
      <c r="SCI3" s="18"/>
      <c r="SCJ3" s="18"/>
      <c r="SCK3" s="18"/>
      <c r="SCL3" s="18"/>
      <c r="SCM3" s="18"/>
      <c r="SCN3" s="18"/>
      <c r="SCO3" s="18"/>
      <c r="SCP3" s="18"/>
      <c r="SCQ3" s="18"/>
      <c r="SCR3" s="18"/>
      <c r="SCS3" s="18"/>
      <c r="SCT3" s="18"/>
      <c r="SCU3" s="18"/>
      <c r="SCV3" s="18"/>
      <c r="SCW3" s="18"/>
      <c r="SCX3" s="18"/>
      <c r="SCY3" s="18"/>
      <c r="SCZ3" s="18"/>
      <c r="SDA3" s="18"/>
      <c r="SDB3" s="18"/>
      <c r="SDC3" s="18"/>
      <c r="SDD3" s="18"/>
      <c r="SDE3" s="18"/>
      <c r="SDF3" s="18"/>
      <c r="SDG3" s="18"/>
      <c r="SDH3" s="18"/>
      <c r="SDI3" s="18"/>
      <c r="SDJ3" s="18"/>
      <c r="SDK3" s="18"/>
      <c r="SDL3" s="18"/>
      <c r="SDM3" s="18"/>
      <c r="SDN3" s="18"/>
      <c r="SDO3" s="18"/>
      <c r="SDP3" s="18"/>
      <c r="SDQ3" s="18"/>
      <c r="SDR3" s="18"/>
      <c r="SDS3" s="18"/>
      <c r="SDT3" s="18"/>
      <c r="SDU3" s="18"/>
      <c r="SDV3" s="18"/>
      <c r="SDW3" s="18"/>
      <c r="SDX3" s="18"/>
      <c r="SDY3" s="18"/>
      <c r="SDZ3" s="18"/>
      <c r="SEA3" s="18"/>
      <c r="SEB3" s="18"/>
      <c r="SEC3" s="18"/>
      <c r="SED3" s="18"/>
      <c r="SEE3" s="18"/>
      <c r="SEF3" s="18"/>
      <c r="SEG3" s="18"/>
      <c r="SEH3" s="18"/>
      <c r="SEI3" s="18"/>
      <c r="SEJ3" s="18"/>
      <c r="SEK3" s="18"/>
      <c r="SEL3" s="18"/>
      <c r="SEM3" s="18"/>
      <c r="SEN3" s="18"/>
      <c r="SEO3" s="18"/>
      <c r="SEP3" s="18"/>
      <c r="SEQ3" s="18"/>
      <c r="SER3" s="18"/>
      <c r="SES3" s="18"/>
      <c r="SET3" s="18"/>
      <c r="SEU3" s="18"/>
      <c r="SEV3" s="18"/>
      <c r="SEW3" s="18"/>
      <c r="SEX3" s="18"/>
      <c r="SEY3" s="18"/>
      <c r="SEZ3" s="18"/>
      <c r="SFA3" s="18"/>
      <c r="SFB3" s="18"/>
      <c r="SFC3" s="18"/>
      <c r="SFD3" s="18"/>
      <c r="SFE3" s="18"/>
      <c r="SFF3" s="18"/>
      <c r="SFG3" s="18"/>
      <c r="SFH3" s="18"/>
      <c r="SFI3" s="18"/>
      <c r="SFJ3" s="18"/>
      <c r="SFK3" s="18"/>
      <c r="SFL3" s="18"/>
      <c r="SFM3" s="18"/>
      <c r="SFN3" s="18"/>
      <c r="SFO3" s="18"/>
      <c r="SFP3" s="18"/>
      <c r="SFQ3" s="18"/>
      <c r="SFR3" s="18"/>
      <c r="SFS3" s="18"/>
      <c r="SFT3" s="18"/>
      <c r="SFU3" s="18"/>
      <c r="SFV3" s="18"/>
      <c r="SFW3" s="18"/>
      <c r="SFX3" s="18"/>
      <c r="SFY3" s="18"/>
      <c r="SFZ3" s="18"/>
      <c r="SGA3" s="18"/>
      <c r="SGB3" s="18"/>
      <c r="SGC3" s="18"/>
      <c r="SGD3" s="18"/>
      <c r="SGE3" s="18"/>
      <c r="SGF3" s="18"/>
      <c r="SGG3" s="18"/>
      <c r="SGH3" s="18"/>
      <c r="SGI3" s="18"/>
      <c r="SGJ3" s="18"/>
      <c r="SGK3" s="18"/>
      <c r="SGL3" s="18"/>
      <c r="SGM3" s="18"/>
      <c r="SGN3" s="18"/>
      <c r="SGO3" s="18"/>
      <c r="SGP3" s="18"/>
      <c r="SGQ3" s="18"/>
      <c r="SGR3" s="18"/>
      <c r="SGS3" s="18"/>
      <c r="SGT3" s="18"/>
      <c r="SGU3" s="18"/>
      <c r="SGV3" s="18"/>
      <c r="SGW3" s="18"/>
      <c r="SGX3" s="18"/>
      <c r="SGY3" s="18"/>
      <c r="SGZ3" s="18"/>
      <c r="SHA3" s="18"/>
      <c r="SHB3" s="18"/>
      <c r="SHC3" s="18"/>
      <c r="SHD3" s="18"/>
      <c r="SHE3" s="18"/>
      <c r="SHF3" s="18"/>
      <c r="SHG3" s="18"/>
      <c r="SHH3" s="18"/>
      <c r="SHI3" s="18"/>
      <c r="SHJ3" s="18"/>
      <c r="SHK3" s="18"/>
      <c r="SHL3" s="18"/>
      <c r="SHM3" s="18"/>
      <c r="SHN3" s="18"/>
      <c r="SHO3" s="18"/>
      <c r="SHP3" s="18"/>
      <c r="SHQ3" s="18"/>
      <c r="SHR3" s="18"/>
      <c r="SHS3" s="18"/>
      <c r="SHT3" s="18"/>
      <c r="SHU3" s="18"/>
      <c r="SHV3" s="18"/>
      <c r="SHW3" s="18"/>
      <c r="SHX3" s="18"/>
      <c r="SHY3" s="18"/>
      <c r="SHZ3" s="18"/>
      <c r="SIA3" s="18"/>
      <c r="SIB3" s="18"/>
      <c r="SIC3" s="18"/>
      <c r="SID3" s="18"/>
      <c r="SIE3" s="18"/>
      <c r="SIF3" s="18"/>
      <c r="SIG3" s="18"/>
      <c r="SIH3" s="18"/>
      <c r="SII3" s="18"/>
      <c r="SIJ3" s="18"/>
      <c r="SIK3" s="18"/>
      <c r="SIL3" s="18"/>
      <c r="SIM3" s="18"/>
      <c r="SIN3" s="18"/>
      <c r="SIO3" s="18"/>
      <c r="SIP3" s="18"/>
      <c r="SIQ3" s="18"/>
      <c r="SIR3" s="18"/>
      <c r="SIS3" s="18"/>
      <c r="SIT3" s="18"/>
      <c r="SIU3" s="18"/>
      <c r="SIV3" s="18"/>
      <c r="SIW3" s="18"/>
      <c r="SIX3" s="18"/>
      <c r="SIY3" s="18"/>
      <c r="SIZ3" s="18"/>
      <c r="SJA3" s="18"/>
      <c r="SJB3" s="18"/>
      <c r="SJC3" s="18"/>
      <c r="SJD3" s="18"/>
      <c r="SJE3" s="18"/>
      <c r="SJF3" s="18"/>
      <c r="SJG3" s="18"/>
      <c r="SJH3" s="18"/>
      <c r="SJI3" s="18"/>
      <c r="SJJ3" s="18"/>
      <c r="SJK3" s="18"/>
      <c r="SJL3" s="18"/>
      <c r="SJM3" s="18"/>
      <c r="SJN3" s="18"/>
      <c r="SJO3" s="18"/>
      <c r="SJP3" s="18"/>
      <c r="SJQ3" s="18"/>
      <c r="SJR3" s="18"/>
      <c r="SJS3" s="18"/>
      <c r="SJT3" s="18"/>
      <c r="SJU3" s="18"/>
      <c r="SJV3" s="18"/>
      <c r="SJW3" s="18"/>
      <c r="SJX3" s="18"/>
      <c r="SJY3" s="18"/>
      <c r="SJZ3" s="18"/>
      <c r="SKA3" s="18"/>
      <c r="SKB3" s="18"/>
      <c r="SKC3" s="18"/>
      <c r="SKD3" s="18"/>
      <c r="SKE3" s="18"/>
      <c r="SKF3" s="18"/>
      <c r="SKG3" s="18"/>
      <c r="SKH3" s="18"/>
      <c r="SKI3" s="18"/>
      <c r="SKJ3" s="18"/>
      <c r="SKK3" s="18"/>
      <c r="SKL3" s="18"/>
      <c r="SKM3" s="18"/>
      <c r="SKN3" s="18"/>
      <c r="SKO3" s="18"/>
      <c r="SKP3" s="18"/>
      <c r="SKQ3" s="18"/>
      <c r="SKR3" s="18"/>
      <c r="SKS3" s="18"/>
      <c r="SKT3" s="18"/>
      <c r="SKU3" s="18"/>
      <c r="SKV3" s="18"/>
      <c r="SKW3" s="18"/>
      <c r="SKX3" s="18"/>
      <c r="SKY3" s="18"/>
      <c r="SKZ3" s="18"/>
      <c r="SLA3" s="18"/>
      <c r="SLB3" s="18"/>
      <c r="SLC3" s="18"/>
      <c r="SLD3" s="18"/>
      <c r="SLE3" s="18"/>
      <c r="SLF3" s="18"/>
      <c r="SLG3" s="18"/>
      <c r="SLH3" s="18"/>
      <c r="SLI3" s="18"/>
      <c r="SLJ3" s="18"/>
      <c r="SLK3" s="18"/>
      <c r="SLL3" s="18"/>
      <c r="SLM3" s="18"/>
      <c r="SLN3" s="18"/>
      <c r="SLO3" s="18"/>
      <c r="SLP3" s="18"/>
      <c r="SLQ3" s="18"/>
      <c r="SLR3" s="18"/>
      <c r="SLS3" s="18"/>
      <c r="SLT3" s="18"/>
      <c r="SLU3" s="18"/>
      <c r="SLV3" s="18"/>
      <c r="SLW3" s="18"/>
      <c r="SLX3" s="18"/>
      <c r="SLY3" s="18"/>
      <c r="SLZ3" s="18"/>
      <c r="SMA3" s="18"/>
      <c r="SMB3" s="18"/>
      <c r="SMC3" s="18"/>
      <c r="SMD3" s="18"/>
      <c r="SME3" s="18"/>
      <c r="SMF3" s="18"/>
      <c r="SMG3" s="18"/>
      <c r="SMH3" s="18"/>
      <c r="SMI3" s="18"/>
      <c r="SMJ3" s="18"/>
      <c r="SMK3" s="18"/>
      <c r="SML3" s="18"/>
      <c r="SMM3" s="18"/>
      <c r="SMN3" s="18"/>
      <c r="SMO3" s="18"/>
      <c r="SMP3" s="18"/>
      <c r="SMQ3" s="18"/>
      <c r="SMR3" s="18"/>
      <c r="SMS3" s="18"/>
      <c r="SMT3" s="18"/>
      <c r="SMU3" s="18"/>
      <c r="SMV3" s="18"/>
      <c r="SMW3" s="18"/>
      <c r="SMX3" s="18"/>
      <c r="SMY3" s="18"/>
      <c r="SMZ3" s="18"/>
      <c r="SNA3" s="18"/>
      <c r="SNB3" s="18"/>
      <c r="SNC3" s="18"/>
      <c r="SND3" s="18"/>
      <c r="SNE3" s="18"/>
      <c r="SNF3" s="18"/>
      <c r="SNG3" s="18"/>
      <c r="SNH3" s="18"/>
      <c r="SNI3" s="18"/>
      <c r="SNJ3" s="18"/>
      <c r="SNK3" s="18"/>
      <c r="SNL3" s="18"/>
      <c r="SNM3" s="18"/>
      <c r="SNN3" s="18"/>
      <c r="SNO3" s="18"/>
      <c r="SNP3" s="18"/>
      <c r="SNQ3" s="18"/>
      <c r="SNR3" s="18"/>
      <c r="SNS3" s="18"/>
      <c r="SNT3" s="18"/>
      <c r="SNU3" s="18"/>
      <c r="SNV3" s="18"/>
      <c r="SNW3" s="18"/>
      <c r="SNX3" s="18"/>
      <c r="SNY3" s="18"/>
      <c r="SNZ3" s="18"/>
      <c r="SOA3" s="18"/>
      <c r="SOB3" s="18"/>
      <c r="SOC3" s="18"/>
      <c r="SOD3" s="18"/>
      <c r="SOE3" s="18"/>
      <c r="SOF3" s="18"/>
      <c r="SOG3" s="18"/>
      <c r="SOH3" s="18"/>
      <c r="SOI3" s="18"/>
      <c r="SOJ3" s="18"/>
      <c r="SOK3" s="18"/>
      <c r="SOL3" s="18"/>
      <c r="SOM3" s="18"/>
      <c r="SON3" s="18"/>
      <c r="SOO3" s="18"/>
      <c r="SOP3" s="18"/>
      <c r="SOQ3" s="18"/>
      <c r="SOR3" s="18"/>
      <c r="SOS3" s="18"/>
      <c r="SOT3" s="18"/>
      <c r="SOU3" s="18"/>
      <c r="SOV3" s="18"/>
      <c r="SOW3" s="18"/>
      <c r="SOX3" s="18"/>
      <c r="SOY3" s="18"/>
      <c r="SOZ3" s="18"/>
      <c r="SPA3" s="18"/>
      <c r="SPB3" s="18"/>
      <c r="SPC3" s="18"/>
      <c r="SPD3" s="18"/>
      <c r="SPE3" s="18"/>
      <c r="SPF3" s="18"/>
      <c r="SPG3" s="18"/>
      <c r="SPH3" s="18"/>
      <c r="SPI3" s="18"/>
      <c r="SPJ3" s="18"/>
      <c r="SPK3" s="18"/>
      <c r="SPL3" s="18"/>
      <c r="SPM3" s="18"/>
      <c r="SPN3" s="18"/>
      <c r="SPO3" s="18"/>
      <c r="SPP3" s="18"/>
      <c r="SPQ3" s="18"/>
      <c r="SPR3" s="18"/>
      <c r="SPS3" s="18"/>
      <c r="SPT3" s="18"/>
      <c r="SPU3" s="18"/>
      <c r="SPV3" s="18"/>
      <c r="SPW3" s="18"/>
      <c r="SPX3" s="18"/>
      <c r="SPY3" s="18"/>
      <c r="SPZ3" s="18"/>
      <c r="SQA3" s="18"/>
      <c r="SQB3" s="18"/>
      <c r="SQC3" s="18"/>
      <c r="SQD3" s="18"/>
      <c r="SQE3" s="18"/>
      <c r="SQF3" s="18"/>
      <c r="SQG3" s="18"/>
      <c r="SQH3" s="18"/>
      <c r="SQI3" s="18"/>
      <c r="SQJ3" s="18"/>
      <c r="SQK3" s="18"/>
      <c r="SQL3" s="18"/>
      <c r="SQM3" s="18"/>
      <c r="SQN3" s="18"/>
      <c r="SQO3" s="18"/>
      <c r="SQP3" s="18"/>
      <c r="SQQ3" s="18"/>
      <c r="SQR3" s="18"/>
      <c r="SQS3" s="18"/>
      <c r="SQT3" s="18"/>
      <c r="SQU3" s="18"/>
      <c r="SQV3" s="18"/>
      <c r="SQW3" s="18"/>
      <c r="SQX3" s="18"/>
      <c r="SQY3" s="18"/>
      <c r="SQZ3" s="18"/>
      <c r="SRA3" s="18"/>
      <c r="SRB3" s="18"/>
      <c r="SRC3" s="18"/>
      <c r="SRD3" s="18"/>
      <c r="SRE3" s="18"/>
      <c r="SRF3" s="18"/>
      <c r="SRG3" s="18"/>
      <c r="SRH3" s="18"/>
      <c r="SRI3" s="18"/>
      <c r="SRJ3" s="18"/>
      <c r="SRK3" s="18"/>
      <c r="SRL3" s="18"/>
      <c r="SRM3" s="18"/>
      <c r="SRN3" s="18"/>
      <c r="SRO3" s="18"/>
      <c r="SRP3" s="18"/>
      <c r="SRQ3" s="18"/>
      <c r="SRR3" s="18"/>
      <c r="SRS3" s="18"/>
      <c r="SRT3" s="18"/>
      <c r="SRU3" s="18"/>
      <c r="SRV3" s="18"/>
      <c r="SRW3" s="18"/>
      <c r="SRX3" s="18"/>
      <c r="SRY3" s="18"/>
      <c r="SRZ3" s="18"/>
      <c r="SSA3" s="18"/>
      <c r="SSB3" s="18"/>
      <c r="SSC3" s="18"/>
      <c r="SSD3" s="18"/>
      <c r="SSE3" s="18"/>
      <c r="SSF3" s="18"/>
      <c r="SSG3" s="18"/>
      <c r="SSH3" s="18"/>
      <c r="SSI3" s="18"/>
      <c r="SSJ3" s="18"/>
      <c r="SSK3" s="18"/>
      <c r="SSL3" s="18"/>
      <c r="SSM3" s="18"/>
      <c r="SSN3" s="18"/>
      <c r="SSO3" s="18"/>
      <c r="SSP3" s="18"/>
      <c r="SSQ3" s="18"/>
      <c r="SSR3" s="18"/>
      <c r="SSS3" s="18"/>
      <c r="SST3" s="18"/>
      <c r="SSU3" s="18"/>
      <c r="SSV3" s="18"/>
      <c r="SSW3" s="18"/>
      <c r="SSX3" s="18"/>
      <c r="SSY3" s="18"/>
      <c r="SSZ3" s="18"/>
      <c r="STA3" s="18"/>
      <c r="STB3" s="18"/>
      <c r="STC3" s="18"/>
      <c r="STD3" s="18"/>
      <c r="STE3" s="18"/>
      <c r="STF3" s="18"/>
      <c r="STG3" s="18"/>
      <c r="STH3" s="18"/>
      <c r="STI3" s="18"/>
      <c r="STJ3" s="18"/>
      <c r="STK3" s="18"/>
      <c r="STL3" s="18"/>
      <c r="STM3" s="18"/>
      <c r="STN3" s="18"/>
      <c r="STO3" s="18"/>
      <c r="STP3" s="18"/>
      <c r="STQ3" s="18"/>
      <c r="STR3" s="18"/>
      <c r="STS3" s="18"/>
      <c r="STT3" s="18"/>
      <c r="STU3" s="18"/>
      <c r="STV3" s="18"/>
      <c r="STW3" s="18"/>
      <c r="STX3" s="18"/>
      <c r="STY3" s="18"/>
      <c r="STZ3" s="18"/>
      <c r="SUA3" s="18"/>
      <c r="SUB3" s="18"/>
      <c r="SUC3" s="18"/>
      <c r="SUD3" s="18"/>
      <c r="SUE3" s="18"/>
      <c r="SUF3" s="18"/>
      <c r="SUG3" s="18"/>
      <c r="SUH3" s="18"/>
      <c r="SUI3" s="18"/>
      <c r="SUJ3" s="18"/>
      <c r="SUK3" s="18"/>
      <c r="SUL3" s="18"/>
      <c r="SUM3" s="18"/>
      <c r="SUN3" s="18"/>
      <c r="SUO3" s="18"/>
      <c r="SUP3" s="18"/>
      <c r="SUQ3" s="18"/>
      <c r="SUR3" s="18"/>
      <c r="SUS3" s="18"/>
      <c r="SUT3" s="18"/>
      <c r="SUU3" s="18"/>
      <c r="SUV3" s="18"/>
      <c r="SUW3" s="18"/>
      <c r="SUX3" s="18"/>
      <c r="SUY3" s="18"/>
      <c r="SUZ3" s="18"/>
      <c r="SVA3" s="18"/>
      <c r="SVB3" s="18"/>
      <c r="SVC3" s="18"/>
      <c r="SVD3" s="18"/>
      <c r="SVE3" s="18"/>
      <c r="SVF3" s="18"/>
      <c r="SVG3" s="18"/>
      <c r="SVH3" s="18"/>
      <c r="SVI3" s="18"/>
      <c r="SVJ3" s="18"/>
      <c r="SVK3" s="18"/>
      <c r="SVL3" s="18"/>
      <c r="SVM3" s="18"/>
      <c r="SVN3" s="18"/>
      <c r="SVO3" s="18"/>
      <c r="SVP3" s="18"/>
      <c r="SVQ3" s="18"/>
      <c r="SVR3" s="18"/>
      <c r="SVS3" s="18"/>
      <c r="SVT3" s="18"/>
      <c r="SVU3" s="18"/>
      <c r="SVV3" s="18"/>
      <c r="SVW3" s="18"/>
      <c r="SVX3" s="18"/>
      <c r="SVY3" s="18"/>
      <c r="SVZ3" s="18"/>
      <c r="SWA3" s="18"/>
      <c r="SWB3" s="18"/>
      <c r="SWC3" s="18"/>
      <c r="SWD3" s="18"/>
      <c r="SWE3" s="18"/>
      <c r="SWF3" s="18"/>
      <c r="SWG3" s="18"/>
      <c r="SWH3" s="18"/>
      <c r="SWI3" s="18"/>
      <c r="SWJ3" s="18"/>
      <c r="SWK3" s="18"/>
      <c r="SWL3" s="18"/>
      <c r="SWM3" s="18"/>
      <c r="SWN3" s="18"/>
      <c r="SWO3" s="18"/>
      <c r="SWP3" s="18"/>
      <c r="SWQ3" s="18"/>
      <c r="SWR3" s="18"/>
      <c r="SWS3" s="18"/>
      <c r="SWT3" s="18"/>
      <c r="SWU3" s="18"/>
      <c r="SWV3" s="18"/>
      <c r="SWW3" s="18"/>
      <c r="SWX3" s="18"/>
      <c r="SWY3" s="18"/>
      <c r="SWZ3" s="18"/>
      <c r="SXA3" s="18"/>
      <c r="SXB3" s="18"/>
      <c r="SXC3" s="18"/>
      <c r="SXD3" s="18"/>
      <c r="SXE3" s="18"/>
      <c r="SXF3" s="18"/>
      <c r="SXG3" s="18"/>
      <c r="SXH3" s="18"/>
      <c r="SXI3" s="18"/>
      <c r="SXJ3" s="18"/>
      <c r="SXK3" s="18"/>
      <c r="SXL3" s="18"/>
      <c r="SXM3" s="18"/>
      <c r="SXN3" s="18"/>
      <c r="SXO3" s="18"/>
      <c r="SXP3" s="18"/>
      <c r="SXQ3" s="18"/>
      <c r="SXR3" s="18"/>
      <c r="SXS3" s="18"/>
      <c r="SXT3" s="18"/>
      <c r="SXU3" s="18"/>
      <c r="SXV3" s="18"/>
      <c r="SXW3" s="18"/>
      <c r="SXX3" s="18"/>
      <c r="SXY3" s="18"/>
      <c r="SXZ3" s="18"/>
      <c r="SYA3" s="18"/>
      <c r="SYB3" s="18"/>
      <c r="SYC3" s="18"/>
      <c r="SYD3" s="18"/>
      <c r="SYE3" s="18"/>
      <c r="SYF3" s="18"/>
      <c r="SYG3" s="18"/>
      <c r="SYH3" s="18"/>
      <c r="SYI3" s="18"/>
      <c r="SYJ3" s="18"/>
      <c r="SYK3" s="18"/>
      <c r="SYL3" s="18"/>
      <c r="SYM3" s="18"/>
      <c r="SYN3" s="18"/>
      <c r="SYO3" s="18"/>
      <c r="SYP3" s="18"/>
      <c r="SYQ3" s="18"/>
      <c r="SYR3" s="18"/>
      <c r="SYS3" s="18"/>
      <c r="SYT3" s="18"/>
      <c r="SYU3" s="18"/>
      <c r="SYV3" s="18"/>
      <c r="SYW3" s="18"/>
      <c r="SYX3" s="18"/>
      <c r="SYY3" s="18"/>
      <c r="SYZ3" s="18"/>
      <c r="SZA3" s="18"/>
      <c r="SZB3" s="18"/>
      <c r="SZC3" s="18"/>
      <c r="SZD3" s="18"/>
      <c r="SZE3" s="18"/>
      <c r="SZF3" s="18"/>
      <c r="SZG3" s="18"/>
      <c r="SZH3" s="18"/>
      <c r="SZI3" s="18"/>
      <c r="SZJ3" s="18"/>
      <c r="SZK3" s="18"/>
      <c r="SZL3" s="18"/>
      <c r="SZM3" s="18"/>
      <c r="SZN3" s="18"/>
      <c r="SZO3" s="18"/>
      <c r="SZP3" s="18"/>
      <c r="SZQ3" s="18"/>
      <c r="SZR3" s="18"/>
      <c r="SZS3" s="18"/>
      <c r="SZT3" s="18"/>
      <c r="SZU3" s="18"/>
      <c r="SZV3" s="18"/>
      <c r="SZW3" s="18"/>
      <c r="SZX3" s="18"/>
      <c r="SZY3" s="18"/>
      <c r="SZZ3" s="18"/>
      <c r="TAA3" s="18"/>
      <c r="TAB3" s="18"/>
      <c r="TAC3" s="18"/>
      <c r="TAD3" s="18"/>
      <c r="TAE3" s="18"/>
      <c r="TAF3" s="18"/>
      <c r="TAG3" s="18"/>
      <c r="TAH3" s="18"/>
      <c r="TAI3" s="18"/>
      <c r="TAJ3" s="18"/>
      <c r="TAK3" s="18"/>
      <c r="TAL3" s="18"/>
      <c r="TAM3" s="18"/>
      <c r="TAN3" s="18"/>
      <c r="TAO3" s="18"/>
      <c r="TAP3" s="18"/>
      <c r="TAQ3" s="18"/>
      <c r="TAR3" s="18"/>
      <c r="TAS3" s="18"/>
      <c r="TAT3" s="18"/>
      <c r="TAU3" s="18"/>
      <c r="TAV3" s="18"/>
      <c r="TAW3" s="18"/>
      <c r="TAX3" s="18"/>
      <c r="TAY3" s="18"/>
      <c r="TAZ3" s="18"/>
      <c r="TBA3" s="18"/>
      <c r="TBB3" s="18"/>
      <c r="TBC3" s="18"/>
      <c r="TBD3" s="18"/>
      <c r="TBE3" s="18"/>
      <c r="TBF3" s="18"/>
      <c r="TBG3" s="18"/>
      <c r="TBH3" s="18"/>
      <c r="TBI3" s="18"/>
      <c r="TBJ3" s="18"/>
      <c r="TBK3" s="18"/>
      <c r="TBL3" s="18"/>
      <c r="TBM3" s="18"/>
      <c r="TBN3" s="18"/>
      <c r="TBO3" s="18"/>
      <c r="TBP3" s="18"/>
      <c r="TBQ3" s="18"/>
      <c r="TBR3" s="18"/>
      <c r="TBS3" s="18"/>
      <c r="TBT3" s="18"/>
      <c r="TBU3" s="18"/>
      <c r="TBV3" s="18"/>
      <c r="TBW3" s="18"/>
      <c r="TBX3" s="18"/>
      <c r="TBY3" s="18"/>
      <c r="TBZ3" s="18"/>
      <c r="TCA3" s="18"/>
      <c r="TCB3" s="18"/>
      <c r="TCC3" s="18"/>
      <c r="TCD3" s="18"/>
      <c r="TCE3" s="18"/>
      <c r="TCF3" s="18"/>
      <c r="TCG3" s="18"/>
      <c r="TCH3" s="18"/>
      <c r="TCI3" s="18"/>
      <c r="TCJ3" s="18"/>
      <c r="TCK3" s="18"/>
      <c r="TCL3" s="18"/>
      <c r="TCM3" s="18"/>
      <c r="TCN3" s="18"/>
      <c r="TCO3" s="18"/>
      <c r="TCP3" s="18"/>
      <c r="TCQ3" s="18"/>
      <c r="TCR3" s="18"/>
      <c r="TCS3" s="18"/>
      <c r="TCT3" s="18"/>
      <c r="TCU3" s="18"/>
      <c r="TCV3" s="18"/>
      <c r="TCW3" s="18"/>
      <c r="TCX3" s="18"/>
      <c r="TCY3" s="18"/>
      <c r="TCZ3" s="18"/>
      <c r="TDA3" s="18"/>
      <c r="TDB3" s="18"/>
      <c r="TDC3" s="18"/>
      <c r="TDD3" s="18"/>
      <c r="TDE3" s="18"/>
      <c r="TDF3" s="18"/>
      <c r="TDG3" s="18"/>
      <c r="TDH3" s="18"/>
      <c r="TDI3" s="18"/>
      <c r="TDJ3" s="18"/>
      <c r="TDK3" s="18"/>
      <c r="TDL3" s="18"/>
      <c r="TDM3" s="18"/>
      <c r="TDN3" s="18"/>
      <c r="TDO3" s="18"/>
      <c r="TDP3" s="18"/>
      <c r="TDQ3" s="18"/>
      <c r="TDR3" s="18"/>
      <c r="TDS3" s="18"/>
      <c r="TDT3" s="18"/>
      <c r="TDU3" s="18"/>
      <c r="TDV3" s="18"/>
      <c r="TDW3" s="18"/>
      <c r="TDX3" s="18"/>
      <c r="TDY3" s="18"/>
      <c r="TDZ3" s="18"/>
      <c r="TEA3" s="18"/>
      <c r="TEB3" s="18"/>
      <c r="TEC3" s="18"/>
      <c r="TED3" s="18"/>
      <c r="TEE3" s="18"/>
      <c r="TEF3" s="18"/>
      <c r="TEG3" s="18"/>
      <c r="TEH3" s="18"/>
      <c r="TEI3" s="18"/>
      <c r="TEJ3" s="18"/>
      <c r="TEK3" s="18"/>
      <c r="TEL3" s="18"/>
      <c r="TEM3" s="18"/>
      <c r="TEN3" s="18"/>
      <c r="TEO3" s="18"/>
      <c r="TEP3" s="18"/>
      <c r="TEQ3" s="18"/>
      <c r="TER3" s="18"/>
      <c r="TES3" s="18"/>
      <c r="TET3" s="18"/>
      <c r="TEU3" s="18"/>
      <c r="TEV3" s="18"/>
      <c r="TEW3" s="18"/>
      <c r="TEX3" s="18"/>
      <c r="TEY3" s="18"/>
      <c r="TEZ3" s="18"/>
      <c r="TFA3" s="18"/>
      <c r="TFB3" s="18"/>
      <c r="TFC3" s="18"/>
      <c r="TFD3" s="18"/>
      <c r="TFE3" s="18"/>
      <c r="TFF3" s="18"/>
      <c r="TFG3" s="18"/>
      <c r="TFH3" s="18"/>
      <c r="TFI3" s="18"/>
      <c r="TFJ3" s="18"/>
      <c r="TFK3" s="18"/>
      <c r="TFL3" s="18"/>
      <c r="TFM3" s="18"/>
      <c r="TFN3" s="18"/>
      <c r="TFO3" s="18"/>
      <c r="TFP3" s="18"/>
      <c r="TFQ3" s="18"/>
      <c r="TFR3" s="18"/>
      <c r="TFS3" s="18"/>
      <c r="TFT3" s="18"/>
      <c r="TFU3" s="18"/>
      <c r="TFV3" s="18"/>
      <c r="TFW3" s="18"/>
      <c r="TFX3" s="18"/>
      <c r="TFY3" s="18"/>
      <c r="TFZ3" s="18"/>
      <c r="TGA3" s="18"/>
      <c r="TGB3" s="18"/>
      <c r="TGC3" s="18"/>
      <c r="TGD3" s="18"/>
      <c r="TGE3" s="18"/>
      <c r="TGF3" s="18"/>
      <c r="TGG3" s="18"/>
      <c r="TGH3" s="18"/>
      <c r="TGI3" s="18"/>
      <c r="TGJ3" s="18"/>
      <c r="TGK3" s="18"/>
      <c r="TGL3" s="18"/>
      <c r="TGM3" s="18"/>
      <c r="TGN3" s="18"/>
      <c r="TGO3" s="18"/>
      <c r="TGP3" s="18"/>
      <c r="TGQ3" s="18"/>
      <c r="TGR3" s="18"/>
      <c r="TGS3" s="18"/>
      <c r="TGT3" s="18"/>
      <c r="TGU3" s="18"/>
      <c r="TGV3" s="18"/>
      <c r="TGW3" s="18"/>
      <c r="TGX3" s="18"/>
      <c r="TGY3" s="18"/>
      <c r="TGZ3" s="18"/>
      <c r="THA3" s="18"/>
      <c r="THB3" s="18"/>
      <c r="THC3" s="18"/>
      <c r="THD3" s="18"/>
      <c r="THE3" s="18"/>
      <c r="THF3" s="18"/>
      <c r="THG3" s="18"/>
      <c r="THH3" s="18"/>
      <c r="THI3" s="18"/>
      <c r="THJ3" s="18"/>
      <c r="THK3" s="18"/>
      <c r="THL3" s="18"/>
      <c r="THM3" s="18"/>
      <c r="THN3" s="18"/>
      <c r="THO3" s="18"/>
      <c r="THP3" s="18"/>
      <c r="THQ3" s="18"/>
      <c r="THR3" s="18"/>
      <c r="THS3" s="18"/>
      <c r="THT3" s="18"/>
      <c r="THU3" s="18"/>
      <c r="THV3" s="18"/>
      <c r="THW3" s="18"/>
      <c r="THX3" s="18"/>
      <c r="THY3" s="18"/>
      <c r="THZ3" s="18"/>
      <c r="TIA3" s="18"/>
      <c r="TIB3" s="18"/>
      <c r="TIC3" s="18"/>
      <c r="TID3" s="18"/>
      <c r="TIE3" s="18"/>
      <c r="TIF3" s="18"/>
      <c r="TIG3" s="18"/>
      <c r="TIH3" s="18"/>
      <c r="TII3" s="18"/>
      <c r="TIJ3" s="18"/>
      <c r="TIK3" s="18"/>
      <c r="TIL3" s="18"/>
      <c r="TIM3" s="18"/>
      <c r="TIN3" s="18"/>
      <c r="TIO3" s="18"/>
      <c r="TIP3" s="18"/>
      <c r="TIQ3" s="18"/>
      <c r="TIR3" s="18"/>
      <c r="TIS3" s="18"/>
      <c r="TIT3" s="18"/>
      <c r="TIU3" s="18"/>
      <c r="TIV3" s="18"/>
      <c r="TIW3" s="18"/>
      <c r="TIX3" s="18"/>
      <c r="TIY3" s="18"/>
      <c r="TIZ3" s="18"/>
      <c r="TJA3" s="18"/>
      <c r="TJB3" s="18"/>
      <c r="TJC3" s="18"/>
      <c r="TJD3" s="18"/>
      <c r="TJE3" s="18"/>
      <c r="TJF3" s="18"/>
      <c r="TJG3" s="18"/>
      <c r="TJH3" s="18"/>
      <c r="TJI3" s="18"/>
      <c r="TJJ3" s="18"/>
      <c r="TJK3" s="18"/>
      <c r="TJL3" s="18"/>
      <c r="TJM3" s="18"/>
      <c r="TJN3" s="18"/>
      <c r="TJO3" s="18"/>
      <c r="TJP3" s="18"/>
      <c r="TJQ3" s="18"/>
      <c r="TJR3" s="18"/>
      <c r="TJS3" s="18"/>
      <c r="TJT3" s="18"/>
      <c r="TJU3" s="18"/>
      <c r="TJV3" s="18"/>
      <c r="TJW3" s="18"/>
      <c r="TJX3" s="18"/>
      <c r="TJY3" s="18"/>
      <c r="TJZ3" s="18"/>
      <c r="TKA3" s="18"/>
      <c r="TKB3" s="18"/>
      <c r="TKC3" s="18"/>
      <c r="TKD3" s="18"/>
      <c r="TKE3" s="18"/>
      <c r="TKF3" s="18"/>
      <c r="TKG3" s="18"/>
      <c r="TKH3" s="18"/>
      <c r="TKI3" s="18"/>
      <c r="TKJ3" s="18"/>
      <c r="TKK3" s="18"/>
      <c r="TKL3" s="18"/>
      <c r="TKM3" s="18"/>
      <c r="TKN3" s="18"/>
      <c r="TKO3" s="18"/>
      <c r="TKP3" s="18"/>
      <c r="TKQ3" s="18"/>
      <c r="TKR3" s="18"/>
      <c r="TKS3" s="18"/>
      <c r="TKT3" s="18"/>
      <c r="TKU3" s="18"/>
      <c r="TKV3" s="18"/>
      <c r="TKW3" s="18"/>
      <c r="TKX3" s="18"/>
      <c r="TKY3" s="18"/>
      <c r="TKZ3" s="18"/>
      <c r="TLA3" s="18"/>
      <c r="TLB3" s="18"/>
      <c r="TLC3" s="18"/>
      <c r="TLD3" s="18"/>
      <c r="TLE3" s="18"/>
      <c r="TLF3" s="18"/>
      <c r="TLG3" s="18"/>
      <c r="TLH3" s="18"/>
      <c r="TLI3" s="18"/>
      <c r="TLJ3" s="18"/>
      <c r="TLK3" s="18"/>
      <c r="TLL3" s="18"/>
      <c r="TLM3" s="18"/>
      <c r="TLN3" s="18"/>
      <c r="TLO3" s="18"/>
      <c r="TLP3" s="18"/>
      <c r="TLQ3" s="18"/>
      <c r="TLR3" s="18"/>
      <c r="TLS3" s="18"/>
      <c r="TLT3" s="18"/>
      <c r="TLU3" s="18"/>
      <c r="TLV3" s="18"/>
      <c r="TLW3" s="18"/>
      <c r="TLX3" s="18"/>
      <c r="TLY3" s="18"/>
      <c r="TLZ3" s="18"/>
      <c r="TMA3" s="18"/>
      <c r="TMB3" s="18"/>
      <c r="TMC3" s="18"/>
      <c r="TMD3" s="18"/>
      <c r="TME3" s="18"/>
      <c r="TMF3" s="18"/>
      <c r="TMG3" s="18"/>
      <c r="TMH3" s="18"/>
      <c r="TMI3" s="18"/>
      <c r="TMJ3" s="18"/>
      <c r="TMK3" s="18"/>
      <c r="TML3" s="18"/>
      <c r="TMM3" s="18"/>
      <c r="TMN3" s="18"/>
      <c r="TMO3" s="18"/>
      <c r="TMP3" s="18"/>
      <c r="TMQ3" s="18"/>
      <c r="TMR3" s="18"/>
      <c r="TMS3" s="18"/>
      <c r="TMT3" s="18"/>
      <c r="TMU3" s="18"/>
      <c r="TMV3" s="18"/>
      <c r="TMW3" s="18"/>
      <c r="TMX3" s="18"/>
      <c r="TMY3" s="18"/>
      <c r="TMZ3" s="18"/>
      <c r="TNA3" s="18"/>
      <c r="TNB3" s="18"/>
      <c r="TNC3" s="18"/>
      <c r="TND3" s="18"/>
      <c r="TNE3" s="18"/>
      <c r="TNF3" s="18"/>
      <c r="TNG3" s="18"/>
      <c r="TNH3" s="18"/>
      <c r="TNI3" s="18"/>
      <c r="TNJ3" s="18"/>
      <c r="TNK3" s="18"/>
      <c r="TNL3" s="18"/>
      <c r="TNM3" s="18"/>
      <c r="TNN3" s="18"/>
      <c r="TNO3" s="18"/>
      <c r="TNP3" s="18"/>
      <c r="TNQ3" s="18"/>
      <c r="TNR3" s="18"/>
      <c r="TNS3" s="18"/>
      <c r="TNT3" s="18"/>
      <c r="TNU3" s="18"/>
      <c r="TNV3" s="18"/>
      <c r="TNW3" s="18"/>
      <c r="TNX3" s="18"/>
      <c r="TNY3" s="18"/>
      <c r="TNZ3" s="18"/>
      <c r="TOA3" s="18"/>
      <c r="TOB3" s="18"/>
      <c r="TOC3" s="18"/>
      <c r="TOD3" s="18"/>
      <c r="TOE3" s="18"/>
      <c r="TOF3" s="18"/>
      <c r="TOG3" s="18"/>
      <c r="TOH3" s="18"/>
      <c r="TOI3" s="18"/>
      <c r="TOJ3" s="18"/>
      <c r="TOK3" s="18"/>
      <c r="TOL3" s="18"/>
      <c r="TOM3" s="18"/>
      <c r="TON3" s="18"/>
      <c r="TOO3" s="18"/>
      <c r="TOP3" s="18"/>
      <c r="TOQ3" s="18"/>
      <c r="TOR3" s="18"/>
      <c r="TOS3" s="18"/>
      <c r="TOT3" s="18"/>
      <c r="TOU3" s="18"/>
      <c r="TOV3" s="18"/>
      <c r="TOW3" s="18"/>
      <c r="TOX3" s="18"/>
      <c r="TOY3" s="18"/>
      <c r="TOZ3" s="18"/>
      <c r="TPA3" s="18"/>
      <c r="TPB3" s="18"/>
      <c r="TPC3" s="18"/>
      <c r="TPD3" s="18"/>
      <c r="TPE3" s="18"/>
      <c r="TPF3" s="18"/>
      <c r="TPG3" s="18"/>
      <c r="TPH3" s="18"/>
      <c r="TPI3" s="18"/>
      <c r="TPJ3" s="18"/>
      <c r="TPK3" s="18"/>
      <c r="TPL3" s="18"/>
      <c r="TPM3" s="18"/>
      <c r="TPN3" s="18"/>
      <c r="TPO3" s="18"/>
      <c r="TPP3" s="18"/>
      <c r="TPQ3" s="18"/>
      <c r="TPR3" s="18"/>
      <c r="TPS3" s="18"/>
      <c r="TPT3" s="18"/>
      <c r="TPU3" s="18"/>
      <c r="TPV3" s="18"/>
      <c r="TPW3" s="18"/>
      <c r="TPX3" s="18"/>
      <c r="TPY3" s="18"/>
      <c r="TPZ3" s="18"/>
      <c r="TQA3" s="18"/>
      <c r="TQB3" s="18"/>
      <c r="TQC3" s="18"/>
      <c r="TQD3" s="18"/>
      <c r="TQE3" s="18"/>
      <c r="TQF3" s="18"/>
      <c r="TQG3" s="18"/>
      <c r="TQH3" s="18"/>
      <c r="TQI3" s="18"/>
      <c r="TQJ3" s="18"/>
      <c r="TQK3" s="18"/>
      <c r="TQL3" s="18"/>
      <c r="TQM3" s="18"/>
      <c r="TQN3" s="18"/>
      <c r="TQO3" s="18"/>
      <c r="TQP3" s="18"/>
      <c r="TQQ3" s="18"/>
      <c r="TQR3" s="18"/>
      <c r="TQS3" s="18"/>
      <c r="TQT3" s="18"/>
      <c r="TQU3" s="18"/>
      <c r="TQV3" s="18"/>
      <c r="TQW3" s="18"/>
      <c r="TQX3" s="18"/>
      <c r="TQY3" s="18"/>
      <c r="TQZ3" s="18"/>
      <c r="TRA3" s="18"/>
      <c r="TRB3" s="18"/>
      <c r="TRC3" s="18"/>
      <c r="TRD3" s="18"/>
      <c r="TRE3" s="18"/>
      <c r="TRF3" s="18"/>
      <c r="TRG3" s="18"/>
      <c r="TRH3" s="18"/>
      <c r="TRI3" s="18"/>
      <c r="TRJ3" s="18"/>
      <c r="TRK3" s="18"/>
      <c r="TRL3" s="18"/>
      <c r="TRM3" s="18"/>
      <c r="TRN3" s="18"/>
      <c r="TRO3" s="18"/>
      <c r="TRP3" s="18"/>
      <c r="TRQ3" s="18"/>
      <c r="TRR3" s="18"/>
      <c r="TRS3" s="18"/>
      <c r="TRT3" s="18"/>
      <c r="TRU3" s="18"/>
      <c r="TRV3" s="18"/>
      <c r="TRW3" s="18"/>
      <c r="TRX3" s="18"/>
      <c r="TRY3" s="18"/>
      <c r="TRZ3" s="18"/>
      <c r="TSA3" s="18"/>
      <c r="TSB3" s="18"/>
      <c r="TSC3" s="18"/>
      <c r="TSD3" s="18"/>
      <c r="TSE3" s="18"/>
      <c r="TSF3" s="18"/>
      <c r="TSG3" s="18"/>
      <c r="TSH3" s="18"/>
      <c r="TSI3" s="18"/>
      <c r="TSJ3" s="18"/>
      <c r="TSK3" s="18"/>
      <c r="TSL3" s="18"/>
      <c r="TSM3" s="18"/>
      <c r="TSN3" s="18"/>
      <c r="TSO3" s="18"/>
      <c r="TSP3" s="18"/>
      <c r="TSQ3" s="18"/>
      <c r="TSR3" s="18"/>
      <c r="TSS3" s="18"/>
      <c r="TST3" s="18"/>
      <c r="TSU3" s="18"/>
      <c r="TSV3" s="18"/>
      <c r="TSW3" s="18"/>
      <c r="TSX3" s="18"/>
      <c r="TSY3" s="18"/>
      <c r="TSZ3" s="18"/>
      <c r="TTA3" s="18"/>
      <c r="TTB3" s="18"/>
      <c r="TTC3" s="18"/>
      <c r="TTD3" s="18"/>
      <c r="TTE3" s="18"/>
      <c r="TTF3" s="18"/>
      <c r="TTG3" s="18"/>
      <c r="TTH3" s="18"/>
      <c r="TTI3" s="18"/>
      <c r="TTJ3" s="18"/>
      <c r="TTK3" s="18"/>
      <c r="TTL3" s="18"/>
      <c r="TTM3" s="18"/>
      <c r="TTN3" s="18"/>
      <c r="TTO3" s="18"/>
      <c r="TTP3" s="18"/>
      <c r="TTQ3" s="18"/>
      <c r="TTR3" s="18"/>
      <c r="TTS3" s="18"/>
      <c r="TTT3" s="18"/>
      <c r="TTU3" s="18"/>
      <c r="TTV3" s="18"/>
      <c r="TTW3" s="18"/>
      <c r="TTX3" s="18"/>
      <c r="TTY3" s="18"/>
      <c r="TTZ3" s="18"/>
      <c r="TUA3" s="18"/>
      <c r="TUB3" s="18"/>
      <c r="TUC3" s="18"/>
      <c r="TUD3" s="18"/>
      <c r="TUE3" s="18"/>
      <c r="TUF3" s="18"/>
      <c r="TUG3" s="18"/>
      <c r="TUH3" s="18"/>
      <c r="TUI3" s="18"/>
      <c r="TUJ3" s="18"/>
      <c r="TUK3" s="18"/>
      <c r="TUL3" s="18"/>
      <c r="TUM3" s="18"/>
      <c r="TUN3" s="18"/>
      <c r="TUO3" s="18"/>
      <c r="TUP3" s="18"/>
      <c r="TUQ3" s="18"/>
      <c r="TUR3" s="18"/>
      <c r="TUS3" s="18"/>
      <c r="TUT3" s="18"/>
      <c r="TUU3" s="18"/>
      <c r="TUV3" s="18"/>
      <c r="TUW3" s="18"/>
      <c r="TUX3" s="18"/>
      <c r="TUY3" s="18"/>
      <c r="TUZ3" s="18"/>
      <c r="TVA3" s="18"/>
      <c r="TVB3" s="18"/>
      <c r="TVC3" s="18"/>
      <c r="TVD3" s="18"/>
      <c r="TVE3" s="18"/>
      <c r="TVF3" s="18"/>
      <c r="TVG3" s="18"/>
      <c r="TVH3" s="18"/>
      <c r="TVI3" s="18"/>
      <c r="TVJ3" s="18"/>
      <c r="TVK3" s="18"/>
      <c r="TVL3" s="18"/>
      <c r="TVM3" s="18"/>
      <c r="TVN3" s="18"/>
      <c r="TVO3" s="18"/>
      <c r="TVP3" s="18"/>
      <c r="TVQ3" s="18"/>
      <c r="TVR3" s="18"/>
      <c r="TVS3" s="18"/>
      <c r="TVT3" s="18"/>
      <c r="TVU3" s="18"/>
      <c r="TVV3" s="18"/>
      <c r="TVW3" s="18"/>
      <c r="TVX3" s="18"/>
      <c r="TVY3" s="18"/>
      <c r="TVZ3" s="18"/>
      <c r="TWA3" s="18"/>
      <c r="TWB3" s="18"/>
      <c r="TWC3" s="18"/>
      <c r="TWD3" s="18"/>
      <c r="TWE3" s="18"/>
      <c r="TWF3" s="18"/>
      <c r="TWG3" s="18"/>
      <c r="TWH3" s="18"/>
      <c r="TWI3" s="18"/>
      <c r="TWJ3" s="18"/>
      <c r="TWK3" s="18"/>
      <c r="TWL3" s="18"/>
      <c r="TWM3" s="18"/>
      <c r="TWN3" s="18"/>
      <c r="TWO3" s="18"/>
      <c r="TWP3" s="18"/>
      <c r="TWQ3" s="18"/>
      <c r="TWR3" s="18"/>
      <c r="TWS3" s="18"/>
      <c r="TWT3" s="18"/>
      <c r="TWU3" s="18"/>
      <c r="TWV3" s="18"/>
      <c r="TWW3" s="18"/>
      <c r="TWX3" s="18"/>
      <c r="TWY3" s="18"/>
      <c r="TWZ3" s="18"/>
      <c r="TXA3" s="18"/>
      <c r="TXB3" s="18"/>
      <c r="TXC3" s="18"/>
      <c r="TXD3" s="18"/>
      <c r="TXE3" s="18"/>
      <c r="TXF3" s="18"/>
      <c r="TXG3" s="18"/>
      <c r="TXH3" s="18"/>
      <c r="TXI3" s="18"/>
      <c r="TXJ3" s="18"/>
      <c r="TXK3" s="18"/>
      <c r="TXL3" s="18"/>
      <c r="TXM3" s="18"/>
      <c r="TXN3" s="18"/>
      <c r="TXO3" s="18"/>
      <c r="TXP3" s="18"/>
      <c r="TXQ3" s="18"/>
      <c r="TXR3" s="18"/>
      <c r="TXS3" s="18"/>
      <c r="TXT3" s="18"/>
      <c r="TXU3" s="18"/>
      <c r="TXV3" s="18"/>
      <c r="TXW3" s="18"/>
      <c r="TXX3" s="18"/>
      <c r="TXY3" s="18"/>
      <c r="TXZ3" s="18"/>
      <c r="TYA3" s="18"/>
      <c r="TYB3" s="18"/>
      <c r="TYC3" s="18"/>
      <c r="TYD3" s="18"/>
      <c r="TYE3" s="18"/>
      <c r="TYF3" s="18"/>
      <c r="TYG3" s="18"/>
      <c r="TYH3" s="18"/>
      <c r="TYI3" s="18"/>
      <c r="TYJ3" s="18"/>
      <c r="TYK3" s="18"/>
      <c r="TYL3" s="18"/>
      <c r="TYM3" s="18"/>
      <c r="TYN3" s="18"/>
      <c r="TYO3" s="18"/>
      <c r="TYP3" s="18"/>
      <c r="TYQ3" s="18"/>
      <c r="TYR3" s="18"/>
      <c r="TYS3" s="18"/>
      <c r="TYT3" s="18"/>
      <c r="TYU3" s="18"/>
      <c r="TYV3" s="18"/>
      <c r="TYW3" s="18"/>
      <c r="TYX3" s="18"/>
      <c r="TYY3" s="18"/>
      <c r="TYZ3" s="18"/>
      <c r="TZA3" s="18"/>
      <c r="TZB3" s="18"/>
      <c r="TZC3" s="18"/>
      <c r="TZD3" s="18"/>
      <c r="TZE3" s="18"/>
      <c r="TZF3" s="18"/>
      <c r="TZG3" s="18"/>
      <c r="TZH3" s="18"/>
      <c r="TZI3" s="18"/>
      <c r="TZJ3" s="18"/>
      <c r="TZK3" s="18"/>
      <c r="TZL3" s="18"/>
      <c r="TZM3" s="18"/>
      <c r="TZN3" s="18"/>
      <c r="TZO3" s="18"/>
      <c r="TZP3" s="18"/>
      <c r="TZQ3" s="18"/>
      <c r="TZR3" s="18"/>
      <c r="TZS3" s="18"/>
      <c r="TZT3" s="18"/>
      <c r="TZU3" s="18"/>
      <c r="TZV3" s="18"/>
      <c r="TZW3" s="18"/>
      <c r="TZX3" s="18"/>
      <c r="TZY3" s="18"/>
      <c r="TZZ3" s="18"/>
      <c r="UAA3" s="18"/>
      <c r="UAB3" s="18"/>
      <c r="UAC3" s="18"/>
      <c r="UAD3" s="18"/>
      <c r="UAE3" s="18"/>
      <c r="UAF3" s="18"/>
      <c r="UAG3" s="18"/>
      <c r="UAH3" s="18"/>
      <c r="UAI3" s="18"/>
      <c r="UAJ3" s="18"/>
      <c r="UAK3" s="18"/>
      <c r="UAL3" s="18"/>
      <c r="UAM3" s="18"/>
      <c r="UAN3" s="18"/>
      <c r="UAO3" s="18"/>
      <c r="UAP3" s="18"/>
      <c r="UAQ3" s="18"/>
      <c r="UAR3" s="18"/>
      <c r="UAS3" s="18"/>
      <c r="UAT3" s="18"/>
      <c r="UAU3" s="18"/>
      <c r="UAV3" s="18"/>
      <c r="UAW3" s="18"/>
      <c r="UAX3" s="18"/>
      <c r="UAY3" s="18"/>
      <c r="UAZ3" s="18"/>
      <c r="UBA3" s="18"/>
      <c r="UBB3" s="18"/>
      <c r="UBC3" s="18"/>
      <c r="UBD3" s="18"/>
      <c r="UBE3" s="18"/>
      <c r="UBF3" s="18"/>
      <c r="UBG3" s="18"/>
      <c r="UBH3" s="18"/>
      <c r="UBI3" s="18"/>
      <c r="UBJ3" s="18"/>
      <c r="UBK3" s="18"/>
      <c r="UBL3" s="18"/>
      <c r="UBM3" s="18"/>
      <c r="UBN3" s="18"/>
      <c r="UBO3" s="18"/>
      <c r="UBP3" s="18"/>
      <c r="UBQ3" s="18"/>
      <c r="UBR3" s="18"/>
      <c r="UBS3" s="18"/>
      <c r="UBT3" s="18"/>
      <c r="UBU3" s="18"/>
      <c r="UBV3" s="18"/>
      <c r="UBW3" s="18"/>
      <c r="UBX3" s="18"/>
      <c r="UBY3" s="18"/>
      <c r="UBZ3" s="18"/>
      <c r="UCA3" s="18"/>
      <c r="UCB3" s="18"/>
      <c r="UCC3" s="18"/>
      <c r="UCD3" s="18"/>
      <c r="UCE3" s="18"/>
      <c r="UCF3" s="18"/>
      <c r="UCG3" s="18"/>
      <c r="UCH3" s="18"/>
      <c r="UCI3" s="18"/>
      <c r="UCJ3" s="18"/>
      <c r="UCK3" s="18"/>
      <c r="UCL3" s="18"/>
      <c r="UCM3" s="18"/>
      <c r="UCN3" s="18"/>
      <c r="UCO3" s="18"/>
      <c r="UCP3" s="18"/>
      <c r="UCQ3" s="18"/>
      <c r="UCR3" s="18"/>
      <c r="UCS3" s="18"/>
      <c r="UCT3" s="18"/>
      <c r="UCU3" s="18"/>
      <c r="UCV3" s="18"/>
      <c r="UCW3" s="18"/>
      <c r="UCX3" s="18"/>
      <c r="UCY3" s="18"/>
      <c r="UCZ3" s="18"/>
      <c r="UDA3" s="18"/>
      <c r="UDB3" s="18"/>
      <c r="UDC3" s="18"/>
      <c r="UDD3" s="18"/>
      <c r="UDE3" s="18"/>
      <c r="UDF3" s="18"/>
      <c r="UDG3" s="18"/>
      <c r="UDH3" s="18"/>
      <c r="UDI3" s="18"/>
      <c r="UDJ3" s="18"/>
      <c r="UDK3" s="18"/>
      <c r="UDL3" s="18"/>
      <c r="UDM3" s="18"/>
      <c r="UDN3" s="18"/>
      <c r="UDO3" s="18"/>
      <c r="UDP3" s="18"/>
      <c r="UDQ3" s="18"/>
      <c r="UDR3" s="18"/>
      <c r="UDS3" s="18"/>
      <c r="UDT3" s="18"/>
      <c r="UDU3" s="18"/>
      <c r="UDV3" s="18"/>
      <c r="UDW3" s="18"/>
      <c r="UDX3" s="18"/>
      <c r="UDY3" s="18"/>
      <c r="UDZ3" s="18"/>
      <c r="UEA3" s="18"/>
      <c r="UEB3" s="18"/>
      <c r="UEC3" s="18"/>
      <c r="UED3" s="18"/>
      <c r="UEE3" s="18"/>
      <c r="UEF3" s="18"/>
      <c r="UEG3" s="18"/>
      <c r="UEH3" s="18"/>
      <c r="UEI3" s="18"/>
      <c r="UEJ3" s="18"/>
      <c r="UEK3" s="18"/>
      <c r="UEL3" s="18"/>
      <c r="UEM3" s="18"/>
      <c r="UEN3" s="18"/>
      <c r="UEO3" s="18"/>
      <c r="UEP3" s="18"/>
      <c r="UEQ3" s="18"/>
      <c r="UER3" s="18"/>
      <c r="UES3" s="18"/>
      <c r="UET3" s="18"/>
      <c r="UEU3" s="18"/>
      <c r="UEV3" s="18"/>
      <c r="UEW3" s="18"/>
      <c r="UEX3" s="18"/>
      <c r="UEY3" s="18"/>
      <c r="UEZ3" s="18"/>
      <c r="UFA3" s="18"/>
      <c r="UFB3" s="18"/>
      <c r="UFC3" s="18"/>
      <c r="UFD3" s="18"/>
      <c r="UFE3" s="18"/>
      <c r="UFF3" s="18"/>
      <c r="UFG3" s="18"/>
      <c r="UFH3" s="18"/>
      <c r="UFI3" s="18"/>
      <c r="UFJ3" s="18"/>
      <c r="UFK3" s="18"/>
      <c r="UFL3" s="18"/>
      <c r="UFM3" s="18"/>
      <c r="UFN3" s="18"/>
      <c r="UFO3" s="18"/>
      <c r="UFP3" s="18"/>
      <c r="UFQ3" s="18"/>
      <c r="UFR3" s="18"/>
      <c r="UFS3" s="18"/>
      <c r="UFT3" s="18"/>
      <c r="UFU3" s="18"/>
      <c r="UFV3" s="18"/>
      <c r="UFW3" s="18"/>
      <c r="UFX3" s="18"/>
      <c r="UFY3" s="18"/>
      <c r="UFZ3" s="18"/>
      <c r="UGA3" s="18"/>
      <c r="UGB3" s="18"/>
      <c r="UGC3" s="18"/>
      <c r="UGD3" s="18"/>
      <c r="UGE3" s="18"/>
      <c r="UGF3" s="18"/>
      <c r="UGG3" s="18"/>
      <c r="UGH3" s="18"/>
      <c r="UGI3" s="18"/>
      <c r="UGJ3" s="18"/>
      <c r="UGK3" s="18"/>
      <c r="UGL3" s="18"/>
      <c r="UGM3" s="18"/>
      <c r="UGN3" s="18"/>
      <c r="UGO3" s="18"/>
      <c r="UGP3" s="18"/>
      <c r="UGQ3" s="18"/>
      <c r="UGR3" s="18"/>
      <c r="UGS3" s="18"/>
      <c r="UGT3" s="18"/>
      <c r="UGU3" s="18"/>
      <c r="UGV3" s="18"/>
      <c r="UGW3" s="18"/>
      <c r="UGX3" s="18"/>
      <c r="UGY3" s="18"/>
      <c r="UGZ3" s="18"/>
      <c r="UHA3" s="18"/>
      <c r="UHB3" s="18"/>
      <c r="UHC3" s="18"/>
      <c r="UHD3" s="18"/>
      <c r="UHE3" s="18"/>
      <c r="UHF3" s="18"/>
      <c r="UHG3" s="18"/>
      <c r="UHH3" s="18"/>
      <c r="UHI3" s="18"/>
      <c r="UHJ3" s="18"/>
      <c r="UHK3" s="18"/>
      <c r="UHL3" s="18"/>
      <c r="UHM3" s="18"/>
      <c r="UHN3" s="18"/>
      <c r="UHO3" s="18"/>
      <c r="UHP3" s="18"/>
      <c r="UHQ3" s="18"/>
      <c r="UHR3" s="18"/>
      <c r="UHS3" s="18"/>
      <c r="UHT3" s="18"/>
      <c r="UHU3" s="18"/>
      <c r="UHV3" s="18"/>
      <c r="UHW3" s="18"/>
      <c r="UHX3" s="18"/>
      <c r="UHY3" s="18"/>
      <c r="UHZ3" s="18"/>
      <c r="UIA3" s="18"/>
      <c r="UIB3" s="18"/>
      <c r="UIC3" s="18"/>
      <c r="UID3" s="18"/>
      <c r="UIE3" s="18"/>
      <c r="UIF3" s="18"/>
      <c r="UIG3" s="18"/>
      <c r="UIH3" s="18"/>
      <c r="UII3" s="18"/>
      <c r="UIJ3" s="18"/>
      <c r="UIK3" s="18"/>
      <c r="UIL3" s="18"/>
      <c r="UIM3" s="18"/>
      <c r="UIN3" s="18"/>
      <c r="UIO3" s="18"/>
      <c r="UIP3" s="18"/>
      <c r="UIQ3" s="18"/>
      <c r="UIR3" s="18"/>
      <c r="UIS3" s="18"/>
      <c r="UIT3" s="18"/>
      <c r="UIU3" s="18"/>
      <c r="UIV3" s="18"/>
      <c r="UIW3" s="18"/>
      <c r="UIX3" s="18"/>
      <c r="UIY3" s="18"/>
      <c r="UIZ3" s="18"/>
      <c r="UJA3" s="18"/>
      <c r="UJB3" s="18"/>
      <c r="UJC3" s="18"/>
      <c r="UJD3" s="18"/>
      <c r="UJE3" s="18"/>
      <c r="UJF3" s="18"/>
      <c r="UJG3" s="18"/>
      <c r="UJH3" s="18"/>
      <c r="UJI3" s="18"/>
      <c r="UJJ3" s="18"/>
      <c r="UJK3" s="18"/>
      <c r="UJL3" s="18"/>
      <c r="UJM3" s="18"/>
      <c r="UJN3" s="18"/>
      <c r="UJO3" s="18"/>
      <c r="UJP3" s="18"/>
      <c r="UJQ3" s="18"/>
      <c r="UJR3" s="18"/>
      <c r="UJS3" s="18"/>
      <c r="UJT3" s="18"/>
      <c r="UJU3" s="18"/>
      <c r="UJV3" s="18"/>
      <c r="UJW3" s="18"/>
      <c r="UJX3" s="18"/>
      <c r="UJY3" s="18"/>
      <c r="UJZ3" s="18"/>
      <c r="UKA3" s="18"/>
      <c r="UKB3" s="18"/>
      <c r="UKC3" s="18"/>
      <c r="UKD3" s="18"/>
      <c r="UKE3" s="18"/>
      <c r="UKF3" s="18"/>
      <c r="UKG3" s="18"/>
      <c r="UKH3" s="18"/>
      <c r="UKI3" s="18"/>
      <c r="UKJ3" s="18"/>
      <c r="UKK3" s="18"/>
      <c r="UKL3" s="18"/>
      <c r="UKM3" s="18"/>
      <c r="UKN3" s="18"/>
      <c r="UKO3" s="18"/>
      <c r="UKP3" s="18"/>
      <c r="UKQ3" s="18"/>
      <c r="UKR3" s="18"/>
      <c r="UKS3" s="18"/>
      <c r="UKT3" s="18"/>
      <c r="UKU3" s="18"/>
      <c r="UKV3" s="18"/>
      <c r="UKW3" s="18"/>
      <c r="UKX3" s="18"/>
      <c r="UKY3" s="18"/>
      <c r="UKZ3" s="18"/>
      <c r="ULA3" s="18"/>
      <c r="ULB3" s="18"/>
      <c r="ULC3" s="18"/>
      <c r="ULD3" s="18"/>
      <c r="ULE3" s="18"/>
      <c r="ULF3" s="18"/>
      <c r="ULG3" s="18"/>
      <c r="ULH3" s="18"/>
      <c r="ULI3" s="18"/>
      <c r="ULJ3" s="18"/>
      <c r="ULK3" s="18"/>
      <c r="ULL3" s="18"/>
      <c r="ULM3" s="18"/>
      <c r="ULN3" s="18"/>
      <c r="ULO3" s="18"/>
      <c r="ULP3" s="18"/>
      <c r="ULQ3" s="18"/>
      <c r="ULR3" s="18"/>
      <c r="ULS3" s="18"/>
      <c r="ULT3" s="18"/>
      <c r="ULU3" s="18"/>
      <c r="ULV3" s="18"/>
      <c r="ULW3" s="18"/>
      <c r="ULX3" s="18"/>
      <c r="ULY3" s="18"/>
      <c r="ULZ3" s="18"/>
      <c r="UMA3" s="18"/>
      <c r="UMB3" s="18"/>
      <c r="UMC3" s="18"/>
      <c r="UMD3" s="18"/>
      <c r="UME3" s="18"/>
      <c r="UMF3" s="18"/>
      <c r="UMG3" s="18"/>
      <c r="UMH3" s="18"/>
      <c r="UMI3" s="18"/>
      <c r="UMJ3" s="18"/>
      <c r="UMK3" s="18"/>
      <c r="UML3" s="18"/>
      <c r="UMM3" s="18"/>
      <c r="UMN3" s="18"/>
      <c r="UMO3" s="18"/>
      <c r="UMP3" s="18"/>
      <c r="UMQ3" s="18"/>
      <c r="UMR3" s="18"/>
      <c r="UMS3" s="18"/>
      <c r="UMT3" s="18"/>
      <c r="UMU3" s="18"/>
      <c r="UMV3" s="18"/>
      <c r="UMW3" s="18"/>
      <c r="UMX3" s="18"/>
      <c r="UMY3" s="18"/>
      <c r="UMZ3" s="18"/>
      <c r="UNA3" s="18"/>
      <c r="UNB3" s="18"/>
      <c r="UNC3" s="18"/>
      <c r="UND3" s="18"/>
      <c r="UNE3" s="18"/>
      <c r="UNF3" s="18"/>
      <c r="UNG3" s="18"/>
      <c r="UNH3" s="18"/>
      <c r="UNI3" s="18"/>
      <c r="UNJ3" s="18"/>
      <c r="UNK3" s="18"/>
      <c r="UNL3" s="18"/>
      <c r="UNM3" s="18"/>
      <c r="UNN3" s="18"/>
      <c r="UNO3" s="18"/>
      <c r="UNP3" s="18"/>
      <c r="UNQ3" s="18"/>
      <c r="UNR3" s="18"/>
      <c r="UNS3" s="18"/>
      <c r="UNT3" s="18"/>
      <c r="UNU3" s="18"/>
      <c r="UNV3" s="18"/>
      <c r="UNW3" s="18"/>
      <c r="UNX3" s="18"/>
      <c r="UNY3" s="18"/>
      <c r="UNZ3" s="18"/>
      <c r="UOA3" s="18"/>
      <c r="UOB3" s="18"/>
      <c r="UOC3" s="18"/>
      <c r="UOD3" s="18"/>
      <c r="UOE3" s="18"/>
      <c r="UOF3" s="18"/>
      <c r="UOG3" s="18"/>
      <c r="UOH3" s="18"/>
      <c r="UOI3" s="18"/>
      <c r="UOJ3" s="18"/>
      <c r="UOK3" s="18"/>
      <c r="UOL3" s="18"/>
      <c r="UOM3" s="18"/>
      <c r="UON3" s="18"/>
      <c r="UOO3" s="18"/>
      <c r="UOP3" s="18"/>
      <c r="UOQ3" s="18"/>
      <c r="UOR3" s="18"/>
      <c r="UOS3" s="18"/>
      <c r="UOT3" s="18"/>
      <c r="UOU3" s="18"/>
      <c r="UOV3" s="18"/>
      <c r="UOW3" s="18"/>
      <c r="UOX3" s="18"/>
      <c r="UOY3" s="18"/>
      <c r="UOZ3" s="18"/>
      <c r="UPA3" s="18"/>
      <c r="UPB3" s="18"/>
      <c r="UPC3" s="18"/>
      <c r="UPD3" s="18"/>
      <c r="UPE3" s="18"/>
      <c r="UPF3" s="18"/>
      <c r="UPG3" s="18"/>
      <c r="UPH3" s="18"/>
      <c r="UPI3" s="18"/>
      <c r="UPJ3" s="18"/>
      <c r="UPK3" s="18"/>
      <c r="UPL3" s="18"/>
      <c r="UPM3" s="18"/>
      <c r="UPN3" s="18"/>
      <c r="UPO3" s="18"/>
      <c r="UPP3" s="18"/>
      <c r="UPQ3" s="18"/>
      <c r="UPR3" s="18"/>
      <c r="UPS3" s="18"/>
      <c r="UPT3" s="18"/>
      <c r="UPU3" s="18"/>
      <c r="UPV3" s="18"/>
      <c r="UPW3" s="18"/>
      <c r="UPX3" s="18"/>
      <c r="UPY3" s="18"/>
      <c r="UPZ3" s="18"/>
      <c r="UQA3" s="18"/>
      <c r="UQB3" s="18"/>
      <c r="UQC3" s="18"/>
      <c r="UQD3" s="18"/>
      <c r="UQE3" s="18"/>
      <c r="UQF3" s="18"/>
      <c r="UQG3" s="18"/>
      <c r="UQH3" s="18"/>
      <c r="UQI3" s="18"/>
      <c r="UQJ3" s="18"/>
      <c r="UQK3" s="18"/>
      <c r="UQL3" s="18"/>
      <c r="UQM3" s="18"/>
      <c r="UQN3" s="18"/>
      <c r="UQO3" s="18"/>
      <c r="UQP3" s="18"/>
      <c r="UQQ3" s="18"/>
      <c r="UQR3" s="18"/>
      <c r="UQS3" s="18"/>
      <c r="UQT3" s="18"/>
      <c r="UQU3" s="18"/>
      <c r="UQV3" s="18"/>
      <c r="UQW3" s="18"/>
      <c r="UQX3" s="18"/>
      <c r="UQY3" s="18"/>
      <c r="UQZ3" s="18"/>
      <c r="URA3" s="18"/>
      <c r="URB3" s="18"/>
      <c r="URC3" s="18"/>
      <c r="URD3" s="18"/>
      <c r="URE3" s="18"/>
      <c r="URF3" s="18"/>
      <c r="URG3" s="18"/>
      <c r="URH3" s="18"/>
      <c r="URI3" s="18"/>
      <c r="URJ3" s="18"/>
      <c r="URK3" s="18"/>
      <c r="URL3" s="18"/>
      <c r="URM3" s="18"/>
      <c r="URN3" s="18"/>
      <c r="URO3" s="18"/>
      <c r="URP3" s="18"/>
      <c r="URQ3" s="18"/>
      <c r="URR3" s="18"/>
      <c r="URS3" s="18"/>
      <c r="URT3" s="18"/>
      <c r="URU3" s="18"/>
      <c r="URV3" s="18"/>
      <c r="URW3" s="18"/>
      <c r="URX3" s="18"/>
      <c r="URY3" s="18"/>
      <c r="URZ3" s="18"/>
      <c r="USA3" s="18"/>
      <c r="USB3" s="18"/>
      <c r="USC3" s="18"/>
      <c r="USD3" s="18"/>
      <c r="USE3" s="18"/>
      <c r="USF3" s="18"/>
      <c r="USG3" s="18"/>
      <c r="USH3" s="18"/>
      <c r="USI3" s="18"/>
      <c r="USJ3" s="18"/>
      <c r="USK3" s="18"/>
      <c r="USL3" s="18"/>
      <c r="USM3" s="18"/>
      <c r="USN3" s="18"/>
      <c r="USO3" s="18"/>
      <c r="USP3" s="18"/>
      <c r="USQ3" s="18"/>
      <c r="USR3" s="18"/>
      <c r="USS3" s="18"/>
      <c r="UST3" s="18"/>
      <c r="USU3" s="18"/>
      <c r="USV3" s="18"/>
      <c r="USW3" s="18"/>
      <c r="USX3" s="18"/>
      <c r="USY3" s="18"/>
      <c r="USZ3" s="18"/>
      <c r="UTA3" s="18"/>
      <c r="UTB3" s="18"/>
      <c r="UTC3" s="18"/>
      <c r="UTD3" s="18"/>
      <c r="UTE3" s="18"/>
      <c r="UTF3" s="18"/>
      <c r="UTG3" s="18"/>
      <c r="UTH3" s="18"/>
      <c r="UTI3" s="18"/>
      <c r="UTJ3" s="18"/>
      <c r="UTK3" s="18"/>
      <c r="UTL3" s="18"/>
      <c r="UTM3" s="18"/>
      <c r="UTN3" s="18"/>
      <c r="UTO3" s="18"/>
      <c r="UTP3" s="18"/>
      <c r="UTQ3" s="18"/>
      <c r="UTR3" s="18"/>
      <c r="UTS3" s="18"/>
      <c r="UTT3" s="18"/>
      <c r="UTU3" s="18"/>
      <c r="UTV3" s="18"/>
      <c r="UTW3" s="18"/>
      <c r="UTX3" s="18"/>
      <c r="UTY3" s="18"/>
      <c r="UTZ3" s="18"/>
      <c r="UUA3" s="18"/>
      <c r="UUB3" s="18"/>
      <c r="UUC3" s="18"/>
      <c r="UUD3" s="18"/>
      <c r="UUE3" s="18"/>
      <c r="UUF3" s="18"/>
      <c r="UUG3" s="18"/>
      <c r="UUH3" s="18"/>
      <c r="UUI3" s="18"/>
      <c r="UUJ3" s="18"/>
      <c r="UUK3" s="18"/>
      <c r="UUL3" s="18"/>
      <c r="UUM3" s="18"/>
      <c r="UUN3" s="18"/>
      <c r="UUO3" s="18"/>
      <c r="UUP3" s="18"/>
      <c r="UUQ3" s="18"/>
      <c r="UUR3" s="18"/>
      <c r="UUS3" s="18"/>
      <c r="UUT3" s="18"/>
      <c r="UUU3" s="18"/>
      <c r="UUV3" s="18"/>
      <c r="UUW3" s="18"/>
      <c r="UUX3" s="18"/>
      <c r="UUY3" s="18"/>
      <c r="UUZ3" s="18"/>
      <c r="UVA3" s="18"/>
      <c r="UVB3" s="18"/>
      <c r="UVC3" s="18"/>
      <c r="UVD3" s="18"/>
      <c r="UVE3" s="18"/>
      <c r="UVF3" s="18"/>
      <c r="UVG3" s="18"/>
      <c r="UVH3" s="18"/>
      <c r="UVI3" s="18"/>
      <c r="UVJ3" s="18"/>
      <c r="UVK3" s="18"/>
      <c r="UVL3" s="18"/>
      <c r="UVM3" s="18"/>
      <c r="UVN3" s="18"/>
      <c r="UVO3" s="18"/>
      <c r="UVP3" s="18"/>
      <c r="UVQ3" s="18"/>
      <c r="UVR3" s="18"/>
      <c r="UVS3" s="18"/>
      <c r="UVT3" s="18"/>
      <c r="UVU3" s="18"/>
      <c r="UVV3" s="18"/>
      <c r="UVW3" s="18"/>
      <c r="UVX3" s="18"/>
      <c r="UVY3" s="18"/>
      <c r="UVZ3" s="18"/>
      <c r="UWA3" s="18"/>
      <c r="UWB3" s="18"/>
      <c r="UWC3" s="18"/>
      <c r="UWD3" s="18"/>
      <c r="UWE3" s="18"/>
      <c r="UWF3" s="18"/>
      <c r="UWG3" s="18"/>
      <c r="UWH3" s="18"/>
      <c r="UWI3" s="18"/>
      <c r="UWJ3" s="18"/>
      <c r="UWK3" s="18"/>
      <c r="UWL3" s="18"/>
      <c r="UWM3" s="18"/>
      <c r="UWN3" s="18"/>
      <c r="UWO3" s="18"/>
      <c r="UWP3" s="18"/>
      <c r="UWQ3" s="18"/>
      <c r="UWR3" s="18"/>
      <c r="UWS3" s="18"/>
      <c r="UWT3" s="18"/>
      <c r="UWU3" s="18"/>
      <c r="UWV3" s="18"/>
      <c r="UWW3" s="18"/>
      <c r="UWX3" s="18"/>
      <c r="UWY3" s="18"/>
      <c r="UWZ3" s="18"/>
      <c r="UXA3" s="18"/>
      <c r="UXB3" s="18"/>
      <c r="UXC3" s="18"/>
      <c r="UXD3" s="18"/>
      <c r="UXE3" s="18"/>
      <c r="UXF3" s="18"/>
      <c r="UXG3" s="18"/>
      <c r="UXH3" s="18"/>
      <c r="UXI3" s="18"/>
      <c r="UXJ3" s="18"/>
      <c r="UXK3" s="18"/>
      <c r="UXL3" s="18"/>
      <c r="UXM3" s="18"/>
      <c r="UXN3" s="18"/>
      <c r="UXO3" s="18"/>
      <c r="UXP3" s="18"/>
      <c r="UXQ3" s="18"/>
      <c r="UXR3" s="18"/>
      <c r="UXS3" s="18"/>
      <c r="UXT3" s="18"/>
      <c r="UXU3" s="18"/>
      <c r="UXV3" s="18"/>
      <c r="UXW3" s="18"/>
      <c r="UXX3" s="18"/>
      <c r="UXY3" s="18"/>
      <c r="UXZ3" s="18"/>
      <c r="UYA3" s="18"/>
      <c r="UYB3" s="18"/>
      <c r="UYC3" s="18"/>
      <c r="UYD3" s="18"/>
      <c r="UYE3" s="18"/>
      <c r="UYF3" s="18"/>
      <c r="UYG3" s="18"/>
      <c r="UYH3" s="18"/>
      <c r="UYI3" s="18"/>
      <c r="UYJ3" s="18"/>
      <c r="UYK3" s="18"/>
      <c r="UYL3" s="18"/>
      <c r="UYM3" s="18"/>
      <c r="UYN3" s="18"/>
      <c r="UYO3" s="18"/>
      <c r="UYP3" s="18"/>
      <c r="UYQ3" s="18"/>
      <c r="UYR3" s="18"/>
      <c r="UYS3" s="18"/>
      <c r="UYT3" s="18"/>
      <c r="UYU3" s="18"/>
      <c r="UYV3" s="18"/>
      <c r="UYW3" s="18"/>
      <c r="UYX3" s="18"/>
      <c r="UYY3" s="18"/>
      <c r="UYZ3" s="18"/>
      <c r="UZA3" s="18"/>
      <c r="UZB3" s="18"/>
      <c r="UZC3" s="18"/>
      <c r="UZD3" s="18"/>
      <c r="UZE3" s="18"/>
      <c r="UZF3" s="18"/>
      <c r="UZG3" s="18"/>
      <c r="UZH3" s="18"/>
      <c r="UZI3" s="18"/>
      <c r="UZJ3" s="18"/>
      <c r="UZK3" s="18"/>
      <c r="UZL3" s="18"/>
      <c r="UZM3" s="18"/>
      <c r="UZN3" s="18"/>
      <c r="UZO3" s="18"/>
      <c r="UZP3" s="18"/>
      <c r="UZQ3" s="18"/>
      <c r="UZR3" s="18"/>
      <c r="UZS3" s="18"/>
      <c r="UZT3" s="18"/>
      <c r="UZU3" s="18"/>
      <c r="UZV3" s="18"/>
      <c r="UZW3" s="18"/>
      <c r="UZX3" s="18"/>
      <c r="UZY3" s="18"/>
      <c r="UZZ3" s="18"/>
      <c r="VAA3" s="18"/>
      <c r="VAB3" s="18"/>
      <c r="VAC3" s="18"/>
      <c r="VAD3" s="18"/>
      <c r="VAE3" s="18"/>
      <c r="VAF3" s="18"/>
      <c r="VAG3" s="18"/>
      <c r="VAH3" s="18"/>
      <c r="VAI3" s="18"/>
      <c r="VAJ3" s="18"/>
      <c r="VAK3" s="18"/>
      <c r="VAL3" s="18"/>
      <c r="VAM3" s="18"/>
      <c r="VAN3" s="18"/>
      <c r="VAO3" s="18"/>
      <c r="VAP3" s="18"/>
      <c r="VAQ3" s="18"/>
      <c r="VAR3" s="18"/>
      <c r="VAS3" s="18"/>
      <c r="VAT3" s="18"/>
      <c r="VAU3" s="18"/>
      <c r="VAV3" s="18"/>
      <c r="VAW3" s="18"/>
      <c r="VAX3" s="18"/>
      <c r="VAY3" s="18"/>
      <c r="VAZ3" s="18"/>
      <c r="VBA3" s="18"/>
      <c r="VBB3" s="18"/>
      <c r="VBC3" s="18"/>
      <c r="VBD3" s="18"/>
      <c r="VBE3" s="18"/>
      <c r="VBF3" s="18"/>
      <c r="VBG3" s="18"/>
      <c r="VBH3" s="18"/>
      <c r="VBI3" s="18"/>
      <c r="VBJ3" s="18"/>
      <c r="VBK3" s="18"/>
      <c r="VBL3" s="18"/>
      <c r="VBM3" s="18"/>
      <c r="VBN3" s="18"/>
      <c r="VBO3" s="18"/>
      <c r="VBP3" s="18"/>
      <c r="VBQ3" s="18"/>
      <c r="VBR3" s="18"/>
      <c r="VBS3" s="18"/>
      <c r="VBT3" s="18"/>
      <c r="VBU3" s="18"/>
      <c r="VBV3" s="18"/>
      <c r="VBW3" s="18"/>
      <c r="VBX3" s="18"/>
      <c r="VBY3" s="18"/>
      <c r="VBZ3" s="18"/>
      <c r="VCA3" s="18"/>
      <c r="VCB3" s="18"/>
      <c r="VCC3" s="18"/>
      <c r="VCD3" s="18"/>
      <c r="VCE3" s="18"/>
      <c r="VCF3" s="18"/>
      <c r="VCG3" s="18"/>
      <c r="VCH3" s="18"/>
      <c r="VCI3" s="18"/>
      <c r="VCJ3" s="18"/>
      <c r="VCK3" s="18"/>
      <c r="VCL3" s="18"/>
      <c r="VCM3" s="18"/>
      <c r="VCN3" s="18"/>
      <c r="VCO3" s="18"/>
      <c r="VCP3" s="18"/>
      <c r="VCQ3" s="18"/>
      <c r="VCR3" s="18"/>
      <c r="VCS3" s="18"/>
      <c r="VCT3" s="18"/>
      <c r="VCU3" s="18"/>
      <c r="VCV3" s="18"/>
      <c r="VCW3" s="18"/>
      <c r="VCX3" s="18"/>
      <c r="VCY3" s="18"/>
      <c r="VCZ3" s="18"/>
      <c r="VDA3" s="18"/>
      <c r="VDB3" s="18"/>
      <c r="VDC3" s="18"/>
      <c r="VDD3" s="18"/>
      <c r="VDE3" s="18"/>
      <c r="VDF3" s="18"/>
      <c r="VDG3" s="18"/>
      <c r="VDH3" s="18"/>
      <c r="VDI3" s="18"/>
      <c r="VDJ3" s="18"/>
      <c r="VDK3" s="18"/>
      <c r="VDL3" s="18"/>
      <c r="VDM3" s="18"/>
      <c r="VDN3" s="18"/>
      <c r="VDO3" s="18"/>
      <c r="VDP3" s="18"/>
      <c r="VDQ3" s="18"/>
      <c r="VDR3" s="18"/>
      <c r="VDS3" s="18"/>
      <c r="VDT3" s="18"/>
      <c r="VDU3" s="18"/>
      <c r="VDV3" s="18"/>
      <c r="VDW3" s="18"/>
      <c r="VDX3" s="18"/>
      <c r="VDY3" s="18"/>
      <c r="VDZ3" s="18"/>
      <c r="VEA3" s="18"/>
      <c r="VEB3" s="18"/>
      <c r="VEC3" s="18"/>
      <c r="VED3" s="18"/>
      <c r="VEE3" s="18"/>
      <c r="VEF3" s="18"/>
      <c r="VEG3" s="18"/>
      <c r="VEH3" s="18"/>
      <c r="VEI3" s="18"/>
      <c r="VEJ3" s="18"/>
      <c r="VEK3" s="18"/>
      <c r="VEL3" s="18"/>
      <c r="VEM3" s="18"/>
      <c r="VEN3" s="18"/>
      <c r="VEO3" s="18"/>
      <c r="VEP3" s="18"/>
      <c r="VEQ3" s="18"/>
      <c r="VER3" s="18"/>
      <c r="VES3" s="18"/>
      <c r="VET3" s="18"/>
      <c r="VEU3" s="18"/>
      <c r="VEV3" s="18"/>
      <c r="VEW3" s="18"/>
      <c r="VEX3" s="18"/>
      <c r="VEY3" s="18"/>
      <c r="VEZ3" s="18"/>
      <c r="VFA3" s="18"/>
      <c r="VFB3" s="18"/>
      <c r="VFC3" s="18"/>
      <c r="VFD3" s="18"/>
      <c r="VFE3" s="18"/>
      <c r="VFF3" s="18"/>
      <c r="VFG3" s="18"/>
      <c r="VFH3" s="18"/>
      <c r="VFI3" s="18"/>
      <c r="VFJ3" s="18"/>
      <c r="VFK3" s="18"/>
      <c r="VFL3" s="18"/>
      <c r="VFM3" s="18"/>
      <c r="VFN3" s="18"/>
      <c r="VFO3" s="18"/>
      <c r="VFP3" s="18"/>
      <c r="VFQ3" s="18"/>
      <c r="VFR3" s="18"/>
      <c r="VFS3" s="18"/>
      <c r="VFT3" s="18"/>
      <c r="VFU3" s="18"/>
      <c r="VFV3" s="18"/>
      <c r="VFW3" s="18"/>
      <c r="VFX3" s="18"/>
      <c r="VFY3" s="18"/>
      <c r="VFZ3" s="18"/>
      <c r="VGA3" s="18"/>
      <c r="VGB3" s="18"/>
      <c r="VGC3" s="18"/>
      <c r="VGD3" s="18"/>
      <c r="VGE3" s="18"/>
      <c r="VGF3" s="18"/>
      <c r="VGG3" s="18"/>
      <c r="VGH3" s="18"/>
      <c r="VGI3" s="18"/>
      <c r="VGJ3" s="18"/>
      <c r="VGK3" s="18"/>
      <c r="VGL3" s="18"/>
      <c r="VGM3" s="18"/>
      <c r="VGN3" s="18"/>
      <c r="VGO3" s="18"/>
      <c r="VGP3" s="18"/>
      <c r="VGQ3" s="18"/>
      <c r="VGR3" s="18"/>
      <c r="VGS3" s="18"/>
      <c r="VGT3" s="18"/>
      <c r="VGU3" s="18"/>
      <c r="VGV3" s="18"/>
      <c r="VGW3" s="18"/>
      <c r="VGX3" s="18"/>
      <c r="VGY3" s="18"/>
      <c r="VGZ3" s="18"/>
      <c r="VHA3" s="18"/>
      <c r="VHB3" s="18"/>
      <c r="VHC3" s="18"/>
      <c r="VHD3" s="18"/>
      <c r="VHE3" s="18"/>
      <c r="VHF3" s="18"/>
      <c r="VHG3" s="18"/>
      <c r="VHH3" s="18"/>
      <c r="VHI3" s="18"/>
      <c r="VHJ3" s="18"/>
      <c r="VHK3" s="18"/>
      <c r="VHL3" s="18"/>
      <c r="VHM3" s="18"/>
      <c r="VHN3" s="18"/>
      <c r="VHO3" s="18"/>
      <c r="VHP3" s="18"/>
      <c r="VHQ3" s="18"/>
      <c r="VHR3" s="18"/>
      <c r="VHS3" s="18"/>
      <c r="VHT3" s="18"/>
      <c r="VHU3" s="18"/>
      <c r="VHV3" s="18"/>
      <c r="VHW3" s="18"/>
      <c r="VHX3" s="18"/>
      <c r="VHY3" s="18"/>
      <c r="VHZ3" s="18"/>
      <c r="VIA3" s="18"/>
      <c r="VIB3" s="18"/>
      <c r="VIC3" s="18"/>
      <c r="VID3" s="18"/>
      <c r="VIE3" s="18"/>
      <c r="VIF3" s="18"/>
      <c r="VIG3" s="18"/>
      <c r="VIH3" s="18"/>
      <c r="VII3" s="18"/>
      <c r="VIJ3" s="18"/>
      <c r="VIK3" s="18"/>
      <c r="VIL3" s="18"/>
      <c r="VIM3" s="18"/>
      <c r="VIN3" s="18"/>
      <c r="VIO3" s="18"/>
      <c r="VIP3" s="18"/>
      <c r="VIQ3" s="18"/>
      <c r="VIR3" s="18"/>
      <c r="VIS3" s="18"/>
      <c r="VIT3" s="18"/>
      <c r="VIU3" s="18"/>
      <c r="VIV3" s="18"/>
      <c r="VIW3" s="18"/>
      <c r="VIX3" s="18"/>
      <c r="VIY3" s="18"/>
      <c r="VIZ3" s="18"/>
      <c r="VJA3" s="18"/>
      <c r="VJB3" s="18"/>
      <c r="VJC3" s="18"/>
      <c r="VJD3" s="18"/>
      <c r="VJE3" s="18"/>
      <c r="VJF3" s="18"/>
      <c r="VJG3" s="18"/>
      <c r="VJH3" s="18"/>
      <c r="VJI3" s="18"/>
      <c r="VJJ3" s="18"/>
      <c r="VJK3" s="18"/>
      <c r="VJL3" s="18"/>
      <c r="VJM3" s="18"/>
      <c r="VJN3" s="18"/>
      <c r="VJO3" s="18"/>
      <c r="VJP3" s="18"/>
      <c r="VJQ3" s="18"/>
      <c r="VJR3" s="18"/>
      <c r="VJS3" s="18"/>
      <c r="VJT3" s="18"/>
      <c r="VJU3" s="18"/>
      <c r="VJV3" s="18"/>
      <c r="VJW3" s="18"/>
      <c r="VJX3" s="18"/>
      <c r="VJY3" s="18"/>
      <c r="VJZ3" s="18"/>
      <c r="VKA3" s="18"/>
      <c r="VKB3" s="18"/>
      <c r="VKC3" s="18"/>
      <c r="VKD3" s="18"/>
      <c r="VKE3" s="18"/>
      <c r="VKF3" s="18"/>
      <c r="VKG3" s="18"/>
      <c r="VKH3" s="18"/>
      <c r="VKI3" s="18"/>
      <c r="VKJ3" s="18"/>
      <c r="VKK3" s="18"/>
      <c r="VKL3" s="18"/>
      <c r="VKM3" s="18"/>
      <c r="VKN3" s="18"/>
      <c r="VKO3" s="18"/>
      <c r="VKP3" s="18"/>
      <c r="VKQ3" s="18"/>
      <c r="VKR3" s="18"/>
      <c r="VKS3" s="18"/>
      <c r="VKT3" s="18"/>
      <c r="VKU3" s="18"/>
      <c r="VKV3" s="18"/>
      <c r="VKW3" s="18"/>
      <c r="VKX3" s="18"/>
      <c r="VKY3" s="18"/>
      <c r="VKZ3" s="18"/>
      <c r="VLA3" s="18"/>
      <c r="VLB3" s="18"/>
      <c r="VLC3" s="18"/>
      <c r="VLD3" s="18"/>
      <c r="VLE3" s="18"/>
      <c r="VLF3" s="18"/>
      <c r="VLG3" s="18"/>
      <c r="VLH3" s="18"/>
      <c r="VLI3" s="18"/>
      <c r="VLJ3" s="18"/>
      <c r="VLK3" s="18"/>
      <c r="VLL3" s="18"/>
      <c r="VLM3" s="18"/>
      <c r="VLN3" s="18"/>
      <c r="VLO3" s="18"/>
      <c r="VLP3" s="18"/>
      <c r="VLQ3" s="18"/>
      <c r="VLR3" s="18"/>
      <c r="VLS3" s="18"/>
      <c r="VLT3" s="18"/>
      <c r="VLU3" s="18"/>
      <c r="VLV3" s="18"/>
      <c r="VLW3" s="18"/>
      <c r="VLX3" s="18"/>
      <c r="VLY3" s="18"/>
      <c r="VLZ3" s="18"/>
      <c r="VMA3" s="18"/>
      <c r="VMB3" s="18"/>
      <c r="VMC3" s="18"/>
      <c r="VMD3" s="18"/>
      <c r="VME3" s="18"/>
      <c r="VMF3" s="18"/>
      <c r="VMG3" s="18"/>
      <c r="VMH3" s="18"/>
      <c r="VMI3" s="18"/>
      <c r="VMJ3" s="18"/>
      <c r="VMK3" s="18"/>
      <c r="VML3" s="18"/>
      <c r="VMM3" s="18"/>
      <c r="VMN3" s="18"/>
      <c r="VMO3" s="18"/>
      <c r="VMP3" s="18"/>
      <c r="VMQ3" s="18"/>
      <c r="VMR3" s="18"/>
      <c r="VMS3" s="18"/>
      <c r="VMT3" s="18"/>
      <c r="VMU3" s="18"/>
      <c r="VMV3" s="18"/>
      <c r="VMW3" s="18"/>
      <c r="VMX3" s="18"/>
      <c r="VMY3" s="18"/>
      <c r="VMZ3" s="18"/>
      <c r="VNA3" s="18"/>
      <c r="VNB3" s="18"/>
      <c r="VNC3" s="18"/>
      <c r="VND3" s="18"/>
      <c r="VNE3" s="18"/>
      <c r="VNF3" s="18"/>
      <c r="VNG3" s="18"/>
      <c r="VNH3" s="18"/>
      <c r="VNI3" s="18"/>
      <c r="VNJ3" s="18"/>
      <c r="VNK3" s="18"/>
      <c r="VNL3" s="18"/>
      <c r="VNM3" s="18"/>
      <c r="VNN3" s="18"/>
      <c r="VNO3" s="18"/>
      <c r="VNP3" s="18"/>
      <c r="VNQ3" s="18"/>
      <c r="VNR3" s="18"/>
      <c r="VNS3" s="18"/>
      <c r="VNT3" s="18"/>
      <c r="VNU3" s="18"/>
      <c r="VNV3" s="18"/>
      <c r="VNW3" s="18"/>
      <c r="VNX3" s="18"/>
      <c r="VNY3" s="18"/>
      <c r="VNZ3" s="18"/>
      <c r="VOA3" s="18"/>
      <c r="VOB3" s="18"/>
      <c r="VOC3" s="18"/>
      <c r="VOD3" s="18"/>
      <c r="VOE3" s="18"/>
      <c r="VOF3" s="18"/>
      <c r="VOG3" s="18"/>
      <c r="VOH3" s="18"/>
      <c r="VOI3" s="18"/>
      <c r="VOJ3" s="18"/>
      <c r="VOK3" s="18"/>
      <c r="VOL3" s="18"/>
      <c r="VOM3" s="18"/>
      <c r="VON3" s="18"/>
      <c r="VOO3" s="18"/>
      <c r="VOP3" s="18"/>
      <c r="VOQ3" s="18"/>
      <c r="VOR3" s="18"/>
      <c r="VOS3" s="18"/>
      <c r="VOT3" s="18"/>
      <c r="VOU3" s="18"/>
      <c r="VOV3" s="18"/>
      <c r="VOW3" s="18"/>
      <c r="VOX3" s="18"/>
      <c r="VOY3" s="18"/>
      <c r="VOZ3" s="18"/>
      <c r="VPA3" s="18"/>
      <c r="VPB3" s="18"/>
      <c r="VPC3" s="18"/>
      <c r="VPD3" s="18"/>
      <c r="VPE3" s="18"/>
      <c r="VPF3" s="18"/>
      <c r="VPG3" s="18"/>
      <c r="VPH3" s="18"/>
      <c r="VPI3" s="18"/>
      <c r="VPJ3" s="18"/>
      <c r="VPK3" s="18"/>
      <c r="VPL3" s="18"/>
      <c r="VPM3" s="18"/>
      <c r="VPN3" s="18"/>
      <c r="VPO3" s="18"/>
      <c r="VPP3" s="18"/>
      <c r="VPQ3" s="18"/>
      <c r="VPR3" s="18"/>
      <c r="VPS3" s="18"/>
      <c r="VPT3" s="18"/>
      <c r="VPU3" s="18"/>
      <c r="VPV3" s="18"/>
      <c r="VPW3" s="18"/>
      <c r="VPX3" s="18"/>
      <c r="VPY3" s="18"/>
      <c r="VPZ3" s="18"/>
      <c r="VQA3" s="18"/>
      <c r="VQB3" s="18"/>
      <c r="VQC3" s="18"/>
      <c r="VQD3" s="18"/>
      <c r="VQE3" s="18"/>
      <c r="VQF3" s="18"/>
      <c r="VQG3" s="18"/>
      <c r="VQH3" s="18"/>
      <c r="VQI3" s="18"/>
      <c r="VQJ3" s="18"/>
      <c r="VQK3" s="18"/>
      <c r="VQL3" s="18"/>
      <c r="VQM3" s="18"/>
      <c r="VQN3" s="18"/>
      <c r="VQO3" s="18"/>
      <c r="VQP3" s="18"/>
      <c r="VQQ3" s="18"/>
      <c r="VQR3" s="18"/>
      <c r="VQS3" s="18"/>
      <c r="VQT3" s="18"/>
      <c r="VQU3" s="18"/>
      <c r="VQV3" s="18"/>
      <c r="VQW3" s="18"/>
      <c r="VQX3" s="18"/>
      <c r="VQY3" s="18"/>
      <c r="VQZ3" s="18"/>
      <c r="VRA3" s="18"/>
      <c r="VRB3" s="18"/>
      <c r="VRC3" s="18"/>
      <c r="VRD3" s="18"/>
      <c r="VRE3" s="18"/>
      <c r="VRF3" s="18"/>
      <c r="VRG3" s="18"/>
      <c r="VRH3" s="18"/>
      <c r="VRI3" s="18"/>
      <c r="VRJ3" s="18"/>
      <c r="VRK3" s="18"/>
      <c r="VRL3" s="18"/>
      <c r="VRM3" s="18"/>
      <c r="VRN3" s="18"/>
      <c r="VRO3" s="18"/>
      <c r="VRP3" s="18"/>
      <c r="VRQ3" s="18"/>
      <c r="VRR3" s="18"/>
      <c r="VRS3" s="18"/>
      <c r="VRT3" s="18"/>
      <c r="VRU3" s="18"/>
      <c r="VRV3" s="18"/>
      <c r="VRW3" s="18"/>
      <c r="VRX3" s="18"/>
      <c r="VRY3" s="18"/>
      <c r="VRZ3" s="18"/>
      <c r="VSA3" s="18"/>
      <c r="VSB3" s="18"/>
      <c r="VSC3" s="18"/>
      <c r="VSD3" s="18"/>
      <c r="VSE3" s="18"/>
      <c r="VSF3" s="18"/>
      <c r="VSG3" s="18"/>
      <c r="VSH3" s="18"/>
      <c r="VSI3" s="18"/>
      <c r="VSJ3" s="18"/>
      <c r="VSK3" s="18"/>
      <c r="VSL3" s="18"/>
      <c r="VSM3" s="18"/>
      <c r="VSN3" s="18"/>
      <c r="VSO3" s="18"/>
      <c r="VSP3" s="18"/>
      <c r="VSQ3" s="18"/>
      <c r="VSR3" s="18"/>
      <c r="VSS3" s="18"/>
      <c r="VST3" s="18"/>
      <c r="VSU3" s="18"/>
      <c r="VSV3" s="18"/>
      <c r="VSW3" s="18"/>
      <c r="VSX3" s="18"/>
      <c r="VSY3" s="18"/>
      <c r="VSZ3" s="18"/>
      <c r="VTA3" s="18"/>
      <c r="VTB3" s="18"/>
      <c r="VTC3" s="18"/>
      <c r="VTD3" s="18"/>
      <c r="VTE3" s="18"/>
      <c r="VTF3" s="18"/>
      <c r="VTG3" s="18"/>
      <c r="VTH3" s="18"/>
      <c r="VTI3" s="18"/>
      <c r="VTJ3" s="18"/>
      <c r="VTK3" s="18"/>
      <c r="VTL3" s="18"/>
      <c r="VTM3" s="18"/>
      <c r="VTN3" s="18"/>
      <c r="VTO3" s="18"/>
      <c r="VTP3" s="18"/>
      <c r="VTQ3" s="18"/>
      <c r="VTR3" s="18"/>
      <c r="VTS3" s="18"/>
      <c r="VTT3" s="18"/>
      <c r="VTU3" s="18"/>
      <c r="VTV3" s="18"/>
      <c r="VTW3" s="18"/>
      <c r="VTX3" s="18"/>
      <c r="VTY3" s="18"/>
      <c r="VTZ3" s="18"/>
      <c r="VUA3" s="18"/>
      <c r="VUB3" s="18"/>
      <c r="VUC3" s="18"/>
      <c r="VUD3" s="18"/>
      <c r="VUE3" s="18"/>
      <c r="VUF3" s="18"/>
      <c r="VUG3" s="18"/>
      <c r="VUH3" s="18"/>
      <c r="VUI3" s="18"/>
      <c r="VUJ3" s="18"/>
      <c r="VUK3" s="18"/>
      <c r="VUL3" s="18"/>
      <c r="VUM3" s="18"/>
      <c r="VUN3" s="18"/>
      <c r="VUO3" s="18"/>
      <c r="VUP3" s="18"/>
      <c r="VUQ3" s="18"/>
      <c r="VUR3" s="18"/>
      <c r="VUS3" s="18"/>
      <c r="VUT3" s="18"/>
      <c r="VUU3" s="18"/>
      <c r="VUV3" s="18"/>
      <c r="VUW3" s="18"/>
      <c r="VUX3" s="18"/>
      <c r="VUY3" s="18"/>
      <c r="VUZ3" s="18"/>
      <c r="VVA3" s="18"/>
      <c r="VVB3" s="18"/>
      <c r="VVC3" s="18"/>
      <c r="VVD3" s="18"/>
      <c r="VVE3" s="18"/>
      <c r="VVF3" s="18"/>
      <c r="VVG3" s="18"/>
      <c r="VVH3" s="18"/>
      <c r="VVI3" s="18"/>
      <c r="VVJ3" s="18"/>
      <c r="VVK3" s="18"/>
      <c r="VVL3" s="18"/>
      <c r="VVM3" s="18"/>
      <c r="VVN3" s="18"/>
      <c r="VVO3" s="18"/>
      <c r="VVP3" s="18"/>
      <c r="VVQ3" s="18"/>
      <c r="VVR3" s="18"/>
      <c r="VVS3" s="18"/>
      <c r="VVT3" s="18"/>
      <c r="VVU3" s="18"/>
      <c r="VVV3" s="18"/>
      <c r="VVW3" s="18"/>
      <c r="VVX3" s="18"/>
      <c r="VVY3" s="18"/>
      <c r="VVZ3" s="18"/>
      <c r="VWA3" s="18"/>
      <c r="VWB3" s="18"/>
      <c r="VWC3" s="18"/>
      <c r="VWD3" s="18"/>
      <c r="VWE3" s="18"/>
      <c r="VWF3" s="18"/>
      <c r="VWG3" s="18"/>
      <c r="VWH3" s="18"/>
      <c r="VWI3" s="18"/>
      <c r="VWJ3" s="18"/>
      <c r="VWK3" s="18"/>
      <c r="VWL3" s="18"/>
      <c r="VWM3" s="18"/>
      <c r="VWN3" s="18"/>
      <c r="VWO3" s="18"/>
      <c r="VWP3" s="18"/>
      <c r="VWQ3" s="18"/>
      <c r="VWR3" s="18"/>
      <c r="VWS3" s="18"/>
      <c r="VWT3" s="18"/>
      <c r="VWU3" s="18"/>
      <c r="VWV3" s="18"/>
      <c r="VWW3" s="18"/>
      <c r="VWX3" s="18"/>
      <c r="VWY3" s="18"/>
      <c r="VWZ3" s="18"/>
      <c r="VXA3" s="18"/>
      <c r="VXB3" s="18"/>
      <c r="VXC3" s="18"/>
      <c r="VXD3" s="18"/>
      <c r="VXE3" s="18"/>
      <c r="VXF3" s="18"/>
      <c r="VXG3" s="18"/>
      <c r="VXH3" s="18"/>
      <c r="VXI3" s="18"/>
      <c r="VXJ3" s="18"/>
      <c r="VXK3" s="18"/>
      <c r="VXL3" s="18"/>
      <c r="VXM3" s="18"/>
      <c r="VXN3" s="18"/>
      <c r="VXO3" s="18"/>
      <c r="VXP3" s="18"/>
      <c r="VXQ3" s="18"/>
      <c r="VXR3" s="18"/>
      <c r="VXS3" s="18"/>
      <c r="VXT3" s="18"/>
      <c r="VXU3" s="18"/>
      <c r="VXV3" s="18"/>
      <c r="VXW3" s="18"/>
      <c r="VXX3" s="18"/>
      <c r="VXY3" s="18"/>
      <c r="VXZ3" s="18"/>
      <c r="VYA3" s="18"/>
      <c r="VYB3" s="18"/>
      <c r="VYC3" s="18"/>
      <c r="VYD3" s="18"/>
      <c r="VYE3" s="18"/>
      <c r="VYF3" s="18"/>
      <c r="VYG3" s="18"/>
      <c r="VYH3" s="18"/>
      <c r="VYI3" s="18"/>
      <c r="VYJ3" s="18"/>
      <c r="VYK3" s="18"/>
      <c r="VYL3" s="18"/>
      <c r="VYM3" s="18"/>
      <c r="VYN3" s="18"/>
      <c r="VYO3" s="18"/>
      <c r="VYP3" s="18"/>
      <c r="VYQ3" s="18"/>
      <c r="VYR3" s="18"/>
      <c r="VYS3" s="18"/>
      <c r="VYT3" s="18"/>
      <c r="VYU3" s="18"/>
      <c r="VYV3" s="18"/>
      <c r="VYW3" s="18"/>
      <c r="VYX3" s="18"/>
      <c r="VYY3" s="18"/>
      <c r="VYZ3" s="18"/>
      <c r="VZA3" s="18"/>
      <c r="VZB3" s="18"/>
      <c r="VZC3" s="18"/>
      <c r="VZD3" s="18"/>
      <c r="VZE3" s="18"/>
      <c r="VZF3" s="18"/>
      <c r="VZG3" s="18"/>
      <c r="VZH3" s="18"/>
      <c r="VZI3" s="18"/>
      <c r="VZJ3" s="18"/>
      <c r="VZK3" s="18"/>
      <c r="VZL3" s="18"/>
      <c r="VZM3" s="18"/>
      <c r="VZN3" s="18"/>
      <c r="VZO3" s="18"/>
      <c r="VZP3" s="18"/>
      <c r="VZQ3" s="18"/>
      <c r="VZR3" s="18"/>
      <c r="VZS3" s="18"/>
      <c r="VZT3" s="18"/>
      <c r="VZU3" s="18"/>
      <c r="VZV3" s="18"/>
      <c r="VZW3" s="18"/>
      <c r="VZX3" s="18"/>
      <c r="VZY3" s="18"/>
      <c r="VZZ3" s="18"/>
      <c r="WAA3" s="18"/>
      <c r="WAB3" s="18"/>
      <c r="WAC3" s="18"/>
      <c r="WAD3" s="18"/>
      <c r="WAE3" s="18"/>
      <c r="WAF3" s="18"/>
      <c r="WAG3" s="18"/>
      <c r="WAH3" s="18"/>
      <c r="WAI3" s="18"/>
      <c r="WAJ3" s="18"/>
      <c r="WAK3" s="18"/>
      <c r="WAL3" s="18"/>
      <c r="WAM3" s="18"/>
      <c r="WAN3" s="18"/>
      <c r="WAO3" s="18"/>
      <c r="WAP3" s="18"/>
      <c r="WAQ3" s="18"/>
      <c r="WAR3" s="18"/>
      <c r="WAS3" s="18"/>
      <c r="WAT3" s="18"/>
      <c r="WAU3" s="18"/>
      <c r="WAV3" s="18"/>
      <c r="WAW3" s="18"/>
      <c r="WAX3" s="18"/>
      <c r="WAY3" s="18"/>
      <c r="WAZ3" s="18"/>
      <c r="WBA3" s="18"/>
      <c r="WBB3" s="18"/>
      <c r="WBC3" s="18"/>
      <c r="WBD3" s="18"/>
      <c r="WBE3" s="18"/>
      <c r="WBF3" s="18"/>
      <c r="WBG3" s="18"/>
      <c r="WBH3" s="18"/>
      <c r="WBI3" s="18"/>
      <c r="WBJ3" s="18"/>
      <c r="WBK3" s="18"/>
      <c r="WBL3" s="18"/>
      <c r="WBM3" s="18"/>
      <c r="WBN3" s="18"/>
      <c r="WBO3" s="18"/>
      <c r="WBP3" s="18"/>
      <c r="WBQ3" s="18"/>
      <c r="WBR3" s="18"/>
      <c r="WBS3" s="18"/>
      <c r="WBT3" s="18"/>
      <c r="WBU3" s="18"/>
      <c r="WBV3" s="18"/>
      <c r="WBW3" s="18"/>
      <c r="WBX3" s="18"/>
      <c r="WBY3" s="18"/>
      <c r="WBZ3" s="18"/>
      <c r="WCA3" s="18"/>
      <c r="WCB3" s="18"/>
      <c r="WCC3" s="18"/>
      <c r="WCD3" s="18"/>
      <c r="WCE3" s="18"/>
      <c r="WCF3" s="18"/>
      <c r="WCG3" s="18"/>
      <c r="WCH3" s="18"/>
      <c r="WCI3" s="18"/>
      <c r="WCJ3" s="18"/>
      <c r="WCK3" s="18"/>
      <c r="WCL3" s="18"/>
      <c r="WCM3" s="18"/>
      <c r="WCN3" s="18"/>
      <c r="WCO3" s="18"/>
      <c r="WCP3" s="18"/>
      <c r="WCQ3" s="18"/>
      <c r="WCR3" s="18"/>
      <c r="WCS3" s="18"/>
      <c r="WCT3" s="18"/>
      <c r="WCU3" s="18"/>
      <c r="WCV3" s="18"/>
      <c r="WCW3" s="18"/>
      <c r="WCX3" s="18"/>
      <c r="WCY3" s="18"/>
      <c r="WCZ3" s="18"/>
      <c r="WDA3" s="18"/>
      <c r="WDB3" s="18"/>
      <c r="WDC3" s="18"/>
      <c r="WDD3" s="18"/>
      <c r="WDE3" s="18"/>
      <c r="WDF3" s="18"/>
      <c r="WDG3" s="18"/>
      <c r="WDH3" s="18"/>
      <c r="WDI3" s="18"/>
      <c r="WDJ3" s="18"/>
      <c r="WDK3" s="18"/>
      <c r="WDL3" s="18"/>
      <c r="WDM3" s="18"/>
      <c r="WDN3" s="18"/>
      <c r="WDO3" s="18"/>
      <c r="WDP3" s="18"/>
      <c r="WDQ3" s="18"/>
      <c r="WDR3" s="18"/>
      <c r="WDS3" s="18"/>
      <c r="WDT3" s="18"/>
      <c r="WDU3" s="18"/>
      <c r="WDV3" s="18"/>
      <c r="WDW3" s="18"/>
      <c r="WDX3" s="18"/>
      <c r="WDY3" s="18"/>
      <c r="WDZ3" s="18"/>
      <c r="WEA3" s="18"/>
      <c r="WEB3" s="18"/>
      <c r="WEC3" s="18"/>
      <c r="WED3" s="18"/>
      <c r="WEE3" s="18"/>
      <c r="WEF3" s="18"/>
      <c r="WEG3" s="18"/>
      <c r="WEH3" s="18"/>
      <c r="WEI3" s="18"/>
      <c r="WEJ3" s="18"/>
      <c r="WEK3" s="18"/>
      <c r="WEL3" s="18"/>
      <c r="WEM3" s="18"/>
      <c r="WEN3" s="18"/>
      <c r="WEO3" s="18"/>
      <c r="WEP3" s="18"/>
      <c r="WEQ3" s="18"/>
      <c r="WER3" s="18"/>
      <c r="WES3" s="18"/>
      <c r="WET3" s="18"/>
      <c r="WEU3" s="18"/>
      <c r="WEV3" s="18"/>
      <c r="WEW3" s="18"/>
      <c r="WEX3" s="18"/>
      <c r="WEY3" s="18"/>
      <c r="WEZ3" s="18"/>
      <c r="WFA3" s="18"/>
      <c r="WFB3" s="18"/>
      <c r="WFC3" s="18"/>
      <c r="WFD3" s="18"/>
      <c r="WFE3" s="18"/>
      <c r="WFF3" s="18"/>
      <c r="WFG3" s="18"/>
      <c r="WFH3" s="18"/>
      <c r="WFI3" s="18"/>
      <c r="WFJ3" s="18"/>
      <c r="WFK3" s="18"/>
      <c r="WFL3" s="18"/>
      <c r="WFM3" s="18"/>
      <c r="WFN3" s="18"/>
      <c r="WFO3" s="18"/>
      <c r="WFP3" s="18"/>
      <c r="WFQ3" s="18"/>
      <c r="WFR3" s="18"/>
      <c r="WFS3" s="18"/>
      <c r="WFT3" s="18"/>
      <c r="WFU3" s="18"/>
      <c r="WFV3" s="18"/>
      <c r="WFW3" s="18"/>
      <c r="WFX3" s="18"/>
      <c r="WFY3" s="18"/>
      <c r="WFZ3" s="18"/>
      <c r="WGA3" s="18"/>
      <c r="WGB3" s="18"/>
      <c r="WGC3" s="18"/>
      <c r="WGD3" s="18"/>
      <c r="WGE3" s="18"/>
      <c r="WGF3" s="18"/>
      <c r="WGG3" s="18"/>
      <c r="WGH3" s="18"/>
      <c r="WGI3" s="18"/>
      <c r="WGJ3" s="18"/>
      <c r="WGK3" s="18"/>
      <c r="WGL3" s="18"/>
      <c r="WGM3" s="18"/>
      <c r="WGN3" s="18"/>
      <c r="WGO3" s="18"/>
      <c r="WGP3" s="18"/>
      <c r="WGQ3" s="18"/>
      <c r="WGR3" s="18"/>
      <c r="WGS3" s="18"/>
      <c r="WGT3" s="18"/>
      <c r="WGU3" s="18"/>
      <c r="WGV3" s="18"/>
      <c r="WGW3" s="18"/>
      <c r="WGX3" s="18"/>
      <c r="WGY3" s="18"/>
      <c r="WGZ3" s="18"/>
      <c r="WHA3" s="18"/>
      <c r="WHB3" s="18"/>
      <c r="WHC3" s="18"/>
      <c r="WHD3" s="18"/>
      <c r="WHE3" s="18"/>
      <c r="WHF3" s="18"/>
      <c r="WHG3" s="18"/>
      <c r="WHH3" s="18"/>
      <c r="WHI3" s="18"/>
      <c r="WHJ3" s="18"/>
      <c r="WHK3" s="18"/>
      <c r="WHL3" s="18"/>
      <c r="WHM3" s="18"/>
      <c r="WHN3" s="18"/>
      <c r="WHO3" s="18"/>
      <c r="WHP3" s="18"/>
      <c r="WHQ3" s="18"/>
      <c r="WHR3" s="18"/>
      <c r="WHS3" s="18"/>
      <c r="WHT3" s="18"/>
      <c r="WHU3" s="18"/>
      <c r="WHV3" s="18"/>
      <c r="WHW3" s="18"/>
      <c r="WHX3" s="18"/>
      <c r="WHY3" s="18"/>
      <c r="WHZ3" s="18"/>
      <c r="WIA3" s="18"/>
      <c r="WIB3" s="18"/>
      <c r="WIC3" s="18"/>
      <c r="WID3" s="18"/>
      <c r="WIE3" s="18"/>
      <c r="WIF3" s="18"/>
      <c r="WIG3" s="18"/>
      <c r="WIH3" s="18"/>
      <c r="WII3" s="18"/>
      <c r="WIJ3" s="18"/>
      <c r="WIK3" s="18"/>
      <c r="WIL3" s="18"/>
      <c r="WIM3" s="18"/>
      <c r="WIN3" s="18"/>
      <c r="WIO3" s="18"/>
      <c r="WIP3" s="18"/>
      <c r="WIQ3" s="18"/>
      <c r="WIR3" s="18"/>
      <c r="WIS3" s="18"/>
      <c r="WIT3" s="18"/>
      <c r="WIU3" s="18"/>
      <c r="WIV3" s="18"/>
      <c r="WIW3" s="18"/>
      <c r="WIX3" s="18"/>
      <c r="WIY3" s="18"/>
      <c r="WIZ3" s="18"/>
      <c r="WJA3" s="18"/>
      <c r="WJB3" s="18"/>
      <c r="WJC3" s="18"/>
      <c r="WJD3" s="18"/>
      <c r="WJE3" s="18"/>
      <c r="WJF3" s="18"/>
      <c r="WJG3" s="18"/>
      <c r="WJH3" s="18"/>
      <c r="WJI3" s="18"/>
      <c r="WJJ3" s="18"/>
      <c r="WJK3" s="18"/>
      <c r="WJL3" s="18"/>
      <c r="WJM3" s="18"/>
      <c r="WJN3" s="18"/>
      <c r="WJO3" s="18"/>
      <c r="WJP3" s="18"/>
      <c r="WJQ3" s="18"/>
      <c r="WJR3" s="18"/>
      <c r="WJS3" s="18"/>
      <c r="WJT3" s="18"/>
      <c r="WJU3" s="18"/>
      <c r="WJV3" s="18"/>
      <c r="WJW3" s="18"/>
      <c r="WJX3" s="18"/>
      <c r="WJY3" s="18"/>
      <c r="WJZ3" s="18"/>
      <c r="WKA3" s="18"/>
      <c r="WKB3" s="18"/>
      <c r="WKC3" s="18"/>
      <c r="WKD3" s="18"/>
      <c r="WKE3" s="18"/>
      <c r="WKF3" s="18"/>
      <c r="WKG3" s="18"/>
      <c r="WKH3" s="18"/>
      <c r="WKI3" s="18"/>
      <c r="WKJ3" s="18"/>
      <c r="WKK3" s="18"/>
      <c r="WKL3" s="18"/>
      <c r="WKM3" s="18"/>
      <c r="WKN3" s="18"/>
      <c r="WKO3" s="18"/>
      <c r="WKP3" s="18"/>
      <c r="WKQ3" s="18"/>
      <c r="WKR3" s="18"/>
      <c r="WKS3" s="18"/>
      <c r="WKT3" s="18"/>
      <c r="WKU3" s="18"/>
      <c r="WKV3" s="18"/>
      <c r="WKW3" s="18"/>
      <c r="WKX3" s="18"/>
      <c r="WKY3" s="18"/>
      <c r="WKZ3" s="18"/>
      <c r="WLA3" s="18"/>
      <c r="WLB3" s="18"/>
      <c r="WLC3" s="18"/>
      <c r="WLD3" s="18"/>
      <c r="WLE3" s="18"/>
      <c r="WLF3" s="18"/>
      <c r="WLG3" s="18"/>
      <c r="WLH3" s="18"/>
      <c r="WLI3" s="18"/>
      <c r="WLJ3" s="18"/>
      <c r="WLK3" s="18"/>
      <c r="WLL3" s="18"/>
      <c r="WLM3" s="18"/>
      <c r="WLN3" s="18"/>
      <c r="WLO3" s="18"/>
      <c r="WLP3" s="18"/>
      <c r="WLQ3" s="18"/>
      <c r="WLR3" s="18"/>
      <c r="WLS3" s="18"/>
      <c r="WLT3" s="18"/>
      <c r="WLU3" s="18"/>
      <c r="WLV3" s="18"/>
      <c r="WLW3" s="18"/>
      <c r="WLX3" s="18"/>
      <c r="WLY3" s="18"/>
      <c r="WLZ3" s="18"/>
      <c r="WMA3" s="18"/>
      <c r="WMB3" s="18"/>
      <c r="WMC3" s="18"/>
      <c r="WMD3" s="18"/>
      <c r="WME3" s="18"/>
      <c r="WMF3" s="18"/>
      <c r="WMG3" s="18"/>
      <c r="WMH3" s="18"/>
      <c r="WMI3" s="18"/>
      <c r="WMJ3" s="18"/>
      <c r="WMK3" s="18"/>
      <c r="WML3" s="18"/>
      <c r="WMM3" s="18"/>
      <c r="WMN3" s="18"/>
      <c r="WMO3" s="18"/>
      <c r="WMP3" s="18"/>
      <c r="WMQ3" s="18"/>
      <c r="WMR3" s="18"/>
      <c r="WMS3" s="18"/>
      <c r="WMT3" s="18"/>
      <c r="WMU3" s="18"/>
      <c r="WMV3" s="18"/>
      <c r="WMW3" s="18"/>
      <c r="WMX3" s="18"/>
      <c r="WMY3" s="18"/>
      <c r="WMZ3" s="18"/>
      <c r="WNA3" s="18"/>
      <c r="WNB3" s="18"/>
      <c r="WNC3" s="18"/>
      <c r="WND3" s="18"/>
      <c r="WNE3" s="18"/>
      <c r="WNF3" s="18"/>
      <c r="WNG3" s="18"/>
      <c r="WNH3" s="18"/>
      <c r="WNI3" s="18"/>
      <c r="WNJ3" s="18"/>
      <c r="WNK3" s="18"/>
      <c r="WNL3" s="18"/>
      <c r="WNM3" s="18"/>
      <c r="WNN3" s="18"/>
      <c r="WNO3" s="18"/>
      <c r="WNP3" s="18"/>
      <c r="WNQ3" s="18"/>
      <c r="WNR3" s="18"/>
      <c r="WNS3" s="18"/>
      <c r="WNT3" s="18"/>
      <c r="WNU3" s="18"/>
      <c r="WNV3" s="18"/>
      <c r="WNW3" s="18"/>
      <c r="WNX3" s="18"/>
      <c r="WNY3" s="18"/>
      <c r="WNZ3" s="18"/>
      <c r="WOA3" s="18"/>
      <c r="WOB3" s="18"/>
      <c r="WOC3" s="18"/>
      <c r="WOD3" s="18"/>
      <c r="WOE3" s="18"/>
      <c r="WOF3" s="18"/>
      <c r="WOG3" s="18"/>
      <c r="WOH3" s="18"/>
      <c r="WOI3" s="18"/>
      <c r="WOJ3" s="18"/>
      <c r="WOK3" s="18"/>
      <c r="WOL3" s="18"/>
      <c r="WOM3" s="18"/>
      <c r="WON3" s="18"/>
      <c r="WOO3" s="18"/>
      <c r="WOP3" s="18"/>
      <c r="WOQ3" s="18"/>
      <c r="WOR3" s="18"/>
      <c r="WOS3" s="18"/>
      <c r="WOT3" s="18"/>
      <c r="WOU3" s="18"/>
      <c r="WOV3" s="18"/>
      <c r="WOW3" s="18"/>
      <c r="WOX3" s="18"/>
      <c r="WOY3" s="18"/>
      <c r="WOZ3" s="18"/>
      <c r="WPA3" s="18"/>
      <c r="WPB3" s="18"/>
      <c r="WPC3" s="18"/>
      <c r="WPD3" s="18"/>
      <c r="WPE3" s="18"/>
      <c r="WPF3" s="18"/>
      <c r="WPG3" s="18"/>
      <c r="WPH3" s="18"/>
      <c r="WPI3" s="18"/>
      <c r="WPJ3" s="18"/>
      <c r="WPK3" s="18"/>
      <c r="WPL3" s="18"/>
      <c r="WPM3" s="18"/>
      <c r="WPN3" s="18"/>
      <c r="WPO3" s="18"/>
      <c r="WPP3" s="18"/>
      <c r="WPQ3" s="18"/>
      <c r="WPR3" s="18"/>
      <c r="WPS3" s="18"/>
      <c r="WPT3" s="18"/>
      <c r="WPU3" s="18"/>
      <c r="WPV3" s="18"/>
      <c r="WPW3" s="18"/>
      <c r="WPX3" s="18"/>
      <c r="WPY3" s="18"/>
      <c r="WPZ3" s="18"/>
      <c r="WQA3" s="18"/>
      <c r="WQB3" s="18"/>
      <c r="WQC3" s="18"/>
      <c r="WQD3" s="18"/>
      <c r="WQE3" s="18"/>
      <c r="WQF3" s="18"/>
      <c r="WQG3" s="18"/>
      <c r="WQH3" s="18"/>
      <c r="WQI3" s="18"/>
      <c r="WQJ3" s="18"/>
      <c r="WQK3" s="18"/>
      <c r="WQL3" s="18"/>
      <c r="WQM3" s="18"/>
      <c r="WQN3" s="18"/>
      <c r="WQO3" s="18"/>
      <c r="WQP3" s="18"/>
      <c r="WQQ3" s="18"/>
      <c r="WQR3" s="18"/>
      <c r="WQS3" s="18"/>
      <c r="WQT3" s="18"/>
      <c r="WQU3" s="18"/>
      <c r="WQV3" s="18"/>
      <c r="WQW3" s="18"/>
      <c r="WQX3" s="18"/>
      <c r="WQY3" s="18"/>
      <c r="WQZ3" s="18"/>
      <c r="WRA3" s="18"/>
      <c r="WRB3" s="18"/>
      <c r="WRC3" s="18"/>
      <c r="WRD3" s="18"/>
      <c r="WRE3" s="18"/>
      <c r="WRF3" s="18"/>
      <c r="WRG3" s="18"/>
      <c r="WRH3" s="18"/>
      <c r="WRI3" s="18"/>
      <c r="WRJ3" s="18"/>
      <c r="WRK3" s="18"/>
      <c r="WRL3" s="18"/>
      <c r="WRM3" s="18"/>
      <c r="WRN3" s="18"/>
      <c r="WRO3" s="18"/>
      <c r="WRP3" s="18"/>
      <c r="WRQ3" s="18"/>
      <c r="WRR3" s="18"/>
      <c r="WRS3" s="18"/>
      <c r="WRT3" s="18"/>
      <c r="WRU3" s="18"/>
      <c r="WRV3" s="18"/>
      <c r="WRW3" s="18"/>
      <c r="WRX3" s="18"/>
      <c r="WRY3" s="18"/>
      <c r="WRZ3" s="18"/>
      <c r="WSA3" s="18"/>
      <c r="WSB3" s="18"/>
      <c r="WSC3" s="18"/>
      <c r="WSD3" s="18"/>
      <c r="WSE3" s="18"/>
      <c r="WSF3" s="18"/>
      <c r="WSG3" s="18"/>
      <c r="WSH3" s="18"/>
      <c r="WSI3" s="18"/>
      <c r="WSJ3" s="18"/>
      <c r="WSK3" s="18"/>
      <c r="WSL3" s="18"/>
      <c r="WSM3" s="18"/>
      <c r="WSN3" s="18"/>
      <c r="WSO3" s="18"/>
      <c r="WSP3" s="18"/>
      <c r="WSQ3" s="18"/>
      <c r="WSR3" s="18"/>
      <c r="WSS3" s="18"/>
      <c r="WST3" s="18"/>
      <c r="WSU3" s="18"/>
      <c r="WSV3" s="18"/>
      <c r="WSW3" s="18"/>
      <c r="WSX3" s="18"/>
      <c r="WSY3" s="18"/>
      <c r="WSZ3" s="18"/>
      <c r="WTA3" s="18"/>
      <c r="WTB3" s="18"/>
      <c r="WTC3" s="18"/>
      <c r="WTD3" s="18"/>
      <c r="WTE3" s="18"/>
      <c r="WTF3" s="18"/>
      <c r="WTG3" s="18"/>
      <c r="WTH3" s="18"/>
      <c r="WTI3" s="18"/>
      <c r="WTJ3" s="18"/>
      <c r="WTK3" s="18"/>
      <c r="WTL3" s="18"/>
      <c r="WTM3" s="18"/>
      <c r="WTN3" s="18"/>
      <c r="WTO3" s="18"/>
      <c r="WTP3" s="18"/>
      <c r="WTQ3" s="18"/>
      <c r="WTR3" s="18"/>
      <c r="WTS3" s="18"/>
      <c r="WTT3" s="18"/>
      <c r="WTU3" s="18"/>
      <c r="WTV3" s="18"/>
      <c r="WTW3" s="18"/>
      <c r="WTX3" s="18"/>
      <c r="WTY3" s="18"/>
      <c r="WTZ3" s="18"/>
      <c r="WUA3" s="18"/>
      <c r="WUB3" s="18"/>
      <c r="WUC3" s="18"/>
      <c r="WUD3" s="18"/>
      <c r="WUE3" s="18"/>
      <c r="WUF3" s="18"/>
      <c r="WUG3" s="18"/>
      <c r="WUH3" s="18"/>
      <c r="WUI3" s="18"/>
      <c r="WUJ3" s="18"/>
      <c r="WUK3" s="18"/>
      <c r="WUL3" s="18"/>
      <c r="WUM3" s="18"/>
      <c r="WUN3" s="18"/>
      <c r="WUO3" s="18"/>
      <c r="WUP3" s="18"/>
      <c r="WUQ3" s="18"/>
      <c r="WUR3" s="18"/>
      <c r="WUS3" s="18"/>
      <c r="WUT3" s="18"/>
      <c r="WUU3" s="18"/>
      <c r="WUV3" s="18"/>
      <c r="WUW3" s="18"/>
      <c r="WUX3" s="18"/>
      <c r="WUY3" s="18"/>
      <c r="WUZ3" s="18"/>
      <c r="WVA3" s="18"/>
      <c r="WVB3" s="18"/>
      <c r="WVC3" s="18"/>
      <c r="WVD3" s="18"/>
      <c r="WVE3" s="18"/>
      <c r="WVF3" s="18"/>
      <c r="WVG3" s="18"/>
      <c r="WVH3" s="18"/>
      <c r="WVI3" s="18"/>
      <c r="WVJ3" s="18"/>
      <c r="WVK3" s="18"/>
      <c r="WVL3" s="18"/>
      <c r="WVM3" s="18"/>
      <c r="WVN3" s="18"/>
      <c r="WVO3" s="18"/>
      <c r="WVP3" s="18"/>
      <c r="WVQ3" s="18"/>
      <c r="WVR3" s="18"/>
      <c r="WVS3" s="18"/>
      <c r="WVT3" s="18"/>
      <c r="WVU3" s="18"/>
      <c r="WVV3" s="18"/>
      <c r="WVW3" s="18"/>
      <c r="WVX3" s="18"/>
      <c r="WVY3" s="18"/>
      <c r="WVZ3" s="18"/>
      <c r="WWA3" s="18"/>
      <c r="WWB3" s="18"/>
      <c r="WWC3" s="18"/>
      <c r="WWD3" s="18"/>
      <c r="WWE3" s="18"/>
      <c r="WWF3" s="18"/>
      <c r="WWG3" s="18"/>
      <c r="WWH3" s="18"/>
      <c r="WWI3" s="18"/>
      <c r="WWJ3" s="18"/>
      <c r="WWK3" s="18"/>
      <c r="WWL3" s="18"/>
      <c r="WWM3" s="18"/>
      <c r="WWN3" s="18"/>
      <c r="WWO3" s="18"/>
      <c r="WWP3" s="18"/>
      <c r="WWQ3" s="18"/>
      <c r="WWR3" s="18"/>
      <c r="WWS3" s="18"/>
      <c r="WWT3" s="18"/>
      <c r="WWU3" s="18"/>
      <c r="WWV3" s="18"/>
      <c r="WWW3" s="18"/>
      <c r="WWX3" s="18"/>
      <c r="WWY3" s="18"/>
      <c r="WWZ3" s="18"/>
      <c r="WXA3" s="18"/>
      <c r="WXB3" s="18"/>
      <c r="WXC3" s="18"/>
      <c r="WXD3" s="18"/>
      <c r="WXE3" s="18"/>
      <c r="WXF3" s="18"/>
      <c r="WXG3" s="18"/>
      <c r="WXH3" s="18"/>
      <c r="WXI3" s="18"/>
      <c r="WXJ3" s="18"/>
      <c r="WXK3" s="18"/>
      <c r="WXL3" s="18"/>
      <c r="WXM3" s="18"/>
      <c r="WXN3" s="18"/>
      <c r="WXO3" s="18"/>
      <c r="WXP3" s="18"/>
      <c r="WXQ3" s="18"/>
      <c r="WXR3" s="18"/>
      <c r="WXS3" s="18"/>
      <c r="WXT3" s="18"/>
      <c r="WXU3" s="18"/>
      <c r="WXV3" s="18"/>
      <c r="WXW3" s="18"/>
      <c r="WXX3" s="18"/>
      <c r="WXY3" s="18"/>
      <c r="WXZ3" s="18"/>
      <c r="WYA3" s="18"/>
      <c r="WYB3" s="18"/>
      <c r="WYC3" s="18"/>
      <c r="WYD3" s="18"/>
      <c r="WYE3" s="18"/>
      <c r="WYF3" s="18"/>
      <c r="WYG3" s="18"/>
      <c r="WYH3" s="18"/>
      <c r="WYI3" s="18"/>
      <c r="WYJ3" s="18"/>
      <c r="WYK3" s="18"/>
      <c r="WYL3" s="18"/>
      <c r="WYM3" s="18"/>
      <c r="WYN3" s="18"/>
      <c r="WYO3" s="18"/>
      <c r="WYP3" s="18"/>
      <c r="WYQ3" s="18"/>
      <c r="WYR3" s="18"/>
      <c r="WYS3" s="18"/>
      <c r="WYT3" s="18"/>
      <c r="WYU3" s="18"/>
      <c r="WYV3" s="18"/>
      <c r="WYW3" s="18"/>
      <c r="WYX3" s="18"/>
      <c r="WYY3" s="18"/>
      <c r="WYZ3" s="18"/>
      <c r="WZA3" s="18"/>
      <c r="WZB3" s="18"/>
      <c r="WZC3" s="18"/>
      <c r="WZD3" s="18"/>
      <c r="WZE3" s="18"/>
      <c r="WZF3" s="18"/>
      <c r="WZG3" s="18"/>
      <c r="WZH3" s="18"/>
      <c r="WZI3" s="18"/>
      <c r="WZJ3" s="18"/>
      <c r="WZK3" s="18"/>
      <c r="WZL3" s="18"/>
      <c r="WZM3" s="18"/>
      <c r="WZN3" s="18"/>
      <c r="WZO3" s="18"/>
      <c r="WZP3" s="18"/>
      <c r="WZQ3" s="18"/>
      <c r="WZR3" s="18"/>
      <c r="WZS3" s="18"/>
      <c r="WZT3" s="18"/>
      <c r="WZU3" s="18"/>
      <c r="WZV3" s="18"/>
      <c r="WZW3" s="18"/>
      <c r="WZX3" s="18"/>
      <c r="WZY3" s="18"/>
      <c r="WZZ3" s="18"/>
      <c r="XAA3" s="18"/>
      <c r="XAB3" s="18"/>
      <c r="XAC3" s="18"/>
      <c r="XAD3" s="18"/>
      <c r="XAE3" s="18"/>
      <c r="XAF3" s="18"/>
      <c r="XAG3" s="18"/>
      <c r="XAH3" s="18"/>
      <c r="XAI3" s="18"/>
      <c r="XAJ3" s="18"/>
      <c r="XAK3" s="18"/>
      <c r="XAL3" s="18"/>
      <c r="XAM3" s="18"/>
      <c r="XAN3" s="18"/>
      <c r="XAO3" s="18"/>
      <c r="XAP3" s="18"/>
      <c r="XAQ3" s="18"/>
      <c r="XAR3" s="18"/>
      <c r="XAS3" s="18"/>
      <c r="XAT3" s="18"/>
      <c r="XAU3" s="18"/>
      <c r="XAV3" s="18"/>
      <c r="XAW3" s="18"/>
      <c r="XAX3" s="18"/>
      <c r="XAY3" s="18"/>
      <c r="XAZ3" s="18"/>
      <c r="XBA3" s="18"/>
      <c r="XBB3" s="18"/>
      <c r="XBC3" s="18"/>
      <c r="XBD3" s="18"/>
      <c r="XBE3" s="18"/>
      <c r="XBF3" s="18"/>
      <c r="XBG3" s="18"/>
      <c r="XBH3" s="18"/>
      <c r="XBI3" s="18"/>
      <c r="XBJ3" s="18"/>
      <c r="XBK3" s="18"/>
      <c r="XBL3" s="18"/>
      <c r="XBM3" s="18"/>
      <c r="XBN3" s="18"/>
      <c r="XBO3" s="18"/>
      <c r="XBP3" s="18"/>
      <c r="XBQ3" s="18"/>
      <c r="XBR3" s="18"/>
      <c r="XBS3" s="18"/>
      <c r="XBT3" s="18"/>
      <c r="XBU3" s="18"/>
      <c r="XBV3" s="18"/>
      <c r="XBW3" s="18"/>
      <c r="XBX3" s="18"/>
      <c r="XBY3" s="18"/>
      <c r="XBZ3" s="18"/>
      <c r="XCA3" s="18"/>
      <c r="XCB3" s="18"/>
      <c r="XCC3" s="18"/>
      <c r="XCD3" s="18"/>
      <c r="XCE3" s="18"/>
      <c r="XCF3" s="18"/>
      <c r="XCG3" s="18"/>
      <c r="XCH3" s="18"/>
      <c r="XCI3" s="18"/>
      <c r="XCJ3" s="18"/>
      <c r="XCK3" s="18"/>
      <c r="XCL3" s="18"/>
      <c r="XCM3" s="18"/>
      <c r="XCN3" s="18"/>
      <c r="XCO3" s="18"/>
      <c r="XCP3" s="18"/>
      <c r="XCQ3" s="18"/>
      <c r="XCR3" s="18"/>
      <c r="XCS3" s="18"/>
      <c r="XCT3" s="18"/>
      <c r="XCU3" s="18"/>
      <c r="XCV3" s="18"/>
      <c r="XCW3" s="18"/>
      <c r="XCX3" s="18"/>
      <c r="XCY3" s="18"/>
      <c r="XCZ3" s="18"/>
      <c r="XDA3" s="18"/>
      <c r="XDB3" s="18"/>
      <c r="XDC3" s="18"/>
      <c r="XDD3" s="18"/>
      <c r="XDE3" s="18"/>
      <c r="XDF3" s="18"/>
      <c r="XDG3" s="18"/>
      <c r="XDH3" s="18"/>
      <c r="XDI3" s="18"/>
      <c r="XDJ3" s="18"/>
      <c r="XDK3" s="18"/>
      <c r="XDL3" s="18"/>
      <c r="XDM3" s="18"/>
      <c r="XDN3" s="18"/>
      <c r="XDO3" s="18"/>
      <c r="XDP3" s="18"/>
      <c r="XDQ3" s="18"/>
      <c r="XDR3" s="18"/>
      <c r="XDS3" s="18"/>
      <c r="XDT3" s="18"/>
      <c r="XDU3" s="18"/>
      <c r="XDV3" s="18"/>
      <c r="XDW3" s="18"/>
      <c r="XDX3" s="18"/>
      <c r="XDY3" s="18"/>
      <c r="XDZ3" s="18"/>
      <c r="XEA3" s="18"/>
      <c r="XEB3" s="18"/>
      <c r="XEC3" s="18"/>
      <c r="XED3" s="18"/>
      <c r="XEE3" s="18"/>
      <c r="XEF3" s="18"/>
      <c r="XEG3" s="18"/>
      <c r="XEH3" s="18"/>
      <c r="XEI3" s="18"/>
      <c r="XEJ3" s="18"/>
      <c r="XEK3" s="18"/>
      <c r="XEL3" s="18"/>
      <c r="XEM3" s="18"/>
      <c r="XEN3" s="18"/>
      <c r="XEO3" s="18"/>
      <c r="XEP3" s="18"/>
      <c r="XEQ3" s="18"/>
      <c r="XER3" s="18"/>
      <c r="XES3" s="18"/>
      <c r="XET3" s="18"/>
      <c r="XEU3" s="18"/>
      <c r="XEV3" s="18"/>
      <c r="XEW3" s="18"/>
      <c r="XEX3" s="18"/>
      <c r="XEY3" s="18"/>
      <c r="XEZ3" s="18"/>
      <c r="XFA3" s="18"/>
      <c r="XFB3" s="18"/>
      <c r="XFC3" s="18"/>
    </row>
    <row r="4" spans="1:16383" ht="27.75" customHeight="1" x14ac:dyDescent="0.3">
      <c r="A4" s="16"/>
      <c r="B4" s="16"/>
      <c r="C4" s="3" t="s">
        <v>3</v>
      </c>
      <c r="D4" s="3"/>
      <c r="E4" s="19"/>
      <c r="F4" s="20"/>
      <c r="G4" s="20"/>
      <c r="H4" s="20"/>
      <c r="I4" s="20"/>
      <c r="J4" s="20"/>
      <c r="K4" s="20"/>
      <c r="L4" s="20"/>
      <c r="R4" s="16"/>
      <c r="S4" s="16"/>
      <c r="T4" s="16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  <c r="BD4" s="145"/>
      <c r="BE4" s="145"/>
      <c r="BF4" s="145"/>
      <c r="BG4" s="145"/>
      <c r="BH4" s="145"/>
      <c r="BI4" s="145"/>
      <c r="BJ4" s="145"/>
      <c r="BK4" s="145"/>
      <c r="BL4" s="145"/>
      <c r="BM4" s="145"/>
      <c r="BN4" s="145"/>
      <c r="BO4" s="145"/>
      <c r="BP4" s="145"/>
      <c r="BQ4" s="145"/>
      <c r="BR4" s="145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  <c r="WUO4" s="18"/>
      <c r="WUP4" s="18"/>
      <c r="WUQ4" s="18"/>
      <c r="WUR4" s="18"/>
      <c r="WUS4" s="18"/>
      <c r="WUT4" s="18"/>
      <c r="WUU4" s="18"/>
      <c r="WUV4" s="18"/>
      <c r="WUW4" s="18"/>
      <c r="WUX4" s="18"/>
      <c r="WUY4" s="18"/>
      <c r="WUZ4" s="18"/>
      <c r="WVA4" s="18"/>
      <c r="WVB4" s="18"/>
      <c r="WVC4" s="18"/>
      <c r="WVD4" s="18"/>
      <c r="WVE4" s="18"/>
      <c r="WVF4" s="18"/>
      <c r="WVG4" s="18"/>
      <c r="WVH4" s="18"/>
      <c r="WVI4" s="18"/>
      <c r="WVJ4" s="18"/>
      <c r="WVK4" s="18"/>
      <c r="WVL4" s="18"/>
      <c r="WVM4" s="18"/>
      <c r="WVN4" s="18"/>
      <c r="WVO4" s="18"/>
      <c r="WVP4" s="18"/>
      <c r="WVQ4" s="18"/>
      <c r="WVR4" s="18"/>
      <c r="WVS4" s="18"/>
      <c r="WVT4" s="18"/>
      <c r="WVU4" s="18"/>
      <c r="WVV4" s="18"/>
      <c r="WVW4" s="18"/>
      <c r="WVX4" s="18"/>
      <c r="WVY4" s="18"/>
      <c r="WVZ4" s="18"/>
      <c r="WWA4" s="18"/>
      <c r="WWB4" s="18"/>
      <c r="WWC4" s="18"/>
      <c r="WWD4" s="18"/>
      <c r="WWE4" s="18"/>
      <c r="WWF4" s="18"/>
      <c r="WWG4" s="18"/>
      <c r="WWH4" s="18"/>
      <c r="WWI4" s="18"/>
      <c r="WWJ4" s="18"/>
      <c r="WWK4" s="18"/>
      <c r="WWL4" s="18"/>
      <c r="WWM4" s="18"/>
      <c r="WWN4" s="18"/>
      <c r="WWO4" s="18"/>
      <c r="WWP4" s="18"/>
      <c r="WWQ4" s="18"/>
      <c r="WWR4" s="18"/>
      <c r="WWS4" s="18"/>
      <c r="WWT4" s="18"/>
      <c r="WWU4" s="18"/>
      <c r="WWV4" s="18"/>
      <c r="WWW4" s="18"/>
      <c r="WWX4" s="18"/>
      <c r="WWY4" s="18"/>
      <c r="WWZ4" s="18"/>
      <c r="WXA4" s="18"/>
      <c r="WXB4" s="18"/>
      <c r="WXC4" s="18"/>
      <c r="WXD4" s="18"/>
      <c r="WXE4" s="18"/>
      <c r="WXF4" s="18"/>
      <c r="WXG4" s="18"/>
      <c r="WXH4" s="18"/>
      <c r="WXI4" s="18"/>
      <c r="WXJ4" s="18"/>
      <c r="WXK4" s="18"/>
      <c r="WXL4" s="18"/>
      <c r="WXM4" s="18"/>
      <c r="WXN4" s="18"/>
      <c r="WXO4" s="18"/>
      <c r="WXP4" s="18"/>
      <c r="WXQ4" s="18"/>
      <c r="WXR4" s="18"/>
      <c r="WXS4" s="18"/>
      <c r="WXT4" s="18"/>
      <c r="WXU4" s="18"/>
      <c r="WXV4" s="18"/>
      <c r="WXW4" s="18"/>
      <c r="WXX4" s="18"/>
      <c r="WXY4" s="18"/>
      <c r="WXZ4" s="18"/>
      <c r="WYA4" s="18"/>
      <c r="WYB4" s="18"/>
      <c r="WYC4" s="18"/>
      <c r="WYD4" s="18"/>
      <c r="WYE4" s="18"/>
      <c r="WYF4" s="18"/>
      <c r="WYG4" s="18"/>
      <c r="WYH4" s="18"/>
      <c r="WYI4" s="18"/>
      <c r="WYJ4" s="18"/>
      <c r="WYK4" s="18"/>
      <c r="WYL4" s="18"/>
      <c r="WYM4" s="18"/>
      <c r="WYN4" s="18"/>
      <c r="WYO4" s="18"/>
      <c r="WYP4" s="18"/>
      <c r="WYQ4" s="18"/>
      <c r="WYR4" s="18"/>
      <c r="WYS4" s="18"/>
      <c r="WYT4" s="18"/>
      <c r="WYU4" s="18"/>
      <c r="WYV4" s="18"/>
      <c r="WYW4" s="18"/>
      <c r="WYX4" s="18"/>
      <c r="WYY4" s="18"/>
      <c r="WYZ4" s="18"/>
      <c r="WZA4" s="18"/>
      <c r="WZB4" s="18"/>
      <c r="WZC4" s="18"/>
      <c r="WZD4" s="18"/>
      <c r="WZE4" s="18"/>
      <c r="WZF4" s="18"/>
      <c r="WZG4" s="18"/>
      <c r="WZH4" s="18"/>
      <c r="WZI4" s="18"/>
      <c r="WZJ4" s="18"/>
      <c r="WZK4" s="18"/>
      <c r="WZL4" s="18"/>
      <c r="WZM4" s="18"/>
      <c r="WZN4" s="18"/>
      <c r="WZO4" s="18"/>
      <c r="WZP4" s="18"/>
      <c r="WZQ4" s="18"/>
      <c r="WZR4" s="18"/>
      <c r="WZS4" s="18"/>
      <c r="WZT4" s="18"/>
      <c r="WZU4" s="18"/>
      <c r="WZV4" s="18"/>
      <c r="WZW4" s="18"/>
      <c r="WZX4" s="18"/>
      <c r="WZY4" s="18"/>
      <c r="WZZ4" s="18"/>
      <c r="XAA4" s="18"/>
      <c r="XAB4" s="18"/>
      <c r="XAC4" s="18"/>
      <c r="XAD4" s="18"/>
      <c r="XAE4" s="18"/>
      <c r="XAF4" s="18"/>
      <c r="XAG4" s="18"/>
      <c r="XAH4" s="18"/>
      <c r="XAI4" s="18"/>
      <c r="XAJ4" s="18"/>
      <c r="XAK4" s="18"/>
      <c r="XAL4" s="18"/>
      <c r="XAM4" s="18"/>
      <c r="XAN4" s="18"/>
      <c r="XAO4" s="18"/>
      <c r="XAP4" s="18"/>
      <c r="XAQ4" s="18"/>
      <c r="XAR4" s="18"/>
      <c r="XAS4" s="18"/>
      <c r="XAT4" s="18"/>
      <c r="XAU4" s="18"/>
      <c r="XAV4" s="18"/>
      <c r="XAW4" s="18"/>
      <c r="XAX4" s="18"/>
      <c r="XAY4" s="18"/>
      <c r="XAZ4" s="18"/>
      <c r="XBA4" s="18"/>
      <c r="XBB4" s="18"/>
      <c r="XBC4" s="18"/>
      <c r="XBD4" s="18"/>
      <c r="XBE4" s="18"/>
      <c r="XBF4" s="18"/>
      <c r="XBG4" s="18"/>
      <c r="XBH4" s="18"/>
      <c r="XBI4" s="18"/>
      <c r="XBJ4" s="18"/>
      <c r="XBK4" s="18"/>
      <c r="XBL4" s="18"/>
      <c r="XBM4" s="18"/>
      <c r="XBN4" s="18"/>
      <c r="XBO4" s="18"/>
      <c r="XBP4" s="18"/>
      <c r="XBQ4" s="18"/>
      <c r="XBR4" s="18"/>
      <c r="XBS4" s="18"/>
      <c r="XBT4" s="18"/>
      <c r="XBU4" s="18"/>
      <c r="XBV4" s="18"/>
      <c r="XBW4" s="18"/>
      <c r="XBX4" s="18"/>
      <c r="XBY4" s="18"/>
      <c r="XBZ4" s="18"/>
      <c r="XCA4" s="18"/>
      <c r="XCB4" s="18"/>
      <c r="XCC4" s="18"/>
      <c r="XCD4" s="18"/>
      <c r="XCE4" s="18"/>
      <c r="XCF4" s="18"/>
      <c r="XCG4" s="18"/>
      <c r="XCH4" s="18"/>
      <c r="XCI4" s="18"/>
      <c r="XCJ4" s="18"/>
      <c r="XCK4" s="18"/>
      <c r="XCL4" s="18"/>
      <c r="XCM4" s="18"/>
      <c r="XCN4" s="18"/>
      <c r="XCO4" s="18"/>
      <c r="XCP4" s="18"/>
      <c r="XCQ4" s="18"/>
      <c r="XCR4" s="18"/>
      <c r="XCS4" s="18"/>
      <c r="XCT4" s="18"/>
      <c r="XCU4" s="18"/>
      <c r="XCV4" s="18"/>
      <c r="XCW4" s="18"/>
      <c r="XCX4" s="18"/>
      <c r="XCY4" s="18"/>
      <c r="XCZ4" s="18"/>
      <c r="XDA4" s="18"/>
      <c r="XDB4" s="18"/>
      <c r="XDC4" s="18"/>
      <c r="XDD4" s="18"/>
      <c r="XDE4" s="18"/>
      <c r="XDF4" s="18"/>
      <c r="XDG4" s="18"/>
      <c r="XDH4" s="18"/>
      <c r="XDI4" s="18"/>
      <c r="XDJ4" s="18"/>
      <c r="XDK4" s="18"/>
      <c r="XDL4" s="18"/>
      <c r="XDM4" s="18"/>
      <c r="XDN4" s="18"/>
      <c r="XDO4" s="18"/>
      <c r="XDP4" s="18"/>
      <c r="XDQ4" s="18"/>
      <c r="XDR4" s="18"/>
      <c r="XDS4" s="18"/>
      <c r="XDT4" s="18"/>
      <c r="XDU4" s="18"/>
      <c r="XDV4" s="18"/>
      <c r="XDW4" s="18"/>
      <c r="XDX4" s="18"/>
      <c r="XDY4" s="18"/>
      <c r="XDZ4" s="18"/>
      <c r="XEA4" s="18"/>
      <c r="XEB4" s="18"/>
      <c r="XEC4" s="18"/>
      <c r="XED4" s="18"/>
      <c r="XEE4" s="18"/>
      <c r="XEF4" s="18"/>
      <c r="XEG4" s="18"/>
      <c r="XEH4" s="18"/>
      <c r="XEI4" s="18"/>
      <c r="XEJ4" s="18"/>
      <c r="XEK4" s="18"/>
      <c r="XEL4" s="18"/>
      <c r="XEM4" s="18"/>
      <c r="XEN4" s="18"/>
      <c r="XEO4" s="18"/>
      <c r="XEP4" s="18"/>
      <c r="XEQ4" s="18"/>
      <c r="XER4" s="18"/>
      <c r="XES4" s="18"/>
      <c r="XET4" s="18"/>
      <c r="XEU4" s="18"/>
      <c r="XEV4" s="18"/>
      <c r="XEW4" s="18"/>
      <c r="XEX4" s="18"/>
      <c r="XEY4" s="18"/>
      <c r="XEZ4" s="18"/>
      <c r="XFA4" s="18"/>
      <c r="XFB4" s="18"/>
      <c r="XFC4" s="18"/>
    </row>
    <row r="5" spans="1:16383" ht="27.75" customHeight="1" x14ac:dyDescent="0.3">
      <c r="A5" s="16"/>
      <c r="B5" s="16"/>
      <c r="C5" s="4" t="s">
        <v>142</v>
      </c>
      <c r="D5" s="4"/>
      <c r="E5" s="21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  <c r="WUO5" s="18"/>
      <c r="WUP5" s="18"/>
      <c r="WUQ5" s="18"/>
      <c r="WUR5" s="18"/>
      <c r="WUS5" s="18"/>
      <c r="WUT5" s="18"/>
      <c r="WUU5" s="18"/>
      <c r="WUV5" s="18"/>
      <c r="WUW5" s="18"/>
      <c r="WUX5" s="18"/>
      <c r="WUY5" s="18"/>
      <c r="WUZ5" s="18"/>
      <c r="WVA5" s="18"/>
      <c r="WVB5" s="18"/>
      <c r="WVC5" s="18"/>
      <c r="WVD5" s="18"/>
      <c r="WVE5" s="18"/>
      <c r="WVF5" s="18"/>
      <c r="WVG5" s="18"/>
      <c r="WVH5" s="18"/>
      <c r="WVI5" s="18"/>
      <c r="WVJ5" s="18"/>
      <c r="WVK5" s="18"/>
      <c r="WVL5" s="18"/>
      <c r="WVM5" s="18"/>
      <c r="WVN5" s="18"/>
      <c r="WVO5" s="18"/>
      <c r="WVP5" s="18"/>
      <c r="WVQ5" s="18"/>
      <c r="WVR5" s="18"/>
      <c r="WVS5" s="18"/>
      <c r="WVT5" s="18"/>
      <c r="WVU5" s="18"/>
      <c r="WVV5" s="18"/>
      <c r="WVW5" s="18"/>
      <c r="WVX5" s="18"/>
      <c r="WVY5" s="18"/>
      <c r="WVZ5" s="18"/>
      <c r="WWA5" s="18"/>
      <c r="WWB5" s="18"/>
      <c r="WWC5" s="18"/>
      <c r="WWD5" s="18"/>
      <c r="WWE5" s="18"/>
      <c r="WWF5" s="18"/>
      <c r="WWG5" s="18"/>
      <c r="WWH5" s="18"/>
      <c r="WWI5" s="18"/>
      <c r="WWJ5" s="18"/>
      <c r="WWK5" s="18"/>
      <c r="WWL5" s="18"/>
      <c r="WWM5" s="18"/>
      <c r="WWN5" s="18"/>
      <c r="WWO5" s="18"/>
      <c r="WWP5" s="18"/>
      <c r="WWQ5" s="18"/>
      <c r="WWR5" s="18"/>
      <c r="WWS5" s="18"/>
      <c r="WWT5" s="18"/>
      <c r="WWU5" s="18"/>
      <c r="WWV5" s="18"/>
      <c r="WWW5" s="18"/>
      <c r="WWX5" s="18"/>
      <c r="WWY5" s="18"/>
      <c r="WWZ5" s="18"/>
      <c r="WXA5" s="18"/>
      <c r="WXB5" s="18"/>
      <c r="WXC5" s="18"/>
      <c r="WXD5" s="18"/>
      <c r="WXE5" s="18"/>
      <c r="WXF5" s="18"/>
      <c r="WXG5" s="18"/>
      <c r="WXH5" s="18"/>
      <c r="WXI5" s="18"/>
      <c r="WXJ5" s="18"/>
      <c r="WXK5" s="18"/>
      <c r="WXL5" s="18"/>
      <c r="WXM5" s="18"/>
      <c r="WXN5" s="18"/>
      <c r="WXO5" s="18"/>
      <c r="WXP5" s="18"/>
      <c r="WXQ5" s="18"/>
      <c r="WXR5" s="18"/>
      <c r="WXS5" s="18"/>
      <c r="WXT5" s="18"/>
      <c r="WXU5" s="18"/>
      <c r="WXV5" s="18"/>
      <c r="WXW5" s="18"/>
      <c r="WXX5" s="18"/>
      <c r="WXY5" s="18"/>
      <c r="WXZ5" s="18"/>
      <c r="WYA5" s="18"/>
      <c r="WYB5" s="18"/>
      <c r="WYC5" s="18"/>
      <c r="WYD5" s="18"/>
      <c r="WYE5" s="18"/>
      <c r="WYF5" s="18"/>
      <c r="WYG5" s="18"/>
      <c r="WYH5" s="18"/>
      <c r="WYI5" s="18"/>
      <c r="WYJ5" s="18"/>
      <c r="WYK5" s="18"/>
      <c r="WYL5" s="18"/>
      <c r="WYM5" s="18"/>
      <c r="WYN5" s="18"/>
      <c r="WYO5" s="18"/>
      <c r="WYP5" s="18"/>
      <c r="WYQ5" s="18"/>
      <c r="WYR5" s="18"/>
      <c r="WYS5" s="18"/>
      <c r="WYT5" s="18"/>
      <c r="WYU5" s="18"/>
      <c r="WYV5" s="18"/>
      <c r="WYW5" s="18"/>
      <c r="WYX5" s="18"/>
      <c r="WYY5" s="18"/>
      <c r="WYZ5" s="18"/>
      <c r="WZA5" s="18"/>
      <c r="WZB5" s="18"/>
      <c r="WZC5" s="18"/>
      <c r="WZD5" s="18"/>
      <c r="WZE5" s="18"/>
      <c r="WZF5" s="18"/>
      <c r="WZG5" s="18"/>
      <c r="WZH5" s="18"/>
      <c r="WZI5" s="18"/>
      <c r="WZJ5" s="18"/>
      <c r="WZK5" s="18"/>
      <c r="WZL5" s="18"/>
      <c r="WZM5" s="18"/>
      <c r="WZN5" s="18"/>
      <c r="WZO5" s="18"/>
      <c r="WZP5" s="18"/>
      <c r="WZQ5" s="18"/>
      <c r="WZR5" s="18"/>
      <c r="WZS5" s="18"/>
      <c r="WZT5" s="18"/>
      <c r="WZU5" s="18"/>
      <c r="WZV5" s="18"/>
      <c r="WZW5" s="18"/>
      <c r="WZX5" s="18"/>
      <c r="WZY5" s="18"/>
      <c r="WZZ5" s="18"/>
      <c r="XAA5" s="18"/>
      <c r="XAB5" s="18"/>
      <c r="XAC5" s="18"/>
      <c r="XAD5" s="18"/>
      <c r="XAE5" s="18"/>
      <c r="XAF5" s="18"/>
      <c r="XAG5" s="18"/>
      <c r="XAH5" s="18"/>
      <c r="XAI5" s="18"/>
      <c r="XAJ5" s="18"/>
      <c r="XAK5" s="18"/>
      <c r="XAL5" s="18"/>
      <c r="XAM5" s="18"/>
      <c r="XAN5" s="18"/>
      <c r="XAO5" s="18"/>
      <c r="XAP5" s="18"/>
      <c r="XAQ5" s="18"/>
      <c r="XAR5" s="18"/>
      <c r="XAS5" s="18"/>
      <c r="XAT5" s="18"/>
      <c r="XAU5" s="18"/>
      <c r="XAV5" s="18"/>
      <c r="XAW5" s="18"/>
      <c r="XAX5" s="18"/>
      <c r="XAY5" s="18"/>
      <c r="XAZ5" s="18"/>
      <c r="XBA5" s="18"/>
      <c r="XBB5" s="18"/>
      <c r="XBC5" s="18"/>
      <c r="XBD5" s="18"/>
      <c r="XBE5" s="18"/>
      <c r="XBF5" s="18"/>
      <c r="XBG5" s="18"/>
      <c r="XBH5" s="18"/>
      <c r="XBI5" s="18"/>
      <c r="XBJ5" s="18"/>
      <c r="XBK5" s="18"/>
      <c r="XBL5" s="18"/>
      <c r="XBM5" s="18"/>
      <c r="XBN5" s="18"/>
      <c r="XBO5" s="18"/>
      <c r="XBP5" s="18"/>
      <c r="XBQ5" s="18"/>
      <c r="XBR5" s="18"/>
      <c r="XBS5" s="18"/>
      <c r="XBT5" s="18"/>
      <c r="XBU5" s="18"/>
      <c r="XBV5" s="18"/>
      <c r="XBW5" s="18"/>
      <c r="XBX5" s="18"/>
      <c r="XBY5" s="18"/>
      <c r="XBZ5" s="18"/>
      <c r="XCA5" s="18"/>
      <c r="XCB5" s="18"/>
      <c r="XCC5" s="18"/>
      <c r="XCD5" s="18"/>
      <c r="XCE5" s="18"/>
      <c r="XCF5" s="18"/>
      <c r="XCG5" s="18"/>
      <c r="XCH5" s="18"/>
      <c r="XCI5" s="18"/>
      <c r="XCJ5" s="18"/>
      <c r="XCK5" s="18"/>
      <c r="XCL5" s="18"/>
      <c r="XCM5" s="18"/>
      <c r="XCN5" s="18"/>
      <c r="XCO5" s="18"/>
      <c r="XCP5" s="18"/>
      <c r="XCQ5" s="18"/>
      <c r="XCR5" s="18"/>
      <c r="XCS5" s="18"/>
      <c r="XCT5" s="18"/>
      <c r="XCU5" s="18"/>
      <c r="XCV5" s="18"/>
      <c r="XCW5" s="18"/>
      <c r="XCX5" s="18"/>
      <c r="XCY5" s="18"/>
      <c r="XCZ5" s="18"/>
      <c r="XDA5" s="18"/>
      <c r="XDB5" s="18"/>
      <c r="XDC5" s="18"/>
      <c r="XDD5" s="18"/>
      <c r="XDE5" s="18"/>
      <c r="XDF5" s="18"/>
      <c r="XDG5" s="18"/>
      <c r="XDH5" s="18"/>
      <c r="XDI5" s="18"/>
      <c r="XDJ5" s="18"/>
      <c r="XDK5" s="18"/>
      <c r="XDL5" s="18"/>
      <c r="XDM5" s="18"/>
      <c r="XDN5" s="18"/>
      <c r="XDO5" s="18"/>
      <c r="XDP5" s="18"/>
      <c r="XDQ5" s="18"/>
      <c r="XDR5" s="18"/>
      <c r="XDS5" s="18"/>
      <c r="XDT5" s="18"/>
      <c r="XDU5" s="18"/>
      <c r="XDV5" s="18"/>
      <c r="XDW5" s="18"/>
      <c r="XDX5" s="18"/>
      <c r="XDY5" s="18"/>
      <c r="XDZ5" s="18"/>
      <c r="XEA5" s="18"/>
      <c r="XEB5" s="18"/>
      <c r="XEC5" s="18"/>
      <c r="XED5" s="18"/>
      <c r="XEE5" s="18"/>
      <c r="XEF5" s="18"/>
      <c r="XEG5" s="18"/>
      <c r="XEH5" s="18"/>
      <c r="XEI5" s="18"/>
      <c r="XEJ5" s="18"/>
      <c r="XEK5" s="18"/>
      <c r="XEL5" s="18"/>
      <c r="XEM5" s="18"/>
      <c r="XEN5" s="18"/>
      <c r="XEO5" s="18"/>
      <c r="XEP5" s="18"/>
      <c r="XEQ5" s="18"/>
      <c r="XER5" s="18"/>
      <c r="XES5" s="18"/>
      <c r="XET5" s="18"/>
      <c r="XEU5" s="18"/>
      <c r="XEV5" s="18"/>
      <c r="XEW5" s="18"/>
      <c r="XEX5" s="18"/>
      <c r="XEY5" s="18"/>
      <c r="XEZ5" s="18"/>
      <c r="XFA5" s="18"/>
      <c r="XFB5" s="18"/>
      <c r="XFC5" s="18"/>
    </row>
    <row r="6" spans="1:16383" ht="51" customHeight="1" x14ac:dyDescent="0.5">
      <c r="A6" s="16"/>
      <c r="B6" s="16"/>
      <c r="C6" s="4"/>
      <c r="D6" s="4"/>
      <c r="E6" s="348" t="s">
        <v>141</v>
      </c>
      <c r="F6" s="348"/>
      <c r="G6" s="348"/>
      <c r="H6" s="348"/>
      <c r="I6" s="348"/>
      <c r="J6" s="348"/>
      <c r="K6" s="348"/>
      <c r="L6" s="348"/>
      <c r="M6" s="348"/>
      <c r="N6" s="348"/>
      <c r="O6" s="348"/>
      <c r="P6" s="348"/>
      <c r="Q6" s="348"/>
      <c r="R6" s="348"/>
      <c r="S6" s="348"/>
      <c r="T6" s="348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/>
      <c r="BL6" s="145"/>
      <c r="BM6" s="145"/>
      <c r="BN6" s="145"/>
      <c r="BO6" s="145"/>
      <c r="BP6" s="145"/>
      <c r="BQ6" s="145"/>
      <c r="BR6" s="145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  <c r="HQB6" s="18"/>
      <c r="HQC6" s="18"/>
      <c r="HQD6" s="18"/>
      <c r="HQE6" s="18"/>
      <c r="HQF6" s="18"/>
      <c r="HQG6" s="18"/>
      <c r="HQH6" s="18"/>
      <c r="HQI6" s="18"/>
      <c r="HQJ6" s="18"/>
      <c r="HQK6" s="18"/>
      <c r="HQL6" s="18"/>
      <c r="HQM6" s="18"/>
      <c r="HQN6" s="18"/>
      <c r="HQO6" s="18"/>
      <c r="HQP6" s="18"/>
      <c r="HQQ6" s="18"/>
      <c r="HQR6" s="18"/>
      <c r="HQS6" s="18"/>
      <c r="HQT6" s="18"/>
      <c r="HQU6" s="18"/>
      <c r="HQV6" s="18"/>
      <c r="HQW6" s="18"/>
      <c r="HQX6" s="18"/>
      <c r="HQY6" s="18"/>
      <c r="HQZ6" s="18"/>
      <c r="HRA6" s="18"/>
      <c r="HRB6" s="18"/>
      <c r="HRC6" s="18"/>
      <c r="HRD6" s="18"/>
      <c r="HRE6" s="18"/>
      <c r="HRF6" s="18"/>
      <c r="HRG6" s="18"/>
      <c r="HRH6" s="18"/>
      <c r="HRI6" s="18"/>
      <c r="HRJ6" s="18"/>
      <c r="HRK6" s="18"/>
      <c r="HRL6" s="18"/>
      <c r="HRM6" s="18"/>
      <c r="HRN6" s="18"/>
      <c r="HRO6" s="18"/>
      <c r="HRP6" s="18"/>
      <c r="HRQ6" s="18"/>
      <c r="HRR6" s="18"/>
      <c r="HRS6" s="18"/>
      <c r="HRT6" s="18"/>
      <c r="HRU6" s="18"/>
      <c r="HRV6" s="18"/>
      <c r="HRW6" s="18"/>
      <c r="HRX6" s="18"/>
      <c r="HRY6" s="18"/>
      <c r="HRZ6" s="18"/>
      <c r="HSA6" s="18"/>
      <c r="HSB6" s="18"/>
      <c r="HSC6" s="18"/>
      <c r="HSD6" s="18"/>
      <c r="HSE6" s="18"/>
      <c r="HSF6" s="18"/>
      <c r="HSG6" s="18"/>
      <c r="HSH6" s="18"/>
      <c r="HSI6" s="18"/>
      <c r="HSJ6" s="18"/>
      <c r="HSK6" s="18"/>
      <c r="HSL6" s="18"/>
      <c r="HSM6" s="18"/>
      <c r="HSN6" s="18"/>
      <c r="HSO6" s="18"/>
      <c r="HSP6" s="18"/>
      <c r="HSQ6" s="18"/>
      <c r="HSR6" s="18"/>
      <c r="HSS6" s="18"/>
      <c r="HST6" s="18"/>
      <c r="HSU6" s="18"/>
      <c r="HSV6" s="18"/>
      <c r="HSW6" s="18"/>
      <c r="HSX6" s="18"/>
      <c r="HSY6" s="18"/>
      <c r="HSZ6" s="18"/>
      <c r="HTA6" s="18"/>
      <c r="HTB6" s="18"/>
      <c r="HTC6" s="18"/>
      <c r="HTD6" s="18"/>
      <c r="HTE6" s="18"/>
      <c r="HTF6" s="18"/>
      <c r="HTG6" s="18"/>
      <c r="HTH6" s="18"/>
      <c r="HTI6" s="18"/>
      <c r="HTJ6" s="18"/>
      <c r="HTK6" s="18"/>
      <c r="HTL6" s="18"/>
      <c r="HTM6" s="18"/>
      <c r="HTN6" s="18"/>
      <c r="HTO6" s="18"/>
      <c r="HTP6" s="18"/>
      <c r="HTQ6" s="18"/>
      <c r="HTR6" s="18"/>
      <c r="HTS6" s="18"/>
      <c r="HTT6" s="18"/>
      <c r="HTU6" s="18"/>
      <c r="HTV6" s="18"/>
      <c r="HTW6" s="18"/>
      <c r="HTX6" s="18"/>
      <c r="HTY6" s="18"/>
      <c r="HTZ6" s="18"/>
      <c r="HUA6" s="18"/>
      <c r="HUB6" s="18"/>
      <c r="HUC6" s="18"/>
      <c r="HUD6" s="18"/>
      <c r="HUE6" s="18"/>
      <c r="HUF6" s="18"/>
      <c r="HUG6" s="18"/>
      <c r="HUH6" s="18"/>
      <c r="HUI6" s="18"/>
      <c r="HUJ6" s="18"/>
      <c r="HUK6" s="18"/>
      <c r="HUL6" s="18"/>
      <c r="HUM6" s="18"/>
      <c r="HUN6" s="18"/>
      <c r="HUO6" s="18"/>
      <c r="HUP6" s="18"/>
      <c r="HUQ6" s="18"/>
      <c r="HUR6" s="18"/>
      <c r="HUS6" s="18"/>
      <c r="HUT6" s="18"/>
      <c r="HUU6" s="18"/>
      <c r="HUV6" s="18"/>
      <c r="HUW6" s="18"/>
      <c r="HUX6" s="18"/>
      <c r="HUY6" s="18"/>
      <c r="HUZ6" s="18"/>
      <c r="HVA6" s="18"/>
      <c r="HVB6" s="18"/>
      <c r="HVC6" s="18"/>
      <c r="HVD6" s="18"/>
      <c r="HVE6" s="18"/>
      <c r="HVF6" s="18"/>
      <c r="HVG6" s="18"/>
      <c r="HVH6" s="18"/>
      <c r="HVI6" s="18"/>
      <c r="HVJ6" s="18"/>
      <c r="HVK6" s="18"/>
      <c r="HVL6" s="18"/>
      <c r="HVM6" s="18"/>
      <c r="HVN6" s="18"/>
      <c r="HVO6" s="18"/>
      <c r="HVP6" s="18"/>
      <c r="HVQ6" s="18"/>
      <c r="HVR6" s="18"/>
      <c r="HVS6" s="18"/>
      <c r="HVT6" s="18"/>
      <c r="HVU6" s="18"/>
      <c r="HVV6" s="18"/>
      <c r="HVW6" s="18"/>
      <c r="HVX6" s="18"/>
      <c r="HVY6" s="18"/>
      <c r="HVZ6" s="18"/>
      <c r="HWA6" s="18"/>
      <c r="HWB6" s="18"/>
      <c r="HWC6" s="18"/>
      <c r="HWD6" s="18"/>
      <c r="HWE6" s="18"/>
      <c r="HWF6" s="18"/>
      <c r="HWG6" s="18"/>
      <c r="HWH6" s="18"/>
      <c r="HWI6" s="18"/>
      <c r="HWJ6" s="18"/>
      <c r="HWK6" s="18"/>
      <c r="HWL6" s="18"/>
      <c r="HWM6" s="18"/>
      <c r="HWN6" s="18"/>
      <c r="HWO6" s="18"/>
      <c r="HWP6" s="18"/>
      <c r="HWQ6" s="18"/>
      <c r="HWR6" s="18"/>
      <c r="HWS6" s="18"/>
      <c r="HWT6" s="18"/>
      <c r="HWU6" s="18"/>
      <c r="HWV6" s="18"/>
      <c r="HWW6" s="18"/>
      <c r="HWX6" s="18"/>
      <c r="HWY6" s="18"/>
      <c r="HWZ6" s="18"/>
      <c r="HXA6" s="18"/>
      <c r="HXB6" s="18"/>
      <c r="HXC6" s="18"/>
      <c r="HXD6" s="18"/>
      <c r="HXE6" s="18"/>
      <c r="HXF6" s="18"/>
      <c r="HXG6" s="18"/>
      <c r="HXH6" s="18"/>
      <c r="HXI6" s="18"/>
      <c r="HXJ6" s="18"/>
      <c r="HXK6" s="18"/>
      <c r="HXL6" s="18"/>
      <c r="HXM6" s="18"/>
      <c r="HXN6" s="18"/>
      <c r="HXO6" s="18"/>
      <c r="HXP6" s="18"/>
      <c r="HXQ6" s="18"/>
      <c r="HXR6" s="18"/>
      <c r="HXS6" s="18"/>
      <c r="HXT6" s="18"/>
      <c r="HXU6" s="18"/>
      <c r="HXV6" s="18"/>
      <c r="HXW6" s="18"/>
      <c r="HXX6" s="18"/>
      <c r="HXY6" s="18"/>
      <c r="HXZ6" s="18"/>
      <c r="HYA6" s="18"/>
      <c r="HYB6" s="18"/>
      <c r="HYC6" s="18"/>
      <c r="HYD6" s="18"/>
      <c r="HYE6" s="18"/>
      <c r="HYF6" s="18"/>
      <c r="HYG6" s="18"/>
      <c r="HYH6" s="18"/>
      <c r="HYI6" s="18"/>
      <c r="HYJ6" s="18"/>
      <c r="HYK6" s="18"/>
      <c r="HYL6" s="18"/>
      <c r="HYM6" s="18"/>
      <c r="HYN6" s="18"/>
      <c r="HYO6" s="18"/>
      <c r="HYP6" s="18"/>
      <c r="HYQ6" s="18"/>
      <c r="HYR6" s="18"/>
      <c r="HYS6" s="18"/>
      <c r="HYT6" s="18"/>
      <c r="HYU6" s="18"/>
      <c r="HYV6" s="18"/>
      <c r="HYW6" s="18"/>
      <c r="HYX6" s="18"/>
      <c r="HYY6" s="18"/>
      <c r="HYZ6" s="18"/>
      <c r="HZA6" s="18"/>
      <c r="HZB6" s="18"/>
      <c r="HZC6" s="18"/>
      <c r="HZD6" s="18"/>
      <c r="HZE6" s="18"/>
      <c r="HZF6" s="18"/>
      <c r="HZG6" s="18"/>
      <c r="HZH6" s="18"/>
      <c r="HZI6" s="18"/>
      <c r="HZJ6" s="18"/>
      <c r="HZK6" s="18"/>
      <c r="HZL6" s="18"/>
      <c r="HZM6" s="18"/>
      <c r="HZN6" s="18"/>
      <c r="HZO6" s="18"/>
      <c r="HZP6" s="18"/>
      <c r="HZQ6" s="18"/>
      <c r="HZR6" s="18"/>
      <c r="HZS6" s="18"/>
      <c r="HZT6" s="18"/>
      <c r="HZU6" s="18"/>
      <c r="HZV6" s="18"/>
      <c r="HZW6" s="18"/>
      <c r="HZX6" s="18"/>
      <c r="HZY6" s="18"/>
      <c r="HZZ6" s="18"/>
      <c r="IAA6" s="18"/>
      <c r="IAB6" s="18"/>
      <c r="IAC6" s="18"/>
      <c r="IAD6" s="18"/>
      <c r="IAE6" s="18"/>
      <c r="IAF6" s="18"/>
      <c r="IAG6" s="18"/>
      <c r="IAH6" s="18"/>
      <c r="IAI6" s="18"/>
      <c r="IAJ6" s="18"/>
      <c r="IAK6" s="18"/>
      <c r="IAL6" s="18"/>
      <c r="IAM6" s="18"/>
      <c r="IAN6" s="18"/>
      <c r="IAO6" s="18"/>
      <c r="IAP6" s="18"/>
      <c r="IAQ6" s="18"/>
      <c r="IAR6" s="18"/>
      <c r="IAS6" s="18"/>
      <c r="IAT6" s="18"/>
      <c r="IAU6" s="18"/>
      <c r="IAV6" s="18"/>
      <c r="IAW6" s="18"/>
      <c r="IAX6" s="18"/>
      <c r="IAY6" s="18"/>
      <c r="IAZ6" s="18"/>
      <c r="IBA6" s="18"/>
      <c r="IBB6" s="18"/>
      <c r="IBC6" s="18"/>
      <c r="IBD6" s="18"/>
      <c r="IBE6" s="18"/>
      <c r="IBF6" s="18"/>
      <c r="IBG6" s="18"/>
      <c r="IBH6" s="18"/>
      <c r="IBI6" s="18"/>
      <c r="IBJ6" s="18"/>
      <c r="IBK6" s="18"/>
      <c r="IBL6" s="18"/>
      <c r="IBM6" s="18"/>
      <c r="IBN6" s="18"/>
      <c r="IBO6" s="18"/>
      <c r="IBP6" s="18"/>
      <c r="IBQ6" s="18"/>
      <c r="IBR6" s="18"/>
      <c r="IBS6" s="18"/>
      <c r="IBT6" s="18"/>
      <c r="IBU6" s="18"/>
      <c r="IBV6" s="18"/>
      <c r="IBW6" s="18"/>
      <c r="IBX6" s="18"/>
      <c r="IBY6" s="18"/>
      <c r="IBZ6" s="18"/>
      <c r="ICA6" s="18"/>
      <c r="ICB6" s="18"/>
      <c r="ICC6" s="18"/>
      <c r="ICD6" s="18"/>
      <c r="ICE6" s="18"/>
      <c r="ICF6" s="18"/>
      <c r="ICG6" s="18"/>
      <c r="ICH6" s="18"/>
      <c r="ICI6" s="18"/>
      <c r="ICJ6" s="18"/>
      <c r="ICK6" s="18"/>
      <c r="ICL6" s="18"/>
      <c r="ICM6" s="18"/>
      <c r="ICN6" s="18"/>
      <c r="ICO6" s="18"/>
      <c r="ICP6" s="18"/>
      <c r="ICQ6" s="18"/>
      <c r="ICR6" s="18"/>
      <c r="ICS6" s="18"/>
      <c r="ICT6" s="18"/>
      <c r="ICU6" s="18"/>
      <c r="ICV6" s="18"/>
      <c r="ICW6" s="18"/>
      <c r="ICX6" s="18"/>
      <c r="ICY6" s="18"/>
      <c r="ICZ6" s="18"/>
      <c r="IDA6" s="18"/>
      <c r="IDB6" s="18"/>
      <c r="IDC6" s="18"/>
      <c r="IDD6" s="18"/>
      <c r="IDE6" s="18"/>
      <c r="IDF6" s="18"/>
      <c r="IDG6" s="18"/>
      <c r="IDH6" s="18"/>
      <c r="IDI6" s="18"/>
      <c r="IDJ6" s="18"/>
      <c r="IDK6" s="18"/>
      <c r="IDL6" s="18"/>
      <c r="IDM6" s="18"/>
      <c r="IDN6" s="18"/>
      <c r="IDO6" s="18"/>
      <c r="IDP6" s="18"/>
      <c r="IDQ6" s="18"/>
      <c r="IDR6" s="18"/>
      <c r="IDS6" s="18"/>
      <c r="IDT6" s="18"/>
      <c r="IDU6" s="18"/>
      <c r="IDV6" s="18"/>
      <c r="IDW6" s="18"/>
      <c r="IDX6" s="18"/>
      <c r="IDY6" s="18"/>
      <c r="IDZ6" s="18"/>
      <c r="IEA6" s="18"/>
      <c r="IEB6" s="18"/>
      <c r="IEC6" s="18"/>
      <c r="IED6" s="18"/>
      <c r="IEE6" s="18"/>
      <c r="IEF6" s="18"/>
      <c r="IEG6" s="18"/>
      <c r="IEH6" s="18"/>
      <c r="IEI6" s="18"/>
      <c r="IEJ6" s="18"/>
      <c r="IEK6" s="18"/>
      <c r="IEL6" s="18"/>
      <c r="IEM6" s="18"/>
      <c r="IEN6" s="18"/>
      <c r="IEO6" s="18"/>
      <c r="IEP6" s="18"/>
      <c r="IEQ6" s="18"/>
      <c r="IER6" s="18"/>
      <c r="IES6" s="18"/>
      <c r="IET6" s="18"/>
      <c r="IEU6" s="18"/>
      <c r="IEV6" s="18"/>
      <c r="IEW6" s="18"/>
      <c r="IEX6" s="18"/>
      <c r="IEY6" s="18"/>
      <c r="IEZ6" s="18"/>
      <c r="IFA6" s="18"/>
      <c r="IFB6" s="18"/>
      <c r="IFC6" s="18"/>
      <c r="IFD6" s="18"/>
      <c r="IFE6" s="18"/>
      <c r="IFF6" s="18"/>
      <c r="IFG6" s="18"/>
      <c r="IFH6" s="18"/>
      <c r="IFI6" s="18"/>
      <c r="IFJ6" s="18"/>
      <c r="IFK6" s="18"/>
      <c r="IFL6" s="18"/>
      <c r="IFM6" s="18"/>
      <c r="IFN6" s="18"/>
      <c r="IFO6" s="18"/>
      <c r="IFP6" s="18"/>
      <c r="IFQ6" s="18"/>
      <c r="IFR6" s="18"/>
      <c r="IFS6" s="18"/>
      <c r="IFT6" s="18"/>
      <c r="IFU6" s="18"/>
      <c r="IFV6" s="18"/>
      <c r="IFW6" s="18"/>
      <c r="IFX6" s="18"/>
      <c r="IFY6" s="18"/>
      <c r="IFZ6" s="18"/>
      <c r="IGA6" s="18"/>
      <c r="IGB6" s="18"/>
      <c r="IGC6" s="18"/>
      <c r="IGD6" s="18"/>
      <c r="IGE6" s="18"/>
      <c r="IGF6" s="18"/>
      <c r="IGG6" s="18"/>
      <c r="IGH6" s="18"/>
      <c r="IGI6" s="18"/>
      <c r="IGJ6" s="18"/>
      <c r="IGK6" s="18"/>
      <c r="IGL6" s="18"/>
      <c r="IGM6" s="18"/>
      <c r="IGN6" s="18"/>
      <c r="IGO6" s="18"/>
      <c r="IGP6" s="18"/>
      <c r="IGQ6" s="18"/>
      <c r="IGR6" s="18"/>
      <c r="IGS6" s="18"/>
      <c r="IGT6" s="18"/>
      <c r="IGU6" s="18"/>
      <c r="IGV6" s="18"/>
      <c r="IGW6" s="18"/>
      <c r="IGX6" s="18"/>
      <c r="IGY6" s="18"/>
      <c r="IGZ6" s="18"/>
      <c r="IHA6" s="18"/>
      <c r="IHB6" s="18"/>
      <c r="IHC6" s="18"/>
      <c r="IHD6" s="18"/>
      <c r="IHE6" s="18"/>
      <c r="IHF6" s="18"/>
      <c r="IHG6" s="18"/>
      <c r="IHH6" s="18"/>
      <c r="IHI6" s="18"/>
      <c r="IHJ6" s="18"/>
      <c r="IHK6" s="18"/>
      <c r="IHL6" s="18"/>
      <c r="IHM6" s="18"/>
      <c r="IHN6" s="18"/>
      <c r="IHO6" s="18"/>
      <c r="IHP6" s="18"/>
      <c r="IHQ6" s="18"/>
      <c r="IHR6" s="18"/>
      <c r="IHS6" s="18"/>
      <c r="IHT6" s="18"/>
      <c r="IHU6" s="18"/>
      <c r="IHV6" s="18"/>
      <c r="IHW6" s="18"/>
      <c r="IHX6" s="18"/>
      <c r="IHY6" s="18"/>
      <c r="IHZ6" s="18"/>
      <c r="IIA6" s="18"/>
      <c r="IIB6" s="18"/>
      <c r="IIC6" s="18"/>
      <c r="IID6" s="18"/>
      <c r="IIE6" s="18"/>
      <c r="IIF6" s="18"/>
      <c r="IIG6" s="18"/>
      <c r="IIH6" s="18"/>
      <c r="III6" s="18"/>
      <c r="IIJ6" s="18"/>
      <c r="IIK6" s="18"/>
      <c r="IIL6" s="18"/>
      <c r="IIM6" s="18"/>
      <c r="IIN6" s="18"/>
      <c r="IIO6" s="18"/>
      <c r="IIP6" s="18"/>
      <c r="IIQ6" s="18"/>
      <c r="IIR6" s="18"/>
      <c r="IIS6" s="18"/>
      <c r="IIT6" s="18"/>
      <c r="IIU6" s="18"/>
      <c r="IIV6" s="18"/>
      <c r="IIW6" s="18"/>
      <c r="IIX6" s="18"/>
      <c r="IIY6" s="18"/>
      <c r="IIZ6" s="18"/>
      <c r="IJA6" s="18"/>
      <c r="IJB6" s="18"/>
      <c r="IJC6" s="18"/>
      <c r="IJD6" s="18"/>
      <c r="IJE6" s="18"/>
      <c r="IJF6" s="18"/>
      <c r="IJG6" s="18"/>
      <c r="IJH6" s="18"/>
      <c r="IJI6" s="18"/>
      <c r="IJJ6" s="18"/>
      <c r="IJK6" s="18"/>
      <c r="IJL6" s="18"/>
      <c r="IJM6" s="18"/>
      <c r="IJN6" s="18"/>
      <c r="IJO6" s="18"/>
      <c r="IJP6" s="18"/>
      <c r="IJQ6" s="18"/>
      <c r="IJR6" s="18"/>
      <c r="IJS6" s="18"/>
      <c r="IJT6" s="18"/>
      <c r="IJU6" s="18"/>
      <c r="IJV6" s="18"/>
      <c r="IJW6" s="18"/>
      <c r="IJX6" s="18"/>
      <c r="IJY6" s="18"/>
      <c r="IJZ6" s="18"/>
      <c r="IKA6" s="18"/>
      <c r="IKB6" s="18"/>
      <c r="IKC6" s="18"/>
      <c r="IKD6" s="18"/>
      <c r="IKE6" s="18"/>
      <c r="IKF6" s="18"/>
      <c r="IKG6" s="18"/>
      <c r="IKH6" s="18"/>
      <c r="IKI6" s="18"/>
      <c r="IKJ6" s="18"/>
      <c r="IKK6" s="18"/>
      <c r="IKL6" s="18"/>
      <c r="IKM6" s="18"/>
      <c r="IKN6" s="18"/>
      <c r="IKO6" s="18"/>
      <c r="IKP6" s="18"/>
      <c r="IKQ6" s="18"/>
      <c r="IKR6" s="18"/>
      <c r="IKS6" s="18"/>
      <c r="IKT6" s="18"/>
      <c r="IKU6" s="18"/>
      <c r="IKV6" s="18"/>
      <c r="IKW6" s="18"/>
      <c r="IKX6" s="18"/>
      <c r="IKY6" s="18"/>
      <c r="IKZ6" s="18"/>
      <c r="ILA6" s="18"/>
      <c r="ILB6" s="18"/>
      <c r="ILC6" s="18"/>
      <c r="ILD6" s="18"/>
      <c r="ILE6" s="18"/>
      <c r="ILF6" s="18"/>
      <c r="ILG6" s="18"/>
      <c r="ILH6" s="18"/>
      <c r="ILI6" s="18"/>
      <c r="ILJ6" s="18"/>
      <c r="ILK6" s="18"/>
      <c r="ILL6" s="18"/>
      <c r="ILM6" s="18"/>
      <c r="ILN6" s="18"/>
      <c r="ILO6" s="18"/>
      <c r="ILP6" s="18"/>
      <c r="ILQ6" s="18"/>
      <c r="ILR6" s="18"/>
      <c r="ILS6" s="18"/>
      <c r="ILT6" s="18"/>
      <c r="ILU6" s="18"/>
      <c r="ILV6" s="18"/>
      <c r="ILW6" s="18"/>
      <c r="ILX6" s="18"/>
      <c r="ILY6" s="18"/>
      <c r="ILZ6" s="18"/>
      <c r="IMA6" s="18"/>
      <c r="IMB6" s="18"/>
      <c r="IMC6" s="18"/>
      <c r="IMD6" s="18"/>
      <c r="IME6" s="18"/>
      <c r="IMF6" s="18"/>
      <c r="IMG6" s="18"/>
      <c r="IMH6" s="18"/>
      <c r="IMI6" s="18"/>
      <c r="IMJ6" s="18"/>
      <c r="IMK6" s="18"/>
      <c r="IML6" s="18"/>
      <c r="IMM6" s="18"/>
      <c r="IMN6" s="18"/>
      <c r="IMO6" s="18"/>
      <c r="IMP6" s="18"/>
      <c r="IMQ6" s="18"/>
      <c r="IMR6" s="18"/>
      <c r="IMS6" s="18"/>
      <c r="IMT6" s="18"/>
      <c r="IMU6" s="18"/>
      <c r="IMV6" s="18"/>
      <c r="IMW6" s="18"/>
      <c r="IMX6" s="18"/>
      <c r="IMY6" s="18"/>
      <c r="IMZ6" s="18"/>
      <c r="INA6" s="18"/>
      <c r="INB6" s="18"/>
      <c r="INC6" s="18"/>
      <c r="IND6" s="18"/>
      <c r="INE6" s="18"/>
      <c r="INF6" s="18"/>
      <c r="ING6" s="18"/>
      <c r="INH6" s="18"/>
      <c r="INI6" s="18"/>
      <c r="INJ6" s="18"/>
      <c r="INK6" s="18"/>
      <c r="INL6" s="18"/>
      <c r="INM6" s="18"/>
      <c r="INN6" s="18"/>
      <c r="INO6" s="18"/>
      <c r="INP6" s="18"/>
      <c r="INQ6" s="18"/>
      <c r="INR6" s="18"/>
      <c r="INS6" s="18"/>
      <c r="INT6" s="18"/>
      <c r="INU6" s="18"/>
      <c r="INV6" s="18"/>
      <c r="INW6" s="18"/>
      <c r="INX6" s="18"/>
      <c r="INY6" s="18"/>
      <c r="INZ6" s="18"/>
      <c r="IOA6" s="18"/>
      <c r="IOB6" s="18"/>
      <c r="IOC6" s="18"/>
      <c r="IOD6" s="18"/>
      <c r="IOE6" s="18"/>
      <c r="IOF6" s="18"/>
      <c r="IOG6" s="18"/>
      <c r="IOH6" s="18"/>
      <c r="IOI6" s="18"/>
      <c r="IOJ6" s="18"/>
      <c r="IOK6" s="18"/>
      <c r="IOL6" s="18"/>
      <c r="IOM6" s="18"/>
      <c r="ION6" s="18"/>
      <c r="IOO6" s="18"/>
      <c r="IOP6" s="18"/>
      <c r="IOQ6" s="18"/>
      <c r="IOR6" s="18"/>
      <c r="IOS6" s="18"/>
      <c r="IOT6" s="18"/>
      <c r="IOU6" s="18"/>
      <c r="IOV6" s="18"/>
      <c r="IOW6" s="18"/>
      <c r="IOX6" s="18"/>
      <c r="IOY6" s="18"/>
      <c r="IOZ6" s="18"/>
      <c r="IPA6" s="18"/>
      <c r="IPB6" s="18"/>
      <c r="IPC6" s="18"/>
      <c r="IPD6" s="18"/>
      <c r="IPE6" s="18"/>
      <c r="IPF6" s="18"/>
      <c r="IPG6" s="18"/>
      <c r="IPH6" s="18"/>
      <c r="IPI6" s="18"/>
      <c r="IPJ6" s="18"/>
      <c r="IPK6" s="18"/>
      <c r="IPL6" s="18"/>
      <c r="IPM6" s="18"/>
      <c r="IPN6" s="18"/>
      <c r="IPO6" s="18"/>
      <c r="IPP6" s="18"/>
      <c r="IPQ6" s="18"/>
      <c r="IPR6" s="18"/>
      <c r="IPS6" s="18"/>
      <c r="IPT6" s="18"/>
      <c r="IPU6" s="18"/>
      <c r="IPV6" s="18"/>
      <c r="IPW6" s="18"/>
      <c r="IPX6" s="18"/>
      <c r="IPY6" s="18"/>
      <c r="IPZ6" s="18"/>
      <c r="IQA6" s="18"/>
      <c r="IQB6" s="18"/>
      <c r="IQC6" s="18"/>
      <c r="IQD6" s="18"/>
      <c r="IQE6" s="18"/>
      <c r="IQF6" s="18"/>
      <c r="IQG6" s="18"/>
      <c r="IQH6" s="18"/>
      <c r="IQI6" s="18"/>
      <c r="IQJ6" s="18"/>
      <c r="IQK6" s="18"/>
      <c r="IQL6" s="18"/>
      <c r="IQM6" s="18"/>
      <c r="IQN6" s="18"/>
      <c r="IQO6" s="18"/>
      <c r="IQP6" s="18"/>
      <c r="IQQ6" s="18"/>
      <c r="IQR6" s="18"/>
      <c r="IQS6" s="18"/>
      <c r="IQT6" s="18"/>
      <c r="IQU6" s="18"/>
      <c r="IQV6" s="18"/>
      <c r="IQW6" s="18"/>
      <c r="IQX6" s="18"/>
      <c r="IQY6" s="18"/>
      <c r="IQZ6" s="18"/>
      <c r="IRA6" s="18"/>
      <c r="IRB6" s="18"/>
      <c r="IRC6" s="18"/>
      <c r="IRD6" s="18"/>
      <c r="IRE6" s="18"/>
      <c r="IRF6" s="18"/>
      <c r="IRG6" s="18"/>
      <c r="IRH6" s="18"/>
      <c r="IRI6" s="18"/>
      <c r="IRJ6" s="18"/>
      <c r="IRK6" s="18"/>
      <c r="IRL6" s="18"/>
      <c r="IRM6" s="18"/>
      <c r="IRN6" s="18"/>
      <c r="IRO6" s="18"/>
      <c r="IRP6" s="18"/>
      <c r="IRQ6" s="18"/>
      <c r="IRR6" s="18"/>
      <c r="IRS6" s="18"/>
      <c r="IRT6" s="18"/>
      <c r="IRU6" s="18"/>
      <c r="IRV6" s="18"/>
      <c r="IRW6" s="18"/>
      <c r="IRX6" s="18"/>
      <c r="IRY6" s="18"/>
      <c r="IRZ6" s="18"/>
      <c r="ISA6" s="18"/>
      <c r="ISB6" s="18"/>
      <c r="ISC6" s="18"/>
      <c r="ISD6" s="18"/>
      <c r="ISE6" s="18"/>
      <c r="ISF6" s="18"/>
      <c r="ISG6" s="18"/>
      <c r="ISH6" s="18"/>
      <c r="ISI6" s="18"/>
      <c r="ISJ6" s="18"/>
      <c r="ISK6" s="18"/>
      <c r="ISL6" s="18"/>
      <c r="ISM6" s="18"/>
      <c r="ISN6" s="18"/>
      <c r="ISO6" s="18"/>
      <c r="ISP6" s="18"/>
      <c r="ISQ6" s="18"/>
      <c r="ISR6" s="18"/>
      <c r="ISS6" s="18"/>
      <c r="IST6" s="18"/>
      <c r="ISU6" s="18"/>
      <c r="ISV6" s="18"/>
      <c r="ISW6" s="18"/>
      <c r="ISX6" s="18"/>
      <c r="ISY6" s="18"/>
      <c r="ISZ6" s="18"/>
      <c r="ITA6" s="18"/>
      <c r="ITB6" s="18"/>
      <c r="ITC6" s="18"/>
      <c r="ITD6" s="18"/>
      <c r="ITE6" s="18"/>
      <c r="ITF6" s="18"/>
      <c r="ITG6" s="18"/>
      <c r="ITH6" s="18"/>
      <c r="ITI6" s="18"/>
      <c r="ITJ6" s="18"/>
      <c r="ITK6" s="18"/>
      <c r="ITL6" s="18"/>
      <c r="ITM6" s="18"/>
      <c r="ITN6" s="18"/>
      <c r="ITO6" s="18"/>
      <c r="ITP6" s="18"/>
      <c r="ITQ6" s="18"/>
      <c r="ITR6" s="18"/>
      <c r="ITS6" s="18"/>
      <c r="ITT6" s="18"/>
      <c r="ITU6" s="18"/>
      <c r="ITV6" s="18"/>
      <c r="ITW6" s="18"/>
      <c r="ITX6" s="18"/>
      <c r="ITY6" s="18"/>
      <c r="ITZ6" s="18"/>
      <c r="IUA6" s="18"/>
      <c r="IUB6" s="18"/>
      <c r="IUC6" s="18"/>
      <c r="IUD6" s="18"/>
      <c r="IUE6" s="18"/>
      <c r="IUF6" s="18"/>
      <c r="IUG6" s="18"/>
      <c r="IUH6" s="18"/>
      <c r="IUI6" s="18"/>
      <c r="IUJ6" s="18"/>
      <c r="IUK6" s="18"/>
      <c r="IUL6" s="18"/>
      <c r="IUM6" s="18"/>
      <c r="IUN6" s="18"/>
      <c r="IUO6" s="18"/>
      <c r="IUP6" s="18"/>
      <c r="IUQ6" s="18"/>
      <c r="IUR6" s="18"/>
      <c r="IUS6" s="18"/>
      <c r="IUT6" s="18"/>
      <c r="IUU6" s="18"/>
      <c r="IUV6" s="18"/>
      <c r="IUW6" s="18"/>
      <c r="IUX6" s="18"/>
      <c r="IUY6" s="18"/>
      <c r="IUZ6" s="18"/>
      <c r="IVA6" s="18"/>
      <c r="IVB6" s="18"/>
      <c r="IVC6" s="18"/>
      <c r="IVD6" s="18"/>
      <c r="IVE6" s="18"/>
      <c r="IVF6" s="18"/>
      <c r="IVG6" s="18"/>
      <c r="IVH6" s="18"/>
      <c r="IVI6" s="18"/>
      <c r="IVJ6" s="18"/>
      <c r="IVK6" s="18"/>
      <c r="IVL6" s="18"/>
      <c r="IVM6" s="18"/>
      <c r="IVN6" s="18"/>
      <c r="IVO6" s="18"/>
      <c r="IVP6" s="18"/>
      <c r="IVQ6" s="18"/>
      <c r="IVR6" s="18"/>
      <c r="IVS6" s="18"/>
      <c r="IVT6" s="18"/>
      <c r="IVU6" s="18"/>
      <c r="IVV6" s="18"/>
      <c r="IVW6" s="18"/>
      <c r="IVX6" s="18"/>
      <c r="IVY6" s="18"/>
      <c r="IVZ6" s="18"/>
      <c r="IWA6" s="18"/>
      <c r="IWB6" s="18"/>
      <c r="IWC6" s="18"/>
      <c r="IWD6" s="18"/>
      <c r="IWE6" s="18"/>
      <c r="IWF6" s="18"/>
      <c r="IWG6" s="18"/>
      <c r="IWH6" s="18"/>
      <c r="IWI6" s="18"/>
      <c r="IWJ6" s="18"/>
      <c r="IWK6" s="18"/>
      <c r="IWL6" s="18"/>
      <c r="IWM6" s="18"/>
      <c r="IWN6" s="18"/>
      <c r="IWO6" s="18"/>
      <c r="IWP6" s="18"/>
      <c r="IWQ6" s="18"/>
      <c r="IWR6" s="18"/>
      <c r="IWS6" s="18"/>
      <c r="IWT6" s="18"/>
      <c r="IWU6" s="18"/>
      <c r="IWV6" s="18"/>
      <c r="IWW6" s="18"/>
      <c r="IWX6" s="18"/>
      <c r="IWY6" s="18"/>
      <c r="IWZ6" s="18"/>
      <c r="IXA6" s="18"/>
      <c r="IXB6" s="18"/>
      <c r="IXC6" s="18"/>
      <c r="IXD6" s="18"/>
      <c r="IXE6" s="18"/>
      <c r="IXF6" s="18"/>
      <c r="IXG6" s="18"/>
      <c r="IXH6" s="18"/>
      <c r="IXI6" s="18"/>
      <c r="IXJ6" s="18"/>
      <c r="IXK6" s="18"/>
      <c r="IXL6" s="18"/>
      <c r="IXM6" s="18"/>
      <c r="IXN6" s="18"/>
      <c r="IXO6" s="18"/>
      <c r="IXP6" s="18"/>
      <c r="IXQ6" s="18"/>
      <c r="IXR6" s="18"/>
      <c r="IXS6" s="18"/>
      <c r="IXT6" s="18"/>
      <c r="IXU6" s="18"/>
      <c r="IXV6" s="18"/>
      <c r="IXW6" s="18"/>
      <c r="IXX6" s="18"/>
      <c r="IXY6" s="18"/>
      <c r="IXZ6" s="18"/>
      <c r="IYA6" s="18"/>
      <c r="IYB6" s="18"/>
      <c r="IYC6" s="18"/>
      <c r="IYD6" s="18"/>
      <c r="IYE6" s="18"/>
      <c r="IYF6" s="18"/>
      <c r="IYG6" s="18"/>
      <c r="IYH6" s="18"/>
      <c r="IYI6" s="18"/>
      <c r="IYJ6" s="18"/>
      <c r="IYK6" s="18"/>
      <c r="IYL6" s="18"/>
      <c r="IYM6" s="18"/>
      <c r="IYN6" s="18"/>
      <c r="IYO6" s="18"/>
      <c r="IYP6" s="18"/>
      <c r="IYQ6" s="18"/>
      <c r="IYR6" s="18"/>
      <c r="IYS6" s="18"/>
      <c r="IYT6" s="18"/>
      <c r="IYU6" s="18"/>
      <c r="IYV6" s="18"/>
      <c r="IYW6" s="18"/>
      <c r="IYX6" s="18"/>
      <c r="IYY6" s="18"/>
      <c r="IYZ6" s="18"/>
      <c r="IZA6" s="18"/>
      <c r="IZB6" s="18"/>
      <c r="IZC6" s="18"/>
      <c r="IZD6" s="18"/>
      <c r="IZE6" s="18"/>
      <c r="IZF6" s="18"/>
      <c r="IZG6" s="18"/>
      <c r="IZH6" s="18"/>
      <c r="IZI6" s="18"/>
      <c r="IZJ6" s="18"/>
      <c r="IZK6" s="18"/>
      <c r="IZL6" s="18"/>
      <c r="IZM6" s="18"/>
      <c r="IZN6" s="18"/>
      <c r="IZO6" s="18"/>
      <c r="IZP6" s="18"/>
      <c r="IZQ6" s="18"/>
      <c r="IZR6" s="18"/>
      <c r="IZS6" s="18"/>
      <c r="IZT6" s="18"/>
      <c r="IZU6" s="18"/>
      <c r="IZV6" s="18"/>
      <c r="IZW6" s="18"/>
      <c r="IZX6" s="18"/>
      <c r="IZY6" s="18"/>
      <c r="IZZ6" s="18"/>
      <c r="JAA6" s="18"/>
      <c r="JAB6" s="18"/>
      <c r="JAC6" s="18"/>
      <c r="JAD6" s="18"/>
      <c r="JAE6" s="18"/>
      <c r="JAF6" s="18"/>
      <c r="JAG6" s="18"/>
      <c r="JAH6" s="18"/>
      <c r="JAI6" s="18"/>
      <c r="JAJ6" s="18"/>
      <c r="JAK6" s="18"/>
      <c r="JAL6" s="18"/>
      <c r="JAM6" s="18"/>
      <c r="JAN6" s="18"/>
      <c r="JAO6" s="18"/>
      <c r="JAP6" s="18"/>
      <c r="JAQ6" s="18"/>
      <c r="JAR6" s="18"/>
      <c r="JAS6" s="18"/>
      <c r="JAT6" s="18"/>
      <c r="JAU6" s="18"/>
      <c r="JAV6" s="18"/>
      <c r="JAW6" s="18"/>
      <c r="JAX6" s="18"/>
      <c r="JAY6" s="18"/>
      <c r="JAZ6" s="18"/>
      <c r="JBA6" s="18"/>
      <c r="JBB6" s="18"/>
      <c r="JBC6" s="18"/>
      <c r="JBD6" s="18"/>
      <c r="JBE6" s="18"/>
      <c r="JBF6" s="18"/>
      <c r="JBG6" s="18"/>
      <c r="JBH6" s="18"/>
      <c r="JBI6" s="18"/>
      <c r="JBJ6" s="18"/>
      <c r="JBK6" s="18"/>
      <c r="JBL6" s="18"/>
      <c r="JBM6" s="18"/>
      <c r="JBN6" s="18"/>
      <c r="JBO6" s="18"/>
      <c r="JBP6" s="18"/>
      <c r="JBQ6" s="18"/>
      <c r="JBR6" s="18"/>
      <c r="JBS6" s="18"/>
      <c r="JBT6" s="18"/>
      <c r="JBU6" s="18"/>
      <c r="JBV6" s="18"/>
      <c r="JBW6" s="18"/>
      <c r="JBX6" s="18"/>
      <c r="JBY6" s="18"/>
      <c r="JBZ6" s="18"/>
      <c r="JCA6" s="18"/>
      <c r="JCB6" s="18"/>
      <c r="JCC6" s="18"/>
      <c r="JCD6" s="18"/>
      <c r="JCE6" s="18"/>
      <c r="JCF6" s="18"/>
      <c r="JCG6" s="18"/>
      <c r="JCH6" s="18"/>
      <c r="JCI6" s="18"/>
      <c r="JCJ6" s="18"/>
      <c r="JCK6" s="18"/>
      <c r="JCL6" s="18"/>
      <c r="JCM6" s="18"/>
      <c r="JCN6" s="18"/>
      <c r="JCO6" s="18"/>
      <c r="JCP6" s="18"/>
      <c r="JCQ6" s="18"/>
      <c r="JCR6" s="18"/>
      <c r="JCS6" s="18"/>
      <c r="JCT6" s="18"/>
      <c r="JCU6" s="18"/>
      <c r="JCV6" s="18"/>
      <c r="JCW6" s="18"/>
      <c r="JCX6" s="18"/>
      <c r="JCY6" s="18"/>
      <c r="JCZ6" s="18"/>
      <c r="JDA6" s="18"/>
      <c r="JDB6" s="18"/>
      <c r="JDC6" s="18"/>
      <c r="JDD6" s="18"/>
      <c r="JDE6" s="18"/>
      <c r="JDF6" s="18"/>
      <c r="JDG6" s="18"/>
      <c r="JDH6" s="18"/>
      <c r="JDI6" s="18"/>
      <c r="JDJ6" s="18"/>
      <c r="JDK6" s="18"/>
      <c r="JDL6" s="18"/>
      <c r="JDM6" s="18"/>
      <c r="JDN6" s="18"/>
      <c r="JDO6" s="18"/>
      <c r="JDP6" s="18"/>
      <c r="JDQ6" s="18"/>
      <c r="JDR6" s="18"/>
      <c r="JDS6" s="18"/>
      <c r="JDT6" s="18"/>
      <c r="JDU6" s="18"/>
      <c r="JDV6" s="18"/>
      <c r="JDW6" s="18"/>
      <c r="JDX6" s="18"/>
      <c r="JDY6" s="18"/>
      <c r="JDZ6" s="18"/>
      <c r="JEA6" s="18"/>
      <c r="JEB6" s="18"/>
      <c r="JEC6" s="18"/>
      <c r="JED6" s="18"/>
      <c r="JEE6" s="18"/>
      <c r="JEF6" s="18"/>
      <c r="JEG6" s="18"/>
      <c r="JEH6" s="18"/>
      <c r="JEI6" s="18"/>
      <c r="JEJ6" s="18"/>
      <c r="JEK6" s="18"/>
      <c r="JEL6" s="18"/>
      <c r="JEM6" s="18"/>
      <c r="JEN6" s="18"/>
      <c r="JEO6" s="18"/>
      <c r="JEP6" s="18"/>
      <c r="JEQ6" s="18"/>
      <c r="JER6" s="18"/>
      <c r="JES6" s="18"/>
      <c r="JET6" s="18"/>
      <c r="JEU6" s="18"/>
      <c r="JEV6" s="18"/>
      <c r="JEW6" s="18"/>
      <c r="JEX6" s="18"/>
      <c r="JEY6" s="18"/>
      <c r="JEZ6" s="18"/>
      <c r="JFA6" s="18"/>
      <c r="JFB6" s="18"/>
      <c r="JFC6" s="18"/>
      <c r="JFD6" s="18"/>
      <c r="JFE6" s="18"/>
      <c r="JFF6" s="18"/>
      <c r="JFG6" s="18"/>
      <c r="JFH6" s="18"/>
      <c r="JFI6" s="18"/>
      <c r="JFJ6" s="18"/>
      <c r="JFK6" s="18"/>
      <c r="JFL6" s="18"/>
      <c r="JFM6" s="18"/>
      <c r="JFN6" s="18"/>
      <c r="JFO6" s="18"/>
      <c r="JFP6" s="18"/>
      <c r="JFQ6" s="18"/>
      <c r="JFR6" s="18"/>
      <c r="JFS6" s="18"/>
      <c r="JFT6" s="18"/>
      <c r="JFU6" s="18"/>
      <c r="JFV6" s="18"/>
      <c r="JFW6" s="18"/>
      <c r="JFX6" s="18"/>
      <c r="JFY6" s="18"/>
      <c r="JFZ6" s="18"/>
      <c r="JGA6" s="18"/>
      <c r="JGB6" s="18"/>
      <c r="JGC6" s="18"/>
      <c r="JGD6" s="18"/>
      <c r="JGE6" s="18"/>
      <c r="JGF6" s="18"/>
      <c r="JGG6" s="18"/>
      <c r="JGH6" s="18"/>
      <c r="JGI6" s="18"/>
      <c r="JGJ6" s="18"/>
      <c r="JGK6" s="18"/>
      <c r="JGL6" s="18"/>
      <c r="JGM6" s="18"/>
      <c r="JGN6" s="18"/>
      <c r="JGO6" s="18"/>
      <c r="JGP6" s="18"/>
      <c r="JGQ6" s="18"/>
      <c r="JGR6" s="18"/>
      <c r="JGS6" s="18"/>
      <c r="JGT6" s="18"/>
      <c r="JGU6" s="18"/>
      <c r="JGV6" s="18"/>
      <c r="JGW6" s="18"/>
      <c r="JGX6" s="18"/>
      <c r="JGY6" s="18"/>
      <c r="JGZ6" s="18"/>
      <c r="JHA6" s="18"/>
      <c r="JHB6" s="18"/>
      <c r="JHC6" s="18"/>
      <c r="JHD6" s="18"/>
      <c r="JHE6" s="18"/>
      <c r="JHF6" s="18"/>
      <c r="JHG6" s="18"/>
      <c r="JHH6" s="18"/>
      <c r="JHI6" s="18"/>
      <c r="JHJ6" s="18"/>
      <c r="JHK6" s="18"/>
      <c r="JHL6" s="18"/>
      <c r="JHM6" s="18"/>
      <c r="JHN6" s="18"/>
      <c r="JHO6" s="18"/>
      <c r="JHP6" s="18"/>
      <c r="JHQ6" s="18"/>
      <c r="JHR6" s="18"/>
      <c r="JHS6" s="18"/>
      <c r="JHT6" s="18"/>
      <c r="JHU6" s="18"/>
      <c r="JHV6" s="18"/>
      <c r="JHW6" s="18"/>
      <c r="JHX6" s="18"/>
      <c r="JHY6" s="18"/>
      <c r="JHZ6" s="18"/>
      <c r="JIA6" s="18"/>
      <c r="JIB6" s="18"/>
      <c r="JIC6" s="18"/>
      <c r="JID6" s="18"/>
      <c r="JIE6" s="18"/>
      <c r="JIF6" s="18"/>
      <c r="JIG6" s="18"/>
      <c r="JIH6" s="18"/>
      <c r="JII6" s="18"/>
      <c r="JIJ6" s="18"/>
      <c r="JIK6" s="18"/>
      <c r="JIL6" s="18"/>
      <c r="JIM6" s="18"/>
      <c r="JIN6" s="18"/>
      <c r="JIO6" s="18"/>
      <c r="JIP6" s="18"/>
      <c r="JIQ6" s="18"/>
      <c r="JIR6" s="18"/>
      <c r="JIS6" s="18"/>
      <c r="JIT6" s="18"/>
      <c r="JIU6" s="18"/>
      <c r="JIV6" s="18"/>
      <c r="JIW6" s="18"/>
      <c r="JIX6" s="18"/>
      <c r="JIY6" s="18"/>
      <c r="JIZ6" s="18"/>
      <c r="JJA6" s="18"/>
      <c r="JJB6" s="18"/>
      <c r="JJC6" s="18"/>
      <c r="JJD6" s="18"/>
      <c r="JJE6" s="18"/>
      <c r="JJF6" s="18"/>
      <c r="JJG6" s="18"/>
      <c r="JJH6" s="18"/>
      <c r="JJI6" s="18"/>
      <c r="JJJ6" s="18"/>
      <c r="JJK6" s="18"/>
      <c r="JJL6" s="18"/>
      <c r="JJM6" s="18"/>
      <c r="JJN6" s="18"/>
      <c r="JJO6" s="18"/>
      <c r="JJP6" s="18"/>
      <c r="JJQ6" s="18"/>
      <c r="JJR6" s="18"/>
      <c r="JJS6" s="18"/>
      <c r="JJT6" s="18"/>
      <c r="JJU6" s="18"/>
      <c r="JJV6" s="18"/>
      <c r="JJW6" s="18"/>
      <c r="JJX6" s="18"/>
      <c r="JJY6" s="18"/>
      <c r="JJZ6" s="18"/>
      <c r="JKA6" s="18"/>
      <c r="JKB6" s="18"/>
      <c r="JKC6" s="18"/>
      <c r="JKD6" s="18"/>
      <c r="JKE6" s="18"/>
      <c r="JKF6" s="18"/>
      <c r="JKG6" s="18"/>
      <c r="JKH6" s="18"/>
      <c r="JKI6" s="18"/>
      <c r="JKJ6" s="18"/>
      <c r="JKK6" s="18"/>
      <c r="JKL6" s="18"/>
      <c r="JKM6" s="18"/>
      <c r="JKN6" s="18"/>
      <c r="JKO6" s="18"/>
      <c r="JKP6" s="18"/>
      <c r="JKQ6" s="18"/>
      <c r="JKR6" s="18"/>
      <c r="JKS6" s="18"/>
      <c r="JKT6" s="18"/>
      <c r="JKU6" s="18"/>
      <c r="JKV6" s="18"/>
      <c r="JKW6" s="18"/>
      <c r="JKX6" s="18"/>
      <c r="JKY6" s="18"/>
      <c r="JKZ6" s="18"/>
      <c r="JLA6" s="18"/>
      <c r="JLB6" s="18"/>
      <c r="JLC6" s="18"/>
      <c r="JLD6" s="18"/>
      <c r="JLE6" s="18"/>
      <c r="JLF6" s="18"/>
      <c r="JLG6" s="18"/>
      <c r="JLH6" s="18"/>
      <c r="JLI6" s="18"/>
      <c r="JLJ6" s="18"/>
      <c r="JLK6" s="18"/>
      <c r="JLL6" s="18"/>
      <c r="JLM6" s="18"/>
      <c r="JLN6" s="18"/>
      <c r="JLO6" s="18"/>
      <c r="JLP6" s="18"/>
      <c r="JLQ6" s="18"/>
      <c r="JLR6" s="18"/>
      <c r="JLS6" s="18"/>
      <c r="JLT6" s="18"/>
      <c r="JLU6" s="18"/>
      <c r="JLV6" s="18"/>
      <c r="JLW6" s="18"/>
      <c r="JLX6" s="18"/>
      <c r="JLY6" s="18"/>
      <c r="JLZ6" s="18"/>
      <c r="JMA6" s="18"/>
      <c r="JMB6" s="18"/>
      <c r="JMC6" s="18"/>
      <c r="JMD6" s="18"/>
      <c r="JME6" s="18"/>
      <c r="JMF6" s="18"/>
      <c r="JMG6" s="18"/>
      <c r="JMH6" s="18"/>
      <c r="JMI6" s="18"/>
      <c r="JMJ6" s="18"/>
      <c r="JMK6" s="18"/>
      <c r="JML6" s="18"/>
      <c r="JMM6" s="18"/>
      <c r="JMN6" s="18"/>
      <c r="JMO6" s="18"/>
      <c r="JMP6" s="18"/>
      <c r="JMQ6" s="18"/>
      <c r="JMR6" s="18"/>
      <c r="JMS6" s="18"/>
      <c r="JMT6" s="18"/>
      <c r="JMU6" s="18"/>
      <c r="JMV6" s="18"/>
      <c r="JMW6" s="18"/>
      <c r="JMX6" s="18"/>
      <c r="JMY6" s="18"/>
      <c r="JMZ6" s="18"/>
      <c r="JNA6" s="18"/>
      <c r="JNB6" s="18"/>
      <c r="JNC6" s="18"/>
      <c r="JND6" s="18"/>
      <c r="JNE6" s="18"/>
      <c r="JNF6" s="18"/>
      <c r="JNG6" s="18"/>
      <c r="JNH6" s="18"/>
      <c r="JNI6" s="18"/>
      <c r="JNJ6" s="18"/>
      <c r="JNK6" s="18"/>
      <c r="JNL6" s="18"/>
      <c r="JNM6" s="18"/>
      <c r="JNN6" s="18"/>
      <c r="JNO6" s="18"/>
      <c r="JNP6" s="18"/>
      <c r="JNQ6" s="18"/>
      <c r="JNR6" s="18"/>
      <c r="JNS6" s="18"/>
      <c r="JNT6" s="18"/>
      <c r="JNU6" s="18"/>
      <c r="JNV6" s="18"/>
      <c r="JNW6" s="18"/>
      <c r="JNX6" s="18"/>
      <c r="JNY6" s="18"/>
      <c r="JNZ6" s="18"/>
      <c r="JOA6" s="18"/>
      <c r="JOB6" s="18"/>
      <c r="JOC6" s="18"/>
      <c r="JOD6" s="18"/>
      <c r="JOE6" s="18"/>
      <c r="JOF6" s="18"/>
      <c r="JOG6" s="18"/>
      <c r="JOH6" s="18"/>
      <c r="JOI6" s="18"/>
      <c r="JOJ6" s="18"/>
      <c r="JOK6" s="18"/>
      <c r="JOL6" s="18"/>
      <c r="JOM6" s="18"/>
      <c r="JON6" s="18"/>
      <c r="JOO6" s="18"/>
      <c r="JOP6" s="18"/>
      <c r="JOQ6" s="18"/>
      <c r="JOR6" s="18"/>
      <c r="JOS6" s="18"/>
      <c r="JOT6" s="18"/>
      <c r="JOU6" s="18"/>
      <c r="JOV6" s="18"/>
      <c r="JOW6" s="18"/>
      <c r="JOX6" s="18"/>
      <c r="JOY6" s="18"/>
      <c r="JOZ6" s="18"/>
      <c r="JPA6" s="18"/>
      <c r="JPB6" s="18"/>
      <c r="JPC6" s="18"/>
      <c r="JPD6" s="18"/>
      <c r="JPE6" s="18"/>
      <c r="JPF6" s="18"/>
      <c r="JPG6" s="18"/>
      <c r="JPH6" s="18"/>
      <c r="JPI6" s="18"/>
      <c r="JPJ6" s="18"/>
      <c r="JPK6" s="18"/>
      <c r="JPL6" s="18"/>
      <c r="JPM6" s="18"/>
      <c r="JPN6" s="18"/>
      <c r="JPO6" s="18"/>
      <c r="JPP6" s="18"/>
      <c r="JPQ6" s="18"/>
      <c r="JPR6" s="18"/>
      <c r="JPS6" s="18"/>
      <c r="JPT6" s="18"/>
      <c r="JPU6" s="18"/>
      <c r="JPV6" s="18"/>
      <c r="JPW6" s="18"/>
      <c r="JPX6" s="18"/>
      <c r="JPY6" s="18"/>
      <c r="JPZ6" s="18"/>
      <c r="JQA6" s="18"/>
      <c r="JQB6" s="18"/>
      <c r="JQC6" s="18"/>
      <c r="JQD6" s="18"/>
      <c r="JQE6" s="18"/>
      <c r="JQF6" s="18"/>
      <c r="JQG6" s="18"/>
      <c r="JQH6" s="18"/>
      <c r="JQI6" s="18"/>
      <c r="JQJ6" s="18"/>
      <c r="JQK6" s="18"/>
      <c r="JQL6" s="18"/>
      <c r="JQM6" s="18"/>
      <c r="JQN6" s="18"/>
      <c r="JQO6" s="18"/>
      <c r="JQP6" s="18"/>
      <c r="JQQ6" s="18"/>
      <c r="JQR6" s="18"/>
      <c r="JQS6" s="18"/>
      <c r="JQT6" s="18"/>
      <c r="JQU6" s="18"/>
      <c r="JQV6" s="18"/>
      <c r="JQW6" s="18"/>
      <c r="JQX6" s="18"/>
      <c r="JQY6" s="18"/>
      <c r="JQZ6" s="18"/>
      <c r="JRA6" s="18"/>
      <c r="JRB6" s="18"/>
      <c r="JRC6" s="18"/>
      <c r="JRD6" s="18"/>
      <c r="JRE6" s="18"/>
      <c r="JRF6" s="18"/>
      <c r="JRG6" s="18"/>
      <c r="JRH6" s="18"/>
      <c r="JRI6" s="18"/>
      <c r="JRJ6" s="18"/>
      <c r="JRK6" s="18"/>
      <c r="JRL6" s="18"/>
      <c r="JRM6" s="18"/>
      <c r="JRN6" s="18"/>
      <c r="JRO6" s="18"/>
      <c r="JRP6" s="18"/>
      <c r="JRQ6" s="18"/>
      <c r="JRR6" s="18"/>
      <c r="JRS6" s="18"/>
      <c r="JRT6" s="18"/>
      <c r="JRU6" s="18"/>
      <c r="JRV6" s="18"/>
      <c r="JRW6" s="18"/>
      <c r="JRX6" s="18"/>
      <c r="JRY6" s="18"/>
      <c r="JRZ6" s="18"/>
      <c r="JSA6" s="18"/>
      <c r="JSB6" s="18"/>
      <c r="JSC6" s="18"/>
      <c r="JSD6" s="18"/>
      <c r="JSE6" s="18"/>
      <c r="JSF6" s="18"/>
      <c r="JSG6" s="18"/>
      <c r="JSH6" s="18"/>
      <c r="JSI6" s="18"/>
      <c r="JSJ6" s="18"/>
      <c r="JSK6" s="18"/>
      <c r="JSL6" s="18"/>
      <c r="JSM6" s="18"/>
      <c r="JSN6" s="18"/>
      <c r="JSO6" s="18"/>
      <c r="JSP6" s="18"/>
      <c r="JSQ6" s="18"/>
      <c r="JSR6" s="18"/>
      <c r="JSS6" s="18"/>
      <c r="JST6" s="18"/>
      <c r="JSU6" s="18"/>
      <c r="JSV6" s="18"/>
      <c r="JSW6" s="18"/>
      <c r="JSX6" s="18"/>
      <c r="JSY6" s="18"/>
      <c r="JSZ6" s="18"/>
      <c r="JTA6" s="18"/>
      <c r="JTB6" s="18"/>
      <c r="JTC6" s="18"/>
      <c r="JTD6" s="18"/>
      <c r="JTE6" s="18"/>
      <c r="JTF6" s="18"/>
      <c r="JTG6" s="18"/>
      <c r="JTH6" s="18"/>
      <c r="JTI6" s="18"/>
      <c r="JTJ6" s="18"/>
      <c r="JTK6" s="18"/>
      <c r="JTL6" s="18"/>
      <c r="JTM6" s="18"/>
      <c r="JTN6" s="18"/>
      <c r="JTO6" s="18"/>
      <c r="JTP6" s="18"/>
      <c r="JTQ6" s="18"/>
      <c r="JTR6" s="18"/>
      <c r="JTS6" s="18"/>
      <c r="JTT6" s="18"/>
      <c r="JTU6" s="18"/>
      <c r="JTV6" s="18"/>
      <c r="JTW6" s="18"/>
      <c r="JTX6" s="18"/>
      <c r="JTY6" s="18"/>
      <c r="JTZ6" s="18"/>
      <c r="JUA6" s="18"/>
      <c r="JUB6" s="18"/>
      <c r="JUC6" s="18"/>
      <c r="JUD6" s="18"/>
      <c r="JUE6" s="18"/>
      <c r="JUF6" s="18"/>
      <c r="JUG6" s="18"/>
      <c r="JUH6" s="18"/>
      <c r="JUI6" s="18"/>
      <c r="JUJ6" s="18"/>
      <c r="JUK6" s="18"/>
      <c r="JUL6" s="18"/>
      <c r="JUM6" s="18"/>
      <c r="JUN6" s="18"/>
      <c r="JUO6" s="18"/>
      <c r="JUP6" s="18"/>
      <c r="JUQ6" s="18"/>
      <c r="JUR6" s="18"/>
      <c r="JUS6" s="18"/>
      <c r="JUT6" s="18"/>
      <c r="JUU6" s="18"/>
      <c r="JUV6" s="18"/>
      <c r="JUW6" s="18"/>
      <c r="JUX6" s="18"/>
      <c r="JUY6" s="18"/>
      <c r="JUZ6" s="18"/>
      <c r="JVA6" s="18"/>
      <c r="JVB6" s="18"/>
      <c r="JVC6" s="18"/>
      <c r="JVD6" s="18"/>
      <c r="JVE6" s="18"/>
      <c r="JVF6" s="18"/>
      <c r="JVG6" s="18"/>
      <c r="JVH6" s="18"/>
      <c r="JVI6" s="18"/>
      <c r="JVJ6" s="18"/>
      <c r="JVK6" s="18"/>
      <c r="JVL6" s="18"/>
      <c r="JVM6" s="18"/>
      <c r="JVN6" s="18"/>
      <c r="JVO6" s="18"/>
      <c r="JVP6" s="18"/>
      <c r="JVQ6" s="18"/>
      <c r="JVR6" s="18"/>
      <c r="JVS6" s="18"/>
      <c r="JVT6" s="18"/>
      <c r="JVU6" s="18"/>
      <c r="JVV6" s="18"/>
      <c r="JVW6" s="18"/>
      <c r="JVX6" s="18"/>
      <c r="JVY6" s="18"/>
      <c r="JVZ6" s="18"/>
      <c r="JWA6" s="18"/>
      <c r="JWB6" s="18"/>
      <c r="JWC6" s="18"/>
      <c r="JWD6" s="18"/>
      <c r="JWE6" s="18"/>
      <c r="JWF6" s="18"/>
      <c r="JWG6" s="18"/>
      <c r="JWH6" s="18"/>
      <c r="JWI6" s="18"/>
      <c r="JWJ6" s="18"/>
      <c r="JWK6" s="18"/>
      <c r="JWL6" s="18"/>
      <c r="JWM6" s="18"/>
      <c r="JWN6" s="18"/>
      <c r="JWO6" s="18"/>
      <c r="JWP6" s="18"/>
      <c r="JWQ6" s="18"/>
      <c r="JWR6" s="18"/>
      <c r="JWS6" s="18"/>
      <c r="JWT6" s="18"/>
      <c r="JWU6" s="18"/>
      <c r="JWV6" s="18"/>
      <c r="JWW6" s="18"/>
      <c r="JWX6" s="18"/>
      <c r="JWY6" s="18"/>
      <c r="JWZ6" s="18"/>
      <c r="JXA6" s="18"/>
      <c r="JXB6" s="18"/>
      <c r="JXC6" s="18"/>
      <c r="JXD6" s="18"/>
      <c r="JXE6" s="18"/>
      <c r="JXF6" s="18"/>
      <c r="JXG6" s="18"/>
      <c r="JXH6" s="18"/>
      <c r="JXI6" s="18"/>
      <c r="JXJ6" s="18"/>
      <c r="JXK6" s="18"/>
      <c r="JXL6" s="18"/>
      <c r="JXM6" s="18"/>
      <c r="JXN6" s="18"/>
      <c r="JXO6" s="18"/>
      <c r="JXP6" s="18"/>
      <c r="JXQ6" s="18"/>
      <c r="JXR6" s="18"/>
      <c r="JXS6" s="18"/>
      <c r="JXT6" s="18"/>
      <c r="JXU6" s="18"/>
      <c r="JXV6" s="18"/>
      <c r="JXW6" s="18"/>
      <c r="JXX6" s="18"/>
      <c r="JXY6" s="18"/>
      <c r="JXZ6" s="18"/>
      <c r="JYA6" s="18"/>
      <c r="JYB6" s="18"/>
      <c r="JYC6" s="18"/>
      <c r="JYD6" s="18"/>
      <c r="JYE6" s="18"/>
      <c r="JYF6" s="18"/>
      <c r="JYG6" s="18"/>
      <c r="JYH6" s="18"/>
      <c r="JYI6" s="18"/>
      <c r="JYJ6" s="18"/>
      <c r="JYK6" s="18"/>
      <c r="JYL6" s="18"/>
      <c r="JYM6" s="18"/>
      <c r="JYN6" s="18"/>
      <c r="JYO6" s="18"/>
      <c r="JYP6" s="18"/>
      <c r="JYQ6" s="18"/>
      <c r="JYR6" s="18"/>
      <c r="JYS6" s="18"/>
      <c r="JYT6" s="18"/>
      <c r="JYU6" s="18"/>
      <c r="JYV6" s="18"/>
      <c r="JYW6" s="18"/>
      <c r="JYX6" s="18"/>
      <c r="JYY6" s="18"/>
      <c r="JYZ6" s="18"/>
      <c r="JZA6" s="18"/>
      <c r="JZB6" s="18"/>
      <c r="JZC6" s="18"/>
      <c r="JZD6" s="18"/>
      <c r="JZE6" s="18"/>
      <c r="JZF6" s="18"/>
      <c r="JZG6" s="18"/>
      <c r="JZH6" s="18"/>
      <c r="JZI6" s="18"/>
      <c r="JZJ6" s="18"/>
      <c r="JZK6" s="18"/>
      <c r="JZL6" s="18"/>
      <c r="JZM6" s="18"/>
      <c r="JZN6" s="18"/>
      <c r="JZO6" s="18"/>
      <c r="JZP6" s="18"/>
      <c r="JZQ6" s="18"/>
      <c r="JZR6" s="18"/>
      <c r="JZS6" s="18"/>
      <c r="JZT6" s="18"/>
      <c r="JZU6" s="18"/>
      <c r="JZV6" s="18"/>
      <c r="JZW6" s="18"/>
      <c r="JZX6" s="18"/>
      <c r="JZY6" s="18"/>
      <c r="JZZ6" s="18"/>
      <c r="KAA6" s="18"/>
      <c r="KAB6" s="18"/>
      <c r="KAC6" s="18"/>
      <c r="KAD6" s="18"/>
      <c r="KAE6" s="18"/>
      <c r="KAF6" s="18"/>
      <c r="KAG6" s="18"/>
      <c r="KAH6" s="18"/>
      <c r="KAI6" s="18"/>
      <c r="KAJ6" s="18"/>
      <c r="KAK6" s="18"/>
      <c r="KAL6" s="18"/>
      <c r="KAM6" s="18"/>
      <c r="KAN6" s="18"/>
      <c r="KAO6" s="18"/>
      <c r="KAP6" s="18"/>
      <c r="KAQ6" s="18"/>
      <c r="KAR6" s="18"/>
      <c r="KAS6" s="18"/>
      <c r="KAT6" s="18"/>
      <c r="KAU6" s="18"/>
      <c r="KAV6" s="18"/>
      <c r="KAW6" s="18"/>
      <c r="KAX6" s="18"/>
      <c r="KAY6" s="18"/>
      <c r="KAZ6" s="18"/>
      <c r="KBA6" s="18"/>
      <c r="KBB6" s="18"/>
      <c r="KBC6" s="18"/>
      <c r="KBD6" s="18"/>
      <c r="KBE6" s="18"/>
      <c r="KBF6" s="18"/>
      <c r="KBG6" s="18"/>
      <c r="KBH6" s="18"/>
      <c r="KBI6" s="18"/>
      <c r="KBJ6" s="18"/>
      <c r="KBK6" s="18"/>
      <c r="KBL6" s="18"/>
      <c r="KBM6" s="18"/>
      <c r="KBN6" s="18"/>
      <c r="KBO6" s="18"/>
      <c r="KBP6" s="18"/>
      <c r="KBQ6" s="18"/>
      <c r="KBR6" s="18"/>
      <c r="KBS6" s="18"/>
      <c r="KBT6" s="18"/>
      <c r="KBU6" s="18"/>
      <c r="KBV6" s="18"/>
      <c r="KBW6" s="18"/>
      <c r="KBX6" s="18"/>
      <c r="KBY6" s="18"/>
      <c r="KBZ6" s="18"/>
      <c r="KCA6" s="18"/>
      <c r="KCB6" s="18"/>
      <c r="KCC6" s="18"/>
      <c r="KCD6" s="18"/>
      <c r="KCE6" s="18"/>
      <c r="KCF6" s="18"/>
      <c r="KCG6" s="18"/>
      <c r="KCH6" s="18"/>
      <c r="KCI6" s="18"/>
      <c r="KCJ6" s="18"/>
      <c r="KCK6" s="18"/>
      <c r="KCL6" s="18"/>
      <c r="KCM6" s="18"/>
      <c r="KCN6" s="18"/>
      <c r="KCO6" s="18"/>
      <c r="KCP6" s="18"/>
      <c r="KCQ6" s="18"/>
      <c r="KCR6" s="18"/>
      <c r="KCS6" s="18"/>
      <c r="KCT6" s="18"/>
      <c r="KCU6" s="18"/>
      <c r="KCV6" s="18"/>
      <c r="KCW6" s="18"/>
      <c r="KCX6" s="18"/>
      <c r="KCY6" s="18"/>
      <c r="KCZ6" s="18"/>
      <c r="KDA6" s="18"/>
      <c r="KDB6" s="18"/>
      <c r="KDC6" s="18"/>
      <c r="KDD6" s="18"/>
      <c r="KDE6" s="18"/>
      <c r="KDF6" s="18"/>
      <c r="KDG6" s="18"/>
      <c r="KDH6" s="18"/>
      <c r="KDI6" s="18"/>
      <c r="KDJ6" s="18"/>
      <c r="KDK6" s="18"/>
      <c r="KDL6" s="18"/>
      <c r="KDM6" s="18"/>
      <c r="KDN6" s="18"/>
      <c r="KDO6" s="18"/>
      <c r="KDP6" s="18"/>
      <c r="KDQ6" s="18"/>
      <c r="KDR6" s="18"/>
      <c r="KDS6" s="18"/>
      <c r="KDT6" s="18"/>
      <c r="KDU6" s="18"/>
      <c r="KDV6" s="18"/>
      <c r="KDW6" s="18"/>
      <c r="KDX6" s="18"/>
      <c r="KDY6" s="18"/>
      <c r="KDZ6" s="18"/>
      <c r="KEA6" s="18"/>
      <c r="KEB6" s="18"/>
      <c r="KEC6" s="18"/>
      <c r="KED6" s="18"/>
      <c r="KEE6" s="18"/>
      <c r="KEF6" s="18"/>
      <c r="KEG6" s="18"/>
      <c r="KEH6" s="18"/>
      <c r="KEI6" s="18"/>
      <c r="KEJ6" s="18"/>
      <c r="KEK6" s="18"/>
      <c r="KEL6" s="18"/>
      <c r="KEM6" s="18"/>
      <c r="KEN6" s="18"/>
      <c r="KEO6" s="18"/>
      <c r="KEP6" s="18"/>
      <c r="KEQ6" s="18"/>
      <c r="KER6" s="18"/>
      <c r="KES6" s="18"/>
      <c r="KET6" s="18"/>
      <c r="KEU6" s="18"/>
      <c r="KEV6" s="18"/>
      <c r="KEW6" s="18"/>
      <c r="KEX6" s="18"/>
      <c r="KEY6" s="18"/>
      <c r="KEZ6" s="18"/>
      <c r="KFA6" s="18"/>
      <c r="KFB6" s="18"/>
      <c r="KFC6" s="18"/>
      <c r="KFD6" s="18"/>
      <c r="KFE6" s="18"/>
      <c r="KFF6" s="18"/>
      <c r="KFG6" s="18"/>
      <c r="KFH6" s="18"/>
      <c r="KFI6" s="18"/>
      <c r="KFJ6" s="18"/>
      <c r="KFK6" s="18"/>
      <c r="KFL6" s="18"/>
      <c r="KFM6" s="18"/>
      <c r="KFN6" s="18"/>
      <c r="KFO6" s="18"/>
      <c r="KFP6" s="18"/>
      <c r="KFQ6" s="18"/>
      <c r="KFR6" s="18"/>
      <c r="KFS6" s="18"/>
      <c r="KFT6" s="18"/>
      <c r="KFU6" s="18"/>
      <c r="KFV6" s="18"/>
      <c r="KFW6" s="18"/>
      <c r="KFX6" s="18"/>
      <c r="KFY6" s="18"/>
      <c r="KFZ6" s="18"/>
      <c r="KGA6" s="18"/>
      <c r="KGB6" s="18"/>
      <c r="KGC6" s="18"/>
      <c r="KGD6" s="18"/>
      <c r="KGE6" s="18"/>
      <c r="KGF6" s="18"/>
      <c r="KGG6" s="18"/>
      <c r="KGH6" s="18"/>
      <c r="KGI6" s="18"/>
      <c r="KGJ6" s="18"/>
      <c r="KGK6" s="18"/>
      <c r="KGL6" s="18"/>
      <c r="KGM6" s="18"/>
      <c r="KGN6" s="18"/>
      <c r="KGO6" s="18"/>
      <c r="KGP6" s="18"/>
      <c r="KGQ6" s="18"/>
      <c r="KGR6" s="18"/>
      <c r="KGS6" s="18"/>
      <c r="KGT6" s="18"/>
      <c r="KGU6" s="18"/>
      <c r="KGV6" s="18"/>
      <c r="KGW6" s="18"/>
      <c r="KGX6" s="18"/>
      <c r="KGY6" s="18"/>
      <c r="KGZ6" s="18"/>
      <c r="KHA6" s="18"/>
      <c r="KHB6" s="18"/>
      <c r="KHC6" s="18"/>
      <c r="KHD6" s="18"/>
      <c r="KHE6" s="18"/>
      <c r="KHF6" s="18"/>
      <c r="KHG6" s="18"/>
      <c r="KHH6" s="18"/>
      <c r="KHI6" s="18"/>
      <c r="KHJ6" s="18"/>
      <c r="KHK6" s="18"/>
      <c r="KHL6" s="18"/>
      <c r="KHM6" s="18"/>
      <c r="KHN6" s="18"/>
      <c r="KHO6" s="18"/>
      <c r="KHP6" s="18"/>
      <c r="KHQ6" s="18"/>
      <c r="KHR6" s="18"/>
      <c r="KHS6" s="18"/>
      <c r="KHT6" s="18"/>
      <c r="KHU6" s="18"/>
      <c r="KHV6" s="18"/>
      <c r="KHW6" s="18"/>
      <c r="KHX6" s="18"/>
      <c r="KHY6" s="18"/>
      <c r="KHZ6" s="18"/>
      <c r="KIA6" s="18"/>
      <c r="KIB6" s="18"/>
      <c r="KIC6" s="18"/>
      <c r="KID6" s="18"/>
      <c r="KIE6" s="18"/>
      <c r="KIF6" s="18"/>
      <c r="KIG6" s="18"/>
      <c r="KIH6" s="18"/>
      <c r="KII6" s="18"/>
      <c r="KIJ6" s="18"/>
      <c r="KIK6" s="18"/>
      <c r="KIL6" s="18"/>
      <c r="KIM6" s="18"/>
      <c r="KIN6" s="18"/>
      <c r="KIO6" s="18"/>
      <c r="KIP6" s="18"/>
      <c r="KIQ6" s="18"/>
      <c r="KIR6" s="18"/>
      <c r="KIS6" s="18"/>
      <c r="KIT6" s="18"/>
      <c r="KIU6" s="18"/>
      <c r="KIV6" s="18"/>
      <c r="KIW6" s="18"/>
      <c r="KIX6" s="18"/>
      <c r="KIY6" s="18"/>
      <c r="KIZ6" s="18"/>
      <c r="KJA6" s="18"/>
      <c r="KJB6" s="18"/>
      <c r="KJC6" s="18"/>
      <c r="KJD6" s="18"/>
      <c r="KJE6" s="18"/>
      <c r="KJF6" s="18"/>
      <c r="KJG6" s="18"/>
      <c r="KJH6" s="18"/>
      <c r="KJI6" s="18"/>
      <c r="KJJ6" s="18"/>
      <c r="KJK6" s="18"/>
      <c r="KJL6" s="18"/>
      <c r="KJM6" s="18"/>
      <c r="KJN6" s="18"/>
      <c r="KJO6" s="18"/>
      <c r="KJP6" s="18"/>
      <c r="KJQ6" s="18"/>
      <c r="KJR6" s="18"/>
      <c r="KJS6" s="18"/>
      <c r="KJT6" s="18"/>
      <c r="KJU6" s="18"/>
      <c r="KJV6" s="18"/>
      <c r="KJW6" s="18"/>
      <c r="KJX6" s="18"/>
      <c r="KJY6" s="18"/>
      <c r="KJZ6" s="18"/>
      <c r="KKA6" s="18"/>
      <c r="KKB6" s="18"/>
      <c r="KKC6" s="18"/>
      <c r="KKD6" s="18"/>
      <c r="KKE6" s="18"/>
      <c r="KKF6" s="18"/>
      <c r="KKG6" s="18"/>
      <c r="KKH6" s="18"/>
      <c r="KKI6" s="18"/>
      <c r="KKJ6" s="18"/>
      <c r="KKK6" s="18"/>
      <c r="KKL6" s="18"/>
      <c r="KKM6" s="18"/>
      <c r="KKN6" s="18"/>
      <c r="KKO6" s="18"/>
      <c r="KKP6" s="18"/>
      <c r="KKQ6" s="18"/>
      <c r="KKR6" s="18"/>
      <c r="KKS6" s="18"/>
      <c r="KKT6" s="18"/>
      <c r="KKU6" s="18"/>
      <c r="KKV6" s="18"/>
      <c r="KKW6" s="18"/>
      <c r="KKX6" s="18"/>
      <c r="KKY6" s="18"/>
      <c r="KKZ6" s="18"/>
      <c r="KLA6" s="18"/>
      <c r="KLB6" s="18"/>
      <c r="KLC6" s="18"/>
      <c r="KLD6" s="18"/>
      <c r="KLE6" s="18"/>
      <c r="KLF6" s="18"/>
      <c r="KLG6" s="18"/>
      <c r="KLH6" s="18"/>
      <c r="KLI6" s="18"/>
      <c r="KLJ6" s="18"/>
      <c r="KLK6" s="18"/>
      <c r="KLL6" s="18"/>
      <c r="KLM6" s="18"/>
      <c r="KLN6" s="18"/>
      <c r="KLO6" s="18"/>
      <c r="KLP6" s="18"/>
      <c r="KLQ6" s="18"/>
      <c r="KLR6" s="18"/>
      <c r="KLS6" s="18"/>
      <c r="KLT6" s="18"/>
      <c r="KLU6" s="18"/>
      <c r="KLV6" s="18"/>
      <c r="KLW6" s="18"/>
      <c r="KLX6" s="18"/>
      <c r="KLY6" s="18"/>
      <c r="KLZ6" s="18"/>
      <c r="KMA6" s="18"/>
      <c r="KMB6" s="18"/>
      <c r="KMC6" s="18"/>
      <c r="KMD6" s="18"/>
      <c r="KME6" s="18"/>
      <c r="KMF6" s="18"/>
      <c r="KMG6" s="18"/>
      <c r="KMH6" s="18"/>
      <c r="KMI6" s="18"/>
      <c r="KMJ6" s="18"/>
      <c r="KMK6" s="18"/>
      <c r="KML6" s="18"/>
      <c r="KMM6" s="18"/>
      <c r="KMN6" s="18"/>
      <c r="KMO6" s="18"/>
      <c r="KMP6" s="18"/>
      <c r="KMQ6" s="18"/>
      <c r="KMR6" s="18"/>
      <c r="KMS6" s="18"/>
      <c r="KMT6" s="18"/>
      <c r="KMU6" s="18"/>
      <c r="KMV6" s="18"/>
      <c r="KMW6" s="18"/>
      <c r="KMX6" s="18"/>
      <c r="KMY6" s="18"/>
      <c r="KMZ6" s="18"/>
      <c r="KNA6" s="18"/>
      <c r="KNB6" s="18"/>
      <c r="KNC6" s="18"/>
      <c r="KND6" s="18"/>
      <c r="KNE6" s="18"/>
      <c r="KNF6" s="18"/>
      <c r="KNG6" s="18"/>
      <c r="KNH6" s="18"/>
      <c r="KNI6" s="18"/>
      <c r="KNJ6" s="18"/>
      <c r="KNK6" s="18"/>
      <c r="KNL6" s="18"/>
      <c r="KNM6" s="18"/>
      <c r="KNN6" s="18"/>
      <c r="KNO6" s="18"/>
      <c r="KNP6" s="18"/>
      <c r="KNQ6" s="18"/>
      <c r="KNR6" s="18"/>
      <c r="KNS6" s="18"/>
      <c r="KNT6" s="18"/>
      <c r="KNU6" s="18"/>
      <c r="KNV6" s="18"/>
      <c r="KNW6" s="18"/>
      <c r="KNX6" s="18"/>
      <c r="KNY6" s="18"/>
      <c r="KNZ6" s="18"/>
      <c r="KOA6" s="18"/>
      <c r="KOB6" s="18"/>
      <c r="KOC6" s="18"/>
      <c r="KOD6" s="18"/>
      <c r="KOE6" s="18"/>
      <c r="KOF6" s="18"/>
      <c r="KOG6" s="18"/>
      <c r="KOH6" s="18"/>
      <c r="KOI6" s="18"/>
      <c r="KOJ6" s="18"/>
      <c r="KOK6" s="18"/>
      <c r="KOL6" s="18"/>
      <c r="KOM6" s="18"/>
      <c r="KON6" s="18"/>
      <c r="KOO6" s="18"/>
      <c r="KOP6" s="18"/>
      <c r="KOQ6" s="18"/>
      <c r="KOR6" s="18"/>
      <c r="KOS6" s="18"/>
      <c r="KOT6" s="18"/>
      <c r="KOU6" s="18"/>
      <c r="KOV6" s="18"/>
      <c r="KOW6" s="18"/>
      <c r="KOX6" s="18"/>
      <c r="KOY6" s="18"/>
      <c r="KOZ6" s="18"/>
      <c r="KPA6" s="18"/>
      <c r="KPB6" s="18"/>
      <c r="KPC6" s="18"/>
      <c r="KPD6" s="18"/>
      <c r="KPE6" s="18"/>
      <c r="KPF6" s="18"/>
      <c r="KPG6" s="18"/>
      <c r="KPH6" s="18"/>
      <c r="KPI6" s="18"/>
      <c r="KPJ6" s="18"/>
      <c r="KPK6" s="18"/>
      <c r="KPL6" s="18"/>
      <c r="KPM6" s="18"/>
      <c r="KPN6" s="18"/>
      <c r="KPO6" s="18"/>
      <c r="KPP6" s="18"/>
      <c r="KPQ6" s="18"/>
      <c r="KPR6" s="18"/>
      <c r="KPS6" s="18"/>
      <c r="KPT6" s="18"/>
      <c r="KPU6" s="18"/>
      <c r="KPV6" s="18"/>
      <c r="KPW6" s="18"/>
      <c r="KPX6" s="18"/>
      <c r="KPY6" s="18"/>
      <c r="KPZ6" s="18"/>
      <c r="KQA6" s="18"/>
      <c r="KQB6" s="18"/>
      <c r="KQC6" s="18"/>
      <c r="KQD6" s="18"/>
      <c r="KQE6" s="18"/>
      <c r="KQF6" s="18"/>
      <c r="KQG6" s="18"/>
      <c r="KQH6" s="18"/>
      <c r="KQI6" s="18"/>
      <c r="KQJ6" s="18"/>
      <c r="KQK6" s="18"/>
      <c r="KQL6" s="18"/>
      <c r="KQM6" s="18"/>
      <c r="KQN6" s="18"/>
      <c r="KQO6" s="18"/>
      <c r="KQP6" s="18"/>
      <c r="KQQ6" s="18"/>
      <c r="KQR6" s="18"/>
      <c r="KQS6" s="18"/>
      <c r="KQT6" s="18"/>
      <c r="KQU6" s="18"/>
      <c r="KQV6" s="18"/>
      <c r="KQW6" s="18"/>
      <c r="KQX6" s="18"/>
      <c r="KQY6" s="18"/>
      <c r="KQZ6" s="18"/>
      <c r="KRA6" s="18"/>
      <c r="KRB6" s="18"/>
      <c r="KRC6" s="18"/>
      <c r="KRD6" s="18"/>
      <c r="KRE6" s="18"/>
      <c r="KRF6" s="18"/>
      <c r="KRG6" s="18"/>
      <c r="KRH6" s="18"/>
      <c r="KRI6" s="18"/>
      <c r="KRJ6" s="18"/>
      <c r="KRK6" s="18"/>
      <c r="KRL6" s="18"/>
      <c r="KRM6" s="18"/>
      <c r="KRN6" s="18"/>
      <c r="KRO6" s="18"/>
      <c r="KRP6" s="18"/>
      <c r="KRQ6" s="18"/>
      <c r="KRR6" s="18"/>
      <c r="KRS6" s="18"/>
      <c r="KRT6" s="18"/>
      <c r="KRU6" s="18"/>
      <c r="KRV6" s="18"/>
      <c r="KRW6" s="18"/>
      <c r="KRX6" s="18"/>
      <c r="KRY6" s="18"/>
      <c r="KRZ6" s="18"/>
      <c r="KSA6" s="18"/>
      <c r="KSB6" s="18"/>
      <c r="KSC6" s="18"/>
      <c r="KSD6" s="18"/>
      <c r="KSE6" s="18"/>
      <c r="KSF6" s="18"/>
      <c r="KSG6" s="18"/>
      <c r="KSH6" s="18"/>
      <c r="KSI6" s="18"/>
      <c r="KSJ6" s="18"/>
      <c r="KSK6" s="18"/>
      <c r="KSL6" s="18"/>
      <c r="KSM6" s="18"/>
      <c r="KSN6" s="18"/>
      <c r="KSO6" s="18"/>
      <c r="KSP6" s="18"/>
      <c r="KSQ6" s="18"/>
      <c r="KSR6" s="18"/>
      <c r="KSS6" s="18"/>
      <c r="KST6" s="18"/>
      <c r="KSU6" s="18"/>
      <c r="KSV6" s="18"/>
      <c r="KSW6" s="18"/>
      <c r="KSX6" s="18"/>
      <c r="KSY6" s="18"/>
      <c r="KSZ6" s="18"/>
      <c r="KTA6" s="18"/>
      <c r="KTB6" s="18"/>
      <c r="KTC6" s="18"/>
      <c r="KTD6" s="18"/>
      <c r="KTE6" s="18"/>
      <c r="KTF6" s="18"/>
      <c r="KTG6" s="18"/>
      <c r="KTH6" s="18"/>
      <c r="KTI6" s="18"/>
      <c r="KTJ6" s="18"/>
      <c r="KTK6" s="18"/>
      <c r="KTL6" s="18"/>
      <c r="KTM6" s="18"/>
      <c r="KTN6" s="18"/>
      <c r="KTO6" s="18"/>
      <c r="KTP6" s="18"/>
      <c r="KTQ6" s="18"/>
      <c r="KTR6" s="18"/>
      <c r="KTS6" s="18"/>
      <c r="KTT6" s="18"/>
      <c r="KTU6" s="18"/>
      <c r="KTV6" s="18"/>
      <c r="KTW6" s="18"/>
      <c r="KTX6" s="18"/>
      <c r="KTY6" s="18"/>
      <c r="KTZ6" s="18"/>
      <c r="KUA6" s="18"/>
      <c r="KUB6" s="18"/>
      <c r="KUC6" s="18"/>
      <c r="KUD6" s="18"/>
      <c r="KUE6" s="18"/>
      <c r="KUF6" s="18"/>
      <c r="KUG6" s="18"/>
      <c r="KUH6" s="18"/>
      <c r="KUI6" s="18"/>
      <c r="KUJ6" s="18"/>
      <c r="KUK6" s="18"/>
      <c r="KUL6" s="18"/>
      <c r="KUM6" s="18"/>
      <c r="KUN6" s="18"/>
      <c r="KUO6" s="18"/>
      <c r="KUP6" s="18"/>
      <c r="KUQ6" s="18"/>
      <c r="KUR6" s="18"/>
      <c r="KUS6" s="18"/>
      <c r="KUT6" s="18"/>
      <c r="KUU6" s="18"/>
      <c r="KUV6" s="18"/>
      <c r="KUW6" s="18"/>
      <c r="KUX6" s="18"/>
      <c r="KUY6" s="18"/>
      <c r="KUZ6" s="18"/>
      <c r="KVA6" s="18"/>
      <c r="KVB6" s="18"/>
      <c r="KVC6" s="18"/>
      <c r="KVD6" s="18"/>
      <c r="KVE6" s="18"/>
      <c r="KVF6" s="18"/>
      <c r="KVG6" s="18"/>
      <c r="KVH6" s="18"/>
      <c r="KVI6" s="18"/>
      <c r="KVJ6" s="18"/>
      <c r="KVK6" s="18"/>
      <c r="KVL6" s="18"/>
      <c r="KVM6" s="18"/>
      <c r="KVN6" s="18"/>
      <c r="KVO6" s="18"/>
      <c r="KVP6" s="18"/>
      <c r="KVQ6" s="18"/>
      <c r="KVR6" s="18"/>
      <c r="KVS6" s="18"/>
      <c r="KVT6" s="18"/>
      <c r="KVU6" s="18"/>
      <c r="KVV6" s="18"/>
      <c r="KVW6" s="18"/>
      <c r="KVX6" s="18"/>
      <c r="KVY6" s="18"/>
      <c r="KVZ6" s="18"/>
      <c r="KWA6" s="18"/>
      <c r="KWB6" s="18"/>
      <c r="KWC6" s="18"/>
      <c r="KWD6" s="18"/>
      <c r="KWE6" s="18"/>
      <c r="KWF6" s="18"/>
      <c r="KWG6" s="18"/>
      <c r="KWH6" s="18"/>
      <c r="KWI6" s="18"/>
      <c r="KWJ6" s="18"/>
      <c r="KWK6" s="18"/>
      <c r="KWL6" s="18"/>
      <c r="KWM6" s="18"/>
      <c r="KWN6" s="18"/>
      <c r="KWO6" s="18"/>
      <c r="KWP6" s="18"/>
      <c r="KWQ6" s="18"/>
      <c r="KWR6" s="18"/>
      <c r="KWS6" s="18"/>
      <c r="KWT6" s="18"/>
      <c r="KWU6" s="18"/>
      <c r="KWV6" s="18"/>
      <c r="KWW6" s="18"/>
      <c r="KWX6" s="18"/>
      <c r="KWY6" s="18"/>
      <c r="KWZ6" s="18"/>
      <c r="KXA6" s="18"/>
      <c r="KXB6" s="18"/>
      <c r="KXC6" s="18"/>
      <c r="KXD6" s="18"/>
      <c r="KXE6" s="18"/>
      <c r="KXF6" s="18"/>
      <c r="KXG6" s="18"/>
      <c r="KXH6" s="18"/>
      <c r="KXI6" s="18"/>
      <c r="KXJ6" s="18"/>
      <c r="KXK6" s="18"/>
      <c r="KXL6" s="18"/>
      <c r="KXM6" s="18"/>
      <c r="KXN6" s="18"/>
      <c r="KXO6" s="18"/>
      <c r="KXP6" s="18"/>
      <c r="KXQ6" s="18"/>
      <c r="KXR6" s="18"/>
      <c r="KXS6" s="18"/>
      <c r="KXT6" s="18"/>
      <c r="KXU6" s="18"/>
      <c r="KXV6" s="18"/>
      <c r="KXW6" s="18"/>
      <c r="KXX6" s="18"/>
      <c r="KXY6" s="18"/>
      <c r="KXZ6" s="18"/>
      <c r="KYA6" s="18"/>
      <c r="KYB6" s="18"/>
      <c r="KYC6" s="18"/>
      <c r="KYD6" s="18"/>
      <c r="KYE6" s="18"/>
      <c r="KYF6" s="18"/>
      <c r="KYG6" s="18"/>
      <c r="KYH6" s="18"/>
      <c r="KYI6" s="18"/>
      <c r="KYJ6" s="18"/>
      <c r="KYK6" s="18"/>
      <c r="KYL6" s="18"/>
      <c r="KYM6" s="18"/>
      <c r="KYN6" s="18"/>
      <c r="KYO6" s="18"/>
      <c r="KYP6" s="18"/>
      <c r="KYQ6" s="18"/>
      <c r="KYR6" s="18"/>
      <c r="KYS6" s="18"/>
      <c r="KYT6" s="18"/>
      <c r="KYU6" s="18"/>
      <c r="KYV6" s="18"/>
      <c r="KYW6" s="18"/>
      <c r="KYX6" s="18"/>
      <c r="KYY6" s="18"/>
      <c r="KYZ6" s="18"/>
      <c r="KZA6" s="18"/>
      <c r="KZB6" s="18"/>
      <c r="KZC6" s="18"/>
      <c r="KZD6" s="18"/>
      <c r="KZE6" s="18"/>
      <c r="KZF6" s="18"/>
      <c r="KZG6" s="18"/>
      <c r="KZH6" s="18"/>
      <c r="KZI6" s="18"/>
      <c r="KZJ6" s="18"/>
      <c r="KZK6" s="18"/>
      <c r="KZL6" s="18"/>
      <c r="KZM6" s="18"/>
      <c r="KZN6" s="18"/>
      <c r="KZO6" s="18"/>
      <c r="KZP6" s="18"/>
      <c r="KZQ6" s="18"/>
      <c r="KZR6" s="18"/>
      <c r="KZS6" s="18"/>
      <c r="KZT6" s="18"/>
      <c r="KZU6" s="18"/>
      <c r="KZV6" s="18"/>
      <c r="KZW6" s="18"/>
      <c r="KZX6" s="18"/>
      <c r="KZY6" s="18"/>
      <c r="KZZ6" s="18"/>
      <c r="LAA6" s="18"/>
      <c r="LAB6" s="18"/>
      <c r="LAC6" s="18"/>
      <c r="LAD6" s="18"/>
      <c r="LAE6" s="18"/>
      <c r="LAF6" s="18"/>
      <c r="LAG6" s="18"/>
      <c r="LAH6" s="18"/>
      <c r="LAI6" s="18"/>
      <c r="LAJ6" s="18"/>
      <c r="LAK6" s="18"/>
      <c r="LAL6" s="18"/>
      <c r="LAM6" s="18"/>
      <c r="LAN6" s="18"/>
      <c r="LAO6" s="18"/>
      <c r="LAP6" s="18"/>
      <c r="LAQ6" s="18"/>
      <c r="LAR6" s="18"/>
      <c r="LAS6" s="18"/>
      <c r="LAT6" s="18"/>
      <c r="LAU6" s="18"/>
      <c r="LAV6" s="18"/>
      <c r="LAW6" s="18"/>
      <c r="LAX6" s="18"/>
      <c r="LAY6" s="18"/>
      <c r="LAZ6" s="18"/>
      <c r="LBA6" s="18"/>
      <c r="LBB6" s="18"/>
      <c r="LBC6" s="18"/>
      <c r="LBD6" s="18"/>
      <c r="LBE6" s="18"/>
      <c r="LBF6" s="18"/>
      <c r="LBG6" s="18"/>
      <c r="LBH6" s="18"/>
      <c r="LBI6" s="18"/>
      <c r="LBJ6" s="18"/>
      <c r="LBK6" s="18"/>
      <c r="LBL6" s="18"/>
      <c r="LBM6" s="18"/>
      <c r="LBN6" s="18"/>
      <c r="LBO6" s="18"/>
      <c r="LBP6" s="18"/>
      <c r="LBQ6" s="18"/>
      <c r="LBR6" s="18"/>
      <c r="LBS6" s="18"/>
      <c r="LBT6" s="18"/>
      <c r="LBU6" s="18"/>
      <c r="LBV6" s="18"/>
      <c r="LBW6" s="18"/>
      <c r="LBX6" s="18"/>
      <c r="LBY6" s="18"/>
      <c r="LBZ6" s="18"/>
      <c r="LCA6" s="18"/>
      <c r="LCB6" s="18"/>
      <c r="LCC6" s="18"/>
      <c r="LCD6" s="18"/>
      <c r="LCE6" s="18"/>
      <c r="LCF6" s="18"/>
      <c r="LCG6" s="18"/>
      <c r="LCH6" s="18"/>
      <c r="LCI6" s="18"/>
      <c r="LCJ6" s="18"/>
      <c r="LCK6" s="18"/>
      <c r="LCL6" s="18"/>
      <c r="LCM6" s="18"/>
      <c r="LCN6" s="18"/>
      <c r="LCO6" s="18"/>
      <c r="LCP6" s="18"/>
      <c r="LCQ6" s="18"/>
      <c r="LCR6" s="18"/>
      <c r="LCS6" s="18"/>
      <c r="LCT6" s="18"/>
      <c r="LCU6" s="18"/>
      <c r="LCV6" s="18"/>
      <c r="LCW6" s="18"/>
      <c r="LCX6" s="18"/>
      <c r="LCY6" s="18"/>
      <c r="LCZ6" s="18"/>
      <c r="LDA6" s="18"/>
      <c r="LDB6" s="18"/>
      <c r="LDC6" s="18"/>
      <c r="LDD6" s="18"/>
      <c r="LDE6" s="18"/>
      <c r="LDF6" s="18"/>
      <c r="LDG6" s="18"/>
      <c r="LDH6" s="18"/>
      <c r="LDI6" s="18"/>
      <c r="LDJ6" s="18"/>
      <c r="LDK6" s="18"/>
      <c r="LDL6" s="18"/>
      <c r="LDM6" s="18"/>
      <c r="LDN6" s="18"/>
      <c r="LDO6" s="18"/>
      <c r="LDP6" s="18"/>
      <c r="LDQ6" s="18"/>
      <c r="LDR6" s="18"/>
      <c r="LDS6" s="18"/>
      <c r="LDT6" s="18"/>
      <c r="LDU6" s="18"/>
      <c r="LDV6" s="18"/>
      <c r="LDW6" s="18"/>
      <c r="LDX6" s="18"/>
      <c r="LDY6" s="18"/>
      <c r="LDZ6" s="18"/>
      <c r="LEA6" s="18"/>
      <c r="LEB6" s="18"/>
      <c r="LEC6" s="18"/>
      <c r="LED6" s="18"/>
      <c r="LEE6" s="18"/>
      <c r="LEF6" s="18"/>
      <c r="LEG6" s="18"/>
      <c r="LEH6" s="18"/>
      <c r="LEI6" s="18"/>
      <c r="LEJ6" s="18"/>
      <c r="LEK6" s="18"/>
      <c r="LEL6" s="18"/>
      <c r="LEM6" s="18"/>
      <c r="LEN6" s="18"/>
      <c r="LEO6" s="18"/>
      <c r="LEP6" s="18"/>
      <c r="LEQ6" s="18"/>
      <c r="LER6" s="18"/>
      <c r="LES6" s="18"/>
      <c r="LET6" s="18"/>
      <c r="LEU6" s="18"/>
      <c r="LEV6" s="18"/>
      <c r="LEW6" s="18"/>
      <c r="LEX6" s="18"/>
      <c r="LEY6" s="18"/>
      <c r="LEZ6" s="18"/>
      <c r="LFA6" s="18"/>
      <c r="LFB6" s="18"/>
      <c r="LFC6" s="18"/>
      <c r="LFD6" s="18"/>
      <c r="LFE6" s="18"/>
      <c r="LFF6" s="18"/>
      <c r="LFG6" s="18"/>
      <c r="LFH6" s="18"/>
      <c r="LFI6" s="18"/>
      <c r="LFJ6" s="18"/>
      <c r="LFK6" s="18"/>
      <c r="LFL6" s="18"/>
      <c r="LFM6" s="18"/>
      <c r="LFN6" s="18"/>
      <c r="LFO6" s="18"/>
      <c r="LFP6" s="18"/>
      <c r="LFQ6" s="18"/>
      <c r="LFR6" s="18"/>
      <c r="LFS6" s="18"/>
      <c r="LFT6" s="18"/>
      <c r="LFU6" s="18"/>
      <c r="LFV6" s="18"/>
      <c r="LFW6" s="18"/>
      <c r="LFX6" s="18"/>
      <c r="LFY6" s="18"/>
      <c r="LFZ6" s="18"/>
      <c r="LGA6" s="18"/>
      <c r="LGB6" s="18"/>
      <c r="LGC6" s="18"/>
      <c r="LGD6" s="18"/>
      <c r="LGE6" s="18"/>
      <c r="LGF6" s="18"/>
      <c r="LGG6" s="18"/>
      <c r="LGH6" s="18"/>
      <c r="LGI6" s="18"/>
      <c r="LGJ6" s="18"/>
      <c r="LGK6" s="18"/>
      <c r="LGL6" s="18"/>
      <c r="LGM6" s="18"/>
      <c r="LGN6" s="18"/>
      <c r="LGO6" s="18"/>
      <c r="LGP6" s="18"/>
      <c r="LGQ6" s="18"/>
      <c r="LGR6" s="18"/>
      <c r="LGS6" s="18"/>
      <c r="LGT6" s="18"/>
      <c r="LGU6" s="18"/>
      <c r="LGV6" s="18"/>
      <c r="LGW6" s="18"/>
      <c r="LGX6" s="18"/>
      <c r="LGY6" s="18"/>
      <c r="LGZ6" s="18"/>
      <c r="LHA6" s="18"/>
      <c r="LHB6" s="18"/>
      <c r="LHC6" s="18"/>
      <c r="LHD6" s="18"/>
      <c r="LHE6" s="18"/>
      <c r="LHF6" s="18"/>
      <c r="LHG6" s="18"/>
      <c r="LHH6" s="18"/>
      <c r="LHI6" s="18"/>
      <c r="LHJ6" s="18"/>
      <c r="LHK6" s="18"/>
      <c r="LHL6" s="18"/>
      <c r="LHM6" s="18"/>
      <c r="LHN6" s="18"/>
      <c r="LHO6" s="18"/>
      <c r="LHP6" s="18"/>
      <c r="LHQ6" s="18"/>
      <c r="LHR6" s="18"/>
      <c r="LHS6" s="18"/>
      <c r="LHT6" s="18"/>
      <c r="LHU6" s="18"/>
      <c r="LHV6" s="18"/>
      <c r="LHW6" s="18"/>
      <c r="LHX6" s="18"/>
      <c r="LHY6" s="18"/>
      <c r="LHZ6" s="18"/>
      <c r="LIA6" s="18"/>
      <c r="LIB6" s="18"/>
      <c r="LIC6" s="18"/>
      <c r="LID6" s="18"/>
      <c r="LIE6" s="18"/>
      <c r="LIF6" s="18"/>
      <c r="LIG6" s="18"/>
      <c r="LIH6" s="18"/>
      <c r="LII6" s="18"/>
      <c r="LIJ6" s="18"/>
      <c r="LIK6" s="18"/>
      <c r="LIL6" s="18"/>
      <c r="LIM6" s="18"/>
      <c r="LIN6" s="18"/>
      <c r="LIO6" s="18"/>
      <c r="LIP6" s="18"/>
      <c r="LIQ6" s="18"/>
      <c r="LIR6" s="18"/>
      <c r="LIS6" s="18"/>
      <c r="LIT6" s="18"/>
      <c r="LIU6" s="18"/>
      <c r="LIV6" s="18"/>
      <c r="LIW6" s="18"/>
      <c r="LIX6" s="18"/>
      <c r="LIY6" s="18"/>
      <c r="LIZ6" s="18"/>
      <c r="LJA6" s="18"/>
      <c r="LJB6" s="18"/>
      <c r="LJC6" s="18"/>
      <c r="LJD6" s="18"/>
      <c r="LJE6" s="18"/>
      <c r="LJF6" s="18"/>
      <c r="LJG6" s="18"/>
      <c r="LJH6" s="18"/>
      <c r="LJI6" s="18"/>
      <c r="LJJ6" s="18"/>
      <c r="LJK6" s="18"/>
      <c r="LJL6" s="18"/>
      <c r="LJM6" s="18"/>
      <c r="LJN6" s="18"/>
      <c r="LJO6" s="18"/>
      <c r="LJP6" s="18"/>
      <c r="LJQ6" s="18"/>
      <c r="LJR6" s="18"/>
      <c r="LJS6" s="18"/>
      <c r="LJT6" s="18"/>
      <c r="LJU6" s="18"/>
      <c r="LJV6" s="18"/>
      <c r="LJW6" s="18"/>
      <c r="LJX6" s="18"/>
      <c r="LJY6" s="18"/>
      <c r="LJZ6" s="18"/>
      <c r="LKA6" s="18"/>
      <c r="LKB6" s="18"/>
      <c r="LKC6" s="18"/>
      <c r="LKD6" s="18"/>
      <c r="LKE6" s="18"/>
      <c r="LKF6" s="18"/>
      <c r="LKG6" s="18"/>
      <c r="LKH6" s="18"/>
      <c r="LKI6" s="18"/>
      <c r="LKJ6" s="18"/>
      <c r="LKK6" s="18"/>
      <c r="LKL6" s="18"/>
      <c r="LKM6" s="18"/>
      <c r="LKN6" s="18"/>
      <c r="LKO6" s="18"/>
      <c r="LKP6" s="18"/>
      <c r="LKQ6" s="18"/>
      <c r="LKR6" s="18"/>
      <c r="LKS6" s="18"/>
      <c r="LKT6" s="18"/>
      <c r="LKU6" s="18"/>
      <c r="LKV6" s="18"/>
      <c r="LKW6" s="18"/>
      <c r="LKX6" s="18"/>
      <c r="LKY6" s="18"/>
      <c r="LKZ6" s="18"/>
      <c r="LLA6" s="18"/>
      <c r="LLB6" s="18"/>
      <c r="LLC6" s="18"/>
      <c r="LLD6" s="18"/>
      <c r="LLE6" s="18"/>
      <c r="LLF6" s="18"/>
      <c r="LLG6" s="18"/>
      <c r="LLH6" s="18"/>
      <c r="LLI6" s="18"/>
      <c r="LLJ6" s="18"/>
      <c r="LLK6" s="18"/>
      <c r="LLL6" s="18"/>
      <c r="LLM6" s="18"/>
      <c r="LLN6" s="18"/>
      <c r="LLO6" s="18"/>
      <c r="LLP6" s="18"/>
      <c r="LLQ6" s="18"/>
      <c r="LLR6" s="18"/>
      <c r="LLS6" s="18"/>
      <c r="LLT6" s="18"/>
      <c r="LLU6" s="18"/>
      <c r="LLV6" s="18"/>
      <c r="LLW6" s="18"/>
      <c r="LLX6" s="18"/>
      <c r="LLY6" s="18"/>
      <c r="LLZ6" s="18"/>
      <c r="LMA6" s="18"/>
      <c r="LMB6" s="18"/>
      <c r="LMC6" s="18"/>
      <c r="LMD6" s="18"/>
      <c r="LME6" s="18"/>
      <c r="LMF6" s="18"/>
      <c r="LMG6" s="18"/>
      <c r="LMH6" s="18"/>
      <c r="LMI6" s="18"/>
      <c r="LMJ6" s="18"/>
      <c r="LMK6" s="18"/>
      <c r="LML6" s="18"/>
      <c r="LMM6" s="18"/>
      <c r="LMN6" s="18"/>
      <c r="LMO6" s="18"/>
      <c r="LMP6" s="18"/>
      <c r="LMQ6" s="18"/>
      <c r="LMR6" s="18"/>
      <c r="LMS6" s="18"/>
      <c r="LMT6" s="18"/>
      <c r="LMU6" s="18"/>
      <c r="LMV6" s="18"/>
      <c r="LMW6" s="18"/>
      <c r="LMX6" s="18"/>
      <c r="LMY6" s="18"/>
      <c r="LMZ6" s="18"/>
      <c r="LNA6" s="18"/>
      <c r="LNB6" s="18"/>
      <c r="LNC6" s="18"/>
      <c r="LND6" s="18"/>
      <c r="LNE6" s="18"/>
      <c r="LNF6" s="18"/>
      <c r="LNG6" s="18"/>
      <c r="LNH6" s="18"/>
      <c r="LNI6" s="18"/>
      <c r="LNJ6" s="18"/>
      <c r="LNK6" s="18"/>
      <c r="LNL6" s="18"/>
      <c r="LNM6" s="18"/>
      <c r="LNN6" s="18"/>
      <c r="LNO6" s="18"/>
      <c r="LNP6" s="18"/>
      <c r="LNQ6" s="18"/>
      <c r="LNR6" s="18"/>
      <c r="LNS6" s="18"/>
      <c r="LNT6" s="18"/>
      <c r="LNU6" s="18"/>
      <c r="LNV6" s="18"/>
      <c r="LNW6" s="18"/>
      <c r="LNX6" s="18"/>
      <c r="LNY6" s="18"/>
      <c r="LNZ6" s="18"/>
      <c r="LOA6" s="18"/>
      <c r="LOB6" s="18"/>
      <c r="LOC6" s="18"/>
      <c r="LOD6" s="18"/>
      <c r="LOE6" s="18"/>
      <c r="LOF6" s="18"/>
      <c r="LOG6" s="18"/>
      <c r="LOH6" s="18"/>
      <c r="LOI6" s="18"/>
      <c r="LOJ6" s="18"/>
      <c r="LOK6" s="18"/>
      <c r="LOL6" s="18"/>
      <c r="LOM6" s="18"/>
      <c r="LON6" s="18"/>
      <c r="LOO6" s="18"/>
      <c r="LOP6" s="18"/>
      <c r="LOQ6" s="18"/>
      <c r="LOR6" s="18"/>
      <c r="LOS6" s="18"/>
      <c r="LOT6" s="18"/>
      <c r="LOU6" s="18"/>
      <c r="LOV6" s="18"/>
      <c r="LOW6" s="18"/>
      <c r="LOX6" s="18"/>
      <c r="LOY6" s="18"/>
      <c r="LOZ6" s="18"/>
      <c r="LPA6" s="18"/>
      <c r="LPB6" s="18"/>
      <c r="LPC6" s="18"/>
      <c r="LPD6" s="18"/>
      <c r="LPE6" s="18"/>
      <c r="LPF6" s="18"/>
      <c r="LPG6" s="18"/>
      <c r="LPH6" s="18"/>
      <c r="LPI6" s="18"/>
      <c r="LPJ6" s="18"/>
      <c r="LPK6" s="18"/>
      <c r="LPL6" s="18"/>
      <c r="LPM6" s="18"/>
      <c r="LPN6" s="18"/>
      <c r="LPO6" s="18"/>
      <c r="LPP6" s="18"/>
      <c r="LPQ6" s="18"/>
      <c r="LPR6" s="18"/>
      <c r="LPS6" s="18"/>
      <c r="LPT6" s="18"/>
      <c r="LPU6" s="18"/>
      <c r="LPV6" s="18"/>
      <c r="LPW6" s="18"/>
      <c r="LPX6" s="18"/>
      <c r="LPY6" s="18"/>
      <c r="LPZ6" s="18"/>
      <c r="LQA6" s="18"/>
      <c r="LQB6" s="18"/>
      <c r="LQC6" s="18"/>
      <c r="LQD6" s="18"/>
      <c r="LQE6" s="18"/>
      <c r="LQF6" s="18"/>
      <c r="LQG6" s="18"/>
      <c r="LQH6" s="18"/>
      <c r="LQI6" s="18"/>
      <c r="LQJ6" s="18"/>
      <c r="LQK6" s="18"/>
      <c r="LQL6" s="18"/>
      <c r="LQM6" s="18"/>
      <c r="LQN6" s="18"/>
      <c r="LQO6" s="18"/>
      <c r="LQP6" s="18"/>
      <c r="LQQ6" s="18"/>
      <c r="LQR6" s="18"/>
      <c r="LQS6" s="18"/>
      <c r="LQT6" s="18"/>
      <c r="LQU6" s="18"/>
      <c r="LQV6" s="18"/>
      <c r="LQW6" s="18"/>
      <c r="LQX6" s="18"/>
      <c r="LQY6" s="18"/>
      <c r="LQZ6" s="18"/>
      <c r="LRA6" s="18"/>
      <c r="LRB6" s="18"/>
      <c r="LRC6" s="18"/>
      <c r="LRD6" s="18"/>
      <c r="LRE6" s="18"/>
      <c r="LRF6" s="18"/>
      <c r="LRG6" s="18"/>
      <c r="LRH6" s="18"/>
      <c r="LRI6" s="18"/>
      <c r="LRJ6" s="18"/>
      <c r="LRK6" s="18"/>
      <c r="LRL6" s="18"/>
      <c r="LRM6" s="18"/>
      <c r="LRN6" s="18"/>
      <c r="LRO6" s="18"/>
      <c r="LRP6" s="18"/>
      <c r="LRQ6" s="18"/>
      <c r="LRR6" s="18"/>
      <c r="LRS6" s="18"/>
      <c r="LRT6" s="18"/>
      <c r="LRU6" s="18"/>
      <c r="LRV6" s="18"/>
      <c r="LRW6" s="18"/>
      <c r="LRX6" s="18"/>
      <c r="LRY6" s="18"/>
      <c r="LRZ6" s="18"/>
      <c r="LSA6" s="18"/>
      <c r="LSB6" s="18"/>
      <c r="LSC6" s="18"/>
      <c r="LSD6" s="18"/>
      <c r="LSE6" s="18"/>
      <c r="LSF6" s="18"/>
      <c r="LSG6" s="18"/>
      <c r="LSH6" s="18"/>
      <c r="LSI6" s="18"/>
      <c r="LSJ6" s="18"/>
      <c r="LSK6" s="18"/>
      <c r="LSL6" s="18"/>
      <c r="LSM6" s="18"/>
      <c r="LSN6" s="18"/>
      <c r="LSO6" s="18"/>
      <c r="LSP6" s="18"/>
      <c r="LSQ6" s="18"/>
      <c r="LSR6" s="18"/>
      <c r="LSS6" s="18"/>
      <c r="LST6" s="18"/>
      <c r="LSU6" s="18"/>
      <c r="LSV6" s="18"/>
      <c r="LSW6" s="18"/>
      <c r="LSX6" s="18"/>
      <c r="LSY6" s="18"/>
      <c r="LSZ6" s="18"/>
      <c r="LTA6" s="18"/>
      <c r="LTB6" s="18"/>
      <c r="LTC6" s="18"/>
      <c r="LTD6" s="18"/>
      <c r="LTE6" s="18"/>
      <c r="LTF6" s="18"/>
      <c r="LTG6" s="18"/>
      <c r="LTH6" s="18"/>
      <c r="LTI6" s="18"/>
      <c r="LTJ6" s="18"/>
      <c r="LTK6" s="18"/>
      <c r="LTL6" s="18"/>
      <c r="LTM6" s="18"/>
      <c r="LTN6" s="18"/>
      <c r="LTO6" s="18"/>
      <c r="LTP6" s="18"/>
      <c r="LTQ6" s="18"/>
      <c r="LTR6" s="18"/>
      <c r="LTS6" s="18"/>
      <c r="LTT6" s="18"/>
      <c r="LTU6" s="18"/>
      <c r="LTV6" s="18"/>
      <c r="LTW6" s="18"/>
      <c r="LTX6" s="18"/>
      <c r="LTY6" s="18"/>
      <c r="LTZ6" s="18"/>
      <c r="LUA6" s="18"/>
      <c r="LUB6" s="18"/>
      <c r="LUC6" s="18"/>
      <c r="LUD6" s="18"/>
      <c r="LUE6" s="18"/>
      <c r="LUF6" s="18"/>
      <c r="LUG6" s="18"/>
      <c r="LUH6" s="18"/>
      <c r="LUI6" s="18"/>
      <c r="LUJ6" s="18"/>
      <c r="LUK6" s="18"/>
      <c r="LUL6" s="18"/>
      <c r="LUM6" s="18"/>
      <c r="LUN6" s="18"/>
      <c r="LUO6" s="18"/>
      <c r="LUP6" s="18"/>
      <c r="LUQ6" s="18"/>
      <c r="LUR6" s="18"/>
      <c r="LUS6" s="18"/>
      <c r="LUT6" s="18"/>
      <c r="LUU6" s="18"/>
      <c r="LUV6" s="18"/>
      <c r="LUW6" s="18"/>
      <c r="LUX6" s="18"/>
      <c r="LUY6" s="18"/>
      <c r="LUZ6" s="18"/>
      <c r="LVA6" s="18"/>
      <c r="LVB6" s="18"/>
      <c r="LVC6" s="18"/>
      <c r="LVD6" s="18"/>
      <c r="LVE6" s="18"/>
      <c r="LVF6" s="18"/>
      <c r="LVG6" s="18"/>
      <c r="LVH6" s="18"/>
      <c r="LVI6" s="18"/>
      <c r="LVJ6" s="18"/>
      <c r="LVK6" s="18"/>
      <c r="LVL6" s="18"/>
      <c r="LVM6" s="18"/>
      <c r="LVN6" s="18"/>
      <c r="LVO6" s="18"/>
      <c r="LVP6" s="18"/>
      <c r="LVQ6" s="18"/>
      <c r="LVR6" s="18"/>
      <c r="LVS6" s="18"/>
      <c r="LVT6" s="18"/>
      <c r="LVU6" s="18"/>
      <c r="LVV6" s="18"/>
      <c r="LVW6" s="18"/>
      <c r="LVX6" s="18"/>
      <c r="LVY6" s="18"/>
      <c r="LVZ6" s="18"/>
      <c r="LWA6" s="18"/>
      <c r="LWB6" s="18"/>
      <c r="LWC6" s="18"/>
      <c r="LWD6" s="18"/>
      <c r="LWE6" s="18"/>
      <c r="LWF6" s="18"/>
      <c r="LWG6" s="18"/>
      <c r="LWH6" s="18"/>
      <c r="LWI6" s="18"/>
      <c r="LWJ6" s="18"/>
      <c r="LWK6" s="18"/>
      <c r="LWL6" s="18"/>
      <c r="LWM6" s="18"/>
      <c r="LWN6" s="18"/>
      <c r="LWO6" s="18"/>
      <c r="LWP6" s="18"/>
      <c r="LWQ6" s="18"/>
      <c r="LWR6" s="18"/>
      <c r="LWS6" s="18"/>
      <c r="LWT6" s="18"/>
      <c r="LWU6" s="18"/>
      <c r="LWV6" s="18"/>
      <c r="LWW6" s="18"/>
      <c r="LWX6" s="18"/>
      <c r="LWY6" s="18"/>
      <c r="LWZ6" s="18"/>
      <c r="LXA6" s="18"/>
      <c r="LXB6" s="18"/>
      <c r="LXC6" s="18"/>
      <c r="LXD6" s="18"/>
      <c r="LXE6" s="18"/>
      <c r="LXF6" s="18"/>
      <c r="LXG6" s="18"/>
      <c r="LXH6" s="18"/>
      <c r="LXI6" s="18"/>
      <c r="LXJ6" s="18"/>
      <c r="LXK6" s="18"/>
      <c r="LXL6" s="18"/>
      <c r="LXM6" s="18"/>
      <c r="LXN6" s="18"/>
      <c r="LXO6" s="18"/>
      <c r="LXP6" s="18"/>
      <c r="LXQ6" s="18"/>
      <c r="LXR6" s="18"/>
      <c r="LXS6" s="18"/>
      <c r="LXT6" s="18"/>
      <c r="LXU6" s="18"/>
      <c r="LXV6" s="18"/>
      <c r="LXW6" s="18"/>
      <c r="LXX6" s="18"/>
      <c r="LXY6" s="18"/>
      <c r="LXZ6" s="18"/>
      <c r="LYA6" s="18"/>
      <c r="LYB6" s="18"/>
      <c r="LYC6" s="18"/>
      <c r="LYD6" s="18"/>
      <c r="LYE6" s="18"/>
      <c r="LYF6" s="18"/>
      <c r="LYG6" s="18"/>
      <c r="LYH6" s="18"/>
      <c r="LYI6" s="18"/>
      <c r="LYJ6" s="18"/>
      <c r="LYK6" s="18"/>
      <c r="LYL6" s="18"/>
      <c r="LYM6" s="18"/>
      <c r="LYN6" s="18"/>
      <c r="LYO6" s="18"/>
      <c r="LYP6" s="18"/>
      <c r="LYQ6" s="18"/>
      <c r="LYR6" s="18"/>
      <c r="LYS6" s="18"/>
      <c r="LYT6" s="18"/>
      <c r="LYU6" s="18"/>
      <c r="LYV6" s="18"/>
      <c r="LYW6" s="18"/>
      <c r="LYX6" s="18"/>
      <c r="LYY6" s="18"/>
      <c r="LYZ6" s="18"/>
      <c r="LZA6" s="18"/>
      <c r="LZB6" s="18"/>
      <c r="LZC6" s="18"/>
      <c r="LZD6" s="18"/>
      <c r="LZE6" s="18"/>
      <c r="LZF6" s="18"/>
      <c r="LZG6" s="18"/>
      <c r="LZH6" s="18"/>
      <c r="LZI6" s="18"/>
      <c r="LZJ6" s="18"/>
      <c r="LZK6" s="18"/>
      <c r="LZL6" s="18"/>
      <c r="LZM6" s="18"/>
      <c r="LZN6" s="18"/>
      <c r="LZO6" s="18"/>
      <c r="LZP6" s="18"/>
      <c r="LZQ6" s="18"/>
      <c r="LZR6" s="18"/>
      <c r="LZS6" s="18"/>
      <c r="LZT6" s="18"/>
      <c r="LZU6" s="18"/>
      <c r="LZV6" s="18"/>
      <c r="LZW6" s="18"/>
      <c r="LZX6" s="18"/>
      <c r="LZY6" s="18"/>
      <c r="LZZ6" s="18"/>
      <c r="MAA6" s="18"/>
      <c r="MAB6" s="18"/>
      <c r="MAC6" s="18"/>
      <c r="MAD6" s="18"/>
      <c r="MAE6" s="18"/>
      <c r="MAF6" s="18"/>
      <c r="MAG6" s="18"/>
      <c r="MAH6" s="18"/>
      <c r="MAI6" s="18"/>
      <c r="MAJ6" s="18"/>
      <c r="MAK6" s="18"/>
      <c r="MAL6" s="18"/>
      <c r="MAM6" s="18"/>
      <c r="MAN6" s="18"/>
      <c r="MAO6" s="18"/>
      <c r="MAP6" s="18"/>
      <c r="MAQ6" s="18"/>
      <c r="MAR6" s="18"/>
      <c r="MAS6" s="18"/>
      <c r="MAT6" s="18"/>
      <c r="MAU6" s="18"/>
      <c r="MAV6" s="18"/>
      <c r="MAW6" s="18"/>
      <c r="MAX6" s="18"/>
      <c r="MAY6" s="18"/>
      <c r="MAZ6" s="18"/>
      <c r="MBA6" s="18"/>
      <c r="MBB6" s="18"/>
      <c r="MBC6" s="18"/>
      <c r="MBD6" s="18"/>
      <c r="MBE6" s="18"/>
      <c r="MBF6" s="18"/>
      <c r="MBG6" s="18"/>
      <c r="MBH6" s="18"/>
      <c r="MBI6" s="18"/>
      <c r="MBJ6" s="18"/>
      <c r="MBK6" s="18"/>
      <c r="MBL6" s="18"/>
      <c r="MBM6" s="18"/>
      <c r="MBN6" s="18"/>
      <c r="MBO6" s="18"/>
      <c r="MBP6" s="18"/>
      <c r="MBQ6" s="18"/>
      <c r="MBR6" s="18"/>
      <c r="MBS6" s="18"/>
      <c r="MBT6" s="18"/>
      <c r="MBU6" s="18"/>
      <c r="MBV6" s="18"/>
      <c r="MBW6" s="18"/>
      <c r="MBX6" s="18"/>
      <c r="MBY6" s="18"/>
      <c r="MBZ6" s="18"/>
      <c r="MCA6" s="18"/>
      <c r="MCB6" s="18"/>
      <c r="MCC6" s="18"/>
      <c r="MCD6" s="18"/>
      <c r="MCE6" s="18"/>
      <c r="MCF6" s="18"/>
      <c r="MCG6" s="18"/>
      <c r="MCH6" s="18"/>
      <c r="MCI6" s="18"/>
      <c r="MCJ6" s="18"/>
      <c r="MCK6" s="18"/>
      <c r="MCL6" s="18"/>
      <c r="MCM6" s="18"/>
      <c r="MCN6" s="18"/>
      <c r="MCO6" s="18"/>
      <c r="MCP6" s="18"/>
      <c r="MCQ6" s="18"/>
      <c r="MCR6" s="18"/>
      <c r="MCS6" s="18"/>
      <c r="MCT6" s="18"/>
      <c r="MCU6" s="18"/>
      <c r="MCV6" s="18"/>
      <c r="MCW6" s="18"/>
      <c r="MCX6" s="18"/>
      <c r="MCY6" s="18"/>
      <c r="MCZ6" s="18"/>
      <c r="MDA6" s="18"/>
      <c r="MDB6" s="18"/>
      <c r="MDC6" s="18"/>
      <c r="MDD6" s="18"/>
      <c r="MDE6" s="18"/>
      <c r="MDF6" s="18"/>
      <c r="MDG6" s="18"/>
      <c r="MDH6" s="18"/>
      <c r="MDI6" s="18"/>
      <c r="MDJ6" s="18"/>
      <c r="MDK6" s="18"/>
      <c r="MDL6" s="18"/>
      <c r="MDM6" s="18"/>
      <c r="MDN6" s="18"/>
      <c r="MDO6" s="18"/>
      <c r="MDP6" s="18"/>
      <c r="MDQ6" s="18"/>
      <c r="MDR6" s="18"/>
      <c r="MDS6" s="18"/>
      <c r="MDT6" s="18"/>
      <c r="MDU6" s="18"/>
      <c r="MDV6" s="18"/>
      <c r="MDW6" s="18"/>
      <c r="MDX6" s="18"/>
      <c r="MDY6" s="18"/>
      <c r="MDZ6" s="18"/>
      <c r="MEA6" s="18"/>
      <c r="MEB6" s="18"/>
      <c r="MEC6" s="18"/>
      <c r="MED6" s="18"/>
      <c r="MEE6" s="18"/>
      <c r="MEF6" s="18"/>
      <c r="MEG6" s="18"/>
      <c r="MEH6" s="18"/>
      <c r="MEI6" s="18"/>
      <c r="MEJ6" s="18"/>
      <c r="MEK6" s="18"/>
      <c r="MEL6" s="18"/>
      <c r="MEM6" s="18"/>
      <c r="MEN6" s="18"/>
      <c r="MEO6" s="18"/>
      <c r="MEP6" s="18"/>
      <c r="MEQ6" s="18"/>
      <c r="MER6" s="18"/>
      <c r="MES6" s="18"/>
      <c r="MET6" s="18"/>
      <c r="MEU6" s="18"/>
      <c r="MEV6" s="18"/>
      <c r="MEW6" s="18"/>
      <c r="MEX6" s="18"/>
      <c r="MEY6" s="18"/>
      <c r="MEZ6" s="18"/>
      <c r="MFA6" s="18"/>
      <c r="MFB6" s="18"/>
      <c r="MFC6" s="18"/>
      <c r="MFD6" s="18"/>
      <c r="MFE6" s="18"/>
      <c r="MFF6" s="18"/>
      <c r="MFG6" s="18"/>
      <c r="MFH6" s="18"/>
      <c r="MFI6" s="18"/>
      <c r="MFJ6" s="18"/>
      <c r="MFK6" s="18"/>
      <c r="MFL6" s="18"/>
      <c r="MFM6" s="18"/>
      <c r="MFN6" s="18"/>
      <c r="MFO6" s="18"/>
      <c r="MFP6" s="18"/>
      <c r="MFQ6" s="18"/>
      <c r="MFR6" s="18"/>
      <c r="MFS6" s="18"/>
      <c r="MFT6" s="18"/>
      <c r="MFU6" s="18"/>
      <c r="MFV6" s="18"/>
      <c r="MFW6" s="18"/>
      <c r="MFX6" s="18"/>
      <c r="MFY6" s="18"/>
      <c r="MFZ6" s="18"/>
      <c r="MGA6" s="18"/>
      <c r="MGB6" s="18"/>
      <c r="MGC6" s="18"/>
      <c r="MGD6" s="18"/>
      <c r="MGE6" s="18"/>
      <c r="MGF6" s="18"/>
      <c r="MGG6" s="18"/>
      <c r="MGH6" s="18"/>
      <c r="MGI6" s="18"/>
      <c r="MGJ6" s="18"/>
      <c r="MGK6" s="18"/>
      <c r="MGL6" s="18"/>
      <c r="MGM6" s="18"/>
      <c r="MGN6" s="18"/>
      <c r="MGO6" s="18"/>
      <c r="MGP6" s="18"/>
      <c r="MGQ6" s="18"/>
      <c r="MGR6" s="18"/>
      <c r="MGS6" s="18"/>
      <c r="MGT6" s="18"/>
      <c r="MGU6" s="18"/>
      <c r="MGV6" s="18"/>
      <c r="MGW6" s="18"/>
      <c r="MGX6" s="18"/>
      <c r="MGY6" s="18"/>
      <c r="MGZ6" s="18"/>
      <c r="MHA6" s="18"/>
      <c r="MHB6" s="18"/>
      <c r="MHC6" s="18"/>
      <c r="MHD6" s="18"/>
      <c r="MHE6" s="18"/>
      <c r="MHF6" s="18"/>
      <c r="MHG6" s="18"/>
      <c r="MHH6" s="18"/>
      <c r="MHI6" s="18"/>
      <c r="MHJ6" s="18"/>
      <c r="MHK6" s="18"/>
      <c r="MHL6" s="18"/>
      <c r="MHM6" s="18"/>
      <c r="MHN6" s="18"/>
      <c r="MHO6" s="18"/>
      <c r="MHP6" s="18"/>
      <c r="MHQ6" s="18"/>
      <c r="MHR6" s="18"/>
      <c r="MHS6" s="18"/>
      <c r="MHT6" s="18"/>
      <c r="MHU6" s="18"/>
      <c r="MHV6" s="18"/>
      <c r="MHW6" s="18"/>
      <c r="MHX6" s="18"/>
      <c r="MHY6" s="18"/>
      <c r="MHZ6" s="18"/>
      <c r="MIA6" s="18"/>
      <c r="MIB6" s="18"/>
      <c r="MIC6" s="18"/>
      <c r="MID6" s="18"/>
      <c r="MIE6" s="18"/>
      <c r="MIF6" s="18"/>
      <c r="MIG6" s="18"/>
      <c r="MIH6" s="18"/>
      <c r="MII6" s="18"/>
      <c r="MIJ6" s="18"/>
      <c r="MIK6" s="18"/>
      <c r="MIL6" s="18"/>
      <c r="MIM6" s="18"/>
      <c r="MIN6" s="18"/>
      <c r="MIO6" s="18"/>
      <c r="MIP6" s="18"/>
      <c r="MIQ6" s="18"/>
      <c r="MIR6" s="18"/>
      <c r="MIS6" s="18"/>
      <c r="MIT6" s="18"/>
      <c r="MIU6" s="18"/>
      <c r="MIV6" s="18"/>
      <c r="MIW6" s="18"/>
      <c r="MIX6" s="18"/>
      <c r="MIY6" s="18"/>
      <c r="MIZ6" s="18"/>
      <c r="MJA6" s="18"/>
      <c r="MJB6" s="18"/>
      <c r="MJC6" s="18"/>
      <c r="MJD6" s="18"/>
      <c r="MJE6" s="18"/>
      <c r="MJF6" s="18"/>
      <c r="MJG6" s="18"/>
      <c r="MJH6" s="18"/>
      <c r="MJI6" s="18"/>
      <c r="MJJ6" s="18"/>
      <c r="MJK6" s="18"/>
      <c r="MJL6" s="18"/>
      <c r="MJM6" s="18"/>
      <c r="MJN6" s="18"/>
      <c r="MJO6" s="18"/>
      <c r="MJP6" s="18"/>
      <c r="MJQ6" s="18"/>
      <c r="MJR6" s="18"/>
      <c r="MJS6" s="18"/>
      <c r="MJT6" s="18"/>
      <c r="MJU6" s="18"/>
      <c r="MJV6" s="18"/>
      <c r="MJW6" s="18"/>
      <c r="MJX6" s="18"/>
      <c r="MJY6" s="18"/>
      <c r="MJZ6" s="18"/>
      <c r="MKA6" s="18"/>
      <c r="MKB6" s="18"/>
      <c r="MKC6" s="18"/>
      <c r="MKD6" s="18"/>
      <c r="MKE6" s="18"/>
      <c r="MKF6" s="18"/>
      <c r="MKG6" s="18"/>
      <c r="MKH6" s="18"/>
      <c r="MKI6" s="18"/>
      <c r="MKJ6" s="18"/>
      <c r="MKK6" s="18"/>
      <c r="MKL6" s="18"/>
      <c r="MKM6" s="18"/>
      <c r="MKN6" s="18"/>
      <c r="MKO6" s="18"/>
      <c r="MKP6" s="18"/>
      <c r="MKQ6" s="18"/>
      <c r="MKR6" s="18"/>
      <c r="MKS6" s="18"/>
      <c r="MKT6" s="18"/>
      <c r="MKU6" s="18"/>
      <c r="MKV6" s="18"/>
      <c r="MKW6" s="18"/>
      <c r="MKX6" s="18"/>
      <c r="MKY6" s="18"/>
      <c r="MKZ6" s="18"/>
      <c r="MLA6" s="18"/>
      <c r="MLB6" s="18"/>
      <c r="MLC6" s="18"/>
      <c r="MLD6" s="18"/>
      <c r="MLE6" s="18"/>
      <c r="MLF6" s="18"/>
      <c r="MLG6" s="18"/>
      <c r="MLH6" s="18"/>
      <c r="MLI6" s="18"/>
      <c r="MLJ6" s="18"/>
      <c r="MLK6" s="18"/>
      <c r="MLL6" s="18"/>
      <c r="MLM6" s="18"/>
      <c r="MLN6" s="18"/>
      <c r="MLO6" s="18"/>
      <c r="MLP6" s="18"/>
      <c r="MLQ6" s="18"/>
      <c r="MLR6" s="18"/>
      <c r="MLS6" s="18"/>
      <c r="MLT6" s="18"/>
      <c r="MLU6" s="18"/>
      <c r="MLV6" s="18"/>
      <c r="MLW6" s="18"/>
      <c r="MLX6" s="18"/>
      <c r="MLY6" s="18"/>
      <c r="MLZ6" s="18"/>
      <c r="MMA6" s="18"/>
      <c r="MMB6" s="18"/>
      <c r="MMC6" s="18"/>
      <c r="MMD6" s="18"/>
      <c r="MME6" s="18"/>
      <c r="MMF6" s="18"/>
      <c r="MMG6" s="18"/>
      <c r="MMH6" s="18"/>
      <c r="MMI6" s="18"/>
      <c r="MMJ6" s="18"/>
      <c r="MMK6" s="18"/>
      <c r="MML6" s="18"/>
      <c r="MMM6" s="18"/>
      <c r="MMN6" s="18"/>
      <c r="MMO6" s="18"/>
      <c r="MMP6" s="18"/>
      <c r="MMQ6" s="18"/>
      <c r="MMR6" s="18"/>
      <c r="MMS6" s="18"/>
      <c r="MMT6" s="18"/>
      <c r="MMU6" s="18"/>
      <c r="MMV6" s="18"/>
      <c r="MMW6" s="18"/>
      <c r="MMX6" s="18"/>
      <c r="MMY6" s="18"/>
      <c r="MMZ6" s="18"/>
      <c r="MNA6" s="18"/>
      <c r="MNB6" s="18"/>
      <c r="MNC6" s="18"/>
      <c r="MND6" s="18"/>
      <c r="MNE6" s="18"/>
      <c r="MNF6" s="18"/>
      <c r="MNG6" s="18"/>
      <c r="MNH6" s="18"/>
      <c r="MNI6" s="18"/>
      <c r="MNJ6" s="18"/>
      <c r="MNK6" s="18"/>
      <c r="MNL6" s="18"/>
      <c r="MNM6" s="18"/>
      <c r="MNN6" s="18"/>
      <c r="MNO6" s="18"/>
      <c r="MNP6" s="18"/>
      <c r="MNQ6" s="18"/>
      <c r="MNR6" s="18"/>
      <c r="MNS6" s="18"/>
      <c r="MNT6" s="18"/>
      <c r="MNU6" s="18"/>
      <c r="MNV6" s="18"/>
      <c r="MNW6" s="18"/>
      <c r="MNX6" s="18"/>
      <c r="MNY6" s="18"/>
      <c r="MNZ6" s="18"/>
      <c r="MOA6" s="18"/>
      <c r="MOB6" s="18"/>
      <c r="MOC6" s="18"/>
      <c r="MOD6" s="18"/>
      <c r="MOE6" s="18"/>
      <c r="MOF6" s="18"/>
      <c r="MOG6" s="18"/>
      <c r="MOH6" s="18"/>
      <c r="MOI6" s="18"/>
      <c r="MOJ6" s="18"/>
      <c r="MOK6" s="18"/>
      <c r="MOL6" s="18"/>
      <c r="MOM6" s="18"/>
      <c r="MON6" s="18"/>
      <c r="MOO6" s="18"/>
      <c r="MOP6" s="18"/>
      <c r="MOQ6" s="18"/>
      <c r="MOR6" s="18"/>
      <c r="MOS6" s="18"/>
      <c r="MOT6" s="18"/>
      <c r="MOU6" s="18"/>
      <c r="MOV6" s="18"/>
      <c r="MOW6" s="18"/>
      <c r="MOX6" s="18"/>
      <c r="MOY6" s="18"/>
      <c r="MOZ6" s="18"/>
      <c r="MPA6" s="18"/>
      <c r="MPB6" s="18"/>
      <c r="MPC6" s="18"/>
      <c r="MPD6" s="18"/>
      <c r="MPE6" s="18"/>
      <c r="MPF6" s="18"/>
      <c r="MPG6" s="18"/>
      <c r="MPH6" s="18"/>
      <c r="MPI6" s="18"/>
      <c r="MPJ6" s="18"/>
      <c r="MPK6" s="18"/>
      <c r="MPL6" s="18"/>
      <c r="MPM6" s="18"/>
      <c r="MPN6" s="18"/>
      <c r="MPO6" s="18"/>
      <c r="MPP6" s="18"/>
      <c r="MPQ6" s="18"/>
      <c r="MPR6" s="18"/>
      <c r="MPS6" s="18"/>
      <c r="MPT6" s="18"/>
      <c r="MPU6" s="18"/>
      <c r="MPV6" s="18"/>
      <c r="MPW6" s="18"/>
      <c r="MPX6" s="18"/>
      <c r="MPY6" s="18"/>
      <c r="MPZ6" s="18"/>
      <c r="MQA6" s="18"/>
      <c r="MQB6" s="18"/>
      <c r="MQC6" s="18"/>
      <c r="MQD6" s="18"/>
      <c r="MQE6" s="18"/>
      <c r="MQF6" s="18"/>
      <c r="MQG6" s="18"/>
      <c r="MQH6" s="18"/>
      <c r="MQI6" s="18"/>
      <c r="MQJ6" s="18"/>
      <c r="MQK6" s="18"/>
      <c r="MQL6" s="18"/>
      <c r="MQM6" s="18"/>
      <c r="MQN6" s="18"/>
      <c r="MQO6" s="18"/>
      <c r="MQP6" s="18"/>
      <c r="MQQ6" s="18"/>
      <c r="MQR6" s="18"/>
      <c r="MQS6" s="18"/>
      <c r="MQT6" s="18"/>
      <c r="MQU6" s="18"/>
      <c r="MQV6" s="18"/>
      <c r="MQW6" s="18"/>
      <c r="MQX6" s="18"/>
      <c r="MQY6" s="18"/>
      <c r="MQZ6" s="18"/>
      <c r="MRA6" s="18"/>
      <c r="MRB6" s="18"/>
      <c r="MRC6" s="18"/>
      <c r="MRD6" s="18"/>
      <c r="MRE6" s="18"/>
      <c r="MRF6" s="18"/>
      <c r="MRG6" s="18"/>
      <c r="MRH6" s="18"/>
      <c r="MRI6" s="18"/>
      <c r="MRJ6" s="18"/>
      <c r="MRK6" s="18"/>
      <c r="MRL6" s="18"/>
      <c r="MRM6" s="18"/>
      <c r="MRN6" s="18"/>
      <c r="MRO6" s="18"/>
      <c r="MRP6" s="18"/>
      <c r="MRQ6" s="18"/>
      <c r="MRR6" s="18"/>
      <c r="MRS6" s="18"/>
      <c r="MRT6" s="18"/>
      <c r="MRU6" s="18"/>
      <c r="MRV6" s="18"/>
      <c r="MRW6" s="18"/>
      <c r="MRX6" s="18"/>
      <c r="MRY6" s="18"/>
      <c r="MRZ6" s="18"/>
      <c r="MSA6" s="18"/>
      <c r="MSB6" s="18"/>
      <c r="MSC6" s="18"/>
      <c r="MSD6" s="18"/>
      <c r="MSE6" s="18"/>
      <c r="MSF6" s="18"/>
      <c r="MSG6" s="18"/>
      <c r="MSH6" s="18"/>
      <c r="MSI6" s="18"/>
      <c r="MSJ6" s="18"/>
      <c r="MSK6" s="18"/>
      <c r="MSL6" s="18"/>
      <c r="MSM6" s="18"/>
      <c r="MSN6" s="18"/>
      <c r="MSO6" s="18"/>
      <c r="MSP6" s="18"/>
      <c r="MSQ6" s="18"/>
      <c r="MSR6" s="18"/>
      <c r="MSS6" s="18"/>
      <c r="MST6" s="18"/>
      <c r="MSU6" s="18"/>
      <c r="MSV6" s="18"/>
      <c r="MSW6" s="18"/>
      <c r="MSX6" s="18"/>
      <c r="MSY6" s="18"/>
      <c r="MSZ6" s="18"/>
      <c r="MTA6" s="18"/>
      <c r="MTB6" s="18"/>
      <c r="MTC6" s="18"/>
      <c r="MTD6" s="18"/>
      <c r="MTE6" s="18"/>
      <c r="MTF6" s="18"/>
      <c r="MTG6" s="18"/>
      <c r="MTH6" s="18"/>
      <c r="MTI6" s="18"/>
      <c r="MTJ6" s="18"/>
      <c r="MTK6" s="18"/>
      <c r="MTL6" s="18"/>
      <c r="MTM6" s="18"/>
      <c r="MTN6" s="18"/>
      <c r="MTO6" s="18"/>
      <c r="MTP6" s="18"/>
      <c r="MTQ6" s="18"/>
      <c r="MTR6" s="18"/>
      <c r="MTS6" s="18"/>
      <c r="MTT6" s="18"/>
      <c r="MTU6" s="18"/>
      <c r="MTV6" s="18"/>
      <c r="MTW6" s="18"/>
      <c r="MTX6" s="18"/>
      <c r="MTY6" s="18"/>
      <c r="MTZ6" s="18"/>
      <c r="MUA6" s="18"/>
      <c r="MUB6" s="18"/>
      <c r="MUC6" s="18"/>
      <c r="MUD6" s="18"/>
      <c r="MUE6" s="18"/>
      <c r="MUF6" s="18"/>
      <c r="MUG6" s="18"/>
      <c r="MUH6" s="18"/>
      <c r="MUI6" s="18"/>
      <c r="MUJ6" s="18"/>
      <c r="MUK6" s="18"/>
      <c r="MUL6" s="18"/>
      <c r="MUM6" s="18"/>
      <c r="MUN6" s="18"/>
      <c r="MUO6" s="18"/>
      <c r="MUP6" s="18"/>
      <c r="MUQ6" s="18"/>
      <c r="MUR6" s="18"/>
      <c r="MUS6" s="18"/>
      <c r="MUT6" s="18"/>
      <c r="MUU6" s="18"/>
      <c r="MUV6" s="18"/>
      <c r="MUW6" s="18"/>
      <c r="MUX6" s="18"/>
      <c r="MUY6" s="18"/>
      <c r="MUZ6" s="18"/>
      <c r="MVA6" s="18"/>
      <c r="MVB6" s="18"/>
      <c r="MVC6" s="18"/>
      <c r="MVD6" s="18"/>
      <c r="MVE6" s="18"/>
      <c r="MVF6" s="18"/>
      <c r="MVG6" s="18"/>
      <c r="MVH6" s="18"/>
      <c r="MVI6" s="18"/>
      <c r="MVJ6" s="18"/>
      <c r="MVK6" s="18"/>
      <c r="MVL6" s="18"/>
      <c r="MVM6" s="18"/>
      <c r="MVN6" s="18"/>
      <c r="MVO6" s="18"/>
      <c r="MVP6" s="18"/>
      <c r="MVQ6" s="18"/>
      <c r="MVR6" s="18"/>
      <c r="MVS6" s="18"/>
      <c r="MVT6" s="18"/>
      <c r="MVU6" s="18"/>
      <c r="MVV6" s="18"/>
      <c r="MVW6" s="18"/>
      <c r="MVX6" s="18"/>
      <c r="MVY6" s="18"/>
      <c r="MVZ6" s="18"/>
      <c r="MWA6" s="18"/>
      <c r="MWB6" s="18"/>
      <c r="MWC6" s="18"/>
      <c r="MWD6" s="18"/>
      <c r="MWE6" s="18"/>
      <c r="MWF6" s="18"/>
      <c r="MWG6" s="18"/>
      <c r="MWH6" s="18"/>
      <c r="MWI6" s="18"/>
      <c r="MWJ6" s="18"/>
      <c r="MWK6" s="18"/>
      <c r="MWL6" s="18"/>
      <c r="MWM6" s="18"/>
      <c r="MWN6" s="18"/>
      <c r="MWO6" s="18"/>
      <c r="MWP6" s="18"/>
      <c r="MWQ6" s="18"/>
      <c r="MWR6" s="18"/>
      <c r="MWS6" s="18"/>
      <c r="MWT6" s="18"/>
      <c r="MWU6" s="18"/>
      <c r="MWV6" s="18"/>
      <c r="MWW6" s="18"/>
      <c r="MWX6" s="18"/>
      <c r="MWY6" s="18"/>
      <c r="MWZ6" s="18"/>
      <c r="MXA6" s="18"/>
      <c r="MXB6" s="18"/>
      <c r="MXC6" s="18"/>
      <c r="MXD6" s="18"/>
      <c r="MXE6" s="18"/>
      <c r="MXF6" s="18"/>
      <c r="MXG6" s="18"/>
      <c r="MXH6" s="18"/>
      <c r="MXI6" s="18"/>
      <c r="MXJ6" s="18"/>
      <c r="MXK6" s="18"/>
      <c r="MXL6" s="18"/>
      <c r="MXM6" s="18"/>
      <c r="MXN6" s="18"/>
      <c r="MXO6" s="18"/>
      <c r="MXP6" s="18"/>
      <c r="MXQ6" s="18"/>
      <c r="MXR6" s="18"/>
      <c r="MXS6" s="18"/>
      <c r="MXT6" s="18"/>
      <c r="MXU6" s="18"/>
      <c r="MXV6" s="18"/>
      <c r="MXW6" s="18"/>
      <c r="MXX6" s="18"/>
      <c r="MXY6" s="18"/>
      <c r="MXZ6" s="18"/>
      <c r="MYA6" s="18"/>
      <c r="MYB6" s="18"/>
      <c r="MYC6" s="18"/>
      <c r="MYD6" s="18"/>
      <c r="MYE6" s="18"/>
      <c r="MYF6" s="18"/>
      <c r="MYG6" s="18"/>
      <c r="MYH6" s="18"/>
      <c r="MYI6" s="18"/>
      <c r="MYJ6" s="18"/>
      <c r="MYK6" s="18"/>
      <c r="MYL6" s="18"/>
      <c r="MYM6" s="18"/>
      <c r="MYN6" s="18"/>
      <c r="MYO6" s="18"/>
      <c r="MYP6" s="18"/>
      <c r="MYQ6" s="18"/>
      <c r="MYR6" s="18"/>
      <c r="MYS6" s="18"/>
      <c r="MYT6" s="18"/>
      <c r="MYU6" s="18"/>
      <c r="MYV6" s="18"/>
      <c r="MYW6" s="18"/>
      <c r="MYX6" s="18"/>
      <c r="MYY6" s="18"/>
      <c r="MYZ6" s="18"/>
      <c r="MZA6" s="18"/>
      <c r="MZB6" s="18"/>
      <c r="MZC6" s="18"/>
      <c r="MZD6" s="18"/>
      <c r="MZE6" s="18"/>
      <c r="MZF6" s="18"/>
      <c r="MZG6" s="18"/>
      <c r="MZH6" s="18"/>
      <c r="MZI6" s="18"/>
      <c r="MZJ6" s="18"/>
      <c r="MZK6" s="18"/>
      <c r="MZL6" s="18"/>
      <c r="MZM6" s="18"/>
      <c r="MZN6" s="18"/>
      <c r="MZO6" s="18"/>
      <c r="MZP6" s="18"/>
      <c r="MZQ6" s="18"/>
      <c r="MZR6" s="18"/>
      <c r="MZS6" s="18"/>
      <c r="MZT6" s="18"/>
      <c r="MZU6" s="18"/>
      <c r="MZV6" s="18"/>
      <c r="MZW6" s="18"/>
      <c r="MZX6" s="18"/>
      <c r="MZY6" s="18"/>
      <c r="MZZ6" s="18"/>
      <c r="NAA6" s="18"/>
      <c r="NAB6" s="18"/>
      <c r="NAC6" s="18"/>
      <c r="NAD6" s="18"/>
      <c r="NAE6" s="18"/>
      <c r="NAF6" s="18"/>
      <c r="NAG6" s="18"/>
      <c r="NAH6" s="18"/>
      <c r="NAI6" s="18"/>
      <c r="NAJ6" s="18"/>
      <c r="NAK6" s="18"/>
      <c r="NAL6" s="18"/>
      <c r="NAM6" s="18"/>
      <c r="NAN6" s="18"/>
      <c r="NAO6" s="18"/>
      <c r="NAP6" s="18"/>
      <c r="NAQ6" s="18"/>
      <c r="NAR6" s="18"/>
      <c r="NAS6" s="18"/>
      <c r="NAT6" s="18"/>
      <c r="NAU6" s="18"/>
      <c r="NAV6" s="18"/>
      <c r="NAW6" s="18"/>
      <c r="NAX6" s="18"/>
      <c r="NAY6" s="18"/>
      <c r="NAZ6" s="18"/>
      <c r="NBA6" s="18"/>
      <c r="NBB6" s="18"/>
      <c r="NBC6" s="18"/>
      <c r="NBD6" s="18"/>
      <c r="NBE6" s="18"/>
      <c r="NBF6" s="18"/>
      <c r="NBG6" s="18"/>
      <c r="NBH6" s="18"/>
      <c r="NBI6" s="18"/>
      <c r="NBJ6" s="18"/>
      <c r="NBK6" s="18"/>
      <c r="NBL6" s="18"/>
      <c r="NBM6" s="18"/>
      <c r="NBN6" s="18"/>
      <c r="NBO6" s="18"/>
      <c r="NBP6" s="18"/>
      <c r="NBQ6" s="18"/>
      <c r="NBR6" s="18"/>
      <c r="NBS6" s="18"/>
      <c r="NBT6" s="18"/>
      <c r="NBU6" s="18"/>
      <c r="NBV6" s="18"/>
      <c r="NBW6" s="18"/>
      <c r="NBX6" s="18"/>
      <c r="NBY6" s="18"/>
      <c r="NBZ6" s="18"/>
      <c r="NCA6" s="18"/>
      <c r="NCB6" s="18"/>
      <c r="NCC6" s="18"/>
      <c r="NCD6" s="18"/>
      <c r="NCE6" s="18"/>
      <c r="NCF6" s="18"/>
      <c r="NCG6" s="18"/>
      <c r="NCH6" s="18"/>
      <c r="NCI6" s="18"/>
      <c r="NCJ6" s="18"/>
      <c r="NCK6" s="18"/>
      <c r="NCL6" s="18"/>
      <c r="NCM6" s="18"/>
      <c r="NCN6" s="18"/>
      <c r="NCO6" s="18"/>
      <c r="NCP6" s="18"/>
      <c r="NCQ6" s="18"/>
      <c r="NCR6" s="18"/>
      <c r="NCS6" s="18"/>
      <c r="NCT6" s="18"/>
      <c r="NCU6" s="18"/>
      <c r="NCV6" s="18"/>
      <c r="NCW6" s="18"/>
      <c r="NCX6" s="18"/>
      <c r="NCY6" s="18"/>
      <c r="NCZ6" s="18"/>
      <c r="NDA6" s="18"/>
      <c r="NDB6" s="18"/>
      <c r="NDC6" s="18"/>
      <c r="NDD6" s="18"/>
      <c r="NDE6" s="18"/>
      <c r="NDF6" s="18"/>
      <c r="NDG6" s="18"/>
      <c r="NDH6" s="18"/>
      <c r="NDI6" s="18"/>
      <c r="NDJ6" s="18"/>
      <c r="NDK6" s="18"/>
      <c r="NDL6" s="18"/>
      <c r="NDM6" s="18"/>
      <c r="NDN6" s="18"/>
      <c r="NDO6" s="18"/>
      <c r="NDP6" s="18"/>
      <c r="NDQ6" s="18"/>
      <c r="NDR6" s="18"/>
      <c r="NDS6" s="18"/>
      <c r="NDT6" s="18"/>
      <c r="NDU6" s="18"/>
      <c r="NDV6" s="18"/>
      <c r="NDW6" s="18"/>
      <c r="NDX6" s="18"/>
      <c r="NDY6" s="18"/>
      <c r="NDZ6" s="18"/>
      <c r="NEA6" s="18"/>
      <c r="NEB6" s="18"/>
      <c r="NEC6" s="18"/>
      <c r="NED6" s="18"/>
      <c r="NEE6" s="18"/>
      <c r="NEF6" s="18"/>
      <c r="NEG6" s="18"/>
      <c r="NEH6" s="18"/>
      <c r="NEI6" s="18"/>
      <c r="NEJ6" s="18"/>
      <c r="NEK6" s="18"/>
      <c r="NEL6" s="18"/>
      <c r="NEM6" s="18"/>
      <c r="NEN6" s="18"/>
      <c r="NEO6" s="18"/>
      <c r="NEP6" s="18"/>
      <c r="NEQ6" s="18"/>
      <c r="NER6" s="18"/>
      <c r="NES6" s="18"/>
      <c r="NET6" s="18"/>
      <c r="NEU6" s="18"/>
      <c r="NEV6" s="18"/>
      <c r="NEW6" s="18"/>
      <c r="NEX6" s="18"/>
      <c r="NEY6" s="18"/>
      <c r="NEZ6" s="18"/>
      <c r="NFA6" s="18"/>
      <c r="NFB6" s="18"/>
      <c r="NFC6" s="18"/>
      <c r="NFD6" s="18"/>
      <c r="NFE6" s="18"/>
      <c r="NFF6" s="18"/>
      <c r="NFG6" s="18"/>
      <c r="NFH6" s="18"/>
      <c r="NFI6" s="18"/>
      <c r="NFJ6" s="18"/>
      <c r="NFK6" s="18"/>
      <c r="NFL6" s="18"/>
      <c r="NFM6" s="18"/>
      <c r="NFN6" s="18"/>
      <c r="NFO6" s="18"/>
      <c r="NFP6" s="18"/>
      <c r="NFQ6" s="18"/>
      <c r="NFR6" s="18"/>
      <c r="NFS6" s="18"/>
      <c r="NFT6" s="18"/>
      <c r="NFU6" s="18"/>
      <c r="NFV6" s="18"/>
      <c r="NFW6" s="18"/>
      <c r="NFX6" s="18"/>
      <c r="NFY6" s="18"/>
      <c r="NFZ6" s="18"/>
      <c r="NGA6" s="18"/>
      <c r="NGB6" s="18"/>
      <c r="NGC6" s="18"/>
      <c r="NGD6" s="18"/>
      <c r="NGE6" s="18"/>
      <c r="NGF6" s="18"/>
      <c r="NGG6" s="18"/>
      <c r="NGH6" s="18"/>
      <c r="NGI6" s="18"/>
      <c r="NGJ6" s="18"/>
      <c r="NGK6" s="18"/>
      <c r="NGL6" s="18"/>
      <c r="NGM6" s="18"/>
      <c r="NGN6" s="18"/>
      <c r="NGO6" s="18"/>
      <c r="NGP6" s="18"/>
      <c r="NGQ6" s="18"/>
      <c r="NGR6" s="18"/>
      <c r="NGS6" s="18"/>
      <c r="NGT6" s="18"/>
      <c r="NGU6" s="18"/>
      <c r="NGV6" s="18"/>
      <c r="NGW6" s="18"/>
      <c r="NGX6" s="18"/>
      <c r="NGY6" s="18"/>
      <c r="NGZ6" s="18"/>
      <c r="NHA6" s="18"/>
      <c r="NHB6" s="18"/>
      <c r="NHC6" s="18"/>
      <c r="NHD6" s="18"/>
      <c r="NHE6" s="18"/>
      <c r="NHF6" s="18"/>
      <c r="NHG6" s="18"/>
      <c r="NHH6" s="18"/>
      <c r="NHI6" s="18"/>
      <c r="NHJ6" s="18"/>
      <c r="NHK6" s="18"/>
      <c r="NHL6" s="18"/>
      <c r="NHM6" s="18"/>
      <c r="NHN6" s="18"/>
      <c r="NHO6" s="18"/>
      <c r="NHP6" s="18"/>
      <c r="NHQ6" s="18"/>
      <c r="NHR6" s="18"/>
      <c r="NHS6" s="18"/>
      <c r="NHT6" s="18"/>
      <c r="NHU6" s="18"/>
      <c r="NHV6" s="18"/>
      <c r="NHW6" s="18"/>
      <c r="NHX6" s="18"/>
      <c r="NHY6" s="18"/>
      <c r="NHZ6" s="18"/>
      <c r="NIA6" s="18"/>
      <c r="NIB6" s="18"/>
      <c r="NIC6" s="18"/>
      <c r="NID6" s="18"/>
      <c r="NIE6" s="18"/>
      <c r="NIF6" s="18"/>
      <c r="NIG6" s="18"/>
      <c r="NIH6" s="18"/>
      <c r="NII6" s="18"/>
      <c r="NIJ6" s="18"/>
      <c r="NIK6" s="18"/>
      <c r="NIL6" s="18"/>
      <c r="NIM6" s="18"/>
      <c r="NIN6" s="18"/>
      <c r="NIO6" s="18"/>
      <c r="NIP6" s="18"/>
      <c r="NIQ6" s="18"/>
      <c r="NIR6" s="18"/>
      <c r="NIS6" s="18"/>
      <c r="NIT6" s="18"/>
      <c r="NIU6" s="18"/>
      <c r="NIV6" s="18"/>
      <c r="NIW6" s="18"/>
      <c r="NIX6" s="18"/>
      <c r="NIY6" s="18"/>
      <c r="NIZ6" s="18"/>
      <c r="NJA6" s="18"/>
      <c r="NJB6" s="18"/>
      <c r="NJC6" s="18"/>
      <c r="NJD6" s="18"/>
      <c r="NJE6" s="18"/>
      <c r="NJF6" s="18"/>
      <c r="NJG6" s="18"/>
      <c r="NJH6" s="18"/>
      <c r="NJI6" s="18"/>
      <c r="NJJ6" s="18"/>
      <c r="NJK6" s="18"/>
      <c r="NJL6" s="18"/>
      <c r="NJM6" s="18"/>
      <c r="NJN6" s="18"/>
      <c r="NJO6" s="18"/>
      <c r="NJP6" s="18"/>
      <c r="NJQ6" s="18"/>
      <c r="NJR6" s="18"/>
      <c r="NJS6" s="18"/>
      <c r="NJT6" s="18"/>
      <c r="NJU6" s="18"/>
      <c r="NJV6" s="18"/>
      <c r="NJW6" s="18"/>
      <c r="NJX6" s="18"/>
      <c r="NJY6" s="18"/>
      <c r="NJZ6" s="18"/>
      <c r="NKA6" s="18"/>
      <c r="NKB6" s="18"/>
      <c r="NKC6" s="18"/>
      <c r="NKD6" s="18"/>
      <c r="NKE6" s="18"/>
      <c r="NKF6" s="18"/>
      <c r="NKG6" s="18"/>
      <c r="NKH6" s="18"/>
      <c r="NKI6" s="18"/>
      <c r="NKJ6" s="18"/>
      <c r="NKK6" s="18"/>
      <c r="NKL6" s="18"/>
      <c r="NKM6" s="18"/>
      <c r="NKN6" s="18"/>
      <c r="NKO6" s="18"/>
      <c r="NKP6" s="18"/>
      <c r="NKQ6" s="18"/>
      <c r="NKR6" s="18"/>
      <c r="NKS6" s="18"/>
      <c r="NKT6" s="18"/>
      <c r="NKU6" s="18"/>
      <c r="NKV6" s="18"/>
      <c r="NKW6" s="18"/>
      <c r="NKX6" s="18"/>
      <c r="NKY6" s="18"/>
      <c r="NKZ6" s="18"/>
      <c r="NLA6" s="18"/>
      <c r="NLB6" s="18"/>
      <c r="NLC6" s="18"/>
      <c r="NLD6" s="18"/>
      <c r="NLE6" s="18"/>
      <c r="NLF6" s="18"/>
      <c r="NLG6" s="18"/>
      <c r="NLH6" s="18"/>
      <c r="NLI6" s="18"/>
      <c r="NLJ6" s="18"/>
      <c r="NLK6" s="18"/>
      <c r="NLL6" s="18"/>
      <c r="NLM6" s="18"/>
      <c r="NLN6" s="18"/>
      <c r="NLO6" s="18"/>
      <c r="NLP6" s="18"/>
      <c r="NLQ6" s="18"/>
      <c r="NLR6" s="18"/>
      <c r="NLS6" s="18"/>
      <c r="NLT6" s="18"/>
      <c r="NLU6" s="18"/>
      <c r="NLV6" s="18"/>
      <c r="NLW6" s="18"/>
      <c r="NLX6" s="18"/>
      <c r="NLY6" s="18"/>
      <c r="NLZ6" s="18"/>
      <c r="NMA6" s="18"/>
      <c r="NMB6" s="18"/>
      <c r="NMC6" s="18"/>
      <c r="NMD6" s="18"/>
      <c r="NME6" s="18"/>
      <c r="NMF6" s="18"/>
      <c r="NMG6" s="18"/>
      <c r="NMH6" s="18"/>
      <c r="NMI6" s="18"/>
      <c r="NMJ6" s="18"/>
      <c r="NMK6" s="18"/>
      <c r="NML6" s="18"/>
      <c r="NMM6" s="18"/>
      <c r="NMN6" s="18"/>
      <c r="NMO6" s="18"/>
      <c r="NMP6" s="18"/>
      <c r="NMQ6" s="18"/>
      <c r="NMR6" s="18"/>
      <c r="NMS6" s="18"/>
      <c r="NMT6" s="18"/>
      <c r="NMU6" s="18"/>
      <c r="NMV6" s="18"/>
      <c r="NMW6" s="18"/>
      <c r="NMX6" s="18"/>
      <c r="NMY6" s="18"/>
      <c r="NMZ6" s="18"/>
      <c r="NNA6" s="18"/>
      <c r="NNB6" s="18"/>
      <c r="NNC6" s="18"/>
      <c r="NND6" s="18"/>
      <c r="NNE6" s="18"/>
      <c r="NNF6" s="18"/>
      <c r="NNG6" s="18"/>
      <c r="NNH6" s="18"/>
      <c r="NNI6" s="18"/>
      <c r="NNJ6" s="18"/>
      <c r="NNK6" s="18"/>
      <c r="NNL6" s="18"/>
      <c r="NNM6" s="18"/>
      <c r="NNN6" s="18"/>
      <c r="NNO6" s="18"/>
      <c r="NNP6" s="18"/>
      <c r="NNQ6" s="18"/>
      <c r="NNR6" s="18"/>
      <c r="NNS6" s="18"/>
      <c r="NNT6" s="18"/>
      <c r="NNU6" s="18"/>
      <c r="NNV6" s="18"/>
      <c r="NNW6" s="18"/>
      <c r="NNX6" s="18"/>
      <c r="NNY6" s="18"/>
      <c r="NNZ6" s="18"/>
      <c r="NOA6" s="18"/>
      <c r="NOB6" s="18"/>
      <c r="NOC6" s="18"/>
      <c r="NOD6" s="18"/>
      <c r="NOE6" s="18"/>
      <c r="NOF6" s="18"/>
      <c r="NOG6" s="18"/>
      <c r="NOH6" s="18"/>
      <c r="NOI6" s="18"/>
      <c r="NOJ6" s="18"/>
      <c r="NOK6" s="18"/>
      <c r="NOL6" s="18"/>
      <c r="NOM6" s="18"/>
      <c r="NON6" s="18"/>
      <c r="NOO6" s="18"/>
      <c r="NOP6" s="18"/>
      <c r="NOQ6" s="18"/>
      <c r="NOR6" s="18"/>
      <c r="NOS6" s="18"/>
      <c r="NOT6" s="18"/>
      <c r="NOU6" s="18"/>
      <c r="NOV6" s="18"/>
      <c r="NOW6" s="18"/>
      <c r="NOX6" s="18"/>
      <c r="NOY6" s="18"/>
      <c r="NOZ6" s="18"/>
      <c r="NPA6" s="18"/>
      <c r="NPB6" s="18"/>
      <c r="NPC6" s="18"/>
      <c r="NPD6" s="18"/>
      <c r="NPE6" s="18"/>
      <c r="NPF6" s="18"/>
      <c r="NPG6" s="18"/>
      <c r="NPH6" s="18"/>
      <c r="NPI6" s="18"/>
      <c r="NPJ6" s="18"/>
      <c r="NPK6" s="18"/>
      <c r="NPL6" s="18"/>
      <c r="NPM6" s="18"/>
      <c r="NPN6" s="18"/>
      <c r="NPO6" s="18"/>
      <c r="NPP6" s="18"/>
      <c r="NPQ6" s="18"/>
      <c r="NPR6" s="18"/>
      <c r="NPS6" s="18"/>
      <c r="NPT6" s="18"/>
      <c r="NPU6" s="18"/>
      <c r="NPV6" s="18"/>
      <c r="NPW6" s="18"/>
      <c r="NPX6" s="18"/>
      <c r="NPY6" s="18"/>
      <c r="NPZ6" s="18"/>
      <c r="NQA6" s="18"/>
      <c r="NQB6" s="18"/>
      <c r="NQC6" s="18"/>
      <c r="NQD6" s="18"/>
      <c r="NQE6" s="18"/>
      <c r="NQF6" s="18"/>
      <c r="NQG6" s="18"/>
      <c r="NQH6" s="18"/>
      <c r="NQI6" s="18"/>
      <c r="NQJ6" s="18"/>
      <c r="NQK6" s="18"/>
      <c r="NQL6" s="18"/>
      <c r="NQM6" s="18"/>
      <c r="NQN6" s="18"/>
      <c r="NQO6" s="18"/>
      <c r="NQP6" s="18"/>
      <c r="NQQ6" s="18"/>
      <c r="NQR6" s="18"/>
      <c r="NQS6" s="18"/>
      <c r="NQT6" s="18"/>
      <c r="NQU6" s="18"/>
      <c r="NQV6" s="18"/>
      <c r="NQW6" s="18"/>
      <c r="NQX6" s="18"/>
      <c r="NQY6" s="18"/>
      <c r="NQZ6" s="18"/>
      <c r="NRA6" s="18"/>
      <c r="NRB6" s="18"/>
      <c r="NRC6" s="18"/>
      <c r="NRD6" s="18"/>
      <c r="NRE6" s="18"/>
      <c r="NRF6" s="18"/>
      <c r="NRG6" s="18"/>
      <c r="NRH6" s="18"/>
      <c r="NRI6" s="18"/>
      <c r="NRJ6" s="18"/>
      <c r="NRK6" s="18"/>
      <c r="NRL6" s="18"/>
      <c r="NRM6" s="18"/>
      <c r="NRN6" s="18"/>
      <c r="NRO6" s="18"/>
      <c r="NRP6" s="18"/>
      <c r="NRQ6" s="18"/>
      <c r="NRR6" s="18"/>
      <c r="NRS6" s="18"/>
      <c r="NRT6" s="18"/>
      <c r="NRU6" s="18"/>
      <c r="NRV6" s="18"/>
      <c r="NRW6" s="18"/>
      <c r="NRX6" s="18"/>
      <c r="NRY6" s="18"/>
      <c r="NRZ6" s="18"/>
      <c r="NSA6" s="18"/>
      <c r="NSB6" s="18"/>
      <c r="NSC6" s="18"/>
      <c r="NSD6" s="18"/>
      <c r="NSE6" s="18"/>
      <c r="NSF6" s="18"/>
      <c r="NSG6" s="18"/>
      <c r="NSH6" s="18"/>
      <c r="NSI6" s="18"/>
      <c r="NSJ6" s="18"/>
      <c r="NSK6" s="18"/>
      <c r="NSL6" s="18"/>
      <c r="NSM6" s="18"/>
      <c r="NSN6" s="18"/>
      <c r="NSO6" s="18"/>
      <c r="NSP6" s="18"/>
      <c r="NSQ6" s="18"/>
      <c r="NSR6" s="18"/>
      <c r="NSS6" s="18"/>
      <c r="NST6" s="18"/>
      <c r="NSU6" s="18"/>
      <c r="NSV6" s="18"/>
      <c r="NSW6" s="18"/>
      <c r="NSX6" s="18"/>
      <c r="NSY6" s="18"/>
      <c r="NSZ6" s="18"/>
      <c r="NTA6" s="18"/>
      <c r="NTB6" s="18"/>
      <c r="NTC6" s="18"/>
      <c r="NTD6" s="18"/>
      <c r="NTE6" s="18"/>
      <c r="NTF6" s="18"/>
      <c r="NTG6" s="18"/>
      <c r="NTH6" s="18"/>
      <c r="NTI6" s="18"/>
      <c r="NTJ6" s="18"/>
      <c r="NTK6" s="18"/>
      <c r="NTL6" s="18"/>
      <c r="NTM6" s="18"/>
      <c r="NTN6" s="18"/>
      <c r="NTO6" s="18"/>
      <c r="NTP6" s="18"/>
      <c r="NTQ6" s="18"/>
      <c r="NTR6" s="18"/>
      <c r="NTS6" s="18"/>
      <c r="NTT6" s="18"/>
      <c r="NTU6" s="18"/>
      <c r="NTV6" s="18"/>
      <c r="NTW6" s="18"/>
      <c r="NTX6" s="18"/>
      <c r="NTY6" s="18"/>
      <c r="NTZ6" s="18"/>
      <c r="NUA6" s="18"/>
      <c r="NUB6" s="18"/>
      <c r="NUC6" s="18"/>
      <c r="NUD6" s="18"/>
      <c r="NUE6" s="18"/>
      <c r="NUF6" s="18"/>
      <c r="NUG6" s="18"/>
      <c r="NUH6" s="18"/>
      <c r="NUI6" s="18"/>
      <c r="NUJ6" s="18"/>
      <c r="NUK6" s="18"/>
      <c r="NUL6" s="18"/>
      <c r="NUM6" s="18"/>
      <c r="NUN6" s="18"/>
      <c r="NUO6" s="18"/>
      <c r="NUP6" s="18"/>
      <c r="NUQ6" s="18"/>
      <c r="NUR6" s="18"/>
      <c r="NUS6" s="18"/>
      <c r="NUT6" s="18"/>
      <c r="NUU6" s="18"/>
      <c r="NUV6" s="18"/>
      <c r="NUW6" s="18"/>
      <c r="NUX6" s="18"/>
      <c r="NUY6" s="18"/>
      <c r="NUZ6" s="18"/>
      <c r="NVA6" s="18"/>
      <c r="NVB6" s="18"/>
      <c r="NVC6" s="18"/>
      <c r="NVD6" s="18"/>
      <c r="NVE6" s="18"/>
      <c r="NVF6" s="18"/>
      <c r="NVG6" s="18"/>
      <c r="NVH6" s="18"/>
      <c r="NVI6" s="18"/>
      <c r="NVJ6" s="18"/>
      <c r="NVK6" s="18"/>
      <c r="NVL6" s="18"/>
      <c r="NVM6" s="18"/>
      <c r="NVN6" s="18"/>
      <c r="NVO6" s="18"/>
      <c r="NVP6" s="18"/>
      <c r="NVQ6" s="18"/>
      <c r="NVR6" s="18"/>
      <c r="NVS6" s="18"/>
      <c r="NVT6" s="18"/>
      <c r="NVU6" s="18"/>
      <c r="NVV6" s="18"/>
      <c r="NVW6" s="18"/>
      <c r="NVX6" s="18"/>
      <c r="NVY6" s="18"/>
      <c r="NVZ6" s="18"/>
      <c r="NWA6" s="18"/>
      <c r="NWB6" s="18"/>
      <c r="NWC6" s="18"/>
      <c r="NWD6" s="18"/>
      <c r="NWE6" s="18"/>
      <c r="NWF6" s="18"/>
      <c r="NWG6" s="18"/>
      <c r="NWH6" s="18"/>
      <c r="NWI6" s="18"/>
      <c r="NWJ6" s="18"/>
      <c r="NWK6" s="18"/>
      <c r="NWL6" s="18"/>
      <c r="NWM6" s="18"/>
      <c r="NWN6" s="18"/>
      <c r="NWO6" s="18"/>
      <c r="NWP6" s="18"/>
      <c r="NWQ6" s="18"/>
      <c r="NWR6" s="18"/>
      <c r="NWS6" s="18"/>
      <c r="NWT6" s="18"/>
      <c r="NWU6" s="18"/>
      <c r="NWV6" s="18"/>
      <c r="NWW6" s="18"/>
      <c r="NWX6" s="18"/>
      <c r="NWY6" s="18"/>
      <c r="NWZ6" s="18"/>
      <c r="NXA6" s="18"/>
      <c r="NXB6" s="18"/>
      <c r="NXC6" s="18"/>
      <c r="NXD6" s="18"/>
      <c r="NXE6" s="18"/>
      <c r="NXF6" s="18"/>
      <c r="NXG6" s="18"/>
      <c r="NXH6" s="18"/>
      <c r="NXI6" s="18"/>
      <c r="NXJ6" s="18"/>
      <c r="NXK6" s="18"/>
      <c r="NXL6" s="18"/>
      <c r="NXM6" s="18"/>
      <c r="NXN6" s="18"/>
      <c r="NXO6" s="18"/>
      <c r="NXP6" s="18"/>
      <c r="NXQ6" s="18"/>
      <c r="NXR6" s="18"/>
      <c r="NXS6" s="18"/>
      <c r="NXT6" s="18"/>
      <c r="NXU6" s="18"/>
      <c r="NXV6" s="18"/>
      <c r="NXW6" s="18"/>
      <c r="NXX6" s="18"/>
      <c r="NXY6" s="18"/>
      <c r="NXZ6" s="18"/>
      <c r="NYA6" s="18"/>
      <c r="NYB6" s="18"/>
      <c r="NYC6" s="18"/>
      <c r="NYD6" s="18"/>
      <c r="NYE6" s="18"/>
      <c r="NYF6" s="18"/>
      <c r="NYG6" s="18"/>
      <c r="NYH6" s="18"/>
      <c r="NYI6" s="18"/>
      <c r="NYJ6" s="18"/>
      <c r="NYK6" s="18"/>
      <c r="NYL6" s="18"/>
      <c r="NYM6" s="18"/>
      <c r="NYN6" s="18"/>
      <c r="NYO6" s="18"/>
      <c r="NYP6" s="18"/>
      <c r="NYQ6" s="18"/>
      <c r="NYR6" s="18"/>
      <c r="NYS6" s="18"/>
      <c r="NYT6" s="18"/>
      <c r="NYU6" s="18"/>
      <c r="NYV6" s="18"/>
      <c r="NYW6" s="18"/>
      <c r="NYX6" s="18"/>
      <c r="NYY6" s="18"/>
      <c r="NYZ6" s="18"/>
      <c r="NZA6" s="18"/>
      <c r="NZB6" s="18"/>
      <c r="NZC6" s="18"/>
      <c r="NZD6" s="18"/>
      <c r="NZE6" s="18"/>
      <c r="NZF6" s="18"/>
      <c r="NZG6" s="18"/>
      <c r="NZH6" s="18"/>
      <c r="NZI6" s="18"/>
      <c r="NZJ6" s="18"/>
      <c r="NZK6" s="18"/>
      <c r="NZL6" s="18"/>
      <c r="NZM6" s="18"/>
      <c r="NZN6" s="18"/>
      <c r="NZO6" s="18"/>
      <c r="NZP6" s="18"/>
      <c r="NZQ6" s="18"/>
      <c r="NZR6" s="18"/>
      <c r="NZS6" s="18"/>
      <c r="NZT6" s="18"/>
      <c r="NZU6" s="18"/>
      <c r="NZV6" s="18"/>
      <c r="NZW6" s="18"/>
      <c r="NZX6" s="18"/>
      <c r="NZY6" s="18"/>
      <c r="NZZ6" s="18"/>
      <c r="OAA6" s="18"/>
      <c r="OAB6" s="18"/>
      <c r="OAC6" s="18"/>
      <c r="OAD6" s="18"/>
      <c r="OAE6" s="18"/>
      <c r="OAF6" s="18"/>
      <c r="OAG6" s="18"/>
      <c r="OAH6" s="18"/>
      <c r="OAI6" s="18"/>
      <c r="OAJ6" s="18"/>
      <c r="OAK6" s="18"/>
      <c r="OAL6" s="18"/>
      <c r="OAM6" s="18"/>
      <c r="OAN6" s="18"/>
      <c r="OAO6" s="18"/>
      <c r="OAP6" s="18"/>
      <c r="OAQ6" s="18"/>
      <c r="OAR6" s="18"/>
      <c r="OAS6" s="18"/>
      <c r="OAT6" s="18"/>
      <c r="OAU6" s="18"/>
      <c r="OAV6" s="18"/>
      <c r="OAW6" s="18"/>
      <c r="OAX6" s="18"/>
      <c r="OAY6" s="18"/>
      <c r="OAZ6" s="18"/>
      <c r="OBA6" s="18"/>
      <c r="OBB6" s="18"/>
      <c r="OBC6" s="18"/>
      <c r="OBD6" s="18"/>
      <c r="OBE6" s="18"/>
      <c r="OBF6" s="18"/>
      <c r="OBG6" s="18"/>
      <c r="OBH6" s="18"/>
      <c r="OBI6" s="18"/>
      <c r="OBJ6" s="18"/>
      <c r="OBK6" s="18"/>
      <c r="OBL6" s="18"/>
      <c r="OBM6" s="18"/>
      <c r="OBN6" s="18"/>
      <c r="OBO6" s="18"/>
      <c r="OBP6" s="18"/>
      <c r="OBQ6" s="18"/>
      <c r="OBR6" s="18"/>
      <c r="OBS6" s="18"/>
      <c r="OBT6" s="18"/>
      <c r="OBU6" s="18"/>
      <c r="OBV6" s="18"/>
      <c r="OBW6" s="18"/>
      <c r="OBX6" s="18"/>
      <c r="OBY6" s="18"/>
      <c r="OBZ6" s="18"/>
      <c r="OCA6" s="18"/>
      <c r="OCB6" s="18"/>
      <c r="OCC6" s="18"/>
      <c r="OCD6" s="18"/>
      <c r="OCE6" s="18"/>
      <c r="OCF6" s="18"/>
      <c r="OCG6" s="18"/>
      <c r="OCH6" s="18"/>
      <c r="OCI6" s="18"/>
      <c r="OCJ6" s="18"/>
      <c r="OCK6" s="18"/>
      <c r="OCL6" s="18"/>
      <c r="OCM6" s="18"/>
      <c r="OCN6" s="18"/>
      <c r="OCO6" s="18"/>
      <c r="OCP6" s="18"/>
      <c r="OCQ6" s="18"/>
      <c r="OCR6" s="18"/>
      <c r="OCS6" s="18"/>
      <c r="OCT6" s="18"/>
      <c r="OCU6" s="18"/>
      <c r="OCV6" s="18"/>
      <c r="OCW6" s="18"/>
      <c r="OCX6" s="18"/>
      <c r="OCY6" s="18"/>
      <c r="OCZ6" s="18"/>
      <c r="ODA6" s="18"/>
      <c r="ODB6" s="18"/>
      <c r="ODC6" s="18"/>
      <c r="ODD6" s="18"/>
      <c r="ODE6" s="18"/>
      <c r="ODF6" s="18"/>
      <c r="ODG6" s="18"/>
      <c r="ODH6" s="18"/>
      <c r="ODI6" s="18"/>
      <c r="ODJ6" s="18"/>
      <c r="ODK6" s="18"/>
      <c r="ODL6" s="18"/>
      <c r="ODM6" s="18"/>
      <c r="ODN6" s="18"/>
      <c r="ODO6" s="18"/>
      <c r="ODP6" s="18"/>
      <c r="ODQ6" s="18"/>
      <c r="ODR6" s="18"/>
      <c r="ODS6" s="18"/>
      <c r="ODT6" s="18"/>
      <c r="ODU6" s="18"/>
      <c r="ODV6" s="18"/>
      <c r="ODW6" s="18"/>
      <c r="ODX6" s="18"/>
      <c r="ODY6" s="18"/>
      <c r="ODZ6" s="18"/>
      <c r="OEA6" s="18"/>
      <c r="OEB6" s="18"/>
      <c r="OEC6" s="18"/>
      <c r="OED6" s="18"/>
      <c r="OEE6" s="18"/>
      <c r="OEF6" s="18"/>
      <c r="OEG6" s="18"/>
      <c r="OEH6" s="18"/>
      <c r="OEI6" s="18"/>
      <c r="OEJ6" s="18"/>
      <c r="OEK6" s="18"/>
      <c r="OEL6" s="18"/>
      <c r="OEM6" s="18"/>
      <c r="OEN6" s="18"/>
      <c r="OEO6" s="18"/>
      <c r="OEP6" s="18"/>
      <c r="OEQ6" s="18"/>
      <c r="OER6" s="18"/>
      <c r="OES6" s="18"/>
      <c r="OET6" s="18"/>
      <c r="OEU6" s="18"/>
      <c r="OEV6" s="18"/>
      <c r="OEW6" s="18"/>
      <c r="OEX6" s="18"/>
      <c r="OEY6" s="18"/>
      <c r="OEZ6" s="18"/>
      <c r="OFA6" s="18"/>
      <c r="OFB6" s="18"/>
      <c r="OFC6" s="18"/>
      <c r="OFD6" s="18"/>
      <c r="OFE6" s="18"/>
      <c r="OFF6" s="18"/>
      <c r="OFG6" s="18"/>
      <c r="OFH6" s="18"/>
      <c r="OFI6" s="18"/>
      <c r="OFJ6" s="18"/>
      <c r="OFK6" s="18"/>
      <c r="OFL6" s="18"/>
      <c r="OFM6" s="18"/>
      <c r="OFN6" s="18"/>
      <c r="OFO6" s="18"/>
      <c r="OFP6" s="18"/>
      <c r="OFQ6" s="18"/>
      <c r="OFR6" s="18"/>
      <c r="OFS6" s="18"/>
      <c r="OFT6" s="18"/>
      <c r="OFU6" s="18"/>
      <c r="OFV6" s="18"/>
      <c r="OFW6" s="18"/>
      <c r="OFX6" s="18"/>
      <c r="OFY6" s="18"/>
      <c r="OFZ6" s="18"/>
      <c r="OGA6" s="18"/>
      <c r="OGB6" s="18"/>
      <c r="OGC6" s="18"/>
      <c r="OGD6" s="18"/>
      <c r="OGE6" s="18"/>
      <c r="OGF6" s="18"/>
      <c r="OGG6" s="18"/>
      <c r="OGH6" s="18"/>
      <c r="OGI6" s="18"/>
      <c r="OGJ6" s="18"/>
      <c r="OGK6" s="18"/>
      <c r="OGL6" s="18"/>
      <c r="OGM6" s="18"/>
      <c r="OGN6" s="18"/>
      <c r="OGO6" s="18"/>
      <c r="OGP6" s="18"/>
      <c r="OGQ6" s="18"/>
      <c r="OGR6" s="18"/>
      <c r="OGS6" s="18"/>
      <c r="OGT6" s="18"/>
      <c r="OGU6" s="18"/>
      <c r="OGV6" s="18"/>
      <c r="OGW6" s="18"/>
      <c r="OGX6" s="18"/>
      <c r="OGY6" s="18"/>
      <c r="OGZ6" s="18"/>
      <c r="OHA6" s="18"/>
      <c r="OHB6" s="18"/>
      <c r="OHC6" s="18"/>
      <c r="OHD6" s="18"/>
      <c r="OHE6" s="18"/>
      <c r="OHF6" s="18"/>
      <c r="OHG6" s="18"/>
      <c r="OHH6" s="18"/>
      <c r="OHI6" s="18"/>
      <c r="OHJ6" s="18"/>
      <c r="OHK6" s="18"/>
      <c r="OHL6" s="18"/>
      <c r="OHM6" s="18"/>
      <c r="OHN6" s="18"/>
      <c r="OHO6" s="18"/>
      <c r="OHP6" s="18"/>
      <c r="OHQ6" s="18"/>
      <c r="OHR6" s="18"/>
      <c r="OHS6" s="18"/>
      <c r="OHT6" s="18"/>
      <c r="OHU6" s="18"/>
      <c r="OHV6" s="18"/>
      <c r="OHW6" s="18"/>
      <c r="OHX6" s="18"/>
      <c r="OHY6" s="18"/>
      <c r="OHZ6" s="18"/>
      <c r="OIA6" s="18"/>
      <c r="OIB6" s="18"/>
      <c r="OIC6" s="18"/>
      <c r="OID6" s="18"/>
      <c r="OIE6" s="18"/>
      <c r="OIF6" s="18"/>
      <c r="OIG6" s="18"/>
      <c r="OIH6" s="18"/>
      <c r="OII6" s="18"/>
      <c r="OIJ6" s="18"/>
      <c r="OIK6" s="18"/>
      <c r="OIL6" s="18"/>
      <c r="OIM6" s="18"/>
      <c r="OIN6" s="18"/>
      <c r="OIO6" s="18"/>
      <c r="OIP6" s="18"/>
      <c r="OIQ6" s="18"/>
      <c r="OIR6" s="18"/>
      <c r="OIS6" s="18"/>
      <c r="OIT6" s="18"/>
      <c r="OIU6" s="18"/>
      <c r="OIV6" s="18"/>
      <c r="OIW6" s="18"/>
      <c r="OIX6" s="18"/>
      <c r="OIY6" s="18"/>
      <c r="OIZ6" s="18"/>
      <c r="OJA6" s="18"/>
      <c r="OJB6" s="18"/>
      <c r="OJC6" s="18"/>
      <c r="OJD6" s="18"/>
      <c r="OJE6" s="18"/>
      <c r="OJF6" s="18"/>
      <c r="OJG6" s="18"/>
      <c r="OJH6" s="18"/>
      <c r="OJI6" s="18"/>
      <c r="OJJ6" s="18"/>
      <c r="OJK6" s="18"/>
      <c r="OJL6" s="18"/>
      <c r="OJM6" s="18"/>
      <c r="OJN6" s="18"/>
      <c r="OJO6" s="18"/>
      <c r="OJP6" s="18"/>
      <c r="OJQ6" s="18"/>
      <c r="OJR6" s="18"/>
      <c r="OJS6" s="18"/>
      <c r="OJT6" s="18"/>
      <c r="OJU6" s="18"/>
      <c r="OJV6" s="18"/>
      <c r="OJW6" s="18"/>
      <c r="OJX6" s="18"/>
      <c r="OJY6" s="18"/>
      <c r="OJZ6" s="18"/>
      <c r="OKA6" s="18"/>
      <c r="OKB6" s="18"/>
      <c r="OKC6" s="18"/>
      <c r="OKD6" s="18"/>
      <c r="OKE6" s="18"/>
      <c r="OKF6" s="18"/>
      <c r="OKG6" s="18"/>
      <c r="OKH6" s="18"/>
      <c r="OKI6" s="18"/>
      <c r="OKJ6" s="18"/>
      <c r="OKK6" s="18"/>
      <c r="OKL6" s="18"/>
      <c r="OKM6" s="18"/>
      <c r="OKN6" s="18"/>
      <c r="OKO6" s="18"/>
      <c r="OKP6" s="18"/>
      <c r="OKQ6" s="18"/>
      <c r="OKR6" s="18"/>
      <c r="OKS6" s="18"/>
      <c r="OKT6" s="18"/>
      <c r="OKU6" s="18"/>
      <c r="OKV6" s="18"/>
      <c r="OKW6" s="18"/>
      <c r="OKX6" s="18"/>
      <c r="OKY6" s="18"/>
      <c r="OKZ6" s="18"/>
      <c r="OLA6" s="18"/>
      <c r="OLB6" s="18"/>
      <c r="OLC6" s="18"/>
      <c r="OLD6" s="18"/>
      <c r="OLE6" s="18"/>
      <c r="OLF6" s="18"/>
      <c r="OLG6" s="18"/>
      <c r="OLH6" s="18"/>
      <c r="OLI6" s="18"/>
      <c r="OLJ6" s="18"/>
      <c r="OLK6" s="18"/>
      <c r="OLL6" s="18"/>
      <c r="OLM6" s="18"/>
      <c r="OLN6" s="18"/>
      <c r="OLO6" s="18"/>
      <c r="OLP6" s="18"/>
      <c r="OLQ6" s="18"/>
      <c r="OLR6" s="18"/>
      <c r="OLS6" s="18"/>
      <c r="OLT6" s="18"/>
      <c r="OLU6" s="18"/>
      <c r="OLV6" s="18"/>
      <c r="OLW6" s="18"/>
      <c r="OLX6" s="18"/>
      <c r="OLY6" s="18"/>
      <c r="OLZ6" s="18"/>
      <c r="OMA6" s="18"/>
      <c r="OMB6" s="18"/>
      <c r="OMC6" s="18"/>
      <c r="OMD6" s="18"/>
      <c r="OME6" s="18"/>
      <c r="OMF6" s="18"/>
      <c r="OMG6" s="18"/>
      <c r="OMH6" s="18"/>
      <c r="OMI6" s="18"/>
      <c r="OMJ6" s="18"/>
      <c r="OMK6" s="18"/>
      <c r="OML6" s="18"/>
      <c r="OMM6" s="18"/>
      <c r="OMN6" s="18"/>
      <c r="OMO6" s="18"/>
      <c r="OMP6" s="18"/>
      <c r="OMQ6" s="18"/>
      <c r="OMR6" s="18"/>
      <c r="OMS6" s="18"/>
      <c r="OMT6" s="18"/>
      <c r="OMU6" s="18"/>
      <c r="OMV6" s="18"/>
      <c r="OMW6" s="18"/>
      <c r="OMX6" s="18"/>
      <c r="OMY6" s="18"/>
      <c r="OMZ6" s="18"/>
      <c r="ONA6" s="18"/>
      <c r="ONB6" s="18"/>
      <c r="ONC6" s="18"/>
      <c r="OND6" s="18"/>
      <c r="ONE6" s="18"/>
      <c r="ONF6" s="18"/>
      <c r="ONG6" s="18"/>
      <c r="ONH6" s="18"/>
      <c r="ONI6" s="18"/>
      <c r="ONJ6" s="18"/>
      <c r="ONK6" s="18"/>
      <c r="ONL6" s="18"/>
      <c r="ONM6" s="18"/>
      <c r="ONN6" s="18"/>
      <c r="ONO6" s="18"/>
      <c r="ONP6" s="18"/>
      <c r="ONQ6" s="18"/>
      <c r="ONR6" s="18"/>
      <c r="ONS6" s="18"/>
      <c r="ONT6" s="18"/>
      <c r="ONU6" s="18"/>
      <c r="ONV6" s="18"/>
      <c r="ONW6" s="18"/>
      <c r="ONX6" s="18"/>
      <c r="ONY6" s="18"/>
      <c r="ONZ6" s="18"/>
      <c r="OOA6" s="18"/>
      <c r="OOB6" s="18"/>
      <c r="OOC6" s="18"/>
      <c r="OOD6" s="18"/>
      <c r="OOE6" s="18"/>
      <c r="OOF6" s="18"/>
      <c r="OOG6" s="18"/>
      <c r="OOH6" s="18"/>
      <c r="OOI6" s="18"/>
      <c r="OOJ6" s="18"/>
      <c r="OOK6" s="18"/>
      <c r="OOL6" s="18"/>
      <c r="OOM6" s="18"/>
      <c r="OON6" s="18"/>
      <c r="OOO6" s="18"/>
      <c r="OOP6" s="18"/>
      <c r="OOQ6" s="18"/>
      <c r="OOR6" s="18"/>
      <c r="OOS6" s="18"/>
      <c r="OOT6" s="18"/>
      <c r="OOU6" s="18"/>
      <c r="OOV6" s="18"/>
      <c r="OOW6" s="18"/>
      <c r="OOX6" s="18"/>
      <c r="OOY6" s="18"/>
      <c r="OOZ6" s="18"/>
      <c r="OPA6" s="18"/>
      <c r="OPB6" s="18"/>
      <c r="OPC6" s="18"/>
      <c r="OPD6" s="18"/>
      <c r="OPE6" s="18"/>
      <c r="OPF6" s="18"/>
      <c r="OPG6" s="18"/>
      <c r="OPH6" s="18"/>
      <c r="OPI6" s="18"/>
      <c r="OPJ6" s="18"/>
      <c r="OPK6" s="18"/>
      <c r="OPL6" s="18"/>
      <c r="OPM6" s="18"/>
      <c r="OPN6" s="18"/>
      <c r="OPO6" s="18"/>
      <c r="OPP6" s="18"/>
      <c r="OPQ6" s="18"/>
      <c r="OPR6" s="18"/>
      <c r="OPS6" s="18"/>
      <c r="OPT6" s="18"/>
      <c r="OPU6" s="18"/>
      <c r="OPV6" s="18"/>
      <c r="OPW6" s="18"/>
      <c r="OPX6" s="18"/>
      <c r="OPY6" s="18"/>
      <c r="OPZ6" s="18"/>
      <c r="OQA6" s="18"/>
      <c r="OQB6" s="18"/>
      <c r="OQC6" s="18"/>
      <c r="OQD6" s="18"/>
      <c r="OQE6" s="18"/>
      <c r="OQF6" s="18"/>
      <c r="OQG6" s="18"/>
      <c r="OQH6" s="18"/>
      <c r="OQI6" s="18"/>
      <c r="OQJ6" s="18"/>
      <c r="OQK6" s="18"/>
      <c r="OQL6" s="18"/>
      <c r="OQM6" s="18"/>
      <c r="OQN6" s="18"/>
      <c r="OQO6" s="18"/>
      <c r="OQP6" s="18"/>
      <c r="OQQ6" s="18"/>
      <c r="OQR6" s="18"/>
      <c r="OQS6" s="18"/>
      <c r="OQT6" s="18"/>
      <c r="OQU6" s="18"/>
      <c r="OQV6" s="18"/>
      <c r="OQW6" s="18"/>
      <c r="OQX6" s="18"/>
      <c r="OQY6" s="18"/>
      <c r="OQZ6" s="18"/>
      <c r="ORA6" s="18"/>
      <c r="ORB6" s="18"/>
      <c r="ORC6" s="18"/>
      <c r="ORD6" s="18"/>
      <c r="ORE6" s="18"/>
      <c r="ORF6" s="18"/>
      <c r="ORG6" s="18"/>
      <c r="ORH6" s="18"/>
      <c r="ORI6" s="18"/>
      <c r="ORJ6" s="18"/>
      <c r="ORK6" s="18"/>
      <c r="ORL6" s="18"/>
      <c r="ORM6" s="18"/>
      <c r="ORN6" s="18"/>
      <c r="ORO6" s="18"/>
      <c r="ORP6" s="18"/>
      <c r="ORQ6" s="18"/>
      <c r="ORR6" s="18"/>
      <c r="ORS6" s="18"/>
      <c r="ORT6" s="18"/>
      <c r="ORU6" s="18"/>
      <c r="ORV6" s="18"/>
      <c r="ORW6" s="18"/>
      <c r="ORX6" s="18"/>
      <c r="ORY6" s="18"/>
      <c r="ORZ6" s="18"/>
      <c r="OSA6" s="18"/>
      <c r="OSB6" s="18"/>
      <c r="OSC6" s="18"/>
      <c r="OSD6" s="18"/>
      <c r="OSE6" s="18"/>
      <c r="OSF6" s="18"/>
      <c r="OSG6" s="18"/>
      <c r="OSH6" s="18"/>
      <c r="OSI6" s="18"/>
      <c r="OSJ6" s="18"/>
      <c r="OSK6" s="18"/>
      <c r="OSL6" s="18"/>
      <c r="OSM6" s="18"/>
      <c r="OSN6" s="18"/>
      <c r="OSO6" s="18"/>
      <c r="OSP6" s="18"/>
      <c r="OSQ6" s="18"/>
      <c r="OSR6" s="18"/>
      <c r="OSS6" s="18"/>
      <c r="OST6" s="18"/>
      <c r="OSU6" s="18"/>
      <c r="OSV6" s="18"/>
      <c r="OSW6" s="18"/>
      <c r="OSX6" s="18"/>
      <c r="OSY6" s="18"/>
      <c r="OSZ6" s="18"/>
      <c r="OTA6" s="18"/>
      <c r="OTB6" s="18"/>
      <c r="OTC6" s="18"/>
      <c r="OTD6" s="18"/>
      <c r="OTE6" s="18"/>
      <c r="OTF6" s="18"/>
      <c r="OTG6" s="18"/>
      <c r="OTH6" s="18"/>
      <c r="OTI6" s="18"/>
      <c r="OTJ6" s="18"/>
      <c r="OTK6" s="18"/>
      <c r="OTL6" s="18"/>
      <c r="OTM6" s="18"/>
      <c r="OTN6" s="18"/>
      <c r="OTO6" s="18"/>
      <c r="OTP6" s="18"/>
      <c r="OTQ6" s="18"/>
      <c r="OTR6" s="18"/>
      <c r="OTS6" s="18"/>
      <c r="OTT6" s="18"/>
      <c r="OTU6" s="18"/>
      <c r="OTV6" s="18"/>
      <c r="OTW6" s="18"/>
      <c r="OTX6" s="18"/>
      <c r="OTY6" s="18"/>
      <c r="OTZ6" s="18"/>
      <c r="OUA6" s="18"/>
      <c r="OUB6" s="18"/>
      <c r="OUC6" s="18"/>
      <c r="OUD6" s="18"/>
      <c r="OUE6" s="18"/>
      <c r="OUF6" s="18"/>
      <c r="OUG6" s="18"/>
      <c r="OUH6" s="18"/>
      <c r="OUI6" s="18"/>
      <c r="OUJ6" s="18"/>
      <c r="OUK6" s="18"/>
      <c r="OUL6" s="18"/>
      <c r="OUM6" s="18"/>
      <c r="OUN6" s="18"/>
      <c r="OUO6" s="18"/>
      <c r="OUP6" s="18"/>
      <c r="OUQ6" s="18"/>
      <c r="OUR6" s="18"/>
      <c r="OUS6" s="18"/>
      <c r="OUT6" s="18"/>
      <c r="OUU6" s="18"/>
      <c r="OUV6" s="18"/>
      <c r="OUW6" s="18"/>
      <c r="OUX6" s="18"/>
      <c r="OUY6" s="18"/>
      <c r="OUZ6" s="18"/>
      <c r="OVA6" s="18"/>
      <c r="OVB6" s="18"/>
      <c r="OVC6" s="18"/>
      <c r="OVD6" s="18"/>
      <c r="OVE6" s="18"/>
      <c r="OVF6" s="18"/>
      <c r="OVG6" s="18"/>
      <c r="OVH6" s="18"/>
      <c r="OVI6" s="18"/>
      <c r="OVJ6" s="18"/>
      <c r="OVK6" s="18"/>
      <c r="OVL6" s="18"/>
      <c r="OVM6" s="18"/>
      <c r="OVN6" s="18"/>
      <c r="OVO6" s="18"/>
      <c r="OVP6" s="18"/>
      <c r="OVQ6" s="18"/>
      <c r="OVR6" s="18"/>
      <c r="OVS6" s="18"/>
      <c r="OVT6" s="18"/>
      <c r="OVU6" s="18"/>
      <c r="OVV6" s="18"/>
      <c r="OVW6" s="18"/>
      <c r="OVX6" s="18"/>
      <c r="OVY6" s="18"/>
      <c r="OVZ6" s="18"/>
      <c r="OWA6" s="18"/>
      <c r="OWB6" s="18"/>
      <c r="OWC6" s="18"/>
      <c r="OWD6" s="18"/>
      <c r="OWE6" s="18"/>
      <c r="OWF6" s="18"/>
      <c r="OWG6" s="18"/>
      <c r="OWH6" s="18"/>
      <c r="OWI6" s="18"/>
      <c r="OWJ6" s="18"/>
      <c r="OWK6" s="18"/>
      <c r="OWL6" s="18"/>
      <c r="OWM6" s="18"/>
      <c r="OWN6" s="18"/>
      <c r="OWO6" s="18"/>
      <c r="OWP6" s="18"/>
      <c r="OWQ6" s="18"/>
      <c r="OWR6" s="18"/>
      <c r="OWS6" s="18"/>
      <c r="OWT6" s="18"/>
      <c r="OWU6" s="18"/>
      <c r="OWV6" s="18"/>
      <c r="OWW6" s="18"/>
      <c r="OWX6" s="18"/>
      <c r="OWY6" s="18"/>
      <c r="OWZ6" s="18"/>
      <c r="OXA6" s="18"/>
      <c r="OXB6" s="18"/>
      <c r="OXC6" s="18"/>
      <c r="OXD6" s="18"/>
      <c r="OXE6" s="18"/>
      <c r="OXF6" s="18"/>
      <c r="OXG6" s="18"/>
      <c r="OXH6" s="18"/>
      <c r="OXI6" s="18"/>
      <c r="OXJ6" s="18"/>
      <c r="OXK6" s="18"/>
      <c r="OXL6" s="18"/>
      <c r="OXM6" s="18"/>
      <c r="OXN6" s="18"/>
      <c r="OXO6" s="18"/>
      <c r="OXP6" s="18"/>
      <c r="OXQ6" s="18"/>
      <c r="OXR6" s="18"/>
      <c r="OXS6" s="18"/>
      <c r="OXT6" s="18"/>
      <c r="OXU6" s="18"/>
      <c r="OXV6" s="18"/>
      <c r="OXW6" s="18"/>
      <c r="OXX6" s="18"/>
      <c r="OXY6" s="18"/>
      <c r="OXZ6" s="18"/>
      <c r="OYA6" s="18"/>
      <c r="OYB6" s="18"/>
      <c r="OYC6" s="18"/>
      <c r="OYD6" s="18"/>
      <c r="OYE6" s="18"/>
      <c r="OYF6" s="18"/>
      <c r="OYG6" s="18"/>
      <c r="OYH6" s="18"/>
      <c r="OYI6" s="18"/>
      <c r="OYJ6" s="18"/>
      <c r="OYK6" s="18"/>
      <c r="OYL6" s="18"/>
      <c r="OYM6" s="18"/>
      <c r="OYN6" s="18"/>
      <c r="OYO6" s="18"/>
      <c r="OYP6" s="18"/>
      <c r="OYQ6" s="18"/>
      <c r="OYR6" s="18"/>
      <c r="OYS6" s="18"/>
      <c r="OYT6" s="18"/>
      <c r="OYU6" s="18"/>
      <c r="OYV6" s="18"/>
      <c r="OYW6" s="18"/>
      <c r="OYX6" s="18"/>
      <c r="OYY6" s="18"/>
      <c r="OYZ6" s="18"/>
      <c r="OZA6" s="18"/>
      <c r="OZB6" s="18"/>
      <c r="OZC6" s="18"/>
      <c r="OZD6" s="18"/>
      <c r="OZE6" s="18"/>
      <c r="OZF6" s="18"/>
      <c r="OZG6" s="18"/>
      <c r="OZH6" s="18"/>
      <c r="OZI6" s="18"/>
      <c r="OZJ6" s="18"/>
      <c r="OZK6" s="18"/>
      <c r="OZL6" s="18"/>
      <c r="OZM6" s="18"/>
      <c r="OZN6" s="18"/>
      <c r="OZO6" s="18"/>
      <c r="OZP6" s="18"/>
      <c r="OZQ6" s="18"/>
      <c r="OZR6" s="18"/>
      <c r="OZS6" s="18"/>
      <c r="OZT6" s="18"/>
      <c r="OZU6" s="18"/>
      <c r="OZV6" s="18"/>
      <c r="OZW6" s="18"/>
      <c r="OZX6" s="18"/>
      <c r="OZY6" s="18"/>
      <c r="OZZ6" s="18"/>
      <c r="PAA6" s="18"/>
      <c r="PAB6" s="18"/>
      <c r="PAC6" s="18"/>
      <c r="PAD6" s="18"/>
      <c r="PAE6" s="18"/>
      <c r="PAF6" s="18"/>
      <c r="PAG6" s="18"/>
      <c r="PAH6" s="18"/>
      <c r="PAI6" s="18"/>
      <c r="PAJ6" s="18"/>
      <c r="PAK6" s="18"/>
      <c r="PAL6" s="18"/>
      <c r="PAM6" s="18"/>
      <c r="PAN6" s="18"/>
      <c r="PAO6" s="18"/>
      <c r="PAP6" s="18"/>
      <c r="PAQ6" s="18"/>
      <c r="PAR6" s="18"/>
      <c r="PAS6" s="18"/>
      <c r="PAT6" s="18"/>
      <c r="PAU6" s="18"/>
      <c r="PAV6" s="18"/>
      <c r="PAW6" s="18"/>
      <c r="PAX6" s="18"/>
      <c r="PAY6" s="18"/>
      <c r="PAZ6" s="18"/>
      <c r="PBA6" s="18"/>
      <c r="PBB6" s="18"/>
      <c r="PBC6" s="18"/>
      <c r="PBD6" s="18"/>
      <c r="PBE6" s="18"/>
      <c r="PBF6" s="18"/>
      <c r="PBG6" s="18"/>
      <c r="PBH6" s="18"/>
      <c r="PBI6" s="18"/>
      <c r="PBJ6" s="18"/>
      <c r="PBK6" s="18"/>
      <c r="PBL6" s="18"/>
      <c r="PBM6" s="18"/>
      <c r="PBN6" s="18"/>
      <c r="PBO6" s="18"/>
      <c r="PBP6" s="18"/>
      <c r="PBQ6" s="18"/>
      <c r="PBR6" s="18"/>
      <c r="PBS6" s="18"/>
      <c r="PBT6" s="18"/>
      <c r="PBU6" s="18"/>
      <c r="PBV6" s="18"/>
      <c r="PBW6" s="18"/>
      <c r="PBX6" s="18"/>
      <c r="PBY6" s="18"/>
      <c r="PBZ6" s="18"/>
      <c r="PCA6" s="18"/>
      <c r="PCB6" s="18"/>
      <c r="PCC6" s="18"/>
      <c r="PCD6" s="18"/>
      <c r="PCE6" s="18"/>
      <c r="PCF6" s="18"/>
      <c r="PCG6" s="18"/>
      <c r="PCH6" s="18"/>
      <c r="PCI6" s="18"/>
      <c r="PCJ6" s="18"/>
      <c r="PCK6" s="18"/>
      <c r="PCL6" s="18"/>
      <c r="PCM6" s="18"/>
      <c r="PCN6" s="18"/>
      <c r="PCO6" s="18"/>
      <c r="PCP6" s="18"/>
      <c r="PCQ6" s="18"/>
      <c r="PCR6" s="18"/>
      <c r="PCS6" s="18"/>
      <c r="PCT6" s="18"/>
      <c r="PCU6" s="18"/>
      <c r="PCV6" s="18"/>
      <c r="PCW6" s="18"/>
      <c r="PCX6" s="18"/>
      <c r="PCY6" s="18"/>
      <c r="PCZ6" s="18"/>
      <c r="PDA6" s="18"/>
      <c r="PDB6" s="18"/>
      <c r="PDC6" s="18"/>
      <c r="PDD6" s="18"/>
      <c r="PDE6" s="18"/>
      <c r="PDF6" s="18"/>
      <c r="PDG6" s="18"/>
      <c r="PDH6" s="18"/>
      <c r="PDI6" s="18"/>
      <c r="PDJ6" s="18"/>
      <c r="PDK6" s="18"/>
      <c r="PDL6" s="18"/>
      <c r="PDM6" s="18"/>
      <c r="PDN6" s="18"/>
      <c r="PDO6" s="18"/>
      <c r="PDP6" s="18"/>
      <c r="PDQ6" s="18"/>
      <c r="PDR6" s="18"/>
      <c r="PDS6" s="18"/>
      <c r="PDT6" s="18"/>
      <c r="PDU6" s="18"/>
      <c r="PDV6" s="18"/>
      <c r="PDW6" s="18"/>
      <c r="PDX6" s="18"/>
      <c r="PDY6" s="18"/>
      <c r="PDZ6" s="18"/>
      <c r="PEA6" s="18"/>
      <c r="PEB6" s="18"/>
      <c r="PEC6" s="18"/>
      <c r="PED6" s="18"/>
      <c r="PEE6" s="18"/>
      <c r="PEF6" s="18"/>
      <c r="PEG6" s="18"/>
      <c r="PEH6" s="18"/>
      <c r="PEI6" s="18"/>
      <c r="PEJ6" s="18"/>
      <c r="PEK6" s="18"/>
      <c r="PEL6" s="18"/>
      <c r="PEM6" s="18"/>
      <c r="PEN6" s="18"/>
      <c r="PEO6" s="18"/>
      <c r="PEP6" s="18"/>
      <c r="PEQ6" s="18"/>
      <c r="PER6" s="18"/>
      <c r="PES6" s="18"/>
      <c r="PET6" s="18"/>
      <c r="PEU6" s="18"/>
      <c r="PEV6" s="18"/>
      <c r="PEW6" s="18"/>
      <c r="PEX6" s="18"/>
      <c r="PEY6" s="18"/>
      <c r="PEZ6" s="18"/>
      <c r="PFA6" s="18"/>
      <c r="PFB6" s="18"/>
      <c r="PFC6" s="18"/>
      <c r="PFD6" s="18"/>
      <c r="PFE6" s="18"/>
      <c r="PFF6" s="18"/>
      <c r="PFG6" s="18"/>
      <c r="PFH6" s="18"/>
      <c r="PFI6" s="18"/>
      <c r="PFJ6" s="18"/>
      <c r="PFK6" s="18"/>
      <c r="PFL6" s="18"/>
      <c r="PFM6" s="18"/>
      <c r="PFN6" s="18"/>
      <c r="PFO6" s="18"/>
      <c r="PFP6" s="18"/>
      <c r="PFQ6" s="18"/>
      <c r="PFR6" s="18"/>
      <c r="PFS6" s="18"/>
      <c r="PFT6" s="18"/>
      <c r="PFU6" s="18"/>
      <c r="PFV6" s="18"/>
      <c r="PFW6" s="18"/>
      <c r="PFX6" s="18"/>
      <c r="PFY6" s="18"/>
      <c r="PFZ6" s="18"/>
      <c r="PGA6" s="18"/>
      <c r="PGB6" s="18"/>
      <c r="PGC6" s="18"/>
      <c r="PGD6" s="18"/>
      <c r="PGE6" s="18"/>
      <c r="PGF6" s="18"/>
      <c r="PGG6" s="18"/>
      <c r="PGH6" s="18"/>
      <c r="PGI6" s="18"/>
      <c r="PGJ6" s="18"/>
      <c r="PGK6" s="18"/>
      <c r="PGL6" s="18"/>
      <c r="PGM6" s="18"/>
      <c r="PGN6" s="18"/>
      <c r="PGO6" s="18"/>
      <c r="PGP6" s="18"/>
      <c r="PGQ6" s="18"/>
      <c r="PGR6" s="18"/>
      <c r="PGS6" s="18"/>
      <c r="PGT6" s="18"/>
      <c r="PGU6" s="18"/>
      <c r="PGV6" s="18"/>
      <c r="PGW6" s="18"/>
      <c r="PGX6" s="18"/>
      <c r="PGY6" s="18"/>
      <c r="PGZ6" s="18"/>
      <c r="PHA6" s="18"/>
      <c r="PHB6" s="18"/>
      <c r="PHC6" s="18"/>
      <c r="PHD6" s="18"/>
      <c r="PHE6" s="18"/>
      <c r="PHF6" s="18"/>
      <c r="PHG6" s="18"/>
      <c r="PHH6" s="18"/>
      <c r="PHI6" s="18"/>
      <c r="PHJ6" s="18"/>
      <c r="PHK6" s="18"/>
      <c r="PHL6" s="18"/>
      <c r="PHM6" s="18"/>
      <c r="PHN6" s="18"/>
      <c r="PHO6" s="18"/>
      <c r="PHP6" s="18"/>
      <c r="PHQ6" s="18"/>
      <c r="PHR6" s="18"/>
      <c r="PHS6" s="18"/>
      <c r="PHT6" s="18"/>
      <c r="PHU6" s="18"/>
      <c r="PHV6" s="18"/>
      <c r="PHW6" s="18"/>
      <c r="PHX6" s="18"/>
      <c r="PHY6" s="18"/>
      <c r="PHZ6" s="18"/>
      <c r="PIA6" s="18"/>
      <c r="PIB6" s="18"/>
      <c r="PIC6" s="18"/>
      <c r="PID6" s="18"/>
      <c r="PIE6" s="18"/>
      <c r="PIF6" s="18"/>
      <c r="PIG6" s="18"/>
      <c r="PIH6" s="18"/>
      <c r="PII6" s="18"/>
      <c r="PIJ6" s="18"/>
      <c r="PIK6" s="18"/>
      <c r="PIL6" s="18"/>
      <c r="PIM6" s="18"/>
      <c r="PIN6" s="18"/>
      <c r="PIO6" s="18"/>
      <c r="PIP6" s="18"/>
      <c r="PIQ6" s="18"/>
      <c r="PIR6" s="18"/>
      <c r="PIS6" s="18"/>
      <c r="PIT6" s="18"/>
      <c r="PIU6" s="18"/>
      <c r="PIV6" s="18"/>
      <c r="PIW6" s="18"/>
      <c r="PIX6" s="18"/>
      <c r="PIY6" s="18"/>
      <c r="PIZ6" s="18"/>
      <c r="PJA6" s="18"/>
      <c r="PJB6" s="18"/>
      <c r="PJC6" s="18"/>
      <c r="PJD6" s="18"/>
      <c r="PJE6" s="18"/>
      <c r="PJF6" s="18"/>
      <c r="PJG6" s="18"/>
      <c r="PJH6" s="18"/>
      <c r="PJI6" s="18"/>
      <c r="PJJ6" s="18"/>
      <c r="PJK6" s="18"/>
      <c r="PJL6" s="18"/>
      <c r="PJM6" s="18"/>
      <c r="PJN6" s="18"/>
      <c r="PJO6" s="18"/>
      <c r="PJP6" s="18"/>
      <c r="PJQ6" s="18"/>
      <c r="PJR6" s="18"/>
      <c r="PJS6" s="18"/>
      <c r="PJT6" s="18"/>
      <c r="PJU6" s="18"/>
      <c r="PJV6" s="18"/>
      <c r="PJW6" s="18"/>
      <c r="PJX6" s="18"/>
      <c r="PJY6" s="18"/>
      <c r="PJZ6" s="18"/>
      <c r="PKA6" s="18"/>
      <c r="PKB6" s="18"/>
      <c r="PKC6" s="18"/>
      <c r="PKD6" s="18"/>
      <c r="PKE6" s="18"/>
      <c r="PKF6" s="18"/>
      <c r="PKG6" s="18"/>
      <c r="PKH6" s="18"/>
      <c r="PKI6" s="18"/>
      <c r="PKJ6" s="18"/>
      <c r="PKK6" s="18"/>
      <c r="PKL6" s="18"/>
      <c r="PKM6" s="18"/>
      <c r="PKN6" s="18"/>
      <c r="PKO6" s="18"/>
      <c r="PKP6" s="18"/>
      <c r="PKQ6" s="18"/>
      <c r="PKR6" s="18"/>
      <c r="PKS6" s="18"/>
      <c r="PKT6" s="18"/>
      <c r="PKU6" s="18"/>
      <c r="PKV6" s="18"/>
      <c r="PKW6" s="18"/>
      <c r="PKX6" s="18"/>
      <c r="PKY6" s="18"/>
      <c r="PKZ6" s="18"/>
      <c r="PLA6" s="18"/>
      <c r="PLB6" s="18"/>
      <c r="PLC6" s="18"/>
      <c r="PLD6" s="18"/>
      <c r="PLE6" s="18"/>
      <c r="PLF6" s="18"/>
      <c r="PLG6" s="18"/>
      <c r="PLH6" s="18"/>
      <c r="PLI6" s="18"/>
      <c r="PLJ6" s="18"/>
      <c r="PLK6" s="18"/>
      <c r="PLL6" s="18"/>
      <c r="PLM6" s="18"/>
      <c r="PLN6" s="18"/>
      <c r="PLO6" s="18"/>
      <c r="PLP6" s="18"/>
      <c r="PLQ6" s="18"/>
      <c r="PLR6" s="18"/>
      <c r="PLS6" s="18"/>
      <c r="PLT6" s="18"/>
      <c r="PLU6" s="18"/>
      <c r="PLV6" s="18"/>
      <c r="PLW6" s="18"/>
      <c r="PLX6" s="18"/>
      <c r="PLY6" s="18"/>
      <c r="PLZ6" s="18"/>
      <c r="PMA6" s="18"/>
      <c r="PMB6" s="18"/>
      <c r="PMC6" s="18"/>
      <c r="PMD6" s="18"/>
      <c r="PME6" s="18"/>
      <c r="PMF6" s="18"/>
      <c r="PMG6" s="18"/>
      <c r="PMH6" s="18"/>
      <c r="PMI6" s="18"/>
      <c r="PMJ6" s="18"/>
      <c r="PMK6" s="18"/>
      <c r="PML6" s="18"/>
      <c r="PMM6" s="18"/>
      <c r="PMN6" s="18"/>
      <c r="PMO6" s="18"/>
      <c r="PMP6" s="18"/>
      <c r="PMQ6" s="18"/>
      <c r="PMR6" s="18"/>
      <c r="PMS6" s="18"/>
      <c r="PMT6" s="18"/>
      <c r="PMU6" s="18"/>
      <c r="PMV6" s="18"/>
      <c r="PMW6" s="18"/>
      <c r="PMX6" s="18"/>
      <c r="PMY6" s="18"/>
      <c r="PMZ6" s="18"/>
      <c r="PNA6" s="18"/>
      <c r="PNB6" s="18"/>
      <c r="PNC6" s="18"/>
      <c r="PND6" s="18"/>
      <c r="PNE6" s="18"/>
      <c r="PNF6" s="18"/>
      <c r="PNG6" s="18"/>
      <c r="PNH6" s="18"/>
      <c r="PNI6" s="18"/>
      <c r="PNJ6" s="18"/>
      <c r="PNK6" s="18"/>
      <c r="PNL6" s="18"/>
      <c r="PNM6" s="18"/>
      <c r="PNN6" s="18"/>
      <c r="PNO6" s="18"/>
      <c r="PNP6" s="18"/>
      <c r="PNQ6" s="18"/>
      <c r="PNR6" s="18"/>
      <c r="PNS6" s="18"/>
      <c r="PNT6" s="18"/>
      <c r="PNU6" s="18"/>
      <c r="PNV6" s="18"/>
      <c r="PNW6" s="18"/>
      <c r="PNX6" s="18"/>
      <c r="PNY6" s="18"/>
      <c r="PNZ6" s="18"/>
      <c r="POA6" s="18"/>
      <c r="POB6" s="18"/>
      <c r="POC6" s="18"/>
      <c r="POD6" s="18"/>
      <c r="POE6" s="18"/>
      <c r="POF6" s="18"/>
      <c r="POG6" s="18"/>
      <c r="POH6" s="18"/>
      <c r="POI6" s="18"/>
      <c r="POJ6" s="18"/>
      <c r="POK6" s="18"/>
      <c r="POL6" s="18"/>
      <c r="POM6" s="18"/>
      <c r="PON6" s="18"/>
      <c r="POO6" s="18"/>
      <c r="POP6" s="18"/>
      <c r="POQ6" s="18"/>
      <c r="POR6" s="18"/>
      <c r="POS6" s="18"/>
      <c r="POT6" s="18"/>
      <c r="POU6" s="18"/>
      <c r="POV6" s="18"/>
      <c r="POW6" s="18"/>
      <c r="POX6" s="18"/>
      <c r="POY6" s="18"/>
      <c r="POZ6" s="18"/>
      <c r="PPA6" s="18"/>
      <c r="PPB6" s="18"/>
      <c r="PPC6" s="18"/>
      <c r="PPD6" s="18"/>
      <c r="PPE6" s="18"/>
      <c r="PPF6" s="18"/>
      <c r="PPG6" s="18"/>
      <c r="PPH6" s="18"/>
      <c r="PPI6" s="18"/>
      <c r="PPJ6" s="18"/>
      <c r="PPK6" s="18"/>
      <c r="PPL6" s="18"/>
      <c r="PPM6" s="18"/>
      <c r="PPN6" s="18"/>
      <c r="PPO6" s="18"/>
      <c r="PPP6" s="18"/>
      <c r="PPQ6" s="18"/>
      <c r="PPR6" s="18"/>
      <c r="PPS6" s="18"/>
      <c r="PPT6" s="18"/>
      <c r="PPU6" s="18"/>
      <c r="PPV6" s="18"/>
      <c r="PPW6" s="18"/>
      <c r="PPX6" s="18"/>
      <c r="PPY6" s="18"/>
      <c r="PPZ6" s="18"/>
      <c r="PQA6" s="18"/>
      <c r="PQB6" s="18"/>
      <c r="PQC6" s="18"/>
      <c r="PQD6" s="18"/>
      <c r="PQE6" s="18"/>
      <c r="PQF6" s="18"/>
      <c r="PQG6" s="18"/>
      <c r="PQH6" s="18"/>
      <c r="PQI6" s="18"/>
      <c r="PQJ6" s="18"/>
      <c r="PQK6" s="18"/>
      <c r="PQL6" s="18"/>
      <c r="PQM6" s="18"/>
      <c r="PQN6" s="18"/>
      <c r="PQO6" s="18"/>
      <c r="PQP6" s="18"/>
      <c r="PQQ6" s="18"/>
      <c r="PQR6" s="18"/>
      <c r="PQS6" s="18"/>
      <c r="PQT6" s="18"/>
      <c r="PQU6" s="18"/>
      <c r="PQV6" s="18"/>
      <c r="PQW6" s="18"/>
      <c r="PQX6" s="18"/>
      <c r="PQY6" s="18"/>
      <c r="PQZ6" s="18"/>
      <c r="PRA6" s="18"/>
      <c r="PRB6" s="18"/>
      <c r="PRC6" s="18"/>
      <c r="PRD6" s="18"/>
      <c r="PRE6" s="18"/>
      <c r="PRF6" s="18"/>
      <c r="PRG6" s="18"/>
      <c r="PRH6" s="18"/>
      <c r="PRI6" s="18"/>
      <c r="PRJ6" s="18"/>
      <c r="PRK6" s="18"/>
      <c r="PRL6" s="18"/>
      <c r="PRM6" s="18"/>
      <c r="PRN6" s="18"/>
      <c r="PRO6" s="18"/>
      <c r="PRP6" s="18"/>
      <c r="PRQ6" s="18"/>
      <c r="PRR6" s="18"/>
      <c r="PRS6" s="18"/>
      <c r="PRT6" s="18"/>
      <c r="PRU6" s="18"/>
      <c r="PRV6" s="18"/>
      <c r="PRW6" s="18"/>
      <c r="PRX6" s="18"/>
      <c r="PRY6" s="18"/>
      <c r="PRZ6" s="18"/>
      <c r="PSA6" s="18"/>
      <c r="PSB6" s="18"/>
      <c r="PSC6" s="18"/>
      <c r="PSD6" s="18"/>
      <c r="PSE6" s="18"/>
      <c r="PSF6" s="18"/>
      <c r="PSG6" s="18"/>
      <c r="PSH6" s="18"/>
      <c r="PSI6" s="18"/>
      <c r="PSJ6" s="18"/>
      <c r="PSK6" s="18"/>
      <c r="PSL6" s="18"/>
      <c r="PSM6" s="18"/>
      <c r="PSN6" s="18"/>
      <c r="PSO6" s="18"/>
      <c r="PSP6" s="18"/>
      <c r="PSQ6" s="18"/>
      <c r="PSR6" s="18"/>
      <c r="PSS6" s="18"/>
      <c r="PST6" s="18"/>
      <c r="PSU6" s="18"/>
      <c r="PSV6" s="18"/>
      <c r="PSW6" s="18"/>
      <c r="PSX6" s="18"/>
      <c r="PSY6" s="18"/>
      <c r="PSZ6" s="18"/>
      <c r="PTA6" s="18"/>
      <c r="PTB6" s="18"/>
      <c r="PTC6" s="18"/>
      <c r="PTD6" s="18"/>
      <c r="PTE6" s="18"/>
      <c r="PTF6" s="18"/>
      <c r="PTG6" s="18"/>
      <c r="PTH6" s="18"/>
      <c r="PTI6" s="18"/>
      <c r="PTJ6" s="18"/>
      <c r="PTK6" s="18"/>
      <c r="PTL6" s="18"/>
      <c r="PTM6" s="18"/>
      <c r="PTN6" s="18"/>
      <c r="PTO6" s="18"/>
      <c r="PTP6" s="18"/>
      <c r="PTQ6" s="18"/>
      <c r="PTR6" s="18"/>
      <c r="PTS6" s="18"/>
      <c r="PTT6" s="18"/>
      <c r="PTU6" s="18"/>
      <c r="PTV6" s="18"/>
      <c r="PTW6" s="18"/>
      <c r="PTX6" s="18"/>
      <c r="PTY6" s="18"/>
      <c r="PTZ6" s="18"/>
      <c r="PUA6" s="18"/>
      <c r="PUB6" s="18"/>
      <c r="PUC6" s="18"/>
      <c r="PUD6" s="18"/>
      <c r="PUE6" s="18"/>
      <c r="PUF6" s="18"/>
      <c r="PUG6" s="18"/>
      <c r="PUH6" s="18"/>
      <c r="PUI6" s="18"/>
      <c r="PUJ6" s="18"/>
      <c r="PUK6" s="18"/>
      <c r="PUL6" s="18"/>
      <c r="PUM6" s="18"/>
      <c r="PUN6" s="18"/>
      <c r="PUO6" s="18"/>
      <c r="PUP6" s="18"/>
      <c r="PUQ6" s="18"/>
      <c r="PUR6" s="18"/>
      <c r="PUS6" s="18"/>
      <c r="PUT6" s="18"/>
      <c r="PUU6" s="18"/>
      <c r="PUV6" s="18"/>
      <c r="PUW6" s="18"/>
      <c r="PUX6" s="18"/>
      <c r="PUY6" s="18"/>
      <c r="PUZ6" s="18"/>
      <c r="PVA6" s="18"/>
      <c r="PVB6" s="18"/>
      <c r="PVC6" s="18"/>
      <c r="PVD6" s="18"/>
      <c r="PVE6" s="18"/>
      <c r="PVF6" s="18"/>
      <c r="PVG6" s="18"/>
      <c r="PVH6" s="18"/>
      <c r="PVI6" s="18"/>
      <c r="PVJ6" s="18"/>
      <c r="PVK6" s="18"/>
      <c r="PVL6" s="18"/>
      <c r="PVM6" s="18"/>
      <c r="PVN6" s="18"/>
      <c r="PVO6" s="18"/>
      <c r="PVP6" s="18"/>
      <c r="PVQ6" s="18"/>
      <c r="PVR6" s="18"/>
      <c r="PVS6" s="18"/>
      <c r="PVT6" s="18"/>
      <c r="PVU6" s="18"/>
      <c r="PVV6" s="18"/>
      <c r="PVW6" s="18"/>
      <c r="PVX6" s="18"/>
      <c r="PVY6" s="18"/>
      <c r="PVZ6" s="18"/>
      <c r="PWA6" s="18"/>
      <c r="PWB6" s="18"/>
      <c r="PWC6" s="18"/>
      <c r="PWD6" s="18"/>
      <c r="PWE6" s="18"/>
      <c r="PWF6" s="18"/>
      <c r="PWG6" s="18"/>
      <c r="PWH6" s="18"/>
      <c r="PWI6" s="18"/>
      <c r="PWJ6" s="18"/>
      <c r="PWK6" s="18"/>
      <c r="PWL6" s="18"/>
      <c r="PWM6" s="18"/>
      <c r="PWN6" s="18"/>
      <c r="PWO6" s="18"/>
      <c r="PWP6" s="18"/>
      <c r="PWQ6" s="18"/>
      <c r="PWR6" s="18"/>
      <c r="PWS6" s="18"/>
      <c r="PWT6" s="18"/>
      <c r="PWU6" s="18"/>
      <c r="PWV6" s="18"/>
      <c r="PWW6" s="18"/>
      <c r="PWX6" s="18"/>
      <c r="PWY6" s="18"/>
      <c r="PWZ6" s="18"/>
      <c r="PXA6" s="18"/>
      <c r="PXB6" s="18"/>
      <c r="PXC6" s="18"/>
      <c r="PXD6" s="18"/>
      <c r="PXE6" s="18"/>
      <c r="PXF6" s="18"/>
      <c r="PXG6" s="18"/>
      <c r="PXH6" s="18"/>
      <c r="PXI6" s="18"/>
      <c r="PXJ6" s="18"/>
      <c r="PXK6" s="18"/>
      <c r="PXL6" s="18"/>
      <c r="PXM6" s="18"/>
      <c r="PXN6" s="18"/>
      <c r="PXO6" s="18"/>
      <c r="PXP6" s="18"/>
      <c r="PXQ6" s="18"/>
      <c r="PXR6" s="18"/>
      <c r="PXS6" s="18"/>
      <c r="PXT6" s="18"/>
      <c r="PXU6" s="18"/>
      <c r="PXV6" s="18"/>
      <c r="PXW6" s="18"/>
      <c r="PXX6" s="18"/>
      <c r="PXY6" s="18"/>
      <c r="PXZ6" s="18"/>
      <c r="PYA6" s="18"/>
      <c r="PYB6" s="18"/>
      <c r="PYC6" s="18"/>
      <c r="PYD6" s="18"/>
      <c r="PYE6" s="18"/>
      <c r="PYF6" s="18"/>
      <c r="PYG6" s="18"/>
      <c r="PYH6" s="18"/>
      <c r="PYI6" s="18"/>
      <c r="PYJ6" s="18"/>
      <c r="PYK6" s="18"/>
      <c r="PYL6" s="18"/>
      <c r="PYM6" s="18"/>
      <c r="PYN6" s="18"/>
      <c r="PYO6" s="18"/>
      <c r="PYP6" s="18"/>
      <c r="PYQ6" s="18"/>
      <c r="PYR6" s="18"/>
      <c r="PYS6" s="18"/>
      <c r="PYT6" s="18"/>
      <c r="PYU6" s="18"/>
      <c r="PYV6" s="18"/>
      <c r="PYW6" s="18"/>
      <c r="PYX6" s="18"/>
      <c r="PYY6" s="18"/>
      <c r="PYZ6" s="18"/>
      <c r="PZA6" s="18"/>
      <c r="PZB6" s="18"/>
      <c r="PZC6" s="18"/>
      <c r="PZD6" s="18"/>
      <c r="PZE6" s="18"/>
      <c r="PZF6" s="18"/>
      <c r="PZG6" s="18"/>
      <c r="PZH6" s="18"/>
      <c r="PZI6" s="18"/>
      <c r="PZJ6" s="18"/>
      <c r="PZK6" s="18"/>
      <c r="PZL6" s="18"/>
      <c r="PZM6" s="18"/>
      <c r="PZN6" s="18"/>
      <c r="PZO6" s="18"/>
      <c r="PZP6" s="18"/>
      <c r="PZQ6" s="18"/>
      <c r="PZR6" s="18"/>
      <c r="PZS6" s="18"/>
      <c r="PZT6" s="18"/>
      <c r="PZU6" s="18"/>
      <c r="PZV6" s="18"/>
      <c r="PZW6" s="18"/>
      <c r="PZX6" s="18"/>
      <c r="PZY6" s="18"/>
      <c r="PZZ6" s="18"/>
      <c r="QAA6" s="18"/>
      <c r="QAB6" s="18"/>
      <c r="QAC6" s="18"/>
      <c r="QAD6" s="18"/>
      <c r="QAE6" s="18"/>
      <c r="QAF6" s="18"/>
      <c r="QAG6" s="18"/>
      <c r="QAH6" s="18"/>
      <c r="QAI6" s="18"/>
      <c r="QAJ6" s="18"/>
      <c r="QAK6" s="18"/>
      <c r="QAL6" s="18"/>
      <c r="QAM6" s="18"/>
      <c r="QAN6" s="18"/>
      <c r="QAO6" s="18"/>
      <c r="QAP6" s="18"/>
      <c r="QAQ6" s="18"/>
      <c r="QAR6" s="18"/>
      <c r="QAS6" s="18"/>
      <c r="QAT6" s="18"/>
      <c r="QAU6" s="18"/>
      <c r="QAV6" s="18"/>
      <c r="QAW6" s="18"/>
      <c r="QAX6" s="18"/>
      <c r="QAY6" s="18"/>
      <c r="QAZ6" s="18"/>
      <c r="QBA6" s="18"/>
      <c r="QBB6" s="18"/>
      <c r="QBC6" s="18"/>
      <c r="QBD6" s="18"/>
      <c r="QBE6" s="18"/>
      <c r="QBF6" s="18"/>
      <c r="QBG6" s="18"/>
      <c r="QBH6" s="18"/>
      <c r="QBI6" s="18"/>
      <c r="QBJ6" s="18"/>
      <c r="QBK6" s="18"/>
      <c r="QBL6" s="18"/>
      <c r="QBM6" s="18"/>
      <c r="QBN6" s="18"/>
      <c r="QBO6" s="18"/>
      <c r="QBP6" s="18"/>
      <c r="QBQ6" s="18"/>
      <c r="QBR6" s="18"/>
      <c r="QBS6" s="18"/>
      <c r="QBT6" s="18"/>
      <c r="QBU6" s="18"/>
      <c r="QBV6" s="18"/>
      <c r="QBW6" s="18"/>
      <c r="QBX6" s="18"/>
      <c r="QBY6" s="18"/>
      <c r="QBZ6" s="18"/>
      <c r="QCA6" s="18"/>
      <c r="QCB6" s="18"/>
      <c r="QCC6" s="18"/>
      <c r="QCD6" s="18"/>
      <c r="QCE6" s="18"/>
      <c r="QCF6" s="18"/>
      <c r="QCG6" s="18"/>
      <c r="QCH6" s="18"/>
      <c r="QCI6" s="18"/>
      <c r="QCJ6" s="18"/>
      <c r="QCK6" s="18"/>
      <c r="QCL6" s="18"/>
      <c r="QCM6" s="18"/>
      <c r="QCN6" s="18"/>
      <c r="QCO6" s="18"/>
      <c r="QCP6" s="18"/>
      <c r="QCQ6" s="18"/>
      <c r="QCR6" s="18"/>
      <c r="QCS6" s="18"/>
      <c r="QCT6" s="18"/>
      <c r="QCU6" s="18"/>
      <c r="QCV6" s="18"/>
      <c r="QCW6" s="18"/>
      <c r="QCX6" s="18"/>
      <c r="QCY6" s="18"/>
      <c r="QCZ6" s="18"/>
      <c r="QDA6" s="18"/>
      <c r="QDB6" s="18"/>
      <c r="QDC6" s="18"/>
      <c r="QDD6" s="18"/>
      <c r="QDE6" s="18"/>
      <c r="QDF6" s="18"/>
      <c r="QDG6" s="18"/>
      <c r="QDH6" s="18"/>
      <c r="QDI6" s="18"/>
      <c r="QDJ6" s="18"/>
      <c r="QDK6" s="18"/>
      <c r="QDL6" s="18"/>
      <c r="QDM6" s="18"/>
      <c r="QDN6" s="18"/>
      <c r="QDO6" s="18"/>
      <c r="QDP6" s="18"/>
      <c r="QDQ6" s="18"/>
      <c r="QDR6" s="18"/>
      <c r="QDS6" s="18"/>
      <c r="QDT6" s="18"/>
      <c r="QDU6" s="18"/>
      <c r="QDV6" s="18"/>
      <c r="QDW6" s="18"/>
      <c r="QDX6" s="18"/>
      <c r="QDY6" s="18"/>
      <c r="QDZ6" s="18"/>
      <c r="QEA6" s="18"/>
      <c r="QEB6" s="18"/>
      <c r="QEC6" s="18"/>
      <c r="QED6" s="18"/>
      <c r="QEE6" s="18"/>
      <c r="QEF6" s="18"/>
      <c r="QEG6" s="18"/>
      <c r="QEH6" s="18"/>
      <c r="QEI6" s="18"/>
      <c r="QEJ6" s="18"/>
      <c r="QEK6" s="18"/>
      <c r="QEL6" s="18"/>
      <c r="QEM6" s="18"/>
      <c r="QEN6" s="18"/>
      <c r="QEO6" s="18"/>
      <c r="QEP6" s="18"/>
      <c r="QEQ6" s="18"/>
      <c r="QER6" s="18"/>
      <c r="QES6" s="18"/>
      <c r="QET6" s="18"/>
      <c r="QEU6" s="18"/>
      <c r="QEV6" s="18"/>
      <c r="QEW6" s="18"/>
      <c r="QEX6" s="18"/>
      <c r="QEY6" s="18"/>
      <c r="QEZ6" s="18"/>
      <c r="QFA6" s="18"/>
      <c r="QFB6" s="18"/>
      <c r="QFC6" s="18"/>
      <c r="QFD6" s="18"/>
      <c r="QFE6" s="18"/>
      <c r="QFF6" s="18"/>
      <c r="QFG6" s="18"/>
      <c r="QFH6" s="18"/>
      <c r="QFI6" s="18"/>
      <c r="QFJ6" s="18"/>
      <c r="QFK6" s="18"/>
      <c r="QFL6" s="18"/>
      <c r="QFM6" s="18"/>
      <c r="QFN6" s="18"/>
      <c r="QFO6" s="18"/>
      <c r="QFP6" s="18"/>
      <c r="QFQ6" s="18"/>
      <c r="QFR6" s="18"/>
      <c r="QFS6" s="18"/>
      <c r="QFT6" s="18"/>
      <c r="QFU6" s="18"/>
      <c r="QFV6" s="18"/>
      <c r="QFW6" s="18"/>
      <c r="QFX6" s="18"/>
      <c r="QFY6" s="18"/>
      <c r="QFZ6" s="18"/>
      <c r="QGA6" s="18"/>
      <c r="QGB6" s="18"/>
      <c r="QGC6" s="18"/>
      <c r="QGD6" s="18"/>
      <c r="QGE6" s="18"/>
      <c r="QGF6" s="18"/>
      <c r="QGG6" s="18"/>
      <c r="QGH6" s="18"/>
      <c r="QGI6" s="18"/>
      <c r="QGJ6" s="18"/>
      <c r="QGK6" s="18"/>
      <c r="QGL6" s="18"/>
      <c r="QGM6" s="18"/>
      <c r="QGN6" s="18"/>
      <c r="QGO6" s="18"/>
      <c r="QGP6" s="18"/>
      <c r="QGQ6" s="18"/>
      <c r="QGR6" s="18"/>
      <c r="QGS6" s="18"/>
      <c r="QGT6" s="18"/>
      <c r="QGU6" s="18"/>
      <c r="QGV6" s="18"/>
      <c r="QGW6" s="18"/>
      <c r="QGX6" s="18"/>
      <c r="QGY6" s="18"/>
      <c r="QGZ6" s="18"/>
      <c r="QHA6" s="18"/>
      <c r="QHB6" s="18"/>
      <c r="QHC6" s="18"/>
      <c r="QHD6" s="18"/>
      <c r="QHE6" s="18"/>
      <c r="QHF6" s="18"/>
      <c r="QHG6" s="18"/>
      <c r="QHH6" s="18"/>
      <c r="QHI6" s="18"/>
      <c r="QHJ6" s="18"/>
      <c r="QHK6" s="18"/>
      <c r="QHL6" s="18"/>
      <c r="QHM6" s="18"/>
      <c r="QHN6" s="18"/>
      <c r="QHO6" s="18"/>
      <c r="QHP6" s="18"/>
      <c r="QHQ6" s="18"/>
      <c r="QHR6" s="18"/>
      <c r="QHS6" s="18"/>
      <c r="QHT6" s="18"/>
      <c r="QHU6" s="18"/>
      <c r="QHV6" s="18"/>
      <c r="QHW6" s="18"/>
      <c r="QHX6" s="18"/>
      <c r="QHY6" s="18"/>
      <c r="QHZ6" s="18"/>
      <c r="QIA6" s="18"/>
      <c r="QIB6" s="18"/>
      <c r="QIC6" s="18"/>
      <c r="QID6" s="18"/>
      <c r="QIE6" s="18"/>
      <c r="QIF6" s="18"/>
      <c r="QIG6" s="18"/>
      <c r="QIH6" s="18"/>
      <c r="QII6" s="18"/>
      <c r="QIJ6" s="18"/>
      <c r="QIK6" s="18"/>
      <c r="QIL6" s="18"/>
      <c r="QIM6" s="18"/>
      <c r="QIN6" s="18"/>
      <c r="QIO6" s="18"/>
      <c r="QIP6" s="18"/>
      <c r="QIQ6" s="18"/>
      <c r="QIR6" s="18"/>
      <c r="QIS6" s="18"/>
      <c r="QIT6" s="18"/>
      <c r="QIU6" s="18"/>
      <c r="QIV6" s="18"/>
      <c r="QIW6" s="18"/>
      <c r="QIX6" s="18"/>
      <c r="QIY6" s="18"/>
      <c r="QIZ6" s="18"/>
      <c r="QJA6" s="18"/>
      <c r="QJB6" s="18"/>
      <c r="QJC6" s="18"/>
      <c r="QJD6" s="18"/>
      <c r="QJE6" s="18"/>
      <c r="QJF6" s="18"/>
      <c r="QJG6" s="18"/>
      <c r="QJH6" s="18"/>
      <c r="QJI6" s="18"/>
      <c r="QJJ6" s="18"/>
      <c r="QJK6" s="18"/>
      <c r="QJL6" s="18"/>
      <c r="QJM6" s="18"/>
      <c r="QJN6" s="18"/>
      <c r="QJO6" s="18"/>
      <c r="QJP6" s="18"/>
      <c r="QJQ6" s="18"/>
      <c r="QJR6" s="18"/>
      <c r="QJS6" s="18"/>
      <c r="QJT6" s="18"/>
      <c r="QJU6" s="18"/>
      <c r="QJV6" s="18"/>
      <c r="QJW6" s="18"/>
      <c r="QJX6" s="18"/>
      <c r="QJY6" s="18"/>
      <c r="QJZ6" s="18"/>
      <c r="QKA6" s="18"/>
      <c r="QKB6" s="18"/>
      <c r="QKC6" s="18"/>
      <c r="QKD6" s="18"/>
      <c r="QKE6" s="18"/>
      <c r="QKF6" s="18"/>
      <c r="QKG6" s="18"/>
      <c r="QKH6" s="18"/>
      <c r="QKI6" s="18"/>
      <c r="QKJ6" s="18"/>
      <c r="QKK6" s="18"/>
      <c r="QKL6" s="18"/>
      <c r="QKM6" s="18"/>
      <c r="QKN6" s="18"/>
      <c r="QKO6" s="18"/>
      <c r="QKP6" s="18"/>
      <c r="QKQ6" s="18"/>
      <c r="QKR6" s="18"/>
      <c r="QKS6" s="18"/>
      <c r="QKT6" s="18"/>
      <c r="QKU6" s="18"/>
      <c r="QKV6" s="18"/>
      <c r="QKW6" s="18"/>
      <c r="QKX6" s="18"/>
      <c r="QKY6" s="18"/>
      <c r="QKZ6" s="18"/>
      <c r="QLA6" s="18"/>
      <c r="QLB6" s="18"/>
      <c r="QLC6" s="18"/>
      <c r="QLD6" s="18"/>
      <c r="QLE6" s="18"/>
      <c r="QLF6" s="18"/>
      <c r="QLG6" s="18"/>
      <c r="QLH6" s="18"/>
      <c r="QLI6" s="18"/>
      <c r="QLJ6" s="18"/>
      <c r="QLK6" s="18"/>
      <c r="QLL6" s="18"/>
      <c r="QLM6" s="18"/>
      <c r="QLN6" s="18"/>
      <c r="QLO6" s="18"/>
      <c r="QLP6" s="18"/>
      <c r="QLQ6" s="18"/>
      <c r="QLR6" s="18"/>
      <c r="QLS6" s="18"/>
      <c r="QLT6" s="18"/>
      <c r="QLU6" s="18"/>
      <c r="QLV6" s="18"/>
      <c r="QLW6" s="18"/>
      <c r="QLX6" s="18"/>
      <c r="QLY6" s="18"/>
      <c r="QLZ6" s="18"/>
      <c r="QMA6" s="18"/>
      <c r="QMB6" s="18"/>
      <c r="QMC6" s="18"/>
      <c r="QMD6" s="18"/>
      <c r="QME6" s="18"/>
      <c r="QMF6" s="18"/>
      <c r="QMG6" s="18"/>
      <c r="QMH6" s="18"/>
      <c r="QMI6" s="18"/>
      <c r="QMJ6" s="18"/>
      <c r="QMK6" s="18"/>
      <c r="QML6" s="18"/>
      <c r="QMM6" s="18"/>
      <c r="QMN6" s="18"/>
      <c r="QMO6" s="18"/>
      <c r="QMP6" s="18"/>
      <c r="QMQ6" s="18"/>
      <c r="QMR6" s="18"/>
      <c r="QMS6" s="18"/>
      <c r="QMT6" s="18"/>
      <c r="QMU6" s="18"/>
      <c r="QMV6" s="18"/>
      <c r="QMW6" s="18"/>
      <c r="QMX6" s="18"/>
      <c r="QMY6" s="18"/>
      <c r="QMZ6" s="18"/>
      <c r="QNA6" s="18"/>
      <c r="QNB6" s="18"/>
      <c r="QNC6" s="18"/>
      <c r="QND6" s="18"/>
      <c r="QNE6" s="18"/>
      <c r="QNF6" s="18"/>
      <c r="QNG6" s="18"/>
      <c r="QNH6" s="18"/>
      <c r="QNI6" s="18"/>
      <c r="QNJ6" s="18"/>
      <c r="QNK6" s="18"/>
      <c r="QNL6" s="18"/>
      <c r="QNM6" s="18"/>
      <c r="QNN6" s="18"/>
      <c r="QNO6" s="18"/>
      <c r="QNP6" s="18"/>
      <c r="QNQ6" s="18"/>
      <c r="QNR6" s="18"/>
      <c r="QNS6" s="18"/>
      <c r="QNT6" s="18"/>
      <c r="QNU6" s="18"/>
      <c r="QNV6" s="18"/>
      <c r="QNW6" s="18"/>
      <c r="QNX6" s="18"/>
      <c r="QNY6" s="18"/>
      <c r="QNZ6" s="18"/>
      <c r="QOA6" s="18"/>
      <c r="QOB6" s="18"/>
      <c r="QOC6" s="18"/>
      <c r="QOD6" s="18"/>
      <c r="QOE6" s="18"/>
      <c r="QOF6" s="18"/>
      <c r="QOG6" s="18"/>
      <c r="QOH6" s="18"/>
      <c r="QOI6" s="18"/>
      <c r="QOJ6" s="18"/>
      <c r="QOK6" s="18"/>
      <c r="QOL6" s="18"/>
      <c r="QOM6" s="18"/>
      <c r="QON6" s="18"/>
      <c r="QOO6" s="18"/>
      <c r="QOP6" s="18"/>
      <c r="QOQ6" s="18"/>
      <c r="QOR6" s="18"/>
      <c r="QOS6" s="18"/>
      <c r="QOT6" s="18"/>
      <c r="QOU6" s="18"/>
      <c r="QOV6" s="18"/>
      <c r="QOW6" s="18"/>
      <c r="QOX6" s="18"/>
      <c r="QOY6" s="18"/>
      <c r="QOZ6" s="18"/>
      <c r="QPA6" s="18"/>
      <c r="QPB6" s="18"/>
      <c r="QPC6" s="18"/>
      <c r="QPD6" s="18"/>
      <c r="QPE6" s="18"/>
      <c r="QPF6" s="18"/>
      <c r="QPG6" s="18"/>
      <c r="QPH6" s="18"/>
      <c r="QPI6" s="18"/>
      <c r="QPJ6" s="18"/>
      <c r="QPK6" s="18"/>
      <c r="QPL6" s="18"/>
      <c r="QPM6" s="18"/>
      <c r="QPN6" s="18"/>
      <c r="QPO6" s="18"/>
      <c r="QPP6" s="18"/>
      <c r="QPQ6" s="18"/>
      <c r="QPR6" s="18"/>
      <c r="QPS6" s="18"/>
      <c r="QPT6" s="18"/>
      <c r="QPU6" s="18"/>
      <c r="QPV6" s="18"/>
      <c r="QPW6" s="18"/>
      <c r="QPX6" s="18"/>
      <c r="QPY6" s="18"/>
      <c r="QPZ6" s="18"/>
      <c r="QQA6" s="18"/>
      <c r="QQB6" s="18"/>
      <c r="QQC6" s="18"/>
      <c r="QQD6" s="18"/>
      <c r="QQE6" s="18"/>
      <c r="QQF6" s="18"/>
      <c r="QQG6" s="18"/>
      <c r="QQH6" s="18"/>
      <c r="QQI6" s="18"/>
      <c r="QQJ6" s="18"/>
      <c r="QQK6" s="18"/>
      <c r="QQL6" s="18"/>
      <c r="QQM6" s="18"/>
      <c r="QQN6" s="18"/>
      <c r="QQO6" s="18"/>
      <c r="QQP6" s="18"/>
      <c r="QQQ6" s="18"/>
      <c r="QQR6" s="18"/>
      <c r="QQS6" s="18"/>
      <c r="QQT6" s="18"/>
      <c r="QQU6" s="18"/>
      <c r="QQV6" s="18"/>
      <c r="QQW6" s="18"/>
      <c r="QQX6" s="18"/>
      <c r="QQY6" s="18"/>
      <c r="QQZ6" s="18"/>
      <c r="QRA6" s="18"/>
      <c r="QRB6" s="18"/>
      <c r="QRC6" s="18"/>
      <c r="QRD6" s="18"/>
      <c r="QRE6" s="18"/>
      <c r="QRF6" s="18"/>
      <c r="QRG6" s="18"/>
      <c r="QRH6" s="18"/>
      <c r="QRI6" s="18"/>
      <c r="QRJ6" s="18"/>
      <c r="QRK6" s="18"/>
      <c r="QRL6" s="18"/>
      <c r="QRM6" s="18"/>
      <c r="QRN6" s="18"/>
      <c r="QRO6" s="18"/>
      <c r="QRP6" s="18"/>
      <c r="QRQ6" s="18"/>
      <c r="QRR6" s="18"/>
      <c r="QRS6" s="18"/>
      <c r="QRT6" s="18"/>
      <c r="QRU6" s="18"/>
      <c r="QRV6" s="18"/>
      <c r="QRW6" s="18"/>
      <c r="QRX6" s="18"/>
      <c r="QRY6" s="18"/>
      <c r="QRZ6" s="18"/>
      <c r="QSA6" s="18"/>
      <c r="QSB6" s="18"/>
      <c r="QSC6" s="18"/>
      <c r="QSD6" s="18"/>
      <c r="QSE6" s="18"/>
      <c r="QSF6" s="18"/>
      <c r="QSG6" s="18"/>
      <c r="QSH6" s="18"/>
      <c r="QSI6" s="18"/>
      <c r="QSJ6" s="18"/>
      <c r="QSK6" s="18"/>
      <c r="QSL6" s="18"/>
      <c r="QSM6" s="18"/>
      <c r="QSN6" s="18"/>
      <c r="QSO6" s="18"/>
      <c r="QSP6" s="18"/>
      <c r="QSQ6" s="18"/>
      <c r="QSR6" s="18"/>
      <c r="QSS6" s="18"/>
      <c r="QST6" s="18"/>
      <c r="QSU6" s="18"/>
      <c r="QSV6" s="18"/>
      <c r="QSW6" s="18"/>
      <c r="QSX6" s="18"/>
      <c r="QSY6" s="18"/>
      <c r="QSZ6" s="18"/>
      <c r="QTA6" s="18"/>
      <c r="QTB6" s="18"/>
      <c r="QTC6" s="18"/>
      <c r="QTD6" s="18"/>
      <c r="QTE6" s="18"/>
      <c r="QTF6" s="18"/>
      <c r="QTG6" s="18"/>
      <c r="QTH6" s="18"/>
      <c r="QTI6" s="18"/>
      <c r="QTJ6" s="18"/>
      <c r="QTK6" s="18"/>
      <c r="QTL6" s="18"/>
      <c r="QTM6" s="18"/>
      <c r="QTN6" s="18"/>
      <c r="QTO6" s="18"/>
      <c r="QTP6" s="18"/>
      <c r="QTQ6" s="18"/>
      <c r="QTR6" s="18"/>
      <c r="QTS6" s="18"/>
      <c r="QTT6" s="18"/>
      <c r="QTU6" s="18"/>
      <c r="QTV6" s="18"/>
      <c r="QTW6" s="18"/>
      <c r="QTX6" s="18"/>
      <c r="QTY6" s="18"/>
      <c r="QTZ6" s="18"/>
      <c r="QUA6" s="18"/>
      <c r="QUB6" s="18"/>
      <c r="QUC6" s="18"/>
      <c r="QUD6" s="18"/>
      <c r="QUE6" s="18"/>
      <c r="QUF6" s="18"/>
      <c r="QUG6" s="18"/>
      <c r="QUH6" s="18"/>
      <c r="QUI6" s="18"/>
      <c r="QUJ6" s="18"/>
      <c r="QUK6" s="18"/>
      <c r="QUL6" s="18"/>
      <c r="QUM6" s="18"/>
      <c r="QUN6" s="18"/>
      <c r="QUO6" s="18"/>
      <c r="QUP6" s="18"/>
      <c r="QUQ6" s="18"/>
      <c r="QUR6" s="18"/>
      <c r="QUS6" s="18"/>
      <c r="QUT6" s="18"/>
      <c r="QUU6" s="18"/>
      <c r="QUV6" s="18"/>
      <c r="QUW6" s="18"/>
      <c r="QUX6" s="18"/>
      <c r="QUY6" s="18"/>
      <c r="QUZ6" s="18"/>
      <c r="QVA6" s="18"/>
      <c r="QVB6" s="18"/>
      <c r="QVC6" s="18"/>
      <c r="QVD6" s="18"/>
      <c r="QVE6" s="18"/>
      <c r="QVF6" s="18"/>
      <c r="QVG6" s="18"/>
      <c r="QVH6" s="18"/>
      <c r="QVI6" s="18"/>
      <c r="QVJ6" s="18"/>
      <c r="QVK6" s="18"/>
      <c r="QVL6" s="18"/>
      <c r="QVM6" s="18"/>
      <c r="QVN6" s="18"/>
      <c r="QVO6" s="18"/>
      <c r="QVP6" s="18"/>
      <c r="QVQ6" s="18"/>
      <c r="QVR6" s="18"/>
      <c r="QVS6" s="18"/>
      <c r="QVT6" s="18"/>
      <c r="QVU6" s="18"/>
      <c r="QVV6" s="18"/>
      <c r="QVW6" s="18"/>
      <c r="QVX6" s="18"/>
      <c r="QVY6" s="18"/>
      <c r="QVZ6" s="18"/>
      <c r="QWA6" s="18"/>
      <c r="QWB6" s="18"/>
      <c r="QWC6" s="18"/>
      <c r="QWD6" s="18"/>
      <c r="QWE6" s="18"/>
      <c r="QWF6" s="18"/>
      <c r="QWG6" s="18"/>
      <c r="QWH6" s="18"/>
      <c r="QWI6" s="18"/>
      <c r="QWJ6" s="18"/>
      <c r="QWK6" s="18"/>
      <c r="QWL6" s="18"/>
      <c r="QWM6" s="18"/>
      <c r="QWN6" s="18"/>
      <c r="QWO6" s="18"/>
      <c r="QWP6" s="18"/>
      <c r="QWQ6" s="18"/>
      <c r="QWR6" s="18"/>
      <c r="QWS6" s="18"/>
      <c r="QWT6" s="18"/>
      <c r="QWU6" s="18"/>
      <c r="QWV6" s="18"/>
      <c r="QWW6" s="18"/>
      <c r="QWX6" s="18"/>
      <c r="QWY6" s="18"/>
      <c r="QWZ6" s="18"/>
      <c r="QXA6" s="18"/>
      <c r="QXB6" s="18"/>
      <c r="QXC6" s="18"/>
      <c r="QXD6" s="18"/>
      <c r="QXE6" s="18"/>
      <c r="QXF6" s="18"/>
      <c r="QXG6" s="18"/>
      <c r="QXH6" s="18"/>
      <c r="QXI6" s="18"/>
      <c r="QXJ6" s="18"/>
      <c r="QXK6" s="18"/>
      <c r="QXL6" s="18"/>
      <c r="QXM6" s="18"/>
      <c r="QXN6" s="18"/>
      <c r="QXO6" s="18"/>
      <c r="QXP6" s="18"/>
      <c r="QXQ6" s="18"/>
      <c r="QXR6" s="18"/>
      <c r="QXS6" s="18"/>
      <c r="QXT6" s="18"/>
      <c r="QXU6" s="18"/>
      <c r="QXV6" s="18"/>
      <c r="QXW6" s="18"/>
      <c r="QXX6" s="18"/>
      <c r="QXY6" s="18"/>
      <c r="QXZ6" s="18"/>
      <c r="QYA6" s="18"/>
      <c r="QYB6" s="18"/>
      <c r="QYC6" s="18"/>
      <c r="QYD6" s="18"/>
      <c r="QYE6" s="18"/>
      <c r="QYF6" s="18"/>
      <c r="QYG6" s="18"/>
      <c r="QYH6" s="18"/>
      <c r="QYI6" s="18"/>
      <c r="QYJ6" s="18"/>
      <c r="QYK6" s="18"/>
      <c r="QYL6" s="18"/>
      <c r="QYM6" s="18"/>
      <c r="QYN6" s="18"/>
      <c r="QYO6" s="18"/>
      <c r="QYP6" s="18"/>
      <c r="QYQ6" s="18"/>
      <c r="QYR6" s="18"/>
      <c r="QYS6" s="18"/>
      <c r="QYT6" s="18"/>
      <c r="QYU6" s="18"/>
      <c r="QYV6" s="18"/>
      <c r="QYW6" s="18"/>
      <c r="QYX6" s="18"/>
      <c r="QYY6" s="18"/>
      <c r="QYZ6" s="18"/>
      <c r="QZA6" s="18"/>
      <c r="QZB6" s="18"/>
      <c r="QZC6" s="18"/>
      <c r="QZD6" s="18"/>
      <c r="QZE6" s="18"/>
      <c r="QZF6" s="18"/>
      <c r="QZG6" s="18"/>
      <c r="QZH6" s="18"/>
      <c r="QZI6" s="18"/>
      <c r="QZJ6" s="18"/>
      <c r="QZK6" s="18"/>
      <c r="QZL6" s="18"/>
      <c r="QZM6" s="18"/>
      <c r="QZN6" s="18"/>
      <c r="QZO6" s="18"/>
      <c r="QZP6" s="18"/>
      <c r="QZQ6" s="18"/>
      <c r="QZR6" s="18"/>
      <c r="QZS6" s="18"/>
      <c r="QZT6" s="18"/>
      <c r="QZU6" s="18"/>
      <c r="QZV6" s="18"/>
      <c r="QZW6" s="18"/>
      <c r="QZX6" s="18"/>
      <c r="QZY6" s="18"/>
      <c r="QZZ6" s="18"/>
      <c r="RAA6" s="18"/>
      <c r="RAB6" s="18"/>
      <c r="RAC6" s="18"/>
      <c r="RAD6" s="18"/>
      <c r="RAE6" s="18"/>
      <c r="RAF6" s="18"/>
      <c r="RAG6" s="18"/>
      <c r="RAH6" s="18"/>
      <c r="RAI6" s="18"/>
      <c r="RAJ6" s="18"/>
      <c r="RAK6" s="18"/>
      <c r="RAL6" s="18"/>
      <c r="RAM6" s="18"/>
      <c r="RAN6" s="18"/>
      <c r="RAO6" s="18"/>
      <c r="RAP6" s="18"/>
      <c r="RAQ6" s="18"/>
      <c r="RAR6" s="18"/>
      <c r="RAS6" s="18"/>
      <c r="RAT6" s="18"/>
      <c r="RAU6" s="18"/>
      <c r="RAV6" s="18"/>
      <c r="RAW6" s="18"/>
      <c r="RAX6" s="18"/>
      <c r="RAY6" s="18"/>
      <c r="RAZ6" s="18"/>
      <c r="RBA6" s="18"/>
      <c r="RBB6" s="18"/>
      <c r="RBC6" s="18"/>
      <c r="RBD6" s="18"/>
      <c r="RBE6" s="18"/>
      <c r="RBF6" s="18"/>
      <c r="RBG6" s="18"/>
      <c r="RBH6" s="18"/>
      <c r="RBI6" s="18"/>
      <c r="RBJ6" s="18"/>
      <c r="RBK6" s="18"/>
      <c r="RBL6" s="18"/>
      <c r="RBM6" s="18"/>
      <c r="RBN6" s="18"/>
      <c r="RBO6" s="18"/>
      <c r="RBP6" s="18"/>
      <c r="RBQ6" s="18"/>
      <c r="RBR6" s="18"/>
      <c r="RBS6" s="18"/>
      <c r="RBT6" s="18"/>
      <c r="RBU6" s="18"/>
      <c r="RBV6" s="18"/>
      <c r="RBW6" s="18"/>
      <c r="RBX6" s="18"/>
      <c r="RBY6" s="18"/>
      <c r="RBZ6" s="18"/>
      <c r="RCA6" s="18"/>
      <c r="RCB6" s="18"/>
      <c r="RCC6" s="18"/>
      <c r="RCD6" s="18"/>
      <c r="RCE6" s="18"/>
      <c r="RCF6" s="18"/>
      <c r="RCG6" s="18"/>
      <c r="RCH6" s="18"/>
      <c r="RCI6" s="18"/>
      <c r="RCJ6" s="18"/>
      <c r="RCK6" s="18"/>
      <c r="RCL6" s="18"/>
      <c r="RCM6" s="18"/>
      <c r="RCN6" s="18"/>
      <c r="RCO6" s="18"/>
      <c r="RCP6" s="18"/>
      <c r="RCQ6" s="18"/>
      <c r="RCR6" s="18"/>
      <c r="RCS6" s="18"/>
      <c r="RCT6" s="18"/>
      <c r="RCU6" s="18"/>
      <c r="RCV6" s="18"/>
      <c r="RCW6" s="18"/>
      <c r="RCX6" s="18"/>
      <c r="RCY6" s="18"/>
      <c r="RCZ6" s="18"/>
      <c r="RDA6" s="18"/>
      <c r="RDB6" s="18"/>
      <c r="RDC6" s="18"/>
      <c r="RDD6" s="18"/>
      <c r="RDE6" s="18"/>
      <c r="RDF6" s="18"/>
      <c r="RDG6" s="18"/>
      <c r="RDH6" s="18"/>
      <c r="RDI6" s="18"/>
      <c r="RDJ6" s="18"/>
      <c r="RDK6" s="18"/>
      <c r="RDL6" s="18"/>
      <c r="RDM6" s="18"/>
      <c r="RDN6" s="18"/>
      <c r="RDO6" s="18"/>
      <c r="RDP6" s="18"/>
      <c r="RDQ6" s="18"/>
      <c r="RDR6" s="18"/>
      <c r="RDS6" s="18"/>
      <c r="RDT6" s="18"/>
      <c r="RDU6" s="18"/>
      <c r="RDV6" s="18"/>
      <c r="RDW6" s="18"/>
      <c r="RDX6" s="18"/>
      <c r="RDY6" s="18"/>
      <c r="RDZ6" s="18"/>
      <c r="REA6" s="18"/>
      <c r="REB6" s="18"/>
      <c r="REC6" s="18"/>
      <c r="RED6" s="18"/>
      <c r="REE6" s="18"/>
      <c r="REF6" s="18"/>
      <c r="REG6" s="18"/>
      <c r="REH6" s="18"/>
      <c r="REI6" s="18"/>
      <c r="REJ6" s="18"/>
      <c r="REK6" s="18"/>
      <c r="REL6" s="18"/>
      <c r="REM6" s="18"/>
      <c r="REN6" s="18"/>
      <c r="REO6" s="18"/>
      <c r="REP6" s="18"/>
      <c r="REQ6" s="18"/>
      <c r="RER6" s="18"/>
      <c r="RES6" s="18"/>
      <c r="RET6" s="18"/>
      <c r="REU6" s="18"/>
      <c r="REV6" s="18"/>
      <c r="REW6" s="18"/>
      <c r="REX6" s="18"/>
      <c r="REY6" s="18"/>
      <c r="REZ6" s="18"/>
      <c r="RFA6" s="18"/>
      <c r="RFB6" s="18"/>
      <c r="RFC6" s="18"/>
      <c r="RFD6" s="18"/>
      <c r="RFE6" s="18"/>
      <c r="RFF6" s="18"/>
      <c r="RFG6" s="18"/>
      <c r="RFH6" s="18"/>
      <c r="RFI6" s="18"/>
      <c r="RFJ6" s="18"/>
      <c r="RFK6" s="18"/>
      <c r="RFL6" s="18"/>
      <c r="RFM6" s="18"/>
      <c r="RFN6" s="18"/>
      <c r="RFO6" s="18"/>
      <c r="RFP6" s="18"/>
      <c r="RFQ6" s="18"/>
      <c r="RFR6" s="18"/>
      <c r="RFS6" s="18"/>
      <c r="RFT6" s="18"/>
      <c r="RFU6" s="18"/>
      <c r="RFV6" s="18"/>
      <c r="RFW6" s="18"/>
      <c r="RFX6" s="18"/>
      <c r="RFY6" s="18"/>
      <c r="RFZ6" s="18"/>
      <c r="RGA6" s="18"/>
      <c r="RGB6" s="18"/>
      <c r="RGC6" s="18"/>
      <c r="RGD6" s="18"/>
      <c r="RGE6" s="18"/>
      <c r="RGF6" s="18"/>
      <c r="RGG6" s="18"/>
      <c r="RGH6" s="18"/>
      <c r="RGI6" s="18"/>
      <c r="RGJ6" s="18"/>
      <c r="RGK6" s="18"/>
      <c r="RGL6" s="18"/>
      <c r="RGM6" s="18"/>
      <c r="RGN6" s="18"/>
      <c r="RGO6" s="18"/>
      <c r="RGP6" s="18"/>
      <c r="RGQ6" s="18"/>
      <c r="RGR6" s="18"/>
      <c r="RGS6" s="18"/>
      <c r="RGT6" s="18"/>
      <c r="RGU6" s="18"/>
      <c r="RGV6" s="18"/>
      <c r="RGW6" s="18"/>
      <c r="RGX6" s="18"/>
      <c r="RGY6" s="18"/>
      <c r="RGZ6" s="18"/>
      <c r="RHA6" s="18"/>
      <c r="RHB6" s="18"/>
      <c r="RHC6" s="18"/>
      <c r="RHD6" s="18"/>
      <c r="RHE6" s="18"/>
      <c r="RHF6" s="18"/>
      <c r="RHG6" s="18"/>
      <c r="RHH6" s="18"/>
      <c r="RHI6" s="18"/>
      <c r="RHJ6" s="18"/>
      <c r="RHK6" s="18"/>
      <c r="RHL6" s="18"/>
      <c r="RHM6" s="18"/>
      <c r="RHN6" s="18"/>
      <c r="RHO6" s="18"/>
      <c r="RHP6" s="18"/>
      <c r="RHQ6" s="18"/>
      <c r="RHR6" s="18"/>
      <c r="RHS6" s="18"/>
      <c r="RHT6" s="18"/>
      <c r="RHU6" s="18"/>
      <c r="RHV6" s="18"/>
      <c r="RHW6" s="18"/>
      <c r="RHX6" s="18"/>
      <c r="RHY6" s="18"/>
      <c r="RHZ6" s="18"/>
      <c r="RIA6" s="18"/>
      <c r="RIB6" s="18"/>
      <c r="RIC6" s="18"/>
      <c r="RID6" s="18"/>
      <c r="RIE6" s="18"/>
      <c r="RIF6" s="18"/>
      <c r="RIG6" s="18"/>
      <c r="RIH6" s="18"/>
      <c r="RII6" s="18"/>
      <c r="RIJ6" s="18"/>
      <c r="RIK6" s="18"/>
      <c r="RIL6" s="18"/>
      <c r="RIM6" s="18"/>
      <c r="RIN6" s="18"/>
      <c r="RIO6" s="18"/>
      <c r="RIP6" s="18"/>
      <c r="RIQ6" s="18"/>
      <c r="RIR6" s="18"/>
      <c r="RIS6" s="18"/>
      <c r="RIT6" s="18"/>
      <c r="RIU6" s="18"/>
      <c r="RIV6" s="18"/>
      <c r="RIW6" s="18"/>
      <c r="RIX6" s="18"/>
      <c r="RIY6" s="18"/>
      <c r="RIZ6" s="18"/>
      <c r="RJA6" s="18"/>
      <c r="RJB6" s="18"/>
      <c r="RJC6" s="18"/>
      <c r="RJD6" s="18"/>
      <c r="RJE6" s="18"/>
      <c r="RJF6" s="18"/>
      <c r="RJG6" s="18"/>
      <c r="RJH6" s="18"/>
      <c r="RJI6" s="18"/>
      <c r="RJJ6" s="18"/>
      <c r="RJK6" s="18"/>
      <c r="RJL6" s="18"/>
      <c r="RJM6" s="18"/>
      <c r="RJN6" s="18"/>
      <c r="RJO6" s="18"/>
      <c r="RJP6" s="18"/>
      <c r="RJQ6" s="18"/>
      <c r="RJR6" s="18"/>
      <c r="RJS6" s="18"/>
      <c r="RJT6" s="18"/>
      <c r="RJU6" s="18"/>
      <c r="RJV6" s="18"/>
      <c r="RJW6" s="18"/>
      <c r="RJX6" s="18"/>
      <c r="RJY6" s="18"/>
      <c r="RJZ6" s="18"/>
      <c r="RKA6" s="18"/>
      <c r="RKB6" s="18"/>
      <c r="RKC6" s="18"/>
      <c r="RKD6" s="18"/>
      <c r="RKE6" s="18"/>
      <c r="RKF6" s="18"/>
      <c r="RKG6" s="18"/>
      <c r="RKH6" s="18"/>
      <c r="RKI6" s="18"/>
      <c r="RKJ6" s="18"/>
      <c r="RKK6" s="18"/>
      <c r="RKL6" s="18"/>
      <c r="RKM6" s="18"/>
      <c r="RKN6" s="18"/>
      <c r="RKO6" s="18"/>
      <c r="RKP6" s="18"/>
      <c r="RKQ6" s="18"/>
      <c r="RKR6" s="18"/>
      <c r="RKS6" s="18"/>
      <c r="RKT6" s="18"/>
      <c r="RKU6" s="18"/>
      <c r="RKV6" s="18"/>
      <c r="RKW6" s="18"/>
      <c r="RKX6" s="18"/>
      <c r="RKY6" s="18"/>
      <c r="RKZ6" s="18"/>
      <c r="RLA6" s="18"/>
      <c r="RLB6" s="18"/>
      <c r="RLC6" s="18"/>
      <c r="RLD6" s="18"/>
      <c r="RLE6" s="18"/>
      <c r="RLF6" s="18"/>
      <c r="RLG6" s="18"/>
      <c r="RLH6" s="18"/>
      <c r="RLI6" s="18"/>
      <c r="RLJ6" s="18"/>
      <c r="RLK6" s="18"/>
      <c r="RLL6" s="18"/>
      <c r="RLM6" s="18"/>
      <c r="RLN6" s="18"/>
      <c r="RLO6" s="18"/>
      <c r="RLP6" s="18"/>
      <c r="RLQ6" s="18"/>
      <c r="RLR6" s="18"/>
      <c r="RLS6" s="18"/>
      <c r="RLT6" s="18"/>
      <c r="RLU6" s="18"/>
      <c r="RLV6" s="18"/>
      <c r="RLW6" s="18"/>
      <c r="RLX6" s="18"/>
      <c r="RLY6" s="18"/>
      <c r="RLZ6" s="18"/>
      <c r="RMA6" s="18"/>
      <c r="RMB6" s="18"/>
      <c r="RMC6" s="18"/>
      <c r="RMD6" s="18"/>
      <c r="RME6" s="18"/>
      <c r="RMF6" s="18"/>
      <c r="RMG6" s="18"/>
      <c r="RMH6" s="18"/>
      <c r="RMI6" s="18"/>
      <c r="RMJ6" s="18"/>
      <c r="RMK6" s="18"/>
      <c r="RML6" s="18"/>
      <c r="RMM6" s="18"/>
      <c r="RMN6" s="18"/>
      <c r="RMO6" s="18"/>
      <c r="RMP6" s="18"/>
      <c r="RMQ6" s="18"/>
      <c r="RMR6" s="18"/>
      <c r="RMS6" s="18"/>
      <c r="RMT6" s="18"/>
      <c r="RMU6" s="18"/>
      <c r="RMV6" s="18"/>
      <c r="RMW6" s="18"/>
      <c r="RMX6" s="18"/>
      <c r="RMY6" s="18"/>
      <c r="RMZ6" s="18"/>
      <c r="RNA6" s="18"/>
      <c r="RNB6" s="18"/>
      <c r="RNC6" s="18"/>
      <c r="RND6" s="18"/>
      <c r="RNE6" s="18"/>
      <c r="RNF6" s="18"/>
      <c r="RNG6" s="18"/>
      <c r="RNH6" s="18"/>
      <c r="RNI6" s="18"/>
      <c r="RNJ6" s="18"/>
      <c r="RNK6" s="18"/>
      <c r="RNL6" s="18"/>
      <c r="RNM6" s="18"/>
      <c r="RNN6" s="18"/>
      <c r="RNO6" s="18"/>
      <c r="RNP6" s="18"/>
      <c r="RNQ6" s="18"/>
      <c r="RNR6" s="18"/>
      <c r="RNS6" s="18"/>
      <c r="RNT6" s="18"/>
      <c r="RNU6" s="18"/>
      <c r="RNV6" s="18"/>
      <c r="RNW6" s="18"/>
      <c r="RNX6" s="18"/>
      <c r="RNY6" s="18"/>
      <c r="RNZ6" s="18"/>
      <c r="ROA6" s="18"/>
      <c r="ROB6" s="18"/>
      <c r="ROC6" s="18"/>
      <c r="ROD6" s="18"/>
      <c r="ROE6" s="18"/>
      <c r="ROF6" s="18"/>
      <c r="ROG6" s="18"/>
      <c r="ROH6" s="18"/>
      <c r="ROI6" s="18"/>
      <c r="ROJ6" s="18"/>
      <c r="ROK6" s="18"/>
      <c r="ROL6" s="18"/>
      <c r="ROM6" s="18"/>
      <c r="RON6" s="18"/>
      <c r="ROO6" s="18"/>
      <c r="ROP6" s="18"/>
      <c r="ROQ6" s="18"/>
      <c r="ROR6" s="18"/>
      <c r="ROS6" s="18"/>
      <c r="ROT6" s="18"/>
      <c r="ROU6" s="18"/>
      <c r="ROV6" s="18"/>
      <c r="ROW6" s="18"/>
      <c r="ROX6" s="18"/>
      <c r="ROY6" s="18"/>
      <c r="ROZ6" s="18"/>
      <c r="RPA6" s="18"/>
      <c r="RPB6" s="18"/>
      <c r="RPC6" s="18"/>
      <c r="RPD6" s="18"/>
      <c r="RPE6" s="18"/>
      <c r="RPF6" s="18"/>
      <c r="RPG6" s="18"/>
      <c r="RPH6" s="18"/>
      <c r="RPI6" s="18"/>
      <c r="RPJ6" s="18"/>
      <c r="RPK6" s="18"/>
      <c r="RPL6" s="18"/>
      <c r="RPM6" s="18"/>
      <c r="RPN6" s="18"/>
      <c r="RPO6" s="18"/>
      <c r="RPP6" s="18"/>
      <c r="RPQ6" s="18"/>
      <c r="RPR6" s="18"/>
      <c r="RPS6" s="18"/>
      <c r="RPT6" s="18"/>
      <c r="RPU6" s="18"/>
      <c r="RPV6" s="18"/>
      <c r="RPW6" s="18"/>
      <c r="RPX6" s="18"/>
      <c r="RPY6" s="18"/>
      <c r="RPZ6" s="18"/>
      <c r="RQA6" s="18"/>
      <c r="RQB6" s="18"/>
      <c r="RQC6" s="18"/>
      <c r="RQD6" s="18"/>
      <c r="RQE6" s="18"/>
      <c r="RQF6" s="18"/>
      <c r="RQG6" s="18"/>
      <c r="RQH6" s="18"/>
      <c r="RQI6" s="18"/>
      <c r="RQJ6" s="18"/>
      <c r="RQK6" s="18"/>
      <c r="RQL6" s="18"/>
      <c r="RQM6" s="18"/>
      <c r="RQN6" s="18"/>
      <c r="RQO6" s="18"/>
      <c r="RQP6" s="18"/>
      <c r="RQQ6" s="18"/>
      <c r="RQR6" s="18"/>
      <c r="RQS6" s="18"/>
      <c r="RQT6" s="18"/>
      <c r="RQU6" s="18"/>
      <c r="RQV6" s="18"/>
      <c r="RQW6" s="18"/>
      <c r="RQX6" s="18"/>
      <c r="RQY6" s="18"/>
      <c r="RQZ6" s="18"/>
      <c r="RRA6" s="18"/>
      <c r="RRB6" s="18"/>
      <c r="RRC6" s="18"/>
      <c r="RRD6" s="18"/>
      <c r="RRE6" s="18"/>
      <c r="RRF6" s="18"/>
      <c r="RRG6" s="18"/>
      <c r="RRH6" s="18"/>
      <c r="RRI6" s="18"/>
      <c r="RRJ6" s="18"/>
      <c r="RRK6" s="18"/>
      <c r="RRL6" s="18"/>
      <c r="RRM6" s="18"/>
      <c r="RRN6" s="18"/>
      <c r="RRO6" s="18"/>
      <c r="RRP6" s="18"/>
      <c r="RRQ6" s="18"/>
      <c r="RRR6" s="18"/>
      <c r="RRS6" s="18"/>
      <c r="RRT6" s="18"/>
      <c r="RRU6" s="18"/>
      <c r="RRV6" s="18"/>
      <c r="RRW6" s="18"/>
      <c r="RRX6" s="18"/>
      <c r="RRY6" s="18"/>
      <c r="RRZ6" s="18"/>
      <c r="RSA6" s="18"/>
      <c r="RSB6" s="18"/>
      <c r="RSC6" s="18"/>
      <c r="RSD6" s="18"/>
      <c r="RSE6" s="18"/>
      <c r="RSF6" s="18"/>
      <c r="RSG6" s="18"/>
      <c r="RSH6" s="18"/>
      <c r="RSI6" s="18"/>
      <c r="RSJ6" s="18"/>
      <c r="RSK6" s="18"/>
      <c r="RSL6" s="18"/>
      <c r="RSM6" s="18"/>
      <c r="RSN6" s="18"/>
      <c r="RSO6" s="18"/>
      <c r="RSP6" s="18"/>
      <c r="RSQ6" s="18"/>
      <c r="RSR6" s="18"/>
      <c r="RSS6" s="18"/>
      <c r="RST6" s="18"/>
      <c r="RSU6" s="18"/>
      <c r="RSV6" s="18"/>
      <c r="RSW6" s="18"/>
      <c r="RSX6" s="18"/>
      <c r="RSY6" s="18"/>
      <c r="RSZ6" s="18"/>
      <c r="RTA6" s="18"/>
      <c r="RTB6" s="18"/>
      <c r="RTC6" s="18"/>
      <c r="RTD6" s="18"/>
      <c r="RTE6" s="18"/>
      <c r="RTF6" s="18"/>
      <c r="RTG6" s="18"/>
      <c r="RTH6" s="18"/>
      <c r="RTI6" s="18"/>
      <c r="RTJ6" s="18"/>
      <c r="RTK6" s="18"/>
      <c r="RTL6" s="18"/>
      <c r="RTM6" s="18"/>
      <c r="RTN6" s="18"/>
      <c r="RTO6" s="18"/>
      <c r="RTP6" s="18"/>
      <c r="RTQ6" s="18"/>
      <c r="RTR6" s="18"/>
      <c r="RTS6" s="18"/>
      <c r="RTT6" s="18"/>
      <c r="RTU6" s="18"/>
      <c r="RTV6" s="18"/>
      <c r="RTW6" s="18"/>
      <c r="RTX6" s="18"/>
      <c r="RTY6" s="18"/>
      <c r="RTZ6" s="18"/>
      <c r="RUA6" s="18"/>
      <c r="RUB6" s="18"/>
      <c r="RUC6" s="18"/>
      <c r="RUD6" s="18"/>
      <c r="RUE6" s="18"/>
      <c r="RUF6" s="18"/>
      <c r="RUG6" s="18"/>
      <c r="RUH6" s="18"/>
      <c r="RUI6" s="18"/>
      <c r="RUJ6" s="18"/>
      <c r="RUK6" s="18"/>
      <c r="RUL6" s="18"/>
      <c r="RUM6" s="18"/>
      <c r="RUN6" s="18"/>
      <c r="RUO6" s="18"/>
      <c r="RUP6" s="18"/>
      <c r="RUQ6" s="18"/>
      <c r="RUR6" s="18"/>
      <c r="RUS6" s="18"/>
      <c r="RUT6" s="18"/>
      <c r="RUU6" s="18"/>
      <c r="RUV6" s="18"/>
      <c r="RUW6" s="18"/>
      <c r="RUX6" s="18"/>
      <c r="RUY6" s="18"/>
      <c r="RUZ6" s="18"/>
      <c r="RVA6" s="18"/>
      <c r="RVB6" s="18"/>
      <c r="RVC6" s="18"/>
      <c r="RVD6" s="18"/>
      <c r="RVE6" s="18"/>
      <c r="RVF6" s="18"/>
      <c r="RVG6" s="18"/>
      <c r="RVH6" s="18"/>
      <c r="RVI6" s="18"/>
      <c r="RVJ6" s="18"/>
      <c r="RVK6" s="18"/>
      <c r="RVL6" s="18"/>
      <c r="RVM6" s="18"/>
      <c r="RVN6" s="18"/>
      <c r="RVO6" s="18"/>
      <c r="RVP6" s="18"/>
      <c r="RVQ6" s="18"/>
      <c r="RVR6" s="18"/>
      <c r="RVS6" s="18"/>
      <c r="RVT6" s="18"/>
      <c r="RVU6" s="18"/>
      <c r="RVV6" s="18"/>
      <c r="RVW6" s="18"/>
      <c r="RVX6" s="18"/>
      <c r="RVY6" s="18"/>
      <c r="RVZ6" s="18"/>
      <c r="RWA6" s="18"/>
      <c r="RWB6" s="18"/>
      <c r="RWC6" s="18"/>
      <c r="RWD6" s="18"/>
      <c r="RWE6" s="18"/>
      <c r="RWF6" s="18"/>
      <c r="RWG6" s="18"/>
      <c r="RWH6" s="18"/>
      <c r="RWI6" s="18"/>
      <c r="RWJ6" s="18"/>
      <c r="RWK6" s="18"/>
      <c r="RWL6" s="18"/>
      <c r="RWM6" s="18"/>
      <c r="RWN6" s="18"/>
      <c r="RWO6" s="18"/>
      <c r="RWP6" s="18"/>
      <c r="RWQ6" s="18"/>
      <c r="RWR6" s="18"/>
      <c r="RWS6" s="18"/>
      <c r="RWT6" s="18"/>
      <c r="RWU6" s="18"/>
      <c r="RWV6" s="18"/>
      <c r="RWW6" s="18"/>
      <c r="RWX6" s="18"/>
      <c r="RWY6" s="18"/>
      <c r="RWZ6" s="18"/>
      <c r="RXA6" s="18"/>
      <c r="RXB6" s="18"/>
      <c r="RXC6" s="18"/>
      <c r="RXD6" s="18"/>
      <c r="RXE6" s="18"/>
      <c r="RXF6" s="18"/>
      <c r="RXG6" s="18"/>
      <c r="RXH6" s="18"/>
      <c r="RXI6" s="18"/>
      <c r="RXJ6" s="18"/>
      <c r="RXK6" s="18"/>
      <c r="RXL6" s="18"/>
      <c r="RXM6" s="18"/>
      <c r="RXN6" s="18"/>
      <c r="RXO6" s="18"/>
      <c r="RXP6" s="18"/>
      <c r="RXQ6" s="18"/>
      <c r="RXR6" s="18"/>
      <c r="RXS6" s="18"/>
      <c r="RXT6" s="18"/>
      <c r="RXU6" s="18"/>
      <c r="RXV6" s="18"/>
      <c r="RXW6" s="18"/>
      <c r="RXX6" s="18"/>
      <c r="RXY6" s="18"/>
      <c r="RXZ6" s="18"/>
      <c r="RYA6" s="18"/>
      <c r="RYB6" s="18"/>
      <c r="RYC6" s="18"/>
      <c r="RYD6" s="18"/>
      <c r="RYE6" s="18"/>
      <c r="RYF6" s="18"/>
      <c r="RYG6" s="18"/>
      <c r="RYH6" s="18"/>
      <c r="RYI6" s="18"/>
      <c r="RYJ6" s="18"/>
      <c r="RYK6" s="18"/>
      <c r="RYL6" s="18"/>
      <c r="RYM6" s="18"/>
      <c r="RYN6" s="18"/>
      <c r="RYO6" s="18"/>
      <c r="RYP6" s="18"/>
      <c r="RYQ6" s="18"/>
      <c r="RYR6" s="18"/>
      <c r="RYS6" s="18"/>
      <c r="RYT6" s="18"/>
      <c r="RYU6" s="18"/>
      <c r="RYV6" s="18"/>
      <c r="RYW6" s="18"/>
      <c r="RYX6" s="18"/>
      <c r="RYY6" s="18"/>
      <c r="RYZ6" s="18"/>
      <c r="RZA6" s="18"/>
      <c r="RZB6" s="18"/>
      <c r="RZC6" s="18"/>
      <c r="RZD6" s="18"/>
      <c r="RZE6" s="18"/>
      <c r="RZF6" s="18"/>
      <c r="RZG6" s="18"/>
      <c r="RZH6" s="18"/>
      <c r="RZI6" s="18"/>
      <c r="RZJ6" s="18"/>
      <c r="RZK6" s="18"/>
      <c r="RZL6" s="18"/>
      <c r="RZM6" s="18"/>
      <c r="RZN6" s="18"/>
      <c r="RZO6" s="18"/>
      <c r="RZP6" s="18"/>
      <c r="RZQ6" s="18"/>
      <c r="RZR6" s="18"/>
      <c r="RZS6" s="18"/>
      <c r="RZT6" s="18"/>
      <c r="RZU6" s="18"/>
      <c r="RZV6" s="18"/>
      <c r="RZW6" s="18"/>
      <c r="RZX6" s="18"/>
      <c r="RZY6" s="18"/>
      <c r="RZZ6" s="18"/>
      <c r="SAA6" s="18"/>
      <c r="SAB6" s="18"/>
      <c r="SAC6" s="18"/>
      <c r="SAD6" s="18"/>
      <c r="SAE6" s="18"/>
      <c r="SAF6" s="18"/>
      <c r="SAG6" s="18"/>
      <c r="SAH6" s="18"/>
      <c r="SAI6" s="18"/>
      <c r="SAJ6" s="18"/>
      <c r="SAK6" s="18"/>
      <c r="SAL6" s="18"/>
      <c r="SAM6" s="18"/>
      <c r="SAN6" s="18"/>
      <c r="SAO6" s="18"/>
      <c r="SAP6" s="18"/>
      <c r="SAQ6" s="18"/>
      <c r="SAR6" s="18"/>
      <c r="SAS6" s="18"/>
      <c r="SAT6" s="18"/>
      <c r="SAU6" s="18"/>
      <c r="SAV6" s="18"/>
      <c r="SAW6" s="18"/>
      <c r="SAX6" s="18"/>
      <c r="SAY6" s="18"/>
      <c r="SAZ6" s="18"/>
      <c r="SBA6" s="18"/>
      <c r="SBB6" s="18"/>
      <c r="SBC6" s="18"/>
      <c r="SBD6" s="18"/>
      <c r="SBE6" s="18"/>
      <c r="SBF6" s="18"/>
      <c r="SBG6" s="18"/>
      <c r="SBH6" s="18"/>
      <c r="SBI6" s="18"/>
      <c r="SBJ6" s="18"/>
      <c r="SBK6" s="18"/>
      <c r="SBL6" s="18"/>
      <c r="SBM6" s="18"/>
      <c r="SBN6" s="18"/>
      <c r="SBO6" s="18"/>
      <c r="SBP6" s="18"/>
      <c r="SBQ6" s="18"/>
      <c r="SBR6" s="18"/>
      <c r="SBS6" s="18"/>
      <c r="SBT6" s="18"/>
      <c r="SBU6" s="18"/>
      <c r="SBV6" s="18"/>
      <c r="SBW6" s="18"/>
      <c r="SBX6" s="18"/>
      <c r="SBY6" s="18"/>
      <c r="SBZ6" s="18"/>
      <c r="SCA6" s="18"/>
      <c r="SCB6" s="18"/>
      <c r="SCC6" s="18"/>
      <c r="SCD6" s="18"/>
      <c r="SCE6" s="18"/>
      <c r="SCF6" s="18"/>
      <c r="SCG6" s="18"/>
      <c r="SCH6" s="18"/>
      <c r="SCI6" s="18"/>
      <c r="SCJ6" s="18"/>
      <c r="SCK6" s="18"/>
      <c r="SCL6" s="18"/>
      <c r="SCM6" s="18"/>
      <c r="SCN6" s="18"/>
      <c r="SCO6" s="18"/>
      <c r="SCP6" s="18"/>
      <c r="SCQ6" s="18"/>
      <c r="SCR6" s="18"/>
      <c r="SCS6" s="18"/>
      <c r="SCT6" s="18"/>
      <c r="SCU6" s="18"/>
      <c r="SCV6" s="18"/>
      <c r="SCW6" s="18"/>
      <c r="SCX6" s="18"/>
      <c r="SCY6" s="18"/>
      <c r="SCZ6" s="18"/>
      <c r="SDA6" s="18"/>
      <c r="SDB6" s="18"/>
      <c r="SDC6" s="18"/>
      <c r="SDD6" s="18"/>
      <c r="SDE6" s="18"/>
      <c r="SDF6" s="18"/>
      <c r="SDG6" s="18"/>
      <c r="SDH6" s="18"/>
      <c r="SDI6" s="18"/>
      <c r="SDJ6" s="18"/>
      <c r="SDK6" s="18"/>
      <c r="SDL6" s="18"/>
      <c r="SDM6" s="18"/>
      <c r="SDN6" s="18"/>
      <c r="SDO6" s="18"/>
      <c r="SDP6" s="18"/>
      <c r="SDQ6" s="18"/>
      <c r="SDR6" s="18"/>
      <c r="SDS6" s="18"/>
      <c r="SDT6" s="18"/>
      <c r="SDU6" s="18"/>
      <c r="SDV6" s="18"/>
      <c r="SDW6" s="18"/>
      <c r="SDX6" s="18"/>
      <c r="SDY6" s="18"/>
      <c r="SDZ6" s="18"/>
      <c r="SEA6" s="18"/>
      <c r="SEB6" s="18"/>
      <c r="SEC6" s="18"/>
      <c r="SED6" s="18"/>
      <c r="SEE6" s="18"/>
      <c r="SEF6" s="18"/>
      <c r="SEG6" s="18"/>
      <c r="SEH6" s="18"/>
      <c r="SEI6" s="18"/>
      <c r="SEJ6" s="18"/>
      <c r="SEK6" s="18"/>
      <c r="SEL6" s="18"/>
      <c r="SEM6" s="18"/>
      <c r="SEN6" s="18"/>
      <c r="SEO6" s="18"/>
      <c r="SEP6" s="18"/>
      <c r="SEQ6" s="18"/>
      <c r="SER6" s="18"/>
      <c r="SES6" s="18"/>
      <c r="SET6" s="18"/>
      <c r="SEU6" s="18"/>
      <c r="SEV6" s="18"/>
      <c r="SEW6" s="18"/>
      <c r="SEX6" s="18"/>
      <c r="SEY6" s="18"/>
      <c r="SEZ6" s="18"/>
      <c r="SFA6" s="18"/>
      <c r="SFB6" s="18"/>
      <c r="SFC6" s="18"/>
      <c r="SFD6" s="18"/>
      <c r="SFE6" s="18"/>
      <c r="SFF6" s="18"/>
      <c r="SFG6" s="18"/>
      <c r="SFH6" s="18"/>
      <c r="SFI6" s="18"/>
      <c r="SFJ6" s="18"/>
      <c r="SFK6" s="18"/>
      <c r="SFL6" s="18"/>
      <c r="SFM6" s="18"/>
      <c r="SFN6" s="18"/>
      <c r="SFO6" s="18"/>
      <c r="SFP6" s="18"/>
      <c r="SFQ6" s="18"/>
      <c r="SFR6" s="18"/>
      <c r="SFS6" s="18"/>
      <c r="SFT6" s="18"/>
      <c r="SFU6" s="18"/>
      <c r="SFV6" s="18"/>
      <c r="SFW6" s="18"/>
      <c r="SFX6" s="18"/>
      <c r="SFY6" s="18"/>
      <c r="SFZ6" s="18"/>
      <c r="SGA6" s="18"/>
      <c r="SGB6" s="18"/>
      <c r="SGC6" s="18"/>
      <c r="SGD6" s="18"/>
      <c r="SGE6" s="18"/>
      <c r="SGF6" s="18"/>
      <c r="SGG6" s="18"/>
      <c r="SGH6" s="18"/>
      <c r="SGI6" s="18"/>
      <c r="SGJ6" s="18"/>
      <c r="SGK6" s="18"/>
      <c r="SGL6" s="18"/>
      <c r="SGM6" s="18"/>
      <c r="SGN6" s="18"/>
      <c r="SGO6" s="18"/>
      <c r="SGP6" s="18"/>
      <c r="SGQ6" s="18"/>
      <c r="SGR6" s="18"/>
      <c r="SGS6" s="18"/>
      <c r="SGT6" s="18"/>
      <c r="SGU6" s="18"/>
      <c r="SGV6" s="18"/>
      <c r="SGW6" s="18"/>
      <c r="SGX6" s="18"/>
      <c r="SGY6" s="18"/>
      <c r="SGZ6" s="18"/>
      <c r="SHA6" s="18"/>
      <c r="SHB6" s="18"/>
      <c r="SHC6" s="18"/>
      <c r="SHD6" s="18"/>
      <c r="SHE6" s="18"/>
      <c r="SHF6" s="18"/>
      <c r="SHG6" s="18"/>
      <c r="SHH6" s="18"/>
      <c r="SHI6" s="18"/>
      <c r="SHJ6" s="18"/>
      <c r="SHK6" s="18"/>
      <c r="SHL6" s="18"/>
      <c r="SHM6" s="18"/>
      <c r="SHN6" s="18"/>
      <c r="SHO6" s="18"/>
      <c r="SHP6" s="18"/>
      <c r="SHQ6" s="18"/>
      <c r="SHR6" s="18"/>
      <c r="SHS6" s="18"/>
      <c r="SHT6" s="18"/>
      <c r="SHU6" s="18"/>
      <c r="SHV6" s="18"/>
      <c r="SHW6" s="18"/>
      <c r="SHX6" s="18"/>
      <c r="SHY6" s="18"/>
      <c r="SHZ6" s="18"/>
      <c r="SIA6" s="18"/>
      <c r="SIB6" s="18"/>
      <c r="SIC6" s="18"/>
      <c r="SID6" s="18"/>
      <c r="SIE6" s="18"/>
      <c r="SIF6" s="18"/>
      <c r="SIG6" s="18"/>
      <c r="SIH6" s="18"/>
      <c r="SII6" s="18"/>
      <c r="SIJ6" s="18"/>
      <c r="SIK6" s="18"/>
      <c r="SIL6" s="18"/>
      <c r="SIM6" s="18"/>
      <c r="SIN6" s="18"/>
      <c r="SIO6" s="18"/>
      <c r="SIP6" s="18"/>
      <c r="SIQ6" s="18"/>
      <c r="SIR6" s="18"/>
      <c r="SIS6" s="18"/>
      <c r="SIT6" s="18"/>
      <c r="SIU6" s="18"/>
      <c r="SIV6" s="18"/>
      <c r="SIW6" s="18"/>
      <c r="SIX6" s="18"/>
      <c r="SIY6" s="18"/>
      <c r="SIZ6" s="18"/>
      <c r="SJA6" s="18"/>
      <c r="SJB6" s="18"/>
      <c r="SJC6" s="18"/>
      <c r="SJD6" s="18"/>
      <c r="SJE6" s="18"/>
      <c r="SJF6" s="18"/>
      <c r="SJG6" s="18"/>
      <c r="SJH6" s="18"/>
      <c r="SJI6" s="18"/>
      <c r="SJJ6" s="18"/>
      <c r="SJK6" s="18"/>
      <c r="SJL6" s="18"/>
      <c r="SJM6" s="18"/>
      <c r="SJN6" s="18"/>
      <c r="SJO6" s="18"/>
      <c r="SJP6" s="18"/>
      <c r="SJQ6" s="18"/>
      <c r="SJR6" s="18"/>
      <c r="SJS6" s="18"/>
      <c r="SJT6" s="18"/>
      <c r="SJU6" s="18"/>
      <c r="SJV6" s="18"/>
      <c r="SJW6" s="18"/>
      <c r="SJX6" s="18"/>
      <c r="SJY6" s="18"/>
      <c r="SJZ6" s="18"/>
      <c r="SKA6" s="18"/>
      <c r="SKB6" s="18"/>
      <c r="SKC6" s="18"/>
      <c r="SKD6" s="18"/>
      <c r="SKE6" s="18"/>
      <c r="SKF6" s="18"/>
      <c r="SKG6" s="18"/>
      <c r="SKH6" s="18"/>
      <c r="SKI6" s="18"/>
      <c r="SKJ6" s="18"/>
      <c r="SKK6" s="18"/>
      <c r="SKL6" s="18"/>
      <c r="SKM6" s="18"/>
      <c r="SKN6" s="18"/>
      <c r="SKO6" s="18"/>
      <c r="SKP6" s="18"/>
      <c r="SKQ6" s="18"/>
      <c r="SKR6" s="18"/>
      <c r="SKS6" s="18"/>
      <c r="SKT6" s="18"/>
      <c r="SKU6" s="18"/>
      <c r="SKV6" s="18"/>
      <c r="SKW6" s="18"/>
      <c r="SKX6" s="18"/>
      <c r="SKY6" s="18"/>
      <c r="SKZ6" s="18"/>
      <c r="SLA6" s="18"/>
      <c r="SLB6" s="18"/>
      <c r="SLC6" s="18"/>
      <c r="SLD6" s="18"/>
      <c r="SLE6" s="18"/>
      <c r="SLF6" s="18"/>
      <c r="SLG6" s="18"/>
      <c r="SLH6" s="18"/>
      <c r="SLI6" s="18"/>
      <c r="SLJ6" s="18"/>
      <c r="SLK6" s="18"/>
      <c r="SLL6" s="18"/>
      <c r="SLM6" s="18"/>
      <c r="SLN6" s="18"/>
      <c r="SLO6" s="18"/>
      <c r="SLP6" s="18"/>
      <c r="SLQ6" s="18"/>
      <c r="SLR6" s="18"/>
      <c r="SLS6" s="18"/>
      <c r="SLT6" s="18"/>
      <c r="SLU6" s="18"/>
      <c r="SLV6" s="18"/>
      <c r="SLW6" s="18"/>
      <c r="SLX6" s="18"/>
      <c r="SLY6" s="18"/>
      <c r="SLZ6" s="18"/>
      <c r="SMA6" s="18"/>
      <c r="SMB6" s="18"/>
      <c r="SMC6" s="18"/>
      <c r="SMD6" s="18"/>
      <c r="SME6" s="18"/>
      <c r="SMF6" s="18"/>
      <c r="SMG6" s="18"/>
      <c r="SMH6" s="18"/>
      <c r="SMI6" s="18"/>
      <c r="SMJ6" s="18"/>
      <c r="SMK6" s="18"/>
      <c r="SML6" s="18"/>
      <c r="SMM6" s="18"/>
      <c r="SMN6" s="18"/>
      <c r="SMO6" s="18"/>
      <c r="SMP6" s="18"/>
      <c r="SMQ6" s="18"/>
      <c r="SMR6" s="18"/>
      <c r="SMS6" s="18"/>
      <c r="SMT6" s="18"/>
      <c r="SMU6" s="18"/>
      <c r="SMV6" s="18"/>
      <c r="SMW6" s="18"/>
      <c r="SMX6" s="18"/>
      <c r="SMY6" s="18"/>
      <c r="SMZ6" s="18"/>
      <c r="SNA6" s="18"/>
      <c r="SNB6" s="18"/>
      <c r="SNC6" s="18"/>
      <c r="SND6" s="18"/>
      <c r="SNE6" s="18"/>
      <c r="SNF6" s="18"/>
      <c r="SNG6" s="18"/>
      <c r="SNH6" s="18"/>
      <c r="SNI6" s="18"/>
      <c r="SNJ6" s="18"/>
      <c r="SNK6" s="18"/>
      <c r="SNL6" s="18"/>
      <c r="SNM6" s="18"/>
      <c r="SNN6" s="18"/>
      <c r="SNO6" s="18"/>
      <c r="SNP6" s="18"/>
      <c r="SNQ6" s="18"/>
      <c r="SNR6" s="18"/>
      <c r="SNS6" s="18"/>
      <c r="SNT6" s="18"/>
      <c r="SNU6" s="18"/>
      <c r="SNV6" s="18"/>
      <c r="SNW6" s="18"/>
      <c r="SNX6" s="18"/>
      <c r="SNY6" s="18"/>
      <c r="SNZ6" s="18"/>
      <c r="SOA6" s="18"/>
      <c r="SOB6" s="18"/>
      <c r="SOC6" s="18"/>
      <c r="SOD6" s="18"/>
      <c r="SOE6" s="18"/>
      <c r="SOF6" s="18"/>
      <c r="SOG6" s="18"/>
      <c r="SOH6" s="18"/>
      <c r="SOI6" s="18"/>
      <c r="SOJ6" s="18"/>
      <c r="SOK6" s="18"/>
      <c r="SOL6" s="18"/>
      <c r="SOM6" s="18"/>
      <c r="SON6" s="18"/>
      <c r="SOO6" s="18"/>
      <c r="SOP6" s="18"/>
      <c r="SOQ6" s="18"/>
      <c r="SOR6" s="18"/>
      <c r="SOS6" s="18"/>
      <c r="SOT6" s="18"/>
      <c r="SOU6" s="18"/>
      <c r="SOV6" s="18"/>
      <c r="SOW6" s="18"/>
      <c r="SOX6" s="18"/>
      <c r="SOY6" s="18"/>
      <c r="SOZ6" s="18"/>
      <c r="SPA6" s="18"/>
      <c r="SPB6" s="18"/>
      <c r="SPC6" s="18"/>
      <c r="SPD6" s="18"/>
      <c r="SPE6" s="18"/>
      <c r="SPF6" s="18"/>
      <c r="SPG6" s="18"/>
      <c r="SPH6" s="18"/>
      <c r="SPI6" s="18"/>
      <c r="SPJ6" s="18"/>
      <c r="SPK6" s="18"/>
      <c r="SPL6" s="18"/>
      <c r="SPM6" s="18"/>
      <c r="SPN6" s="18"/>
      <c r="SPO6" s="18"/>
      <c r="SPP6" s="18"/>
      <c r="SPQ6" s="18"/>
      <c r="SPR6" s="18"/>
      <c r="SPS6" s="18"/>
      <c r="SPT6" s="18"/>
      <c r="SPU6" s="18"/>
      <c r="SPV6" s="18"/>
      <c r="SPW6" s="18"/>
      <c r="SPX6" s="18"/>
      <c r="SPY6" s="18"/>
      <c r="SPZ6" s="18"/>
      <c r="SQA6" s="18"/>
      <c r="SQB6" s="18"/>
      <c r="SQC6" s="18"/>
      <c r="SQD6" s="18"/>
      <c r="SQE6" s="18"/>
      <c r="SQF6" s="18"/>
      <c r="SQG6" s="18"/>
      <c r="SQH6" s="18"/>
      <c r="SQI6" s="18"/>
      <c r="SQJ6" s="18"/>
      <c r="SQK6" s="18"/>
      <c r="SQL6" s="18"/>
      <c r="SQM6" s="18"/>
      <c r="SQN6" s="18"/>
      <c r="SQO6" s="18"/>
      <c r="SQP6" s="18"/>
      <c r="SQQ6" s="18"/>
      <c r="SQR6" s="18"/>
      <c r="SQS6" s="18"/>
      <c r="SQT6" s="18"/>
      <c r="SQU6" s="18"/>
      <c r="SQV6" s="18"/>
      <c r="SQW6" s="18"/>
      <c r="SQX6" s="18"/>
      <c r="SQY6" s="18"/>
      <c r="SQZ6" s="18"/>
      <c r="SRA6" s="18"/>
      <c r="SRB6" s="18"/>
      <c r="SRC6" s="18"/>
      <c r="SRD6" s="18"/>
      <c r="SRE6" s="18"/>
      <c r="SRF6" s="18"/>
      <c r="SRG6" s="18"/>
      <c r="SRH6" s="18"/>
      <c r="SRI6" s="18"/>
      <c r="SRJ6" s="18"/>
      <c r="SRK6" s="18"/>
      <c r="SRL6" s="18"/>
      <c r="SRM6" s="18"/>
      <c r="SRN6" s="18"/>
      <c r="SRO6" s="18"/>
      <c r="SRP6" s="18"/>
      <c r="SRQ6" s="18"/>
      <c r="SRR6" s="18"/>
      <c r="SRS6" s="18"/>
      <c r="SRT6" s="18"/>
      <c r="SRU6" s="18"/>
      <c r="SRV6" s="18"/>
      <c r="SRW6" s="18"/>
      <c r="SRX6" s="18"/>
      <c r="SRY6" s="18"/>
      <c r="SRZ6" s="18"/>
      <c r="SSA6" s="18"/>
      <c r="SSB6" s="18"/>
      <c r="SSC6" s="18"/>
      <c r="SSD6" s="18"/>
      <c r="SSE6" s="18"/>
      <c r="SSF6" s="18"/>
      <c r="SSG6" s="18"/>
      <c r="SSH6" s="18"/>
      <c r="SSI6" s="18"/>
      <c r="SSJ6" s="18"/>
      <c r="SSK6" s="18"/>
      <c r="SSL6" s="18"/>
      <c r="SSM6" s="18"/>
      <c r="SSN6" s="18"/>
      <c r="SSO6" s="18"/>
      <c r="SSP6" s="18"/>
      <c r="SSQ6" s="18"/>
      <c r="SSR6" s="18"/>
      <c r="SSS6" s="18"/>
      <c r="SST6" s="18"/>
      <c r="SSU6" s="18"/>
      <c r="SSV6" s="18"/>
      <c r="SSW6" s="18"/>
      <c r="SSX6" s="18"/>
      <c r="SSY6" s="18"/>
      <c r="SSZ6" s="18"/>
      <c r="STA6" s="18"/>
      <c r="STB6" s="18"/>
      <c r="STC6" s="18"/>
      <c r="STD6" s="18"/>
      <c r="STE6" s="18"/>
      <c r="STF6" s="18"/>
      <c r="STG6" s="18"/>
      <c r="STH6" s="18"/>
      <c r="STI6" s="18"/>
      <c r="STJ6" s="18"/>
      <c r="STK6" s="18"/>
      <c r="STL6" s="18"/>
      <c r="STM6" s="18"/>
      <c r="STN6" s="18"/>
      <c r="STO6" s="18"/>
      <c r="STP6" s="18"/>
      <c r="STQ6" s="18"/>
      <c r="STR6" s="18"/>
      <c r="STS6" s="18"/>
      <c r="STT6" s="18"/>
      <c r="STU6" s="18"/>
      <c r="STV6" s="18"/>
      <c r="STW6" s="18"/>
      <c r="STX6" s="18"/>
      <c r="STY6" s="18"/>
      <c r="STZ6" s="18"/>
      <c r="SUA6" s="18"/>
      <c r="SUB6" s="18"/>
      <c r="SUC6" s="18"/>
      <c r="SUD6" s="18"/>
      <c r="SUE6" s="18"/>
      <c r="SUF6" s="18"/>
      <c r="SUG6" s="18"/>
      <c r="SUH6" s="18"/>
      <c r="SUI6" s="18"/>
      <c r="SUJ6" s="18"/>
      <c r="SUK6" s="18"/>
      <c r="SUL6" s="18"/>
      <c r="SUM6" s="18"/>
      <c r="SUN6" s="18"/>
      <c r="SUO6" s="18"/>
      <c r="SUP6" s="18"/>
      <c r="SUQ6" s="18"/>
      <c r="SUR6" s="18"/>
      <c r="SUS6" s="18"/>
      <c r="SUT6" s="18"/>
      <c r="SUU6" s="18"/>
      <c r="SUV6" s="18"/>
      <c r="SUW6" s="18"/>
      <c r="SUX6" s="18"/>
      <c r="SUY6" s="18"/>
      <c r="SUZ6" s="18"/>
      <c r="SVA6" s="18"/>
      <c r="SVB6" s="18"/>
      <c r="SVC6" s="18"/>
      <c r="SVD6" s="18"/>
      <c r="SVE6" s="18"/>
      <c r="SVF6" s="18"/>
      <c r="SVG6" s="18"/>
      <c r="SVH6" s="18"/>
      <c r="SVI6" s="18"/>
      <c r="SVJ6" s="18"/>
      <c r="SVK6" s="18"/>
      <c r="SVL6" s="18"/>
      <c r="SVM6" s="18"/>
      <c r="SVN6" s="18"/>
      <c r="SVO6" s="18"/>
      <c r="SVP6" s="18"/>
      <c r="SVQ6" s="18"/>
      <c r="SVR6" s="18"/>
      <c r="SVS6" s="18"/>
      <c r="SVT6" s="18"/>
      <c r="SVU6" s="18"/>
      <c r="SVV6" s="18"/>
      <c r="SVW6" s="18"/>
      <c r="SVX6" s="18"/>
      <c r="SVY6" s="18"/>
      <c r="SVZ6" s="18"/>
      <c r="SWA6" s="18"/>
      <c r="SWB6" s="18"/>
      <c r="SWC6" s="18"/>
      <c r="SWD6" s="18"/>
      <c r="SWE6" s="18"/>
      <c r="SWF6" s="18"/>
      <c r="SWG6" s="18"/>
      <c r="SWH6" s="18"/>
      <c r="SWI6" s="18"/>
      <c r="SWJ6" s="18"/>
      <c r="SWK6" s="18"/>
      <c r="SWL6" s="18"/>
      <c r="SWM6" s="18"/>
      <c r="SWN6" s="18"/>
      <c r="SWO6" s="18"/>
      <c r="SWP6" s="18"/>
      <c r="SWQ6" s="18"/>
      <c r="SWR6" s="18"/>
      <c r="SWS6" s="18"/>
      <c r="SWT6" s="18"/>
      <c r="SWU6" s="18"/>
      <c r="SWV6" s="18"/>
      <c r="SWW6" s="18"/>
      <c r="SWX6" s="18"/>
      <c r="SWY6" s="18"/>
      <c r="SWZ6" s="18"/>
      <c r="SXA6" s="18"/>
      <c r="SXB6" s="18"/>
      <c r="SXC6" s="18"/>
      <c r="SXD6" s="18"/>
      <c r="SXE6" s="18"/>
      <c r="SXF6" s="18"/>
      <c r="SXG6" s="18"/>
      <c r="SXH6" s="18"/>
      <c r="SXI6" s="18"/>
      <c r="SXJ6" s="18"/>
      <c r="SXK6" s="18"/>
      <c r="SXL6" s="18"/>
      <c r="SXM6" s="18"/>
      <c r="SXN6" s="18"/>
      <c r="SXO6" s="18"/>
      <c r="SXP6" s="18"/>
      <c r="SXQ6" s="18"/>
      <c r="SXR6" s="18"/>
      <c r="SXS6" s="18"/>
      <c r="SXT6" s="18"/>
      <c r="SXU6" s="18"/>
      <c r="SXV6" s="18"/>
      <c r="SXW6" s="18"/>
      <c r="SXX6" s="18"/>
      <c r="SXY6" s="18"/>
      <c r="SXZ6" s="18"/>
      <c r="SYA6" s="18"/>
      <c r="SYB6" s="18"/>
      <c r="SYC6" s="18"/>
      <c r="SYD6" s="18"/>
      <c r="SYE6" s="18"/>
      <c r="SYF6" s="18"/>
      <c r="SYG6" s="18"/>
      <c r="SYH6" s="18"/>
      <c r="SYI6" s="18"/>
      <c r="SYJ6" s="18"/>
      <c r="SYK6" s="18"/>
      <c r="SYL6" s="18"/>
      <c r="SYM6" s="18"/>
      <c r="SYN6" s="18"/>
      <c r="SYO6" s="18"/>
      <c r="SYP6" s="18"/>
      <c r="SYQ6" s="18"/>
      <c r="SYR6" s="18"/>
      <c r="SYS6" s="18"/>
      <c r="SYT6" s="18"/>
      <c r="SYU6" s="18"/>
      <c r="SYV6" s="18"/>
      <c r="SYW6" s="18"/>
      <c r="SYX6" s="18"/>
      <c r="SYY6" s="18"/>
      <c r="SYZ6" s="18"/>
      <c r="SZA6" s="18"/>
      <c r="SZB6" s="18"/>
      <c r="SZC6" s="18"/>
      <c r="SZD6" s="18"/>
      <c r="SZE6" s="18"/>
      <c r="SZF6" s="18"/>
      <c r="SZG6" s="18"/>
      <c r="SZH6" s="18"/>
      <c r="SZI6" s="18"/>
      <c r="SZJ6" s="18"/>
      <c r="SZK6" s="18"/>
      <c r="SZL6" s="18"/>
      <c r="SZM6" s="18"/>
      <c r="SZN6" s="18"/>
      <c r="SZO6" s="18"/>
      <c r="SZP6" s="18"/>
      <c r="SZQ6" s="18"/>
      <c r="SZR6" s="18"/>
      <c r="SZS6" s="18"/>
      <c r="SZT6" s="18"/>
      <c r="SZU6" s="18"/>
      <c r="SZV6" s="18"/>
      <c r="SZW6" s="18"/>
      <c r="SZX6" s="18"/>
      <c r="SZY6" s="18"/>
      <c r="SZZ6" s="18"/>
      <c r="TAA6" s="18"/>
      <c r="TAB6" s="18"/>
      <c r="TAC6" s="18"/>
      <c r="TAD6" s="18"/>
      <c r="TAE6" s="18"/>
      <c r="TAF6" s="18"/>
      <c r="TAG6" s="18"/>
      <c r="TAH6" s="18"/>
      <c r="TAI6" s="18"/>
      <c r="TAJ6" s="18"/>
      <c r="TAK6" s="18"/>
      <c r="TAL6" s="18"/>
      <c r="TAM6" s="18"/>
      <c r="TAN6" s="18"/>
      <c r="TAO6" s="18"/>
      <c r="TAP6" s="18"/>
      <c r="TAQ6" s="18"/>
      <c r="TAR6" s="18"/>
      <c r="TAS6" s="18"/>
      <c r="TAT6" s="18"/>
      <c r="TAU6" s="18"/>
      <c r="TAV6" s="18"/>
      <c r="TAW6" s="18"/>
      <c r="TAX6" s="18"/>
      <c r="TAY6" s="18"/>
      <c r="TAZ6" s="18"/>
      <c r="TBA6" s="18"/>
      <c r="TBB6" s="18"/>
      <c r="TBC6" s="18"/>
      <c r="TBD6" s="18"/>
      <c r="TBE6" s="18"/>
      <c r="TBF6" s="18"/>
      <c r="TBG6" s="18"/>
      <c r="TBH6" s="18"/>
      <c r="TBI6" s="18"/>
      <c r="TBJ6" s="18"/>
      <c r="TBK6" s="18"/>
      <c r="TBL6" s="18"/>
      <c r="TBM6" s="18"/>
      <c r="TBN6" s="18"/>
      <c r="TBO6" s="18"/>
      <c r="TBP6" s="18"/>
      <c r="TBQ6" s="18"/>
      <c r="TBR6" s="18"/>
      <c r="TBS6" s="18"/>
      <c r="TBT6" s="18"/>
      <c r="TBU6" s="18"/>
      <c r="TBV6" s="18"/>
      <c r="TBW6" s="18"/>
      <c r="TBX6" s="18"/>
      <c r="TBY6" s="18"/>
      <c r="TBZ6" s="18"/>
      <c r="TCA6" s="18"/>
      <c r="TCB6" s="18"/>
      <c r="TCC6" s="18"/>
      <c r="TCD6" s="18"/>
      <c r="TCE6" s="18"/>
      <c r="TCF6" s="18"/>
      <c r="TCG6" s="18"/>
      <c r="TCH6" s="18"/>
      <c r="TCI6" s="18"/>
      <c r="TCJ6" s="18"/>
      <c r="TCK6" s="18"/>
      <c r="TCL6" s="18"/>
      <c r="TCM6" s="18"/>
      <c r="TCN6" s="18"/>
      <c r="TCO6" s="18"/>
      <c r="TCP6" s="18"/>
      <c r="TCQ6" s="18"/>
      <c r="TCR6" s="18"/>
      <c r="TCS6" s="18"/>
      <c r="TCT6" s="18"/>
      <c r="TCU6" s="18"/>
      <c r="TCV6" s="18"/>
      <c r="TCW6" s="18"/>
      <c r="TCX6" s="18"/>
      <c r="TCY6" s="18"/>
      <c r="TCZ6" s="18"/>
      <c r="TDA6" s="18"/>
      <c r="TDB6" s="18"/>
      <c r="TDC6" s="18"/>
      <c r="TDD6" s="18"/>
      <c r="TDE6" s="18"/>
      <c r="TDF6" s="18"/>
      <c r="TDG6" s="18"/>
      <c r="TDH6" s="18"/>
      <c r="TDI6" s="18"/>
      <c r="TDJ6" s="18"/>
      <c r="TDK6" s="18"/>
      <c r="TDL6" s="18"/>
      <c r="TDM6" s="18"/>
      <c r="TDN6" s="18"/>
      <c r="TDO6" s="18"/>
      <c r="TDP6" s="18"/>
      <c r="TDQ6" s="18"/>
      <c r="TDR6" s="18"/>
      <c r="TDS6" s="18"/>
      <c r="TDT6" s="18"/>
      <c r="TDU6" s="18"/>
      <c r="TDV6" s="18"/>
      <c r="TDW6" s="18"/>
      <c r="TDX6" s="18"/>
      <c r="TDY6" s="18"/>
      <c r="TDZ6" s="18"/>
      <c r="TEA6" s="18"/>
      <c r="TEB6" s="18"/>
      <c r="TEC6" s="18"/>
      <c r="TED6" s="18"/>
      <c r="TEE6" s="18"/>
      <c r="TEF6" s="18"/>
      <c r="TEG6" s="18"/>
      <c r="TEH6" s="18"/>
      <c r="TEI6" s="18"/>
      <c r="TEJ6" s="18"/>
      <c r="TEK6" s="18"/>
      <c r="TEL6" s="18"/>
      <c r="TEM6" s="18"/>
      <c r="TEN6" s="18"/>
      <c r="TEO6" s="18"/>
      <c r="TEP6" s="18"/>
      <c r="TEQ6" s="18"/>
      <c r="TER6" s="18"/>
      <c r="TES6" s="18"/>
      <c r="TET6" s="18"/>
      <c r="TEU6" s="18"/>
      <c r="TEV6" s="18"/>
      <c r="TEW6" s="18"/>
      <c r="TEX6" s="18"/>
      <c r="TEY6" s="18"/>
      <c r="TEZ6" s="18"/>
      <c r="TFA6" s="18"/>
      <c r="TFB6" s="18"/>
      <c r="TFC6" s="18"/>
      <c r="TFD6" s="18"/>
      <c r="TFE6" s="18"/>
      <c r="TFF6" s="18"/>
      <c r="TFG6" s="18"/>
      <c r="TFH6" s="18"/>
      <c r="TFI6" s="18"/>
      <c r="TFJ6" s="18"/>
      <c r="TFK6" s="18"/>
      <c r="TFL6" s="18"/>
      <c r="TFM6" s="18"/>
      <c r="TFN6" s="18"/>
      <c r="TFO6" s="18"/>
      <c r="TFP6" s="18"/>
      <c r="TFQ6" s="18"/>
      <c r="TFR6" s="18"/>
      <c r="TFS6" s="18"/>
      <c r="TFT6" s="18"/>
      <c r="TFU6" s="18"/>
      <c r="TFV6" s="18"/>
      <c r="TFW6" s="18"/>
      <c r="TFX6" s="18"/>
      <c r="TFY6" s="18"/>
      <c r="TFZ6" s="18"/>
      <c r="TGA6" s="18"/>
      <c r="TGB6" s="18"/>
      <c r="TGC6" s="18"/>
      <c r="TGD6" s="18"/>
      <c r="TGE6" s="18"/>
      <c r="TGF6" s="18"/>
      <c r="TGG6" s="18"/>
      <c r="TGH6" s="18"/>
      <c r="TGI6" s="18"/>
      <c r="TGJ6" s="18"/>
      <c r="TGK6" s="18"/>
      <c r="TGL6" s="18"/>
      <c r="TGM6" s="18"/>
      <c r="TGN6" s="18"/>
      <c r="TGO6" s="18"/>
      <c r="TGP6" s="18"/>
      <c r="TGQ6" s="18"/>
      <c r="TGR6" s="18"/>
      <c r="TGS6" s="18"/>
      <c r="TGT6" s="18"/>
      <c r="TGU6" s="18"/>
      <c r="TGV6" s="18"/>
      <c r="TGW6" s="18"/>
      <c r="TGX6" s="18"/>
      <c r="TGY6" s="18"/>
      <c r="TGZ6" s="18"/>
      <c r="THA6" s="18"/>
      <c r="THB6" s="18"/>
      <c r="THC6" s="18"/>
      <c r="THD6" s="18"/>
      <c r="THE6" s="18"/>
      <c r="THF6" s="18"/>
      <c r="THG6" s="18"/>
      <c r="THH6" s="18"/>
      <c r="THI6" s="18"/>
      <c r="THJ6" s="18"/>
      <c r="THK6" s="18"/>
      <c r="THL6" s="18"/>
      <c r="THM6" s="18"/>
      <c r="THN6" s="18"/>
      <c r="THO6" s="18"/>
      <c r="THP6" s="18"/>
      <c r="THQ6" s="18"/>
      <c r="THR6" s="18"/>
      <c r="THS6" s="18"/>
      <c r="THT6" s="18"/>
      <c r="THU6" s="18"/>
      <c r="THV6" s="18"/>
      <c r="THW6" s="18"/>
      <c r="THX6" s="18"/>
      <c r="THY6" s="18"/>
      <c r="THZ6" s="18"/>
      <c r="TIA6" s="18"/>
      <c r="TIB6" s="18"/>
      <c r="TIC6" s="18"/>
      <c r="TID6" s="18"/>
      <c r="TIE6" s="18"/>
      <c r="TIF6" s="18"/>
      <c r="TIG6" s="18"/>
      <c r="TIH6" s="18"/>
      <c r="TII6" s="18"/>
      <c r="TIJ6" s="18"/>
      <c r="TIK6" s="18"/>
      <c r="TIL6" s="18"/>
      <c r="TIM6" s="18"/>
      <c r="TIN6" s="18"/>
      <c r="TIO6" s="18"/>
      <c r="TIP6" s="18"/>
      <c r="TIQ6" s="18"/>
      <c r="TIR6" s="18"/>
      <c r="TIS6" s="18"/>
      <c r="TIT6" s="18"/>
      <c r="TIU6" s="18"/>
      <c r="TIV6" s="18"/>
      <c r="TIW6" s="18"/>
      <c r="TIX6" s="18"/>
      <c r="TIY6" s="18"/>
      <c r="TIZ6" s="18"/>
      <c r="TJA6" s="18"/>
      <c r="TJB6" s="18"/>
      <c r="TJC6" s="18"/>
      <c r="TJD6" s="18"/>
      <c r="TJE6" s="18"/>
      <c r="TJF6" s="18"/>
      <c r="TJG6" s="18"/>
      <c r="TJH6" s="18"/>
      <c r="TJI6" s="18"/>
      <c r="TJJ6" s="18"/>
      <c r="TJK6" s="18"/>
      <c r="TJL6" s="18"/>
      <c r="TJM6" s="18"/>
      <c r="TJN6" s="18"/>
      <c r="TJO6" s="18"/>
      <c r="TJP6" s="18"/>
      <c r="TJQ6" s="18"/>
      <c r="TJR6" s="18"/>
      <c r="TJS6" s="18"/>
      <c r="TJT6" s="18"/>
      <c r="TJU6" s="18"/>
      <c r="TJV6" s="18"/>
      <c r="TJW6" s="18"/>
      <c r="TJX6" s="18"/>
      <c r="TJY6" s="18"/>
      <c r="TJZ6" s="18"/>
      <c r="TKA6" s="18"/>
      <c r="TKB6" s="18"/>
      <c r="TKC6" s="18"/>
      <c r="TKD6" s="18"/>
      <c r="TKE6" s="18"/>
      <c r="TKF6" s="18"/>
      <c r="TKG6" s="18"/>
      <c r="TKH6" s="18"/>
      <c r="TKI6" s="18"/>
      <c r="TKJ6" s="18"/>
      <c r="TKK6" s="18"/>
      <c r="TKL6" s="18"/>
      <c r="TKM6" s="18"/>
      <c r="TKN6" s="18"/>
      <c r="TKO6" s="18"/>
      <c r="TKP6" s="18"/>
      <c r="TKQ6" s="18"/>
      <c r="TKR6" s="18"/>
      <c r="TKS6" s="18"/>
      <c r="TKT6" s="18"/>
      <c r="TKU6" s="18"/>
      <c r="TKV6" s="18"/>
      <c r="TKW6" s="18"/>
      <c r="TKX6" s="18"/>
      <c r="TKY6" s="18"/>
      <c r="TKZ6" s="18"/>
      <c r="TLA6" s="18"/>
      <c r="TLB6" s="18"/>
      <c r="TLC6" s="18"/>
      <c r="TLD6" s="18"/>
      <c r="TLE6" s="18"/>
      <c r="TLF6" s="18"/>
      <c r="TLG6" s="18"/>
      <c r="TLH6" s="18"/>
      <c r="TLI6" s="18"/>
      <c r="TLJ6" s="18"/>
      <c r="TLK6" s="18"/>
      <c r="TLL6" s="18"/>
      <c r="TLM6" s="18"/>
      <c r="TLN6" s="18"/>
      <c r="TLO6" s="18"/>
      <c r="TLP6" s="18"/>
      <c r="TLQ6" s="18"/>
      <c r="TLR6" s="18"/>
      <c r="TLS6" s="18"/>
      <c r="TLT6" s="18"/>
      <c r="TLU6" s="18"/>
      <c r="TLV6" s="18"/>
      <c r="TLW6" s="18"/>
      <c r="TLX6" s="18"/>
      <c r="TLY6" s="18"/>
      <c r="TLZ6" s="18"/>
      <c r="TMA6" s="18"/>
      <c r="TMB6" s="18"/>
      <c r="TMC6" s="18"/>
      <c r="TMD6" s="18"/>
      <c r="TME6" s="18"/>
      <c r="TMF6" s="18"/>
      <c r="TMG6" s="18"/>
      <c r="TMH6" s="18"/>
      <c r="TMI6" s="18"/>
      <c r="TMJ6" s="18"/>
      <c r="TMK6" s="18"/>
      <c r="TML6" s="18"/>
      <c r="TMM6" s="18"/>
      <c r="TMN6" s="18"/>
      <c r="TMO6" s="18"/>
      <c r="TMP6" s="18"/>
      <c r="TMQ6" s="18"/>
      <c r="TMR6" s="18"/>
      <c r="TMS6" s="18"/>
      <c r="TMT6" s="18"/>
      <c r="TMU6" s="18"/>
      <c r="TMV6" s="18"/>
      <c r="TMW6" s="18"/>
      <c r="TMX6" s="18"/>
      <c r="TMY6" s="18"/>
      <c r="TMZ6" s="18"/>
      <c r="TNA6" s="18"/>
      <c r="TNB6" s="18"/>
      <c r="TNC6" s="18"/>
      <c r="TND6" s="18"/>
      <c r="TNE6" s="18"/>
      <c r="TNF6" s="18"/>
      <c r="TNG6" s="18"/>
      <c r="TNH6" s="18"/>
      <c r="TNI6" s="18"/>
      <c r="TNJ6" s="18"/>
      <c r="TNK6" s="18"/>
      <c r="TNL6" s="18"/>
      <c r="TNM6" s="18"/>
      <c r="TNN6" s="18"/>
      <c r="TNO6" s="18"/>
      <c r="TNP6" s="18"/>
      <c r="TNQ6" s="18"/>
      <c r="TNR6" s="18"/>
      <c r="TNS6" s="18"/>
      <c r="TNT6" s="18"/>
      <c r="TNU6" s="18"/>
      <c r="TNV6" s="18"/>
      <c r="TNW6" s="18"/>
      <c r="TNX6" s="18"/>
      <c r="TNY6" s="18"/>
      <c r="TNZ6" s="18"/>
      <c r="TOA6" s="18"/>
      <c r="TOB6" s="18"/>
      <c r="TOC6" s="18"/>
      <c r="TOD6" s="18"/>
      <c r="TOE6" s="18"/>
      <c r="TOF6" s="18"/>
      <c r="TOG6" s="18"/>
      <c r="TOH6" s="18"/>
      <c r="TOI6" s="18"/>
      <c r="TOJ6" s="18"/>
      <c r="TOK6" s="18"/>
      <c r="TOL6" s="18"/>
      <c r="TOM6" s="18"/>
      <c r="TON6" s="18"/>
      <c r="TOO6" s="18"/>
      <c r="TOP6" s="18"/>
      <c r="TOQ6" s="18"/>
      <c r="TOR6" s="18"/>
      <c r="TOS6" s="18"/>
      <c r="TOT6" s="18"/>
      <c r="TOU6" s="18"/>
      <c r="TOV6" s="18"/>
      <c r="TOW6" s="18"/>
      <c r="TOX6" s="18"/>
      <c r="TOY6" s="18"/>
      <c r="TOZ6" s="18"/>
      <c r="TPA6" s="18"/>
      <c r="TPB6" s="18"/>
      <c r="TPC6" s="18"/>
      <c r="TPD6" s="18"/>
      <c r="TPE6" s="18"/>
      <c r="TPF6" s="18"/>
      <c r="TPG6" s="18"/>
      <c r="TPH6" s="18"/>
      <c r="TPI6" s="18"/>
      <c r="TPJ6" s="18"/>
      <c r="TPK6" s="18"/>
      <c r="TPL6" s="18"/>
      <c r="TPM6" s="18"/>
      <c r="TPN6" s="18"/>
      <c r="TPO6" s="18"/>
      <c r="TPP6" s="18"/>
      <c r="TPQ6" s="18"/>
      <c r="TPR6" s="18"/>
      <c r="TPS6" s="18"/>
      <c r="TPT6" s="18"/>
      <c r="TPU6" s="18"/>
      <c r="TPV6" s="18"/>
      <c r="TPW6" s="18"/>
      <c r="TPX6" s="18"/>
      <c r="TPY6" s="18"/>
      <c r="TPZ6" s="18"/>
      <c r="TQA6" s="18"/>
      <c r="TQB6" s="18"/>
      <c r="TQC6" s="18"/>
      <c r="TQD6" s="18"/>
      <c r="TQE6" s="18"/>
      <c r="TQF6" s="18"/>
      <c r="TQG6" s="18"/>
      <c r="TQH6" s="18"/>
      <c r="TQI6" s="18"/>
      <c r="TQJ6" s="18"/>
      <c r="TQK6" s="18"/>
      <c r="TQL6" s="18"/>
      <c r="TQM6" s="18"/>
      <c r="TQN6" s="18"/>
      <c r="TQO6" s="18"/>
      <c r="TQP6" s="18"/>
      <c r="TQQ6" s="18"/>
      <c r="TQR6" s="18"/>
      <c r="TQS6" s="18"/>
      <c r="TQT6" s="18"/>
      <c r="TQU6" s="18"/>
      <c r="TQV6" s="18"/>
      <c r="TQW6" s="18"/>
      <c r="TQX6" s="18"/>
      <c r="TQY6" s="18"/>
      <c r="TQZ6" s="18"/>
      <c r="TRA6" s="18"/>
      <c r="TRB6" s="18"/>
      <c r="TRC6" s="18"/>
      <c r="TRD6" s="18"/>
      <c r="TRE6" s="18"/>
      <c r="TRF6" s="18"/>
      <c r="TRG6" s="18"/>
      <c r="TRH6" s="18"/>
      <c r="TRI6" s="18"/>
      <c r="TRJ6" s="18"/>
      <c r="TRK6" s="18"/>
      <c r="TRL6" s="18"/>
      <c r="TRM6" s="18"/>
      <c r="TRN6" s="18"/>
      <c r="TRO6" s="18"/>
      <c r="TRP6" s="18"/>
      <c r="TRQ6" s="18"/>
      <c r="TRR6" s="18"/>
      <c r="TRS6" s="18"/>
      <c r="TRT6" s="18"/>
      <c r="TRU6" s="18"/>
      <c r="TRV6" s="18"/>
      <c r="TRW6" s="18"/>
      <c r="TRX6" s="18"/>
      <c r="TRY6" s="18"/>
      <c r="TRZ6" s="18"/>
      <c r="TSA6" s="18"/>
      <c r="TSB6" s="18"/>
      <c r="TSC6" s="18"/>
      <c r="TSD6" s="18"/>
      <c r="TSE6" s="18"/>
      <c r="TSF6" s="18"/>
      <c r="TSG6" s="18"/>
      <c r="TSH6" s="18"/>
      <c r="TSI6" s="18"/>
      <c r="TSJ6" s="18"/>
      <c r="TSK6" s="18"/>
      <c r="TSL6" s="18"/>
      <c r="TSM6" s="18"/>
      <c r="TSN6" s="18"/>
      <c r="TSO6" s="18"/>
      <c r="TSP6" s="18"/>
      <c r="TSQ6" s="18"/>
      <c r="TSR6" s="18"/>
      <c r="TSS6" s="18"/>
      <c r="TST6" s="18"/>
      <c r="TSU6" s="18"/>
      <c r="TSV6" s="18"/>
      <c r="TSW6" s="18"/>
      <c r="TSX6" s="18"/>
      <c r="TSY6" s="18"/>
      <c r="TSZ6" s="18"/>
      <c r="TTA6" s="18"/>
      <c r="TTB6" s="18"/>
      <c r="TTC6" s="18"/>
      <c r="TTD6" s="18"/>
      <c r="TTE6" s="18"/>
      <c r="TTF6" s="18"/>
      <c r="TTG6" s="18"/>
      <c r="TTH6" s="18"/>
      <c r="TTI6" s="18"/>
      <c r="TTJ6" s="18"/>
      <c r="TTK6" s="18"/>
      <c r="TTL6" s="18"/>
      <c r="TTM6" s="18"/>
      <c r="TTN6" s="18"/>
      <c r="TTO6" s="18"/>
      <c r="TTP6" s="18"/>
      <c r="TTQ6" s="18"/>
      <c r="TTR6" s="18"/>
      <c r="TTS6" s="18"/>
      <c r="TTT6" s="18"/>
      <c r="TTU6" s="18"/>
      <c r="TTV6" s="18"/>
      <c r="TTW6" s="18"/>
      <c r="TTX6" s="18"/>
      <c r="TTY6" s="18"/>
      <c r="TTZ6" s="18"/>
      <c r="TUA6" s="18"/>
      <c r="TUB6" s="18"/>
      <c r="TUC6" s="18"/>
      <c r="TUD6" s="18"/>
      <c r="TUE6" s="18"/>
      <c r="TUF6" s="18"/>
      <c r="TUG6" s="18"/>
      <c r="TUH6" s="18"/>
      <c r="TUI6" s="18"/>
      <c r="TUJ6" s="18"/>
      <c r="TUK6" s="18"/>
      <c r="TUL6" s="18"/>
      <c r="TUM6" s="18"/>
      <c r="TUN6" s="18"/>
      <c r="TUO6" s="18"/>
      <c r="TUP6" s="18"/>
      <c r="TUQ6" s="18"/>
      <c r="TUR6" s="18"/>
      <c r="TUS6" s="18"/>
      <c r="TUT6" s="18"/>
      <c r="TUU6" s="18"/>
      <c r="TUV6" s="18"/>
      <c r="TUW6" s="18"/>
      <c r="TUX6" s="18"/>
      <c r="TUY6" s="18"/>
      <c r="TUZ6" s="18"/>
      <c r="TVA6" s="18"/>
      <c r="TVB6" s="18"/>
      <c r="TVC6" s="18"/>
      <c r="TVD6" s="18"/>
      <c r="TVE6" s="18"/>
      <c r="TVF6" s="18"/>
      <c r="TVG6" s="18"/>
      <c r="TVH6" s="18"/>
      <c r="TVI6" s="18"/>
      <c r="TVJ6" s="18"/>
      <c r="TVK6" s="18"/>
      <c r="TVL6" s="18"/>
      <c r="TVM6" s="18"/>
      <c r="TVN6" s="18"/>
      <c r="TVO6" s="18"/>
      <c r="TVP6" s="18"/>
      <c r="TVQ6" s="18"/>
      <c r="TVR6" s="18"/>
      <c r="TVS6" s="18"/>
      <c r="TVT6" s="18"/>
      <c r="TVU6" s="18"/>
      <c r="TVV6" s="18"/>
      <c r="TVW6" s="18"/>
      <c r="TVX6" s="18"/>
      <c r="TVY6" s="18"/>
      <c r="TVZ6" s="18"/>
      <c r="TWA6" s="18"/>
      <c r="TWB6" s="18"/>
      <c r="TWC6" s="18"/>
      <c r="TWD6" s="18"/>
      <c r="TWE6" s="18"/>
      <c r="TWF6" s="18"/>
      <c r="TWG6" s="18"/>
      <c r="TWH6" s="18"/>
      <c r="TWI6" s="18"/>
      <c r="TWJ6" s="18"/>
      <c r="TWK6" s="18"/>
      <c r="TWL6" s="18"/>
      <c r="TWM6" s="18"/>
      <c r="TWN6" s="18"/>
      <c r="TWO6" s="18"/>
      <c r="TWP6" s="18"/>
      <c r="TWQ6" s="18"/>
      <c r="TWR6" s="18"/>
      <c r="TWS6" s="18"/>
      <c r="TWT6" s="18"/>
      <c r="TWU6" s="18"/>
      <c r="TWV6" s="18"/>
      <c r="TWW6" s="18"/>
      <c r="TWX6" s="18"/>
      <c r="TWY6" s="18"/>
      <c r="TWZ6" s="18"/>
      <c r="TXA6" s="18"/>
      <c r="TXB6" s="18"/>
      <c r="TXC6" s="18"/>
      <c r="TXD6" s="18"/>
      <c r="TXE6" s="18"/>
      <c r="TXF6" s="18"/>
      <c r="TXG6" s="18"/>
      <c r="TXH6" s="18"/>
      <c r="TXI6" s="18"/>
      <c r="TXJ6" s="18"/>
      <c r="TXK6" s="18"/>
      <c r="TXL6" s="18"/>
      <c r="TXM6" s="18"/>
      <c r="TXN6" s="18"/>
      <c r="TXO6" s="18"/>
      <c r="TXP6" s="18"/>
      <c r="TXQ6" s="18"/>
      <c r="TXR6" s="18"/>
      <c r="TXS6" s="18"/>
      <c r="TXT6" s="18"/>
      <c r="TXU6" s="18"/>
      <c r="TXV6" s="18"/>
      <c r="TXW6" s="18"/>
      <c r="TXX6" s="18"/>
      <c r="TXY6" s="18"/>
      <c r="TXZ6" s="18"/>
      <c r="TYA6" s="18"/>
      <c r="TYB6" s="18"/>
      <c r="TYC6" s="18"/>
      <c r="TYD6" s="18"/>
      <c r="TYE6" s="18"/>
      <c r="TYF6" s="18"/>
      <c r="TYG6" s="18"/>
      <c r="TYH6" s="18"/>
      <c r="TYI6" s="18"/>
      <c r="TYJ6" s="18"/>
      <c r="TYK6" s="18"/>
      <c r="TYL6" s="18"/>
      <c r="TYM6" s="18"/>
      <c r="TYN6" s="18"/>
      <c r="TYO6" s="18"/>
      <c r="TYP6" s="18"/>
      <c r="TYQ6" s="18"/>
      <c r="TYR6" s="18"/>
      <c r="TYS6" s="18"/>
      <c r="TYT6" s="18"/>
      <c r="TYU6" s="18"/>
      <c r="TYV6" s="18"/>
      <c r="TYW6" s="18"/>
      <c r="TYX6" s="18"/>
      <c r="TYY6" s="18"/>
      <c r="TYZ6" s="18"/>
      <c r="TZA6" s="18"/>
      <c r="TZB6" s="18"/>
      <c r="TZC6" s="18"/>
      <c r="TZD6" s="18"/>
      <c r="TZE6" s="18"/>
      <c r="TZF6" s="18"/>
      <c r="TZG6" s="18"/>
      <c r="TZH6" s="18"/>
      <c r="TZI6" s="18"/>
      <c r="TZJ6" s="18"/>
      <c r="TZK6" s="18"/>
      <c r="TZL6" s="18"/>
      <c r="TZM6" s="18"/>
      <c r="TZN6" s="18"/>
      <c r="TZO6" s="18"/>
      <c r="TZP6" s="18"/>
      <c r="TZQ6" s="18"/>
      <c r="TZR6" s="18"/>
      <c r="TZS6" s="18"/>
      <c r="TZT6" s="18"/>
      <c r="TZU6" s="18"/>
      <c r="TZV6" s="18"/>
      <c r="TZW6" s="18"/>
      <c r="TZX6" s="18"/>
      <c r="TZY6" s="18"/>
      <c r="TZZ6" s="18"/>
      <c r="UAA6" s="18"/>
      <c r="UAB6" s="18"/>
      <c r="UAC6" s="18"/>
      <c r="UAD6" s="18"/>
      <c r="UAE6" s="18"/>
      <c r="UAF6" s="18"/>
      <c r="UAG6" s="18"/>
      <c r="UAH6" s="18"/>
      <c r="UAI6" s="18"/>
      <c r="UAJ6" s="18"/>
      <c r="UAK6" s="18"/>
      <c r="UAL6" s="18"/>
      <c r="UAM6" s="18"/>
      <c r="UAN6" s="18"/>
      <c r="UAO6" s="18"/>
      <c r="UAP6" s="18"/>
      <c r="UAQ6" s="18"/>
      <c r="UAR6" s="18"/>
      <c r="UAS6" s="18"/>
      <c r="UAT6" s="18"/>
      <c r="UAU6" s="18"/>
      <c r="UAV6" s="18"/>
      <c r="UAW6" s="18"/>
      <c r="UAX6" s="18"/>
      <c r="UAY6" s="18"/>
      <c r="UAZ6" s="18"/>
      <c r="UBA6" s="18"/>
      <c r="UBB6" s="18"/>
      <c r="UBC6" s="18"/>
      <c r="UBD6" s="18"/>
      <c r="UBE6" s="18"/>
      <c r="UBF6" s="18"/>
      <c r="UBG6" s="18"/>
      <c r="UBH6" s="18"/>
      <c r="UBI6" s="18"/>
      <c r="UBJ6" s="18"/>
      <c r="UBK6" s="18"/>
      <c r="UBL6" s="18"/>
      <c r="UBM6" s="18"/>
      <c r="UBN6" s="18"/>
      <c r="UBO6" s="18"/>
      <c r="UBP6" s="18"/>
      <c r="UBQ6" s="18"/>
      <c r="UBR6" s="18"/>
      <c r="UBS6" s="18"/>
      <c r="UBT6" s="18"/>
      <c r="UBU6" s="18"/>
      <c r="UBV6" s="18"/>
      <c r="UBW6" s="18"/>
      <c r="UBX6" s="18"/>
      <c r="UBY6" s="18"/>
      <c r="UBZ6" s="18"/>
      <c r="UCA6" s="18"/>
      <c r="UCB6" s="18"/>
      <c r="UCC6" s="18"/>
      <c r="UCD6" s="18"/>
      <c r="UCE6" s="18"/>
      <c r="UCF6" s="18"/>
      <c r="UCG6" s="18"/>
      <c r="UCH6" s="18"/>
      <c r="UCI6" s="18"/>
      <c r="UCJ6" s="18"/>
      <c r="UCK6" s="18"/>
      <c r="UCL6" s="18"/>
      <c r="UCM6" s="18"/>
      <c r="UCN6" s="18"/>
      <c r="UCO6" s="18"/>
      <c r="UCP6" s="18"/>
      <c r="UCQ6" s="18"/>
      <c r="UCR6" s="18"/>
      <c r="UCS6" s="18"/>
      <c r="UCT6" s="18"/>
      <c r="UCU6" s="18"/>
      <c r="UCV6" s="18"/>
      <c r="UCW6" s="18"/>
      <c r="UCX6" s="18"/>
      <c r="UCY6" s="18"/>
      <c r="UCZ6" s="18"/>
      <c r="UDA6" s="18"/>
      <c r="UDB6" s="18"/>
      <c r="UDC6" s="18"/>
      <c r="UDD6" s="18"/>
      <c r="UDE6" s="18"/>
      <c r="UDF6" s="18"/>
      <c r="UDG6" s="18"/>
      <c r="UDH6" s="18"/>
      <c r="UDI6" s="18"/>
      <c r="UDJ6" s="18"/>
      <c r="UDK6" s="18"/>
      <c r="UDL6" s="18"/>
      <c r="UDM6" s="18"/>
      <c r="UDN6" s="18"/>
      <c r="UDO6" s="18"/>
      <c r="UDP6" s="18"/>
      <c r="UDQ6" s="18"/>
      <c r="UDR6" s="18"/>
      <c r="UDS6" s="18"/>
      <c r="UDT6" s="18"/>
      <c r="UDU6" s="18"/>
      <c r="UDV6" s="18"/>
      <c r="UDW6" s="18"/>
      <c r="UDX6" s="18"/>
      <c r="UDY6" s="18"/>
      <c r="UDZ6" s="18"/>
      <c r="UEA6" s="18"/>
      <c r="UEB6" s="18"/>
      <c r="UEC6" s="18"/>
      <c r="UED6" s="18"/>
      <c r="UEE6" s="18"/>
      <c r="UEF6" s="18"/>
      <c r="UEG6" s="18"/>
      <c r="UEH6" s="18"/>
      <c r="UEI6" s="18"/>
      <c r="UEJ6" s="18"/>
      <c r="UEK6" s="18"/>
      <c r="UEL6" s="18"/>
      <c r="UEM6" s="18"/>
      <c r="UEN6" s="18"/>
      <c r="UEO6" s="18"/>
      <c r="UEP6" s="18"/>
      <c r="UEQ6" s="18"/>
      <c r="UER6" s="18"/>
      <c r="UES6" s="18"/>
      <c r="UET6" s="18"/>
      <c r="UEU6" s="18"/>
      <c r="UEV6" s="18"/>
      <c r="UEW6" s="18"/>
      <c r="UEX6" s="18"/>
      <c r="UEY6" s="18"/>
      <c r="UEZ6" s="18"/>
      <c r="UFA6" s="18"/>
      <c r="UFB6" s="18"/>
      <c r="UFC6" s="18"/>
      <c r="UFD6" s="18"/>
      <c r="UFE6" s="18"/>
      <c r="UFF6" s="18"/>
      <c r="UFG6" s="18"/>
      <c r="UFH6" s="18"/>
      <c r="UFI6" s="18"/>
      <c r="UFJ6" s="18"/>
      <c r="UFK6" s="18"/>
      <c r="UFL6" s="18"/>
      <c r="UFM6" s="18"/>
      <c r="UFN6" s="18"/>
      <c r="UFO6" s="18"/>
      <c r="UFP6" s="18"/>
      <c r="UFQ6" s="18"/>
      <c r="UFR6" s="18"/>
      <c r="UFS6" s="18"/>
      <c r="UFT6" s="18"/>
      <c r="UFU6" s="18"/>
      <c r="UFV6" s="18"/>
      <c r="UFW6" s="18"/>
      <c r="UFX6" s="18"/>
      <c r="UFY6" s="18"/>
      <c r="UFZ6" s="18"/>
      <c r="UGA6" s="18"/>
      <c r="UGB6" s="18"/>
      <c r="UGC6" s="18"/>
      <c r="UGD6" s="18"/>
      <c r="UGE6" s="18"/>
      <c r="UGF6" s="18"/>
      <c r="UGG6" s="18"/>
      <c r="UGH6" s="18"/>
      <c r="UGI6" s="18"/>
      <c r="UGJ6" s="18"/>
      <c r="UGK6" s="18"/>
      <c r="UGL6" s="18"/>
      <c r="UGM6" s="18"/>
      <c r="UGN6" s="18"/>
      <c r="UGO6" s="18"/>
      <c r="UGP6" s="18"/>
      <c r="UGQ6" s="18"/>
      <c r="UGR6" s="18"/>
      <c r="UGS6" s="18"/>
      <c r="UGT6" s="18"/>
      <c r="UGU6" s="18"/>
      <c r="UGV6" s="18"/>
      <c r="UGW6" s="18"/>
      <c r="UGX6" s="18"/>
      <c r="UGY6" s="18"/>
      <c r="UGZ6" s="18"/>
      <c r="UHA6" s="18"/>
      <c r="UHB6" s="18"/>
      <c r="UHC6" s="18"/>
      <c r="UHD6" s="18"/>
      <c r="UHE6" s="18"/>
      <c r="UHF6" s="18"/>
      <c r="UHG6" s="18"/>
      <c r="UHH6" s="18"/>
      <c r="UHI6" s="18"/>
      <c r="UHJ6" s="18"/>
      <c r="UHK6" s="18"/>
      <c r="UHL6" s="18"/>
      <c r="UHM6" s="18"/>
      <c r="UHN6" s="18"/>
      <c r="UHO6" s="18"/>
      <c r="UHP6" s="18"/>
      <c r="UHQ6" s="18"/>
      <c r="UHR6" s="18"/>
      <c r="UHS6" s="18"/>
      <c r="UHT6" s="18"/>
      <c r="UHU6" s="18"/>
      <c r="UHV6" s="18"/>
      <c r="UHW6" s="18"/>
      <c r="UHX6" s="18"/>
      <c r="UHY6" s="18"/>
      <c r="UHZ6" s="18"/>
      <c r="UIA6" s="18"/>
      <c r="UIB6" s="18"/>
      <c r="UIC6" s="18"/>
      <c r="UID6" s="18"/>
      <c r="UIE6" s="18"/>
      <c r="UIF6" s="18"/>
      <c r="UIG6" s="18"/>
      <c r="UIH6" s="18"/>
      <c r="UII6" s="18"/>
      <c r="UIJ6" s="18"/>
      <c r="UIK6" s="18"/>
      <c r="UIL6" s="18"/>
      <c r="UIM6" s="18"/>
      <c r="UIN6" s="18"/>
      <c r="UIO6" s="18"/>
      <c r="UIP6" s="18"/>
      <c r="UIQ6" s="18"/>
      <c r="UIR6" s="18"/>
      <c r="UIS6" s="18"/>
      <c r="UIT6" s="18"/>
      <c r="UIU6" s="18"/>
      <c r="UIV6" s="18"/>
      <c r="UIW6" s="18"/>
      <c r="UIX6" s="18"/>
      <c r="UIY6" s="18"/>
      <c r="UIZ6" s="18"/>
      <c r="UJA6" s="18"/>
      <c r="UJB6" s="18"/>
      <c r="UJC6" s="18"/>
      <c r="UJD6" s="18"/>
      <c r="UJE6" s="18"/>
      <c r="UJF6" s="18"/>
      <c r="UJG6" s="18"/>
      <c r="UJH6" s="18"/>
      <c r="UJI6" s="18"/>
      <c r="UJJ6" s="18"/>
      <c r="UJK6" s="18"/>
      <c r="UJL6" s="18"/>
      <c r="UJM6" s="18"/>
      <c r="UJN6" s="18"/>
      <c r="UJO6" s="18"/>
      <c r="UJP6" s="18"/>
      <c r="UJQ6" s="18"/>
      <c r="UJR6" s="18"/>
      <c r="UJS6" s="18"/>
      <c r="UJT6" s="18"/>
      <c r="UJU6" s="18"/>
      <c r="UJV6" s="18"/>
      <c r="UJW6" s="18"/>
      <c r="UJX6" s="18"/>
      <c r="UJY6" s="18"/>
      <c r="UJZ6" s="18"/>
      <c r="UKA6" s="18"/>
      <c r="UKB6" s="18"/>
      <c r="UKC6" s="18"/>
      <c r="UKD6" s="18"/>
      <c r="UKE6" s="18"/>
      <c r="UKF6" s="18"/>
      <c r="UKG6" s="18"/>
      <c r="UKH6" s="18"/>
      <c r="UKI6" s="18"/>
      <c r="UKJ6" s="18"/>
      <c r="UKK6" s="18"/>
      <c r="UKL6" s="18"/>
      <c r="UKM6" s="18"/>
      <c r="UKN6" s="18"/>
      <c r="UKO6" s="18"/>
      <c r="UKP6" s="18"/>
      <c r="UKQ6" s="18"/>
      <c r="UKR6" s="18"/>
      <c r="UKS6" s="18"/>
      <c r="UKT6" s="18"/>
      <c r="UKU6" s="18"/>
      <c r="UKV6" s="18"/>
      <c r="UKW6" s="18"/>
      <c r="UKX6" s="18"/>
      <c r="UKY6" s="18"/>
      <c r="UKZ6" s="18"/>
      <c r="ULA6" s="18"/>
      <c r="ULB6" s="18"/>
      <c r="ULC6" s="18"/>
      <c r="ULD6" s="18"/>
      <c r="ULE6" s="18"/>
      <c r="ULF6" s="18"/>
      <c r="ULG6" s="18"/>
      <c r="ULH6" s="18"/>
      <c r="ULI6" s="18"/>
      <c r="ULJ6" s="18"/>
      <c r="ULK6" s="18"/>
      <c r="ULL6" s="18"/>
      <c r="ULM6" s="18"/>
      <c r="ULN6" s="18"/>
      <c r="ULO6" s="18"/>
      <c r="ULP6" s="18"/>
      <c r="ULQ6" s="18"/>
      <c r="ULR6" s="18"/>
      <c r="ULS6" s="18"/>
      <c r="ULT6" s="18"/>
      <c r="ULU6" s="18"/>
      <c r="ULV6" s="18"/>
      <c r="ULW6" s="18"/>
      <c r="ULX6" s="18"/>
      <c r="ULY6" s="18"/>
      <c r="ULZ6" s="18"/>
      <c r="UMA6" s="18"/>
      <c r="UMB6" s="18"/>
      <c r="UMC6" s="18"/>
      <c r="UMD6" s="18"/>
      <c r="UME6" s="18"/>
      <c r="UMF6" s="18"/>
      <c r="UMG6" s="18"/>
      <c r="UMH6" s="18"/>
      <c r="UMI6" s="18"/>
      <c r="UMJ6" s="18"/>
      <c r="UMK6" s="18"/>
      <c r="UML6" s="18"/>
      <c r="UMM6" s="18"/>
      <c r="UMN6" s="18"/>
      <c r="UMO6" s="18"/>
      <c r="UMP6" s="18"/>
      <c r="UMQ6" s="18"/>
      <c r="UMR6" s="18"/>
      <c r="UMS6" s="18"/>
      <c r="UMT6" s="18"/>
      <c r="UMU6" s="18"/>
      <c r="UMV6" s="18"/>
      <c r="UMW6" s="18"/>
      <c r="UMX6" s="18"/>
      <c r="UMY6" s="18"/>
      <c r="UMZ6" s="18"/>
      <c r="UNA6" s="18"/>
      <c r="UNB6" s="18"/>
      <c r="UNC6" s="18"/>
      <c r="UND6" s="18"/>
      <c r="UNE6" s="18"/>
      <c r="UNF6" s="18"/>
      <c r="UNG6" s="18"/>
      <c r="UNH6" s="18"/>
      <c r="UNI6" s="18"/>
      <c r="UNJ6" s="18"/>
      <c r="UNK6" s="18"/>
      <c r="UNL6" s="18"/>
      <c r="UNM6" s="18"/>
      <c r="UNN6" s="18"/>
      <c r="UNO6" s="18"/>
      <c r="UNP6" s="18"/>
      <c r="UNQ6" s="18"/>
      <c r="UNR6" s="18"/>
      <c r="UNS6" s="18"/>
      <c r="UNT6" s="18"/>
      <c r="UNU6" s="18"/>
      <c r="UNV6" s="18"/>
      <c r="UNW6" s="18"/>
      <c r="UNX6" s="18"/>
      <c r="UNY6" s="18"/>
      <c r="UNZ6" s="18"/>
      <c r="UOA6" s="18"/>
      <c r="UOB6" s="18"/>
      <c r="UOC6" s="18"/>
      <c r="UOD6" s="18"/>
      <c r="UOE6" s="18"/>
      <c r="UOF6" s="18"/>
      <c r="UOG6" s="18"/>
      <c r="UOH6" s="18"/>
      <c r="UOI6" s="18"/>
      <c r="UOJ6" s="18"/>
      <c r="UOK6" s="18"/>
      <c r="UOL6" s="18"/>
      <c r="UOM6" s="18"/>
      <c r="UON6" s="18"/>
      <c r="UOO6" s="18"/>
      <c r="UOP6" s="18"/>
      <c r="UOQ6" s="18"/>
      <c r="UOR6" s="18"/>
      <c r="UOS6" s="18"/>
      <c r="UOT6" s="18"/>
      <c r="UOU6" s="18"/>
      <c r="UOV6" s="18"/>
      <c r="UOW6" s="18"/>
      <c r="UOX6" s="18"/>
      <c r="UOY6" s="18"/>
      <c r="UOZ6" s="18"/>
      <c r="UPA6" s="18"/>
      <c r="UPB6" s="18"/>
      <c r="UPC6" s="18"/>
      <c r="UPD6" s="18"/>
      <c r="UPE6" s="18"/>
      <c r="UPF6" s="18"/>
      <c r="UPG6" s="18"/>
      <c r="UPH6" s="18"/>
      <c r="UPI6" s="18"/>
      <c r="UPJ6" s="18"/>
      <c r="UPK6" s="18"/>
      <c r="UPL6" s="18"/>
      <c r="UPM6" s="18"/>
      <c r="UPN6" s="18"/>
      <c r="UPO6" s="18"/>
      <c r="UPP6" s="18"/>
      <c r="UPQ6" s="18"/>
      <c r="UPR6" s="18"/>
      <c r="UPS6" s="18"/>
      <c r="UPT6" s="18"/>
      <c r="UPU6" s="18"/>
      <c r="UPV6" s="18"/>
      <c r="UPW6" s="18"/>
      <c r="UPX6" s="18"/>
      <c r="UPY6" s="18"/>
      <c r="UPZ6" s="18"/>
      <c r="UQA6" s="18"/>
      <c r="UQB6" s="18"/>
      <c r="UQC6" s="18"/>
      <c r="UQD6" s="18"/>
      <c r="UQE6" s="18"/>
      <c r="UQF6" s="18"/>
      <c r="UQG6" s="18"/>
      <c r="UQH6" s="18"/>
      <c r="UQI6" s="18"/>
      <c r="UQJ6" s="18"/>
      <c r="UQK6" s="18"/>
      <c r="UQL6" s="18"/>
      <c r="UQM6" s="18"/>
      <c r="UQN6" s="18"/>
      <c r="UQO6" s="18"/>
      <c r="UQP6" s="18"/>
      <c r="UQQ6" s="18"/>
      <c r="UQR6" s="18"/>
      <c r="UQS6" s="18"/>
      <c r="UQT6" s="18"/>
      <c r="UQU6" s="18"/>
      <c r="UQV6" s="18"/>
      <c r="UQW6" s="18"/>
      <c r="UQX6" s="18"/>
      <c r="UQY6" s="18"/>
      <c r="UQZ6" s="18"/>
      <c r="URA6" s="18"/>
      <c r="URB6" s="18"/>
      <c r="URC6" s="18"/>
      <c r="URD6" s="18"/>
      <c r="URE6" s="18"/>
      <c r="URF6" s="18"/>
      <c r="URG6" s="18"/>
      <c r="URH6" s="18"/>
      <c r="URI6" s="18"/>
      <c r="URJ6" s="18"/>
      <c r="URK6" s="18"/>
      <c r="URL6" s="18"/>
      <c r="URM6" s="18"/>
      <c r="URN6" s="18"/>
      <c r="URO6" s="18"/>
      <c r="URP6" s="18"/>
      <c r="URQ6" s="18"/>
      <c r="URR6" s="18"/>
      <c r="URS6" s="18"/>
      <c r="URT6" s="18"/>
      <c r="URU6" s="18"/>
      <c r="URV6" s="18"/>
      <c r="URW6" s="18"/>
      <c r="URX6" s="18"/>
      <c r="URY6" s="18"/>
      <c r="URZ6" s="18"/>
      <c r="USA6" s="18"/>
      <c r="USB6" s="18"/>
      <c r="USC6" s="18"/>
      <c r="USD6" s="18"/>
      <c r="USE6" s="18"/>
      <c r="USF6" s="18"/>
      <c r="USG6" s="18"/>
      <c r="USH6" s="18"/>
      <c r="USI6" s="18"/>
      <c r="USJ6" s="18"/>
      <c r="USK6" s="18"/>
      <c r="USL6" s="18"/>
      <c r="USM6" s="18"/>
      <c r="USN6" s="18"/>
      <c r="USO6" s="18"/>
      <c r="USP6" s="18"/>
      <c r="USQ6" s="18"/>
      <c r="USR6" s="18"/>
      <c r="USS6" s="18"/>
      <c r="UST6" s="18"/>
      <c r="USU6" s="18"/>
      <c r="USV6" s="18"/>
      <c r="USW6" s="18"/>
      <c r="USX6" s="18"/>
      <c r="USY6" s="18"/>
      <c r="USZ6" s="18"/>
      <c r="UTA6" s="18"/>
      <c r="UTB6" s="18"/>
      <c r="UTC6" s="18"/>
      <c r="UTD6" s="18"/>
      <c r="UTE6" s="18"/>
      <c r="UTF6" s="18"/>
      <c r="UTG6" s="18"/>
      <c r="UTH6" s="18"/>
      <c r="UTI6" s="18"/>
      <c r="UTJ6" s="18"/>
      <c r="UTK6" s="18"/>
      <c r="UTL6" s="18"/>
      <c r="UTM6" s="18"/>
      <c r="UTN6" s="18"/>
      <c r="UTO6" s="18"/>
      <c r="UTP6" s="18"/>
      <c r="UTQ6" s="18"/>
      <c r="UTR6" s="18"/>
      <c r="UTS6" s="18"/>
      <c r="UTT6" s="18"/>
      <c r="UTU6" s="18"/>
      <c r="UTV6" s="18"/>
      <c r="UTW6" s="18"/>
      <c r="UTX6" s="18"/>
      <c r="UTY6" s="18"/>
      <c r="UTZ6" s="18"/>
      <c r="UUA6" s="18"/>
      <c r="UUB6" s="18"/>
      <c r="UUC6" s="18"/>
      <c r="UUD6" s="18"/>
      <c r="UUE6" s="18"/>
      <c r="UUF6" s="18"/>
      <c r="UUG6" s="18"/>
      <c r="UUH6" s="18"/>
      <c r="UUI6" s="18"/>
      <c r="UUJ6" s="18"/>
      <c r="UUK6" s="18"/>
      <c r="UUL6" s="18"/>
      <c r="UUM6" s="18"/>
      <c r="UUN6" s="18"/>
      <c r="UUO6" s="18"/>
      <c r="UUP6" s="18"/>
      <c r="UUQ6" s="18"/>
      <c r="UUR6" s="18"/>
      <c r="UUS6" s="18"/>
      <c r="UUT6" s="18"/>
      <c r="UUU6" s="18"/>
      <c r="UUV6" s="18"/>
      <c r="UUW6" s="18"/>
      <c r="UUX6" s="18"/>
      <c r="UUY6" s="18"/>
      <c r="UUZ6" s="18"/>
      <c r="UVA6" s="18"/>
      <c r="UVB6" s="18"/>
      <c r="UVC6" s="18"/>
      <c r="UVD6" s="18"/>
      <c r="UVE6" s="18"/>
      <c r="UVF6" s="18"/>
      <c r="UVG6" s="18"/>
      <c r="UVH6" s="18"/>
      <c r="UVI6" s="18"/>
      <c r="UVJ6" s="18"/>
      <c r="UVK6" s="18"/>
      <c r="UVL6" s="18"/>
      <c r="UVM6" s="18"/>
      <c r="UVN6" s="18"/>
      <c r="UVO6" s="18"/>
      <c r="UVP6" s="18"/>
      <c r="UVQ6" s="18"/>
      <c r="UVR6" s="18"/>
      <c r="UVS6" s="18"/>
      <c r="UVT6" s="18"/>
      <c r="UVU6" s="18"/>
      <c r="UVV6" s="18"/>
      <c r="UVW6" s="18"/>
      <c r="UVX6" s="18"/>
      <c r="UVY6" s="18"/>
      <c r="UVZ6" s="18"/>
      <c r="UWA6" s="18"/>
      <c r="UWB6" s="18"/>
      <c r="UWC6" s="18"/>
      <c r="UWD6" s="18"/>
      <c r="UWE6" s="18"/>
      <c r="UWF6" s="18"/>
      <c r="UWG6" s="18"/>
      <c r="UWH6" s="18"/>
      <c r="UWI6" s="18"/>
      <c r="UWJ6" s="18"/>
      <c r="UWK6" s="18"/>
      <c r="UWL6" s="18"/>
      <c r="UWM6" s="18"/>
      <c r="UWN6" s="18"/>
      <c r="UWO6" s="18"/>
      <c r="UWP6" s="18"/>
      <c r="UWQ6" s="18"/>
      <c r="UWR6" s="18"/>
      <c r="UWS6" s="18"/>
      <c r="UWT6" s="18"/>
      <c r="UWU6" s="18"/>
      <c r="UWV6" s="18"/>
      <c r="UWW6" s="18"/>
      <c r="UWX6" s="18"/>
      <c r="UWY6" s="18"/>
      <c r="UWZ6" s="18"/>
      <c r="UXA6" s="18"/>
      <c r="UXB6" s="18"/>
      <c r="UXC6" s="18"/>
      <c r="UXD6" s="18"/>
      <c r="UXE6" s="18"/>
      <c r="UXF6" s="18"/>
      <c r="UXG6" s="18"/>
      <c r="UXH6" s="18"/>
      <c r="UXI6" s="18"/>
      <c r="UXJ6" s="18"/>
      <c r="UXK6" s="18"/>
      <c r="UXL6" s="18"/>
      <c r="UXM6" s="18"/>
      <c r="UXN6" s="18"/>
      <c r="UXO6" s="18"/>
      <c r="UXP6" s="18"/>
      <c r="UXQ6" s="18"/>
      <c r="UXR6" s="18"/>
      <c r="UXS6" s="18"/>
      <c r="UXT6" s="18"/>
      <c r="UXU6" s="18"/>
      <c r="UXV6" s="18"/>
      <c r="UXW6" s="18"/>
      <c r="UXX6" s="18"/>
      <c r="UXY6" s="18"/>
      <c r="UXZ6" s="18"/>
      <c r="UYA6" s="18"/>
      <c r="UYB6" s="18"/>
      <c r="UYC6" s="18"/>
      <c r="UYD6" s="18"/>
      <c r="UYE6" s="18"/>
      <c r="UYF6" s="18"/>
      <c r="UYG6" s="18"/>
      <c r="UYH6" s="18"/>
      <c r="UYI6" s="18"/>
      <c r="UYJ6" s="18"/>
      <c r="UYK6" s="18"/>
      <c r="UYL6" s="18"/>
      <c r="UYM6" s="18"/>
      <c r="UYN6" s="18"/>
      <c r="UYO6" s="18"/>
      <c r="UYP6" s="18"/>
      <c r="UYQ6" s="18"/>
      <c r="UYR6" s="18"/>
      <c r="UYS6" s="18"/>
      <c r="UYT6" s="18"/>
      <c r="UYU6" s="18"/>
      <c r="UYV6" s="18"/>
      <c r="UYW6" s="18"/>
      <c r="UYX6" s="18"/>
      <c r="UYY6" s="18"/>
      <c r="UYZ6" s="18"/>
      <c r="UZA6" s="18"/>
      <c r="UZB6" s="18"/>
      <c r="UZC6" s="18"/>
      <c r="UZD6" s="18"/>
      <c r="UZE6" s="18"/>
      <c r="UZF6" s="18"/>
      <c r="UZG6" s="18"/>
      <c r="UZH6" s="18"/>
      <c r="UZI6" s="18"/>
      <c r="UZJ6" s="18"/>
      <c r="UZK6" s="18"/>
      <c r="UZL6" s="18"/>
      <c r="UZM6" s="18"/>
      <c r="UZN6" s="18"/>
      <c r="UZO6" s="18"/>
      <c r="UZP6" s="18"/>
      <c r="UZQ6" s="18"/>
      <c r="UZR6" s="18"/>
      <c r="UZS6" s="18"/>
      <c r="UZT6" s="18"/>
      <c r="UZU6" s="18"/>
      <c r="UZV6" s="18"/>
      <c r="UZW6" s="18"/>
      <c r="UZX6" s="18"/>
      <c r="UZY6" s="18"/>
      <c r="UZZ6" s="18"/>
      <c r="VAA6" s="18"/>
      <c r="VAB6" s="18"/>
      <c r="VAC6" s="18"/>
      <c r="VAD6" s="18"/>
      <c r="VAE6" s="18"/>
      <c r="VAF6" s="18"/>
      <c r="VAG6" s="18"/>
      <c r="VAH6" s="18"/>
      <c r="VAI6" s="18"/>
      <c r="VAJ6" s="18"/>
      <c r="VAK6" s="18"/>
      <c r="VAL6" s="18"/>
      <c r="VAM6" s="18"/>
      <c r="VAN6" s="18"/>
      <c r="VAO6" s="18"/>
      <c r="VAP6" s="18"/>
      <c r="VAQ6" s="18"/>
      <c r="VAR6" s="18"/>
      <c r="VAS6" s="18"/>
      <c r="VAT6" s="18"/>
      <c r="VAU6" s="18"/>
      <c r="VAV6" s="18"/>
      <c r="VAW6" s="18"/>
      <c r="VAX6" s="18"/>
      <c r="VAY6" s="18"/>
      <c r="VAZ6" s="18"/>
      <c r="VBA6" s="18"/>
      <c r="VBB6" s="18"/>
      <c r="VBC6" s="18"/>
      <c r="VBD6" s="18"/>
      <c r="VBE6" s="18"/>
      <c r="VBF6" s="18"/>
      <c r="VBG6" s="18"/>
      <c r="VBH6" s="18"/>
      <c r="VBI6" s="18"/>
      <c r="VBJ6" s="18"/>
      <c r="VBK6" s="18"/>
      <c r="VBL6" s="18"/>
      <c r="VBM6" s="18"/>
      <c r="VBN6" s="18"/>
      <c r="VBO6" s="18"/>
      <c r="VBP6" s="18"/>
      <c r="VBQ6" s="18"/>
      <c r="VBR6" s="18"/>
      <c r="VBS6" s="18"/>
      <c r="VBT6" s="18"/>
      <c r="VBU6" s="18"/>
      <c r="VBV6" s="18"/>
      <c r="VBW6" s="18"/>
      <c r="VBX6" s="18"/>
      <c r="VBY6" s="18"/>
      <c r="VBZ6" s="18"/>
      <c r="VCA6" s="18"/>
      <c r="VCB6" s="18"/>
      <c r="VCC6" s="18"/>
      <c r="VCD6" s="18"/>
      <c r="VCE6" s="18"/>
      <c r="VCF6" s="18"/>
      <c r="VCG6" s="18"/>
      <c r="VCH6" s="18"/>
      <c r="VCI6" s="18"/>
      <c r="VCJ6" s="18"/>
      <c r="VCK6" s="18"/>
      <c r="VCL6" s="18"/>
      <c r="VCM6" s="18"/>
      <c r="VCN6" s="18"/>
      <c r="VCO6" s="18"/>
      <c r="VCP6" s="18"/>
      <c r="VCQ6" s="18"/>
      <c r="VCR6" s="18"/>
      <c r="VCS6" s="18"/>
      <c r="VCT6" s="18"/>
      <c r="VCU6" s="18"/>
      <c r="VCV6" s="18"/>
      <c r="VCW6" s="18"/>
      <c r="VCX6" s="18"/>
      <c r="VCY6" s="18"/>
      <c r="VCZ6" s="18"/>
      <c r="VDA6" s="18"/>
      <c r="VDB6" s="18"/>
      <c r="VDC6" s="18"/>
      <c r="VDD6" s="18"/>
      <c r="VDE6" s="18"/>
      <c r="VDF6" s="18"/>
      <c r="VDG6" s="18"/>
      <c r="VDH6" s="18"/>
      <c r="VDI6" s="18"/>
      <c r="VDJ6" s="18"/>
      <c r="VDK6" s="18"/>
      <c r="VDL6" s="18"/>
      <c r="VDM6" s="18"/>
      <c r="VDN6" s="18"/>
      <c r="VDO6" s="18"/>
      <c r="VDP6" s="18"/>
      <c r="VDQ6" s="18"/>
      <c r="VDR6" s="18"/>
      <c r="VDS6" s="18"/>
      <c r="VDT6" s="18"/>
      <c r="VDU6" s="18"/>
      <c r="VDV6" s="18"/>
      <c r="VDW6" s="18"/>
      <c r="VDX6" s="18"/>
      <c r="VDY6" s="18"/>
      <c r="VDZ6" s="18"/>
      <c r="VEA6" s="18"/>
      <c r="VEB6" s="18"/>
      <c r="VEC6" s="18"/>
      <c r="VED6" s="18"/>
      <c r="VEE6" s="18"/>
      <c r="VEF6" s="18"/>
      <c r="VEG6" s="18"/>
      <c r="VEH6" s="18"/>
      <c r="VEI6" s="18"/>
      <c r="VEJ6" s="18"/>
      <c r="VEK6" s="18"/>
      <c r="VEL6" s="18"/>
      <c r="VEM6" s="18"/>
      <c r="VEN6" s="18"/>
      <c r="VEO6" s="18"/>
      <c r="VEP6" s="18"/>
      <c r="VEQ6" s="18"/>
      <c r="VER6" s="18"/>
      <c r="VES6" s="18"/>
      <c r="VET6" s="18"/>
      <c r="VEU6" s="18"/>
      <c r="VEV6" s="18"/>
      <c r="VEW6" s="18"/>
      <c r="VEX6" s="18"/>
      <c r="VEY6" s="18"/>
      <c r="VEZ6" s="18"/>
      <c r="VFA6" s="18"/>
      <c r="VFB6" s="18"/>
      <c r="VFC6" s="18"/>
      <c r="VFD6" s="18"/>
      <c r="VFE6" s="18"/>
      <c r="VFF6" s="18"/>
      <c r="VFG6" s="18"/>
      <c r="VFH6" s="18"/>
      <c r="VFI6" s="18"/>
      <c r="VFJ6" s="18"/>
      <c r="VFK6" s="18"/>
      <c r="VFL6" s="18"/>
      <c r="VFM6" s="18"/>
      <c r="VFN6" s="18"/>
      <c r="VFO6" s="18"/>
      <c r="VFP6" s="18"/>
      <c r="VFQ6" s="18"/>
      <c r="VFR6" s="18"/>
      <c r="VFS6" s="18"/>
      <c r="VFT6" s="18"/>
      <c r="VFU6" s="18"/>
      <c r="VFV6" s="18"/>
      <c r="VFW6" s="18"/>
      <c r="VFX6" s="18"/>
      <c r="VFY6" s="18"/>
      <c r="VFZ6" s="18"/>
      <c r="VGA6" s="18"/>
      <c r="VGB6" s="18"/>
      <c r="VGC6" s="18"/>
      <c r="VGD6" s="18"/>
      <c r="VGE6" s="18"/>
      <c r="VGF6" s="18"/>
      <c r="VGG6" s="18"/>
      <c r="VGH6" s="18"/>
      <c r="VGI6" s="18"/>
      <c r="VGJ6" s="18"/>
      <c r="VGK6" s="18"/>
      <c r="VGL6" s="18"/>
      <c r="VGM6" s="18"/>
      <c r="VGN6" s="18"/>
      <c r="VGO6" s="18"/>
      <c r="VGP6" s="18"/>
      <c r="VGQ6" s="18"/>
      <c r="VGR6" s="18"/>
      <c r="VGS6" s="18"/>
      <c r="VGT6" s="18"/>
      <c r="VGU6" s="18"/>
      <c r="VGV6" s="18"/>
      <c r="VGW6" s="18"/>
      <c r="VGX6" s="18"/>
      <c r="VGY6" s="18"/>
      <c r="VGZ6" s="18"/>
      <c r="VHA6" s="18"/>
      <c r="VHB6" s="18"/>
      <c r="VHC6" s="18"/>
      <c r="VHD6" s="18"/>
      <c r="VHE6" s="18"/>
      <c r="VHF6" s="18"/>
      <c r="VHG6" s="18"/>
      <c r="VHH6" s="18"/>
      <c r="VHI6" s="18"/>
      <c r="VHJ6" s="18"/>
      <c r="VHK6" s="18"/>
      <c r="VHL6" s="18"/>
      <c r="VHM6" s="18"/>
      <c r="VHN6" s="18"/>
      <c r="VHO6" s="18"/>
      <c r="VHP6" s="18"/>
      <c r="VHQ6" s="18"/>
      <c r="VHR6" s="18"/>
      <c r="VHS6" s="18"/>
      <c r="VHT6" s="18"/>
      <c r="VHU6" s="18"/>
      <c r="VHV6" s="18"/>
      <c r="VHW6" s="18"/>
      <c r="VHX6" s="18"/>
      <c r="VHY6" s="18"/>
      <c r="VHZ6" s="18"/>
      <c r="VIA6" s="18"/>
      <c r="VIB6" s="18"/>
      <c r="VIC6" s="18"/>
      <c r="VID6" s="18"/>
      <c r="VIE6" s="18"/>
      <c r="VIF6" s="18"/>
      <c r="VIG6" s="18"/>
      <c r="VIH6" s="18"/>
      <c r="VII6" s="18"/>
      <c r="VIJ6" s="18"/>
      <c r="VIK6" s="18"/>
      <c r="VIL6" s="18"/>
      <c r="VIM6" s="18"/>
      <c r="VIN6" s="18"/>
      <c r="VIO6" s="18"/>
      <c r="VIP6" s="18"/>
      <c r="VIQ6" s="18"/>
      <c r="VIR6" s="18"/>
      <c r="VIS6" s="18"/>
      <c r="VIT6" s="18"/>
      <c r="VIU6" s="18"/>
      <c r="VIV6" s="18"/>
      <c r="VIW6" s="18"/>
      <c r="VIX6" s="18"/>
      <c r="VIY6" s="18"/>
      <c r="VIZ6" s="18"/>
      <c r="VJA6" s="18"/>
      <c r="VJB6" s="18"/>
      <c r="VJC6" s="18"/>
      <c r="VJD6" s="18"/>
      <c r="VJE6" s="18"/>
      <c r="VJF6" s="18"/>
      <c r="VJG6" s="18"/>
      <c r="VJH6" s="18"/>
      <c r="VJI6" s="18"/>
      <c r="VJJ6" s="18"/>
      <c r="VJK6" s="18"/>
      <c r="VJL6" s="18"/>
      <c r="VJM6" s="18"/>
      <c r="VJN6" s="18"/>
      <c r="VJO6" s="18"/>
      <c r="VJP6" s="18"/>
      <c r="VJQ6" s="18"/>
      <c r="VJR6" s="18"/>
      <c r="VJS6" s="18"/>
      <c r="VJT6" s="18"/>
      <c r="VJU6" s="18"/>
      <c r="VJV6" s="18"/>
      <c r="VJW6" s="18"/>
      <c r="VJX6" s="18"/>
      <c r="VJY6" s="18"/>
      <c r="VJZ6" s="18"/>
      <c r="VKA6" s="18"/>
      <c r="VKB6" s="18"/>
      <c r="VKC6" s="18"/>
      <c r="VKD6" s="18"/>
      <c r="VKE6" s="18"/>
      <c r="VKF6" s="18"/>
      <c r="VKG6" s="18"/>
      <c r="VKH6" s="18"/>
      <c r="VKI6" s="18"/>
      <c r="VKJ6" s="18"/>
      <c r="VKK6" s="18"/>
      <c r="VKL6" s="18"/>
      <c r="VKM6" s="18"/>
      <c r="VKN6" s="18"/>
      <c r="VKO6" s="18"/>
      <c r="VKP6" s="18"/>
      <c r="VKQ6" s="18"/>
      <c r="VKR6" s="18"/>
      <c r="VKS6" s="18"/>
      <c r="VKT6" s="18"/>
      <c r="VKU6" s="18"/>
      <c r="VKV6" s="18"/>
      <c r="VKW6" s="18"/>
      <c r="VKX6" s="18"/>
      <c r="VKY6" s="18"/>
      <c r="VKZ6" s="18"/>
      <c r="VLA6" s="18"/>
      <c r="VLB6" s="18"/>
      <c r="VLC6" s="18"/>
      <c r="VLD6" s="18"/>
      <c r="VLE6" s="18"/>
      <c r="VLF6" s="18"/>
      <c r="VLG6" s="18"/>
      <c r="VLH6" s="18"/>
      <c r="VLI6" s="18"/>
      <c r="VLJ6" s="18"/>
      <c r="VLK6" s="18"/>
      <c r="VLL6" s="18"/>
      <c r="VLM6" s="18"/>
      <c r="VLN6" s="18"/>
      <c r="VLO6" s="18"/>
      <c r="VLP6" s="18"/>
      <c r="VLQ6" s="18"/>
      <c r="VLR6" s="18"/>
      <c r="VLS6" s="18"/>
      <c r="VLT6" s="18"/>
      <c r="VLU6" s="18"/>
      <c r="VLV6" s="18"/>
      <c r="VLW6" s="18"/>
      <c r="VLX6" s="18"/>
      <c r="VLY6" s="18"/>
      <c r="VLZ6" s="18"/>
      <c r="VMA6" s="18"/>
      <c r="VMB6" s="18"/>
      <c r="VMC6" s="18"/>
      <c r="VMD6" s="18"/>
      <c r="VME6" s="18"/>
      <c r="VMF6" s="18"/>
      <c r="VMG6" s="18"/>
      <c r="VMH6" s="18"/>
      <c r="VMI6" s="18"/>
      <c r="VMJ6" s="18"/>
      <c r="VMK6" s="18"/>
      <c r="VML6" s="18"/>
      <c r="VMM6" s="18"/>
      <c r="VMN6" s="18"/>
      <c r="VMO6" s="18"/>
      <c r="VMP6" s="18"/>
      <c r="VMQ6" s="18"/>
      <c r="VMR6" s="18"/>
      <c r="VMS6" s="18"/>
      <c r="VMT6" s="18"/>
      <c r="VMU6" s="18"/>
      <c r="VMV6" s="18"/>
      <c r="VMW6" s="18"/>
      <c r="VMX6" s="18"/>
      <c r="VMY6" s="18"/>
      <c r="VMZ6" s="18"/>
      <c r="VNA6" s="18"/>
      <c r="VNB6" s="18"/>
      <c r="VNC6" s="18"/>
      <c r="VND6" s="18"/>
      <c r="VNE6" s="18"/>
      <c r="VNF6" s="18"/>
      <c r="VNG6" s="18"/>
      <c r="VNH6" s="18"/>
      <c r="VNI6" s="18"/>
      <c r="VNJ6" s="18"/>
      <c r="VNK6" s="18"/>
      <c r="VNL6" s="18"/>
      <c r="VNM6" s="18"/>
      <c r="VNN6" s="18"/>
      <c r="VNO6" s="18"/>
      <c r="VNP6" s="18"/>
      <c r="VNQ6" s="18"/>
      <c r="VNR6" s="18"/>
      <c r="VNS6" s="18"/>
      <c r="VNT6" s="18"/>
      <c r="VNU6" s="18"/>
      <c r="VNV6" s="18"/>
      <c r="VNW6" s="18"/>
      <c r="VNX6" s="18"/>
      <c r="VNY6" s="18"/>
      <c r="VNZ6" s="18"/>
      <c r="VOA6" s="18"/>
      <c r="VOB6" s="18"/>
      <c r="VOC6" s="18"/>
      <c r="VOD6" s="18"/>
      <c r="VOE6" s="18"/>
      <c r="VOF6" s="18"/>
      <c r="VOG6" s="18"/>
      <c r="VOH6" s="18"/>
      <c r="VOI6" s="18"/>
      <c r="VOJ6" s="18"/>
      <c r="VOK6" s="18"/>
      <c r="VOL6" s="18"/>
      <c r="VOM6" s="18"/>
      <c r="VON6" s="18"/>
      <c r="VOO6" s="18"/>
      <c r="VOP6" s="18"/>
      <c r="VOQ6" s="18"/>
      <c r="VOR6" s="18"/>
      <c r="VOS6" s="18"/>
      <c r="VOT6" s="18"/>
      <c r="VOU6" s="18"/>
      <c r="VOV6" s="18"/>
      <c r="VOW6" s="18"/>
      <c r="VOX6" s="18"/>
      <c r="VOY6" s="18"/>
      <c r="VOZ6" s="18"/>
      <c r="VPA6" s="18"/>
      <c r="VPB6" s="18"/>
      <c r="VPC6" s="18"/>
      <c r="VPD6" s="18"/>
      <c r="VPE6" s="18"/>
      <c r="VPF6" s="18"/>
      <c r="VPG6" s="18"/>
      <c r="VPH6" s="18"/>
      <c r="VPI6" s="18"/>
      <c r="VPJ6" s="18"/>
      <c r="VPK6" s="18"/>
      <c r="VPL6" s="18"/>
      <c r="VPM6" s="18"/>
      <c r="VPN6" s="18"/>
      <c r="VPO6" s="18"/>
      <c r="VPP6" s="18"/>
      <c r="VPQ6" s="18"/>
      <c r="VPR6" s="18"/>
      <c r="VPS6" s="18"/>
      <c r="VPT6" s="18"/>
      <c r="VPU6" s="18"/>
      <c r="VPV6" s="18"/>
      <c r="VPW6" s="18"/>
      <c r="VPX6" s="18"/>
      <c r="VPY6" s="18"/>
      <c r="VPZ6" s="18"/>
      <c r="VQA6" s="18"/>
      <c r="VQB6" s="18"/>
      <c r="VQC6" s="18"/>
      <c r="VQD6" s="18"/>
      <c r="VQE6" s="18"/>
      <c r="VQF6" s="18"/>
      <c r="VQG6" s="18"/>
      <c r="VQH6" s="18"/>
      <c r="VQI6" s="18"/>
      <c r="VQJ6" s="18"/>
      <c r="VQK6" s="18"/>
      <c r="VQL6" s="18"/>
      <c r="VQM6" s="18"/>
      <c r="VQN6" s="18"/>
      <c r="VQO6" s="18"/>
      <c r="VQP6" s="18"/>
      <c r="VQQ6" s="18"/>
      <c r="VQR6" s="18"/>
      <c r="VQS6" s="18"/>
      <c r="VQT6" s="18"/>
      <c r="VQU6" s="18"/>
      <c r="VQV6" s="18"/>
      <c r="VQW6" s="18"/>
      <c r="VQX6" s="18"/>
      <c r="VQY6" s="18"/>
      <c r="VQZ6" s="18"/>
      <c r="VRA6" s="18"/>
      <c r="VRB6" s="18"/>
      <c r="VRC6" s="18"/>
      <c r="VRD6" s="18"/>
      <c r="VRE6" s="18"/>
      <c r="VRF6" s="18"/>
      <c r="VRG6" s="18"/>
      <c r="VRH6" s="18"/>
      <c r="VRI6" s="18"/>
      <c r="VRJ6" s="18"/>
      <c r="VRK6" s="18"/>
      <c r="VRL6" s="18"/>
      <c r="VRM6" s="18"/>
      <c r="VRN6" s="18"/>
      <c r="VRO6" s="18"/>
      <c r="VRP6" s="18"/>
      <c r="VRQ6" s="18"/>
      <c r="VRR6" s="18"/>
      <c r="VRS6" s="18"/>
      <c r="VRT6" s="18"/>
      <c r="VRU6" s="18"/>
      <c r="VRV6" s="18"/>
      <c r="VRW6" s="18"/>
      <c r="VRX6" s="18"/>
      <c r="VRY6" s="18"/>
      <c r="VRZ6" s="18"/>
      <c r="VSA6" s="18"/>
      <c r="VSB6" s="18"/>
      <c r="VSC6" s="18"/>
      <c r="VSD6" s="18"/>
      <c r="VSE6" s="18"/>
      <c r="VSF6" s="18"/>
      <c r="VSG6" s="18"/>
      <c r="VSH6" s="18"/>
      <c r="VSI6" s="18"/>
      <c r="VSJ6" s="18"/>
      <c r="VSK6" s="18"/>
      <c r="VSL6" s="18"/>
      <c r="VSM6" s="18"/>
      <c r="VSN6" s="18"/>
      <c r="VSO6" s="18"/>
      <c r="VSP6" s="18"/>
      <c r="VSQ6" s="18"/>
      <c r="VSR6" s="18"/>
      <c r="VSS6" s="18"/>
      <c r="VST6" s="18"/>
      <c r="VSU6" s="18"/>
      <c r="VSV6" s="18"/>
      <c r="VSW6" s="18"/>
      <c r="VSX6" s="18"/>
      <c r="VSY6" s="18"/>
      <c r="VSZ6" s="18"/>
      <c r="VTA6" s="18"/>
      <c r="VTB6" s="18"/>
      <c r="VTC6" s="18"/>
      <c r="VTD6" s="18"/>
      <c r="VTE6" s="18"/>
      <c r="VTF6" s="18"/>
      <c r="VTG6" s="18"/>
      <c r="VTH6" s="18"/>
      <c r="VTI6" s="18"/>
      <c r="VTJ6" s="18"/>
      <c r="VTK6" s="18"/>
      <c r="VTL6" s="18"/>
      <c r="VTM6" s="18"/>
      <c r="VTN6" s="18"/>
      <c r="VTO6" s="18"/>
      <c r="VTP6" s="18"/>
      <c r="VTQ6" s="18"/>
      <c r="VTR6" s="18"/>
      <c r="VTS6" s="18"/>
      <c r="VTT6" s="18"/>
      <c r="VTU6" s="18"/>
      <c r="VTV6" s="18"/>
      <c r="VTW6" s="18"/>
      <c r="VTX6" s="18"/>
      <c r="VTY6" s="18"/>
      <c r="VTZ6" s="18"/>
      <c r="VUA6" s="18"/>
      <c r="VUB6" s="18"/>
      <c r="VUC6" s="18"/>
      <c r="VUD6" s="18"/>
      <c r="VUE6" s="18"/>
      <c r="VUF6" s="18"/>
      <c r="VUG6" s="18"/>
      <c r="VUH6" s="18"/>
      <c r="VUI6" s="18"/>
      <c r="VUJ6" s="18"/>
      <c r="VUK6" s="18"/>
      <c r="VUL6" s="18"/>
      <c r="VUM6" s="18"/>
      <c r="VUN6" s="18"/>
      <c r="VUO6" s="18"/>
      <c r="VUP6" s="18"/>
      <c r="VUQ6" s="18"/>
      <c r="VUR6" s="18"/>
      <c r="VUS6" s="18"/>
      <c r="VUT6" s="18"/>
      <c r="VUU6" s="18"/>
      <c r="VUV6" s="18"/>
      <c r="VUW6" s="18"/>
      <c r="VUX6" s="18"/>
      <c r="VUY6" s="18"/>
      <c r="VUZ6" s="18"/>
      <c r="VVA6" s="18"/>
      <c r="VVB6" s="18"/>
      <c r="VVC6" s="18"/>
      <c r="VVD6" s="18"/>
      <c r="VVE6" s="18"/>
      <c r="VVF6" s="18"/>
      <c r="VVG6" s="18"/>
      <c r="VVH6" s="18"/>
      <c r="VVI6" s="18"/>
      <c r="VVJ6" s="18"/>
      <c r="VVK6" s="18"/>
      <c r="VVL6" s="18"/>
      <c r="VVM6" s="18"/>
      <c r="VVN6" s="18"/>
      <c r="VVO6" s="18"/>
      <c r="VVP6" s="18"/>
      <c r="VVQ6" s="18"/>
      <c r="VVR6" s="18"/>
      <c r="VVS6" s="18"/>
      <c r="VVT6" s="18"/>
      <c r="VVU6" s="18"/>
      <c r="VVV6" s="18"/>
      <c r="VVW6" s="18"/>
      <c r="VVX6" s="18"/>
      <c r="VVY6" s="18"/>
      <c r="VVZ6" s="18"/>
      <c r="VWA6" s="18"/>
      <c r="VWB6" s="18"/>
      <c r="VWC6" s="18"/>
      <c r="VWD6" s="18"/>
      <c r="VWE6" s="18"/>
      <c r="VWF6" s="18"/>
      <c r="VWG6" s="18"/>
      <c r="VWH6" s="18"/>
      <c r="VWI6" s="18"/>
      <c r="VWJ6" s="18"/>
      <c r="VWK6" s="18"/>
      <c r="VWL6" s="18"/>
      <c r="VWM6" s="18"/>
      <c r="VWN6" s="18"/>
      <c r="VWO6" s="18"/>
      <c r="VWP6" s="18"/>
      <c r="VWQ6" s="18"/>
      <c r="VWR6" s="18"/>
      <c r="VWS6" s="18"/>
      <c r="VWT6" s="18"/>
      <c r="VWU6" s="18"/>
      <c r="VWV6" s="18"/>
      <c r="VWW6" s="18"/>
      <c r="VWX6" s="18"/>
      <c r="VWY6" s="18"/>
      <c r="VWZ6" s="18"/>
      <c r="VXA6" s="18"/>
      <c r="VXB6" s="18"/>
      <c r="VXC6" s="18"/>
      <c r="VXD6" s="18"/>
      <c r="VXE6" s="18"/>
      <c r="VXF6" s="18"/>
      <c r="VXG6" s="18"/>
      <c r="VXH6" s="18"/>
      <c r="VXI6" s="18"/>
      <c r="VXJ6" s="18"/>
      <c r="VXK6" s="18"/>
      <c r="VXL6" s="18"/>
      <c r="VXM6" s="18"/>
      <c r="VXN6" s="18"/>
      <c r="VXO6" s="18"/>
      <c r="VXP6" s="18"/>
      <c r="VXQ6" s="18"/>
      <c r="VXR6" s="18"/>
      <c r="VXS6" s="18"/>
      <c r="VXT6" s="18"/>
      <c r="VXU6" s="18"/>
      <c r="VXV6" s="18"/>
      <c r="VXW6" s="18"/>
      <c r="VXX6" s="18"/>
      <c r="VXY6" s="18"/>
      <c r="VXZ6" s="18"/>
      <c r="VYA6" s="18"/>
      <c r="VYB6" s="18"/>
      <c r="VYC6" s="18"/>
      <c r="VYD6" s="18"/>
      <c r="VYE6" s="18"/>
      <c r="VYF6" s="18"/>
      <c r="VYG6" s="18"/>
      <c r="VYH6" s="18"/>
      <c r="VYI6" s="18"/>
      <c r="VYJ6" s="18"/>
      <c r="VYK6" s="18"/>
      <c r="VYL6" s="18"/>
      <c r="VYM6" s="18"/>
      <c r="VYN6" s="18"/>
      <c r="VYO6" s="18"/>
      <c r="VYP6" s="18"/>
      <c r="VYQ6" s="18"/>
      <c r="VYR6" s="18"/>
      <c r="VYS6" s="18"/>
      <c r="VYT6" s="18"/>
      <c r="VYU6" s="18"/>
      <c r="VYV6" s="18"/>
      <c r="VYW6" s="18"/>
      <c r="VYX6" s="18"/>
      <c r="VYY6" s="18"/>
      <c r="VYZ6" s="18"/>
      <c r="VZA6" s="18"/>
      <c r="VZB6" s="18"/>
      <c r="VZC6" s="18"/>
      <c r="VZD6" s="18"/>
      <c r="VZE6" s="18"/>
      <c r="VZF6" s="18"/>
      <c r="VZG6" s="18"/>
      <c r="VZH6" s="18"/>
      <c r="VZI6" s="18"/>
      <c r="VZJ6" s="18"/>
      <c r="VZK6" s="18"/>
      <c r="VZL6" s="18"/>
      <c r="VZM6" s="18"/>
      <c r="VZN6" s="18"/>
      <c r="VZO6" s="18"/>
      <c r="VZP6" s="18"/>
      <c r="VZQ6" s="18"/>
      <c r="VZR6" s="18"/>
      <c r="VZS6" s="18"/>
      <c r="VZT6" s="18"/>
      <c r="VZU6" s="18"/>
      <c r="VZV6" s="18"/>
      <c r="VZW6" s="18"/>
      <c r="VZX6" s="18"/>
      <c r="VZY6" s="18"/>
      <c r="VZZ6" s="18"/>
      <c r="WAA6" s="18"/>
      <c r="WAB6" s="18"/>
      <c r="WAC6" s="18"/>
      <c r="WAD6" s="18"/>
      <c r="WAE6" s="18"/>
      <c r="WAF6" s="18"/>
      <c r="WAG6" s="18"/>
      <c r="WAH6" s="18"/>
      <c r="WAI6" s="18"/>
      <c r="WAJ6" s="18"/>
      <c r="WAK6" s="18"/>
      <c r="WAL6" s="18"/>
      <c r="WAM6" s="18"/>
      <c r="WAN6" s="18"/>
      <c r="WAO6" s="18"/>
      <c r="WAP6" s="18"/>
      <c r="WAQ6" s="18"/>
      <c r="WAR6" s="18"/>
      <c r="WAS6" s="18"/>
      <c r="WAT6" s="18"/>
      <c r="WAU6" s="18"/>
      <c r="WAV6" s="18"/>
      <c r="WAW6" s="18"/>
      <c r="WAX6" s="18"/>
      <c r="WAY6" s="18"/>
      <c r="WAZ6" s="18"/>
      <c r="WBA6" s="18"/>
      <c r="WBB6" s="18"/>
      <c r="WBC6" s="18"/>
      <c r="WBD6" s="18"/>
      <c r="WBE6" s="18"/>
      <c r="WBF6" s="18"/>
      <c r="WBG6" s="18"/>
      <c r="WBH6" s="18"/>
      <c r="WBI6" s="18"/>
      <c r="WBJ6" s="18"/>
      <c r="WBK6" s="18"/>
      <c r="WBL6" s="18"/>
      <c r="WBM6" s="18"/>
      <c r="WBN6" s="18"/>
      <c r="WBO6" s="18"/>
      <c r="WBP6" s="18"/>
      <c r="WBQ6" s="18"/>
      <c r="WBR6" s="18"/>
      <c r="WBS6" s="18"/>
      <c r="WBT6" s="18"/>
      <c r="WBU6" s="18"/>
      <c r="WBV6" s="18"/>
      <c r="WBW6" s="18"/>
      <c r="WBX6" s="18"/>
      <c r="WBY6" s="18"/>
      <c r="WBZ6" s="18"/>
      <c r="WCA6" s="18"/>
      <c r="WCB6" s="18"/>
      <c r="WCC6" s="18"/>
      <c r="WCD6" s="18"/>
      <c r="WCE6" s="18"/>
      <c r="WCF6" s="18"/>
      <c r="WCG6" s="18"/>
      <c r="WCH6" s="18"/>
      <c r="WCI6" s="18"/>
      <c r="WCJ6" s="18"/>
      <c r="WCK6" s="18"/>
      <c r="WCL6" s="18"/>
      <c r="WCM6" s="18"/>
      <c r="WCN6" s="18"/>
      <c r="WCO6" s="18"/>
      <c r="WCP6" s="18"/>
      <c r="WCQ6" s="18"/>
      <c r="WCR6" s="18"/>
      <c r="WCS6" s="18"/>
      <c r="WCT6" s="18"/>
      <c r="WCU6" s="18"/>
      <c r="WCV6" s="18"/>
      <c r="WCW6" s="18"/>
      <c r="WCX6" s="18"/>
      <c r="WCY6" s="18"/>
      <c r="WCZ6" s="18"/>
      <c r="WDA6" s="18"/>
      <c r="WDB6" s="18"/>
      <c r="WDC6" s="18"/>
      <c r="WDD6" s="18"/>
      <c r="WDE6" s="18"/>
      <c r="WDF6" s="18"/>
      <c r="WDG6" s="18"/>
      <c r="WDH6" s="18"/>
      <c r="WDI6" s="18"/>
      <c r="WDJ6" s="18"/>
      <c r="WDK6" s="18"/>
      <c r="WDL6" s="18"/>
      <c r="WDM6" s="18"/>
      <c r="WDN6" s="18"/>
      <c r="WDO6" s="18"/>
      <c r="WDP6" s="18"/>
      <c r="WDQ6" s="18"/>
      <c r="WDR6" s="18"/>
      <c r="WDS6" s="18"/>
      <c r="WDT6" s="18"/>
      <c r="WDU6" s="18"/>
      <c r="WDV6" s="18"/>
      <c r="WDW6" s="18"/>
      <c r="WDX6" s="18"/>
      <c r="WDY6" s="18"/>
      <c r="WDZ6" s="18"/>
      <c r="WEA6" s="18"/>
      <c r="WEB6" s="18"/>
      <c r="WEC6" s="18"/>
      <c r="WED6" s="18"/>
      <c r="WEE6" s="18"/>
      <c r="WEF6" s="18"/>
      <c r="WEG6" s="18"/>
      <c r="WEH6" s="18"/>
      <c r="WEI6" s="18"/>
      <c r="WEJ6" s="18"/>
      <c r="WEK6" s="18"/>
      <c r="WEL6" s="18"/>
      <c r="WEM6" s="18"/>
      <c r="WEN6" s="18"/>
      <c r="WEO6" s="18"/>
      <c r="WEP6" s="18"/>
      <c r="WEQ6" s="18"/>
      <c r="WER6" s="18"/>
      <c r="WES6" s="18"/>
      <c r="WET6" s="18"/>
      <c r="WEU6" s="18"/>
      <c r="WEV6" s="18"/>
      <c r="WEW6" s="18"/>
      <c r="WEX6" s="18"/>
      <c r="WEY6" s="18"/>
      <c r="WEZ6" s="18"/>
      <c r="WFA6" s="18"/>
      <c r="WFB6" s="18"/>
      <c r="WFC6" s="18"/>
      <c r="WFD6" s="18"/>
      <c r="WFE6" s="18"/>
      <c r="WFF6" s="18"/>
      <c r="WFG6" s="18"/>
      <c r="WFH6" s="18"/>
      <c r="WFI6" s="18"/>
      <c r="WFJ6" s="18"/>
      <c r="WFK6" s="18"/>
      <c r="WFL6" s="18"/>
      <c r="WFM6" s="18"/>
      <c r="WFN6" s="18"/>
      <c r="WFO6" s="18"/>
      <c r="WFP6" s="18"/>
      <c r="WFQ6" s="18"/>
      <c r="WFR6" s="18"/>
      <c r="WFS6" s="18"/>
      <c r="WFT6" s="18"/>
      <c r="WFU6" s="18"/>
      <c r="WFV6" s="18"/>
      <c r="WFW6" s="18"/>
      <c r="WFX6" s="18"/>
      <c r="WFY6" s="18"/>
      <c r="WFZ6" s="18"/>
      <c r="WGA6" s="18"/>
      <c r="WGB6" s="18"/>
      <c r="WGC6" s="18"/>
      <c r="WGD6" s="18"/>
      <c r="WGE6" s="18"/>
      <c r="WGF6" s="18"/>
      <c r="WGG6" s="18"/>
      <c r="WGH6" s="18"/>
      <c r="WGI6" s="18"/>
      <c r="WGJ6" s="18"/>
      <c r="WGK6" s="18"/>
      <c r="WGL6" s="18"/>
      <c r="WGM6" s="18"/>
      <c r="WGN6" s="18"/>
      <c r="WGO6" s="18"/>
      <c r="WGP6" s="18"/>
      <c r="WGQ6" s="18"/>
      <c r="WGR6" s="18"/>
      <c r="WGS6" s="18"/>
      <c r="WGT6" s="18"/>
      <c r="WGU6" s="18"/>
      <c r="WGV6" s="18"/>
      <c r="WGW6" s="18"/>
      <c r="WGX6" s="18"/>
      <c r="WGY6" s="18"/>
      <c r="WGZ6" s="18"/>
      <c r="WHA6" s="18"/>
      <c r="WHB6" s="18"/>
      <c r="WHC6" s="18"/>
      <c r="WHD6" s="18"/>
      <c r="WHE6" s="18"/>
      <c r="WHF6" s="18"/>
      <c r="WHG6" s="18"/>
      <c r="WHH6" s="18"/>
      <c r="WHI6" s="18"/>
      <c r="WHJ6" s="18"/>
      <c r="WHK6" s="18"/>
      <c r="WHL6" s="18"/>
      <c r="WHM6" s="18"/>
      <c r="WHN6" s="18"/>
      <c r="WHO6" s="18"/>
      <c r="WHP6" s="18"/>
      <c r="WHQ6" s="18"/>
      <c r="WHR6" s="18"/>
      <c r="WHS6" s="18"/>
      <c r="WHT6" s="18"/>
      <c r="WHU6" s="18"/>
      <c r="WHV6" s="18"/>
      <c r="WHW6" s="18"/>
      <c r="WHX6" s="18"/>
      <c r="WHY6" s="18"/>
      <c r="WHZ6" s="18"/>
      <c r="WIA6" s="18"/>
      <c r="WIB6" s="18"/>
      <c r="WIC6" s="18"/>
      <c r="WID6" s="18"/>
      <c r="WIE6" s="18"/>
      <c r="WIF6" s="18"/>
      <c r="WIG6" s="18"/>
      <c r="WIH6" s="18"/>
      <c r="WII6" s="18"/>
      <c r="WIJ6" s="18"/>
      <c r="WIK6" s="18"/>
      <c r="WIL6" s="18"/>
      <c r="WIM6" s="18"/>
      <c r="WIN6" s="18"/>
      <c r="WIO6" s="18"/>
      <c r="WIP6" s="18"/>
      <c r="WIQ6" s="18"/>
      <c r="WIR6" s="18"/>
      <c r="WIS6" s="18"/>
      <c r="WIT6" s="18"/>
      <c r="WIU6" s="18"/>
      <c r="WIV6" s="18"/>
      <c r="WIW6" s="18"/>
      <c r="WIX6" s="18"/>
      <c r="WIY6" s="18"/>
      <c r="WIZ6" s="18"/>
      <c r="WJA6" s="18"/>
      <c r="WJB6" s="18"/>
      <c r="WJC6" s="18"/>
      <c r="WJD6" s="18"/>
      <c r="WJE6" s="18"/>
      <c r="WJF6" s="18"/>
      <c r="WJG6" s="18"/>
      <c r="WJH6" s="18"/>
      <c r="WJI6" s="18"/>
      <c r="WJJ6" s="18"/>
      <c r="WJK6" s="18"/>
      <c r="WJL6" s="18"/>
      <c r="WJM6" s="18"/>
      <c r="WJN6" s="18"/>
      <c r="WJO6" s="18"/>
      <c r="WJP6" s="18"/>
      <c r="WJQ6" s="18"/>
      <c r="WJR6" s="18"/>
      <c r="WJS6" s="18"/>
      <c r="WJT6" s="18"/>
      <c r="WJU6" s="18"/>
      <c r="WJV6" s="18"/>
      <c r="WJW6" s="18"/>
      <c r="WJX6" s="18"/>
      <c r="WJY6" s="18"/>
      <c r="WJZ6" s="18"/>
      <c r="WKA6" s="18"/>
      <c r="WKB6" s="18"/>
      <c r="WKC6" s="18"/>
      <c r="WKD6" s="18"/>
      <c r="WKE6" s="18"/>
      <c r="WKF6" s="18"/>
      <c r="WKG6" s="18"/>
      <c r="WKH6" s="18"/>
      <c r="WKI6" s="18"/>
      <c r="WKJ6" s="18"/>
      <c r="WKK6" s="18"/>
      <c r="WKL6" s="18"/>
      <c r="WKM6" s="18"/>
      <c r="WKN6" s="18"/>
      <c r="WKO6" s="18"/>
      <c r="WKP6" s="18"/>
      <c r="WKQ6" s="18"/>
      <c r="WKR6" s="18"/>
      <c r="WKS6" s="18"/>
      <c r="WKT6" s="18"/>
      <c r="WKU6" s="18"/>
      <c r="WKV6" s="18"/>
      <c r="WKW6" s="18"/>
      <c r="WKX6" s="18"/>
      <c r="WKY6" s="18"/>
      <c r="WKZ6" s="18"/>
      <c r="WLA6" s="18"/>
      <c r="WLB6" s="18"/>
      <c r="WLC6" s="18"/>
      <c r="WLD6" s="18"/>
      <c r="WLE6" s="18"/>
      <c r="WLF6" s="18"/>
      <c r="WLG6" s="18"/>
      <c r="WLH6" s="18"/>
      <c r="WLI6" s="18"/>
      <c r="WLJ6" s="18"/>
      <c r="WLK6" s="18"/>
      <c r="WLL6" s="18"/>
      <c r="WLM6" s="18"/>
      <c r="WLN6" s="18"/>
      <c r="WLO6" s="18"/>
      <c r="WLP6" s="18"/>
      <c r="WLQ6" s="18"/>
      <c r="WLR6" s="18"/>
      <c r="WLS6" s="18"/>
      <c r="WLT6" s="18"/>
      <c r="WLU6" s="18"/>
      <c r="WLV6" s="18"/>
      <c r="WLW6" s="18"/>
      <c r="WLX6" s="18"/>
      <c r="WLY6" s="18"/>
      <c r="WLZ6" s="18"/>
      <c r="WMA6" s="18"/>
      <c r="WMB6" s="18"/>
      <c r="WMC6" s="18"/>
      <c r="WMD6" s="18"/>
      <c r="WME6" s="18"/>
      <c r="WMF6" s="18"/>
      <c r="WMG6" s="18"/>
      <c r="WMH6" s="18"/>
      <c r="WMI6" s="18"/>
      <c r="WMJ6" s="18"/>
      <c r="WMK6" s="18"/>
      <c r="WML6" s="18"/>
      <c r="WMM6" s="18"/>
      <c r="WMN6" s="18"/>
      <c r="WMO6" s="18"/>
      <c r="WMP6" s="18"/>
      <c r="WMQ6" s="18"/>
      <c r="WMR6" s="18"/>
      <c r="WMS6" s="18"/>
      <c r="WMT6" s="18"/>
      <c r="WMU6" s="18"/>
      <c r="WMV6" s="18"/>
      <c r="WMW6" s="18"/>
      <c r="WMX6" s="18"/>
      <c r="WMY6" s="18"/>
      <c r="WMZ6" s="18"/>
      <c r="WNA6" s="18"/>
      <c r="WNB6" s="18"/>
      <c r="WNC6" s="18"/>
      <c r="WND6" s="18"/>
      <c r="WNE6" s="18"/>
      <c r="WNF6" s="18"/>
      <c r="WNG6" s="18"/>
      <c r="WNH6" s="18"/>
      <c r="WNI6" s="18"/>
      <c r="WNJ6" s="18"/>
      <c r="WNK6" s="18"/>
      <c r="WNL6" s="18"/>
      <c r="WNM6" s="18"/>
      <c r="WNN6" s="18"/>
      <c r="WNO6" s="18"/>
      <c r="WNP6" s="18"/>
      <c r="WNQ6" s="18"/>
      <c r="WNR6" s="18"/>
      <c r="WNS6" s="18"/>
      <c r="WNT6" s="18"/>
      <c r="WNU6" s="18"/>
      <c r="WNV6" s="18"/>
      <c r="WNW6" s="18"/>
      <c r="WNX6" s="18"/>
      <c r="WNY6" s="18"/>
      <c r="WNZ6" s="18"/>
      <c r="WOA6" s="18"/>
      <c r="WOB6" s="18"/>
      <c r="WOC6" s="18"/>
      <c r="WOD6" s="18"/>
      <c r="WOE6" s="18"/>
      <c r="WOF6" s="18"/>
      <c r="WOG6" s="18"/>
      <c r="WOH6" s="18"/>
      <c r="WOI6" s="18"/>
      <c r="WOJ6" s="18"/>
      <c r="WOK6" s="18"/>
      <c r="WOL6" s="18"/>
      <c r="WOM6" s="18"/>
      <c r="WON6" s="18"/>
      <c r="WOO6" s="18"/>
      <c r="WOP6" s="18"/>
      <c r="WOQ6" s="18"/>
      <c r="WOR6" s="18"/>
      <c r="WOS6" s="18"/>
      <c r="WOT6" s="18"/>
      <c r="WOU6" s="18"/>
      <c r="WOV6" s="18"/>
      <c r="WOW6" s="18"/>
      <c r="WOX6" s="18"/>
      <c r="WOY6" s="18"/>
      <c r="WOZ6" s="18"/>
      <c r="WPA6" s="18"/>
      <c r="WPB6" s="18"/>
      <c r="WPC6" s="18"/>
      <c r="WPD6" s="18"/>
      <c r="WPE6" s="18"/>
      <c r="WPF6" s="18"/>
      <c r="WPG6" s="18"/>
      <c r="WPH6" s="18"/>
      <c r="WPI6" s="18"/>
      <c r="WPJ6" s="18"/>
      <c r="WPK6" s="18"/>
      <c r="WPL6" s="18"/>
      <c r="WPM6" s="18"/>
      <c r="WPN6" s="18"/>
      <c r="WPO6" s="18"/>
      <c r="WPP6" s="18"/>
      <c r="WPQ6" s="18"/>
      <c r="WPR6" s="18"/>
      <c r="WPS6" s="18"/>
      <c r="WPT6" s="18"/>
      <c r="WPU6" s="18"/>
      <c r="WPV6" s="18"/>
      <c r="WPW6" s="18"/>
      <c r="WPX6" s="18"/>
      <c r="WPY6" s="18"/>
      <c r="WPZ6" s="18"/>
      <c r="WQA6" s="18"/>
      <c r="WQB6" s="18"/>
      <c r="WQC6" s="18"/>
      <c r="WQD6" s="18"/>
      <c r="WQE6" s="18"/>
      <c r="WQF6" s="18"/>
      <c r="WQG6" s="18"/>
      <c r="WQH6" s="18"/>
      <c r="WQI6" s="18"/>
      <c r="WQJ6" s="18"/>
      <c r="WQK6" s="18"/>
      <c r="WQL6" s="18"/>
      <c r="WQM6" s="18"/>
      <c r="WQN6" s="18"/>
      <c r="WQO6" s="18"/>
      <c r="WQP6" s="18"/>
      <c r="WQQ6" s="18"/>
      <c r="WQR6" s="18"/>
      <c r="WQS6" s="18"/>
      <c r="WQT6" s="18"/>
      <c r="WQU6" s="18"/>
      <c r="WQV6" s="18"/>
      <c r="WQW6" s="18"/>
      <c r="WQX6" s="18"/>
      <c r="WQY6" s="18"/>
      <c r="WQZ6" s="18"/>
      <c r="WRA6" s="18"/>
      <c r="WRB6" s="18"/>
      <c r="WRC6" s="18"/>
      <c r="WRD6" s="18"/>
      <c r="WRE6" s="18"/>
      <c r="WRF6" s="18"/>
      <c r="WRG6" s="18"/>
      <c r="WRH6" s="18"/>
      <c r="WRI6" s="18"/>
      <c r="WRJ6" s="18"/>
      <c r="WRK6" s="18"/>
      <c r="WRL6" s="18"/>
      <c r="WRM6" s="18"/>
      <c r="WRN6" s="18"/>
      <c r="WRO6" s="18"/>
      <c r="WRP6" s="18"/>
      <c r="WRQ6" s="18"/>
      <c r="WRR6" s="18"/>
      <c r="WRS6" s="18"/>
      <c r="WRT6" s="18"/>
      <c r="WRU6" s="18"/>
      <c r="WRV6" s="18"/>
      <c r="WRW6" s="18"/>
      <c r="WRX6" s="18"/>
      <c r="WRY6" s="18"/>
      <c r="WRZ6" s="18"/>
      <c r="WSA6" s="18"/>
      <c r="WSB6" s="18"/>
      <c r="WSC6" s="18"/>
      <c r="WSD6" s="18"/>
      <c r="WSE6" s="18"/>
      <c r="WSF6" s="18"/>
      <c r="WSG6" s="18"/>
      <c r="WSH6" s="18"/>
      <c r="WSI6" s="18"/>
      <c r="WSJ6" s="18"/>
      <c r="WSK6" s="18"/>
      <c r="WSL6" s="18"/>
      <c r="WSM6" s="18"/>
      <c r="WSN6" s="18"/>
      <c r="WSO6" s="18"/>
      <c r="WSP6" s="18"/>
      <c r="WSQ6" s="18"/>
      <c r="WSR6" s="18"/>
      <c r="WSS6" s="18"/>
      <c r="WST6" s="18"/>
      <c r="WSU6" s="18"/>
      <c r="WSV6" s="18"/>
      <c r="WSW6" s="18"/>
      <c r="WSX6" s="18"/>
      <c r="WSY6" s="18"/>
      <c r="WSZ6" s="18"/>
      <c r="WTA6" s="18"/>
      <c r="WTB6" s="18"/>
      <c r="WTC6" s="18"/>
      <c r="WTD6" s="18"/>
      <c r="WTE6" s="18"/>
      <c r="WTF6" s="18"/>
      <c r="WTG6" s="18"/>
      <c r="WTH6" s="18"/>
      <c r="WTI6" s="18"/>
      <c r="WTJ6" s="18"/>
      <c r="WTK6" s="18"/>
      <c r="WTL6" s="18"/>
      <c r="WTM6" s="18"/>
      <c r="WTN6" s="18"/>
      <c r="WTO6" s="18"/>
      <c r="WTP6" s="18"/>
      <c r="WTQ6" s="18"/>
      <c r="WTR6" s="18"/>
      <c r="WTS6" s="18"/>
      <c r="WTT6" s="18"/>
      <c r="WTU6" s="18"/>
      <c r="WTV6" s="18"/>
      <c r="WTW6" s="18"/>
      <c r="WTX6" s="18"/>
      <c r="WTY6" s="18"/>
      <c r="WTZ6" s="18"/>
      <c r="WUA6" s="18"/>
      <c r="WUB6" s="18"/>
      <c r="WUC6" s="18"/>
      <c r="WUD6" s="18"/>
      <c r="WUE6" s="18"/>
      <c r="WUF6" s="18"/>
      <c r="WUG6" s="18"/>
      <c r="WUH6" s="18"/>
      <c r="WUI6" s="18"/>
      <c r="WUJ6" s="18"/>
      <c r="WUK6" s="18"/>
      <c r="WUL6" s="18"/>
      <c r="WUM6" s="18"/>
      <c r="WUN6" s="18"/>
      <c r="WUO6" s="18"/>
      <c r="WUP6" s="18"/>
      <c r="WUQ6" s="18"/>
      <c r="WUR6" s="18"/>
      <c r="WUS6" s="18"/>
      <c r="WUT6" s="18"/>
      <c r="WUU6" s="18"/>
      <c r="WUV6" s="18"/>
      <c r="WUW6" s="18"/>
      <c r="WUX6" s="18"/>
      <c r="WUY6" s="18"/>
      <c r="WUZ6" s="18"/>
      <c r="WVA6" s="18"/>
      <c r="WVB6" s="18"/>
      <c r="WVC6" s="18"/>
      <c r="WVD6" s="18"/>
      <c r="WVE6" s="18"/>
      <c r="WVF6" s="18"/>
      <c r="WVG6" s="18"/>
      <c r="WVH6" s="18"/>
      <c r="WVI6" s="18"/>
      <c r="WVJ6" s="18"/>
      <c r="WVK6" s="18"/>
      <c r="WVL6" s="18"/>
      <c r="WVM6" s="18"/>
      <c r="WVN6" s="18"/>
      <c r="WVO6" s="18"/>
      <c r="WVP6" s="18"/>
      <c r="WVQ6" s="18"/>
      <c r="WVR6" s="18"/>
      <c r="WVS6" s="18"/>
      <c r="WVT6" s="18"/>
      <c r="WVU6" s="18"/>
      <c r="WVV6" s="18"/>
      <c r="WVW6" s="18"/>
      <c r="WVX6" s="18"/>
      <c r="WVY6" s="18"/>
      <c r="WVZ6" s="18"/>
      <c r="WWA6" s="18"/>
      <c r="WWB6" s="18"/>
      <c r="WWC6" s="18"/>
      <c r="WWD6" s="18"/>
      <c r="WWE6" s="18"/>
      <c r="WWF6" s="18"/>
      <c r="WWG6" s="18"/>
      <c r="WWH6" s="18"/>
      <c r="WWI6" s="18"/>
      <c r="WWJ6" s="18"/>
      <c r="WWK6" s="18"/>
      <c r="WWL6" s="18"/>
      <c r="WWM6" s="18"/>
      <c r="WWN6" s="18"/>
      <c r="WWO6" s="18"/>
      <c r="WWP6" s="18"/>
      <c r="WWQ6" s="18"/>
      <c r="WWR6" s="18"/>
      <c r="WWS6" s="18"/>
      <c r="WWT6" s="18"/>
      <c r="WWU6" s="18"/>
      <c r="WWV6" s="18"/>
      <c r="WWW6" s="18"/>
      <c r="WWX6" s="18"/>
      <c r="WWY6" s="18"/>
      <c r="WWZ6" s="18"/>
      <c r="WXA6" s="18"/>
      <c r="WXB6" s="18"/>
      <c r="WXC6" s="18"/>
      <c r="WXD6" s="18"/>
      <c r="WXE6" s="18"/>
      <c r="WXF6" s="18"/>
      <c r="WXG6" s="18"/>
      <c r="WXH6" s="18"/>
      <c r="WXI6" s="18"/>
      <c r="WXJ6" s="18"/>
      <c r="WXK6" s="18"/>
      <c r="WXL6" s="18"/>
      <c r="WXM6" s="18"/>
      <c r="WXN6" s="18"/>
      <c r="WXO6" s="18"/>
      <c r="WXP6" s="18"/>
      <c r="WXQ6" s="18"/>
      <c r="WXR6" s="18"/>
      <c r="WXS6" s="18"/>
      <c r="WXT6" s="18"/>
      <c r="WXU6" s="18"/>
      <c r="WXV6" s="18"/>
      <c r="WXW6" s="18"/>
      <c r="WXX6" s="18"/>
      <c r="WXY6" s="18"/>
      <c r="WXZ6" s="18"/>
      <c r="WYA6" s="18"/>
      <c r="WYB6" s="18"/>
      <c r="WYC6" s="18"/>
      <c r="WYD6" s="18"/>
      <c r="WYE6" s="18"/>
      <c r="WYF6" s="18"/>
      <c r="WYG6" s="18"/>
      <c r="WYH6" s="18"/>
      <c r="WYI6" s="18"/>
      <c r="WYJ6" s="18"/>
      <c r="WYK6" s="18"/>
      <c r="WYL6" s="18"/>
      <c r="WYM6" s="18"/>
      <c r="WYN6" s="18"/>
      <c r="WYO6" s="18"/>
      <c r="WYP6" s="18"/>
      <c r="WYQ6" s="18"/>
      <c r="WYR6" s="18"/>
      <c r="WYS6" s="18"/>
      <c r="WYT6" s="18"/>
      <c r="WYU6" s="18"/>
      <c r="WYV6" s="18"/>
      <c r="WYW6" s="18"/>
      <c r="WYX6" s="18"/>
      <c r="WYY6" s="18"/>
      <c r="WYZ6" s="18"/>
      <c r="WZA6" s="18"/>
      <c r="WZB6" s="18"/>
      <c r="WZC6" s="18"/>
      <c r="WZD6" s="18"/>
      <c r="WZE6" s="18"/>
      <c r="WZF6" s="18"/>
      <c r="WZG6" s="18"/>
      <c r="WZH6" s="18"/>
      <c r="WZI6" s="18"/>
      <c r="WZJ6" s="18"/>
      <c r="WZK6" s="18"/>
      <c r="WZL6" s="18"/>
      <c r="WZM6" s="18"/>
      <c r="WZN6" s="18"/>
      <c r="WZO6" s="18"/>
      <c r="WZP6" s="18"/>
      <c r="WZQ6" s="18"/>
      <c r="WZR6" s="18"/>
      <c r="WZS6" s="18"/>
      <c r="WZT6" s="18"/>
      <c r="WZU6" s="18"/>
      <c r="WZV6" s="18"/>
      <c r="WZW6" s="18"/>
      <c r="WZX6" s="18"/>
      <c r="WZY6" s="18"/>
      <c r="WZZ6" s="18"/>
      <c r="XAA6" s="18"/>
      <c r="XAB6" s="18"/>
      <c r="XAC6" s="18"/>
      <c r="XAD6" s="18"/>
      <c r="XAE6" s="18"/>
      <c r="XAF6" s="18"/>
      <c r="XAG6" s="18"/>
      <c r="XAH6" s="18"/>
      <c r="XAI6" s="18"/>
      <c r="XAJ6" s="18"/>
      <c r="XAK6" s="18"/>
      <c r="XAL6" s="18"/>
      <c r="XAM6" s="18"/>
      <c r="XAN6" s="18"/>
      <c r="XAO6" s="18"/>
      <c r="XAP6" s="18"/>
      <c r="XAQ6" s="18"/>
      <c r="XAR6" s="18"/>
      <c r="XAS6" s="18"/>
      <c r="XAT6" s="18"/>
      <c r="XAU6" s="18"/>
      <c r="XAV6" s="18"/>
      <c r="XAW6" s="18"/>
      <c r="XAX6" s="18"/>
      <c r="XAY6" s="18"/>
      <c r="XAZ6" s="18"/>
      <c r="XBA6" s="18"/>
      <c r="XBB6" s="18"/>
      <c r="XBC6" s="18"/>
      <c r="XBD6" s="18"/>
      <c r="XBE6" s="18"/>
      <c r="XBF6" s="18"/>
      <c r="XBG6" s="18"/>
      <c r="XBH6" s="18"/>
      <c r="XBI6" s="18"/>
      <c r="XBJ6" s="18"/>
      <c r="XBK6" s="18"/>
      <c r="XBL6" s="18"/>
      <c r="XBM6" s="18"/>
      <c r="XBN6" s="18"/>
      <c r="XBO6" s="18"/>
      <c r="XBP6" s="18"/>
      <c r="XBQ6" s="18"/>
      <c r="XBR6" s="18"/>
      <c r="XBS6" s="18"/>
      <c r="XBT6" s="18"/>
      <c r="XBU6" s="18"/>
      <c r="XBV6" s="18"/>
      <c r="XBW6" s="18"/>
      <c r="XBX6" s="18"/>
      <c r="XBY6" s="18"/>
      <c r="XBZ6" s="18"/>
      <c r="XCA6" s="18"/>
      <c r="XCB6" s="18"/>
      <c r="XCC6" s="18"/>
      <c r="XCD6" s="18"/>
      <c r="XCE6" s="18"/>
      <c r="XCF6" s="18"/>
      <c r="XCG6" s="18"/>
      <c r="XCH6" s="18"/>
      <c r="XCI6" s="18"/>
      <c r="XCJ6" s="18"/>
      <c r="XCK6" s="18"/>
      <c r="XCL6" s="18"/>
      <c r="XCM6" s="18"/>
      <c r="XCN6" s="18"/>
      <c r="XCO6" s="18"/>
      <c r="XCP6" s="18"/>
      <c r="XCQ6" s="18"/>
      <c r="XCR6" s="18"/>
      <c r="XCS6" s="18"/>
      <c r="XCT6" s="18"/>
      <c r="XCU6" s="18"/>
      <c r="XCV6" s="18"/>
      <c r="XCW6" s="18"/>
      <c r="XCX6" s="18"/>
      <c r="XCY6" s="18"/>
      <c r="XCZ6" s="18"/>
      <c r="XDA6" s="18"/>
      <c r="XDB6" s="18"/>
      <c r="XDC6" s="18"/>
      <c r="XDD6" s="18"/>
      <c r="XDE6" s="18"/>
      <c r="XDF6" s="18"/>
      <c r="XDG6" s="18"/>
      <c r="XDH6" s="18"/>
      <c r="XDI6" s="18"/>
      <c r="XDJ6" s="18"/>
      <c r="XDK6" s="18"/>
      <c r="XDL6" s="18"/>
      <c r="XDM6" s="18"/>
      <c r="XDN6" s="18"/>
      <c r="XDO6" s="18"/>
      <c r="XDP6" s="18"/>
      <c r="XDQ6" s="18"/>
      <c r="XDR6" s="18"/>
      <c r="XDS6" s="18"/>
      <c r="XDT6" s="18"/>
      <c r="XDU6" s="18"/>
      <c r="XDV6" s="18"/>
      <c r="XDW6" s="18"/>
      <c r="XDX6" s="18"/>
      <c r="XDY6" s="18"/>
      <c r="XDZ6" s="18"/>
      <c r="XEA6" s="18"/>
      <c r="XEB6" s="18"/>
      <c r="XEC6" s="18"/>
      <c r="XED6" s="18"/>
      <c r="XEE6" s="18"/>
      <c r="XEF6" s="18"/>
      <c r="XEG6" s="18"/>
      <c r="XEH6" s="18"/>
      <c r="XEI6" s="18"/>
      <c r="XEJ6" s="18"/>
      <c r="XEK6" s="18"/>
      <c r="XEL6" s="18"/>
      <c r="XEM6" s="18"/>
      <c r="XEN6" s="18"/>
      <c r="XEO6" s="18"/>
      <c r="XEP6" s="18"/>
      <c r="XEQ6" s="18"/>
      <c r="XER6" s="18"/>
      <c r="XES6" s="18"/>
      <c r="XET6" s="18"/>
      <c r="XEU6" s="18"/>
      <c r="XEV6" s="18"/>
      <c r="XEW6" s="18"/>
      <c r="XEX6" s="18"/>
      <c r="XEY6" s="18"/>
      <c r="XEZ6" s="18"/>
      <c r="XFA6" s="18"/>
      <c r="XFB6" s="18"/>
      <c r="XFC6" s="18"/>
    </row>
    <row r="7" spans="1:16383" ht="27.75" hidden="1" customHeight="1" x14ac:dyDescent="0.3">
      <c r="A7" s="16"/>
      <c r="B7" s="16"/>
      <c r="C7" s="4"/>
      <c r="D7" s="5" t="s">
        <v>4</v>
      </c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5"/>
      <c r="BN7" s="145"/>
      <c r="BO7" s="145"/>
      <c r="BP7" s="145"/>
      <c r="BQ7" s="145"/>
      <c r="BR7" s="145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8"/>
      <c r="XEC7" s="18"/>
      <c r="XED7" s="18"/>
      <c r="XEE7" s="18"/>
      <c r="XEF7" s="18"/>
      <c r="XEG7" s="18"/>
      <c r="XEH7" s="18"/>
      <c r="XEI7" s="18"/>
      <c r="XEJ7" s="18"/>
      <c r="XEK7" s="18"/>
      <c r="XEL7" s="18"/>
      <c r="XEM7" s="18"/>
      <c r="XEN7" s="18"/>
      <c r="XEO7" s="18"/>
      <c r="XEP7" s="18"/>
      <c r="XEQ7" s="18"/>
      <c r="XER7" s="18"/>
      <c r="XES7" s="18"/>
      <c r="XET7" s="18"/>
      <c r="XEU7" s="18"/>
      <c r="XEV7" s="18"/>
      <c r="XEW7" s="18"/>
      <c r="XEX7" s="18"/>
      <c r="XEY7" s="18"/>
      <c r="XEZ7" s="18"/>
      <c r="XFA7" s="18"/>
      <c r="XFB7" s="18"/>
      <c r="XFC7" s="18"/>
    </row>
    <row r="8" spans="1:16383" ht="27.75" customHeight="1" x14ac:dyDescent="0.3">
      <c r="A8" s="16"/>
      <c r="B8" s="16"/>
      <c r="C8" s="6" t="s">
        <v>145</v>
      </c>
      <c r="D8" s="6"/>
      <c r="E8" s="230"/>
      <c r="F8" s="1"/>
      <c r="G8" s="3"/>
      <c r="H8" s="16"/>
      <c r="I8" s="16"/>
      <c r="L8" s="16"/>
      <c r="M8" s="16"/>
      <c r="N8" s="16"/>
      <c r="O8" s="16"/>
      <c r="P8" s="16"/>
      <c r="Q8" s="16"/>
      <c r="R8" s="16"/>
      <c r="S8" s="16"/>
      <c r="T8" s="16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145"/>
      <c r="BL8" s="145"/>
      <c r="BM8" s="145"/>
      <c r="BN8" s="145"/>
      <c r="BO8" s="145"/>
      <c r="BP8" s="145"/>
      <c r="BQ8" s="145"/>
      <c r="BR8" s="145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18"/>
      <c r="XEJ8" s="18"/>
      <c r="XEK8" s="18"/>
      <c r="XEL8" s="18"/>
      <c r="XEM8" s="18"/>
      <c r="XEN8" s="18"/>
      <c r="XEO8" s="18"/>
      <c r="XEP8" s="18"/>
      <c r="XEQ8" s="18"/>
      <c r="XER8" s="18"/>
      <c r="XES8" s="18"/>
      <c r="XET8" s="18"/>
      <c r="XEU8" s="18"/>
      <c r="XEV8" s="18"/>
      <c r="XEW8" s="18"/>
      <c r="XEX8" s="18"/>
      <c r="XEY8" s="18"/>
      <c r="XEZ8" s="18"/>
      <c r="XFA8" s="18"/>
      <c r="XFB8" s="18"/>
      <c r="XFC8" s="18"/>
    </row>
    <row r="9" spans="1:16383" ht="27.75" customHeight="1" x14ac:dyDescent="0.3">
      <c r="A9" s="16"/>
      <c r="B9" s="16"/>
      <c r="C9" s="6" t="s">
        <v>146</v>
      </c>
      <c r="D9" s="6"/>
      <c r="E9" s="230"/>
      <c r="F9" s="1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  <c r="BJ9" s="145"/>
      <c r="BK9" s="145"/>
      <c r="BL9" s="145"/>
      <c r="BM9" s="145"/>
      <c r="BN9" s="145"/>
      <c r="BO9" s="145"/>
      <c r="BP9" s="145"/>
      <c r="BQ9" s="145"/>
      <c r="BR9" s="145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8"/>
      <c r="XAM9" s="18"/>
      <c r="XAN9" s="18"/>
      <c r="XAO9" s="18"/>
      <c r="XAP9" s="18"/>
      <c r="XAQ9" s="18"/>
      <c r="XAR9" s="18"/>
      <c r="XAS9" s="18"/>
      <c r="XAT9" s="18"/>
      <c r="XAU9" s="18"/>
      <c r="XAV9" s="18"/>
      <c r="XAW9" s="18"/>
      <c r="XAX9" s="18"/>
      <c r="XAY9" s="18"/>
      <c r="XAZ9" s="18"/>
      <c r="XBA9" s="18"/>
      <c r="XBB9" s="18"/>
      <c r="XBC9" s="18"/>
      <c r="XBD9" s="18"/>
      <c r="XBE9" s="18"/>
      <c r="XBF9" s="18"/>
      <c r="XBG9" s="18"/>
      <c r="XBH9" s="18"/>
      <c r="XBI9" s="18"/>
      <c r="XBJ9" s="18"/>
      <c r="XBK9" s="18"/>
      <c r="XBL9" s="18"/>
      <c r="XBM9" s="18"/>
      <c r="XBN9" s="18"/>
      <c r="XBO9" s="18"/>
      <c r="XBP9" s="18"/>
      <c r="XBQ9" s="18"/>
      <c r="XBR9" s="18"/>
      <c r="XBS9" s="18"/>
      <c r="XBT9" s="18"/>
      <c r="XBU9" s="18"/>
      <c r="XBV9" s="18"/>
      <c r="XBW9" s="18"/>
      <c r="XBX9" s="18"/>
      <c r="XBY9" s="18"/>
      <c r="XBZ9" s="18"/>
      <c r="XCA9" s="18"/>
      <c r="XCB9" s="18"/>
      <c r="XCC9" s="18"/>
      <c r="XCD9" s="18"/>
      <c r="XCE9" s="18"/>
      <c r="XCF9" s="18"/>
      <c r="XCG9" s="18"/>
      <c r="XCH9" s="18"/>
      <c r="XCI9" s="18"/>
      <c r="XCJ9" s="18"/>
      <c r="XCK9" s="18"/>
      <c r="XCL9" s="18"/>
      <c r="XCM9" s="18"/>
      <c r="XCN9" s="18"/>
      <c r="XCO9" s="18"/>
      <c r="XCP9" s="18"/>
      <c r="XCQ9" s="18"/>
      <c r="XCR9" s="18"/>
      <c r="XCS9" s="18"/>
      <c r="XCT9" s="18"/>
      <c r="XCU9" s="18"/>
      <c r="XCV9" s="18"/>
      <c r="XCW9" s="18"/>
      <c r="XCX9" s="18"/>
      <c r="XCY9" s="18"/>
      <c r="XCZ9" s="18"/>
      <c r="XDA9" s="18"/>
      <c r="XDB9" s="18"/>
      <c r="XDC9" s="18"/>
      <c r="XDD9" s="18"/>
      <c r="XDE9" s="18"/>
      <c r="XDF9" s="18"/>
      <c r="XDG9" s="18"/>
      <c r="XDH9" s="18"/>
      <c r="XDI9" s="18"/>
      <c r="XDJ9" s="18"/>
      <c r="XDK9" s="18"/>
      <c r="XDL9" s="18"/>
      <c r="XDM9" s="18"/>
      <c r="XDN9" s="18"/>
      <c r="XDO9" s="18"/>
      <c r="XDP9" s="18"/>
      <c r="XDQ9" s="18"/>
      <c r="XDR9" s="18"/>
      <c r="XDS9" s="18"/>
      <c r="XDT9" s="18"/>
      <c r="XDU9" s="18"/>
      <c r="XDV9" s="18"/>
      <c r="XDW9" s="18"/>
      <c r="XDX9" s="18"/>
      <c r="XDY9" s="18"/>
      <c r="XDZ9" s="18"/>
      <c r="XEA9" s="18"/>
      <c r="XEB9" s="18"/>
      <c r="XEC9" s="18"/>
      <c r="XED9" s="18"/>
      <c r="XEE9" s="18"/>
      <c r="XEF9" s="18"/>
      <c r="XEG9" s="18"/>
      <c r="XEH9" s="18"/>
      <c r="XEI9" s="18"/>
      <c r="XEJ9" s="18"/>
      <c r="XEK9" s="18"/>
      <c r="XEL9" s="18"/>
      <c r="XEM9" s="18"/>
      <c r="XEN9" s="18"/>
      <c r="XEO9" s="18"/>
      <c r="XEP9" s="18"/>
      <c r="XEQ9" s="18"/>
      <c r="XER9" s="18"/>
      <c r="XES9" s="18"/>
      <c r="XET9" s="18"/>
      <c r="XEU9" s="18"/>
      <c r="XEV9" s="18"/>
      <c r="XEW9" s="18"/>
      <c r="XEX9" s="18"/>
      <c r="XEY9" s="18"/>
      <c r="XEZ9" s="18"/>
      <c r="XFA9" s="18"/>
      <c r="XFB9" s="18"/>
      <c r="XFC9" s="18"/>
    </row>
    <row r="10" spans="1:16383" ht="21.75" hidden="1" customHeight="1" x14ac:dyDescent="0.3">
      <c r="A10" s="16"/>
      <c r="B10" s="16"/>
      <c r="C10" s="6" t="s">
        <v>5</v>
      </c>
      <c r="D10" s="6"/>
      <c r="E10" s="230"/>
      <c r="F10" s="1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  <c r="BJ10" s="145"/>
      <c r="BK10" s="145"/>
      <c r="BL10" s="145"/>
      <c r="BM10" s="145"/>
      <c r="BN10" s="145"/>
      <c r="BO10" s="145"/>
      <c r="BP10" s="145"/>
      <c r="BQ10" s="145"/>
      <c r="BR10" s="145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8"/>
      <c r="XEC10" s="18"/>
      <c r="XED10" s="18"/>
      <c r="XEE10" s="18"/>
      <c r="XEF10" s="18"/>
      <c r="XEG10" s="18"/>
      <c r="XEH10" s="18"/>
      <c r="XEI10" s="18"/>
      <c r="XEJ10" s="18"/>
      <c r="XEK10" s="18"/>
      <c r="XEL10" s="18"/>
      <c r="XEM10" s="18"/>
      <c r="XEN10" s="18"/>
      <c r="XEO10" s="18"/>
      <c r="XEP10" s="18"/>
      <c r="XEQ10" s="18"/>
      <c r="XER10" s="18"/>
      <c r="XES10" s="18"/>
      <c r="XET10" s="18"/>
      <c r="XEU10" s="18"/>
      <c r="XEV10" s="18"/>
      <c r="XEW10" s="18"/>
      <c r="XEX10" s="18"/>
      <c r="XEY10" s="18"/>
      <c r="XEZ10" s="18"/>
      <c r="XFA10" s="18"/>
      <c r="XFB10" s="18"/>
      <c r="XFC10" s="18"/>
    </row>
    <row r="11" spans="1:16383" ht="21.75" hidden="1" customHeight="1" x14ac:dyDescent="0.3">
      <c r="A11" s="16"/>
      <c r="B11" s="16"/>
      <c r="C11" s="23"/>
      <c r="D11" s="23"/>
      <c r="E11" s="1"/>
      <c r="F11" s="1" t="s">
        <v>6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  <c r="BM11" s="145"/>
      <c r="BN11" s="145"/>
      <c r="BO11" s="145"/>
      <c r="BP11" s="145"/>
      <c r="BQ11" s="145"/>
      <c r="BR11" s="145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8"/>
      <c r="XAM11" s="18"/>
      <c r="XAN11" s="18"/>
      <c r="XAO11" s="18"/>
      <c r="XAP11" s="18"/>
      <c r="XAQ11" s="18"/>
      <c r="XAR11" s="18"/>
      <c r="XAS11" s="18"/>
      <c r="XAT11" s="18"/>
      <c r="XAU11" s="18"/>
      <c r="XAV11" s="18"/>
      <c r="XAW11" s="18"/>
      <c r="XAX11" s="18"/>
      <c r="XAY11" s="18"/>
      <c r="XAZ11" s="18"/>
      <c r="XBA11" s="18"/>
      <c r="XBB11" s="18"/>
      <c r="XBC11" s="18"/>
      <c r="XBD11" s="18"/>
      <c r="XBE11" s="18"/>
      <c r="XBF11" s="18"/>
      <c r="XBG11" s="18"/>
      <c r="XBH11" s="18"/>
      <c r="XBI11" s="18"/>
      <c r="XBJ11" s="18"/>
      <c r="XBK11" s="18"/>
      <c r="XBL11" s="18"/>
      <c r="XBM11" s="18"/>
      <c r="XBN11" s="18"/>
      <c r="XBO11" s="18"/>
      <c r="XBP11" s="18"/>
      <c r="XBQ11" s="18"/>
      <c r="XBR11" s="18"/>
      <c r="XBS11" s="18"/>
      <c r="XBT11" s="18"/>
      <c r="XBU11" s="18"/>
      <c r="XBV11" s="18"/>
      <c r="XBW11" s="18"/>
      <c r="XBX11" s="18"/>
      <c r="XBY11" s="18"/>
      <c r="XBZ11" s="18"/>
      <c r="XCA11" s="18"/>
      <c r="XCB11" s="18"/>
      <c r="XCC11" s="18"/>
      <c r="XCD11" s="18"/>
      <c r="XCE11" s="18"/>
      <c r="XCF11" s="18"/>
      <c r="XCG11" s="18"/>
      <c r="XCH11" s="18"/>
      <c r="XCI11" s="18"/>
      <c r="XCJ11" s="18"/>
      <c r="XCK11" s="18"/>
      <c r="XCL11" s="18"/>
      <c r="XCM11" s="18"/>
      <c r="XCN11" s="18"/>
      <c r="XCO11" s="18"/>
      <c r="XCP11" s="18"/>
      <c r="XCQ11" s="18"/>
      <c r="XCR11" s="18"/>
      <c r="XCS11" s="18"/>
      <c r="XCT11" s="18"/>
      <c r="XCU11" s="18"/>
      <c r="XCV11" s="18"/>
      <c r="XCW11" s="18"/>
      <c r="XCX11" s="18"/>
      <c r="XCY11" s="18"/>
      <c r="XCZ11" s="18"/>
      <c r="XDA11" s="18"/>
      <c r="XDB11" s="18"/>
      <c r="XDC11" s="18"/>
      <c r="XDD11" s="18"/>
      <c r="XDE11" s="18"/>
      <c r="XDF11" s="18"/>
      <c r="XDG11" s="18"/>
      <c r="XDH11" s="18"/>
      <c r="XDI11" s="18"/>
      <c r="XDJ11" s="18"/>
      <c r="XDK11" s="18"/>
      <c r="XDL11" s="18"/>
      <c r="XDM11" s="18"/>
      <c r="XDN11" s="18"/>
      <c r="XDO11" s="18"/>
      <c r="XDP11" s="18"/>
      <c r="XDQ11" s="18"/>
      <c r="XDR11" s="18"/>
      <c r="XDS11" s="18"/>
      <c r="XDT11" s="18"/>
      <c r="XDU11" s="18"/>
      <c r="XDV11" s="18"/>
      <c r="XDW11" s="18"/>
      <c r="XDX11" s="18"/>
      <c r="XDY11" s="18"/>
      <c r="XDZ11" s="18"/>
      <c r="XEA11" s="18"/>
      <c r="XEB11" s="18"/>
      <c r="XEC11" s="18"/>
      <c r="XED11" s="18"/>
      <c r="XEE11" s="18"/>
      <c r="XEF11" s="18"/>
      <c r="XEG11" s="18"/>
      <c r="XEH11" s="18"/>
      <c r="XEI11" s="18"/>
      <c r="XEJ11" s="18"/>
      <c r="XEK11" s="18"/>
      <c r="XEL11" s="18"/>
      <c r="XEM11" s="18"/>
      <c r="XEN11" s="18"/>
      <c r="XEO11" s="18"/>
      <c r="XEP11" s="18"/>
      <c r="XEQ11" s="18"/>
      <c r="XER11" s="18"/>
      <c r="XES11" s="18"/>
      <c r="XET11" s="18"/>
      <c r="XEU11" s="18"/>
      <c r="XEV11" s="18"/>
      <c r="XEW11" s="18"/>
      <c r="XEX11" s="18"/>
      <c r="XEY11" s="18"/>
      <c r="XEZ11" s="18"/>
      <c r="XFA11" s="18"/>
      <c r="XFB11" s="18"/>
      <c r="XFC11" s="18"/>
    </row>
    <row r="12" spans="1:16383" ht="15" customHeight="1" thickBot="1" x14ac:dyDescent="0.35">
      <c r="A12" s="24"/>
      <c r="B12" s="16"/>
      <c r="C12" s="16"/>
      <c r="D12" s="16"/>
      <c r="E12" s="17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  <c r="BJ12" s="145"/>
      <c r="BK12" s="145"/>
      <c r="BL12" s="145"/>
      <c r="BM12" s="145"/>
      <c r="BN12" s="145"/>
      <c r="BO12" s="145"/>
      <c r="BP12" s="145"/>
      <c r="BQ12" s="145"/>
      <c r="BR12" s="145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  <c r="WXN12" s="18"/>
      <c r="WXO12" s="18"/>
      <c r="WXP12" s="18"/>
      <c r="WXQ12" s="18"/>
      <c r="WXR12" s="18"/>
      <c r="WXS12" s="18"/>
      <c r="WXT12" s="18"/>
      <c r="WXU12" s="18"/>
      <c r="WXV12" s="18"/>
      <c r="WXW12" s="18"/>
      <c r="WXX12" s="18"/>
      <c r="WXY12" s="18"/>
      <c r="WXZ12" s="18"/>
      <c r="WYA12" s="18"/>
      <c r="WYB12" s="18"/>
      <c r="WYC12" s="18"/>
      <c r="WYD12" s="18"/>
      <c r="WYE12" s="18"/>
      <c r="WYF12" s="18"/>
      <c r="WYG12" s="18"/>
      <c r="WYH12" s="18"/>
      <c r="WYI12" s="18"/>
      <c r="WYJ12" s="18"/>
      <c r="WYK12" s="18"/>
      <c r="WYL12" s="18"/>
      <c r="WYM12" s="18"/>
      <c r="WYN12" s="18"/>
      <c r="WYO12" s="18"/>
      <c r="WYP12" s="18"/>
      <c r="WYQ12" s="18"/>
      <c r="WYR12" s="18"/>
      <c r="WYS12" s="18"/>
      <c r="WYT12" s="18"/>
      <c r="WYU12" s="18"/>
      <c r="WYV12" s="18"/>
      <c r="WYW12" s="18"/>
      <c r="WYX12" s="18"/>
      <c r="WYY12" s="18"/>
      <c r="WYZ12" s="18"/>
      <c r="WZA12" s="18"/>
      <c r="WZB12" s="18"/>
      <c r="WZC12" s="18"/>
      <c r="WZD12" s="18"/>
      <c r="WZE12" s="18"/>
      <c r="WZF12" s="18"/>
      <c r="WZG12" s="18"/>
      <c r="WZH12" s="18"/>
      <c r="WZI12" s="18"/>
      <c r="WZJ12" s="18"/>
      <c r="WZK12" s="18"/>
      <c r="WZL12" s="18"/>
      <c r="WZM12" s="18"/>
      <c r="WZN12" s="18"/>
      <c r="WZO12" s="18"/>
      <c r="WZP12" s="18"/>
      <c r="WZQ12" s="18"/>
      <c r="WZR12" s="18"/>
      <c r="WZS12" s="18"/>
      <c r="WZT12" s="18"/>
      <c r="WZU12" s="18"/>
      <c r="WZV12" s="18"/>
      <c r="WZW12" s="18"/>
      <c r="WZX12" s="18"/>
      <c r="WZY12" s="18"/>
      <c r="WZZ12" s="18"/>
      <c r="XAA12" s="18"/>
      <c r="XAB12" s="18"/>
      <c r="XAC12" s="18"/>
      <c r="XAD12" s="18"/>
      <c r="XAE12" s="18"/>
      <c r="XAF12" s="18"/>
      <c r="XAG12" s="18"/>
      <c r="XAH12" s="18"/>
      <c r="XAI12" s="18"/>
      <c r="XAJ12" s="18"/>
      <c r="XAK12" s="18"/>
      <c r="XAL12" s="18"/>
      <c r="XAM12" s="18"/>
      <c r="XAN12" s="18"/>
      <c r="XAO12" s="18"/>
      <c r="XAP12" s="18"/>
      <c r="XAQ12" s="18"/>
      <c r="XAR12" s="18"/>
      <c r="XAS12" s="18"/>
      <c r="XAT12" s="18"/>
      <c r="XAU12" s="18"/>
      <c r="XAV12" s="18"/>
      <c r="XAW12" s="18"/>
      <c r="XAX12" s="18"/>
      <c r="XAY12" s="18"/>
      <c r="XAZ12" s="18"/>
      <c r="XBA12" s="18"/>
      <c r="XBB12" s="18"/>
      <c r="XBC12" s="18"/>
      <c r="XBD12" s="18"/>
      <c r="XBE12" s="18"/>
      <c r="XBF12" s="18"/>
      <c r="XBG12" s="18"/>
      <c r="XBH12" s="18"/>
      <c r="XBI12" s="18"/>
      <c r="XBJ12" s="18"/>
      <c r="XBK12" s="18"/>
      <c r="XBL12" s="18"/>
      <c r="XBM12" s="18"/>
      <c r="XBN12" s="18"/>
      <c r="XBO12" s="18"/>
      <c r="XBP12" s="18"/>
      <c r="XBQ12" s="18"/>
      <c r="XBR12" s="18"/>
      <c r="XBS12" s="18"/>
      <c r="XBT12" s="18"/>
      <c r="XBU12" s="18"/>
      <c r="XBV12" s="18"/>
      <c r="XBW12" s="18"/>
      <c r="XBX12" s="18"/>
      <c r="XBY12" s="18"/>
      <c r="XBZ12" s="18"/>
      <c r="XCA12" s="18"/>
      <c r="XCB12" s="18"/>
      <c r="XCC12" s="18"/>
      <c r="XCD12" s="18"/>
      <c r="XCE12" s="18"/>
      <c r="XCF12" s="18"/>
      <c r="XCG12" s="18"/>
      <c r="XCH12" s="18"/>
      <c r="XCI12" s="18"/>
      <c r="XCJ12" s="18"/>
      <c r="XCK12" s="18"/>
      <c r="XCL12" s="18"/>
      <c r="XCM12" s="18"/>
      <c r="XCN12" s="18"/>
      <c r="XCO12" s="18"/>
      <c r="XCP12" s="18"/>
      <c r="XCQ12" s="18"/>
      <c r="XCR12" s="18"/>
      <c r="XCS12" s="18"/>
      <c r="XCT12" s="18"/>
      <c r="XCU12" s="18"/>
      <c r="XCV12" s="18"/>
      <c r="XCW12" s="18"/>
      <c r="XCX12" s="18"/>
      <c r="XCY12" s="18"/>
      <c r="XCZ12" s="18"/>
      <c r="XDA12" s="18"/>
      <c r="XDB12" s="18"/>
      <c r="XDC12" s="18"/>
      <c r="XDD12" s="18"/>
      <c r="XDE12" s="18"/>
      <c r="XDF12" s="18"/>
      <c r="XDG12" s="18"/>
      <c r="XDH12" s="18"/>
      <c r="XDI12" s="18"/>
      <c r="XDJ12" s="18"/>
      <c r="XDK12" s="18"/>
      <c r="XDL12" s="18"/>
      <c r="XDM12" s="18"/>
      <c r="XDN12" s="18"/>
      <c r="XDO12" s="18"/>
      <c r="XDP12" s="18"/>
      <c r="XDQ12" s="18"/>
      <c r="XDR12" s="18"/>
      <c r="XDS12" s="18"/>
      <c r="XDT12" s="18"/>
      <c r="XDU12" s="18"/>
      <c r="XDV12" s="18"/>
      <c r="XDW12" s="18"/>
      <c r="XDX12" s="18"/>
      <c r="XDY12" s="18"/>
      <c r="XDZ12" s="18"/>
      <c r="XEA12" s="18"/>
      <c r="XEB12" s="18"/>
      <c r="XEC12" s="18"/>
      <c r="XED12" s="18"/>
      <c r="XEE12" s="18"/>
      <c r="XEF12" s="18"/>
      <c r="XEG12" s="18"/>
      <c r="XEH12" s="18"/>
      <c r="XEI12" s="18"/>
      <c r="XEJ12" s="18"/>
      <c r="XEK12" s="18"/>
      <c r="XEL12" s="18"/>
      <c r="XEM12" s="18"/>
      <c r="XEN12" s="18"/>
      <c r="XEO12" s="18"/>
      <c r="XEP12" s="18"/>
      <c r="XEQ12" s="18"/>
      <c r="XER12" s="18"/>
      <c r="XES12" s="18"/>
      <c r="XET12" s="18"/>
      <c r="XEU12" s="18"/>
      <c r="XEV12" s="18"/>
      <c r="XEW12" s="18"/>
      <c r="XEX12" s="18"/>
      <c r="XEY12" s="18"/>
      <c r="XEZ12" s="18"/>
      <c r="XFA12" s="18"/>
      <c r="XFB12" s="18"/>
      <c r="XFC12" s="18"/>
    </row>
    <row r="13" spans="1:16383" ht="57" customHeight="1" thickBot="1" x14ac:dyDescent="0.35">
      <c r="A13" s="24"/>
      <c r="B13" s="16"/>
      <c r="C13" s="16"/>
      <c r="D13" s="25" t="s">
        <v>7</v>
      </c>
      <c r="E13" s="26" t="s">
        <v>8</v>
      </c>
      <c r="F13" s="27" t="s">
        <v>9</v>
      </c>
      <c r="G13" s="25" t="s">
        <v>10</v>
      </c>
      <c r="H13" s="25" t="s">
        <v>181</v>
      </c>
      <c r="I13" s="25" t="s">
        <v>182</v>
      </c>
      <c r="J13" s="27" t="s">
        <v>183</v>
      </c>
      <c r="K13" s="25" t="s">
        <v>14</v>
      </c>
      <c r="L13" s="25" t="s">
        <v>15</v>
      </c>
      <c r="M13" s="25" t="s">
        <v>16</v>
      </c>
      <c r="N13" s="25" t="s">
        <v>17</v>
      </c>
      <c r="O13" s="28" t="s">
        <v>18</v>
      </c>
      <c r="P13" s="28" t="s">
        <v>19</v>
      </c>
      <c r="Q13" s="29" t="s">
        <v>20</v>
      </c>
      <c r="R13" s="25" t="s">
        <v>21</v>
      </c>
      <c r="S13" s="25" t="s">
        <v>22</v>
      </c>
      <c r="T13" s="25" t="s">
        <v>23</v>
      </c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8"/>
      <c r="XEC13" s="18"/>
      <c r="XED13" s="18"/>
      <c r="XEE13" s="18"/>
      <c r="XEF13" s="18"/>
      <c r="XEG13" s="18"/>
      <c r="XEH13" s="18"/>
      <c r="XEI13" s="18"/>
      <c r="XEJ13" s="18"/>
      <c r="XEK13" s="18"/>
      <c r="XEL13" s="18"/>
      <c r="XEM13" s="18"/>
      <c r="XEN13" s="18"/>
      <c r="XEO13" s="18"/>
      <c r="XEP13" s="18"/>
      <c r="XEQ13" s="18"/>
      <c r="XER13" s="18"/>
      <c r="XES13" s="18"/>
      <c r="XET13" s="18"/>
      <c r="XEU13" s="18"/>
      <c r="XEV13" s="18"/>
      <c r="XEW13" s="18"/>
      <c r="XEX13" s="18"/>
      <c r="XEY13" s="18"/>
      <c r="XEZ13" s="18"/>
      <c r="XFA13" s="18"/>
      <c r="XFB13" s="18"/>
      <c r="XFC13" s="18"/>
    </row>
    <row r="14" spans="1:16383" s="16" customFormat="1" ht="30" customHeight="1" thickBot="1" x14ac:dyDescent="0.35">
      <c r="A14" s="24"/>
      <c r="B14" s="231"/>
      <c r="C14" s="31" t="s">
        <v>24</v>
      </c>
      <c r="D14" s="32"/>
      <c r="E14" s="33" t="s">
        <v>25</v>
      </c>
      <c r="F14" s="34" t="s">
        <v>25</v>
      </c>
      <c r="G14" s="35" t="s">
        <v>26</v>
      </c>
      <c r="H14" s="35" t="s">
        <v>26</v>
      </c>
      <c r="I14" s="35" t="s">
        <v>26</v>
      </c>
      <c r="J14" s="36" t="s">
        <v>26</v>
      </c>
      <c r="K14" s="35" t="s">
        <v>26</v>
      </c>
      <c r="L14" s="35" t="s">
        <v>26</v>
      </c>
      <c r="M14" s="35" t="s">
        <v>26</v>
      </c>
      <c r="N14" s="35" t="s">
        <v>26</v>
      </c>
      <c r="O14" s="35" t="s">
        <v>26</v>
      </c>
      <c r="P14" s="35" t="s">
        <v>26</v>
      </c>
      <c r="Q14" s="35" t="s">
        <v>26</v>
      </c>
      <c r="R14" s="35" t="s">
        <v>26</v>
      </c>
      <c r="S14" s="35" t="s">
        <v>29</v>
      </c>
      <c r="T14" s="35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</row>
    <row r="15" spans="1:16383" s="16" customFormat="1" ht="21" thickBot="1" x14ac:dyDescent="0.35">
      <c r="A15" s="37"/>
      <c r="B15" s="38">
        <v>1</v>
      </c>
      <c r="C15" s="25" t="s">
        <v>30</v>
      </c>
      <c r="D15" s="39" t="s">
        <v>31</v>
      </c>
      <c r="E15" s="40">
        <f>+G15*12</f>
        <v>3656230680</v>
      </c>
      <c r="F15" s="41">
        <f>SUM(G15:R15)</f>
        <v>2132801230</v>
      </c>
      <c r="G15" s="42">
        <v>304685890</v>
      </c>
      <c r="H15" s="42">
        <v>304685890</v>
      </c>
      <c r="I15" s="42">
        <v>304685890</v>
      </c>
      <c r="J15" s="322">
        <v>304685890</v>
      </c>
      <c r="K15" s="42">
        <v>304685890</v>
      </c>
      <c r="L15" s="42">
        <v>304685890</v>
      </c>
      <c r="M15" s="42">
        <v>304685890</v>
      </c>
      <c r="N15" s="42"/>
      <c r="O15" s="42"/>
      <c r="P15" s="42"/>
      <c r="Q15" s="42"/>
      <c r="R15" s="42"/>
      <c r="S15" s="44">
        <f>SUM(G15:R15)</f>
        <v>2132801230</v>
      </c>
      <c r="T15" s="44">
        <f>+F15-S15</f>
        <v>0</v>
      </c>
      <c r="U15" s="146"/>
      <c r="V15" s="147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</row>
    <row r="16" spans="1:16383" s="16" customFormat="1" ht="21" thickBot="1" x14ac:dyDescent="0.35">
      <c r="A16" s="37"/>
      <c r="B16" s="38">
        <v>2</v>
      </c>
      <c r="C16" s="25" t="s">
        <v>32</v>
      </c>
      <c r="D16" s="39" t="s">
        <v>31</v>
      </c>
      <c r="E16" s="45"/>
      <c r="F16" s="41">
        <f>SUM(G16:R16)</f>
        <v>0</v>
      </c>
      <c r="G16" s="47"/>
      <c r="H16" s="47"/>
      <c r="I16" s="47"/>
      <c r="J16" s="323"/>
      <c r="K16" s="47"/>
      <c r="L16" s="47"/>
      <c r="M16" s="47"/>
      <c r="N16" s="47"/>
      <c r="O16" s="47"/>
      <c r="P16" s="47"/>
      <c r="Q16" s="47"/>
      <c r="R16" s="47"/>
      <c r="S16" s="49">
        <f t="shared" ref="S16:S80" si="0">SUM(G16:R16)</f>
        <v>0</v>
      </c>
      <c r="T16" s="44">
        <f t="shared" ref="T16:T81" si="1">+F16-S16</f>
        <v>0</v>
      </c>
      <c r="U16" s="146"/>
      <c r="V16" s="147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</row>
    <row r="17" spans="1:70" s="16" customFormat="1" ht="21" thickBot="1" x14ac:dyDescent="0.35">
      <c r="A17" s="37"/>
      <c r="B17" s="38">
        <v>3</v>
      </c>
      <c r="C17" s="25" t="s">
        <v>33</v>
      </c>
      <c r="D17" s="39" t="s">
        <v>31</v>
      </c>
      <c r="E17" s="50"/>
      <c r="F17" s="41">
        <f>SUM(G17:R17)</f>
        <v>0</v>
      </c>
      <c r="G17" s="47"/>
      <c r="H17" s="47"/>
      <c r="I17" s="47"/>
      <c r="J17" s="323"/>
      <c r="K17" s="47"/>
      <c r="L17" s="47"/>
      <c r="M17" s="47"/>
      <c r="N17" s="47"/>
      <c r="O17" s="47"/>
      <c r="P17" s="47"/>
      <c r="Q17" s="47"/>
      <c r="R17" s="47"/>
      <c r="S17" s="49">
        <f t="shared" si="0"/>
        <v>0</v>
      </c>
      <c r="T17" s="44">
        <f t="shared" si="1"/>
        <v>0</v>
      </c>
      <c r="U17" s="146"/>
      <c r="V17" s="147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</row>
    <row r="18" spans="1:70" s="16" customFormat="1" ht="21" thickBot="1" x14ac:dyDescent="0.35">
      <c r="A18" s="37"/>
      <c r="B18" s="38">
        <v>4</v>
      </c>
      <c r="C18" s="25" t="s">
        <v>34</v>
      </c>
      <c r="D18" s="39" t="s">
        <v>31</v>
      </c>
      <c r="E18" s="45">
        <f>+G18*12</f>
        <v>125580828</v>
      </c>
      <c r="F18" s="41">
        <f>SUM(G18:R18)</f>
        <v>73255483</v>
      </c>
      <c r="G18" s="47">
        <v>10465069</v>
      </c>
      <c r="H18" s="47">
        <v>10465069</v>
      </c>
      <c r="I18" s="47">
        <v>10465069</v>
      </c>
      <c r="J18" s="323">
        <v>10465069</v>
      </c>
      <c r="K18" s="47">
        <v>10465069</v>
      </c>
      <c r="L18" s="47">
        <v>10465069</v>
      </c>
      <c r="M18" s="47">
        <v>10465069</v>
      </c>
      <c r="N18" s="47"/>
      <c r="O18" s="47"/>
      <c r="P18" s="47"/>
      <c r="Q18" s="47"/>
      <c r="R18" s="47"/>
      <c r="S18" s="49">
        <f t="shared" si="0"/>
        <v>73255483</v>
      </c>
      <c r="T18" s="44">
        <f t="shared" si="1"/>
        <v>0</v>
      </c>
      <c r="U18" s="146"/>
      <c r="V18" s="147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  <c r="BI18" s="146"/>
      <c r="BJ18" s="146"/>
      <c r="BK18" s="146"/>
      <c r="BL18" s="146"/>
      <c r="BM18" s="146"/>
      <c r="BN18" s="146"/>
      <c r="BO18" s="146"/>
      <c r="BP18" s="146"/>
      <c r="BQ18" s="146"/>
      <c r="BR18" s="146"/>
    </row>
    <row r="19" spans="1:70" s="16" customFormat="1" ht="21" thickBot="1" x14ac:dyDescent="0.35">
      <c r="A19" s="37"/>
      <c r="B19" s="38">
        <v>5</v>
      </c>
      <c r="C19" s="25" t="s">
        <v>179</v>
      </c>
      <c r="D19" s="39" t="s">
        <v>31</v>
      </c>
      <c r="E19" s="45">
        <f>+G19*12</f>
        <v>6160716</v>
      </c>
      <c r="F19" s="41">
        <f>SUM(G19:R19)</f>
        <v>3593751</v>
      </c>
      <c r="G19" s="47">
        <f>513393</f>
        <v>513393</v>
      </c>
      <c r="H19" s="47">
        <v>513393</v>
      </c>
      <c r="I19" s="47">
        <v>513393</v>
      </c>
      <c r="J19" s="323">
        <v>513393</v>
      </c>
      <c r="K19" s="47">
        <v>513393</v>
      </c>
      <c r="L19" s="47">
        <v>513393</v>
      </c>
      <c r="M19" s="47">
        <v>513393</v>
      </c>
      <c r="N19" s="47"/>
      <c r="O19" s="47"/>
      <c r="P19" s="47"/>
      <c r="Q19" s="47"/>
      <c r="R19" s="47"/>
      <c r="S19" s="49">
        <f t="shared" si="0"/>
        <v>3593751</v>
      </c>
      <c r="T19" s="44">
        <f>+F19-S19</f>
        <v>0</v>
      </c>
      <c r="U19" s="146"/>
      <c r="V19" s="147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</row>
    <row r="20" spans="1:70" s="16" customFormat="1" ht="21" thickBot="1" x14ac:dyDescent="0.35">
      <c r="A20" s="37"/>
      <c r="B20" s="38">
        <v>6</v>
      </c>
      <c r="C20" s="25" t="s">
        <v>204</v>
      </c>
      <c r="D20" s="39"/>
      <c r="E20" s="45"/>
      <c r="F20" s="41">
        <f>+G20</f>
        <v>992064</v>
      </c>
      <c r="G20" s="47">
        <v>992064</v>
      </c>
      <c r="H20" s="47"/>
      <c r="I20" s="47"/>
      <c r="J20" s="323"/>
      <c r="K20" s="47"/>
      <c r="L20" s="47"/>
      <c r="M20" s="47"/>
      <c r="N20" s="47"/>
      <c r="O20" s="47"/>
      <c r="P20" s="47"/>
      <c r="Q20" s="47"/>
      <c r="R20" s="47"/>
      <c r="S20" s="49">
        <f>SUM(G20:J20)</f>
        <v>992064</v>
      </c>
      <c r="T20" s="44">
        <f>+F20-S20</f>
        <v>0</v>
      </c>
      <c r="U20" s="146"/>
      <c r="V20" s="147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</row>
    <row r="21" spans="1:70" s="16" customFormat="1" ht="21" thickBot="1" x14ac:dyDescent="0.35">
      <c r="A21" s="37"/>
      <c r="B21" s="38">
        <v>7</v>
      </c>
      <c r="C21" s="25" t="s">
        <v>36</v>
      </c>
      <c r="D21" s="39" t="s">
        <v>31</v>
      </c>
      <c r="E21" s="45"/>
      <c r="F21" s="41">
        <f>SUM(G21:R21)</f>
        <v>0</v>
      </c>
      <c r="G21" s="47"/>
      <c r="H21" s="47"/>
      <c r="I21" s="47"/>
      <c r="J21" s="323"/>
      <c r="K21" s="47"/>
      <c r="L21" s="47"/>
      <c r="M21" s="47"/>
      <c r="N21" s="47"/>
      <c r="O21" s="47"/>
      <c r="P21" s="47"/>
      <c r="Q21" s="47"/>
      <c r="R21" s="47"/>
      <c r="S21" s="49">
        <f t="shared" si="0"/>
        <v>0</v>
      </c>
      <c r="T21" s="44">
        <f>+F21-S21</f>
        <v>0</v>
      </c>
      <c r="U21" s="146"/>
      <c r="V21" s="147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</row>
    <row r="22" spans="1:70" s="16" customFormat="1" ht="21" thickBot="1" x14ac:dyDescent="0.35">
      <c r="A22" s="37"/>
      <c r="B22" s="38">
        <v>8</v>
      </c>
      <c r="C22" s="25" t="s">
        <v>37</v>
      </c>
      <c r="D22" s="39" t="s">
        <v>31</v>
      </c>
      <c r="E22" s="45">
        <f>+G22*12</f>
        <v>4635372</v>
      </c>
      <c r="F22" s="46">
        <f>+G22+H22+I22+J22+K22+L22+M22</f>
        <v>3213859</v>
      </c>
      <c r="G22" s="47">
        <v>386281</v>
      </c>
      <c r="H22" s="47">
        <v>386282</v>
      </c>
      <c r="I22" s="47">
        <v>386282</v>
      </c>
      <c r="J22" s="323">
        <v>386282</v>
      </c>
      <c r="K22" s="47">
        <v>386282</v>
      </c>
      <c r="L22" s="47">
        <v>386282</v>
      </c>
      <c r="M22" s="47">
        <v>896168</v>
      </c>
      <c r="N22" s="47"/>
      <c r="O22" s="47"/>
      <c r="P22" s="47"/>
      <c r="Q22" s="47"/>
      <c r="R22" s="47"/>
      <c r="S22" s="49">
        <f>SUM(G22:R22)</f>
        <v>3213859</v>
      </c>
      <c r="T22" s="44">
        <f t="shared" si="1"/>
        <v>0</v>
      </c>
      <c r="U22" s="146"/>
      <c r="V22" s="147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</row>
    <row r="23" spans="1:70" s="16" customFormat="1" ht="21" thickBot="1" x14ac:dyDescent="0.35">
      <c r="A23" s="37"/>
      <c r="B23" s="38">
        <v>9</v>
      </c>
      <c r="C23" s="25" t="s">
        <v>38</v>
      </c>
      <c r="D23" s="39" t="s">
        <v>31</v>
      </c>
      <c r="E23" s="45"/>
      <c r="F23" s="46">
        <f>+G23+H23+I23+J23</f>
        <v>0</v>
      </c>
      <c r="G23" s="47"/>
      <c r="H23" s="47"/>
      <c r="I23" s="47"/>
      <c r="J23" s="323"/>
      <c r="K23" s="47"/>
      <c r="L23" s="47"/>
      <c r="M23" s="47"/>
      <c r="N23" s="47"/>
      <c r="O23" s="47"/>
      <c r="P23" s="47"/>
      <c r="Q23" s="47"/>
      <c r="R23" s="47"/>
      <c r="S23" s="49">
        <f t="shared" si="0"/>
        <v>0</v>
      </c>
      <c r="T23" s="44">
        <f t="shared" si="1"/>
        <v>0</v>
      </c>
      <c r="U23" s="146"/>
      <c r="V23" s="147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</row>
    <row r="24" spans="1:70" s="16" customFormat="1" ht="21" thickBot="1" x14ac:dyDescent="0.35">
      <c r="A24" s="37"/>
      <c r="B24" s="38">
        <v>10</v>
      </c>
      <c r="C24" s="25" t="s">
        <v>39</v>
      </c>
      <c r="D24" s="39" t="s">
        <v>31</v>
      </c>
      <c r="E24" s="45">
        <f>+G24*12</f>
        <v>7031172</v>
      </c>
      <c r="F24" s="46">
        <f>+G24+H24+I24+J24+K24+L24+M24</f>
        <v>4101523</v>
      </c>
      <c r="G24" s="47">
        <v>585931</v>
      </c>
      <c r="H24" s="47">
        <v>585932</v>
      </c>
      <c r="I24" s="47">
        <v>585932</v>
      </c>
      <c r="J24" s="323">
        <v>585932</v>
      </c>
      <c r="K24" s="47">
        <v>585932</v>
      </c>
      <c r="L24" s="47">
        <v>585932</v>
      </c>
      <c r="M24" s="47">
        <v>585932</v>
      </c>
      <c r="N24" s="47"/>
      <c r="O24" s="47"/>
      <c r="P24" s="47"/>
      <c r="Q24" s="47"/>
      <c r="R24" s="47"/>
      <c r="S24" s="49">
        <f t="shared" si="0"/>
        <v>4101523</v>
      </c>
      <c r="T24" s="44">
        <f t="shared" si="1"/>
        <v>0</v>
      </c>
      <c r="U24" s="146"/>
      <c r="V24" s="147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</row>
    <row r="25" spans="1:70" s="16" customFormat="1" ht="21" thickBot="1" x14ac:dyDescent="0.35">
      <c r="A25" s="37"/>
      <c r="B25" s="38">
        <v>11</v>
      </c>
      <c r="C25" s="25" t="s">
        <v>40</v>
      </c>
      <c r="D25" s="39"/>
      <c r="E25" s="45"/>
      <c r="F25" s="46"/>
      <c r="G25" s="47"/>
      <c r="H25" s="47"/>
      <c r="I25" s="47"/>
      <c r="J25" s="323"/>
      <c r="K25" s="47"/>
      <c r="L25" s="47"/>
      <c r="M25" s="47"/>
      <c r="N25" s="47"/>
      <c r="O25" s="47"/>
      <c r="P25" s="47"/>
      <c r="Q25" s="47"/>
      <c r="R25" s="47"/>
      <c r="S25" s="49">
        <f t="shared" si="0"/>
        <v>0</v>
      </c>
      <c r="T25" s="44">
        <f t="shared" si="1"/>
        <v>0</v>
      </c>
      <c r="U25" s="148"/>
      <c r="V25" s="147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</row>
    <row r="26" spans="1:70" s="16" customFormat="1" ht="21" thickBot="1" x14ac:dyDescent="0.35">
      <c r="A26" s="37"/>
      <c r="B26" s="38">
        <v>12</v>
      </c>
      <c r="C26" s="25" t="s">
        <v>41</v>
      </c>
      <c r="D26" s="39"/>
      <c r="E26" s="45"/>
      <c r="F26" s="46"/>
      <c r="G26" s="47"/>
      <c r="H26" s="47"/>
      <c r="I26" s="47"/>
      <c r="J26" s="323"/>
      <c r="K26" s="47"/>
      <c r="L26" s="47"/>
      <c r="M26" s="47"/>
      <c r="N26" s="47"/>
      <c r="O26" s="47"/>
      <c r="P26" s="47"/>
      <c r="Q26" s="47"/>
      <c r="R26" s="47"/>
      <c r="S26" s="49">
        <f t="shared" si="0"/>
        <v>0</v>
      </c>
      <c r="T26" s="44">
        <f t="shared" si="1"/>
        <v>0</v>
      </c>
      <c r="U26" s="148"/>
      <c r="V26" s="147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  <c r="BI26" s="146"/>
      <c r="BJ26" s="146"/>
      <c r="BK26" s="146"/>
      <c r="BL26" s="146"/>
      <c r="BM26" s="146"/>
      <c r="BN26" s="146"/>
      <c r="BO26" s="146"/>
      <c r="BP26" s="146"/>
      <c r="BQ26" s="146"/>
      <c r="BR26" s="146"/>
    </row>
    <row r="27" spans="1:70" s="16" customFormat="1" ht="21" thickBot="1" x14ac:dyDescent="0.35">
      <c r="A27" s="37"/>
      <c r="B27" s="38">
        <v>13</v>
      </c>
      <c r="C27" s="25" t="s">
        <v>42</v>
      </c>
      <c r="D27" s="39"/>
      <c r="E27" s="45"/>
      <c r="F27" s="46"/>
      <c r="G27" s="47"/>
      <c r="H27" s="47"/>
      <c r="I27" s="47"/>
      <c r="J27" s="323"/>
      <c r="K27" s="47"/>
      <c r="L27" s="47"/>
      <c r="M27" s="47"/>
      <c r="N27" s="47"/>
      <c r="O27" s="47"/>
      <c r="P27" s="47"/>
      <c r="Q27" s="47"/>
      <c r="R27" s="47"/>
      <c r="S27" s="49">
        <f t="shared" si="0"/>
        <v>0</v>
      </c>
      <c r="T27" s="44">
        <f t="shared" si="1"/>
        <v>0</v>
      </c>
      <c r="U27" s="146"/>
      <c r="V27" s="147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</row>
    <row r="28" spans="1:70" s="16" customFormat="1" ht="21" thickBot="1" x14ac:dyDescent="0.35">
      <c r="A28" s="37"/>
      <c r="B28" s="38">
        <v>14</v>
      </c>
      <c r="C28" s="25" t="s">
        <v>43</v>
      </c>
      <c r="D28" s="39"/>
      <c r="E28" s="45"/>
      <c r="F28" s="46"/>
      <c r="G28" s="47"/>
      <c r="H28" s="47"/>
      <c r="I28" s="47"/>
      <c r="J28" s="323"/>
      <c r="K28" s="47"/>
      <c r="L28" s="47"/>
      <c r="M28" s="47"/>
      <c r="N28" s="47"/>
      <c r="O28" s="47"/>
      <c r="P28" s="47"/>
      <c r="Q28" s="47"/>
      <c r="R28" s="47"/>
      <c r="S28" s="49">
        <f t="shared" si="0"/>
        <v>0</v>
      </c>
      <c r="T28" s="44">
        <f t="shared" si="1"/>
        <v>0</v>
      </c>
      <c r="U28" s="148"/>
      <c r="V28" s="147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  <c r="BI28" s="146"/>
      <c r="BJ28" s="146"/>
      <c r="BK28" s="146"/>
      <c r="BL28" s="146"/>
      <c r="BM28" s="146"/>
      <c r="BN28" s="146"/>
      <c r="BO28" s="146"/>
      <c r="BP28" s="146"/>
      <c r="BQ28" s="146"/>
      <c r="BR28" s="146"/>
    </row>
    <row r="29" spans="1:70" s="16" customFormat="1" ht="21" thickBot="1" x14ac:dyDescent="0.35">
      <c r="A29" s="37"/>
      <c r="B29" s="38">
        <v>15</v>
      </c>
      <c r="C29" s="25" t="s">
        <v>44</v>
      </c>
      <c r="D29" s="39"/>
      <c r="E29" s="45"/>
      <c r="F29" s="46"/>
      <c r="G29" s="47"/>
      <c r="H29" s="47"/>
      <c r="I29" s="47"/>
      <c r="J29" s="323"/>
      <c r="K29" s="47"/>
      <c r="L29" s="47"/>
      <c r="M29" s="47"/>
      <c r="N29" s="47"/>
      <c r="O29" s="47"/>
      <c r="P29" s="47"/>
      <c r="Q29" s="47"/>
      <c r="R29" s="47"/>
      <c r="S29" s="49">
        <f t="shared" si="0"/>
        <v>0</v>
      </c>
      <c r="T29" s="44">
        <f t="shared" si="1"/>
        <v>0</v>
      </c>
      <c r="U29" s="146"/>
      <c r="V29" s="147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  <c r="BO29" s="146"/>
      <c r="BP29" s="146"/>
      <c r="BQ29" s="146"/>
      <c r="BR29" s="146"/>
    </row>
    <row r="30" spans="1:70" s="16" customFormat="1" ht="21" thickBot="1" x14ac:dyDescent="0.35">
      <c r="A30" s="37"/>
      <c r="B30" s="38">
        <v>16</v>
      </c>
      <c r="C30" s="25" t="s">
        <v>45</v>
      </c>
      <c r="D30" s="39"/>
      <c r="E30" s="45"/>
      <c r="F30" s="46"/>
      <c r="G30" s="47"/>
      <c r="H30" s="47"/>
      <c r="I30" s="47"/>
      <c r="J30" s="323"/>
      <c r="K30" s="47"/>
      <c r="L30" s="47"/>
      <c r="M30" s="47"/>
      <c r="N30" s="47"/>
      <c r="O30" s="47"/>
      <c r="P30" s="47"/>
      <c r="Q30" s="47"/>
      <c r="R30" s="47"/>
      <c r="S30" s="49">
        <f t="shared" si="0"/>
        <v>0</v>
      </c>
      <c r="T30" s="44">
        <f t="shared" si="1"/>
        <v>0</v>
      </c>
      <c r="U30" s="146"/>
      <c r="V30" s="147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  <c r="BI30" s="146"/>
      <c r="BJ30" s="146"/>
      <c r="BK30" s="146"/>
      <c r="BL30" s="146"/>
      <c r="BM30" s="146"/>
      <c r="BN30" s="146"/>
      <c r="BO30" s="146"/>
      <c r="BP30" s="146"/>
      <c r="BQ30" s="146"/>
      <c r="BR30" s="146"/>
    </row>
    <row r="31" spans="1:70" s="16" customFormat="1" ht="21" thickBot="1" x14ac:dyDescent="0.35">
      <c r="A31" s="37"/>
      <c r="B31" s="38">
        <v>17</v>
      </c>
      <c r="C31" s="25" t="s">
        <v>46</v>
      </c>
      <c r="D31" s="39">
        <v>1370</v>
      </c>
      <c r="E31" s="45">
        <v>25414999</v>
      </c>
      <c r="F31" s="46">
        <f>+J31</f>
        <v>12707499</v>
      </c>
      <c r="G31" s="47"/>
      <c r="H31" s="47"/>
      <c r="I31" s="47"/>
      <c r="J31" s="323">
        <v>12707499</v>
      </c>
      <c r="K31" s="47"/>
      <c r="L31" s="47"/>
      <c r="M31" s="47"/>
      <c r="N31" s="47"/>
      <c r="O31" s="47"/>
      <c r="P31" s="47"/>
      <c r="Q31" s="47"/>
      <c r="R31" s="47"/>
      <c r="S31" s="49">
        <f t="shared" si="0"/>
        <v>12707499</v>
      </c>
      <c r="T31" s="44">
        <f t="shared" si="1"/>
        <v>0</v>
      </c>
      <c r="U31" s="148"/>
      <c r="V31" s="147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</row>
    <row r="32" spans="1:70" s="16" customFormat="1" ht="21" thickBot="1" x14ac:dyDescent="0.35">
      <c r="A32" s="37"/>
      <c r="B32" s="38">
        <v>18</v>
      </c>
      <c r="C32" s="25" t="s">
        <v>47</v>
      </c>
      <c r="D32" s="39" t="s">
        <v>31</v>
      </c>
      <c r="E32" s="45">
        <f>+G32*12</f>
        <v>78711360</v>
      </c>
      <c r="F32" s="46">
        <f>SUM(G32:R32)</f>
        <v>6559280</v>
      </c>
      <c r="G32" s="47">
        <v>6559280</v>
      </c>
      <c r="H32" s="47"/>
      <c r="I32" s="47"/>
      <c r="J32" s="323"/>
      <c r="K32" s="47"/>
      <c r="L32" s="47"/>
      <c r="M32" s="47"/>
      <c r="N32" s="47"/>
      <c r="O32" s="47"/>
      <c r="P32" s="47"/>
      <c r="Q32" s="47"/>
      <c r="R32" s="47"/>
      <c r="S32" s="49">
        <f t="shared" si="0"/>
        <v>6559280</v>
      </c>
      <c r="T32" s="44">
        <f t="shared" si="1"/>
        <v>0</v>
      </c>
      <c r="U32" s="146"/>
      <c r="V32" s="147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  <c r="BI32" s="146"/>
      <c r="BJ32" s="146"/>
      <c r="BK32" s="146"/>
      <c r="BL32" s="146"/>
      <c r="BM32" s="146"/>
      <c r="BN32" s="146"/>
      <c r="BO32" s="146"/>
      <c r="BP32" s="146"/>
      <c r="BQ32" s="146"/>
      <c r="BR32" s="146"/>
    </row>
    <row r="33" spans="1:70" s="16" customFormat="1" ht="21" thickBot="1" x14ac:dyDescent="0.35">
      <c r="A33" s="37"/>
      <c r="B33" s="38">
        <v>19</v>
      </c>
      <c r="C33" s="25" t="s">
        <v>48</v>
      </c>
      <c r="D33" s="39" t="s">
        <v>31</v>
      </c>
      <c r="E33" s="45">
        <f>G33*12</f>
        <v>-11331804</v>
      </c>
      <c r="F33" s="46">
        <f>SUM(G33:R33)</f>
        <v>-6610219</v>
      </c>
      <c r="G33" s="47">
        <f>-944317</f>
        <v>-944317</v>
      </c>
      <c r="H33" s="47">
        <v>-944317</v>
      </c>
      <c r="I33" s="47">
        <v>-944317</v>
      </c>
      <c r="J33" s="323">
        <v>-944317</v>
      </c>
      <c r="K33" s="47">
        <v>-944317</v>
      </c>
      <c r="L33" s="47">
        <v>-944317</v>
      </c>
      <c r="M33" s="47">
        <v>-944317</v>
      </c>
      <c r="N33" s="47"/>
      <c r="O33" s="47"/>
      <c r="P33" s="47"/>
      <c r="Q33" s="47"/>
      <c r="R33" s="47"/>
      <c r="S33" s="49">
        <f t="shared" si="0"/>
        <v>-6610219</v>
      </c>
      <c r="T33" s="44">
        <f t="shared" si="1"/>
        <v>0</v>
      </c>
      <c r="U33" s="146"/>
      <c r="V33" s="147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</row>
    <row r="34" spans="1:70" s="16" customFormat="1" ht="21" thickBot="1" x14ac:dyDescent="0.35">
      <c r="A34" s="37"/>
      <c r="B34" s="38">
        <v>20</v>
      </c>
      <c r="C34" s="25" t="s">
        <v>49</v>
      </c>
      <c r="D34" s="39" t="s">
        <v>31</v>
      </c>
      <c r="E34" s="45"/>
      <c r="F34" s="46"/>
      <c r="G34" s="47"/>
      <c r="H34" s="47"/>
      <c r="I34" s="47"/>
      <c r="J34" s="323"/>
      <c r="K34" s="47"/>
      <c r="L34" s="47"/>
      <c r="M34" s="47"/>
      <c r="N34" s="47"/>
      <c r="O34" s="47"/>
      <c r="P34" s="47"/>
      <c r="Q34" s="47"/>
      <c r="R34" s="47"/>
      <c r="S34" s="49">
        <f t="shared" si="0"/>
        <v>0</v>
      </c>
      <c r="T34" s="44">
        <f t="shared" si="1"/>
        <v>0</v>
      </c>
      <c r="U34" s="146"/>
      <c r="V34" s="147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6"/>
      <c r="BK34" s="146"/>
      <c r="BL34" s="146"/>
      <c r="BM34" s="146"/>
      <c r="BN34" s="146"/>
      <c r="BO34" s="146"/>
      <c r="BP34" s="146"/>
      <c r="BQ34" s="146"/>
      <c r="BR34" s="146"/>
    </row>
    <row r="35" spans="1:70" s="16" customFormat="1" ht="21" thickBot="1" x14ac:dyDescent="0.35">
      <c r="A35" s="37"/>
      <c r="B35" s="38">
        <v>21</v>
      </c>
      <c r="C35" s="25" t="s">
        <v>50</v>
      </c>
      <c r="D35" s="39" t="s">
        <v>31</v>
      </c>
      <c r="E35" s="45"/>
      <c r="F35" s="46"/>
      <c r="G35" s="47"/>
      <c r="H35" s="47"/>
      <c r="I35" s="47"/>
      <c r="J35" s="323"/>
      <c r="K35" s="47"/>
      <c r="L35" s="47"/>
      <c r="M35" s="47"/>
      <c r="N35" s="47"/>
      <c r="O35" s="47"/>
      <c r="P35" s="47"/>
      <c r="Q35" s="47"/>
      <c r="R35" s="47"/>
      <c r="S35" s="49">
        <f t="shared" si="0"/>
        <v>0</v>
      </c>
      <c r="T35" s="44">
        <f t="shared" si="1"/>
        <v>0</v>
      </c>
      <c r="U35" s="146"/>
      <c r="V35" s="147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</row>
    <row r="36" spans="1:70" s="52" customFormat="1" ht="21" thickBot="1" x14ac:dyDescent="0.35">
      <c r="A36" s="51"/>
      <c r="B36" s="38">
        <v>22</v>
      </c>
      <c r="C36" s="25" t="s">
        <v>232</v>
      </c>
      <c r="D36" s="39"/>
      <c r="E36" s="45"/>
      <c r="F36" s="46"/>
      <c r="G36" s="47"/>
      <c r="H36" s="47"/>
      <c r="I36" s="47"/>
      <c r="J36" s="323"/>
      <c r="K36" s="47"/>
      <c r="L36" s="47"/>
      <c r="M36" s="47"/>
      <c r="N36" s="47"/>
      <c r="O36" s="47"/>
      <c r="P36" s="47"/>
      <c r="Q36" s="47"/>
      <c r="R36" s="47"/>
      <c r="S36" s="49">
        <f t="shared" si="0"/>
        <v>0</v>
      </c>
      <c r="T36" s="44">
        <f t="shared" si="1"/>
        <v>0</v>
      </c>
      <c r="U36" s="146"/>
      <c r="V36" s="147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</row>
    <row r="37" spans="1:70" s="54" customFormat="1" ht="21" thickBot="1" x14ac:dyDescent="0.35">
      <c r="A37" s="53"/>
      <c r="B37" s="38">
        <v>23</v>
      </c>
      <c r="C37" s="25" t="s">
        <v>51</v>
      </c>
      <c r="D37" s="39"/>
      <c r="E37" s="45"/>
      <c r="F37" s="46"/>
      <c r="G37" s="47"/>
      <c r="H37" s="47"/>
      <c r="I37" s="47"/>
      <c r="J37" s="323"/>
      <c r="K37" s="47"/>
      <c r="L37" s="47"/>
      <c r="M37" s="47"/>
      <c r="N37" s="47"/>
      <c r="O37" s="47"/>
      <c r="P37" s="47"/>
      <c r="Q37" s="47"/>
      <c r="R37" s="47"/>
      <c r="S37" s="49">
        <f t="shared" si="0"/>
        <v>0</v>
      </c>
      <c r="T37" s="44">
        <f t="shared" si="1"/>
        <v>0</v>
      </c>
      <c r="U37" s="146"/>
      <c r="V37" s="147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</row>
    <row r="38" spans="1:70" s="54" customFormat="1" ht="21" thickBot="1" x14ac:dyDescent="0.35">
      <c r="A38" s="53"/>
      <c r="B38" s="38">
        <v>24</v>
      </c>
      <c r="C38" s="25" t="s">
        <v>52</v>
      </c>
      <c r="D38" s="39"/>
      <c r="E38" s="45"/>
      <c r="F38" s="46"/>
      <c r="G38" s="47"/>
      <c r="H38" s="47"/>
      <c r="I38" s="47"/>
      <c r="J38" s="323"/>
      <c r="K38" s="47"/>
      <c r="L38" s="47"/>
      <c r="M38" s="47"/>
      <c r="N38" s="47"/>
      <c r="O38" s="47"/>
      <c r="P38" s="47"/>
      <c r="Q38" s="47"/>
      <c r="R38" s="47"/>
      <c r="S38" s="49">
        <f t="shared" si="0"/>
        <v>0</v>
      </c>
      <c r="T38" s="44">
        <f t="shared" si="1"/>
        <v>0</v>
      </c>
      <c r="U38" s="146"/>
      <c r="V38" s="147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6"/>
      <c r="BP38" s="146"/>
      <c r="BQ38" s="146"/>
      <c r="BR38" s="146"/>
    </row>
    <row r="39" spans="1:70" s="16" customFormat="1" ht="21" thickBot="1" x14ac:dyDescent="0.35">
      <c r="A39" s="37"/>
      <c r="B39" s="38">
        <v>25</v>
      </c>
      <c r="C39" s="25" t="s">
        <v>53</v>
      </c>
      <c r="D39" s="39">
        <v>2094</v>
      </c>
      <c r="E39" s="45">
        <v>134754963</v>
      </c>
      <c r="F39" s="46">
        <f>44918321+11229580+11229580</f>
        <v>67377481</v>
      </c>
      <c r="G39" s="47"/>
      <c r="H39" s="55"/>
      <c r="I39" s="47"/>
      <c r="J39" s="323"/>
      <c r="K39" s="47"/>
      <c r="L39" s="47"/>
      <c r="M39" s="47"/>
      <c r="N39" s="47"/>
      <c r="O39" s="47"/>
      <c r="P39" s="47"/>
      <c r="Q39" s="47"/>
      <c r="R39" s="47"/>
      <c r="S39" s="49">
        <f>SUM(G39:L39)</f>
        <v>0</v>
      </c>
      <c r="T39" s="44">
        <f t="shared" si="1"/>
        <v>67377481</v>
      </c>
      <c r="U39" s="146"/>
      <c r="V39" s="147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</row>
    <row r="40" spans="1:70" s="16" customFormat="1" ht="21" thickBot="1" x14ac:dyDescent="0.35">
      <c r="A40" s="37"/>
      <c r="B40" s="38">
        <v>26</v>
      </c>
      <c r="C40" s="25" t="s">
        <v>54</v>
      </c>
      <c r="D40" s="39" t="s">
        <v>31</v>
      </c>
      <c r="E40" s="45"/>
      <c r="F40" s="46"/>
      <c r="G40" s="47"/>
      <c r="H40" s="55"/>
      <c r="I40" s="47"/>
      <c r="J40" s="323"/>
      <c r="K40" s="47"/>
      <c r="L40" s="47"/>
      <c r="M40" s="47"/>
      <c r="N40" s="47"/>
      <c r="O40" s="47"/>
      <c r="P40" s="47"/>
      <c r="Q40" s="47"/>
      <c r="R40" s="47"/>
      <c r="S40" s="49">
        <f t="shared" si="0"/>
        <v>0</v>
      </c>
      <c r="T40" s="44">
        <f t="shared" si="1"/>
        <v>0</v>
      </c>
      <c r="U40" s="146"/>
      <c r="V40" s="147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</row>
    <row r="41" spans="1:70" s="56" customFormat="1" ht="21" thickBot="1" x14ac:dyDescent="0.35">
      <c r="A41" s="37"/>
      <c r="B41" s="38">
        <v>27</v>
      </c>
      <c r="C41" s="25" t="s">
        <v>55</v>
      </c>
      <c r="D41" s="39" t="s">
        <v>31</v>
      </c>
      <c r="E41" s="45">
        <f>+G41*12</f>
        <v>6682704</v>
      </c>
      <c r="F41" s="46">
        <f>SUM(G41:R41)</f>
        <v>3898251</v>
      </c>
      <c r="G41" s="47">
        <v>556892</v>
      </c>
      <c r="H41" s="47">
        <v>556894</v>
      </c>
      <c r="I41" s="47">
        <f>556893</f>
        <v>556893</v>
      </c>
      <c r="J41" s="323">
        <v>556893</v>
      </c>
      <c r="K41" s="47">
        <v>556893</v>
      </c>
      <c r="L41" s="47">
        <v>556893</v>
      </c>
      <c r="M41" s="47">
        <v>556893</v>
      </c>
      <c r="N41" s="47"/>
      <c r="O41" s="47"/>
      <c r="P41" s="47"/>
      <c r="Q41" s="47"/>
      <c r="R41" s="47"/>
      <c r="S41" s="49">
        <f>SUM(G41:R41)</f>
        <v>3898251</v>
      </c>
      <c r="T41" s="44">
        <f t="shared" si="1"/>
        <v>0</v>
      </c>
      <c r="U41" s="149"/>
      <c r="V41" s="147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</row>
    <row r="42" spans="1:70" s="56" customFormat="1" ht="21" thickBot="1" x14ac:dyDescent="0.35">
      <c r="A42" s="37"/>
      <c r="B42" s="38">
        <v>28</v>
      </c>
      <c r="C42" s="25" t="s">
        <v>56</v>
      </c>
      <c r="D42" s="39" t="s">
        <v>31</v>
      </c>
      <c r="E42" s="45"/>
      <c r="F42" s="46"/>
      <c r="G42" s="47"/>
      <c r="H42" s="47"/>
      <c r="I42" s="47"/>
      <c r="J42" s="323"/>
      <c r="K42" s="47"/>
      <c r="L42" s="47"/>
      <c r="M42" s="47"/>
      <c r="N42" s="47"/>
      <c r="O42" s="47"/>
      <c r="P42" s="47"/>
      <c r="Q42" s="47"/>
      <c r="R42" s="47"/>
      <c r="S42" s="49">
        <f t="shared" si="0"/>
        <v>0</v>
      </c>
      <c r="T42" s="44">
        <f t="shared" si="1"/>
        <v>0</v>
      </c>
      <c r="U42" s="149"/>
      <c r="V42" s="147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</row>
    <row r="43" spans="1:70" s="56" customFormat="1" ht="21" thickBot="1" x14ac:dyDescent="0.35">
      <c r="A43" s="37"/>
      <c r="B43" s="38">
        <v>29</v>
      </c>
      <c r="C43" s="25" t="s">
        <v>57</v>
      </c>
      <c r="D43" s="39"/>
      <c r="E43" s="45"/>
      <c r="F43" s="46"/>
      <c r="G43" s="47"/>
      <c r="H43" s="47"/>
      <c r="I43" s="47"/>
      <c r="J43" s="323"/>
      <c r="K43" s="47"/>
      <c r="L43" s="47"/>
      <c r="M43" s="47"/>
      <c r="N43" s="47"/>
      <c r="O43" s="47"/>
      <c r="P43" s="47"/>
      <c r="Q43" s="47"/>
      <c r="R43" s="47"/>
      <c r="S43" s="49">
        <f t="shared" si="0"/>
        <v>0</v>
      </c>
      <c r="T43" s="44">
        <f t="shared" si="1"/>
        <v>0</v>
      </c>
      <c r="U43" s="150"/>
      <c r="V43" s="147"/>
      <c r="W43" s="150"/>
      <c r="X43" s="150"/>
      <c r="Y43" s="150"/>
      <c r="Z43" s="150"/>
      <c r="AA43" s="150"/>
      <c r="AB43" s="151"/>
      <c r="AC43" s="152"/>
      <c r="AD43" s="150"/>
      <c r="AE43" s="150"/>
      <c r="AF43" s="150"/>
      <c r="AG43" s="150"/>
      <c r="AH43" s="150"/>
      <c r="AI43" s="150"/>
      <c r="AJ43" s="153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</row>
    <row r="44" spans="1:70" s="56" customFormat="1" ht="21" thickBot="1" x14ac:dyDescent="0.35">
      <c r="A44" s="37"/>
      <c r="B44" s="38">
        <v>30</v>
      </c>
      <c r="C44" s="25" t="s">
        <v>58</v>
      </c>
      <c r="D44" s="39"/>
      <c r="E44" s="45"/>
      <c r="F44" s="46"/>
      <c r="G44" s="47"/>
      <c r="H44" s="47"/>
      <c r="I44" s="47"/>
      <c r="J44" s="323"/>
      <c r="K44" s="47"/>
      <c r="L44" s="47"/>
      <c r="M44" s="47"/>
      <c r="N44" s="47"/>
      <c r="O44" s="47"/>
      <c r="P44" s="47"/>
      <c r="Q44" s="47"/>
      <c r="R44" s="47"/>
      <c r="S44" s="49">
        <f t="shared" si="0"/>
        <v>0</v>
      </c>
      <c r="T44" s="44">
        <f t="shared" si="1"/>
        <v>0</v>
      </c>
      <c r="U44" s="150"/>
      <c r="V44" s="147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3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9"/>
    </row>
    <row r="45" spans="1:70" s="56" customFormat="1" ht="21" thickBot="1" x14ac:dyDescent="0.35">
      <c r="A45" s="37"/>
      <c r="B45" s="38">
        <v>31</v>
      </c>
      <c r="C45" s="25" t="s">
        <v>59</v>
      </c>
      <c r="D45" s="39"/>
      <c r="E45" s="45"/>
      <c r="F45" s="46"/>
      <c r="G45" s="47"/>
      <c r="H45" s="47"/>
      <c r="I45" s="47"/>
      <c r="J45" s="323"/>
      <c r="K45" s="47"/>
      <c r="L45" s="47"/>
      <c r="M45" s="47"/>
      <c r="N45" s="47"/>
      <c r="O45" s="47"/>
      <c r="P45" s="47"/>
      <c r="Q45" s="47"/>
      <c r="R45" s="47"/>
      <c r="S45" s="49">
        <f t="shared" si="0"/>
        <v>0</v>
      </c>
      <c r="T45" s="44">
        <f t="shared" si="1"/>
        <v>0</v>
      </c>
      <c r="U45" s="150"/>
      <c r="V45" s="147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3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  <c r="BP45" s="149"/>
      <c r="BQ45" s="149"/>
      <c r="BR45" s="149"/>
    </row>
    <row r="46" spans="1:70" s="56" customFormat="1" ht="21" thickBot="1" x14ac:dyDescent="0.35">
      <c r="A46" s="37"/>
      <c r="B46" s="38">
        <v>32</v>
      </c>
      <c r="C46" s="25" t="s">
        <v>60</v>
      </c>
      <c r="D46" s="39">
        <v>1374</v>
      </c>
      <c r="E46" s="59">
        <v>1254400</v>
      </c>
      <c r="F46" s="46">
        <f>+J46</f>
        <v>878080</v>
      </c>
      <c r="G46" s="47"/>
      <c r="H46" s="47"/>
      <c r="I46" s="47"/>
      <c r="J46" s="323">
        <f>+E46*0.7</f>
        <v>878080</v>
      </c>
      <c r="K46" s="47"/>
      <c r="L46" s="47"/>
      <c r="M46" s="47"/>
      <c r="N46" s="47"/>
      <c r="O46" s="47"/>
      <c r="P46" s="47"/>
      <c r="Q46" s="47"/>
      <c r="R46" s="47"/>
      <c r="S46" s="49">
        <f t="shared" si="0"/>
        <v>878080</v>
      </c>
      <c r="T46" s="44">
        <f t="shared" si="1"/>
        <v>0</v>
      </c>
      <c r="U46" s="150"/>
      <c r="V46" s="147"/>
      <c r="W46" s="150"/>
      <c r="X46" s="150"/>
      <c r="Y46" s="150"/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  <c r="AJ46" s="153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9"/>
    </row>
    <row r="47" spans="1:70" s="56" customFormat="1" ht="21" thickBot="1" x14ac:dyDescent="0.35">
      <c r="A47" s="37"/>
      <c r="B47" s="38">
        <v>33</v>
      </c>
      <c r="C47" s="25" t="s">
        <v>61</v>
      </c>
      <c r="D47" s="39">
        <v>1374</v>
      </c>
      <c r="E47" s="59">
        <v>67658012</v>
      </c>
      <c r="F47" s="46">
        <f>+J47</f>
        <v>47360608.399999999</v>
      </c>
      <c r="G47" s="47"/>
      <c r="H47" s="47"/>
      <c r="I47" s="47"/>
      <c r="J47" s="323">
        <f>+E47*0.7</f>
        <v>47360608.399999999</v>
      </c>
      <c r="K47" s="47"/>
      <c r="L47" s="47"/>
      <c r="M47" s="47"/>
      <c r="N47" s="47"/>
      <c r="O47" s="47"/>
      <c r="P47" s="47"/>
      <c r="Q47" s="47"/>
      <c r="R47" s="47"/>
      <c r="S47" s="49">
        <f t="shared" si="0"/>
        <v>47360608.399999999</v>
      </c>
      <c r="T47" s="44">
        <f t="shared" si="1"/>
        <v>0</v>
      </c>
      <c r="U47" s="150"/>
      <c r="V47" s="147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3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9"/>
    </row>
    <row r="48" spans="1:70" s="56" customFormat="1" ht="21" thickBot="1" x14ac:dyDescent="0.35">
      <c r="A48" s="37"/>
      <c r="B48" s="38">
        <v>34</v>
      </c>
      <c r="C48" s="25" t="s">
        <v>210</v>
      </c>
      <c r="D48" s="39"/>
      <c r="E48" s="59"/>
      <c r="F48" s="46"/>
      <c r="G48" s="47"/>
      <c r="H48" s="47"/>
      <c r="I48" s="47"/>
      <c r="J48" s="323"/>
      <c r="K48" s="47"/>
      <c r="L48" s="47"/>
      <c r="M48" s="47"/>
      <c r="N48" s="47"/>
      <c r="O48" s="47"/>
      <c r="P48" s="47"/>
      <c r="Q48" s="47"/>
      <c r="R48" s="47"/>
      <c r="S48" s="49"/>
      <c r="T48" s="44"/>
      <c r="U48" s="150"/>
      <c r="V48" s="147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3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9"/>
    </row>
    <row r="49" spans="1:70" s="56" customFormat="1" ht="21" thickBot="1" x14ac:dyDescent="0.35">
      <c r="A49" s="37"/>
      <c r="B49" s="38">
        <v>35</v>
      </c>
      <c r="C49" s="25" t="s">
        <v>62</v>
      </c>
      <c r="D49" s="39"/>
      <c r="E49" s="59"/>
      <c r="F49" s="46"/>
      <c r="G49" s="47"/>
      <c r="H49" s="47"/>
      <c r="I49" s="47"/>
      <c r="J49" s="323"/>
      <c r="K49" s="47"/>
      <c r="L49" s="47"/>
      <c r="M49" s="47"/>
      <c r="N49" s="47"/>
      <c r="O49" s="47"/>
      <c r="P49" s="47"/>
      <c r="Q49" s="47"/>
      <c r="R49" s="47"/>
      <c r="S49" s="49">
        <f t="shared" si="0"/>
        <v>0</v>
      </c>
      <c r="T49" s="44">
        <f t="shared" si="1"/>
        <v>0</v>
      </c>
      <c r="U49" s="150"/>
      <c r="V49" s="147"/>
      <c r="W49" s="150"/>
      <c r="X49" s="150"/>
      <c r="Y49" s="150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3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  <c r="BI49" s="149"/>
      <c r="BJ49" s="149"/>
      <c r="BK49" s="149"/>
      <c r="BL49" s="149"/>
      <c r="BM49" s="149"/>
      <c r="BN49" s="149"/>
      <c r="BO49" s="149"/>
      <c r="BP49" s="149"/>
      <c r="BQ49" s="149"/>
      <c r="BR49" s="149"/>
    </row>
    <row r="50" spans="1:70" s="56" customFormat="1" ht="21" thickBot="1" x14ac:dyDescent="0.35">
      <c r="A50" s="37"/>
      <c r="B50" s="38">
        <v>36</v>
      </c>
      <c r="C50" s="25" t="s">
        <v>63</v>
      </c>
      <c r="D50" s="39"/>
      <c r="E50" s="45"/>
      <c r="F50" s="46"/>
      <c r="G50" s="47"/>
      <c r="H50" s="47"/>
      <c r="I50" s="47"/>
      <c r="J50" s="323"/>
      <c r="K50" s="47"/>
      <c r="L50" s="47"/>
      <c r="M50" s="47"/>
      <c r="N50" s="47"/>
      <c r="O50" s="47"/>
      <c r="P50" s="47"/>
      <c r="Q50" s="47"/>
      <c r="R50" s="47"/>
      <c r="S50" s="49">
        <f t="shared" si="0"/>
        <v>0</v>
      </c>
      <c r="T50" s="44">
        <f t="shared" si="1"/>
        <v>0</v>
      </c>
      <c r="U50" s="150"/>
      <c r="V50" s="147"/>
      <c r="W50" s="150"/>
      <c r="X50" s="150"/>
      <c r="Y50" s="150"/>
      <c r="Z50" s="150"/>
      <c r="AA50" s="150"/>
      <c r="AB50" s="150"/>
      <c r="AC50" s="150"/>
      <c r="AD50" s="150"/>
      <c r="AE50" s="150"/>
      <c r="AF50" s="150"/>
      <c r="AG50" s="150"/>
      <c r="AH50" s="150"/>
      <c r="AI50" s="150"/>
      <c r="AJ50" s="153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  <c r="BM50" s="149"/>
      <c r="BN50" s="149"/>
      <c r="BO50" s="149"/>
      <c r="BP50" s="149"/>
      <c r="BQ50" s="149"/>
      <c r="BR50" s="149"/>
    </row>
    <row r="51" spans="1:70" s="56" customFormat="1" ht="21" thickBot="1" x14ac:dyDescent="0.35">
      <c r="A51" s="37"/>
      <c r="B51" s="38">
        <v>37</v>
      </c>
      <c r="C51" s="25" t="s">
        <v>64</v>
      </c>
      <c r="D51" s="39"/>
      <c r="E51" s="45"/>
      <c r="F51" s="46"/>
      <c r="G51" s="47"/>
      <c r="H51" s="47"/>
      <c r="I51" s="47"/>
      <c r="J51" s="323"/>
      <c r="K51" s="47"/>
      <c r="L51" s="47"/>
      <c r="M51" s="47"/>
      <c r="N51" s="47"/>
      <c r="O51" s="47"/>
      <c r="P51" s="47"/>
      <c r="Q51" s="47"/>
      <c r="R51" s="47"/>
      <c r="S51" s="49">
        <f t="shared" si="0"/>
        <v>0</v>
      </c>
      <c r="T51" s="44">
        <f t="shared" si="1"/>
        <v>0</v>
      </c>
      <c r="U51" s="150"/>
      <c r="V51" s="147"/>
      <c r="W51" s="150"/>
      <c r="X51" s="150"/>
      <c r="Y51" s="150"/>
      <c r="Z51" s="150"/>
      <c r="AA51" s="150"/>
      <c r="AB51" s="150"/>
      <c r="AC51" s="150"/>
      <c r="AD51" s="150"/>
      <c r="AE51" s="150"/>
      <c r="AF51" s="150"/>
      <c r="AG51" s="150"/>
      <c r="AH51" s="150"/>
      <c r="AI51" s="150"/>
      <c r="AJ51" s="153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9"/>
    </row>
    <row r="52" spans="1:70" s="56" customFormat="1" ht="21" thickBot="1" x14ac:dyDescent="0.35">
      <c r="A52" s="37"/>
      <c r="B52" s="38">
        <v>38</v>
      </c>
      <c r="C52" s="25" t="s">
        <v>65</v>
      </c>
      <c r="D52" s="39"/>
      <c r="E52" s="45"/>
      <c r="F52" s="46"/>
      <c r="G52" s="47"/>
      <c r="H52" s="47"/>
      <c r="I52" s="47"/>
      <c r="J52" s="323"/>
      <c r="K52" s="47"/>
      <c r="L52" s="47"/>
      <c r="M52" s="47"/>
      <c r="N52" s="47"/>
      <c r="O52" s="47"/>
      <c r="P52" s="47"/>
      <c r="Q52" s="47"/>
      <c r="R52" s="47"/>
      <c r="S52" s="49">
        <f t="shared" si="0"/>
        <v>0</v>
      </c>
      <c r="T52" s="44">
        <f t="shared" si="1"/>
        <v>0</v>
      </c>
      <c r="U52" s="150"/>
      <c r="V52" s="147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3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  <c r="BP52" s="149"/>
      <c r="BQ52" s="149"/>
      <c r="BR52" s="149"/>
    </row>
    <row r="53" spans="1:70" s="56" customFormat="1" ht="21" thickBot="1" x14ac:dyDescent="0.35">
      <c r="A53" s="37"/>
      <c r="B53" s="38">
        <v>39</v>
      </c>
      <c r="C53" s="25" t="s">
        <v>66</v>
      </c>
      <c r="D53" s="39"/>
      <c r="E53" s="45"/>
      <c r="F53" s="46"/>
      <c r="G53" s="47"/>
      <c r="H53" s="47"/>
      <c r="I53" s="47"/>
      <c r="J53" s="323"/>
      <c r="K53" s="47"/>
      <c r="L53" s="47"/>
      <c r="M53" s="47"/>
      <c r="N53" s="47"/>
      <c r="O53" s="47"/>
      <c r="P53" s="47"/>
      <c r="Q53" s="47"/>
      <c r="R53" s="47"/>
      <c r="S53" s="49">
        <f t="shared" si="0"/>
        <v>0</v>
      </c>
      <c r="T53" s="44">
        <f t="shared" si="1"/>
        <v>0</v>
      </c>
      <c r="U53" s="150"/>
      <c r="V53" s="147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3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  <c r="BP53" s="149"/>
      <c r="BQ53" s="149"/>
      <c r="BR53" s="149"/>
    </row>
    <row r="54" spans="1:70" s="56" customFormat="1" ht="21" thickBot="1" x14ac:dyDescent="0.35">
      <c r="A54" s="37"/>
      <c r="B54" s="38">
        <v>40</v>
      </c>
      <c r="C54" s="25" t="s">
        <v>67</v>
      </c>
      <c r="D54" s="39"/>
      <c r="E54" s="45"/>
      <c r="F54" s="46"/>
      <c r="G54" s="47"/>
      <c r="H54" s="47"/>
      <c r="I54" s="47"/>
      <c r="J54" s="323"/>
      <c r="K54" s="47"/>
      <c r="L54" s="47"/>
      <c r="M54" s="47"/>
      <c r="N54" s="47"/>
      <c r="O54" s="47"/>
      <c r="P54" s="47"/>
      <c r="Q54" s="47"/>
      <c r="R54" s="47"/>
      <c r="S54" s="49">
        <f t="shared" si="0"/>
        <v>0</v>
      </c>
      <c r="T54" s="44">
        <f t="shared" si="1"/>
        <v>0</v>
      </c>
      <c r="U54" s="150"/>
      <c r="V54" s="147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3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</row>
    <row r="55" spans="1:70" s="56" customFormat="1" ht="21" thickBot="1" x14ac:dyDescent="0.35">
      <c r="A55" s="37"/>
      <c r="B55" s="38">
        <v>41</v>
      </c>
      <c r="C55" s="25" t="s">
        <v>68</v>
      </c>
      <c r="D55" s="39"/>
      <c r="E55" s="60"/>
      <c r="F55" s="46"/>
      <c r="G55" s="47"/>
      <c r="H55" s="47"/>
      <c r="I55" s="47"/>
      <c r="J55" s="323"/>
      <c r="K55" s="47"/>
      <c r="L55" s="47"/>
      <c r="M55" s="47"/>
      <c r="N55" s="47"/>
      <c r="O55" s="47"/>
      <c r="P55" s="47"/>
      <c r="Q55" s="47"/>
      <c r="R55" s="47"/>
      <c r="S55" s="49">
        <f t="shared" si="0"/>
        <v>0</v>
      </c>
      <c r="T55" s="44">
        <f t="shared" si="1"/>
        <v>0</v>
      </c>
      <c r="U55" s="150"/>
      <c r="V55" s="147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3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9"/>
    </row>
    <row r="56" spans="1:70" s="56" customFormat="1" ht="21" thickBot="1" x14ac:dyDescent="0.35">
      <c r="A56" s="37"/>
      <c r="B56" s="38">
        <v>42</v>
      </c>
      <c r="C56" s="25" t="s">
        <v>69</v>
      </c>
      <c r="D56" s="39">
        <v>2092</v>
      </c>
      <c r="E56" s="61">
        <v>790696</v>
      </c>
      <c r="F56" s="46">
        <f>+J56</f>
        <v>553487.19999999995</v>
      </c>
      <c r="G56" s="47"/>
      <c r="H56" s="47"/>
      <c r="I56" s="47"/>
      <c r="J56" s="323">
        <v>553487.19999999995</v>
      </c>
      <c r="K56" s="47"/>
      <c r="L56" s="47"/>
      <c r="M56" s="47"/>
      <c r="N56" s="47"/>
      <c r="O56" s="47"/>
      <c r="P56" s="47"/>
      <c r="Q56" s="47"/>
      <c r="R56" s="47"/>
      <c r="S56" s="49">
        <f t="shared" si="0"/>
        <v>553487.19999999995</v>
      </c>
      <c r="T56" s="44">
        <f t="shared" si="1"/>
        <v>0</v>
      </c>
      <c r="U56" s="150"/>
      <c r="V56" s="147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3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9"/>
    </row>
    <row r="57" spans="1:70" s="56" customFormat="1" ht="21" thickBot="1" x14ac:dyDescent="0.35">
      <c r="A57" s="37"/>
      <c r="B57" s="38">
        <v>43</v>
      </c>
      <c r="C57" s="25" t="s">
        <v>70</v>
      </c>
      <c r="D57" s="39">
        <v>2092</v>
      </c>
      <c r="E57" s="45">
        <v>27783000</v>
      </c>
      <c r="F57" s="46">
        <f>+J57</f>
        <v>19448100</v>
      </c>
      <c r="G57" s="47"/>
      <c r="H57" s="47"/>
      <c r="I57" s="47"/>
      <c r="J57" s="323">
        <v>19448100</v>
      </c>
      <c r="K57" s="47"/>
      <c r="L57" s="47"/>
      <c r="M57" s="47"/>
      <c r="N57" s="47"/>
      <c r="O57" s="47"/>
      <c r="P57" s="47"/>
      <c r="Q57" s="47"/>
      <c r="R57" s="47"/>
      <c r="S57" s="49">
        <f t="shared" si="0"/>
        <v>19448100</v>
      </c>
      <c r="T57" s="44">
        <f t="shared" si="1"/>
        <v>0</v>
      </c>
      <c r="U57" s="150"/>
      <c r="V57" s="147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3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9"/>
    </row>
    <row r="58" spans="1:70" s="56" customFormat="1" ht="21" thickBot="1" x14ac:dyDescent="0.35">
      <c r="A58" s="37"/>
      <c r="B58" s="38">
        <v>44</v>
      </c>
      <c r="C58" s="25" t="s">
        <v>71</v>
      </c>
      <c r="D58" s="39"/>
      <c r="E58" s="59"/>
      <c r="F58" s="46"/>
      <c r="G58" s="47"/>
      <c r="H58" s="47"/>
      <c r="I58" s="47"/>
      <c r="J58" s="323"/>
      <c r="K58" s="47"/>
      <c r="L58" s="47"/>
      <c r="M58" s="47"/>
      <c r="N58" s="47"/>
      <c r="O58" s="47"/>
      <c r="P58" s="47"/>
      <c r="Q58" s="47"/>
      <c r="R58" s="47"/>
      <c r="S58" s="49">
        <f t="shared" si="0"/>
        <v>0</v>
      </c>
      <c r="T58" s="44">
        <f t="shared" si="1"/>
        <v>0</v>
      </c>
      <c r="U58" s="150"/>
      <c r="V58" s="147"/>
      <c r="W58" s="150"/>
      <c r="X58" s="150"/>
      <c r="Y58" s="150"/>
      <c r="Z58" s="150"/>
      <c r="AA58" s="150"/>
      <c r="AB58" s="150"/>
      <c r="AC58" s="150"/>
      <c r="AD58" s="150"/>
      <c r="AE58" s="150"/>
      <c r="AF58" s="150"/>
      <c r="AG58" s="150"/>
      <c r="AH58" s="150"/>
      <c r="AI58" s="150"/>
      <c r="AJ58" s="153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9"/>
    </row>
    <row r="59" spans="1:70" s="56" customFormat="1" ht="21" thickBot="1" x14ac:dyDescent="0.35">
      <c r="A59" s="37"/>
      <c r="B59" s="38">
        <v>45</v>
      </c>
      <c r="C59" s="25" t="s">
        <v>72</v>
      </c>
      <c r="D59" s="39"/>
      <c r="E59" s="60"/>
      <c r="F59" s="46"/>
      <c r="G59" s="47"/>
      <c r="H59" s="47"/>
      <c r="I59" s="47"/>
      <c r="J59" s="323"/>
      <c r="K59" s="47"/>
      <c r="L59" s="47"/>
      <c r="M59" s="47"/>
      <c r="N59" s="47"/>
      <c r="O59" s="47"/>
      <c r="P59" s="47"/>
      <c r="Q59" s="47"/>
      <c r="R59" s="47"/>
      <c r="S59" s="49">
        <f t="shared" si="0"/>
        <v>0</v>
      </c>
      <c r="T59" s="44">
        <f t="shared" si="1"/>
        <v>0</v>
      </c>
      <c r="U59" s="150"/>
      <c r="V59" s="147"/>
      <c r="W59" s="150"/>
      <c r="X59" s="150"/>
      <c r="Y59" s="150"/>
      <c r="Z59" s="150"/>
      <c r="AA59" s="150"/>
      <c r="AB59" s="150"/>
      <c r="AC59" s="150"/>
      <c r="AD59" s="150"/>
      <c r="AE59" s="150"/>
      <c r="AF59" s="150"/>
      <c r="AG59" s="150"/>
      <c r="AH59" s="150"/>
      <c r="AI59" s="150"/>
      <c r="AJ59" s="153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9"/>
    </row>
    <row r="60" spans="1:70" s="56" customFormat="1" ht="21" thickBot="1" x14ac:dyDescent="0.35">
      <c r="A60" s="37"/>
      <c r="B60" s="38">
        <v>46</v>
      </c>
      <c r="C60" s="25" t="s">
        <v>193</v>
      </c>
      <c r="D60" s="39" t="s">
        <v>194</v>
      </c>
      <c r="E60" s="60">
        <f>66561095+107012144</f>
        <v>173573239</v>
      </c>
      <c r="F60" s="46">
        <f>+J60+2+14464437+23100204</f>
        <v>95422389</v>
      </c>
      <c r="G60" s="47"/>
      <c r="H60" s="47"/>
      <c r="I60" s="47"/>
      <c r="J60" s="323">
        <v>57857746</v>
      </c>
      <c r="K60" s="47">
        <v>14464437</v>
      </c>
      <c r="L60" s="47"/>
      <c r="M60" s="47">
        <v>14464437</v>
      </c>
      <c r="N60" s="47"/>
      <c r="O60" s="47"/>
      <c r="P60" s="47"/>
      <c r="Q60" s="47"/>
      <c r="R60" s="47"/>
      <c r="S60" s="49">
        <f t="shared" si="0"/>
        <v>86786620</v>
      </c>
      <c r="T60" s="44">
        <f t="shared" si="1"/>
        <v>8635769</v>
      </c>
      <c r="U60" s="150"/>
      <c r="V60" s="147"/>
      <c r="W60" s="150"/>
      <c r="X60" s="150"/>
      <c r="Y60" s="150"/>
      <c r="Z60" s="150"/>
      <c r="AA60" s="150"/>
      <c r="AB60" s="150"/>
      <c r="AC60" s="150"/>
      <c r="AD60" s="150"/>
      <c r="AE60" s="150"/>
      <c r="AF60" s="150"/>
      <c r="AG60" s="150"/>
      <c r="AH60" s="150"/>
      <c r="AI60" s="150"/>
      <c r="AJ60" s="153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9"/>
    </row>
    <row r="61" spans="1:70" s="56" customFormat="1" ht="21" thickBot="1" x14ac:dyDescent="0.35">
      <c r="A61" s="37"/>
      <c r="B61" s="38">
        <v>47</v>
      </c>
      <c r="C61" s="25" t="s">
        <v>74</v>
      </c>
      <c r="D61" s="39"/>
      <c r="E61" s="62"/>
      <c r="F61" s="46"/>
      <c r="G61" s="47"/>
      <c r="H61" s="47"/>
      <c r="I61" s="47"/>
      <c r="J61" s="323"/>
      <c r="K61" s="47"/>
      <c r="L61" s="47"/>
      <c r="M61" s="47"/>
      <c r="N61" s="47"/>
      <c r="O61" s="47"/>
      <c r="P61" s="47"/>
      <c r="Q61" s="47"/>
      <c r="R61" s="47"/>
      <c r="S61" s="49">
        <f t="shared" si="0"/>
        <v>0</v>
      </c>
      <c r="T61" s="44">
        <f t="shared" si="1"/>
        <v>0</v>
      </c>
      <c r="U61" s="150"/>
      <c r="V61" s="147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3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9"/>
    </row>
    <row r="62" spans="1:70" s="56" customFormat="1" ht="21" thickBot="1" x14ac:dyDescent="0.35">
      <c r="A62" s="37"/>
      <c r="B62" s="38">
        <v>48</v>
      </c>
      <c r="C62" s="25" t="s">
        <v>75</v>
      </c>
      <c r="D62" s="39">
        <v>2093</v>
      </c>
      <c r="E62" s="62">
        <v>3890110</v>
      </c>
      <c r="F62" s="46">
        <f>+J62</f>
        <v>2723077</v>
      </c>
      <c r="G62" s="47"/>
      <c r="H62" s="47"/>
      <c r="I62" s="47"/>
      <c r="J62" s="323">
        <v>2723077</v>
      </c>
      <c r="K62" s="47"/>
      <c r="L62" s="47"/>
      <c r="M62" s="47"/>
      <c r="N62" s="47"/>
      <c r="O62" s="47"/>
      <c r="P62" s="47"/>
      <c r="Q62" s="47"/>
      <c r="R62" s="47"/>
      <c r="S62" s="49">
        <f t="shared" si="0"/>
        <v>2723077</v>
      </c>
      <c r="T62" s="44">
        <f t="shared" si="1"/>
        <v>0</v>
      </c>
      <c r="U62" s="150"/>
      <c r="V62" s="147"/>
      <c r="W62" s="150"/>
      <c r="X62" s="150"/>
      <c r="Y62" s="150"/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3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</row>
    <row r="63" spans="1:70" s="56" customFormat="1" ht="21" thickBot="1" x14ac:dyDescent="0.35">
      <c r="A63" s="37"/>
      <c r="B63" s="38">
        <v>49</v>
      </c>
      <c r="C63" s="25" t="s">
        <v>76</v>
      </c>
      <c r="D63" s="39">
        <v>2093</v>
      </c>
      <c r="E63" s="62">
        <v>6251595</v>
      </c>
      <c r="F63" s="46">
        <f>+J63</f>
        <v>4376116.5</v>
      </c>
      <c r="G63" s="47"/>
      <c r="H63" s="47"/>
      <c r="I63" s="47"/>
      <c r="J63" s="323">
        <v>4376116.5</v>
      </c>
      <c r="K63" s="47"/>
      <c r="L63" s="47"/>
      <c r="M63" s="47"/>
      <c r="N63" s="47"/>
      <c r="O63" s="47"/>
      <c r="P63" s="47"/>
      <c r="Q63" s="47"/>
      <c r="R63" s="47"/>
      <c r="S63" s="49">
        <f t="shared" si="0"/>
        <v>4376116.5</v>
      </c>
      <c r="T63" s="44">
        <f t="shared" si="1"/>
        <v>0</v>
      </c>
      <c r="U63" s="150"/>
      <c r="V63" s="147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3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</row>
    <row r="64" spans="1:70" s="56" customFormat="1" ht="21" thickBot="1" x14ac:dyDescent="0.35">
      <c r="A64" s="37"/>
      <c r="B64" s="38">
        <v>50</v>
      </c>
      <c r="C64" s="25" t="s">
        <v>195</v>
      </c>
      <c r="D64" s="39">
        <v>2093</v>
      </c>
      <c r="E64" s="62">
        <v>8758499</v>
      </c>
      <c r="F64" s="46">
        <f>+J64</f>
        <v>6130949.2999999998</v>
      </c>
      <c r="G64" s="47"/>
      <c r="H64" s="47"/>
      <c r="I64" s="47"/>
      <c r="J64" s="323">
        <v>6130949.2999999998</v>
      </c>
      <c r="K64" s="47"/>
      <c r="L64" s="47"/>
      <c r="M64" s="47"/>
      <c r="N64" s="47"/>
      <c r="O64" s="47"/>
      <c r="P64" s="47"/>
      <c r="Q64" s="47"/>
      <c r="R64" s="47"/>
      <c r="S64" s="49"/>
      <c r="T64" s="44"/>
      <c r="U64" s="150"/>
      <c r="V64" s="147"/>
      <c r="W64" s="150"/>
      <c r="X64" s="150"/>
      <c r="Y64" s="150"/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3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</row>
    <row r="65" spans="1:70" s="56" customFormat="1" ht="21" thickBot="1" x14ac:dyDescent="0.35">
      <c r="A65" s="37"/>
      <c r="B65" s="38">
        <v>51</v>
      </c>
      <c r="C65" s="25" t="s">
        <v>78</v>
      </c>
      <c r="D65" s="39">
        <v>2093</v>
      </c>
      <c r="E65" s="62">
        <v>61087014</v>
      </c>
      <c r="F65" s="46">
        <f>+J65</f>
        <v>42760909.799999997</v>
      </c>
      <c r="G65" s="47"/>
      <c r="H65" s="47"/>
      <c r="I65" s="47"/>
      <c r="J65" s="323">
        <v>42760909.799999997</v>
      </c>
      <c r="K65" s="47"/>
      <c r="L65" s="47"/>
      <c r="M65" s="47"/>
      <c r="N65" s="47"/>
      <c r="O65" s="47"/>
      <c r="P65" s="47"/>
      <c r="Q65" s="47"/>
      <c r="R65" s="47"/>
      <c r="S65" s="49">
        <f t="shared" si="0"/>
        <v>42760909.799999997</v>
      </c>
      <c r="T65" s="44">
        <f t="shared" si="1"/>
        <v>0</v>
      </c>
      <c r="U65" s="150"/>
      <c r="V65" s="147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3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</row>
    <row r="66" spans="1:70" s="56" customFormat="1" ht="21" thickBot="1" x14ac:dyDescent="0.35">
      <c r="A66" s="37"/>
      <c r="B66" s="38">
        <v>52</v>
      </c>
      <c r="C66" s="25" t="s">
        <v>79</v>
      </c>
      <c r="D66" s="39">
        <v>1548</v>
      </c>
      <c r="E66" s="61">
        <v>7251008</v>
      </c>
      <c r="F66" s="46">
        <f>+J66</f>
        <v>5075706</v>
      </c>
      <c r="G66" s="47"/>
      <c r="H66" s="47"/>
      <c r="I66" s="47"/>
      <c r="J66" s="323">
        <v>5075706</v>
      </c>
      <c r="K66" s="47"/>
      <c r="L66" s="47"/>
      <c r="M66" s="47"/>
      <c r="N66" s="47"/>
      <c r="O66" s="47"/>
      <c r="P66" s="47"/>
      <c r="Q66" s="47"/>
      <c r="R66" s="47"/>
      <c r="S66" s="49">
        <f t="shared" si="0"/>
        <v>5075706</v>
      </c>
      <c r="T66" s="44">
        <f t="shared" si="1"/>
        <v>0</v>
      </c>
      <c r="U66" s="150"/>
      <c r="V66" s="147"/>
      <c r="W66" s="150"/>
      <c r="X66" s="150"/>
      <c r="Y66" s="150"/>
      <c r="Z66" s="150"/>
      <c r="AA66" s="150"/>
      <c r="AB66" s="150"/>
      <c r="AC66" s="150"/>
      <c r="AD66" s="150"/>
      <c r="AE66" s="150"/>
      <c r="AF66" s="150"/>
      <c r="AG66" s="150"/>
      <c r="AH66" s="150"/>
      <c r="AI66" s="150"/>
      <c r="AJ66" s="153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</row>
    <row r="67" spans="1:70" s="56" customFormat="1" ht="21" thickBot="1" x14ac:dyDescent="0.35">
      <c r="A67" s="37"/>
      <c r="B67" s="38">
        <v>53</v>
      </c>
      <c r="C67" s="25" t="s">
        <v>80</v>
      </c>
      <c r="D67" s="39"/>
      <c r="E67" s="59"/>
      <c r="F67" s="46"/>
      <c r="G67" s="47"/>
      <c r="H67" s="47"/>
      <c r="I67" s="47"/>
      <c r="J67" s="323"/>
      <c r="K67" s="47"/>
      <c r="L67" s="47"/>
      <c r="M67" s="47"/>
      <c r="N67" s="47"/>
      <c r="O67" s="47"/>
      <c r="P67" s="47"/>
      <c r="Q67" s="47"/>
      <c r="R67" s="47"/>
      <c r="S67" s="49">
        <f t="shared" si="0"/>
        <v>0</v>
      </c>
      <c r="T67" s="44">
        <f t="shared" si="1"/>
        <v>0</v>
      </c>
      <c r="U67" s="150"/>
      <c r="V67" s="147"/>
      <c r="W67" s="150"/>
      <c r="X67" s="150"/>
      <c r="Y67" s="150"/>
      <c r="Z67" s="150"/>
      <c r="AA67" s="150"/>
      <c r="AB67" s="150"/>
      <c r="AC67" s="150"/>
      <c r="AD67" s="150"/>
      <c r="AE67" s="150"/>
      <c r="AF67" s="150"/>
      <c r="AG67" s="150"/>
      <c r="AH67" s="150"/>
      <c r="AI67" s="150"/>
      <c r="AJ67" s="153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</row>
    <row r="68" spans="1:70" s="56" customFormat="1" ht="21" thickBot="1" x14ac:dyDescent="0.35">
      <c r="A68" s="37"/>
      <c r="B68" s="38">
        <v>54</v>
      </c>
      <c r="C68" s="25" t="s">
        <v>81</v>
      </c>
      <c r="D68" s="39"/>
      <c r="E68" s="45"/>
      <c r="F68" s="46"/>
      <c r="G68" s="47"/>
      <c r="H68" s="47"/>
      <c r="I68" s="47"/>
      <c r="J68" s="323"/>
      <c r="K68" s="47"/>
      <c r="L68" s="47"/>
      <c r="M68" s="47"/>
      <c r="N68" s="47"/>
      <c r="O68" s="47"/>
      <c r="P68" s="47"/>
      <c r="Q68" s="47"/>
      <c r="R68" s="47"/>
      <c r="S68" s="49">
        <f t="shared" si="0"/>
        <v>0</v>
      </c>
      <c r="T68" s="44">
        <f t="shared" si="1"/>
        <v>0</v>
      </c>
      <c r="U68" s="150"/>
      <c r="V68" s="147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3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</row>
    <row r="69" spans="1:70" s="56" customFormat="1" ht="21" thickBot="1" x14ac:dyDescent="0.35">
      <c r="A69" s="37"/>
      <c r="B69" s="38">
        <v>55</v>
      </c>
      <c r="C69" s="25" t="s">
        <v>82</v>
      </c>
      <c r="D69" s="39">
        <v>3967</v>
      </c>
      <c r="E69" s="45">
        <v>12954182</v>
      </c>
      <c r="F69" s="46">
        <f>+L69</f>
        <v>9067927</v>
      </c>
      <c r="G69" s="47"/>
      <c r="H69" s="47"/>
      <c r="I69" s="47"/>
      <c r="J69" s="323"/>
      <c r="K69" s="47"/>
      <c r="L69" s="47">
        <v>9067927</v>
      </c>
      <c r="M69" s="47"/>
      <c r="N69" s="47"/>
      <c r="O69" s="47"/>
      <c r="P69" s="47"/>
      <c r="Q69" s="47"/>
      <c r="R69" s="47"/>
      <c r="S69" s="49">
        <f t="shared" si="0"/>
        <v>9067927</v>
      </c>
      <c r="T69" s="44">
        <f t="shared" si="1"/>
        <v>0</v>
      </c>
      <c r="U69" s="150"/>
      <c r="V69" s="147"/>
      <c r="W69" s="150"/>
      <c r="X69" s="150"/>
      <c r="Y69" s="150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3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9"/>
    </row>
    <row r="70" spans="1:70" s="56" customFormat="1" ht="21" thickBot="1" x14ac:dyDescent="0.35">
      <c r="A70" s="37"/>
      <c r="B70" s="38">
        <v>56</v>
      </c>
      <c r="C70" s="25" t="s">
        <v>83</v>
      </c>
      <c r="D70" s="39"/>
      <c r="E70" s="45"/>
      <c r="F70" s="46"/>
      <c r="G70" s="47"/>
      <c r="H70" s="47"/>
      <c r="I70" s="47"/>
      <c r="J70" s="323"/>
      <c r="K70" s="47"/>
      <c r="L70" s="47"/>
      <c r="M70" s="47"/>
      <c r="N70" s="63"/>
      <c r="O70" s="47"/>
      <c r="P70" s="47"/>
      <c r="Q70" s="47"/>
      <c r="R70" s="47"/>
      <c r="S70" s="49">
        <f t="shared" si="0"/>
        <v>0</v>
      </c>
      <c r="T70" s="44">
        <f t="shared" si="1"/>
        <v>0</v>
      </c>
      <c r="U70" s="150"/>
      <c r="V70" s="147"/>
      <c r="W70" s="150"/>
      <c r="X70" s="150"/>
      <c r="Y70" s="150"/>
      <c r="Z70" s="150"/>
      <c r="AA70" s="150"/>
      <c r="AB70" s="150"/>
      <c r="AC70" s="150"/>
      <c r="AD70" s="150"/>
      <c r="AE70" s="150"/>
      <c r="AF70" s="150"/>
      <c r="AG70" s="150"/>
      <c r="AH70" s="150"/>
      <c r="AI70" s="150"/>
      <c r="AJ70" s="153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  <c r="BP70" s="149"/>
      <c r="BQ70" s="149"/>
      <c r="BR70" s="149"/>
    </row>
    <row r="71" spans="1:70" s="56" customFormat="1" ht="21" thickBot="1" x14ac:dyDescent="0.35">
      <c r="A71" s="37"/>
      <c r="B71" s="38">
        <v>57</v>
      </c>
      <c r="C71" s="25" t="s">
        <v>84</v>
      </c>
      <c r="D71" s="39">
        <v>1372</v>
      </c>
      <c r="E71" s="45">
        <v>8683502</v>
      </c>
      <c r="F71" s="46">
        <v>6078451</v>
      </c>
      <c r="G71" s="47"/>
      <c r="H71" s="47"/>
      <c r="I71" s="47"/>
      <c r="J71" s="323">
        <v>6078451</v>
      </c>
      <c r="K71" s="47"/>
      <c r="L71" s="47"/>
      <c r="M71" s="47"/>
      <c r="N71" s="47"/>
      <c r="O71" s="47"/>
      <c r="P71" s="47"/>
      <c r="Q71" s="47"/>
      <c r="R71" s="47"/>
      <c r="S71" s="49">
        <f>SUM(G71:R71)</f>
        <v>6078451</v>
      </c>
      <c r="T71" s="44">
        <f t="shared" si="1"/>
        <v>0</v>
      </c>
      <c r="U71" s="150"/>
      <c r="V71" s="147"/>
      <c r="W71" s="150"/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3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  <c r="BI71" s="149"/>
      <c r="BJ71" s="149"/>
      <c r="BK71" s="149"/>
      <c r="BL71" s="149"/>
      <c r="BM71" s="149"/>
      <c r="BN71" s="149"/>
      <c r="BO71" s="149"/>
      <c r="BP71" s="149"/>
      <c r="BQ71" s="149"/>
      <c r="BR71" s="149"/>
    </row>
    <row r="72" spans="1:70" s="56" customFormat="1" ht="21" thickBot="1" x14ac:dyDescent="0.35">
      <c r="A72" s="37"/>
      <c r="B72" s="38">
        <v>58</v>
      </c>
      <c r="C72" s="25" t="s">
        <v>85</v>
      </c>
      <c r="D72" s="39">
        <v>2086</v>
      </c>
      <c r="E72" s="45">
        <v>9000000</v>
      </c>
      <c r="F72" s="46">
        <f>+L72</f>
        <v>5400000</v>
      </c>
      <c r="G72" s="47"/>
      <c r="H72" s="47"/>
      <c r="I72" s="47"/>
      <c r="J72" s="323"/>
      <c r="K72" s="47"/>
      <c r="L72" s="47">
        <v>5400000</v>
      </c>
      <c r="M72" s="47"/>
      <c r="N72" s="47"/>
      <c r="O72" s="47"/>
      <c r="P72" s="47"/>
      <c r="Q72" s="47"/>
      <c r="R72" s="47"/>
      <c r="S72" s="49">
        <f t="shared" si="0"/>
        <v>5400000</v>
      </c>
      <c r="T72" s="44">
        <f t="shared" si="1"/>
        <v>0</v>
      </c>
      <c r="U72" s="150"/>
      <c r="V72" s="147"/>
      <c r="W72" s="150"/>
      <c r="X72" s="150"/>
      <c r="Y72" s="150"/>
      <c r="Z72" s="150"/>
      <c r="AA72" s="150"/>
      <c r="AB72" s="150"/>
      <c r="AC72" s="150"/>
      <c r="AD72" s="150"/>
      <c r="AE72" s="150"/>
      <c r="AF72" s="150"/>
      <c r="AG72" s="150"/>
      <c r="AH72" s="150"/>
      <c r="AI72" s="150"/>
      <c r="AJ72" s="153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/>
      <c r="BG72" s="149"/>
      <c r="BH72" s="149"/>
      <c r="BI72" s="149"/>
      <c r="BJ72" s="149"/>
      <c r="BK72" s="149"/>
      <c r="BL72" s="149"/>
      <c r="BM72" s="149"/>
      <c r="BN72" s="149"/>
      <c r="BO72" s="149"/>
      <c r="BP72" s="149"/>
      <c r="BQ72" s="149"/>
      <c r="BR72" s="149"/>
    </row>
    <row r="73" spans="1:70" s="56" customFormat="1" ht="21" thickBot="1" x14ac:dyDescent="0.35">
      <c r="A73" s="37"/>
      <c r="B73" s="38">
        <v>59</v>
      </c>
      <c r="C73" s="25" t="s">
        <v>86</v>
      </c>
      <c r="D73" s="39">
        <v>1375</v>
      </c>
      <c r="E73" s="45">
        <v>59344318</v>
      </c>
      <c r="F73" s="46"/>
      <c r="G73" s="47"/>
      <c r="H73" s="47"/>
      <c r="I73" s="47"/>
      <c r="J73" s="323"/>
      <c r="K73" s="47"/>
      <c r="L73" s="47"/>
      <c r="M73" s="47"/>
      <c r="N73" s="47"/>
      <c r="O73" s="47"/>
      <c r="P73" s="47"/>
      <c r="Q73" s="47"/>
      <c r="R73" s="47"/>
      <c r="S73" s="49">
        <f t="shared" si="0"/>
        <v>0</v>
      </c>
      <c r="T73" s="44">
        <f t="shared" si="1"/>
        <v>0</v>
      </c>
      <c r="U73" s="150"/>
      <c r="V73" s="147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3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  <c r="BD73" s="149"/>
      <c r="BE73" s="149"/>
      <c r="BF73" s="149"/>
      <c r="BG73" s="149"/>
      <c r="BH73" s="149"/>
      <c r="BI73" s="149"/>
      <c r="BJ73" s="149"/>
      <c r="BK73" s="149"/>
      <c r="BL73" s="149"/>
      <c r="BM73" s="149"/>
      <c r="BN73" s="149"/>
      <c r="BO73" s="149"/>
      <c r="BP73" s="149"/>
      <c r="BQ73" s="149"/>
      <c r="BR73" s="149"/>
    </row>
    <row r="74" spans="1:70" s="56" customFormat="1" ht="21" thickBot="1" x14ac:dyDescent="0.35">
      <c r="A74" s="37"/>
      <c r="B74" s="38">
        <v>60</v>
      </c>
      <c r="C74" s="25" t="s">
        <v>87</v>
      </c>
      <c r="D74" s="39"/>
      <c r="E74" s="45"/>
      <c r="F74" s="46"/>
      <c r="G74" s="47"/>
      <c r="H74" s="47"/>
      <c r="I74" s="47"/>
      <c r="J74" s="323"/>
      <c r="K74" s="47"/>
      <c r="L74" s="47"/>
      <c r="M74" s="47"/>
      <c r="N74" s="47"/>
      <c r="O74" s="47"/>
      <c r="P74" s="47"/>
      <c r="Q74" s="47"/>
      <c r="R74" s="47"/>
      <c r="S74" s="49">
        <f t="shared" si="0"/>
        <v>0</v>
      </c>
      <c r="T74" s="44">
        <f t="shared" si="1"/>
        <v>0</v>
      </c>
      <c r="U74" s="150"/>
      <c r="V74" s="147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3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  <c r="BD74" s="149"/>
      <c r="BE74" s="149"/>
      <c r="BF74" s="149"/>
      <c r="BG74" s="149"/>
      <c r="BH74" s="149"/>
      <c r="BI74" s="149"/>
      <c r="BJ74" s="149"/>
      <c r="BK74" s="149"/>
      <c r="BL74" s="149"/>
      <c r="BM74" s="149"/>
      <c r="BN74" s="149"/>
      <c r="BO74" s="149"/>
      <c r="BP74" s="149"/>
      <c r="BQ74" s="149"/>
      <c r="BR74" s="149"/>
    </row>
    <row r="75" spans="1:70" s="56" customFormat="1" ht="21" thickBot="1" x14ac:dyDescent="0.35">
      <c r="A75" s="37"/>
      <c r="B75" s="38">
        <v>61</v>
      </c>
      <c r="C75" s="25" t="s">
        <v>88</v>
      </c>
      <c r="D75" s="39"/>
      <c r="E75" s="45"/>
      <c r="F75" s="46"/>
      <c r="G75" s="47"/>
      <c r="H75" s="47"/>
      <c r="I75" s="47"/>
      <c r="J75" s="323"/>
      <c r="K75" s="47"/>
      <c r="L75" s="47"/>
      <c r="M75" s="47"/>
      <c r="N75" s="47"/>
      <c r="O75" s="47"/>
      <c r="P75" s="47"/>
      <c r="Q75" s="47"/>
      <c r="R75" s="47"/>
      <c r="S75" s="49">
        <f t="shared" si="0"/>
        <v>0</v>
      </c>
      <c r="T75" s="44">
        <f t="shared" si="1"/>
        <v>0</v>
      </c>
      <c r="U75" s="150"/>
      <c r="V75" s="147"/>
      <c r="W75" s="150"/>
      <c r="X75" s="150"/>
      <c r="Y75" s="150"/>
      <c r="Z75" s="150"/>
      <c r="AA75" s="150"/>
      <c r="AB75" s="150"/>
      <c r="AC75" s="150"/>
      <c r="AD75" s="150"/>
      <c r="AE75" s="150"/>
      <c r="AF75" s="150"/>
      <c r="AG75" s="150"/>
      <c r="AH75" s="150"/>
      <c r="AI75" s="150"/>
      <c r="AJ75" s="153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  <c r="BA75" s="149"/>
      <c r="BB75" s="149"/>
      <c r="BC75" s="149"/>
      <c r="BD75" s="149"/>
      <c r="BE75" s="149"/>
      <c r="BF75" s="149"/>
      <c r="BG75" s="149"/>
      <c r="BH75" s="149"/>
      <c r="BI75" s="149"/>
      <c r="BJ75" s="149"/>
      <c r="BK75" s="149"/>
      <c r="BL75" s="149"/>
      <c r="BM75" s="149"/>
      <c r="BN75" s="149"/>
      <c r="BO75" s="149"/>
      <c r="BP75" s="149"/>
      <c r="BQ75" s="149"/>
      <c r="BR75" s="149"/>
    </row>
    <row r="76" spans="1:70" s="56" customFormat="1" ht="21" thickBot="1" x14ac:dyDescent="0.35">
      <c r="A76" s="37"/>
      <c r="B76" s="38">
        <v>62</v>
      </c>
      <c r="C76" s="25" t="s">
        <v>89</v>
      </c>
      <c r="D76" s="39">
        <v>2083</v>
      </c>
      <c r="E76" s="45">
        <v>10939568</v>
      </c>
      <c r="F76" s="46"/>
      <c r="G76" s="47"/>
      <c r="H76" s="47"/>
      <c r="I76" s="47"/>
      <c r="J76" s="323"/>
      <c r="K76" s="47"/>
      <c r="L76" s="47"/>
      <c r="M76" s="47"/>
      <c r="N76" s="47"/>
      <c r="O76" s="47"/>
      <c r="P76" s="47"/>
      <c r="Q76" s="47"/>
      <c r="R76" s="47"/>
      <c r="S76" s="49">
        <f t="shared" si="0"/>
        <v>0</v>
      </c>
      <c r="T76" s="44">
        <f t="shared" si="1"/>
        <v>0</v>
      </c>
      <c r="U76" s="150"/>
      <c r="V76" s="147"/>
      <c r="W76" s="150"/>
      <c r="X76" s="150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3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  <c r="BI76" s="149"/>
      <c r="BJ76" s="149"/>
      <c r="BK76" s="149"/>
      <c r="BL76" s="149"/>
      <c r="BM76" s="149"/>
      <c r="BN76" s="149"/>
      <c r="BO76" s="149"/>
      <c r="BP76" s="149"/>
      <c r="BQ76" s="149"/>
      <c r="BR76" s="149"/>
    </row>
    <row r="77" spans="1:70" s="56" customFormat="1" ht="21" thickBot="1" x14ac:dyDescent="0.35">
      <c r="A77" s="37"/>
      <c r="B77" s="38">
        <v>63</v>
      </c>
      <c r="C77" s="25" t="s">
        <v>90</v>
      </c>
      <c r="D77" s="39">
        <v>1373</v>
      </c>
      <c r="E77" s="45">
        <v>23780107</v>
      </c>
      <c r="F77" s="46">
        <f>SUM(G77:I77)</f>
        <v>16646074</v>
      </c>
      <c r="G77" s="47"/>
      <c r="H77" s="47"/>
      <c r="I77" s="47">
        <v>16646074</v>
      </c>
      <c r="J77" s="323"/>
      <c r="K77" s="47"/>
      <c r="L77" s="47"/>
      <c r="M77" s="47"/>
      <c r="N77" s="47"/>
      <c r="O77" s="47"/>
      <c r="P77" s="47"/>
      <c r="Q77" s="47"/>
      <c r="R77" s="47"/>
      <c r="S77" s="49">
        <f>SUM(G77:R77)</f>
        <v>16646074</v>
      </c>
      <c r="T77" s="44">
        <f t="shared" si="1"/>
        <v>0</v>
      </c>
      <c r="U77" s="150"/>
      <c r="V77" s="147"/>
      <c r="W77" s="150"/>
      <c r="X77" s="150"/>
      <c r="Y77" s="150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3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  <c r="BP77" s="149"/>
      <c r="BQ77" s="149"/>
      <c r="BR77" s="149"/>
    </row>
    <row r="78" spans="1:70" s="56" customFormat="1" ht="21" thickBot="1" x14ac:dyDescent="0.35">
      <c r="A78" s="37"/>
      <c r="B78" s="38">
        <v>64</v>
      </c>
      <c r="C78" s="25" t="s">
        <v>223</v>
      </c>
      <c r="D78" s="39">
        <v>3774</v>
      </c>
      <c r="E78" s="45">
        <v>5715578</v>
      </c>
      <c r="F78" s="46">
        <f>+L78</f>
        <v>4000905</v>
      </c>
      <c r="G78" s="47"/>
      <c r="H78" s="47"/>
      <c r="I78" s="47"/>
      <c r="J78" s="323"/>
      <c r="K78" s="47"/>
      <c r="L78" s="47">
        <v>4000905</v>
      </c>
      <c r="M78" s="47"/>
      <c r="N78" s="47"/>
      <c r="O78" s="47"/>
      <c r="P78" s="47"/>
      <c r="Q78" s="47"/>
      <c r="R78" s="47"/>
      <c r="S78" s="49">
        <f t="shared" si="0"/>
        <v>4000905</v>
      </c>
      <c r="T78" s="44">
        <f t="shared" si="1"/>
        <v>0</v>
      </c>
      <c r="U78" s="150"/>
      <c r="V78" s="147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3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  <c r="BP78" s="149"/>
      <c r="BQ78" s="149"/>
      <c r="BR78" s="149"/>
    </row>
    <row r="79" spans="1:70" s="56" customFormat="1" ht="21" thickBot="1" x14ac:dyDescent="0.35">
      <c r="A79" s="37"/>
      <c r="B79" s="38">
        <v>65</v>
      </c>
      <c r="C79" s="25" t="s">
        <v>91</v>
      </c>
      <c r="D79" s="39"/>
      <c r="E79" s="45"/>
      <c r="F79" s="46"/>
      <c r="G79" s="47"/>
      <c r="H79" s="47"/>
      <c r="I79" s="47"/>
      <c r="J79" s="323"/>
      <c r="K79" s="47"/>
      <c r="L79" s="47"/>
      <c r="M79" s="47"/>
      <c r="N79" s="47"/>
      <c r="O79" s="47"/>
      <c r="P79" s="47"/>
      <c r="Q79" s="47"/>
      <c r="R79" s="47"/>
      <c r="S79" s="49">
        <f t="shared" si="0"/>
        <v>0</v>
      </c>
      <c r="T79" s="44">
        <f t="shared" si="1"/>
        <v>0</v>
      </c>
      <c r="U79" s="150"/>
      <c r="V79" s="147"/>
      <c r="W79" s="150"/>
      <c r="X79" s="150"/>
      <c r="Y79" s="150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3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  <c r="BP79" s="149"/>
      <c r="BQ79" s="149"/>
      <c r="BR79" s="149"/>
    </row>
    <row r="80" spans="1:70" s="56" customFormat="1" ht="21" thickBot="1" x14ac:dyDescent="0.35">
      <c r="A80" s="37"/>
      <c r="B80" s="38">
        <v>66</v>
      </c>
      <c r="C80" s="25" t="s">
        <v>92</v>
      </c>
      <c r="D80" s="39">
        <v>1377</v>
      </c>
      <c r="E80" s="45">
        <v>56980574</v>
      </c>
      <c r="F80" s="46">
        <f>SUM(G80:I80)</f>
        <v>39886402</v>
      </c>
      <c r="G80" s="47"/>
      <c r="H80" s="47"/>
      <c r="I80" s="47">
        <v>39886402</v>
      </c>
      <c r="J80" s="323"/>
      <c r="K80" s="47"/>
      <c r="L80" s="47"/>
      <c r="M80" s="47"/>
      <c r="N80" s="47"/>
      <c r="O80" s="47"/>
      <c r="P80" s="47"/>
      <c r="Q80" s="47"/>
      <c r="R80" s="47"/>
      <c r="S80" s="49">
        <f t="shared" si="0"/>
        <v>39886402</v>
      </c>
      <c r="T80" s="44">
        <f t="shared" si="1"/>
        <v>0</v>
      </c>
      <c r="U80" s="150"/>
      <c r="V80" s="147"/>
      <c r="W80" s="150"/>
      <c r="X80" s="150"/>
      <c r="Y80" s="150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3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  <c r="BI80" s="149"/>
      <c r="BJ80" s="149"/>
      <c r="BK80" s="149"/>
      <c r="BL80" s="149"/>
      <c r="BM80" s="149"/>
      <c r="BN80" s="149"/>
      <c r="BO80" s="149"/>
      <c r="BP80" s="149"/>
      <c r="BQ80" s="149"/>
      <c r="BR80" s="149"/>
    </row>
    <row r="81" spans="1:70" s="56" customFormat="1" ht="21" thickBot="1" x14ac:dyDescent="0.35">
      <c r="A81" s="37"/>
      <c r="B81" s="38">
        <v>67</v>
      </c>
      <c r="C81" s="25" t="s">
        <v>93</v>
      </c>
      <c r="D81" s="39">
        <v>2089</v>
      </c>
      <c r="E81" s="45">
        <v>41896500</v>
      </c>
      <c r="F81" s="46">
        <f>+J81</f>
        <v>29327550</v>
      </c>
      <c r="G81" s="47"/>
      <c r="H81" s="47"/>
      <c r="I81" s="47"/>
      <c r="J81" s="323">
        <v>29327550</v>
      </c>
      <c r="K81" s="47"/>
      <c r="L81" s="47"/>
      <c r="M81" s="47"/>
      <c r="N81" s="47"/>
      <c r="O81" s="47"/>
      <c r="P81" s="47"/>
      <c r="Q81" s="47"/>
      <c r="R81" s="47"/>
      <c r="S81" s="49">
        <f t="shared" ref="S81:S115" si="2">SUM(G81:R81)</f>
        <v>29327550</v>
      </c>
      <c r="T81" s="44">
        <f t="shared" si="1"/>
        <v>0</v>
      </c>
      <c r="U81" s="150"/>
      <c r="V81" s="147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3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  <c r="BI81" s="149"/>
      <c r="BJ81" s="149"/>
      <c r="BK81" s="149"/>
      <c r="BL81" s="149"/>
      <c r="BM81" s="149"/>
      <c r="BN81" s="149"/>
      <c r="BO81" s="149"/>
      <c r="BP81" s="149"/>
      <c r="BQ81" s="149"/>
      <c r="BR81" s="149"/>
    </row>
    <row r="82" spans="1:70" s="56" customFormat="1" ht="21" thickBot="1" x14ac:dyDescent="0.35">
      <c r="A82" s="37"/>
      <c r="B82" s="38">
        <v>68</v>
      </c>
      <c r="C82" s="25" t="s">
        <v>209</v>
      </c>
      <c r="D82" s="39"/>
      <c r="E82" s="45"/>
      <c r="F82" s="46"/>
      <c r="G82" s="47"/>
      <c r="H82" s="47"/>
      <c r="I82" s="47"/>
      <c r="J82" s="323"/>
      <c r="K82" s="47"/>
      <c r="L82" s="47"/>
      <c r="M82" s="47"/>
      <c r="N82" s="47"/>
      <c r="O82" s="47"/>
      <c r="P82" s="47"/>
      <c r="Q82" s="47"/>
      <c r="R82" s="47"/>
      <c r="S82" s="49"/>
      <c r="T82" s="44"/>
      <c r="U82" s="150"/>
      <c r="V82" s="147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3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  <c r="BA82" s="149"/>
      <c r="BB82" s="149"/>
      <c r="BC82" s="149"/>
      <c r="BD82" s="149"/>
      <c r="BE82" s="149"/>
      <c r="BF82" s="149"/>
      <c r="BG82" s="149"/>
      <c r="BH82" s="149"/>
      <c r="BI82" s="149"/>
      <c r="BJ82" s="149"/>
      <c r="BK82" s="149"/>
      <c r="BL82" s="149"/>
      <c r="BM82" s="149"/>
      <c r="BN82" s="149"/>
      <c r="BO82" s="149"/>
      <c r="BP82" s="149"/>
      <c r="BQ82" s="149"/>
      <c r="BR82" s="149"/>
    </row>
    <row r="83" spans="1:70" s="56" customFormat="1" ht="21" thickBot="1" x14ac:dyDescent="0.35">
      <c r="A83" s="37"/>
      <c r="B83" s="38">
        <v>69</v>
      </c>
      <c r="C83" s="25" t="s">
        <v>94</v>
      </c>
      <c r="D83" s="39"/>
      <c r="E83" s="45"/>
      <c r="F83" s="46"/>
      <c r="G83" s="47"/>
      <c r="H83" s="47"/>
      <c r="I83" s="47"/>
      <c r="J83" s="323"/>
      <c r="K83" s="47"/>
      <c r="L83" s="47"/>
      <c r="M83" s="47"/>
      <c r="N83" s="47"/>
      <c r="O83" s="47"/>
      <c r="P83" s="47"/>
      <c r="Q83" s="47"/>
      <c r="R83" s="47"/>
      <c r="S83" s="49">
        <f t="shared" si="2"/>
        <v>0</v>
      </c>
      <c r="T83" s="44">
        <f t="shared" ref="T83:T115" si="3">+F83-S83</f>
        <v>0</v>
      </c>
      <c r="U83" s="150"/>
      <c r="V83" s="147"/>
      <c r="W83" s="150"/>
      <c r="X83" s="150"/>
      <c r="Y83" s="150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3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  <c r="BA83" s="149"/>
      <c r="BB83" s="149"/>
      <c r="BC83" s="149"/>
      <c r="BD83" s="149"/>
      <c r="BE83" s="149"/>
      <c r="BF83" s="149"/>
      <c r="BG83" s="149"/>
      <c r="BH83" s="149"/>
      <c r="BI83" s="149"/>
      <c r="BJ83" s="149"/>
      <c r="BK83" s="149"/>
      <c r="BL83" s="149"/>
      <c r="BM83" s="149"/>
      <c r="BN83" s="149"/>
      <c r="BO83" s="149"/>
      <c r="BP83" s="149"/>
      <c r="BQ83" s="149"/>
      <c r="BR83" s="149"/>
    </row>
    <row r="84" spans="1:70" s="56" customFormat="1" ht="21" thickBot="1" x14ac:dyDescent="0.35">
      <c r="A84" s="37"/>
      <c r="B84" s="38">
        <v>70</v>
      </c>
      <c r="C84" s="25" t="s">
        <v>95</v>
      </c>
      <c r="D84" s="39"/>
      <c r="E84" s="45"/>
      <c r="F84" s="46"/>
      <c r="G84" s="47"/>
      <c r="H84" s="47"/>
      <c r="I84" s="47"/>
      <c r="J84" s="323"/>
      <c r="K84" s="47"/>
      <c r="L84" s="47"/>
      <c r="M84" s="47"/>
      <c r="N84" s="47"/>
      <c r="O84" s="47"/>
      <c r="P84" s="47"/>
      <c r="Q84" s="47"/>
      <c r="R84" s="47"/>
      <c r="S84" s="49">
        <f t="shared" si="2"/>
        <v>0</v>
      </c>
      <c r="T84" s="44">
        <f t="shared" si="3"/>
        <v>0</v>
      </c>
      <c r="U84" s="150"/>
      <c r="V84" s="147"/>
      <c r="W84" s="150"/>
      <c r="X84" s="150"/>
      <c r="Y84" s="150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3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  <c r="BD84" s="149"/>
      <c r="BE84" s="149"/>
      <c r="BF84" s="149"/>
      <c r="BG84" s="149"/>
      <c r="BH84" s="149"/>
      <c r="BI84" s="149"/>
      <c r="BJ84" s="149"/>
      <c r="BK84" s="149"/>
      <c r="BL84" s="149"/>
      <c r="BM84" s="149"/>
      <c r="BN84" s="149"/>
      <c r="BO84" s="149"/>
      <c r="BP84" s="149"/>
      <c r="BQ84" s="149"/>
      <c r="BR84" s="149"/>
    </row>
    <row r="85" spans="1:70" s="56" customFormat="1" ht="41.25" thickBot="1" x14ac:dyDescent="0.35">
      <c r="A85" s="37"/>
      <c r="B85" s="38">
        <v>71</v>
      </c>
      <c r="C85" s="25" t="s">
        <v>96</v>
      </c>
      <c r="D85" s="39">
        <v>2081</v>
      </c>
      <c r="E85" s="45">
        <v>312425</v>
      </c>
      <c r="F85" s="46">
        <f>+J85</f>
        <v>312425</v>
      </c>
      <c r="G85" s="47"/>
      <c r="H85" s="47"/>
      <c r="I85" s="47"/>
      <c r="J85" s="323">
        <v>312425</v>
      </c>
      <c r="K85" s="47"/>
      <c r="L85" s="47"/>
      <c r="M85" s="47"/>
      <c r="N85" s="47"/>
      <c r="O85" s="47"/>
      <c r="P85" s="47"/>
      <c r="Q85" s="47"/>
      <c r="R85" s="47"/>
      <c r="S85" s="49">
        <f t="shared" si="2"/>
        <v>312425</v>
      </c>
      <c r="T85" s="44">
        <f t="shared" si="3"/>
        <v>0</v>
      </c>
      <c r="U85" s="150"/>
      <c r="V85" s="147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3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  <c r="BI85" s="149"/>
      <c r="BJ85" s="149"/>
      <c r="BK85" s="149"/>
      <c r="BL85" s="149"/>
      <c r="BM85" s="149"/>
      <c r="BN85" s="149"/>
      <c r="BO85" s="149"/>
      <c r="BP85" s="149"/>
      <c r="BQ85" s="149"/>
      <c r="BR85" s="149"/>
    </row>
    <row r="86" spans="1:70" s="56" customFormat="1" ht="21" thickBot="1" x14ac:dyDescent="0.35">
      <c r="A86" s="64"/>
      <c r="B86" s="38">
        <v>72</v>
      </c>
      <c r="C86" s="25" t="s">
        <v>97</v>
      </c>
      <c r="D86" s="39"/>
      <c r="E86" s="45"/>
      <c r="F86" s="46"/>
      <c r="G86" s="47"/>
      <c r="H86" s="47"/>
      <c r="I86" s="47"/>
      <c r="J86" s="323"/>
      <c r="K86" s="47"/>
      <c r="L86" s="47"/>
      <c r="M86" s="47"/>
      <c r="N86" s="47"/>
      <c r="O86" s="47"/>
      <c r="P86" s="47"/>
      <c r="Q86" s="47"/>
      <c r="R86" s="47"/>
      <c r="S86" s="49">
        <f t="shared" si="2"/>
        <v>0</v>
      </c>
      <c r="T86" s="44">
        <f t="shared" si="3"/>
        <v>0</v>
      </c>
      <c r="U86" s="150"/>
      <c r="V86" s="147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3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  <c r="BA86" s="149"/>
      <c r="BB86" s="149"/>
      <c r="BC86" s="149"/>
      <c r="BD86" s="149"/>
      <c r="BE86" s="149"/>
      <c r="BF86" s="149"/>
      <c r="BG86" s="149"/>
      <c r="BH86" s="149"/>
      <c r="BI86" s="149"/>
      <c r="BJ86" s="149"/>
      <c r="BK86" s="149"/>
      <c r="BL86" s="149"/>
      <c r="BM86" s="149"/>
      <c r="BN86" s="149"/>
      <c r="BO86" s="149"/>
      <c r="BP86" s="149"/>
      <c r="BQ86" s="149"/>
      <c r="BR86" s="149"/>
    </row>
    <row r="87" spans="1:70" s="56" customFormat="1" ht="21" thickBot="1" x14ac:dyDescent="0.35">
      <c r="A87" s="37"/>
      <c r="B87" s="38">
        <v>73</v>
      </c>
      <c r="C87" s="25" t="s">
        <v>98</v>
      </c>
      <c r="D87" s="39"/>
      <c r="E87" s="45"/>
      <c r="F87" s="46"/>
      <c r="G87" s="47"/>
      <c r="H87" s="47"/>
      <c r="I87" s="47"/>
      <c r="J87" s="323"/>
      <c r="K87" s="47"/>
      <c r="L87" s="47"/>
      <c r="M87" s="47"/>
      <c r="N87" s="47"/>
      <c r="O87" s="47"/>
      <c r="P87" s="47"/>
      <c r="Q87" s="47"/>
      <c r="R87" s="47"/>
      <c r="S87" s="49">
        <f t="shared" si="2"/>
        <v>0</v>
      </c>
      <c r="T87" s="44">
        <f t="shared" si="3"/>
        <v>0</v>
      </c>
      <c r="U87" s="150"/>
      <c r="V87" s="147"/>
      <c r="W87" s="150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3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  <c r="BA87" s="149"/>
      <c r="BB87" s="149"/>
      <c r="BC87" s="149"/>
      <c r="BD87" s="149"/>
      <c r="BE87" s="149"/>
      <c r="BF87" s="149"/>
      <c r="BG87" s="149"/>
      <c r="BH87" s="149"/>
      <c r="BI87" s="149"/>
      <c r="BJ87" s="149"/>
      <c r="BK87" s="149"/>
      <c r="BL87" s="149"/>
      <c r="BM87" s="149"/>
      <c r="BN87" s="149"/>
      <c r="BO87" s="149"/>
      <c r="BP87" s="149"/>
      <c r="BQ87" s="149"/>
      <c r="BR87" s="149"/>
    </row>
    <row r="88" spans="1:70" s="56" customFormat="1" ht="21" thickBot="1" x14ac:dyDescent="0.35">
      <c r="A88" s="37"/>
      <c r="B88" s="38">
        <v>74</v>
      </c>
      <c r="C88" s="25" t="s">
        <v>99</v>
      </c>
      <c r="D88" s="39"/>
      <c r="E88" s="45"/>
      <c r="F88" s="46"/>
      <c r="G88" s="47"/>
      <c r="H88" s="47"/>
      <c r="I88" s="47"/>
      <c r="J88" s="323"/>
      <c r="K88" s="47"/>
      <c r="L88" s="47"/>
      <c r="M88" s="47"/>
      <c r="N88" s="47"/>
      <c r="O88" s="47"/>
      <c r="P88" s="47"/>
      <c r="Q88" s="47"/>
      <c r="R88" s="47"/>
      <c r="S88" s="49">
        <f t="shared" si="2"/>
        <v>0</v>
      </c>
      <c r="T88" s="44">
        <f t="shared" si="3"/>
        <v>0</v>
      </c>
      <c r="U88" s="150"/>
      <c r="V88" s="147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3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  <c r="BA88" s="149"/>
      <c r="BB88" s="149"/>
      <c r="BC88" s="149"/>
      <c r="BD88" s="149"/>
      <c r="BE88" s="149"/>
      <c r="BF88" s="149"/>
      <c r="BG88" s="149"/>
      <c r="BH88" s="149"/>
      <c r="BI88" s="149"/>
      <c r="BJ88" s="149"/>
      <c r="BK88" s="149"/>
      <c r="BL88" s="149"/>
      <c r="BM88" s="149"/>
      <c r="BN88" s="149"/>
      <c r="BO88" s="149"/>
      <c r="BP88" s="149"/>
      <c r="BQ88" s="149"/>
      <c r="BR88" s="149"/>
    </row>
    <row r="89" spans="1:70" s="56" customFormat="1" ht="21" thickBot="1" x14ac:dyDescent="0.35">
      <c r="A89" s="37"/>
      <c r="B89" s="38">
        <v>75</v>
      </c>
      <c r="C89" s="25" t="s">
        <v>100</v>
      </c>
      <c r="D89" s="39"/>
      <c r="E89" s="45"/>
      <c r="F89" s="46"/>
      <c r="G89" s="47"/>
      <c r="H89" s="47"/>
      <c r="I89" s="47"/>
      <c r="J89" s="323"/>
      <c r="K89" s="47"/>
      <c r="L89" s="47"/>
      <c r="M89" s="47"/>
      <c r="N89" s="47"/>
      <c r="O89" s="47"/>
      <c r="P89" s="47"/>
      <c r="Q89" s="47"/>
      <c r="R89" s="47"/>
      <c r="S89" s="49">
        <f t="shared" si="2"/>
        <v>0</v>
      </c>
      <c r="T89" s="44">
        <f t="shared" si="3"/>
        <v>0</v>
      </c>
      <c r="U89" s="150"/>
      <c r="V89" s="147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3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  <c r="BA89" s="149"/>
      <c r="BB89" s="149"/>
      <c r="BC89" s="149"/>
      <c r="BD89" s="149"/>
      <c r="BE89" s="149"/>
      <c r="BF89" s="149"/>
      <c r="BG89" s="149"/>
      <c r="BH89" s="149"/>
      <c r="BI89" s="149"/>
      <c r="BJ89" s="149"/>
      <c r="BK89" s="149"/>
      <c r="BL89" s="149"/>
      <c r="BM89" s="149"/>
      <c r="BN89" s="149"/>
      <c r="BO89" s="149"/>
      <c r="BP89" s="149"/>
      <c r="BQ89" s="149"/>
      <c r="BR89" s="149"/>
    </row>
    <row r="90" spans="1:70" s="56" customFormat="1" ht="21" thickBot="1" x14ac:dyDescent="0.35">
      <c r="A90" s="37"/>
      <c r="B90" s="38">
        <v>76</v>
      </c>
      <c r="C90" s="25" t="s">
        <v>101</v>
      </c>
      <c r="D90" s="39">
        <v>1543</v>
      </c>
      <c r="E90" s="45">
        <v>20963886</v>
      </c>
      <c r="F90" s="46">
        <v>14674720</v>
      </c>
      <c r="G90" s="47"/>
      <c r="H90" s="47"/>
      <c r="I90" s="47">
        <v>14674720</v>
      </c>
      <c r="J90" s="323"/>
      <c r="K90" s="47"/>
      <c r="L90" s="47"/>
      <c r="M90" s="47"/>
      <c r="N90" s="47"/>
      <c r="O90" s="47"/>
      <c r="P90" s="47"/>
      <c r="Q90" s="47"/>
      <c r="R90" s="47"/>
      <c r="S90" s="49">
        <f t="shared" si="2"/>
        <v>14674720</v>
      </c>
      <c r="T90" s="44">
        <f t="shared" si="3"/>
        <v>0</v>
      </c>
      <c r="U90" s="150"/>
      <c r="V90" s="147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3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  <c r="BA90" s="149"/>
      <c r="BB90" s="149"/>
      <c r="BC90" s="149"/>
      <c r="BD90" s="149"/>
      <c r="BE90" s="149"/>
      <c r="BF90" s="149"/>
      <c r="BG90" s="149"/>
      <c r="BH90" s="149"/>
      <c r="BI90" s="149"/>
      <c r="BJ90" s="149"/>
      <c r="BK90" s="149"/>
      <c r="BL90" s="149"/>
      <c r="BM90" s="149"/>
      <c r="BN90" s="149"/>
      <c r="BO90" s="149"/>
      <c r="BP90" s="149"/>
      <c r="BQ90" s="149"/>
      <c r="BR90" s="149"/>
    </row>
    <row r="91" spans="1:70" s="56" customFormat="1" ht="21" thickBot="1" x14ac:dyDescent="0.35">
      <c r="A91" s="37"/>
      <c r="B91" s="38"/>
      <c r="C91" s="25" t="s">
        <v>217</v>
      </c>
      <c r="D91" s="39"/>
      <c r="E91" s="45"/>
      <c r="F91" s="46"/>
      <c r="G91" s="47"/>
      <c r="H91" s="47"/>
      <c r="I91" s="47"/>
      <c r="J91" s="323"/>
      <c r="K91" s="47"/>
      <c r="L91" s="47"/>
      <c r="M91" s="47"/>
      <c r="N91" s="47"/>
      <c r="O91" s="47"/>
      <c r="P91" s="47"/>
      <c r="Q91" s="47"/>
      <c r="R91" s="47"/>
      <c r="S91" s="49"/>
      <c r="T91" s="44"/>
      <c r="U91" s="150"/>
      <c r="V91" s="147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3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  <c r="BA91" s="149"/>
      <c r="BB91" s="149"/>
      <c r="BC91" s="149"/>
      <c r="BD91" s="149"/>
      <c r="BE91" s="149"/>
      <c r="BF91" s="149"/>
      <c r="BG91" s="149"/>
      <c r="BH91" s="149"/>
      <c r="BI91" s="149"/>
      <c r="BJ91" s="149"/>
      <c r="BK91" s="149"/>
      <c r="BL91" s="149"/>
      <c r="BM91" s="149"/>
      <c r="BN91" s="149"/>
      <c r="BO91" s="149"/>
      <c r="BP91" s="149"/>
      <c r="BQ91" s="149"/>
      <c r="BR91" s="149"/>
    </row>
    <row r="92" spans="1:70" s="56" customFormat="1" ht="21" thickBot="1" x14ac:dyDescent="0.35">
      <c r="A92" s="37"/>
      <c r="B92" s="38"/>
      <c r="C92" s="25" t="s">
        <v>220</v>
      </c>
      <c r="D92" s="39"/>
      <c r="E92" s="45"/>
      <c r="F92" s="46"/>
      <c r="G92" s="47"/>
      <c r="H92" s="47"/>
      <c r="I92" s="47"/>
      <c r="J92" s="323"/>
      <c r="K92" s="47"/>
      <c r="L92" s="47"/>
      <c r="M92" s="47"/>
      <c r="N92" s="47"/>
      <c r="O92" s="47"/>
      <c r="P92" s="47"/>
      <c r="Q92" s="47"/>
      <c r="R92" s="47"/>
      <c r="S92" s="49"/>
      <c r="T92" s="44"/>
      <c r="U92" s="150"/>
      <c r="V92" s="147"/>
      <c r="W92" s="150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3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  <c r="BA92" s="149"/>
      <c r="BB92" s="149"/>
      <c r="BC92" s="149"/>
      <c r="BD92" s="149"/>
      <c r="BE92" s="149"/>
      <c r="BF92" s="149"/>
      <c r="BG92" s="149"/>
      <c r="BH92" s="149"/>
      <c r="BI92" s="149"/>
      <c r="BJ92" s="149"/>
      <c r="BK92" s="149"/>
      <c r="BL92" s="149"/>
      <c r="BM92" s="149"/>
      <c r="BN92" s="149"/>
      <c r="BO92" s="149"/>
      <c r="BP92" s="149"/>
      <c r="BQ92" s="149"/>
      <c r="BR92" s="149"/>
    </row>
    <row r="93" spans="1:70" s="56" customFormat="1" ht="21" thickBot="1" x14ac:dyDescent="0.35">
      <c r="A93" s="37"/>
      <c r="B93" s="38">
        <v>77</v>
      </c>
      <c r="C93" s="25" t="s">
        <v>102</v>
      </c>
      <c r="D93" s="39">
        <v>3305</v>
      </c>
      <c r="E93" s="45">
        <v>4244455</v>
      </c>
      <c r="F93" s="46"/>
      <c r="G93" s="47"/>
      <c r="H93" s="47"/>
      <c r="I93" s="47"/>
      <c r="J93" s="323"/>
      <c r="K93" s="47"/>
      <c r="L93" s="47"/>
      <c r="M93" s="47"/>
      <c r="N93" s="47"/>
      <c r="O93" s="47"/>
      <c r="P93" s="47"/>
      <c r="Q93" s="47"/>
      <c r="R93" s="47"/>
      <c r="S93" s="49">
        <f t="shared" si="2"/>
        <v>0</v>
      </c>
      <c r="T93" s="44">
        <f t="shared" si="3"/>
        <v>0</v>
      </c>
      <c r="U93" s="150"/>
      <c r="V93" s="147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3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/>
    </row>
    <row r="94" spans="1:70" s="56" customFormat="1" ht="41.25" thickBot="1" x14ac:dyDescent="0.35">
      <c r="A94" s="64"/>
      <c r="B94" s="38">
        <v>78</v>
      </c>
      <c r="C94" s="25" t="s">
        <v>103</v>
      </c>
      <c r="D94" s="39"/>
      <c r="E94" s="45"/>
      <c r="F94" s="46"/>
      <c r="G94" s="47"/>
      <c r="H94" s="47"/>
      <c r="I94" s="47"/>
      <c r="J94" s="323"/>
      <c r="K94" s="47"/>
      <c r="L94" s="47"/>
      <c r="M94" s="47"/>
      <c r="N94" s="47"/>
      <c r="O94" s="47"/>
      <c r="P94" s="47"/>
      <c r="Q94" s="47"/>
      <c r="R94" s="47"/>
      <c r="S94" s="49">
        <f t="shared" si="2"/>
        <v>0</v>
      </c>
      <c r="T94" s="44">
        <f t="shared" si="3"/>
        <v>0</v>
      </c>
      <c r="U94" s="150"/>
      <c r="V94" s="147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3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  <c r="BA94" s="149"/>
      <c r="BB94" s="149"/>
      <c r="BC94" s="149"/>
      <c r="BD94" s="149"/>
      <c r="BE94" s="149"/>
      <c r="BF94" s="149"/>
      <c r="BG94" s="149"/>
      <c r="BH94" s="149"/>
      <c r="BI94" s="149"/>
      <c r="BJ94" s="149"/>
      <c r="BK94" s="149"/>
      <c r="BL94" s="149"/>
      <c r="BM94" s="149"/>
      <c r="BN94" s="149"/>
      <c r="BO94" s="149"/>
      <c r="BP94" s="149"/>
      <c r="BQ94" s="149"/>
      <c r="BR94" s="149"/>
    </row>
    <row r="95" spans="1:70" s="56" customFormat="1" ht="21" thickBot="1" x14ac:dyDescent="0.35">
      <c r="A95" s="37"/>
      <c r="B95" s="38">
        <v>79</v>
      </c>
      <c r="C95" s="25" t="s">
        <v>104</v>
      </c>
      <c r="D95" s="39"/>
      <c r="E95" s="45"/>
      <c r="F95" s="46"/>
      <c r="G95" s="47"/>
      <c r="H95" s="47"/>
      <c r="I95" s="47"/>
      <c r="J95" s="323"/>
      <c r="K95" s="47"/>
      <c r="L95" s="47"/>
      <c r="M95" s="47"/>
      <c r="N95" s="47"/>
      <c r="O95" s="47"/>
      <c r="P95" s="47"/>
      <c r="Q95" s="47"/>
      <c r="R95" s="47"/>
      <c r="S95" s="49">
        <f t="shared" si="2"/>
        <v>0</v>
      </c>
      <c r="T95" s="44">
        <f t="shared" si="3"/>
        <v>0</v>
      </c>
      <c r="U95" s="150"/>
      <c r="V95" s="147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3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  <c r="BA95" s="149"/>
      <c r="BB95" s="149"/>
      <c r="BC95" s="149"/>
      <c r="BD95" s="149"/>
      <c r="BE95" s="149"/>
      <c r="BF95" s="149"/>
      <c r="BG95" s="149"/>
      <c r="BH95" s="149"/>
      <c r="BI95" s="149"/>
      <c r="BJ95" s="149"/>
      <c r="BK95" s="149"/>
      <c r="BL95" s="149"/>
      <c r="BM95" s="149"/>
      <c r="BN95" s="149"/>
      <c r="BO95" s="149"/>
      <c r="BP95" s="149"/>
      <c r="BQ95" s="149"/>
      <c r="BR95" s="149"/>
    </row>
    <row r="96" spans="1:70" s="56" customFormat="1" ht="41.25" thickBot="1" x14ac:dyDescent="0.35">
      <c r="A96" s="37"/>
      <c r="B96" s="38">
        <v>80</v>
      </c>
      <c r="C96" s="25" t="s">
        <v>105</v>
      </c>
      <c r="D96" s="39"/>
      <c r="E96" s="45"/>
      <c r="F96" s="46"/>
      <c r="G96" s="47"/>
      <c r="H96" s="47"/>
      <c r="I96" s="47"/>
      <c r="J96" s="323"/>
      <c r="K96" s="47"/>
      <c r="L96" s="47"/>
      <c r="M96" s="47"/>
      <c r="N96" s="47"/>
      <c r="O96" s="47"/>
      <c r="P96" s="47"/>
      <c r="Q96" s="47"/>
      <c r="R96" s="47"/>
      <c r="S96" s="49">
        <f t="shared" si="2"/>
        <v>0</v>
      </c>
      <c r="T96" s="44">
        <f t="shared" si="3"/>
        <v>0</v>
      </c>
      <c r="U96" s="150"/>
      <c r="V96" s="147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3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  <c r="BA96" s="149"/>
      <c r="BB96" s="149"/>
      <c r="BC96" s="149"/>
      <c r="BD96" s="149"/>
      <c r="BE96" s="149"/>
      <c r="BF96" s="149"/>
      <c r="BG96" s="149"/>
      <c r="BH96" s="149"/>
      <c r="BI96" s="149"/>
      <c r="BJ96" s="149"/>
      <c r="BK96" s="149"/>
      <c r="BL96" s="149"/>
      <c r="BM96" s="149"/>
      <c r="BN96" s="149"/>
      <c r="BO96" s="149"/>
      <c r="BP96" s="149"/>
      <c r="BQ96" s="149"/>
      <c r="BR96" s="149"/>
    </row>
    <row r="97" spans="1:70" s="56" customFormat="1" ht="21" thickBot="1" x14ac:dyDescent="0.35">
      <c r="A97" s="37"/>
      <c r="B97" s="38">
        <v>81</v>
      </c>
      <c r="C97" s="25" t="s">
        <v>106</v>
      </c>
      <c r="D97" s="39"/>
      <c r="E97" s="65"/>
      <c r="F97" s="46"/>
      <c r="G97" s="47"/>
      <c r="H97" s="47"/>
      <c r="I97" s="47"/>
      <c r="J97" s="323"/>
      <c r="K97" s="47"/>
      <c r="L97" s="47"/>
      <c r="M97" s="47"/>
      <c r="N97" s="47"/>
      <c r="O97" s="47"/>
      <c r="P97" s="47"/>
      <c r="Q97" s="47"/>
      <c r="R97" s="47"/>
      <c r="S97" s="49">
        <f t="shared" si="2"/>
        <v>0</v>
      </c>
      <c r="T97" s="44">
        <f t="shared" si="3"/>
        <v>0</v>
      </c>
      <c r="U97" s="150"/>
      <c r="V97" s="147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3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  <c r="BA97" s="149"/>
      <c r="BB97" s="149"/>
      <c r="BC97" s="149"/>
      <c r="BD97" s="149"/>
      <c r="BE97" s="149"/>
      <c r="BF97" s="149"/>
      <c r="BG97" s="149"/>
      <c r="BH97" s="149"/>
      <c r="BI97" s="149"/>
      <c r="BJ97" s="149"/>
      <c r="BK97" s="149"/>
      <c r="BL97" s="149"/>
      <c r="BM97" s="149"/>
      <c r="BN97" s="149"/>
      <c r="BO97" s="149"/>
      <c r="BP97" s="149"/>
      <c r="BQ97" s="149"/>
      <c r="BR97" s="149"/>
    </row>
    <row r="98" spans="1:70" s="56" customFormat="1" ht="41.25" thickBot="1" x14ac:dyDescent="0.35">
      <c r="A98" s="64"/>
      <c r="B98" s="38">
        <v>82</v>
      </c>
      <c r="C98" s="25" t="s">
        <v>107</v>
      </c>
      <c r="D98" s="39">
        <v>3990</v>
      </c>
      <c r="E98" s="45">
        <v>2159389</v>
      </c>
      <c r="F98" s="46">
        <f>+L98</f>
        <v>1439593</v>
      </c>
      <c r="G98" s="47"/>
      <c r="H98" s="47"/>
      <c r="I98" s="47"/>
      <c r="J98" s="323"/>
      <c r="K98" s="47"/>
      <c r="L98" s="47">
        <v>1439593</v>
      </c>
      <c r="M98" s="47"/>
      <c r="N98" s="47"/>
      <c r="O98" s="47"/>
      <c r="P98" s="47"/>
      <c r="Q98" s="47"/>
      <c r="R98" s="47"/>
      <c r="S98" s="49">
        <f t="shared" si="2"/>
        <v>1439593</v>
      </c>
      <c r="T98" s="44">
        <f t="shared" si="3"/>
        <v>0</v>
      </c>
      <c r="U98" s="150"/>
      <c r="V98" s="147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3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  <c r="BA98" s="149"/>
      <c r="BB98" s="149"/>
      <c r="BC98" s="149"/>
      <c r="BD98" s="149"/>
      <c r="BE98" s="149"/>
      <c r="BF98" s="149"/>
      <c r="BG98" s="149"/>
      <c r="BH98" s="149"/>
      <c r="BI98" s="149"/>
      <c r="BJ98" s="149"/>
      <c r="BK98" s="149"/>
      <c r="BL98" s="149"/>
      <c r="BM98" s="149"/>
      <c r="BN98" s="149"/>
      <c r="BO98" s="149"/>
      <c r="BP98" s="149"/>
      <c r="BQ98" s="149"/>
      <c r="BR98" s="149"/>
    </row>
    <row r="99" spans="1:70" s="56" customFormat="1" ht="21" thickBot="1" x14ac:dyDescent="0.35">
      <c r="A99" s="37"/>
      <c r="B99" s="38">
        <v>83</v>
      </c>
      <c r="C99" s="25" t="s">
        <v>108</v>
      </c>
      <c r="D99" s="39">
        <v>1376</v>
      </c>
      <c r="E99" s="45">
        <v>58040358</v>
      </c>
      <c r="F99" s="46">
        <f>+J99</f>
        <v>40628251</v>
      </c>
      <c r="G99" s="47"/>
      <c r="H99" s="47"/>
      <c r="I99" s="47"/>
      <c r="J99" s="323">
        <v>40628251</v>
      </c>
      <c r="K99" s="47"/>
      <c r="L99" s="47"/>
      <c r="M99" s="47"/>
      <c r="N99" s="47"/>
      <c r="O99" s="47"/>
      <c r="P99" s="47"/>
      <c r="Q99" s="47"/>
      <c r="R99" s="47"/>
      <c r="S99" s="49">
        <f t="shared" si="2"/>
        <v>40628251</v>
      </c>
      <c r="T99" s="44">
        <f t="shared" si="3"/>
        <v>0</v>
      </c>
      <c r="U99" s="150"/>
      <c r="V99" s="147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3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  <c r="BA99" s="149"/>
      <c r="BB99" s="149"/>
      <c r="BC99" s="149"/>
      <c r="BD99" s="149"/>
      <c r="BE99" s="149"/>
      <c r="BF99" s="149"/>
      <c r="BG99" s="149"/>
      <c r="BH99" s="149"/>
      <c r="BI99" s="149"/>
      <c r="BJ99" s="149"/>
      <c r="BK99" s="149"/>
      <c r="BL99" s="149"/>
      <c r="BM99" s="149"/>
      <c r="BN99" s="149"/>
      <c r="BO99" s="149"/>
      <c r="BP99" s="149"/>
      <c r="BQ99" s="149"/>
      <c r="BR99" s="149"/>
    </row>
    <row r="100" spans="1:70" s="56" customFormat="1" ht="22.5" customHeight="1" thickBot="1" x14ac:dyDescent="0.35">
      <c r="A100" s="37"/>
      <c r="B100" s="38">
        <v>84</v>
      </c>
      <c r="C100" s="25" t="s">
        <v>109</v>
      </c>
      <c r="D100" s="39"/>
      <c r="E100" s="45"/>
      <c r="F100" s="46"/>
      <c r="G100" s="47"/>
      <c r="H100" s="47"/>
      <c r="I100" s="47"/>
      <c r="J100" s="323"/>
      <c r="K100" s="47"/>
      <c r="L100" s="47"/>
      <c r="M100" s="47"/>
      <c r="N100" s="47"/>
      <c r="O100" s="47"/>
      <c r="P100" s="47"/>
      <c r="Q100" s="47"/>
      <c r="R100" s="47"/>
      <c r="S100" s="49">
        <f t="shared" si="2"/>
        <v>0</v>
      </c>
      <c r="T100" s="44">
        <f t="shared" si="3"/>
        <v>0</v>
      </c>
      <c r="U100" s="150"/>
      <c r="V100" s="147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3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  <c r="BA100" s="149"/>
      <c r="BB100" s="149"/>
      <c r="BC100" s="149"/>
      <c r="BD100" s="149"/>
      <c r="BE100" s="149"/>
      <c r="BF100" s="149"/>
      <c r="BG100" s="149"/>
      <c r="BH100" s="149"/>
      <c r="BI100" s="149"/>
      <c r="BJ100" s="149"/>
      <c r="BK100" s="149"/>
      <c r="BL100" s="149"/>
      <c r="BM100" s="149"/>
      <c r="BN100" s="149"/>
      <c r="BO100" s="149"/>
      <c r="BP100" s="149"/>
      <c r="BQ100" s="149"/>
      <c r="BR100" s="149"/>
    </row>
    <row r="101" spans="1:70" s="56" customFormat="1" ht="21" thickBot="1" x14ac:dyDescent="0.35">
      <c r="A101" s="37"/>
      <c r="B101" s="38">
        <v>85</v>
      </c>
      <c r="C101" s="25" t="s">
        <v>216</v>
      </c>
      <c r="D101" s="39">
        <v>3775</v>
      </c>
      <c r="E101" s="45">
        <v>39375909</v>
      </c>
      <c r="F101" s="46"/>
      <c r="G101" s="47"/>
      <c r="H101" s="47"/>
      <c r="I101" s="47"/>
      <c r="J101" s="323"/>
      <c r="K101" s="47"/>
      <c r="L101" s="47"/>
      <c r="M101" s="47"/>
      <c r="N101" s="47"/>
      <c r="O101" s="47"/>
      <c r="P101" s="47"/>
      <c r="Q101" s="47"/>
      <c r="R101" s="47"/>
      <c r="S101" s="49">
        <f t="shared" si="2"/>
        <v>0</v>
      </c>
      <c r="T101" s="44">
        <f t="shared" si="3"/>
        <v>0</v>
      </c>
      <c r="U101" s="150"/>
      <c r="V101" s="147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3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  <c r="BA101" s="149"/>
      <c r="BB101" s="149"/>
      <c r="BC101" s="149"/>
      <c r="BD101" s="149"/>
      <c r="BE101" s="149"/>
      <c r="BF101" s="149"/>
      <c r="BG101" s="149"/>
      <c r="BH101" s="149"/>
      <c r="BI101" s="149"/>
      <c r="BJ101" s="149"/>
      <c r="BK101" s="149"/>
      <c r="BL101" s="149"/>
      <c r="BM101" s="149"/>
      <c r="BN101" s="149"/>
      <c r="BO101" s="149"/>
      <c r="BP101" s="149"/>
      <c r="BQ101" s="149"/>
      <c r="BR101" s="149"/>
    </row>
    <row r="102" spans="1:70" s="56" customFormat="1" ht="41.25" thickBot="1" x14ac:dyDescent="0.35">
      <c r="A102" s="37"/>
      <c r="B102" s="38">
        <v>86</v>
      </c>
      <c r="C102" s="25" t="s">
        <v>110</v>
      </c>
      <c r="D102" s="39">
        <v>1544</v>
      </c>
      <c r="E102" s="45">
        <v>10044519</v>
      </c>
      <c r="F102" s="46">
        <v>7003163</v>
      </c>
      <c r="G102" s="47"/>
      <c r="H102" s="47"/>
      <c r="I102" s="47">
        <v>7003163</v>
      </c>
      <c r="J102" s="323"/>
      <c r="K102" s="47"/>
      <c r="L102" s="47"/>
      <c r="M102" s="47"/>
      <c r="N102" s="47"/>
      <c r="O102" s="47"/>
      <c r="P102" s="47"/>
      <c r="Q102" s="47"/>
      <c r="R102" s="47"/>
      <c r="S102" s="49">
        <f t="shared" si="2"/>
        <v>7003163</v>
      </c>
      <c r="T102" s="44">
        <f t="shared" si="3"/>
        <v>0</v>
      </c>
      <c r="U102" s="150"/>
      <c r="V102" s="147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3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  <c r="BA102" s="149"/>
      <c r="BB102" s="149"/>
      <c r="BC102" s="149"/>
      <c r="BD102" s="149"/>
      <c r="BE102" s="149"/>
      <c r="BF102" s="149"/>
      <c r="BG102" s="149"/>
      <c r="BH102" s="149"/>
      <c r="BI102" s="149"/>
      <c r="BJ102" s="149"/>
      <c r="BK102" s="149"/>
      <c r="BL102" s="149"/>
      <c r="BM102" s="149"/>
      <c r="BN102" s="149"/>
      <c r="BO102" s="149"/>
      <c r="BP102" s="149"/>
      <c r="BQ102" s="149"/>
      <c r="BR102" s="149"/>
    </row>
    <row r="103" spans="1:70" s="56" customFormat="1" ht="21" thickBot="1" x14ac:dyDescent="0.35">
      <c r="A103" s="37"/>
      <c r="B103" s="38">
        <v>87</v>
      </c>
      <c r="C103" s="25" t="s">
        <v>111</v>
      </c>
      <c r="D103" s="39">
        <v>3776</v>
      </c>
      <c r="E103" s="45">
        <v>19878363</v>
      </c>
      <c r="F103" s="46">
        <f>+L103</f>
        <v>13914600</v>
      </c>
      <c r="G103" s="47"/>
      <c r="H103" s="47"/>
      <c r="I103" s="47"/>
      <c r="J103" s="323"/>
      <c r="K103" s="47"/>
      <c r="L103" s="47">
        <v>13914600</v>
      </c>
      <c r="M103" s="47"/>
      <c r="N103" s="47"/>
      <c r="O103" s="47"/>
      <c r="P103" s="47"/>
      <c r="Q103" s="47"/>
      <c r="R103" s="47"/>
      <c r="S103" s="49">
        <f t="shared" si="2"/>
        <v>13914600</v>
      </c>
      <c r="T103" s="44">
        <f t="shared" si="3"/>
        <v>0</v>
      </c>
      <c r="U103" s="150"/>
      <c r="V103" s="147"/>
      <c r="W103" s="15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3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  <c r="BA103" s="149"/>
      <c r="BB103" s="149"/>
      <c r="BC103" s="149"/>
      <c r="BD103" s="149"/>
      <c r="BE103" s="149"/>
      <c r="BF103" s="149"/>
      <c r="BG103" s="149"/>
      <c r="BH103" s="149"/>
      <c r="BI103" s="149"/>
      <c r="BJ103" s="149"/>
      <c r="BK103" s="149"/>
      <c r="BL103" s="149"/>
      <c r="BM103" s="149"/>
      <c r="BN103" s="149"/>
      <c r="BO103" s="149"/>
      <c r="BP103" s="149"/>
      <c r="BQ103" s="149"/>
      <c r="BR103" s="149"/>
    </row>
    <row r="104" spans="1:70" s="56" customFormat="1" ht="21" thickBot="1" x14ac:dyDescent="0.35">
      <c r="A104" s="37"/>
      <c r="B104" s="38">
        <v>88</v>
      </c>
      <c r="C104" s="25" t="s">
        <v>112</v>
      </c>
      <c r="D104" s="39"/>
      <c r="E104" s="45"/>
      <c r="F104" s="46"/>
      <c r="G104" s="47"/>
      <c r="H104" s="47"/>
      <c r="I104" s="47"/>
      <c r="J104" s="323"/>
      <c r="K104" s="47"/>
      <c r="L104" s="47"/>
      <c r="M104" s="47"/>
      <c r="N104" s="47"/>
      <c r="O104" s="47"/>
      <c r="P104" s="47"/>
      <c r="Q104" s="47"/>
      <c r="R104" s="47"/>
      <c r="S104" s="49">
        <f t="shared" si="2"/>
        <v>0</v>
      </c>
      <c r="T104" s="44">
        <f t="shared" si="3"/>
        <v>0</v>
      </c>
      <c r="U104" s="150"/>
      <c r="V104" s="147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3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  <c r="BA104" s="149"/>
      <c r="BB104" s="149"/>
      <c r="BC104" s="149"/>
      <c r="BD104" s="149"/>
      <c r="BE104" s="149"/>
      <c r="BF104" s="149"/>
      <c r="BG104" s="149"/>
      <c r="BH104" s="149"/>
      <c r="BI104" s="149"/>
      <c r="BJ104" s="149"/>
      <c r="BK104" s="149"/>
      <c r="BL104" s="149"/>
      <c r="BM104" s="149"/>
      <c r="BN104" s="149"/>
      <c r="BO104" s="149"/>
      <c r="BP104" s="149"/>
      <c r="BQ104" s="149"/>
      <c r="BR104" s="149"/>
    </row>
    <row r="105" spans="1:70" s="56" customFormat="1" ht="21" thickBot="1" x14ac:dyDescent="0.35">
      <c r="A105" s="37"/>
      <c r="B105" s="38">
        <v>89</v>
      </c>
      <c r="C105" s="25" t="s">
        <v>113</v>
      </c>
      <c r="D105" s="39"/>
      <c r="E105" s="45"/>
      <c r="F105" s="46"/>
      <c r="G105" s="47"/>
      <c r="H105" s="47"/>
      <c r="I105" s="47"/>
      <c r="J105" s="323"/>
      <c r="K105" s="47"/>
      <c r="L105" s="47"/>
      <c r="M105" s="47"/>
      <c r="N105" s="47"/>
      <c r="O105" s="47"/>
      <c r="P105" s="47"/>
      <c r="Q105" s="47"/>
      <c r="R105" s="47"/>
      <c r="S105" s="49">
        <f t="shared" si="2"/>
        <v>0</v>
      </c>
      <c r="T105" s="44">
        <f t="shared" si="3"/>
        <v>0</v>
      </c>
      <c r="U105" s="150"/>
      <c r="V105" s="147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3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  <c r="BA105" s="149"/>
      <c r="BB105" s="149"/>
      <c r="BC105" s="149"/>
      <c r="BD105" s="149"/>
      <c r="BE105" s="149"/>
      <c r="BF105" s="149"/>
      <c r="BG105" s="149"/>
      <c r="BH105" s="149"/>
      <c r="BI105" s="149"/>
      <c r="BJ105" s="149"/>
      <c r="BK105" s="149"/>
      <c r="BL105" s="149"/>
      <c r="BM105" s="149"/>
      <c r="BN105" s="149"/>
      <c r="BO105" s="149"/>
      <c r="BP105" s="149"/>
      <c r="BQ105" s="149"/>
      <c r="BR105" s="149"/>
    </row>
    <row r="106" spans="1:70" s="56" customFormat="1" ht="21" thickBot="1" x14ac:dyDescent="0.35">
      <c r="A106" s="37"/>
      <c r="B106" s="38">
        <v>90</v>
      </c>
      <c r="C106" s="25" t="s">
        <v>114</v>
      </c>
      <c r="D106" s="39"/>
      <c r="E106" s="45"/>
      <c r="F106" s="46"/>
      <c r="G106" s="47"/>
      <c r="H106" s="47"/>
      <c r="I106" s="47"/>
      <c r="J106" s="323"/>
      <c r="K106" s="47"/>
      <c r="L106" s="47"/>
      <c r="M106" s="47"/>
      <c r="N106" s="47"/>
      <c r="O106" s="47"/>
      <c r="P106" s="47"/>
      <c r="Q106" s="47"/>
      <c r="R106" s="47"/>
      <c r="S106" s="49">
        <f t="shared" si="2"/>
        <v>0</v>
      </c>
      <c r="T106" s="44">
        <f t="shared" si="3"/>
        <v>0</v>
      </c>
      <c r="U106" s="150"/>
      <c r="V106" s="147"/>
      <c r="W106" s="15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3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  <c r="BA106" s="149"/>
      <c r="BB106" s="149"/>
      <c r="BC106" s="149"/>
      <c r="BD106" s="149"/>
      <c r="BE106" s="149"/>
      <c r="BF106" s="149"/>
      <c r="BG106" s="149"/>
      <c r="BH106" s="149"/>
      <c r="BI106" s="149"/>
      <c r="BJ106" s="149"/>
      <c r="BK106" s="149"/>
      <c r="BL106" s="149"/>
      <c r="BM106" s="149"/>
      <c r="BN106" s="149"/>
      <c r="BO106" s="149"/>
      <c r="BP106" s="149"/>
      <c r="BQ106" s="149"/>
      <c r="BR106" s="149"/>
    </row>
    <row r="107" spans="1:70" s="56" customFormat="1" ht="21" thickBot="1" x14ac:dyDescent="0.35">
      <c r="A107" s="37"/>
      <c r="B107" s="38">
        <v>91</v>
      </c>
      <c r="C107" s="25" t="s">
        <v>115</v>
      </c>
      <c r="D107" s="39"/>
      <c r="E107" s="45">
        <f>+G107*12</f>
        <v>13008180</v>
      </c>
      <c r="F107" s="46">
        <f>+G107+H107+I107+J107+K107+L107+M107</f>
        <v>7588111</v>
      </c>
      <c r="G107" s="47">
        <v>1084015</v>
      </c>
      <c r="H107" s="47">
        <v>1084016</v>
      </c>
      <c r="I107" s="47">
        <v>1084016</v>
      </c>
      <c r="J107" s="323">
        <v>1084016</v>
      </c>
      <c r="K107" s="47">
        <v>1084016</v>
      </c>
      <c r="L107" s="47">
        <v>1084016</v>
      </c>
      <c r="M107" s="47">
        <v>1084016</v>
      </c>
      <c r="N107" s="47"/>
      <c r="O107" s="47"/>
      <c r="P107" s="47"/>
      <c r="Q107" s="47"/>
      <c r="R107" s="47"/>
      <c r="S107" s="49">
        <f t="shared" si="2"/>
        <v>7588111</v>
      </c>
      <c r="T107" s="44">
        <f t="shared" si="3"/>
        <v>0</v>
      </c>
      <c r="U107" s="150"/>
      <c r="V107" s="147"/>
      <c r="W107" s="150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0"/>
      <c r="AH107" s="150"/>
      <c r="AI107" s="150"/>
      <c r="AJ107" s="153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  <c r="BA107" s="149"/>
      <c r="BB107" s="149"/>
      <c r="BC107" s="149"/>
      <c r="BD107" s="149"/>
      <c r="BE107" s="149"/>
      <c r="BF107" s="149"/>
      <c r="BG107" s="149"/>
      <c r="BH107" s="149"/>
      <c r="BI107" s="149"/>
      <c r="BJ107" s="149"/>
      <c r="BK107" s="149"/>
      <c r="BL107" s="149"/>
      <c r="BM107" s="149"/>
      <c r="BN107" s="149"/>
      <c r="BO107" s="149"/>
      <c r="BP107" s="149"/>
      <c r="BQ107" s="149"/>
      <c r="BR107" s="149"/>
    </row>
    <row r="108" spans="1:70" s="56" customFormat="1" ht="21" thickBot="1" x14ac:dyDescent="0.35">
      <c r="A108" s="37"/>
      <c r="B108" s="38">
        <v>92</v>
      </c>
      <c r="C108" s="25" t="s">
        <v>206</v>
      </c>
      <c r="D108" s="39"/>
      <c r="E108" s="45"/>
      <c r="F108" s="46"/>
      <c r="G108" s="47"/>
      <c r="H108" s="47"/>
      <c r="I108" s="47"/>
      <c r="J108" s="323"/>
      <c r="K108" s="47"/>
      <c r="L108" s="47"/>
      <c r="M108" s="47"/>
      <c r="N108" s="47"/>
      <c r="O108" s="47"/>
      <c r="P108" s="47"/>
      <c r="Q108" s="47"/>
      <c r="R108" s="47"/>
      <c r="S108" s="49"/>
      <c r="T108" s="44"/>
      <c r="U108" s="150"/>
      <c r="V108" s="147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3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/>
      <c r="BG108" s="149"/>
      <c r="BH108" s="149"/>
      <c r="BI108" s="149"/>
      <c r="BJ108" s="149"/>
      <c r="BK108" s="149"/>
      <c r="BL108" s="149"/>
      <c r="BM108" s="149"/>
      <c r="BN108" s="149"/>
      <c r="BO108" s="149"/>
      <c r="BP108" s="149"/>
      <c r="BQ108" s="149"/>
      <c r="BR108" s="149"/>
    </row>
    <row r="109" spans="1:70" s="56" customFormat="1" ht="21" thickBot="1" x14ac:dyDescent="0.35">
      <c r="A109" s="37"/>
      <c r="B109" s="38">
        <v>93</v>
      </c>
      <c r="C109" s="25" t="s">
        <v>116</v>
      </c>
      <c r="D109" s="39">
        <v>1371</v>
      </c>
      <c r="E109" s="45">
        <v>172255420</v>
      </c>
      <c r="F109" s="46">
        <v>120578794</v>
      </c>
      <c r="G109" s="47"/>
      <c r="H109" s="47"/>
      <c r="I109" s="47">
        <v>120578794</v>
      </c>
      <c r="J109" s="323"/>
      <c r="K109" s="47"/>
      <c r="L109" s="47"/>
      <c r="M109" s="47"/>
      <c r="N109" s="47"/>
      <c r="O109" s="47"/>
      <c r="P109" s="47"/>
      <c r="Q109" s="47"/>
      <c r="R109" s="47"/>
      <c r="S109" s="49">
        <f t="shared" si="2"/>
        <v>120578794</v>
      </c>
      <c r="T109" s="44">
        <f t="shared" si="3"/>
        <v>0</v>
      </c>
      <c r="U109" s="150"/>
      <c r="V109" s="147"/>
      <c r="W109" s="15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3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  <c r="BA109" s="149"/>
      <c r="BB109" s="149"/>
      <c r="BC109" s="149"/>
      <c r="BD109" s="149"/>
      <c r="BE109" s="149"/>
      <c r="BF109" s="149"/>
      <c r="BG109" s="149"/>
      <c r="BH109" s="149"/>
      <c r="BI109" s="149"/>
      <c r="BJ109" s="149"/>
      <c r="BK109" s="149"/>
      <c r="BL109" s="149"/>
      <c r="BM109" s="149"/>
      <c r="BN109" s="149"/>
      <c r="BO109" s="149"/>
      <c r="BP109" s="149"/>
      <c r="BQ109" s="149"/>
      <c r="BR109" s="149"/>
    </row>
    <row r="110" spans="1:70" s="56" customFormat="1" ht="21" thickBot="1" x14ac:dyDescent="0.35">
      <c r="A110" s="37"/>
      <c r="B110" s="38">
        <v>94</v>
      </c>
      <c r="C110" s="25" t="s">
        <v>203</v>
      </c>
      <c r="D110" s="39"/>
      <c r="E110" s="45"/>
      <c r="F110" s="46">
        <f>+G110</f>
        <v>3000000</v>
      </c>
      <c r="G110" s="47">
        <v>3000000</v>
      </c>
      <c r="H110" s="47"/>
      <c r="I110" s="47"/>
      <c r="J110" s="323"/>
      <c r="K110" s="47"/>
      <c r="L110" s="47"/>
      <c r="M110" s="47"/>
      <c r="N110" s="47"/>
      <c r="O110" s="47"/>
      <c r="P110" s="47"/>
      <c r="Q110" s="47"/>
      <c r="R110" s="47"/>
      <c r="S110" s="49">
        <f>SUBTOTAL(9,G110:L110)</f>
        <v>3000000</v>
      </c>
      <c r="T110" s="44">
        <f>+F110-S110</f>
        <v>0</v>
      </c>
      <c r="U110" s="150"/>
      <c r="V110" s="147"/>
      <c r="W110" s="15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3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  <c r="BA110" s="149"/>
      <c r="BB110" s="149"/>
      <c r="BC110" s="149"/>
      <c r="BD110" s="149"/>
      <c r="BE110" s="149"/>
      <c r="BF110" s="149"/>
      <c r="BG110" s="149"/>
      <c r="BH110" s="149"/>
      <c r="BI110" s="149"/>
      <c r="BJ110" s="149"/>
      <c r="BK110" s="149"/>
      <c r="BL110" s="149"/>
      <c r="BM110" s="149"/>
      <c r="BN110" s="149"/>
      <c r="BO110" s="149"/>
      <c r="BP110" s="149"/>
      <c r="BQ110" s="149"/>
      <c r="BR110" s="149"/>
    </row>
    <row r="111" spans="1:70" s="56" customFormat="1" ht="21" thickBot="1" x14ac:dyDescent="0.35">
      <c r="A111" s="37"/>
      <c r="B111" s="38"/>
      <c r="C111" s="25" t="s">
        <v>228</v>
      </c>
      <c r="D111" s="39"/>
      <c r="E111" s="45"/>
      <c r="F111" s="46"/>
      <c r="G111" s="47"/>
      <c r="H111" s="47"/>
      <c r="I111" s="47"/>
      <c r="J111" s="323"/>
      <c r="K111" s="47"/>
      <c r="L111" s="47"/>
      <c r="M111" s="47"/>
      <c r="N111" s="47"/>
      <c r="O111" s="47"/>
      <c r="P111" s="47"/>
      <c r="Q111" s="47"/>
      <c r="R111" s="47"/>
      <c r="S111" s="49"/>
      <c r="T111" s="44"/>
      <c r="U111" s="150"/>
      <c r="V111" s="147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3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149"/>
      <c r="BB111" s="149"/>
      <c r="BC111" s="149"/>
      <c r="BD111" s="149"/>
      <c r="BE111" s="149"/>
      <c r="BF111" s="149"/>
      <c r="BG111" s="149"/>
      <c r="BH111" s="149"/>
      <c r="BI111" s="149"/>
      <c r="BJ111" s="149"/>
      <c r="BK111" s="149"/>
      <c r="BL111" s="149"/>
      <c r="BM111" s="149"/>
      <c r="BN111" s="149"/>
      <c r="BO111" s="149"/>
      <c r="BP111" s="149"/>
      <c r="BQ111" s="149"/>
      <c r="BR111" s="149"/>
    </row>
    <row r="112" spans="1:70" s="56" customFormat="1" ht="21" thickBot="1" x14ac:dyDescent="0.35">
      <c r="A112" s="37"/>
      <c r="B112" s="38">
        <v>95</v>
      </c>
      <c r="C112" s="25" t="s">
        <v>117</v>
      </c>
      <c r="D112" s="39">
        <v>2084</v>
      </c>
      <c r="E112" s="45">
        <v>17597575</v>
      </c>
      <c r="F112" s="46">
        <f>+J112</f>
        <v>12318302</v>
      </c>
      <c r="G112" s="47"/>
      <c r="H112" s="47"/>
      <c r="I112" s="47"/>
      <c r="J112" s="323">
        <v>12318302</v>
      </c>
      <c r="K112" s="47"/>
      <c r="L112" s="47"/>
      <c r="M112" s="47"/>
      <c r="N112" s="47"/>
      <c r="O112" s="47"/>
      <c r="P112" s="47"/>
      <c r="Q112" s="47"/>
      <c r="R112" s="47"/>
      <c r="S112" s="49">
        <f t="shared" si="2"/>
        <v>12318302</v>
      </c>
      <c r="T112" s="44">
        <f t="shared" si="3"/>
        <v>0</v>
      </c>
      <c r="U112" s="150"/>
      <c r="V112" s="147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3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149"/>
      <c r="BB112" s="149"/>
      <c r="BC112" s="149"/>
      <c r="BD112" s="149"/>
      <c r="BE112" s="149"/>
      <c r="BF112" s="149"/>
      <c r="BG112" s="149"/>
      <c r="BH112" s="149"/>
      <c r="BI112" s="149"/>
      <c r="BJ112" s="149"/>
      <c r="BK112" s="149"/>
      <c r="BL112" s="149"/>
      <c r="BM112" s="149"/>
      <c r="BN112" s="149"/>
      <c r="BO112" s="149"/>
      <c r="BP112" s="149"/>
      <c r="BQ112" s="149"/>
      <c r="BR112" s="149"/>
    </row>
    <row r="113" spans="1:70" s="56" customFormat="1" ht="21" thickBot="1" x14ac:dyDescent="0.35">
      <c r="A113" s="37"/>
      <c r="B113" s="38">
        <v>96</v>
      </c>
      <c r="C113" s="25" t="s">
        <v>118</v>
      </c>
      <c r="D113" s="39" t="s">
        <v>31</v>
      </c>
      <c r="E113" s="45"/>
      <c r="F113" s="46"/>
      <c r="G113" s="47"/>
      <c r="H113" s="47"/>
      <c r="I113" s="47"/>
      <c r="J113" s="323"/>
      <c r="K113" s="47"/>
      <c r="L113" s="47"/>
      <c r="M113" s="47"/>
      <c r="N113" s="47"/>
      <c r="O113" s="47"/>
      <c r="P113" s="47"/>
      <c r="Q113" s="47"/>
      <c r="R113" s="47"/>
      <c r="S113" s="49">
        <f t="shared" si="2"/>
        <v>0</v>
      </c>
      <c r="T113" s="44">
        <f t="shared" si="3"/>
        <v>0</v>
      </c>
      <c r="U113" s="150"/>
      <c r="V113" s="147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3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  <c r="BA113" s="149"/>
      <c r="BB113" s="149"/>
      <c r="BC113" s="149"/>
      <c r="BD113" s="149"/>
      <c r="BE113" s="149"/>
      <c r="BF113" s="149"/>
      <c r="BG113" s="149"/>
      <c r="BH113" s="149"/>
      <c r="BI113" s="149"/>
      <c r="BJ113" s="149"/>
      <c r="BK113" s="149"/>
      <c r="BL113" s="149"/>
      <c r="BM113" s="149"/>
      <c r="BN113" s="149"/>
      <c r="BO113" s="149"/>
      <c r="BP113" s="149"/>
      <c r="BQ113" s="149"/>
      <c r="BR113" s="149"/>
    </row>
    <row r="114" spans="1:70" s="56" customFormat="1" ht="21" thickBot="1" x14ac:dyDescent="0.35">
      <c r="A114" s="37"/>
      <c r="B114" s="38">
        <v>97</v>
      </c>
      <c r="C114" s="25" t="s">
        <v>119</v>
      </c>
      <c r="D114" s="39" t="s">
        <v>31</v>
      </c>
      <c r="E114" s="45"/>
      <c r="F114" s="46"/>
      <c r="G114" s="47"/>
      <c r="H114" s="47"/>
      <c r="I114" s="47"/>
      <c r="J114" s="323"/>
      <c r="K114" s="47"/>
      <c r="L114" s="47"/>
      <c r="M114" s="47"/>
      <c r="N114" s="47"/>
      <c r="O114" s="47"/>
      <c r="P114" s="47"/>
      <c r="Q114" s="47"/>
      <c r="R114" s="47"/>
      <c r="S114" s="49">
        <f t="shared" si="2"/>
        <v>0</v>
      </c>
      <c r="T114" s="44">
        <f t="shared" si="3"/>
        <v>0</v>
      </c>
      <c r="U114" s="150"/>
      <c r="V114" s="147"/>
      <c r="W114" s="15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3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  <c r="BA114" s="149"/>
      <c r="BB114" s="149"/>
      <c r="BC114" s="149"/>
      <c r="BD114" s="149"/>
      <c r="BE114" s="149"/>
      <c r="BF114" s="149"/>
      <c r="BG114" s="149"/>
      <c r="BH114" s="149"/>
      <c r="BI114" s="149"/>
      <c r="BJ114" s="149"/>
      <c r="BK114" s="149"/>
      <c r="BL114" s="149"/>
      <c r="BM114" s="149"/>
      <c r="BN114" s="149"/>
      <c r="BO114" s="149"/>
      <c r="BP114" s="149"/>
      <c r="BQ114" s="149"/>
      <c r="BR114" s="149"/>
    </row>
    <row r="115" spans="1:70" s="56" customFormat="1" ht="21" thickBot="1" x14ac:dyDescent="0.35">
      <c r="A115" s="37"/>
      <c r="B115" s="38">
        <v>98</v>
      </c>
      <c r="C115" s="25" t="s">
        <v>120</v>
      </c>
      <c r="D115" s="39" t="s">
        <v>31</v>
      </c>
      <c r="E115" s="45"/>
      <c r="F115" s="46">
        <f>+J115+L115</f>
        <v>190315887</v>
      </c>
      <c r="G115" s="47"/>
      <c r="H115" s="47"/>
      <c r="I115" s="47"/>
      <c r="J115" s="323">
        <f>43973252+50804063</f>
        <v>94777315</v>
      </c>
      <c r="K115" s="47"/>
      <c r="L115" s="47">
        <f>44326449+51212123</f>
        <v>95538572</v>
      </c>
      <c r="M115" s="47"/>
      <c r="N115" s="47"/>
      <c r="O115" s="47"/>
      <c r="P115" s="47"/>
      <c r="Q115" s="47"/>
      <c r="R115" s="47"/>
      <c r="S115" s="49">
        <f t="shared" si="2"/>
        <v>190315887</v>
      </c>
      <c r="T115" s="44">
        <f t="shared" si="3"/>
        <v>0</v>
      </c>
      <c r="U115" s="150"/>
      <c r="V115" s="147"/>
      <c r="W115" s="150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/>
      <c r="AH115" s="150"/>
      <c r="AI115" s="150"/>
      <c r="AJ115" s="153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  <c r="BA115" s="149"/>
      <c r="BB115" s="149"/>
      <c r="BC115" s="149"/>
      <c r="BD115" s="149"/>
      <c r="BE115" s="149"/>
      <c r="BF115" s="149"/>
      <c r="BG115" s="149"/>
      <c r="BH115" s="149"/>
      <c r="BI115" s="149"/>
      <c r="BJ115" s="149"/>
      <c r="BK115" s="149"/>
      <c r="BL115" s="149"/>
      <c r="BM115" s="149"/>
      <c r="BN115" s="149"/>
      <c r="BO115" s="149"/>
      <c r="BP115" s="149"/>
      <c r="BQ115" s="149"/>
      <c r="BR115" s="149"/>
    </row>
    <row r="116" spans="1:70" s="56" customFormat="1" ht="21" thickBot="1" x14ac:dyDescent="0.35">
      <c r="A116" s="37"/>
      <c r="B116" s="38">
        <v>99</v>
      </c>
      <c r="C116" s="25" t="s">
        <v>121</v>
      </c>
      <c r="D116" s="39"/>
      <c r="E116" s="45"/>
      <c r="F116" s="46"/>
      <c r="G116" s="47"/>
      <c r="H116" s="47"/>
      <c r="I116" s="47"/>
      <c r="J116" s="323"/>
      <c r="K116" s="47"/>
      <c r="L116" s="47"/>
      <c r="M116" s="47"/>
      <c r="N116" s="47"/>
      <c r="O116" s="47"/>
      <c r="P116" s="47"/>
      <c r="Q116" s="47"/>
      <c r="R116" s="47"/>
      <c r="S116" s="49"/>
      <c r="T116" s="44"/>
      <c r="U116" s="150"/>
      <c r="V116" s="147"/>
      <c r="W116" s="15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/>
      <c r="AH116" s="150"/>
      <c r="AI116" s="150"/>
      <c r="AJ116" s="153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  <c r="BA116" s="149"/>
      <c r="BB116" s="149"/>
      <c r="BC116" s="149"/>
      <c r="BD116" s="149"/>
      <c r="BE116" s="149"/>
      <c r="BF116" s="149"/>
      <c r="BG116" s="149"/>
      <c r="BH116" s="149"/>
      <c r="BI116" s="149"/>
      <c r="BJ116" s="149"/>
      <c r="BK116" s="149"/>
      <c r="BL116" s="149"/>
      <c r="BM116" s="149"/>
      <c r="BN116" s="149"/>
      <c r="BO116" s="149"/>
      <c r="BP116" s="149"/>
      <c r="BQ116" s="149"/>
      <c r="BR116" s="149"/>
    </row>
    <row r="117" spans="1:70" s="56" customFormat="1" ht="21" thickBot="1" x14ac:dyDescent="0.35">
      <c r="A117" s="37"/>
      <c r="B117" s="38">
        <v>100</v>
      </c>
      <c r="C117" s="25" t="s">
        <v>122</v>
      </c>
      <c r="D117" s="39"/>
      <c r="E117" s="45"/>
      <c r="F117" s="46"/>
      <c r="G117" s="47"/>
      <c r="H117" s="47"/>
      <c r="I117" s="47"/>
      <c r="J117" s="323"/>
      <c r="K117" s="47"/>
      <c r="L117" s="47"/>
      <c r="M117" s="47"/>
      <c r="N117" s="47"/>
      <c r="O117" s="47"/>
      <c r="P117" s="47"/>
      <c r="Q117" s="47"/>
      <c r="R117" s="47"/>
      <c r="S117" s="49"/>
      <c r="T117" s="49"/>
      <c r="U117" s="150"/>
      <c r="V117" s="147"/>
      <c r="W117" s="15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3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  <c r="BA117" s="149"/>
      <c r="BB117" s="149"/>
      <c r="BC117" s="149"/>
      <c r="BD117" s="149"/>
      <c r="BE117" s="149"/>
      <c r="BF117" s="149"/>
      <c r="BG117" s="149"/>
      <c r="BH117" s="149"/>
      <c r="BI117" s="149"/>
      <c r="BJ117" s="149"/>
      <c r="BK117" s="149"/>
      <c r="BL117" s="149"/>
      <c r="BM117" s="149"/>
      <c r="BN117" s="149"/>
      <c r="BO117" s="149"/>
      <c r="BP117" s="149"/>
      <c r="BQ117" s="149"/>
      <c r="BR117" s="149"/>
    </row>
    <row r="118" spans="1:70" s="56" customFormat="1" ht="21" thickBot="1" x14ac:dyDescent="0.35">
      <c r="A118" s="37"/>
      <c r="B118" s="38">
        <v>101</v>
      </c>
      <c r="C118" s="25" t="s">
        <v>123</v>
      </c>
      <c r="D118" s="39"/>
      <c r="E118" s="45"/>
      <c r="F118" s="46"/>
      <c r="G118" s="47"/>
      <c r="H118" s="47"/>
      <c r="I118" s="47"/>
      <c r="J118" s="323"/>
      <c r="K118" s="47"/>
      <c r="L118" s="47"/>
      <c r="M118" s="47"/>
      <c r="N118" s="47"/>
      <c r="O118" s="47"/>
      <c r="P118" s="47"/>
      <c r="Q118" s="47"/>
      <c r="R118" s="47"/>
      <c r="S118" s="49"/>
      <c r="T118" s="49"/>
      <c r="U118" s="150"/>
      <c r="V118" s="147"/>
      <c r="W118" s="150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3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  <c r="BA118" s="149"/>
      <c r="BB118" s="149"/>
      <c r="BC118" s="149"/>
      <c r="BD118" s="149"/>
      <c r="BE118" s="149"/>
      <c r="BF118" s="149"/>
      <c r="BG118" s="149"/>
      <c r="BH118" s="149"/>
      <c r="BI118" s="149"/>
      <c r="BJ118" s="149"/>
      <c r="BK118" s="149"/>
      <c r="BL118" s="149"/>
      <c r="BM118" s="149"/>
      <c r="BN118" s="149"/>
      <c r="BO118" s="149"/>
      <c r="BP118" s="149"/>
      <c r="BQ118" s="149"/>
      <c r="BR118" s="149"/>
    </row>
    <row r="119" spans="1:70" s="56" customFormat="1" ht="21" thickBot="1" x14ac:dyDescent="0.35">
      <c r="A119" s="37"/>
      <c r="B119" s="38">
        <v>102</v>
      </c>
      <c r="C119" s="25" t="s">
        <v>124</v>
      </c>
      <c r="D119" s="39"/>
      <c r="E119" s="45"/>
      <c r="F119" s="46"/>
      <c r="G119" s="47"/>
      <c r="H119" s="47"/>
      <c r="I119" s="47"/>
      <c r="J119" s="323"/>
      <c r="K119" s="47"/>
      <c r="L119" s="47"/>
      <c r="M119" s="47"/>
      <c r="N119" s="47"/>
      <c r="O119" s="47"/>
      <c r="P119" s="47"/>
      <c r="Q119" s="47"/>
      <c r="R119" s="47"/>
      <c r="S119" s="49"/>
      <c r="T119" s="49"/>
      <c r="U119" s="150"/>
      <c r="V119" s="147"/>
      <c r="W119" s="15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3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  <c r="BA119" s="149"/>
      <c r="BB119" s="149"/>
      <c r="BC119" s="149"/>
      <c r="BD119" s="149"/>
      <c r="BE119" s="149"/>
      <c r="BF119" s="149"/>
      <c r="BG119" s="149"/>
      <c r="BH119" s="149"/>
      <c r="BI119" s="149"/>
      <c r="BJ119" s="149"/>
      <c r="BK119" s="149"/>
      <c r="BL119" s="149"/>
      <c r="BM119" s="149"/>
      <c r="BN119" s="149"/>
      <c r="BO119" s="149"/>
      <c r="BP119" s="149"/>
      <c r="BQ119" s="149"/>
      <c r="BR119" s="149"/>
    </row>
    <row r="120" spans="1:70" s="56" customFormat="1" ht="41.25" thickBot="1" x14ac:dyDescent="0.35">
      <c r="A120" s="37"/>
      <c r="B120" s="38">
        <v>103</v>
      </c>
      <c r="C120" s="25" t="s">
        <v>125</v>
      </c>
      <c r="D120" s="39"/>
      <c r="E120" s="45"/>
      <c r="F120" s="46"/>
      <c r="G120" s="47"/>
      <c r="H120" s="47"/>
      <c r="I120" s="47"/>
      <c r="J120" s="323"/>
      <c r="K120" s="47"/>
      <c r="L120" s="47"/>
      <c r="M120" s="47"/>
      <c r="N120" s="47"/>
      <c r="O120" s="47"/>
      <c r="P120" s="47"/>
      <c r="Q120" s="47"/>
      <c r="R120" s="47"/>
      <c r="S120" s="49"/>
      <c r="T120" s="49"/>
      <c r="U120" s="150"/>
      <c r="V120" s="147"/>
      <c r="W120" s="15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/>
      <c r="AH120" s="150"/>
      <c r="AI120" s="150"/>
      <c r="AJ120" s="153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  <c r="BA120" s="149"/>
      <c r="BB120" s="149"/>
      <c r="BC120" s="149"/>
      <c r="BD120" s="149"/>
      <c r="BE120" s="149"/>
      <c r="BF120" s="149"/>
      <c r="BG120" s="149"/>
      <c r="BH120" s="149"/>
      <c r="BI120" s="149"/>
      <c r="BJ120" s="149"/>
      <c r="BK120" s="149"/>
      <c r="BL120" s="149"/>
      <c r="BM120" s="149"/>
      <c r="BN120" s="149"/>
      <c r="BO120" s="149"/>
      <c r="BP120" s="149"/>
      <c r="BQ120" s="149"/>
      <c r="BR120" s="149"/>
    </row>
    <row r="121" spans="1:70" s="56" customFormat="1" ht="21" thickBot="1" x14ac:dyDescent="0.35">
      <c r="A121" s="37"/>
      <c r="B121" s="38">
        <v>104</v>
      </c>
      <c r="C121" s="25" t="s">
        <v>126</v>
      </c>
      <c r="D121" s="39"/>
      <c r="E121" s="45"/>
      <c r="F121" s="46"/>
      <c r="G121" s="47"/>
      <c r="H121" s="47"/>
      <c r="I121" s="47"/>
      <c r="J121" s="323"/>
      <c r="K121" s="47"/>
      <c r="L121" s="47"/>
      <c r="M121" s="47"/>
      <c r="N121" s="47"/>
      <c r="O121" s="47"/>
      <c r="P121" s="47"/>
      <c r="Q121" s="47"/>
      <c r="R121" s="47"/>
      <c r="S121" s="49"/>
      <c r="T121" s="49"/>
      <c r="U121" s="150"/>
      <c r="V121" s="147"/>
      <c r="W121" s="15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3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  <c r="BA121" s="149"/>
      <c r="BB121" s="149"/>
      <c r="BC121" s="149"/>
      <c r="BD121" s="149"/>
      <c r="BE121" s="149"/>
      <c r="BF121" s="149"/>
      <c r="BG121" s="149"/>
      <c r="BH121" s="149"/>
      <c r="BI121" s="149"/>
      <c r="BJ121" s="149"/>
      <c r="BK121" s="149"/>
      <c r="BL121" s="149"/>
      <c r="BM121" s="149"/>
      <c r="BN121" s="149"/>
      <c r="BO121" s="149"/>
      <c r="BP121" s="149"/>
      <c r="BQ121" s="149"/>
      <c r="BR121" s="149"/>
    </row>
    <row r="122" spans="1:70" s="56" customFormat="1" ht="21" thickBot="1" x14ac:dyDescent="0.35">
      <c r="A122" s="37"/>
      <c r="B122" s="38">
        <v>105</v>
      </c>
      <c r="C122" s="25" t="s">
        <v>127</v>
      </c>
      <c r="D122" s="39"/>
      <c r="E122" s="45"/>
      <c r="F122" s="46"/>
      <c r="G122" s="47"/>
      <c r="H122" s="47"/>
      <c r="I122" s="47"/>
      <c r="J122" s="323"/>
      <c r="K122" s="47"/>
      <c r="L122" s="47"/>
      <c r="M122" s="47"/>
      <c r="N122" s="47"/>
      <c r="O122" s="47"/>
      <c r="P122" s="47"/>
      <c r="Q122" s="47"/>
      <c r="R122" s="47"/>
      <c r="S122" s="49"/>
      <c r="T122" s="49"/>
      <c r="U122" s="150"/>
      <c r="V122" s="147"/>
      <c r="W122" s="15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3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  <c r="BA122" s="149"/>
      <c r="BB122" s="149"/>
      <c r="BC122" s="149"/>
      <c r="BD122" s="149"/>
      <c r="BE122" s="149"/>
      <c r="BF122" s="149"/>
      <c r="BG122" s="149"/>
      <c r="BH122" s="149"/>
      <c r="BI122" s="149"/>
      <c r="BJ122" s="149"/>
      <c r="BK122" s="149"/>
      <c r="BL122" s="149"/>
      <c r="BM122" s="149"/>
      <c r="BN122" s="149"/>
      <c r="BO122" s="149"/>
      <c r="BP122" s="149"/>
      <c r="BQ122" s="149"/>
      <c r="BR122" s="149"/>
    </row>
    <row r="123" spans="1:70" s="56" customFormat="1" ht="21" thickBot="1" x14ac:dyDescent="0.35">
      <c r="A123" s="37"/>
      <c r="B123" s="38">
        <v>106</v>
      </c>
      <c r="C123" s="25" t="s">
        <v>128</v>
      </c>
      <c r="D123" s="39"/>
      <c r="E123" s="45"/>
      <c r="F123" s="46"/>
      <c r="G123" s="47"/>
      <c r="H123" s="47"/>
      <c r="I123" s="47"/>
      <c r="J123" s="323"/>
      <c r="K123" s="47"/>
      <c r="L123" s="47"/>
      <c r="M123" s="47"/>
      <c r="N123" s="47"/>
      <c r="O123" s="47"/>
      <c r="P123" s="47"/>
      <c r="Q123" s="47"/>
      <c r="R123" s="47"/>
      <c r="S123" s="49"/>
      <c r="T123" s="49"/>
      <c r="U123" s="150"/>
      <c r="V123" s="147"/>
      <c r="W123" s="15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3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  <c r="BA123" s="149"/>
      <c r="BB123" s="149"/>
      <c r="BC123" s="149"/>
      <c r="BD123" s="149"/>
      <c r="BE123" s="149"/>
      <c r="BF123" s="149"/>
      <c r="BG123" s="149"/>
      <c r="BH123" s="149"/>
      <c r="BI123" s="149"/>
      <c r="BJ123" s="149"/>
      <c r="BK123" s="149"/>
      <c r="BL123" s="149"/>
      <c r="BM123" s="149"/>
      <c r="BN123" s="149"/>
      <c r="BO123" s="149"/>
      <c r="BP123" s="149"/>
      <c r="BQ123" s="149"/>
      <c r="BR123" s="149"/>
    </row>
    <row r="124" spans="1:70" s="56" customFormat="1" ht="21" thickBot="1" x14ac:dyDescent="0.35">
      <c r="A124" s="37"/>
      <c r="B124" s="38">
        <v>107</v>
      </c>
      <c r="C124" s="25" t="s">
        <v>129</v>
      </c>
      <c r="D124" s="39"/>
      <c r="E124" s="45"/>
      <c r="F124" s="46"/>
      <c r="G124" s="47"/>
      <c r="H124" s="47"/>
      <c r="I124" s="47"/>
      <c r="J124" s="323"/>
      <c r="K124" s="47"/>
      <c r="L124" s="47"/>
      <c r="M124" s="47"/>
      <c r="N124" s="47"/>
      <c r="O124" s="47"/>
      <c r="P124" s="47"/>
      <c r="Q124" s="47"/>
      <c r="R124" s="47"/>
      <c r="S124" s="49"/>
      <c r="T124" s="49"/>
      <c r="U124" s="150"/>
      <c r="V124" s="147"/>
      <c r="W124" s="15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3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  <c r="BA124" s="149"/>
      <c r="BB124" s="149"/>
      <c r="BC124" s="149"/>
      <c r="BD124" s="149"/>
      <c r="BE124" s="149"/>
      <c r="BF124" s="149"/>
      <c r="BG124" s="149"/>
      <c r="BH124" s="149"/>
      <c r="BI124" s="149"/>
      <c r="BJ124" s="149"/>
      <c r="BK124" s="149"/>
      <c r="BL124" s="149"/>
      <c r="BM124" s="149"/>
      <c r="BN124" s="149"/>
      <c r="BO124" s="149"/>
      <c r="BP124" s="149"/>
      <c r="BQ124" s="149"/>
      <c r="BR124" s="149"/>
    </row>
    <row r="125" spans="1:70" s="56" customFormat="1" ht="21" thickBot="1" x14ac:dyDescent="0.35">
      <c r="A125" s="37"/>
      <c r="B125" s="38">
        <v>108</v>
      </c>
      <c r="C125" s="25" t="s">
        <v>130</v>
      </c>
      <c r="D125" s="39"/>
      <c r="E125" s="45"/>
      <c r="F125" s="46"/>
      <c r="G125" s="47"/>
      <c r="H125" s="47"/>
      <c r="I125" s="47"/>
      <c r="J125" s="323"/>
      <c r="K125" s="47"/>
      <c r="L125" s="47"/>
      <c r="M125" s="47"/>
      <c r="N125" s="47"/>
      <c r="O125" s="47"/>
      <c r="P125" s="47"/>
      <c r="Q125" s="47"/>
      <c r="R125" s="47"/>
      <c r="S125" s="49"/>
      <c r="T125" s="49"/>
      <c r="U125" s="150"/>
      <c r="V125" s="147"/>
      <c r="W125" s="15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3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  <c r="BA125" s="149"/>
      <c r="BB125" s="149"/>
      <c r="BC125" s="149"/>
      <c r="BD125" s="149"/>
      <c r="BE125" s="149"/>
      <c r="BF125" s="149"/>
      <c r="BG125" s="149"/>
      <c r="BH125" s="149"/>
      <c r="BI125" s="149"/>
      <c r="BJ125" s="149"/>
      <c r="BK125" s="149"/>
      <c r="BL125" s="149"/>
      <c r="BM125" s="149"/>
      <c r="BN125" s="149"/>
      <c r="BO125" s="149"/>
      <c r="BP125" s="149"/>
      <c r="BQ125" s="149"/>
      <c r="BR125" s="149"/>
    </row>
    <row r="126" spans="1:70" s="67" customFormat="1" ht="21" thickBot="1" x14ac:dyDescent="0.35">
      <c r="A126" s="66"/>
      <c r="B126" s="38">
        <v>109</v>
      </c>
      <c r="C126" s="25" t="s">
        <v>131</v>
      </c>
      <c r="D126" s="39"/>
      <c r="E126" s="45"/>
      <c r="F126" s="46"/>
      <c r="G126" s="47"/>
      <c r="H126" s="47"/>
      <c r="I126" s="47"/>
      <c r="J126" s="323"/>
      <c r="K126" s="47"/>
      <c r="L126" s="47"/>
      <c r="M126" s="47"/>
      <c r="N126" s="47"/>
      <c r="O126" s="47"/>
      <c r="P126" s="47"/>
      <c r="Q126" s="47"/>
      <c r="R126" s="47"/>
      <c r="S126" s="49"/>
      <c r="T126" s="49"/>
      <c r="U126" s="150"/>
      <c r="V126" s="147"/>
      <c r="W126" s="15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3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  <c r="BA126" s="149"/>
      <c r="BB126" s="149"/>
      <c r="BC126" s="149"/>
      <c r="BD126" s="149"/>
      <c r="BE126" s="149"/>
      <c r="BF126" s="149"/>
      <c r="BG126" s="149"/>
      <c r="BH126" s="149"/>
      <c r="BI126" s="149"/>
      <c r="BJ126" s="149"/>
      <c r="BK126" s="149"/>
      <c r="BL126" s="149"/>
      <c r="BM126" s="149"/>
      <c r="BN126" s="149"/>
      <c r="BO126" s="149"/>
      <c r="BP126" s="149"/>
      <c r="BQ126" s="149"/>
      <c r="BR126" s="149"/>
    </row>
    <row r="127" spans="1:70" s="56" customFormat="1" ht="41.25" thickBot="1" x14ac:dyDescent="0.35">
      <c r="A127" s="37"/>
      <c r="B127" s="38">
        <v>110</v>
      </c>
      <c r="C127" s="25" t="s">
        <v>132</v>
      </c>
      <c r="D127" s="39"/>
      <c r="E127" s="45"/>
      <c r="F127" s="46"/>
      <c r="G127" s="47"/>
      <c r="H127" s="47"/>
      <c r="I127" s="47"/>
      <c r="J127" s="323"/>
      <c r="K127" s="47"/>
      <c r="L127" s="47"/>
      <c r="M127" s="47"/>
      <c r="N127" s="47"/>
      <c r="O127" s="47"/>
      <c r="P127" s="47"/>
      <c r="Q127" s="47"/>
      <c r="R127" s="47"/>
      <c r="S127" s="49"/>
      <c r="T127" s="49"/>
      <c r="U127" s="150"/>
      <c r="V127" s="147"/>
      <c r="W127" s="15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3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  <c r="BA127" s="149"/>
      <c r="BB127" s="149"/>
      <c r="BC127" s="149"/>
      <c r="BD127" s="149"/>
      <c r="BE127" s="149"/>
      <c r="BF127" s="149"/>
      <c r="BG127" s="149"/>
      <c r="BH127" s="149"/>
      <c r="BI127" s="149"/>
      <c r="BJ127" s="149"/>
      <c r="BK127" s="149"/>
      <c r="BL127" s="149"/>
      <c r="BM127" s="149"/>
      <c r="BN127" s="149"/>
      <c r="BO127" s="149"/>
      <c r="BP127" s="149"/>
      <c r="BQ127" s="149"/>
      <c r="BR127" s="149"/>
    </row>
    <row r="128" spans="1:70" s="56" customFormat="1" ht="21" thickBot="1" x14ac:dyDescent="0.35">
      <c r="A128" s="37"/>
      <c r="B128" s="38">
        <v>111</v>
      </c>
      <c r="C128" s="25" t="s">
        <v>133</v>
      </c>
      <c r="D128" s="39"/>
      <c r="E128" s="45"/>
      <c r="F128" s="46"/>
      <c r="G128" s="47"/>
      <c r="H128" s="47"/>
      <c r="I128" s="47"/>
      <c r="J128" s="48"/>
      <c r="K128" s="47"/>
      <c r="L128" s="47"/>
      <c r="M128" s="47"/>
      <c r="N128" s="47"/>
      <c r="O128" s="47"/>
      <c r="P128" s="47"/>
      <c r="Q128" s="47"/>
      <c r="R128" s="47"/>
      <c r="S128" s="49"/>
      <c r="T128" s="49"/>
      <c r="U128" s="150"/>
      <c r="V128" s="147"/>
      <c r="W128" s="15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3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  <c r="BA128" s="149"/>
      <c r="BB128" s="149"/>
      <c r="BC128" s="149"/>
      <c r="BD128" s="149"/>
      <c r="BE128" s="149"/>
      <c r="BF128" s="149"/>
      <c r="BG128" s="149"/>
      <c r="BH128" s="149"/>
      <c r="BI128" s="149"/>
      <c r="BJ128" s="149"/>
      <c r="BK128" s="149"/>
      <c r="BL128" s="149"/>
      <c r="BM128" s="149"/>
      <c r="BN128" s="149"/>
      <c r="BO128" s="149"/>
      <c r="BP128" s="149"/>
      <c r="BQ128" s="149"/>
      <c r="BR128" s="149"/>
    </row>
    <row r="129" spans="1:16383" s="56" customFormat="1" ht="21" thickBot="1" x14ac:dyDescent="0.35">
      <c r="A129" s="37"/>
      <c r="B129" s="38">
        <v>112</v>
      </c>
      <c r="C129" s="25" t="s">
        <v>134</v>
      </c>
      <c r="D129" s="39"/>
      <c r="E129" s="45"/>
      <c r="F129" s="46"/>
      <c r="G129" s="47"/>
      <c r="H129" s="47"/>
      <c r="I129" s="47"/>
      <c r="J129" s="48"/>
      <c r="K129" s="47"/>
      <c r="L129" s="47"/>
      <c r="M129" s="47"/>
      <c r="N129" s="47"/>
      <c r="O129" s="47"/>
      <c r="P129" s="47"/>
      <c r="Q129" s="47"/>
      <c r="R129" s="47"/>
      <c r="S129" s="49">
        <f>SUM(G129:R129)</f>
        <v>0</v>
      </c>
      <c r="T129" s="49">
        <f>+F129-S129</f>
        <v>0</v>
      </c>
      <c r="U129" s="150"/>
      <c r="V129" s="147"/>
      <c r="W129" s="15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3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  <c r="BA129" s="149"/>
      <c r="BB129" s="149"/>
      <c r="BC129" s="149"/>
      <c r="BD129" s="149"/>
      <c r="BE129" s="149"/>
      <c r="BF129" s="149"/>
      <c r="BG129" s="149"/>
      <c r="BH129" s="149"/>
      <c r="BI129" s="149"/>
      <c r="BJ129" s="149"/>
      <c r="BK129" s="149"/>
      <c r="BL129" s="149"/>
      <c r="BM129" s="149"/>
      <c r="BN129" s="149"/>
      <c r="BO129" s="149"/>
      <c r="BP129" s="149"/>
      <c r="BQ129" s="149"/>
      <c r="BR129" s="149"/>
    </row>
    <row r="130" spans="1:16383" s="56" customFormat="1" ht="21" thickBot="1" x14ac:dyDescent="0.35">
      <c r="B130" s="231"/>
      <c r="C130" s="13" t="s">
        <v>180</v>
      </c>
      <c r="D130" s="68"/>
      <c r="E130" s="69">
        <f t="shared" ref="E130:T130" si="4">SUM(E15:E129)</f>
        <v>4979343371</v>
      </c>
      <c r="F130" s="70">
        <f t="shared" si="4"/>
        <v>3048800780.2000003</v>
      </c>
      <c r="G130" s="71">
        <f t="shared" si="4"/>
        <v>327884498</v>
      </c>
      <c r="H130" s="71">
        <f t="shared" si="4"/>
        <v>317333159</v>
      </c>
      <c r="I130" s="71">
        <f t="shared" si="4"/>
        <v>516122311</v>
      </c>
      <c r="J130" s="71">
        <f t="shared" si="4"/>
        <v>700647731.20000005</v>
      </c>
      <c r="K130" s="71">
        <f t="shared" si="4"/>
        <v>331797595</v>
      </c>
      <c r="L130" s="71">
        <f t="shared" si="4"/>
        <v>446694755</v>
      </c>
      <c r="M130" s="71">
        <f t="shared" si="4"/>
        <v>332307481</v>
      </c>
      <c r="N130" s="71">
        <f t="shared" si="4"/>
        <v>0</v>
      </c>
      <c r="O130" s="71">
        <f t="shared" si="4"/>
        <v>0</v>
      </c>
      <c r="P130" s="71">
        <f t="shared" si="4"/>
        <v>0</v>
      </c>
      <c r="Q130" s="71">
        <f t="shared" si="4"/>
        <v>0</v>
      </c>
      <c r="R130" s="71">
        <f t="shared" si="4"/>
        <v>0</v>
      </c>
      <c r="S130" s="71">
        <f t="shared" si="4"/>
        <v>2966656580.9000001</v>
      </c>
      <c r="T130" s="71">
        <f t="shared" si="4"/>
        <v>76013250</v>
      </c>
      <c r="U130" s="150"/>
      <c r="V130" s="147"/>
      <c r="W130" s="15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/>
      <c r="AH130" s="150"/>
      <c r="AI130" s="150"/>
      <c r="AJ130" s="153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  <c r="BA130" s="149"/>
      <c r="BB130" s="149"/>
      <c r="BC130" s="149"/>
      <c r="BD130" s="149"/>
      <c r="BE130" s="149"/>
      <c r="BF130" s="149"/>
      <c r="BG130" s="149"/>
      <c r="BH130" s="149"/>
      <c r="BI130" s="149"/>
      <c r="BJ130" s="149"/>
      <c r="BK130" s="149"/>
      <c r="BL130" s="149"/>
      <c r="BM130" s="149"/>
      <c r="BN130" s="149"/>
      <c r="BO130" s="149"/>
      <c r="BP130" s="149"/>
      <c r="BQ130" s="149"/>
      <c r="BR130" s="149"/>
    </row>
    <row r="131" spans="1:16383" s="56" customFormat="1" ht="21.75" customHeight="1" x14ac:dyDescent="0.3">
      <c r="B131" s="231"/>
      <c r="E131" s="65"/>
      <c r="S131" s="231"/>
      <c r="T131" s="231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  <c r="BA131" s="149"/>
      <c r="BB131" s="149"/>
      <c r="BC131" s="149"/>
      <c r="BD131" s="149"/>
      <c r="BE131" s="149"/>
      <c r="BF131" s="149"/>
      <c r="BG131" s="149"/>
      <c r="BH131" s="149"/>
      <c r="BI131" s="149"/>
      <c r="BJ131" s="149"/>
      <c r="BK131" s="149"/>
      <c r="BL131" s="149"/>
      <c r="BM131" s="149"/>
      <c r="BN131" s="149"/>
      <c r="BO131" s="149"/>
      <c r="BP131" s="149"/>
      <c r="BQ131" s="149"/>
      <c r="BR131" s="149"/>
    </row>
    <row r="132" spans="1:16383" s="56" customFormat="1" ht="21.75" customHeight="1" x14ac:dyDescent="0.3">
      <c r="B132" s="231"/>
      <c r="E132" s="65"/>
      <c r="F132" s="72"/>
      <c r="G132" s="72"/>
      <c r="H132" s="72"/>
      <c r="I132" s="72"/>
      <c r="S132" s="231"/>
      <c r="T132" s="231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  <c r="BA132" s="149"/>
      <c r="BB132" s="149"/>
      <c r="BC132" s="149"/>
      <c r="BD132" s="149"/>
      <c r="BE132" s="149"/>
      <c r="BF132" s="149"/>
      <c r="BG132" s="149"/>
      <c r="BH132" s="149"/>
      <c r="BI132" s="149"/>
      <c r="BJ132" s="149"/>
      <c r="BK132" s="149"/>
      <c r="BL132" s="149"/>
      <c r="BM132" s="149"/>
      <c r="BN132" s="149"/>
      <c r="BO132" s="149"/>
      <c r="BP132" s="149"/>
      <c r="BQ132" s="149"/>
      <c r="BR132" s="149"/>
    </row>
    <row r="133" spans="1:16383" s="56" customFormat="1" ht="21.75" customHeight="1" thickBot="1" x14ac:dyDescent="0.35">
      <c r="B133" s="231"/>
      <c r="E133" s="65"/>
      <c r="S133" s="231"/>
      <c r="T133" s="231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  <c r="BA133" s="149"/>
      <c r="BB133" s="149"/>
      <c r="BC133" s="149"/>
      <c r="BD133" s="149"/>
      <c r="BE133" s="149"/>
      <c r="BF133" s="149"/>
      <c r="BG133" s="149"/>
      <c r="BH133" s="149"/>
      <c r="BI133" s="149"/>
      <c r="BJ133" s="149"/>
      <c r="BK133" s="149"/>
      <c r="BL133" s="149"/>
      <c r="BM133" s="149"/>
      <c r="BN133" s="149"/>
      <c r="BO133" s="149"/>
      <c r="BP133" s="149"/>
      <c r="BQ133" s="149"/>
      <c r="BR133" s="149"/>
    </row>
    <row r="134" spans="1:16383" s="56" customFormat="1" ht="21.75" customHeight="1" x14ac:dyDescent="0.3">
      <c r="B134" s="231"/>
      <c r="C134" s="349" t="s">
        <v>138</v>
      </c>
      <c r="D134" s="350"/>
      <c r="E134" s="350"/>
      <c r="F134" s="350"/>
      <c r="G134" s="350"/>
      <c r="H134" s="350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1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  <c r="BA134" s="149"/>
      <c r="BB134" s="149"/>
      <c r="BC134" s="149"/>
      <c r="BD134" s="149"/>
      <c r="BE134" s="149"/>
      <c r="BF134" s="149"/>
      <c r="BG134" s="149"/>
      <c r="BH134" s="149"/>
      <c r="BI134" s="149"/>
      <c r="BJ134" s="149"/>
      <c r="BK134" s="149"/>
      <c r="BL134" s="149"/>
      <c r="BM134" s="149"/>
      <c r="BN134" s="149"/>
      <c r="BO134" s="149"/>
      <c r="BP134" s="149"/>
      <c r="BQ134" s="149"/>
      <c r="BR134" s="149"/>
    </row>
    <row r="135" spans="1:16383" s="16" customFormat="1" x14ac:dyDescent="0.3">
      <c r="C135" s="345" t="s">
        <v>136</v>
      </c>
      <c r="D135" s="346"/>
      <c r="E135" s="346"/>
      <c r="F135" s="346"/>
      <c r="G135" s="346"/>
      <c r="H135" s="346"/>
      <c r="I135" s="346"/>
      <c r="J135" s="346"/>
      <c r="K135" s="346"/>
      <c r="L135" s="346"/>
      <c r="M135" s="346"/>
      <c r="N135" s="346"/>
      <c r="O135" s="346"/>
      <c r="P135" s="346"/>
      <c r="Q135" s="346"/>
      <c r="R135" s="346"/>
      <c r="S135" s="346"/>
      <c r="T135" s="347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  <c r="BI135" s="146"/>
      <c r="BJ135" s="146"/>
      <c r="BK135" s="146"/>
      <c r="BL135" s="146"/>
      <c r="BM135" s="146"/>
      <c r="BN135" s="146"/>
      <c r="BO135" s="146"/>
      <c r="BP135" s="146"/>
      <c r="BQ135" s="146"/>
      <c r="BR135" s="146"/>
    </row>
    <row r="136" spans="1:16383" s="16" customFormat="1" x14ac:dyDescent="0.3">
      <c r="C136" s="345" t="s">
        <v>137</v>
      </c>
      <c r="D136" s="346"/>
      <c r="E136" s="346"/>
      <c r="F136" s="346"/>
      <c r="G136" s="346"/>
      <c r="H136" s="346"/>
      <c r="I136" s="346"/>
      <c r="J136" s="346"/>
      <c r="K136" s="346"/>
      <c r="L136" s="346"/>
      <c r="M136" s="346"/>
      <c r="N136" s="346"/>
      <c r="O136" s="346"/>
      <c r="P136" s="346"/>
      <c r="Q136" s="346"/>
      <c r="R136" s="346"/>
      <c r="S136" s="346"/>
      <c r="T136" s="347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  <c r="BI136" s="146"/>
      <c r="BJ136" s="146"/>
      <c r="BK136" s="146"/>
      <c r="BL136" s="146"/>
      <c r="BM136" s="146"/>
      <c r="BN136" s="146"/>
      <c r="BO136" s="146"/>
      <c r="BP136" s="146"/>
      <c r="BQ136" s="146"/>
      <c r="BR136" s="146"/>
    </row>
    <row r="137" spans="1:16383" s="16" customFormat="1" x14ac:dyDescent="0.3">
      <c r="C137" s="345"/>
      <c r="D137" s="346"/>
      <c r="E137" s="346"/>
      <c r="F137" s="346"/>
      <c r="G137" s="346"/>
      <c r="H137" s="346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7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  <c r="BI137" s="146"/>
      <c r="BJ137" s="146"/>
      <c r="BK137" s="146"/>
      <c r="BL137" s="146"/>
      <c r="BM137" s="146"/>
      <c r="BN137" s="146"/>
      <c r="BO137" s="146"/>
      <c r="BP137" s="146"/>
      <c r="BQ137" s="146"/>
      <c r="BR137" s="146"/>
    </row>
    <row r="138" spans="1:16383" ht="21" thickBot="1" x14ac:dyDescent="0.35">
      <c r="C138" s="78"/>
      <c r="D138" s="79"/>
      <c r="E138" s="80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81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145"/>
      <c r="BI138" s="145"/>
      <c r="BJ138" s="145"/>
      <c r="BK138" s="145"/>
      <c r="BL138" s="145"/>
      <c r="BM138" s="145"/>
      <c r="BN138" s="145"/>
      <c r="BO138" s="145"/>
      <c r="BP138" s="145"/>
      <c r="BQ138" s="145"/>
      <c r="BR138" s="145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  <c r="EW138" s="18"/>
      <c r="EX138" s="18"/>
      <c r="EY138" s="18"/>
      <c r="EZ138" s="18"/>
      <c r="FA138" s="18"/>
      <c r="FB138" s="18"/>
      <c r="FC138" s="18"/>
      <c r="FD138" s="18"/>
      <c r="FE138" s="18"/>
      <c r="FF138" s="18"/>
      <c r="FG138" s="18"/>
      <c r="FH138" s="18"/>
      <c r="FI138" s="18"/>
      <c r="FJ138" s="18"/>
      <c r="FK138" s="18"/>
      <c r="FL138" s="18"/>
      <c r="FM138" s="18"/>
      <c r="FN138" s="18"/>
      <c r="FO138" s="18"/>
      <c r="FP138" s="18"/>
      <c r="FQ138" s="18"/>
      <c r="FR138" s="18"/>
      <c r="FS138" s="18"/>
      <c r="FT138" s="18"/>
      <c r="FU138" s="18"/>
      <c r="FV138" s="18"/>
      <c r="FW138" s="18"/>
      <c r="FX138" s="18"/>
      <c r="FY138" s="18"/>
      <c r="FZ138" s="18"/>
      <c r="GA138" s="18"/>
      <c r="GB138" s="18"/>
      <c r="GC138" s="18"/>
      <c r="GD138" s="18"/>
      <c r="GE138" s="18"/>
      <c r="GF138" s="18"/>
      <c r="GG138" s="18"/>
      <c r="GH138" s="18"/>
      <c r="GI138" s="18"/>
      <c r="GJ138" s="18"/>
      <c r="GK138" s="18"/>
      <c r="GL138" s="18"/>
      <c r="GM138" s="18"/>
      <c r="GN138" s="18"/>
      <c r="GO138" s="18"/>
      <c r="GP138" s="18"/>
      <c r="GQ138" s="18"/>
      <c r="GR138" s="18"/>
      <c r="GS138" s="18"/>
      <c r="GT138" s="18"/>
      <c r="GU138" s="18"/>
      <c r="GV138" s="18"/>
      <c r="GW138" s="18"/>
      <c r="GX138" s="18"/>
      <c r="GY138" s="18"/>
      <c r="GZ138" s="18"/>
      <c r="HA138" s="18"/>
      <c r="HB138" s="18"/>
      <c r="HC138" s="18"/>
      <c r="HD138" s="18"/>
      <c r="HE138" s="18"/>
      <c r="HF138" s="18"/>
      <c r="HG138" s="18"/>
      <c r="HH138" s="18"/>
      <c r="HI138" s="18"/>
      <c r="HJ138" s="18"/>
      <c r="HK138" s="18"/>
      <c r="HL138" s="18"/>
      <c r="HM138" s="18"/>
      <c r="HN138" s="18"/>
      <c r="HO138" s="18"/>
      <c r="HP138" s="18"/>
      <c r="HQ138" s="18"/>
      <c r="HR138" s="18"/>
      <c r="HS138" s="18"/>
      <c r="HT138" s="18"/>
      <c r="HU138" s="18"/>
      <c r="HV138" s="18"/>
      <c r="HW138" s="18"/>
      <c r="HX138" s="18"/>
      <c r="HY138" s="18"/>
      <c r="HZ138" s="18"/>
      <c r="IA138" s="18"/>
      <c r="IB138" s="18"/>
      <c r="IC138" s="18"/>
      <c r="ID138" s="18"/>
      <c r="IE138" s="18"/>
      <c r="IF138" s="18"/>
      <c r="IG138" s="18"/>
      <c r="IH138" s="18"/>
      <c r="II138" s="18"/>
      <c r="IJ138" s="18"/>
      <c r="IK138" s="18"/>
      <c r="IL138" s="18"/>
      <c r="IM138" s="18"/>
      <c r="IN138" s="18"/>
      <c r="IO138" s="18"/>
      <c r="IP138" s="18"/>
      <c r="IQ138" s="18"/>
      <c r="IR138" s="18"/>
      <c r="IS138" s="18"/>
      <c r="IT138" s="18"/>
      <c r="IU138" s="18"/>
      <c r="IV138" s="18"/>
      <c r="IW138" s="18"/>
      <c r="IX138" s="18"/>
      <c r="IY138" s="18"/>
      <c r="IZ138" s="18"/>
      <c r="JA138" s="18"/>
      <c r="JB138" s="18"/>
      <c r="JC138" s="18"/>
      <c r="JD138" s="18"/>
      <c r="JE138" s="18"/>
      <c r="JF138" s="18"/>
      <c r="JG138" s="18"/>
      <c r="JH138" s="18"/>
      <c r="JI138" s="18"/>
      <c r="JJ138" s="18"/>
      <c r="JK138" s="18"/>
      <c r="JL138" s="18"/>
      <c r="JM138" s="18"/>
      <c r="JN138" s="18"/>
      <c r="JO138" s="18"/>
      <c r="JP138" s="18"/>
      <c r="JQ138" s="18"/>
      <c r="JR138" s="18"/>
      <c r="JS138" s="18"/>
      <c r="JT138" s="18"/>
      <c r="JU138" s="18"/>
      <c r="JV138" s="18"/>
      <c r="JW138" s="18"/>
      <c r="JX138" s="18"/>
      <c r="JY138" s="18"/>
      <c r="JZ138" s="18"/>
      <c r="KA138" s="18"/>
      <c r="KB138" s="18"/>
      <c r="KC138" s="18"/>
      <c r="KD138" s="18"/>
      <c r="KE138" s="18"/>
      <c r="KF138" s="18"/>
      <c r="KG138" s="18"/>
      <c r="KH138" s="18"/>
      <c r="KI138" s="18"/>
      <c r="KJ138" s="18"/>
      <c r="KK138" s="18"/>
      <c r="KL138" s="18"/>
      <c r="KM138" s="18"/>
      <c r="KN138" s="18"/>
      <c r="KO138" s="18"/>
      <c r="KP138" s="18"/>
      <c r="KQ138" s="18"/>
      <c r="KR138" s="18"/>
      <c r="KS138" s="18"/>
      <c r="KT138" s="18"/>
      <c r="KU138" s="18"/>
      <c r="KV138" s="18"/>
      <c r="KW138" s="18"/>
      <c r="KX138" s="18"/>
      <c r="KY138" s="18"/>
      <c r="KZ138" s="18"/>
      <c r="LA138" s="18"/>
      <c r="LB138" s="18"/>
      <c r="LC138" s="18"/>
      <c r="LD138" s="18"/>
      <c r="LE138" s="18"/>
      <c r="LF138" s="18"/>
      <c r="LG138" s="18"/>
      <c r="LH138" s="18"/>
      <c r="LI138" s="18"/>
      <c r="LJ138" s="18"/>
      <c r="LK138" s="18"/>
      <c r="LL138" s="18"/>
      <c r="LM138" s="18"/>
      <c r="LN138" s="18"/>
      <c r="LO138" s="18"/>
      <c r="LP138" s="18"/>
      <c r="LQ138" s="18"/>
      <c r="LR138" s="18"/>
      <c r="LS138" s="18"/>
      <c r="LT138" s="18"/>
      <c r="LU138" s="18"/>
      <c r="LV138" s="18"/>
      <c r="LW138" s="18"/>
      <c r="LX138" s="18"/>
      <c r="LY138" s="18"/>
      <c r="LZ138" s="18"/>
      <c r="MA138" s="18"/>
      <c r="MB138" s="18"/>
      <c r="MC138" s="18"/>
      <c r="MD138" s="18"/>
      <c r="ME138" s="18"/>
      <c r="MF138" s="18"/>
      <c r="MG138" s="18"/>
      <c r="MH138" s="18"/>
      <c r="MI138" s="18"/>
      <c r="MJ138" s="18"/>
      <c r="MK138" s="18"/>
      <c r="ML138" s="18"/>
      <c r="MM138" s="18"/>
      <c r="MN138" s="18"/>
      <c r="MO138" s="18"/>
      <c r="MP138" s="18"/>
      <c r="MQ138" s="18"/>
      <c r="MR138" s="18"/>
      <c r="MS138" s="18"/>
      <c r="MT138" s="18"/>
      <c r="MU138" s="18"/>
      <c r="MV138" s="18"/>
      <c r="MW138" s="18"/>
      <c r="MX138" s="18"/>
      <c r="MY138" s="18"/>
      <c r="MZ138" s="18"/>
      <c r="NA138" s="18"/>
      <c r="NB138" s="18"/>
      <c r="NC138" s="18"/>
      <c r="ND138" s="18"/>
      <c r="NE138" s="18"/>
      <c r="NF138" s="18"/>
      <c r="NG138" s="18"/>
      <c r="NH138" s="18"/>
      <c r="NI138" s="18"/>
      <c r="NJ138" s="18"/>
      <c r="NK138" s="18"/>
      <c r="NL138" s="18"/>
      <c r="NM138" s="18"/>
      <c r="NN138" s="18"/>
      <c r="NO138" s="18"/>
      <c r="NP138" s="18"/>
      <c r="NQ138" s="18"/>
      <c r="NR138" s="18"/>
      <c r="NS138" s="18"/>
      <c r="NT138" s="18"/>
      <c r="NU138" s="18"/>
      <c r="NV138" s="18"/>
      <c r="NW138" s="18"/>
      <c r="NX138" s="18"/>
      <c r="NY138" s="18"/>
      <c r="NZ138" s="18"/>
      <c r="OA138" s="18"/>
      <c r="OB138" s="18"/>
      <c r="OC138" s="18"/>
      <c r="OD138" s="18"/>
      <c r="OE138" s="18"/>
      <c r="OF138" s="18"/>
      <c r="OG138" s="18"/>
      <c r="OH138" s="18"/>
      <c r="OI138" s="18"/>
      <c r="OJ138" s="18"/>
      <c r="OK138" s="18"/>
      <c r="OL138" s="18"/>
      <c r="OM138" s="18"/>
      <c r="ON138" s="18"/>
      <c r="OO138" s="18"/>
      <c r="OP138" s="18"/>
      <c r="OQ138" s="18"/>
      <c r="OR138" s="18"/>
      <c r="OS138" s="18"/>
      <c r="OT138" s="18"/>
      <c r="OU138" s="18"/>
      <c r="OV138" s="18"/>
      <c r="OW138" s="18"/>
      <c r="OX138" s="18"/>
      <c r="OY138" s="18"/>
      <c r="OZ138" s="18"/>
      <c r="PA138" s="18"/>
      <c r="PB138" s="18"/>
      <c r="PC138" s="18"/>
      <c r="PD138" s="18"/>
      <c r="PE138" s="18"/>
      <c r="PF138" s="18"/>
      <c r="PG138" s="18"/>
      <c r="PH138" s="18"/>
      <c r="PI138" s="18"/>
      <c r="PJ138" s="18"/>
      <c r="PK138" s="18"/>
      <c r="PL138" s="18"/>
      <c r="PM138" s="18"/>
      <c r="PN138" s="18"/>
      <c r="PO138" s="18"/>
      <c r="PP138" s="18"/>
      <c r="PQ138" s="18"/>
      <c r="PR138" s="18"/>
      <c r="PS138" s="18"/>
      <c r="PT138" s="18"/>
      <c r="PU138" s="18"/>
      <c r="PV138" s="18"/>
      <c r="PW138" s="18"/>
      <c r="PX138" s="18"/>
      <c r="PY138" s="18"/>
      <c r="PZ138" s="18"/>
      <c r="QA138" s="18"/>
      <c r="QB138" s="18"/>
      <c r="QC138" s="18"/>
      <c r="QD138" s="18"/>
      <c r="QE138" s="18"/>
      <c r="QF138" s="18"/>
      <c r="QG138" s="18"/>
      <c r="QH138" s="18"/>
      <c r="QI138" s="18"/>
      <c r="QJ138" s="18"/>
      <c r="QK138" s="18"/>
      <c r="QL138" s="18"/>
      <c r="QM138" s="18"/>
      <c r="QN138" s="18"/>
      <c r="QO138" s="18"/>
      <c r="QP138" s="18"/>
      <c r="QQ138" s="18"/>
      <c r="QR138" s="18"/>
      <c r="QS138" s="18"/>
      <c r="QT138" s="18"/>
      <c r="QU138" s="18"/>
      <c r="QV138" s="18"/>
      <c r="QW138" s="18"/>
      <c r="QX138" s="18"/>
      <c r="QY138" s="18"/>
      <c r="QZ138" s="18"/>
      <c r="RA138" s="18"/>
      <c r="RB138" s="18"/>
      <c r="RC138" s="18"/>
      <c r="RD138" s="18"/>
      <c r="RE138" s="18"/>
      <c r="RF138" s="18"/>
      <c r="RG138" s="18"/>
      <c r="RH138" s="18"/>
      <c r="RI138" s="18"/>
      <c r="RJ138" s="18"/>
      <c r="RK138" s="18"/>
      <c r="RL138" s="18"/>
      <c r="RM138" s="18"/>
      <c r="RN138" s="18"/>
      <c r="RO138" s="18"/>
      <c r="RP138" s="18"/>
      <c r="RQ138" s="18"/>
      <c r="RR138" s="18"/>
      <c r="RS138" s="18"/>
      <c r="RT138" s="18"/>
      <c r="RU138" s="18"/>
      <c r="RV138" s="18"/>
      <c r="RW138" s="18"/>
      <c r="RX138" s="18"/>
      <c r="RY138" s="18"/>
      <c r="RZ138" s="18"/>
      <c r="SA138" s="18"/>
      <c r="SB138" s="18"/>
      <c r="SC138" s="18"/>
      <c r="SD138" s="18"/>
      <c r="SE138" s="18"/>
      <c r="SF138" s="18"/>
      <c r="SG138" s="18"/>
      <c r="SH138" s="18"/>
      <c r="SI138" s="18"/>
      <c r="SJ138" s="18"/>
      <c r="SK138" s="18"/>
      <c r="SL138" s="18"/>
      <c r="SM138" s="18"/>
      <c r="SN138" s="18"/>
      <c r="SO138" s="18"/>
      <c r="SP138" s="18"/>
      <c r="SQ138" s="18"/>
      <c r="SR138" s="18"/>
      <c r="SS138" s="18"/>
      <c r="ST138" s="18"/>
      <c r="SU138" s="18"/>
      <c r="SV138" s="18"/>
      <c r="SW138" s="18"/>
      <c r="SX138" s="18"/>
      <c r="SY138" s="18"/>
      <c r="SZ138" s="18"/>
      <c r="TA138" s="18"/>
      <c r="TB138" s="18"/>
      <c r="TC138" s="18"/>
      <c r="TD138" s="18"/>
      <c r="TE138" s="18"/>
      <c r="TF138" s="18"/>
      <c r="TG138" s="18"/>
      <c r="TH138" s="18"/>
      <c r="TI138" s="18"/>
      <c r="TJ138" s="18"/>
      <c r="TK138" s="18"/>
      <c r="TL138" s="18"/>
      <c r="TM138" s="18"/>
      <c r="TN138" s="18"/>
      <c r="TO138" s="18"/>
      <c r="TP138" s="18"/>
      <c r="TQ138" s="18"/>
      <c r="TR138" s="18"/>
      <c r="TS138" s="18"/>
      <c r="TT138" s="18"/>
      <c r="TU138" s="18"/>
      <c r="TV138" s="18"/>
      <c r="TW138" s="18"/>
      <c r="TX138" s="18"/>
      <c r="TY138" s="18"/>
      <c r="TZ138" s="18"/>
      <c r="UA138" s="18"/>
      <c r="UB138" s="18"/>
      <c r="UC138" s="18"/>
      <c r="UD138" s="18"/>
      <c r="UE138" s="18"/>
      <c r="UF138" s="18"/>
      <c r="UG138" s="18"/>
      <c r="UH138" s="18"/>
      <c r="UI138" s="18"/>
      <c r="UJ138" s="18"/>
      <c r="UK138" s="18"/>
      <c r="UL138" s="18"/>
      <c r="UM138" s="18"/>
      <c r="UN138" s="18"/>
      <c r="UO138" s="18"/>
      <c r="UP138" s="18"/>
      <c r="UQ138" s="18"/>
      <c r="UR138" s="18"/>
      <c r="US138" s="18"/>
      <c r="UT138" s="18"/>
      <c r="UU138" s="18"/>
      <c r="UV138" s="18"/>
      <c r="UW138" s="18"/>
      <c r="UX138" s="18"/>
      <c r="UY138" s="18"/>
      <c r="UZ138" s="18"/>
      <c r="VA138" s="18"/>
      <c r="VB138" s="18"/>
      <c r="VC138" s="18"/>
      <c r="VD138" s="18"/>
      <c r="VE138" s="18"/>
      <c r="VF138" s="18"/>
      <c r="VG138" s="18"/>
      <c r="VH138" s="18"/>
      <c r="VI138" s="18"/>
      <c r="VJ138" s="18"/>
      <c r="VK138" s="18"/>
      <c r="VL138" s="18"/>
      <c r="VM138" s="18"/>
      <c r="VN138" s="18"/>
      <c r="VO138" s="18"/>
      <c r="VP138" s="18"/>
      <c r="VQ138" s="18"/>
      <c r="VR138" s="18"/>
      <c r="VS138" s="18"/>
      <c r="VT138" s="18"/>
      <c r="VU138" s="18"/>
      <c r="VV138" s="18"/>
      <c r="VW138" s="18"/>
      <c r="VX138" s="18"/>
      <c r="VY138" s="18"/>
      <c r="VZ138" s="18"/>
      <c r="WA138" s="18"/>
      <c r="WB138" s="18"/>
      <c r="WC138" s="18"/>
      <c r="WD138" s="18"/>
      <c r="WE138" s="18"/>
      <c r="WF138" s="18"/>
      <c r="WG138" s="18"/>
      <c r="WH138" s="18"/>
      <c r="WI138" s="18"/>
      <c r="WJ138" s="18"/>
      <c r="WK138" s="18"/>
      <c r="WL138" s="18"/>
      <c r="WM138" s="18"/>
      <c r="WN138" s="18"/>
      <c r="WO138" s="18"/>
      <c r="WP138" s="18"/>
      <c r="WQ138" s="18"/>
      <c r="WR138" s="18"/>
      <c r="WS138" s="18"/>
      <c r="WT138" s="18"/>
      <c r="WU138" s="18"/>
      <c r="WV138" s="18"/>
      <c r="WW138" s="18"/>
      <c r="WX138" s="18"/>
      <c r="WY138" s="18"/>
      <c r="WZ138" s="18"/>
      <c r="XA138" s="18"/>
      <c r="XB138" s="18"/>
      <c r="XC138" s="18"/>
      <c r="XD138" s="18"/>
      <c r="XE138" s="18"/>
      <c r="XF138" s="18"/>
      <c r="XG138" s="18"/>
      <c r="XH138" s="18"/>
      <c r="XI138" s="18"/>
      <c r="XJ138" s="18"/>
      <c r="XK138" s="18"/>
      <c r="XL138" s="18"/>
      <c r="XM138" s="18"/>
      <c r="XN138" s="18"/>
      <c r="XO138" s="18"/>
      <c r="XP138" s="18"/>
      <c r="XQ138" s="18"/>
      <c r="XR138" s="18"/>
      <c r="XS138" s="18"/>
      <c r="XT138" s="18"/>
      <c r="XU138" s="18"/>
      <c r="XV138" s="18"/>
      <c r="XW138" s="18"/>
      <c r="XX138" s="18"/>
      <c r="XY138" s="18"/>
      <c r="XZ138" s="18"/>
      <c r="YA138" s="18"/>
      <c r="YB138" s="18"/>
      <c r="YC138" s="18"/>
      <c r="YD138" s="18"/>
      <c r="YE138" s="18"/>
      <c r="YF138" s="18"/>
      <c r="YG138" s="18"/>
      <c r="YH138" s="18"/>
      <c r="YI138" s="18"/>
      <c r="YJ138" s="18"/>
      <c r="YK138" s="18"/>
      <c r="YL138" s="18"/>
      <c r="YM138" s="18"/>
      <c r="YN138" s="18"/>
      <c r="YO138" s="18"/>
      <c r="YP138" s="18"/>
      <c r="YQ138" s="18"/>
      <c r="YR138" s="18"/>
      <c r="YS138" s="18"/>
      <c r="YT138" s="18"/>
      <c r="YU138" s="18"/>
      <c r="YV138" s="18"/>
      <c r="YW138" s="18"/>
      <c r="YX138" s="18"/>
      <c r="YY138" s="18"/>
      <c r="YZ138" s="18"/>
      <c r="ZA138" s="18"/>
      <c r="ZB138" s="18"/>
      <c r="ZC138" s="18"/>
      <c r="ZD138" s="18"/>
      <c r="ZE138" s="18"/>
      <c r="ZF138" s="18"/>
      <c r="ZG138" s="18"/>
      <c r="ZH138" s="18"/>
      <c r="ZI138" s="18"/>
      <c r="ZJ138" s="18"/>
      <c r="ZK138" s="18"/>
      <c r="ZL138" s="18"/>
      <c r="ZM138" s="18"/>
      <c r="ZN138" s="18"/>
      <c r="ZO138" s="18"/>
      <c r="ZP138" s="18"/>
      <c r="ZQ138" s="18"/>
      <c r="ZR138" s="18"/>
      <c r="ZS138" s="18"/>
      <c r="ZT138" s="18"/>
      <c r="ZU138" s="18"/>
      <c r="ZV138" s="18"/>
      <c r="ZW138" s="18"/>
      <c r="ZX138" s="18"/>
      <c r="ZY138" s="18"/>
      <c r="ZZ138" s="18"/>
      <c r="AAA138" s="18"/>
      <c r="AAB138" s="18"/>
      <c r="AAC138" s="18"/>
      <c r="AAD138" s="18"/>
      <c r="AAE138" s="18"/>
      <c r="AAF138" s="18"/>
      <c r="AAG138" s="18"/>
      <c r="AAH138" s="18"/>
      <c r="AAI138" s="18"/>
      <c r="AAJ138" s="18"/>
      <c r="AAK138" s="18"/>
      <c r="AAL138" s="18"/>
      <c r="AAM138" s="18"/>
      <c r="AAN138" s="18"/>
      <c r="AAO138" s="18"/>
      <c r="AAP138" s="18"/>
      <c r="AAQ138" s="18"/>
      <c r="AAR138" s="18"/>
      <c r="AAS138" s="18"/>
      <c r="AAT138" s="18"/>
      <c r="AAU138" s="18"/>
      <c r="AAV138" s="18"/>
      <c r="AAW138" s="18"/>
      <c r="AAX138" s="18"/>
      <c r="AAY138" s="18"/>
      <c r="AAZ138" s="18"/>
      <c r="ABA138" s="18"/>
      <c r="ABB138" s="18"/>
      <c r="ABC138" s="18"/>
      <c r="ABD138" s="18"/>
      <c r="ABE138" s="18"/>
      <c r="ABF138" s="18"/>
      <c r="ABG138" s="18"/>
      <c r="ABH138" s="18"/>
      <c r="ABI138" s="18"/>
      <c r="ABJ138" s="18"/>
      <c r="ABK138" s="18"/>
      <c r="ABL138" s="18"/>
      <c r="ABM138" s="18"/>
      <c r="ABN138" s="18"/>
      <c r="ABO138" s="18"/>
      <c r="ABP138" s="18"/>
      <c r="ABQ138" s="18"/>
      <c r="ABR138" s="18"/>
      <c r="ABS138" s="18"/>
      <c r="ABT138" s="18"/>
      <c r="ABU138" s="18"/>
      <c r="ABV138" s="18"/>
      <c r="ABW138" s="18"/>
      <c r="ABX138" s="18"/>
      <c r="ABY138" s="18"/>
      <c r="ABZ138" s="18"/>
      <c r="ACA138" s="18"/>
      <c r="ACB138" s="18"/>
      <c r="ACC138" s="18"/>
      <c r="ACD138" s="18"/>
      <c r="ACE138" s="18"/>
      <c r="ACF138" s="18"/>
      <c r="ACG138" s="18"/>
      <c r="ACH138" s="18"/>
      <c r="ACI138" s="18"/>
      <c r="ACJ138" s="18"/>
      <c r="ACK138" s="18"/>
      <c r="ACL138" s="18"/>
      <c r="ACM138" s="18"/>
      <c r="ACN138" s="18"/>
      <c r="ACO138" s="18"/>
      <c r="ACP138" s="18"/>
      <c r="ACQ138" s="18"/>
      <c r="ACR138" s="18"/>
      <c r="ACS138" s="18"/>
      <c r="ACT138" s="18"/>
      <c r="ACU138" s="18"/>
      <c r="ACV138" s="18"/>
      <c r="ACW138" s="18"/>
      <c r="ACX138" s="18"/>
      <c r="ACY138" s="18"/>
      <c r="ACZ138" s="18"/>
      <c r="ADA138" s="18"/>
      <c r="ADB138" s="18"/>
      <c r="ADC138" s="18"/>
      <c r="ADD138" s="18"/>
      <c r="ADE138" s="18"/>
      <c r="ADF138" s="18"/>
      <c r="ADG138" s="18"/>
      <c r="ADH138" s="18"/>
      <c r="ADI138" s="18"/>
      <c r="ADJ138" s="18"/>
      <c r="ADK138" s="18"/>
      <c r="ADL138" s="18"/>
      <c r="ADM138" s="18"/>
      <c r="ADN138" s="18"/>
      <c r="ADO138" s="18"/>
      <c r="ADP138" s="18"/>
      <c r="ADQ138" s="18"/>
      <c r="ADR138" s="18"/>
      <c r="ADS138" s="18"/>
      <c r="ADT138" s="18"/>
      <c r="ADU138" s="18"/>
      <c r="ADV138" s="18"/>
      <c r="ADW138" s="18"/>
      <c r="ADX138" s="18"/>
      <c r="ADY138" s="18"/>
      <c r="ADZ138" s="18"/>
      <c r="AEA138" s="18"/>
      <c r="AEB138" s="18"/>
      <c r="AEC138" s="18"/>
      <c r="AED138" s="18"/>
      <c r="AEE138" s="18"/>
      <c r="AEF138" s="18"/>
      <c r="AEG138" s="18"/>
      <c r="AEH138" s="18"/>
      <c r="AEI138" s="18"/>
      <c r="AEJ138" s="18"/>
      <c r="AEK138" s="18"/>
      <c r="AEL138" s="18"/>
      <c r="AEM138" s="18"/>
      <c r="AEN138" s="18"/>
      <c r="AEO138" s="18"/>
      <c r="AEP138" s="18"/>
      <c r="AEQ138" s="18"/>
      <c r="AER138" s="18"/>
      <c r="AES138" s="18"/>
      <c r="AET138" s="18"/>
      <c r="AEU138" s="18"/>
      <c r="AEV138" s="18"/>
      <c r="AEW138" s="18"/>
      <c r="AEX138" s="18"/>
      <c r="AEY138" s="18"/>
      <c r="AEZ138" s="18"/>
      <c r="AFA138" s="18"/>
      <c r="AFB138" s="18"/>
      <c r="AFC138" s="18"/>
      <c r="AFD138" s="18"/>
      <c r="AFE138" s="18"/>
      <c r="AFF138" s="18"/>
      <c r="AFG138" s="18"/>
      <c r="AFH138" s="18"/>
      <c r="AFI138" s="18"/>
      <c r="AFJ138" s="18"/>
      <c r="AFK138" s="18"/>
      <c r="AFL138" s="18"/>
      <c r="AFM138" s="18"/>
      <c r="AFN138" s="18"/>
      <c r="AFO138" s="18"/>
      <c r="AFP138" s="18"/>
      <c r="AFQ138" s="18"/>
      <c r="AFR138" s="18"/>
      <c r="AFS138" s="18"/>
      <c r="AFT138" s="18"/>
      <c r="AFU138" s="18"/>
      <c r="AFV138" s="18"/>
      <c r="AFW138" s="18"/>
      <c r="AFX138" s="18"/>
      <c r="AFY138" s="18"/>
      <c r="AFZ138" s="18"/>
      <c r="AGA138" s="18"/>
      <c r="AGB138" s="18"/>
      <c r="AGC138" s="18"/>
      <c r="AGD138" s="18"/>
      <c r="AGE138" s="18"/>
      <c r="AGF138" s="18"/>
      <c r="AGG138" s="18"/>
      <c r="AGH138" s="18"/>
      <c r="AGI138" s="18"/>
      <c r="AGJ138" s="18"/>
      <c r="AGK138" s="18"/>
      <c r="AGL138" s="18"/>
      <c r="AGM138" s="18"/>
      <c r="AGN138" s="18"/>
      <c r="AGO138" s="18"/>
      <c r="AGP138" s="18"/>
      <c r="AGQ138" s="18"/>
      <c r="AGR138" s="18"/>
      <c r="AGS138" s="18"/>
      <c r="AGT138" s="18"/>
      <c r="AGU138" s="18"/>
      <c r="AGV138" s="18"/>
      <c r="AGW138" s="18"/>
      <c r="AGX138" s="18"/>
      <c r="AGY138" s="18"/>
      <c r="AGZ138" s="18"/>
      <c r="AHA138" s="18"/>
      <c r="AHB138" s="18"/>
      <c r="AHC138" s="18"/>
      <c r="AHD138" s="18"/>
      <c r="AHE138" s="18"/>
      <c r="AHF138" s="18"/>
      <c r="AHG138" s="18"/>
      <c r="AHH138" s="18"/>
      <c r="AHI138" s="18"/>
      <c r="AHJ138" s="18"/>
      <c r="AHK138" s="18"/>
      <c r="AHL138" s="18"/>
      <c r="AHM138" s="18"/>
      <c r="AHN138" s="18"/>
      <c r="AHO138" s="18"/>
      <c r="AHP138" s="18"/>
      <c r="AHQ138" s="18"/>
      <c r="AHR138" s="18"/>
      <c r="AHS138" s="18"/>
      <c r="AHT138" s="18"/>
      <c r="AHU138" s="18"/>
      <c r="AHV138" s="18"/>
      <c r="AHW138" s="18"/>
      <c r="AHX138" s="18"/>
      <c r="AHY138" s="18"/>
      <c r="AHZ138" s="18"/>
      <c r="AIA138" s="18"/>
      <c r="AIB138" s="18"/>
      <c r="AIC138" s="18"/>
      <c r="AID138" s="18"/>
      <c r="AIE138" s="18"/>
      <c r="AIF138" s="18"/>
      <c r="AIG138" s="18"/>
      <c r="AIH138" s="18"/>
      <c r="AII138" s="18"/>
      <c r="AIJ138" s="18"/>
      <c r="AIK138" s="18"/>
      <c r="AIL138" s="18"/>
      <c r="AIM138" s="18"/>
      <c r="AIN138" s="18"/>
      <c r="AIO138" s="18"/>
      <c r="AIP138" s="18"/>
      <c r="AIQ138" s="18"/>
      <c r="AIR138" s="18"/>
      <c r="AIS138" s="18"/>
      <c r="AIT138" s="18"/>
      <c r="AIU138" s="18"/>
      <c r="AIV138" s="18"/>
      <c r="AIW138" s="18"/>
      <c r="AIX138" s="18"/>
      <c r="AIY138" s="18"/>
      <c r="AIZ138" s="18"/>
      <c r="AJA138" s="18"/>
      <c r="AJB138" s="18"/>
      <c r="AJC138" s="18"/>
      <c r="AJD138" s="18"/>
      <c r="AJE138" s="18"/>
      <c r="AJF138" s="18"/>
      <c r="AJG138" s="18"/>
      <c r="AJH138" s="18"/>
      <c r="AJI138" s="18"/>
      <c r="AJJ138" s="18"/>
      <c r="AJK138" s="18"/>
      <c r="AJL138" s="18"/>
      <c r="AJM138" s="18"/>
      <c r="AJN138" s="18"/>
      <c r="AJO138" s="18"/>
      <c r="AJP138" s="18"/>
      <c r="AJQ138" s="18"/>
      <c r="AJR138" s="18"/>
      <c r="AJS138" s="18"/>
      <c r="AJT138" s="18"/>
      <c r="AJU138" s="18"/>
      <c r="AJV138" s="18"/>
      <c r="AJW138" s="18"/>
      <c r="AJX138" s="18"/>
      <c r="AJY138" s="18"/>
      <c r="AJZ138" s="18"/>
      <c r="AKA138" s="18"/>
      <c r="AKB138" s="18"/>
      <c r="AKC138" s="18"/>
      <c r="AKD138" s="18"/>
      <c r="AKE138" s="18"/>
      <c r="AKF138" s="18"/>
      <c r="AKG138" s="18"/>
      <c r="AKH138" s="18"/>
      <c r="AKI138" s="18"/>
      <c r="AKJ138" s="18"/>
      <c r="AKK138" s="18"/>
      <c r="AKL138" s="18"/>
      <c r="AKM138" s="18"/>
      <c r="AKN138" s="18"/>
      <c r="AKO138" s="18"/>
      <c r="AKP138" s="18"/>
      <c r="AKQ138" s="18"/>
      <c r="AKR138" s="18"/>
      <c r="AKS138" s="18"/>
      <c r="AKT138" s="18"/>
      <c r="AKU138" s="18"/>
      <c r="AKV138" s="18"/>
      <c r="AKW138" s="18"/>
      <c r="AKX138" s="18"/>
      <c r="AKY138" s="18"/>
      <c r="AKZ138" s="18"/>
      <c r="ALA138" s="18"/>
      <c r="ALB138" s="18"/>
      <c r="ALC138" s="18"/>
      <c r="ALD138" s="18"/>
      <c r="ALE138" s="18"/>
      <c r="ALF138" s="18"/>
      <c r="ALG138" s="18"/>
      <c r="ALH138" s="18"/>
      <c r="ALI138" s="18"/>
      <c r="ALJ138" s="18"/>
      <c r="ALK138" s="18"/>
      <c r="ALL138" s="18"/>
      <c r="ALM138" s="18"/>
      <c r="ALN138" s="18"/>
      <c r="ALO138" s="18"/>
      <c r="ALP138" s="18"/>
      <c r="ALQ138" s="18"/>
      <c r="ALR138" s="18"/>
      <c r="ALS138" s="18"/>
      <c r="ALT138" s="18"/>
      <c r="ALU138" s="18"/>
      <c r="ALV138" s="18"/>
      <c r="ALW138" s="18"/>
      <c r="ALX138" s="18"/>
      <c r="ALY138" s="18"/>
      <c r="ALZ138" s="18"/>
      <c r="AMA138" s="18"/>
      <c r="AMB138" s="18"/>
      <c r="AMC138" s="18"/>
      <c r="AMD138" s="18"/>
      <c r="AME138" s="18"/>
      <c r="AMF138" s="18"/>
      <c r="AMG138" s="18"/>
      <c r="AMH138" s="18"/>
      <c r="AMI138" s="18"/>
      <c r="AMJ138" s="18"/>
      <c r="AMK138" s="18"/>
      <c r="AML138" s="18"/>
      <c r="AMM138" s="18"/>
      <c r="AMN138" s="18"/>
      <c r="AMO138" s="18"/>
      <c r="AMP138" s="18"/>
      <c r="AMQ138" s="18"/>
      <c r="AMR138" s="18"/>
      <c r="AMS138" s="18"/>
      <c r="AMT138" s="18"/>
      <c r="AMU138" s="18"/>
      <c r="AMV138" s="18"/>
      <c r="AMW138" s="18"/>
      <c r="AMX138" s="18"/>
      <c r="AMY138" s="18"/>
      <c r="AMZ138" s="18"/>
      <c r="ANA138" s="18"/>
      <c r="ANB138" s="18"/>
      <c r="ANC138" s="18"/>
      <c r="AND138" s="18"/>
      <c r="ANE138" s="18"/>
      <c r="ANF138" s="18"/>
      <c r="ANG138" s="18"/>
      <c r="ANH138" s="18"/>
      <c r="ANI138" s="18"/>
      <c r="ANJ138" s="18"/>
      <c r="ANK138" s="18"/>
      <c r="ANL138" s="18"/>
      <c r="ANM138" s="18"/>
      <c r="ANN138" s="18"/>
      <c r="ANO138" s="18"/>
      <c r="ANP138" s="18"/>
      <c r="ANQ138" s="18"/>
      <c r="ANR138" s="18"/>
      <c r="ANS138" s="18"/>
      <c r="ANT138" s="18"/>
      <c r="ANU138" s="18"/>
      <c r="ANV138" s="18"/>
      <c r="ANW138" s="18"/>
      <c r="ANX138" s="18"/>
      <c r="ANY138" s="18"/>
      <c r="ANZ138" s="18"/>
      <c r="AOA138" s="18"/>
      <c r="AOB138" s="18"/>
      <c r="AOC138" s="18"/>
      <c r="AOD138" s="18"/>
      <c r="AOE138" s="18"/>
      <c r="AOF138" s="18"/>
      <c r="AOG138" s="18"/>
      <c r="AOH138" s="18"/>
      <c r="AOI138" s="18"/>
      <c r="AOJ138" s="18"/>
      <c r="AOK138" s="18"/>
      <c r="AOL138" s="18"/>
      <c r="AOM138" s="18"/>
      <c r="AON138" s="18"/>
      <c r="AOO138" s="18"/>
      <c r="AOP138" s="18"/>
      <c r="AOQ138" s="18"/>
      <c r="AOR138" s="18"/>
      <c r="AOS138" s="18"/>
      <c r="AOT138" s="18"/>
      <c r="AOU138" s="18"/>
      <c r="AOV138" s="18"/>
      <c r="AOW138" s="18"/>
      <c r="AOX138" s="18"/>
      <c r="AOY138" s="18"/>
      <c r="AOZ138" s="18"/>
      <c r="APA138" s="18"/>
      <c r="APB138" s="18"/>
      <c r="APC138" s="18"/>
      <c r="APD138" s="18"/>
      <c r="APE138" s="18"/>
      <c r="APF138" s="18"/>
      <c r="APG138" s="18"/>
      <c r="APH138" s="18"/>
      <c r="API138" s="18"/>
      <c r="APJ138" s="18"/>
      <c r="APK138" s="18"/>
      <c r="APL138" s="18"/>
      <c r="APM138" s="18"/>
      <c r="APN138" s="18"/>
      <c r="APO138" s="18"/>
      <c r="APP138" s="18"/>
      <c r="APQ138" s="18"/>
      <c r="APR138" s="18"/>
      <c r="APS138" s="18"/>
      <c r="APT138" s="18"/>
      <c r="APU138" s="18"/>
      <c r="APV138" s="18"/>
      <c r="APW138" s="18"/>
      <c r="APX138" s="18"/>
      <c r="APY138" s="18"/>
      <c r="APZ138" s="18"/>
      <c r="AQA138" s="18"/>
      <c r="AQB138" s="18"/>
      <c r="AQC138" s="18"/>
      <c r="AQD138" s="18"/>
      <c r="AQE138" s="18"/>
      <c r="AQF138" s="18"/>
      <c r="AQG138" s="18"/>
      <c r="AQH138" s="18"/>
      <c r="AQI138" s="18"/>
      <c r="AQJ138" s="18"/>
      <c r="AQK138" s="18"/>
      <c r="AQL138" s="18"/>
      <c r="AQM138" s="18"/>
      <c r="AQN138" s="18"/>
      <c r="AQO138" s="18"/>
      <c r="AQP138" s="18"/>
      <c r="AQQ138" s="18"/>
      <c r="AQR138" s="18"/>
      <c r="AQS138" s="18"/>
      <c r="AQT138" s="18"/>
      <c r="AQU138" s="18"/>
      <c r="AQV138" s="18"/>
      <c r="AQW138" s="18"/>
      <c r="AQX138" s="18"/>
      <c r="AQY138" s="18"/>
      <c r="AQZ138" s="18"/>
      <c r="ARA138" s="18"/>
      <c r="ARB138" s="18"/>
      <c r="ARC138" s="18"/>
      <c r="ARD138" s="18"/>
      <c r="ARE138" s="18"/>
      <c r="ARF138" s="18"/>
      <c r="ARG138" s="18"/>
      <c r="ARH138" s="18"/>
      <c r="ARI138" s="18"/>
      <c r="ARJ138" s="18"/>
      <c r="ARK138" s="18"/>
      <c r="ARL138" s="18"/>
      <c r="ARM138" s="18"/>
      <c r="ARN138" s="18"/>
      <c r="ARO138" s="18"/>
      <c r="ARP138" s="18"/>
      <c r="ARQ138" s="18"/>
      <c r="ARR138" s="18"/>
      <c r="ARS138" s="18"/>
      <c r="ART138" s="18"/>
      <c r="ARU138" s="18"/>
      <c r="ARV138" s="18"/>
      <c r="ARW138" s="18"/>
      <c r="ARX138" s="18"/>
      <c r="ARY138" s="18"/>
      <c r="ARZ138" s="18"/>
      <c r="ASA138" s="18"/>
      <c r="ASB138" s="18"/>
      <c r="ASC138" s="18"/>
      <c r="ASD138" s="18"/>
      <c r="ASE138" s="18"/>
      <c r="ASF138" s="18"/>
      <c r="ASG138" s="18"/>
      <c r="ASH138" s="18"/>
      <c r="ASI138" s="18"/>
      <c r="ASJ138" s="18"/>
      <c r="ASK138" s="18"/>
      <c r="ASL138" s="18"/>
      <c r="ASM138" s="18"/>
      <c r="ASN138" s="18"/>
      <c r="ASO138" s="18"/>
      <c r="ASP138" s="18"/>
      <c r="ASQ138" s="18"/>
      <c r="ASR138" s="18"/>
      <c r="ASS138" s="18"/>
      <c r="AST138" s="18"/>
      <c r="ASU138" s="18"/>
      <c r="ASV138" s="18"/>
      <c r="ASW138" s="18"/>
      <c r="ASX138" s="18"/>
      <c r="ASY138" s="18"/>
      <c r="ASZ138" s="18"/>
      <c r="ATA138" s="18"/>
      <c r="ATB138" s="18"/>
      <c r="ATC138" s="18"/>
      <c r="ATD138" s="18"/>
      <c r="ATE138" s="18"/>
      <c r="ATF138" s="18"/>
      <c r="ATG138" s="18"/>
      <c r="ATH138" s="18"/>
      <c r="ATI138" s="18"/>
      <c r="ATJ138" s="18"/>
      <c r="ATK138" s="18"/>
      <c r="ATL138" s="18"/>
      <c r="ATM138" s="18"/>
      <c r="ATN138" s="18"/>
      <c r="ATO138" s="18"/>
      <c r="ATP138" s="18"/>
      <c r="ATQ138" s="18"/>
      <c r="ATR138" s="18"/>
      <c r="ATS138" s="18"/>
      <c r="ATT138" s="18"/>
      <c r="ATU138" s="18"/>
      <c r="ATV138" s="18"/>
      <c r="ATW138" s="18"/>
      <c r="ATX138" s="18"/>
      <c r="ATY138" s="18"/>
      <c r="ATZ138" s="18"/>
      <c r="AUA138" s="18"/>
      <c r="AUB138" s="18"/>
      <c r="AUC138" s="18"/>
      <c r="AUD138" s="18"/>
      <c r="AUE138" s="18"/>
      <c r="AUF138" s="18"/>
      <c r="AUG138" s="18"/>
      <c r="AUH138" s="18"/>
      <c r="AUI138" s="18"/>
      <c r="AUJ138" s="18"/>
      <c r="AUK138" s="18"/>
      <c r="AUL138" s="18"/>
      <c r="AUM138" s="18"/>
      <c r="AUN138" s="18"/>
      <c r="AUO138" s="18"/>
      <c r="AUP138" s="18"/>
      <c r="AUQ138" s="18"/>
      <c r="AUR138" s="18"/>
      <c r="AUS138" s="18"/>
      <c r="AUT138" s="18"/>
      <c r="AUU138" s="18"/>
      <c r="AUV138" s="18"/>
      <c r="AUW138" s="18"/>
      <c r="AUX138" s="18"/>
      <c r="AUY138" s="18"/>
      <c r="AUZ138" s="18"/>
      <c r="AVA138" s="18"/>
      <c r="AVB138" s="18"/>
      <c r="AVC138" s="18"/>
      <c r="AVD138" s="18"/>
      <c r="AVE138" s="18"/>
      <c r="AVF138" s="18"/>
      <c r="AVG138" s="18"/>
      <c r="AVH138" s="18"/>
      <c r="AVI138" s="18"/>
      <c r="AVJ138" s="18"/>
      <c r="AVK138" s="18"/>
      <c r="AVL138" s="18"/>
      <c r="AVM138" s="18"/>
      <c r="AVN138" s="18"/>
      <c r="AVO138" s="18"/>
      <c r="AVP138" s="18"/>
      <c r="AVQ138" s="18"/>
      <c r="AVR138" s="18"/>
      <c r="AVS138" s="18"/>
      <c r="AVT138" s="18"/>
      <c r="AVU138" s="18"/>
      <c r="AVV138" s="18"/>
      <c r="AVW138" s="18"/>
      <c r="AVX138" s="18"/>
      <c r="AVY138" s="18"/>
      <c r="AVZ138" s="18"/>
      <c r="AWA138" s="18"/>
      <c r="AWB138" s="18"/>
      <c r="AWC138" s="18"/>
      <c r="AWD138" s="18"/>
      <c r="AWE138" s="18"/>
      <c r="AWF138" s="18"/>
      <c r="AWG138" s="18"/>
      <c r="AWH138" s="18"/>
      <c r="AWI138" s="18"/>
      <c r="AWJ138" s="18"/>
      <c r="AWK138" s="18"/>
      <c r="AWL138" s="18"/>
      <c r="AWM138" s="18"/>
      <c r="AWN138" s="18"/>
      <c r="AWO138" s="18"/>
      <c r="AWP138" s="18"/>
      <c r="AWQ138" s="18"/>
      <c r="AWR138" s="18"/>
      <c r="AWS138" s="18"/>
      <c r="AWT138" s="18"/>
      <c r="AWU138" s="18"/>
      <c r="AWV138" s="18"/>
      <c r="AWW138" s="18"/>
      <c r="AWX138" s="18"/>
      <c r="AWY138" s="18"/>
      <c r="AWZ138" s="18"/>
      <c r="AXA138" s="18"/>
      <c r="AXB138" s="18"/>
      <c r="AXC138" s="18"/>
      <c r="AXD138" s="18"/>
      <c r="AXE138" s="18"/>
      <c r="AXF138" s="18"/>
      <c r="AXG138" s="18"/>
      <c r="AXH138" s="18"/>
      <c r="AXI138" s="18"/>
      <c r="AXJ138" s="18"/>
      <c r="AXK138" s="18"/>
      <c r="AXL138" s="18"/>
      <c r="AXM138" s="18"/>
      <c r="AXN138" s="18"/>
      <c r="AXO138" s="18"/>
      <c r="AXP138" s="18"/>
      <c r="AXQ138" s="18"/>
      <c r="AXR138" s="18"/>
      <c r="AXS138" s="18"/>
      <c r="AXT138" s="18"/>
      <c r="AXU138" s="18"/>
      <c r="AXV138" s="18"/>
      <c r="AXW138" s="18"/>
      <c r="AXX138" s="18"/>
      <c r="AXY138" s="18"/>
      <c r="AXZ138" s="18"/>
      <c r="AYA138" s="18"/>
      <c r="AYB138" s="18"/>
      <c r="AYC138" s="18"/>
      <c r="AYD138" s="18"/>
      <c r="AYE138" s="18"/>
      <c r="AYF138" s="18"/>
      <c r="AYG138" s="18"/>
      <c r="AYH138" s="18"/>
      <c r="AYI138" s="18"/>
      <c r="AYJ138" s="18"/>
      <c r="AYK138" s="18"/>
      <c r="AYL138" s="18"/>
      <c r="AYM138" s="18"/>
      <c r="AYN138" s="18"/>
      <c r="AYO138" s="18"/>
      <c r="AYP138" s="18"/>
      <c r="AYQ138" s="18"/>
      <c r="AYR138" s="18"/>
      <c r="AYS138" s="18"/>
      <c r="AYT138" s="18"/>
      <c r="AYU138" s="18"/>
      <c r="AYV138" s="18"/>
      <c r="AYW138" s="18"/>
      <c r="AYX138" s="18"/>
      <c r="AYY138" s="18"/>
      <c r="AYZ138" s="18"/>
      <c r="AZA138" s="18"/>
      <c r="AZB138" s="18"/>
      <c r="AZC138" s="18"/>
      <c r="AZD138" s="18"/>
      <c r="AZE138" s="18"/>
      <c r="AZF138" s="18"/>
      <c r="AZG138" s="18"/>
      <c r="AZH138" s="18"/>
      <c r="AZI138" s="18"/>
      <c r="AZJ138" s="18"/>
      <c r="AZK138" s="18"/>
      <c r="AZL138" s="18"/>
      <c r="AZM138" s="18"/>
      <c r="AZN138" s="18"/>
      <c r="AZO138" s="18"/>
      <c r="AZP138" s="18"/>
      <c r="AZQ138" s="18"/>
      <c r="AZR138" s="18"/>
      <c r="AZS138" s="18"/>
      <c r="AZT138" s="18"/>
      <c r="AZU138" s="18"/>
      <c r="AZV138" s="18"/>
      <c r="AZW138" s="18"/>
      <c r="AZX138" s="18"/>
      <c r="AZY138" s="18"/>
      <c r="AZZ138" s="18"/>
      <c r="BAA138" s="18"/>
      <c r="BAB138" s="18"/>
      <c r="BAC138" s="18"/>
      <c r="BAD138" s="18"/>
      <c r="BAE138" s="18"/>
      <c r="BAF138" s="18"/>
      <c r="BAG138" s="18"/>
      <c r="BAH138" s="18"/>
      <c r="BAI138" s="18"/>
      <c r="BAJ138" s="18"/>
      <c r="BAK138" s="18"/>
      <c r="BAL138" s="18"/>
      <c r="BAM138" s="18"/>
      <c r="BAN138" s="18"/>
      <c r="BAO138" s="18"/>
      <c r="BAP138" s="18"/>
      <c r="BAQ138" s="18"/>
      <c r="BAR138" s="18"/>
      <c r="BAS138" s="18"/>
      <c r="BAT138" s="18"/>
      <c r="BAU138" s="18"/>
      <c r="BAV138" s="18"/>
      <c r="BAW138" s="18"/>
      <c r="BAX138" s="18"/>
      <c r="BAY138" s="18"/>
      <c r="BAZ138" s="18"/>
      <c r="BBA138" s="18"/>
      <c r="BBB138" s="18"/>
      <c r="BBC138" s="18"/>
      <c r="BBD138" s="18"/>
      <c r="BBE138" s="18"/>
      <c r="BBF138" s="18"/>
      <c r="BBG138" s="18"/>
      <c r="BBH138" s="18"/>
      <c r="BBI138" s="18"/>
      <c r="BBJ138" s="18"/>
      <c r="BBK138" s="18"/>
      <c r="BBL138" s="18"/>
      <c r="BBM138" s="18"/>
      <c r="BBN138" s="18"/>
      <c r="BBO138" s="18"/>
      <c r="BBP138" s="18"/>
      <c r="BBQ138" s="18"/>
      <c r="BBR138" s="18"/>
      <c r="BBS138" s="18"/>
      <c r="BBT138" s="18"/>
      <c r="BBU138" s="18"/>
      <c r="BBV138" s="18"/>
      <c r="BBW138" s="18"/>
      <c r="BBX138" s="18"/>
      <c r="BBY138" s="18"/>
      <c r="BBZ138" s="18"/>
      <c r="BCA138" s="18"/>
      <c r="BCB138" s="18"/>
      <c r="BCC138" s="18"/>
      <c r="BCD138" s="18"/>
      <c r="BCE138" s="18"/>
      <c r="BCF138" s="18"/>
      <c r="BCG138" s="18"/>
      <c r="BCH138" s="18"/>
      <c r="BCI138" s="18"/>
      <c r="BCJ138" s="18"/>
      <c r="BCK138" s="18"/>
      <c r="BCL138" s="18"/>
      <c r="BCM138" s="18"/>
      <c r="BCN138" s="18"/>
      <c r="BCO138" s="18"/>
      <c r="BCP138" s="18"/>
      <c r="BCQ138" s="18"/>
      <c r="BCR138" s="18"/>
      <c r="BCS138" s="18"/>
      <c r="BCT138" s="18"/>
      <c r="BCU138" s="18"/>
      <c r="BCV138" s="18"/>
      <c r="BCW138" s="18"/>
      <c r="BCX138" s="18"/>
      <c r="BCY138" s="18"/>
      <c r="BCZ138" s="18"/>
      <c r="BDA138" s="18"/>
      <c r="BDB138" s="18"/>
      <c r="BDC138" s="18"/>
      <c r="BDD138" s="18"/>
      <c r="BDE138" s="18"/>
      <c r="BDF138" s="18"/>
      <c r="BDG138" s="18"/>
      <c r="BDH138" s="18"/>
      <c r="BDI138" s="18"/>
      <c r="BDJ138" s="18"/>
      <c r="BDK138" s="18"/>
      <c r="BDL138" s="18"/>
      <c r="BDM138" s="18"/>
      <c r="BDN138" s="18"/>
      <c r="BDO138" s="18"/>
      <c r="BDP138" s="18"/>
      <c r="BDQ138" s="18"/>
      <c r="BDR138" s="18"/>
      <c r="BDS138" s="18"/>
      <c r="BDT138" s="18"/>
      <c r="BDU138" s="18"/>
      <c r="BDV138" s="18"/>
      <c r="BDW138" s="18"/>
      <c r="BDX138" s="18"/>
      <c r="BDY138" s="18"/>
      <c r="BDZ138" s="18"/>
      <c r="BEA138" s="18"/>
      <c r="BEB138" s="18"/>
      <c r="BEC138" s="18"/>
      <c r="BED138" s="18"/>
      <c r="BEE138" s="18"/>
      <c r="BEF138" s="18"/>
      <c r="BEG138" s="18"/>
      <c r="BEH138" s="18"/>
      <c r="BEI138" s="18"/>
      <c r="BEJ138" s="18"/>
      <c r="BEK138" s="18"/>
      <c r="BEL138" s="18"/>
      <c r="BEM138" s="18"/>
      <c r="BEN138" s="18"/>
      <c r="BEO138" s="18"/>
      <c r="BEP138" s="18"/>
      <c r="BEQ138" s="18"/>
      <c r="BER138" s="18"/>
      <c r="BES138" s="18"/>
      <c r="BET138" s="18"/>
      <c r="BEU138" s="18"/>
      <c r="BEV138" s="18"/>
      <c r="BEW138" s="18"/>
      <c r="BEX138" s="18"/>
      <c r="BEY138" s="18"/>
      <c r="BEZ138" s="18"/>
      <c r="BFA138" s="18"/>
      <c r="BFB138" s="18"/>
      <c r="BFC138" s="18"/>
      <c r="BFD138" s="18"/>
      <c r="BFE138" s="18"/>
      <c r="BFF138" s="18"/>
      <c r="BFG138" s="18"/>
      <c r="BFH138" s="18"/>
      <c r="BFI138" s="18"/>
      <c r="BFJ138" s="18"/>
      <c r="BFK138" s="18"/>
      <c r="BFL138" s="18"/>
      <c r="BFM138" s="18"/>
      <c r="BFN138" s="18"/>
      <c r="BFO138" s="18"/>
      <c r="BFP138" s="18"/>
      <c r="BFQ138" s="18"/>
      <c r="BFR138" s="18"/>
      <c r="BFS138" s="18"/>
      <c r="BFT138" s="18"/>
      <c r="BFU138" s="18"/>
      <c r="BFV138" s="18"/>
      <c r="BFW138" s="18"/>
      <c r="BFX138" s="18"/>
      <c r="BFY138" s="18"/>
      <c r="BFZ138" s="18"/>
      <c r="BGA138" s="18"/>
      <c r="BGB138" s="18"/>
      <c r="BGC138" s="18"/>
      <c r="BGD138" s="18"/>
      <c r="BGE138" s="18"/>
      <c r="BGF138" s="18"/>
      <c r="BGG138" s="18"/>
      <c r="BGH138" s="18"/>
      <c r="BGI138" s="18"/>
      <c r="BGJ138" s="18"/>
      <c r="BGK138" s="18"/>
      <c r="BGL138" s="18"/>
      <c r="BGM138" s="18"/>
      <c r="BGN138" s="18"/>
      <c r="BGO138" s="18"/>
      <c r="BGP138" s="18"/>
      <c r="BGQ138" s="18"/>
      <c r="BGR138" s="18"/>
      <c r="BGS138" s="18"/>
      <c r="BGT138" s="18"/>
      <c r="BGU138" s="18"/>
      <c r="BGV138" s="18"/>
      <c r="BGW138" s="18"/>
      <c r="BGX138" s="18"/>
      <c r="BGY138" s="18"/>
      <c r="BGZ138" s="18"/>
      <c r="BHA138" s="18"/>
      <c r="BHB138" s="18"/>
      <c r="BHC138" s="18"/>
      <c r="BHD138" s="18"/>
      <c r="BHE138" s="18"/>
      <c r="BHF138" s="18"/>
      <c r="BHG138" s="18"/>
      <c r="BHH138" s="18"/>
      <c r="BHI138" s="18"/>
      <c r="BHJ138" s="18"/>
      <c r="BHK138" s="18"/>
      <c r="BHL138" s="18"/>
      <c r="BHM138" s="18"/>
      <c r="BHN138" s="18"/>
      <c r="BHO138" s="18"/>
      <c r="BHP138" s="18"/>
      <c r="BHQ138" s="18"/>
      <c r="BHR138" s="18"/>
      <c r="BHS138" s="18"/>
      <c r="BHT138" s="18"/>
      <c r="BHU138" s="18"/>
      <c r="BHV138" s="18"/>
      <c r="BHW138" s="18"/>
      <c r="BHX138" s="18"/>
      <c r="BHY138" s="18"/>
      <c r="BHZ138" s="18"/>
      <c r="BIA138" s="18"/>
      <c r="BIB138" s="18"/>
      <c r="BIC138" s="18"/>
      <c r="BID138" s="18"/>
      <c r="BIE138" s="18"/>
      <c r="BIF138" s="18"/>
      <c r="BIG138" s="18"/>
      <c r="BIH138" s="18"/>
      <c r="BII138" s="18"/>
      <c r="BIJ138" s="18"/>
      <c r="BIK138" s="18"/>
      <c r="BIL138" s="18"/>
      <c r="BIM138" s="18"/>
      <c r="BIN138" s="18"/>
      <c r="BIO138" s="18"/>
      <c r="BIP138" s="18"/>
      <c r="BIQ138" s="18"/>
      <c r="BIR138" s="18"/>
      <c r="BIS138" s="18"/>
      <c r="BIT138" s="18"/>
      <c r="BIU138" s="18"/>
      <c r="BIV138" s="18"/>
      <c r="BIW138" s="18"/>
      <c r="BIX138" s="18"/>
      <c r="BIY138" s="18"/>
      <c r="BIZ138" s="18"/>
      <c r="BJA138" s="18"/>
      <c r="BJB138" s="18"/>
      <c r="BJC138" s="18"/>
      <c r="BJD138" s="18"/>
      <c r="BJE138" s="18"/>
      <c r="BJF138" s="18"/>
      <c r="BJG138" s="18"/>
      <c r="BJH138" s="18"/>
      <c r="BJI138" s="18"/>
      <c r="BJJ138" s="18"/>
      <c r="BJK138" s="18"/>
      <c r="BJL138" s="18"/>
      <c r="BJM138" s="18"/>
      <c r="BJN138" s="18"/>
      <c r="BJO138" s="18"/>
      <c r="BJP138" s="18"/>
      <c r="BJQ138" s="18"/>
      <c r="BJR138" s="18"/>
      <c r="BJS138" s="18"/>
      <c r="BJT138" s="18"/>
      <c r="BJU138" s="18"/>
      <c r="BJV138" s="18"/>
      <c r="BJW138" s="18"/>
      <c r="BJX138" s="18"/>
      <c r="BJY138" s="18"/>
      <c r="BJZ138" s="18"/>
      <c r="BKA138" s="18"/>
      <c r="BKB138" s="18"/>
      <c r="BKC138" s="18"/>
      <c r="BKD138" s="18"/>
      <c r="BKE138" s="18"/>
      <c r="BKF138" s="18"/>
      <c r="BKG138" s="18"/>
      <c r="BKH138" s="18"/>
      <c r="BKI138" s="18"/>
      <c r="BKJ138" s="18"/>
      <c r="BKK138" s="18"/>
      <c r="BKL138" s="18"/>
      <c r="BKM138" s="18"/>
      <c r="BKN138" s="18"/>
      <c r="BKO138" s="18"/>
      <c r="BKP138" s="18"/>
      <c r="BKQ138" s="18"/>
      <c r="BKR138" s="18"/>
      <c r="BKS138" s="18"/>
      <c r="BKT138" s="18"/>
      <c r="BKU138" s="18"/>
      <c r="BKV138" s="18"/>
      <c r="BKW138" s="18"/>
      <c r="BKX138" s="18"/>
      <c r="BKY138" s="18"/>
      <c r="BKZ138" s="18"/>
      <c r="BLA138" s="18"/>
      <c r="BLB138" s="18"/>
      <c r="BLC138" s="18"/>
      <c r="BLD138" s="18"/>
      <c r="BLE138" s="18"/>
      <c r="BLF138" s="18"/>
      <c r="BLG138" s="18"/>
      <c r="BLH138" s="18"/>
      <c r="BLI138" s="18"/>
      <c r="BLJ138" s="18"/>
      <c r="BLK138" s="18"/>
      <c r="BLL138" s="18"/>
      <c r="BLM138" s="18"/>
      <c r="BLN138" s="18"/>
      <c r="BLO138" s="18"/>
      <c r="BLP138" s="18"/>
      <c r="BLQ138" s="18"/>
      <c r="BLR138" s="18"/>
      <c r="BLS138" s="18"/>
      <c r="BLT138" s="18"/>
      <c r="BLU138" s="18"/>
      <c r="BLV138" s="18"/>
      <c r="BLW138" s="18"/>
      <c r="BLX138" s="18"/>
      <c r="BLY138" s="18"/>
      <c r="BLZ138" s="18"/>
      <c r="BMA138" s="18"/>
      <c r="BMB138" s="18"/>
      <c r="BMC138" s="18"/>
      <c r="BMD138" s="18"/>
      <c r="BME138" s="18"/>
      <c r="BMF138" s="18"/>
      <c r="BMG138" s="18"/>
      <c r="BMH138" s="18"/>
      <c r="BMI138" s="18"/>
      <c r="BMJ138" s="18"/>
      <c r="BMK138" s="18"/>
      <c r="BML138" s="18"/>
      <c r="BMM138" s="18"/>
      <c r="BMN138" s="18"/>
      <c r="BMO138" s="18"/>
      <c r="BMP138" s="18"/>
      <c r="BMQ138" s="18"/>
      <c r="BMR138" s="18"/>
      <c r="BMS138" s="18"/>
      <c r="BMT138" s="18"/>
      <c r="BMU138" s="18"/>
      <c r="BMV138" s="18"/>
      <c r="BMW138" s="18"/>
      <c r="BMX138" s="18"/>
      <c r="BMY138" s="18"/>
      <c r="BMZ138" s="18"/>
      <c r="BNA138" s="18"/>
      <c r="BNB138" s="18"/>
      <c r="BNC138" s="18"/>
      <c r="BND138" s="18"/>
      <c r="BNE138" s="18"/>
      <c r="BNF138" s="18"/>
      <c r="BNG138" s="18"/>
      <c r="BNH138" s="18"/>
      <c r="BNI138" s="18"/>
      <c r="BNJ138" s="18"/>
      <c r="BNK138" s="18"/>
      <c r="BNL138" s="18"/>
      <c r="BNM138" s="18"/>
      <c r="BNN138" s="18"/>
      <c r="BNO138" s="18"/>
      <c r="BNP138" s="18"/>
      <c r="BNQ138" s="18"/>
      <c r="BNR138" s="18"/>
      <c r="BNS138" s="18"/>
      <c r="BNT138" s="18"/>
      <c r="BNU138" s="18"/>
      <c r="BNV138" s="18"/>
      <c r="BNW138" s="18"/>
      <c r="BNX138" s="18"/>
      <c r="BNY138" s="18"/>
      <c r="BNZ138" s="18"/>
      <c r="BOA138" s="18"/>
      <c r="BOB138" s="18"/>
      <c r="BOC138" s="18"/>
      <c r="BOD138" s="18"/>
      <c r="BOE138" s="18"/>
      <c r="BOF138" s="18"/>
      <c r="BOG138" s="18"/>
      <c r="BOH138" s="18"/>
      <c r="BOI138" s="18"/>
      <c r="BOJ138" s="18"/>
      <c r="BOK138" s="18"/>
      <c r="BOL138" s="18"/>
      <c r="BOM138" s="18"/>
      <c r="BON138" s="18"/>
      <c r="BOO138" s="18"/>
      <c r="BOP138" s="18"/>
      <c r="BOQ138" s="18"/>
      <c r="BOR138" s="18"/>
      <c r="BOS138" s="18"/>
      <c r="BOT138" s="18"/>
      <c r="BOU138" s="18"/>
      <c r="BOV138" s="18"/>
      <c r="BOW138" s="18"/>
      <c r="BOX138" s="18"/>
      <c r="BOY138" s="18"/>
      <c r="BOZ138" s="18"/>
      <c r="BPA138" s="18"/>
      <c r="BPB138" s="18"/>
      <c r="BPC138" s="18"/>
      <c r="BPD138" s="18"/>
      <c r="BPE138" s="18"/>
      <c r="BPF138" s="18"/>
      <c r="BPG138" s="18"/>
      <c r="BPH138" s="18"/>
      <c r="BPI138" s="18"/>
      <c r="BPJ138" s="18"/>
      <c r="BPK138" s="18"/>
      <c r="BPL138" s="18"/>
      <c r="BPM138" s="18"/>
      <c r="BPN138" s="18"/>
      <c r="BPO138" s="18"/>
      <c r="BPP138" s="18"/>
      <c r="BPQ138" s="18"/>
      <c r="BPR138" s="18"/>
      <c r="BPS138" s="18"/>
      <c r="BPT138" s="18"/>
      <c r="BPU138" s="18"/>
      <c r="BPV138" s="18"/>
      <c r="BPW138" s="18"/>
      <c r="BPX138" s="18"/>
      <c r="BPY138" s="18"/>
      <c r="BPZ138" s="18"/>
      <c r="BQA138" s="18"/>
      <c r="BQB138" s="18"/>
      <c r="BQC138" s="18"/>
      <c r="BQD138" s="18"/>
      <c r="BQE138" s="18"/>
      <c r="BQF138" s="18"/>
      <c r="BQG138" s="18"/>
      <c r="BQH138" s="18"/>
      <c r="BQI138" s="18"/>
      <c r="BQJ138" s="18"/>
      <c r="BQK138" s="18"/>
      <c r="BQL138" s="18"/>
      <c r="BQM138" s="18"/>
      <c r="BQN138" s="18"/>
      <c r="BQO138" s="18"/>
      <c r="BQP138" s="18"/>
      <c r="BQQ138" s="18"/>
      <c r="BQR138" s="18"/>
      <c r="BQS138" s="18"/>
      <c r="BQT138" s="18"/>
      <c r="BQU138" s="18"/>
      <c r="BQV138" s="18"/>
      <c r="BQW138" s="18"/>
      <c r="BQX138" s="18"/>
      <c r="BQY138" s="18"/>
      <c r="BQZ138" s="18"/>
      <c r="BRA138" s="18"/>
      <c r="BRB138" s="18"/>
      <c r="BRC138" s="18"/>
      <c r="BRD138" s="18"/>
      <c r="BRE138" s="18"/>
      <c r="BRF138" s="18"/>
      <c r="BRG138" s="18"/>
      <c r="BRH138" s="18"/>
      <c r="BRI138" s="18"/>
      <c r="BRJ138" s="18"/>
      <c r="BRK138" s="18"/>
      <c r="BRL138" s="18"/>
      <c r="BRM138" s="18"/>
      <c r="BRN138" s="18"/>
      <c r="BRO138" s="18"/>
      <c r="BRP138" s="18"/>
      <c r="BRQ138" s="18"/>
      <c r="BRR138" s="18"/>
      <c r="BRS138" s="18"/>
      <c r="BRT138" s="18"/>
      <c r="BRU138" s="18"/>
      <c r="BRV138" s="18"/>
      <c r="BRW138" s="18"/>
      <c r="BRX138" s="18"/>
      <c r="BRY138" s="18"/>
      <c r="BRZ138" s="18"/>
      <c r="BSA138" s="18"/>
      <c r="BSB138" s="18"/>
      <c r="BSC138" s="18"/>
      <c r="BSD138" s="18"/>
      <c r="BSE138" s="18"/>
      <c r="BSF138" s="18"/>
      <c r="BSG138" s="18"/>
      <c r="BSH138" s="18"/>
      <c r="BSI138" s="18"/>
      <c r="BSJ138" s="18"/>
      <c r="BSK138" s="18"/>
      <c r="BSL138" s="18"/>
      <c r="BSM138" s="18"/>
      <c r="BSN138" s="18"/>
      <c r="BSO138" s="18"/>
      <c r="BSP138" s="18"/>
      <c r="BSQ138" s="18"/>
      <c r="BSR138" s="18"/>
      <c r="BSS138" s="18"/>
      <c r="BST138" s="18"/>
      <c r="BSU138" s="18"/>
      <c r="BSV138" s="18"/>
      <c r="BSW138" s="18"/>
      <c r="BSX138" s="18"/>
      <c r="BSY138" s="18"/>
      <c r="BSZ138" s="18"/>
      <c r="BTA138" s="18"/>
      <c r="BTB138" s="18"/>
      <c r="BTC138" s="18"/>
      <c r="BTD138" s="18"/>
      <c r="BTE138" s="18"/>
      <c r="BTF138" s="18"/>
      <c r="BTG138" s="18"/>
      <c r="BTH138" s="18"/>
      <c r="BTI138" s="18"/>
      <c r="BTJ138" s="18"/>
      <c r="BTK138" s="18"/>
      <c r="BTL138" s="18"/>
      <c r="BTM138" s="18"/>
      <c r="BTN138" s="18"/>
      <c r="BTO138" s="18"/>
      <c r="BTP138" s="18"/>
      <c r="BTQ138" s="18"/>
      <c r="BTR138" s="18"/>
      <c r="BTS138" s="18"/>
      <c r="BTT138" s="18"/>
      <c r="BTU138" s="18"/>
      <c r="BTV138" s="18"/>
      <c r="BTW138" s="18"/>
      <c r="BTX138" s="18"/>
      <c r="BTY138" s="18"/>
      <c r="BTZ138" s="18"/>
      <c r="BUA138" s="18"/>
      <c r="BUB138" s="18"/>
      <c r="BUC138" s="18"/>
      <c r="BUD138" s="18"/>
      <c r="BUE138" s="18"/>
      <c r="BUF138" s="18"/>
      <c r="BUG138" s="18"/>
      <c r="BUH138" s="18"/>
      <c r="BUI138" s="18"/>
      <c r="BUJ138" s="18"/>
      <c r="BUK138" s="18"/>
      <c r="BUL138" s="18"/>
      <c r="BUM138" s="18"/>
      <c r="BUN138" s="18"/>
      <c r="BUO138" s="18"/>
      <c r="BUP138" s="18"/>
      <c r="BUQ138" s="18"/>
      <c r="BUR138" s="18"/>
      <c r="BUS138" s="18"/>
      <c r="BUT138" s="18"/>
      <c r="BUU138" s="18"/>
      <c r="BUV138" s="18"/>
      <c r="BUW138" s="18"/>
      <c r="BUX138" s="18"/>
      <c r="BUY138" s="18"/>
      <c r="BUZ138" s="18"/>
      <c r="BVA138" s="18"/>
      <c r="BVB138" s="18"/>
      <c r="BVC138" s="18"/>
      <c r="BVD138" s="18"/>
      <c r="BVE138" s="18"/>
      <c r="BVF138" s="18"/>
      <c r="BVG138" s="18"/>
      <c r="BVH138" s="18"/>
      <c r="BVI138" s="18"/>
      <c r="BVJ138" s="18"/>
      <c r="BVK138" s="18"/>
      <c r="BVL138" s="18"/>
      <c r="BVM138" s="18"/>
      <c r="BVN138" s="18"/>
      <c r="BVO138" s="18"/>
      <c r="BVP138" s="18"/>
      <c r="BVQ138" s="18"/>
      <c r="BVR138" s="18"/>
      <c r="BVS138" s="18"/>
      <c r="BVT138" s="18"/>
      <c r="BVU138" s="18"/>
      <c r="BVV138" s="18"/>
      <c r="BVW138" s="18"/>
      <c r="BVX138" s="18"/>
      <c r="BVY138" s="18"/>
      <c r="BVZ138" s="18"/>
      <c r="BWA138" s="18"/>
      <c r="BWB138" s="18"/>
      <c r="BWC138" s="18"/>
      <c r="BWD138" s="18"/>
      <c r="BWE138" s="18"/>
      <c r="BWF138" s="18"/>
      <c r="BWG138" s="18"/>
      <c r="BWH138" s="18"/>
      <c r="BWI138" s="18"/>
      <c r="BWJ138" s="18"/>
      <c r="BWK138" s="18"/>
      <c r="BWL138" s="18"/>
      <c r="BWM138" s="18"/>
      <c r="BWN138" s="18"/>
      <c r="BWO138" s="18"/>
      <c r="BWP138" s="18"/>
      <c r="BWQ138" s="18"/>
      <c r="BWR138" s="18"/>
      <c r="BWS138" s="18"/>
      <c r="BWT138" s="18"/>
      <c r="BWU138" s="18"/>
      <c r="BWV138" s="18"/>
      <c r="BWW138" s="18"/>
      <c r="BWX138" s="18"/>
      <c r="BWY138" s="18"/>
      <c r="BWZ138" s="18"/>
      <c r="BXA138" s="18"/>
      <c r="BXB138" s="18"/>
      <c r="BXC138" s="18"/>
      <c r="BXD138" s="18"/>
      <c r="BXE138" s="18"/>
      <c r="BXF138" s="18"/>
      <c r="BXG138" s="18"/>
      <c r="BXH138" s="18"/>
      <c r="BXI138" s="18"/>
      <c r="BXJ138" s="18"/>
      <c r="BXK138" s="18"/>
      <c r="BXL138" s="18"/>
      <c r="BXM138" s="18"/>
      <c r="BXN138" s="18"/>
      <c r="BXO138" s="18"/>
      <c r="BXP138" s="18"/>
      <c r="BXQ138" s="18"/>
      <c r="BXR138" s="18"/>
      <c r="BXS138" s="18"/>
      <c r="BXT138" s="18"/>
      <c r="BXU138" s="18"/>
      <c r="BXV138" s="18"/>
      <c r="BXW138" s="18"/>
      <c r="BXX138" s="18"/>
      <c r="BXY138" s="18"/>
      <c r="BXZ138" s="18"/>
      <c r="BYA138" s="18"/>
      <c r="BYB138" s="18"/>
      <c r="BYC138" s="18"/>
      <c r="BYD138" s="18"/>
      <c r="BYE138" s="18"/>
      <c r="BYF138" s="18"/>
      <c r="BYG138" s="18"/>
      <c r="BYH138" s="18"/>
      <c r="BYI138" s="18"/>
      <c r="BYJ138" s="18"/>
      <c r="BYK138" s="18"/>
      <c r="BYL138" s="18"/>
      <c r="BYM138" s="18"/>
      <c r="BYN138" s="18"/>
      <c r="BYO138" s="18"/>
      <c r="BYP138" s="18"/>
      <c r="BYQ138" s="18"/>
      <c r="BYR138" s="18"/>
      <c r="BYS138" s="18"/>
      <c r="BYT138" s="18"/>
      <c r="BYU138" s="18"/>
      <c r="BYV138" s="18"/>
      <c r="BYW138" s="18"/>
      <c r="BYX138" s="18"/>
      <c r="BYY138" s="18"/>
      <c r="BYZ138" s="18"/>
      <c r="BZA138" s="18"/>
      <c r="BZB138" s="18"/>
      <c r="BZC138" s="18"/>
      <c r="BZD138" s="18"/>
      <c r="BZE138" s="18"/>
      <c r="BZF138" s="18"/>
      <c r="BZG138" s="18"/>
      <c r="BZH138" s="18"/>
      <c r="BZI138" s="18"/>
      <c r="BZJ138" s="18"/>
      <c r="BZK138" s="18"/>
      <c r="BZL138" s="18"/>
      <c r="BZM138" s="18"/>
      <c r="BZN138" s="18"/>
      <c r="BZO138" s="18"/>
      <c r="BZP138" s="18"/>
      <c r="BZQ138" s="18"/>
      <c r="BZR138" s="18"/>
      <c r="BZS138" s="18"/>
      <c r="BZT138" s="18"/>
      <c r="BZU138" s="18"/>
      <c r="BZV138" s="18"/>
      <c r="BZW138" s="18"/>
      <c r="BZX138" s="18"/>
      <c r="BZY138" s="18"/>
      <c r="BZZ138" s="18"/>
      <c r="CAA138" s="18"/>
      <c r="CAB138" s="18"/>
      <c r="CAC138" s="18"/>
      <c r="CAD138" s="18"/>
      <c r="CAE138" s="18"/>
      <c r="CAF138" s="18"/>
      <c r="CAG138" s="18"/>
      <c r="CAH138" s="18"/>
      <c r="CAI138" s="18"/>
      <c r="CAJ138" s="18"/>
      <c r="CAK138" s="18"/>
      <c r="CAL138" s="18"/>
      <c r="CAM138" s="18"/>
      <c r="CAN138" s="18"/>
      <c r="CAO138" s="18"/>
      <c r="CAP138" s="18"/>
      <c r="CAQ138" s="18"/>
      <c r="CAR138" s="18"/>
      <c r="CAS138" s="18"/>
      <c r="CAT138" s="18"/>
      <c r="CAU138" s="18"/>
      <c r="CAV138" s="18"/>
      <c r="CAW138" s="18"/>
      <c r="CAX138" s="18"/>
      <c r="CAY138" s="18"/>
      <c r="CAZ138" s="18"/>
      <c r="CBA138" s="18"/>
      <c r="CBB138" s="18"/>
      <c r="CBC138" s="18"/>
      <c r="CBD138" s="18"/>
      <c r="CBE138" s="18"/>
      <c r="CBF138" s="18"/>
      <c r="CBG138" s="18"/>
      <c r="CBH138" s="18"/>
      <c r="CBI138" s="18"/>
      <c r="CBJ138" s="18"/>
      <c r="CBK138" s="18"/>
      <c r="CBL138" s="18"/>
      <c r="CBM138" s="18"/>
      <c r="CBN138" s="18"/>
      <c r="CBO138" s="18"/>
      <c r="CBP138" s="18"/>
      <c r="CBQ138" s="18"/>
      <c r="CBR138" s="18"/>
      <c r="CBS138" s="18"/>
      <c r="CBT138" s="18"/>
      <c r="CBU138" s="18"/>
      <c r="CBV138" s="18"/>
      <c r="CBW138" s="18"/>
      <c r="CBX138" s="18"/>
      <c r="CBY138" s="18"/>
      <c r="CBZ138" s="18"/>
      <c r="CCA138" s="18"/>
      <c r="CCB138" s="18"/>
      <c r="CCC138" s="18"/>
      <c r="CCD138" s="18"/>
      <c r="CCE138" s="18"/>
      <c r="CCF138" s="18"/>
      <c r="CCG138" s="18"/>
      <c r="CCH138" s="18"/>
      <c r="CCI138" s="18"/>
      <c r="CCJ138" s="18"/>
      <c r="CCK138" s="18"/>
      <c r="CCL138" s="18"/>
      <c r="CCM138" s="18"/>
      <c r="CCN138" s="18"/>
      <c r="CCO138" s="18"/>
      <c r="CCP138" s="18"/>
      <c r="CCQ138" s="18"/>
      <c r="CCR138" s="18"/>
      <c r="CCS138" s="18"/>
      <c r="CCT138" s="18"/>
      <c r="CCU138" s="18"/>
      <c r="CCV138" s="18"/>
      <c r="CCW138" s="18"/>
      <c r="CCX138" s="18"/>
      <c r="CCY138" s="18"/>
      <c r="CCZ138" s="18"/>
      <c r="CDA138" s="18"/>
      <c r="CDB138" s="18"/>
      <c r="CDC138" s="18"/>
      <c r="CDD138" s="18"/>
      <c r="CDE138" s="18"/>
      <c r="CDF138" s="18"/>
      <c r="CDG138" s="18"/>
      <c r="CDH138" s="18"/>
      <c r="CDI138" s="18"/>
      <c r="CDJ138" s="18"/>
      <c r="CDK138" s="18"/>
      <c r="CDL138" s="18"/>
      <c r="CDM138" s="18"/>
      <c r="CDN138" s="18"/>
      <c r="CDO138" s="18"/>
      <c r="CDP138" s="18"/>
      <c r="CDQ138" s="18"/>
      <c r="CDR138" s="18"/>
      <c r="CDS138" s="18"/>
      <c r="CDT138" s="18"/>
      <c r="CDU138" s="18"/>
      <c r="CDV138" s="18"/>
      <c r="CDW138" s="18"/>
      <c r="CDX138" s="18"/>
      <c r="CDY138" s="18"/>
      <c r="CDZ138" s="18"/>
      <c r="CEA138" s="18"/>
      <c r="CEB138" s="18"/>
      <c r="CEC138" s="18"/>
      <c r="CED138" s="18"/>
      <c r="CEE138" s="18"/>
      <c r="CEF138" s="18"/>
      <c r="CEG138" s="18"/>
      <c r="CEH138" s="18"/>
      <c r="CEI138" s="18"/>
      <c r="CEJ138" s="18"/>
      <c r="CEK138" s="18"/>
      <c r="CEL138" s="18"/>
      <c r="CEM138" s="18"/>
      <c r="CEN138" s="18"/>
      <c r="CEO138" s="18"/>
      <c r="CEP138" s="18"/>
      <c r="CEQ138" s="18"/>
      <c r="CER138" s="18"/>
      <c r="CES138" s="18"/>
      <c r="CET138" s="18"/>
      <c r="CEU138" s="18"/>
      <c r="CEV138" s="18"/>
      <c r="CEW138" s="18"/>
      <c r="CEX138" s="18"/>
      <c r="CEY138" s="18"/>
      <c r="CEZ138" s="18"/>
      <c r="CFA138" s="18"/>
      <c r="CFB138" s="18"/>
      <c r="CFC138" s="18"/>
      <c r="CFD138" s="18"/>
      <c r="CFE138" s="18"/>
      <c r="CFF138" s="18"/>
      <c r="CFG138" s="18"/>
      <c r="CFH138" s="18"/>
      <c r="CFI138" s="18"/>
      <c r="CFJ138" s="18"/>
      <c r="CFK138" s="18"/>
      <c r="CFL138" s="18"/>
      <c r="CFM138" s="18"/>
      <c r="CFN138" s="18"/>
      <c r="CFO138" s="18"/>
      <c r="CFP138" s="18"/>
      <c r="CFQ138" s="18"/>
      <c r="CFR138" s="18"/>
      <c r="CFS138" s="18"/>
      <c r="CFT138" s="18"/>
      <c r="CFU138" s="18"/>
      <c r="CFV138" s="18"/>
      <c r="CFW138" s="18"/>
      <c r="CFX138" s="18"/>
      <c r="CFY138" s="18"/>
      <c r="CFZ138" s="18"/>
      <c r="CGA138" s="18"/>
      <c r="CGB138" s="18"/>
      <c r="CGC138" s="18"/>
      <c r="CGD138" s="18"/>
      <c r="CGE138" s="18"/>
      <c r="CGF138" s="18"/>
      <c r="CGG138" s="18"/>
      <c r="CGH138" s="18"/>
      <c r="CGI138" s="18"/>
      <c r="CGJ138" s="18"/>
      <c r="CGK138" s="18"/>
      <c r="CGL138" s="18"/>
      <c r="CGM138" s="18"/>
      <c r="CGN138" s="18"/>
      <c r="CGO138" s="18"/>
      <c r="CGP138" s="18"/>
      <c r="CGQ138" s="18"/>
      <c r="CGR138" s="18"/>
      <c r="CGS138" s="18"/>
      <c r="CGT138" s="18"/>
      <c r="CGU138" s="18"/>
      <c r="CGV138" s="18"/>
      <c r="CGW138" s="18"/>
      <c r="CGX138" s="18"/>
      <c r="CGY138" s="18"/>
      <c r="CGZ138" s="18"/>
      <c r="CHA138" s="18"/>
      <c r="CHB138" s="18"/>
      <c r="CHC138" s="18"/>
      <c r="CHD138" s="18"/>
      <c r="CHE138" s="18"/>
      <c r="CHF138" s="18"/>
      <c r="CHG138" s="18"/>
      <c r="CHH138" s="18"/>
      <c r="CHI138" s="18"/>
      <c r="CHJ138" s="18"/>
      <c r="CHK138" s="18"/>
      <c r="CHL138" s="18"/>
      <c r="CHM138" s="18"/>
      <c r="CHN138" s="18"/>
      <c r="CHO138" s="18"/>
      <c r="CHP138" s="18"/>
      <c r="CHQ138" s="18"/>
      <c r="CHR138" s="18"/>
      <c r="CHS138" s="18"/>
      <c r="CHT138" s="18"/>
      <c r="CHU138" s="18"/>
      <c r="CHV138" s="18"/>
      <c r="CHW138" s="18"/>
      <c r="CHX138" s="18"/>
      <c r="CHY138" s="18"/>
      <c r="CHZ138" s="18"/>
      <c r="CIA138" s="18"/>
      <c r="CIB138" s="18"/>
      <c r="CIC138" s="18"/>
      <c r="CID138" s="18"/>
      <c r="CIE138" s="18"/>
      <c r="CIF138" s="18"/>
      <c r="CIG138" s="18"/>
      <c r="CIH138" s="18"/>
      <c r="CII138" s="18"/>
      <c r="CIJ138" s="18"/>
      <c r="CIK138" s="18"/>
      <c r="CIL138" s="18"/>
      <c r="CIM138" s="18"/>
      <c r="CIN138" s="18"/>
      <c r="CIO138" s="18"/>
      <c r="CIP138" s="18"/>
      <c r="CIQ138" s="18"/>
      <c r="CIR138" s="18"/>
      <c r="CIS138" s="18"/>
      <c r="CIT138" s="18"/>
      <c r="CIU138" s="18"/>
      <c r="CIV138" s="18"/>
      <c r="CIW138" s="18"/>
      <c r="CIX138" s="18"/>
      <c r="CIY138" s="18"/>
      <c r="CIZ138" s="18"/>
      <c r="CJA138" s="18"/>
      <c r="CJB138" s="18"/>
      <c r="CJC138" s="18"/>
      <c r="CJD138" s="18"/>
      <c r="CJE138" s="18"/>
      <c r="CJF138" s="18"/>
      <c r="CJG138" s="18"/>
      <c r="CJH138" s="18"/>
      <c r="CJI138" s="18"/>
      <c r="CJJ138" s="18"/>
      <c r="CJK138" s="18"/>
      <c r="CJL138" s="18"/>
      <c r="CJM138" s="18"/>
      <c r="CJN138" s="18"/>
      <c r="CJO138" s="18"/>
      <c r="CJP138" s="18"/>
      <c r="CJQ138" s="18"/>
      <c r="CJR138" s="18"/>
      <c r="CJS138" s="18"/>
      <c r="CJT138" s="18"/>
      <c r="CJU138" s="18"/>
      <c r="CJV138" s="18"/>
      <c r="CJW138" s="18"/>
      <c r="CJX138" s="18"/>
      <c r="CJY138" s="18"/>
      <c r="CJZ138" s="18"/>
      <c r="CKA138" s="18"/>
      <c r="CKB138" s="18"/>
      <c r="CKC138" s="18"/>
      <c r="CKD138" s="18"/>
      <c r="CKE138" s="18"/>
      <c r="CKF138" s="18"/>
      <c r="CKG138" s="18"/>
      <c r="CKH138" s="18"/>
      <c r="CKI138" s="18"/>
      <c r="CKJ138" s="18"/>
      <c r="CKK138" s="18"/>
      <c r="CKL138" s="18"/>
      <c r="CKM138" s="18"/>
      <c r="CKN138" s="18"/>
      <c r="CKO138" s="18"/>
      <c r="CKP138" s="18"/>
      <c r="CKQ138" s="18"/>
      <c r="CKR138" s="18"/>
      <c r="CKS138" s="18"/>
      <c r="CKT138" s="18"/>
      <c r="CKU138" s="18"/>
      <c r="CKV138" s="18"/>
      <c r="CKW138" s="18"/>
      <c r="CKX138" s="18"/>
      <c r="CKY138" s="18"/>
      <c r="CKZ138" s="18"/>
      <c r="CLA138" s="18"/>
      <c r="CLB138" s="18"/>
      <c r="CLC138" s="18"/>
      <c r="CLD138" s="18"/>
      <c r="CLE138" s="18"/>
      <c r="CLF138" s="18"/>
      <c r="CLG138" s="18"/>
      <c r="CLH138" s="18"/>
      <c r="CLI138" s="18"/>
      <c r="CLJ138" s="18"/>
      <c r="CLK138" s="18"/>
      <c r="CLL138" s="18"/>
      <c r="CLM138" s="18"/>
      <c r="CLN138" s="18"/>
      <c r="CLO138" s="18"/>
      <c r="CLP138" s="18"/>
      <c r="CLQ138" s="18"/>
      <c r="CLR138" s="18"/>
      <c r="CLS138" s="18"/>
      <c r="CLT138" s="18"/>
      <c r="CLU138" s="18"/>
      <c r="CLV138" s="18"/>
      <c r="CLW138" s="18"/>
      <c r="CLX138" s="18"/>
      <c r="CLY138" s="18"/>
      <c r="CLZ138" s="18"/>
      <c r="CMA138" s="18"/>
      <c r="CMB138" s="18"/>
      <c r="CMC138" s="18"/>
      <c r="CMD138" s="18"/>
      <c r="CME138" s="18"/>
      <c r="CMF138" s="18"/>
      <c r="CMG138" s="18"/>
      <c r="CMH138" s="18"/>
      <c r="CMI138" s="18"/>
      <c r="CMJ138" s="18"/>
      <c r="CMK138" s="18"/>
      <c r="CML138" s="18"/>
      <c r="CMM138" s="18"/>
      <c r="CMN138" s="18"/>
      <c r="CMO138" s="18"/>
      <c r="CMP138" s="18"/>
      <c r="CMQ138" s="18"/>
      <c r="CMR138" s="18"/>
      <c r="CMS138" s="18"/>
      <c r="CMT138" s="18"/>
      <c r="CMU138" s="18"/>
      <c r="CMV138" s="18"/>
      <c r="CMW138" s="18"/>
      <c r="CMX138" s="18"/>
      <c r="CMY138" s="18"/>
      <c r="CMZ138" s="18"/>
      <c r="CNA138" s="18"/>
      <c r="CNB138" s="18"/>
      <c r="CNC138" s="18"/>
      <c r="CND138" s="18"/>
      <c r="CNE138" s="18"/>
      <c r="CNF138" s="18"/>
      <c r="CNG138" s="18"/>
      <c r="CNH138" s="18"/>
      <c r="CNI138" s="18"/>
      <c r="CNJ138" s="18"/>
      <c r="CNK138" s="18"/>
      <c r="CNL138" s="18"/>
      <c r="CNM138" s="18"/>
      <c r="CNN138" s="18"/>
      <c r="CNO138" s="18"/>
      <c r="CNP138" s="18"/>
      <c r="CNQ138" s="18"/>
      <c r="CNR138" s="18"/>
      <c r="CNS138" s="18"/>
      <c r="CNT138" s="18"/>
      <c r="CNU138" s="18"/>
      <c r="CNV138" s="18"/>
      <c r="CNW138" s="18"/>
      <c r="CNX138" s="18"/>
      <c r="CNY138" s="18"/>
      <c r="CNZ138" s="18"/>
      <c r="COA138" s="18"/>
      <c r="COB138" s="18"/>
      <c r="COC138" s="18"/>
      <c r="COD138" s="18"/>
      <c r="COE138" s="18"/>
      <c r="COF138" s="18"/>
      <c r="COG138" s="18"/>
      <c r="COH138" s="18"/>
      <c r="COI138" s="18"/>
      <c r="COJ138" s="18"/>
      <c r="COK138" s="18"/>
      <c r="COL138" s="18"/>
      <c r="COM138" s="18"/>
      <c r="CON138" s="18"/>
      <c r="COO138" s="18"/>
      <c r="COP138" s="18"/>
      <c r="COQ138" s="18"/>
      <c r="COR138" s="18"/>
      <c r="COS138" s="18"/>
      <c r="COT138" s="18"/>
      <c r="COU138" s="18"/>
      <c r="COV138" s="18"/>
      <c r="COW138" s="18"/>
      <c r="COX138" s="18"/>
      <c r="COY138" s="18"/>
      <c r="COZ138" s="18"/>
      <c r="CPA138" s="18"/>
      <c r="CPB138" s="18"/>
      <c r="CPC138" s="18"/>
      <c r="CPD138" s="18"/>
      <c r="CPE138" s="18"/>
      <c r="CPF138" s="18"/>
      <c r="CPG138" s="18"/>
      <c r="CPH138" s="18"/>
      <c r="CPI138" s="18"/>
      <c r="CPJ138" s="18"/>
      <c r="CPK138" s="18"/>
      <c r="CPL138" s="18"/>
      <c r="CPM138" s="18"/>
      <c r="CPN138" s="18"/>
      <c r="CPO138" s="18"/>
      <c r="CPP138" s="18"/>
      <c r="CPQ138" s="18"/>
      <c r="CPR138" s="18"/>
      <c r="CPS138" s="18"/>
      <c r="CPT138" s="18"/>
      <c r="CPU138" s="18"/>
      <c r="CPV138" s="18"/>
      <c r="CPW138" s="18"/>
      <c r="CPX138" s="18"/>
      <c r="CPY138" s="18"/>
      <c r="CPZ138" s="18"/>
      <c r="CQA138" s="18"/>
      <c r="CQB138" s="18"/>
      <c r="CQC138" s="18"/>
      <c r="CQD138" s="18"/>
      <c r="CQE138" s="18"/>
      <c r="CQF138" s="18"/>
      <c r="CQG138" s="18"/>
      <c r="CQH138" s="18"/>
      <c r="CQI138" s="18"/>
      <c r="CQJ138" s="18"/>
      <c r="CQK138" s="18"/>
      <c r="CQL138" s="18"/>
      <c r="CQM138" s="18"/>
      <c r="CQN138" s="18"/>
      <c r="CQO138" s="18"/>
      <c r="CQP138" s="18"/>
      <c r="CQQ138" s="18"/>
      <c r="CQR138" s="18"/>
      <c r="CQS138" s="18"/>
      <c r="CQT138" s="18"/>
      <c r="CQU138" s="18"/>
      <c r="CQV138" s="18"/>
      <c r="CQW138" s="18"/>
      <c r="CQX138" s="18"/>
      <c r="CQY138" s="18"/>
      <c r="CQZ138" s="18"/>
      <c r="CRA138" s="18"/>
      <c r="CRB138" s="18"/>
      <c r="CRC138" s="18"/>
      <c r="CRD138" s="18"/>
      <c r="CRE138" s="18"/>
      <c r="CRF138" s="18"/>
      <c r="CRG138" s="18"/>
      <c r="CRH138" s="18"/>
      <c r="CRI138" s="18"/>
      <c r="CRJ138" s="18"/>
      <c r="CRK138" s="18"/>
      <c r="CRL138" s="18"/>
      <c r="CRM138" s="18"/>
      <c r="CRN138" s="18"/>
      <c r="CRO138" s="18"/>
      <c r="CRP138" s="18"/>
      <c r="CRQ138" s="18"/>
      <c r="CRR138" s="18"/>
      <c r="CRS138" s="18"/>
      <c r="CRT138" s="18"/>
      <c r="CRU138" s="18"/>
      <c r="CRV138" s="18"/>
      <c r="CRW138" s="18"/>
      <c r="CRX138" s="18"/>
      <c r="CRY138" s="18"/>
      <c r="CRZ138" s="18"/>
      <c r="CSA138" s="18"/>
      <c r="CSB138" s="18"/>
      <c r="CSC138" s="18"/>
      <c r="CSD138" s="18"/>
      <c r="CSE138" s="18"/>
      <c r="CSF138" s="18"/>
      <c r="CSG138" s="18"/>
      <c r="CSH138" s="18"/>
      <c r="CSI138" s="18"/>
      <c r="CSJ138" s="18"/>
      <c r="CSK138" s="18"/>
      <c r="CSL138" s="18"/>
      <c r="CSM138" s="18"/>
      <c r="CSN138" s="18"/>
      <c r="CSO138" s="18"/>
      <c r="CSP138" s="18"/>
      <c r="CSQ138" s="18"/>
      <c r="CSR138" s="18"/>
      <c r="CSS138" s="18"/>
      <c r="CST138" s="18"/>
      <c r="CSU138" s="18"/>
      <c r="CSV138" s="18"/>
      <c r="CSW138" s="18"/>
      <c r="CSX138" s="18"/>
      <c r="CSY138" s="18"/>
      <c r="CSZ138" s="18"/>
      <c r="CTA138" s="18"/>
      <c r="CTB138" s="18"/>
      <c r="CTC138" s="18"/>
      <c r="CTD138" s="18"/>
      <c r="CTE138" s="18"/>
      <c r="CTF138" s="18"/>
      <c r="CTG138" s="18"/>
      <c r="CTH138" s="18"/>
      <c r="CTI138" s="18"/>
      <c r="CTJ138" s="18"/>
      <c r="CTK138" s="18"/>
      <c r="CTL138" s="18"/>
      <c r="CTM138" s="18"/>
      <c r="CTN138" s="18"/>
      <c r="CTO138" s="18"/>
      <c r="CTP138" s="18"/>
      <c r="CTQ138" s="18"/>
      <c r="CTR138" s="18"/>
      <c r="CTS138" s="18"/>
      <c r="CTT138" s="18"/>
      <c r="CTU138" s="18"/>
      <c r="CTV138" s="18"/>
      <c r="CTW138" s="18"/>
      <c r="CTX138" s="18"/>
      <c r="CTY138" s="18"/>
      <c r="CTZ138" s="18"/>
      <c r="CUA138" s="18"/>
      <c r="CUB138" s="18"/>
      <c r="CUC138" s="18"/>
      <c r="CUD138" s="18"/>
      <c r="CUE138" s="18"/>
      <c r="CUF138" s="18"/>
      <c r="CUG138" s="18"/>
      <c r="CUH138" s="18"/>
      <c r="CUI138" s="18"/>
      <c r="CUJ138" s="18"/>
      <c r="CUK138" s="18"/>
      <c r="CUL138" s="18"/>
      <c r="CUM138" s="18"/>
      <c r="CUN138" s="18"/>
      <c r="CUO138" s="18"/>
      <c r="CUP138" s="18"/>
      <c r="CUQ138" s="18"/>
      <c r="CUR138" s="18"/>
      <c r="CUS138" s="18"/>
      <c r="CUT138" s="18"/>
      <c r="CUU138" s="18"/>
      <c r="CUV138" s="18"/>
      <c r="CUW138" s="18"/>
      <c r="CUX138" s="18"/>
      <c r="CUY138" s="18"/>
      <c r="CUZ138" s="18"/>
      <c r="CVA138" s="18"/>
      <c r="CVB138" s="18"/>
      <c r="CVC138" s="18"/>
      <c r="CVD138" s="18"/>
      <c r="CVE138" s="18"/>
      <c r="CVF138" s="18"/>
      <c r="CVG138" s="18"/>
      <c r="CVH138" s="18"/>
      <c r="CVI138" s="18"/>
      <c r="CVJ138" s="18"/>
      <c r="CVK138" s="18"/>
      <c r="CVL138" s="18"/>
      <c r="CVM138" s="18"/>
      <c r="CVN138" s="18"/>
      <c r="CVO138" s="18"/>
      <c r="CVP138" s="18"/>
      <c r="CVQ138" s="18"/>
      <c r="CVR138" s="18"/>
      <c r="CVS138" s="18"/>
      <c r="CVT138" s="18"/>
      <c r="CVU138" s="18"/>
      <c r="CVV138" s="18"/>
      <c r="CVW138" s="18"/>
      <c r="CVX138" s="18"/>
      <c r="CVY138" s="18"/>
      <c r="CVZ138" s="18"/>
      <c r="CWA138" s="18"/>
      <c r="CWB138" s="18"/>
      <c r="CWC138" s="18"/>
      <c r="CWD138" s="18"/>
      <c r="CWE138" s="18"/>
      <c r="CWF138" s="18"/>
      <c r="CWG138" s="18"/>
      <c r="CWH138" s="18"/>
      <c r="CWI138" s="18"/>
      <c r="CWJ138" s="18"/>
      <c r="CWK138" s="18"/>
      <c r="CWL138" s="18"/>
      <c r="CWM138" s="18"/>
      <c r="CWN138" s="18"/>
      <c r="CWO138" s="18"/>
      <c r="CWP138" s="18"/>
      <c r="CWQ138" s="18"/>
      <c r="CWR138" s="18"/>
      <c r="CWS138" s="18"/>
      <c r="CWT138" s="18"/>
      <c r="CWU138" s="18"/>
      <c r="CWV138" s="18"/>
      <c r="CWW138" s="18"/>
      <c r="CWX138" s="18"/>
      <c r="CWY138" s="18"/>
      <c r="CWZ138" s="18"/>
      <c r="CXA138" s="18"/>
      <c r="CXB138" s="18"/>
      <c r="CXC138" s="18"/>
      <c r="CXD138" s="18"/>
      <c r="CXE138" s="18"/>
      <c r="CXF138" s="18"/>
      <c r="CXG138" s="18"/>
      <c r="CXH138" s="18"/>
      <c r="CXI138" s="18"/>
      <c r="CXJ138" s="18"/>
      <c r="CXK138" s="18"/>
      <c r="CXL138" s="18"/>
      <c r="CXM138" s="18"/>
      <c r="CXN138" s="18"/>
      <c r="CXO138" s="18"/>
      <c r="CXP138" s="18"/>
      <c r="CXQ138" s="18"/>
      <c r="CXR138" s="18"/>
      <c r="CXS138" s="18"/>
      <c r="CXT138" s="18"/>
      <c r="CXU138" s="18"/>
      <c r="CXV138" s="18"/>
      <c r="CXW138" s="18"/>
      <c r="CXX138" s="18"/>
      <c r="CXY138" s="18"/>
      <c r="CXZ138" s="18"/>
      <c r="CYA138" s="18"/>
      <c r="CYB138" s="18"/>
      <c r="CYC138" s="18"/>
      <c r="CYD138" s="18"/>
      <c r="CYE138" s="18"/>
      <c r="CYF138" s="18"/>
      <c r="CYG138" s="18"/>
      <c r="CYH138" s="18"/>
      <c r="CYI138" s="18"/>
      <c r="CYJ138" s="18"/>
      <c r="CYK138" s="18"/>
      <c r="CYL138" s="18"/>
      <c r="CYM138" s="18"/>
      <c r="CYN138" s="18"/>
      <c r="CYO138" s="18"/>
      <c r="CYP138" s="18"/>
      <c r="CYQ138" s="18"/>
      <c r="CYR138" s="18"/>
      <c r="CYS138" s="18"/>
      <c r="CYT138" s="18"/>
      <c r="CYU138" s="18"/>
      <c r="CYV138" s="18"/>
      <c r="CYW138" s="18"/>
      <c r="CYX138" s="18"/>
      <c r="CYY138" s="18"/>
      <c r="CYZ138" s="18"/>
      <c r="CZA138" s="18"/>
      <c r="CZB138" s="18"/>
      <c r="CZC138" s="18"/>
      <c r="CZD138" s="18"/>
      <c r="CZE138" s="18"/>
      <c r="CZF138" s="18"/>
      <c r="CZG138" s="18"/>
      <c r="CZH138" s="18"/>
      <c r="CZI138" s="18"/>
      <c r="CZJ138" s="18"/>
      <c r="CZK138" s="18"/>
      <c r="CZL138" s="18"/>
      <c r="CZM138" s="18"/>
      <c r="CZN138" s="18"/>
      <c r="CZO138" s="18"/>
      <c r="CZP138" s="18"/>
      <c r="CZQ138" s="18"/>
      <c r="CZR138" s="18"/>
      <c r="CZS138" s="18"/>
      <c r="CZT138" s="18"/>
      <c r="CZU138" s="18"/>
      <c r="CZV138" s="18"/>
      <c r="CZW138" s="18"/>
      <c r="CZX138" s="18"/>
      <c r="CZY138" s="18"/>
      <c r="CZZ138" s="18"/>
      <c r="DAA138" s="18"/>
      <c r="DAB138" s="18"/>
      <c r="DAC138" s="18"/>
      <c r="DAD138" s="18"/>
      <c r="DAE138" s="18"/>
      <c r="DAF138" s="18"/>
      <c r="DAG138" s="18"/>
      <c r="DAH138" s="18"/>
      <c r="DAI138" s="18"/>
      <c r="DAJ138" s="18"/>
      <c r="DAK138" s="18"/>
      <c r="DAL138" s="18"/>
      <c r="DAM138" s="18"/>
      <c r="DAN138" s="18"/>
      <c r="DAO138" s="18"/>
      <c r="DAP138" s="18"/>
      <c r="DAQ138" s="18"/>
      <c r="DAR138" s="18"/>
      <c r="DAS138" s="18"/>
      <c r="DAT138" s="18"/>
      <c r="DAU138" s="18"/>
      <c r="DAV138" s="18"/>
      <c r="DAW138" s="18"/>
      <c r="DAX138" s="18"/>
      <c r="DAY138" s="18"/>
      <c r="DAZ138" s="18"/>
      <c r="DBA138" s="18"/>
      <c r="DBB138" s="18"/>
      <c r="DBC138" s="18"/>
      <c r="DBD138" s="18"/>
      <c r="DBE138" s="18"/>
      <c r="DBF138" s="18"/>
      <c r="DBG138" s="18"/>
      <c r="DBH138" s="18"/>
      <c r="DBI138" s="18"/>
      <c r="DBJ138" s="18"/>
      <c r="DBK138" s="18"/>
      <c r="DBL138" s="18"/>
      <c r="DBM138" s="18"/>
      <c r="DBN138" s="18"/>
      <c r="DBO138" s="18"/>
      <c r="DBP138" s="18"/>
      <c r="DBQ138" s="18"/>
      <c r="DBR138" s="18"/>
      <c r="DBS138" s="18"/>
      <c r="DBT138" s="18"/>
      <c r="DBU138" s="18"/>
      <c r="DBV138" s="18"/>
      <c r="DBW138" s="18"/>
      <c r="DBX138" s="18"/>
      <c r="DBY138" s="18"/>
      <c r="DBZ138" s="18"/>
      <c r="DCA138" s="18"/>
      <c r="DCB138" s="18"/>
      <c r="DCC138" s="18"/>
      <c r="DCD138" s="18"/>
      <c r="DCE138" s="18"/>
      <c r="DCF138" s="18"/>
      <c r="DCG138" s="18"/>
      <c r="DCH138" s="18"/>
      <c r="DCI138" s="18"/>
      <c r="DCJ138" s="18"/>
      <c r="DCK138" s="18"/>
      <c r="DCL138" s="18"/>
      <c r="DCM138" s="18"/>
      <c r="DCN138" s="18"/>
      <c r="DCO138" s="18"/>
      <c r="DCP138" s="18"/>
      <c r="DCQ138" s="18"/>
      <c r="DCR138" s="18"/>
      <c r="DCS138" s="18"/>
      <c r="DCT138" s="18"/>
      <c r="DCU138" s="18"/>
      <c r="DCV138" s="18"/>
      <c r="DCW138" s="18"/>
      <c r="DCX138" s="18"/>
      <c r="DCY138" s="18"/>
      <c r="DCZ138" s="18"/>
      <c r="DDA138" s="18"/>
      <c r="DDB138" s="18"/>
      <c r="DDC138" s="18"/>
      <c r="DDD138" s="18"/>
      <c r="DDE138" s="18"/>
      <c r="DDF138" s="18"/>
      <c r="DDG138" s="18"/>
      <c r="DDH138" s="18"/>
      <c r="DDI138" s="18"/>
      <c r="DDJ138" s="18"/>
      <c r="DDK138" s="18"/>
      <c r="DDL138" s="18"/>
      <c r="DDM138" s="18"/>
      <c r="DDN138" s="18"/>
      <c r="DDO138" s="18"/>
      <c r="DDP138" s="18"/>
      <c r="DDQ138" s="18"/>
      <c r="DDR138" s="18"/>
      <c r="DDS138" s="18"/>
      <c r="DDT138" s="18"/>
      <c r="DDU138" s="18"/>
      <c r="DDV138" s="18"/>
      <c r="DDW138" s="18"/>
      <c r="DDX138" s="18"/>
      <c r="DDY138" s="18"/>
      <c r="DDZ138" s="18"/>
      <c r="DEA138" s="18"/>
      <c r="DEB138" s="18"/>
      <c r="DEC138" s="18"/>
      <c r="DED138" s="18"/>
      <c r="DEE138" s="18"/>
      <c r="DEF138" s="18"/>
      <c r="DEG138" s="18"/>
      <c r="DEH138" s="18"/>
      <c r="DEI138" s="18"/>
      <c r="DEJ138" s="18"/>
      <c r="DEK138" s="18"/>
      <c r="DEL138" s="18"/>
      <c r="DEM138" s="18"/>
      <c r="DEN138" s="18"/>
      <c r="DEO138" s="18"/>
      <c r="DEP138" s="18"/>
      <c r="DEQ138" s="18"/>
      <c r="DER138" s="18"/>
      <c r="DES138" s="18"/>
      <c r="DET138" s="18"/>
      <c r="DEU138" s="18"/>
      <c r="DEV138" s="18"/>
      <c r="DEW138" s="18"/>
      <c r="DEX138" s="18"/>
      <c r="DEY138" s="18"/>
      <c r="DEZ138" s="18"/>
      <c r="DFA138" s="18"/>
      <c r="DFB138" s="18"/>
      <c r="DFC138" s="18"/>
      <c r="DFD138" s="18"/>
      <c r="DFE138" s="18"/>
      <c r="DFF138" s="18"/>
      <c r="DFG138" s="18"/>
      <c r="DFH138" s="18"/>
      <c r="DFI138" s="18"/>
      <c r="DFJ138" s="18"/>
      <c r="DFK138" s="18"/>
      <c r="DFL138" s="18"/>
      <c r="DFM138" s="18"/>
      <c r="DFN138" s="18"/>
      <c r="DFO138" s="18"/>
      <c r="DFP138" s="18"/>
      <c r="DFQ138" s="18"/>
      <c r="DFR138" s="18"/>
      <c r="DFS138" s="18"/>
      <c r="DFT138" s="18"/>
      <c r="DFU138" s="18"/>
      <c r="DFV138" s="18"/>
      <c r="DFW138" s="18"/>
      <c r="DFX138" s="18"/>
      <c r="DFY138" s="18"/>
      <c r="DFZ138" s="18"/>
      <c r="DGA138" s="18"/>
      <c r="DGB138" s="18"/>
      <c r="DGC138" s="18"/>
      <c r="DGD138" s="18"/>
      <c r="DGE138" s="18"/>
      <c r="DGF138" s="18"/>
      <c r="DGG138" s="18"/>
      <c r="DGH138" s="18"/>
      <c r="DGI138" s="18"/>
      <c r="DGJ138" s="18"/>
      <c r="DGK138" s="18"/>
      <c r="DGL138" s="18"/>
      <c r="DGM138" s="18"/>
      <c r="DGN138" s="18"/>
      <c r="DGO138" s="18"/>
      <c r="DGP138" s="18"/>
      <c r="DGQ138" s="18"/>
      <c r="DGR138" s="18"/>
      <c r="DGS138" s="18"/>
      <c r="DGT138" s="18"/>
      <c r="DGU138" s="18"/>
      <c r="DGV138" s="18"/>
      <c r="DGW138" s="18"/>
      <c r="DGX138" s="18"/>
      <c r="DGY138" s="18"/>
      <c r="DGZ138" s="18"/>
      <c r="DHA138" s="18"/>
      <c r="DHB138" s="18"/>
      <c r="DHC138" s="18"/>
      <c r="DHD138" s="18"/>
      <c r="DHE138" s="18"/>
      <c r="DHF138" s="18"/>
      <c r="DHG138" s="18"/>
      <c r="DHH138" s="18"/>
      <c r="DHI138" s="18"/>
      <c r="DHJ138" s="18"/>
      <c r="DHK138" s="18"/>
      <c r="DHL138" s="18"/>
      <c r="DHM138" s="18"/>
      <c r="DHN138" s="18"/>
      <c r="DHO138" s="18"/>
      <c r="DHP138" s="18"/>
      <c r="DHQ138" s="18"/>
      <c r="DHR138" s="18"/>
      <c r="DHS138" s="18"/>
      <c r="DHT138" s="18"/>
      <c r="DHU138" s="18"/>
      <c r="DHV138" s="18"/>
      <c r="DHW138" s="18"/>
      <c r="DHX138" s="18"/>
      <c r="DHY138" s="18"/>
      <c r="DHZ138" s="18"/>
      <c r="DIA138" s="18"/>
      <c r="DIB138" s="18"/>
      <c r="DIC138" s="18"/>
      <c r="DID138" s="18"/>
      <c r="DIE138" s="18"/>
      <c r="DIF138" s="18"/>
      <c r="DIG138" s="18"/>
      <c r="DIH138" s="18"/>
      <c r="DII138" s="18"/>
      <c r="DIJ138" s="18"/>
      <c r="DIK138" s="18"/>
      <c r="DIL138" s="18"/>
      <c r="DIM138" s="18"/>
      <c r="DIN138" s="18"/>
      <c r="DIO138" s="18"/>
      <c r="DIP138" s="18"/>
      <c r="DIQ138" s="18"/>
      <c r="DIR138" s="18"/>
      <c r="DIS138" s="18"/>
      <c r="DIT138" s="18"/>
      <c r="DIU138" s="18"/>
      <c r="DIV138" s="18"/>
      <c r="DIW138" s="18"/>
      <c r="DIX138" s="18"/>
      <c r="DIY138" s="18"/>
      <c r="DIZ138" s="18"/>
      <c r="DJA138" s="18"/>
      <c r="DJB138" s="18"/>
      <c r="DJC138" s="18"/>
      <c r="DJD138" s="18"/>
      <c r="DJE138" s="18"/>
      <c r="DJF138" s="18"/>
      <c r="DJG138" s="18"/>
      <c r="DJH138" s="18"/>
      <c r="DJI138" s="18"/>
      <c r="DJJ138" s="18"/>
      <c r="DJK138" s="18"/>
      <c r="DJL138" s="18"/>
      <c r="DJM138" s="18"/>
      <c r="DJN138" s="18"/>
      <c r="DJO138" s="18"/>
      <c r="DJP138" s="18"/>
      <c r="DJQ138" s="18"/>
      <c r="DJR138" s="18"/>
      <c r="DJS138" s="18"/>
      <c r="DJT138" s="18"/>
      <c r="DJU138" s="18"/>
      <c r="DJV138" s="18"/>
      <c r="DJW138" s="18"/>
      <c r="DJX138" s="18"/>
      <c r="DJY138" s="18"/>
      <c r="DJZ138" s="18"/>
      <c r="DKA138" s="18"/>
      <c r="DKB138" s="18"/>
      <c r="DKC138" s="18"/>
      <c r="DKD138" s="18"/>
      <c r="DKE138" s="18"/>
      <c r="DKF138" s="18"/>
      <c r="DKG138" s="18"/>
      <c r="DKH138" s="18"/>
      <c r="DKI138" s="18"/>
      <c r="DKJ138" s="18"/>
      <c r="DKK138" s="18"/>
      <c r="DKL138" s="18"/>
      <c r="DKM138" s="18"/>
      <c r="DKN138" s="18"/>
      <c r="DKO138" s="18"/>
      <c r="DKP138" s="18"/>
      <c r="DKQ138" s="18"/>
      <c r="DKR138" s="18"/>
      <c r="DKS138" s="18"/>
      <c r="DKT138" s="18"/>
      <c r="DKU138" s="18"/>
      <c r="DKV138" s="18"/>
      <c r="DKW138" s="18"/>
      <c r="DKX138" s="18"/>
      <c r="DKY138" s="18"/>
      <c r="DKZ138" s="18"/>
      <c r="DLA138" s="18"/>
      <c r="DLB138" s="18"/>
      <c r="DLC138" s="18"/>
      <c r="DLD138" s="18"/>
      <c r="DLE138" s="18"/>
      <c r="DLF138" s="18"/>
      <c r="DLG138" s="18"/>
      <c r="DLH138" s="18"/>
      <c r="DLI138" s="18"/>
      <c r="DLJ138" s="18"/>
      <c r="DLK138" s="18"/>
      <c r="DLL138" s="18"/>
      <c r="DLM138" s="18"/>
      <c r="DLN138" s="18"/>
      <c r="DLO138" s="18"/>
      <c r="DLP138" s="18"/>
      <c r="DLQ138" s="18"/>
      <c r="DLR138" s="18"/>
      <c r="DLS138" s="18"/>
      <c r="DLT138" s="18"/>
      <c r="DLU138" s="18"/>
      <c r="DLV138" s="18"/>
      <c r="DLW138" s="18"/>
      <c r="DLX138" s="18"/>
      <c r="DLY138" s="18"/>
      <c r="DLZ138" s="18"/>
      <c r="DMA138" s="18"/>
      <c r="DMB138" s="18"/>
      <c r="DMC138" s="18"/>
      <c r="DMD138" s="18"/>
      <c r="DME138" s="18"/>
      <c r="DMF138" s="18"/>
      <c r="DMG138" s="18"/>
      <c r="DMH138" s="18"/>
      <c r="DMI138" s="18"/>
      <c r="DMJ138" s="18"/>
      <c r="DMK138" s="18"/>
      <c r="DML138" s="18"/>
      <c r="DMM138" s="18"/>
      <c r="DMN138" s="18"/>
      <c r="DMO138" s="18"/>
      <c r="DMP138" s="18"/>
      <c r="DMQ138" s="18"/>
      <c r="DMR138" s="18"/>
      <c r="DMS138" s="18"/>
      <c r="DMT138" s="18"/>
      <c r="DMU138" s="18"/>
      <c r="DMV138" s="18"/>
      <c r="DMW138" s="18"/>
      <c r="DMX138" s="18"/>
      <c r="DMY138" s="18"/>
      <c r="DMZ138" s="18"/>
      <c r="DNA138" s="18"/>
      <c r="DNB138" s="18"/>
      <c r="DNC138" s="18"/>
      <c r="DND138" s="18"/>
      <c r="DNE138" s="18"/>
      <c r="DNF138" s="18"/>
      <c r="DNG138" s="18"/>
      <c r="DNH138" s="18"/>
      <c r="DNI138" s="18"/>
      <c r="DNJ138" s="18"/>
      <c r="DNK138" s="18"/>
      <c r="DNL138" s="18"/>
      <c r="DNM138" s="18"/>
      <c r="DNN138" s="18"/>
      <c r="DNO138" s="18"/>
      <c r="DNP138" s="18"/>
      <c r="DNQ138" s="18"/>
      <c r="DNR138" s="18"/>
      <c r="DNS138" s="18"/>
      <c r="DNT138" s="18"/>
      <c r="DNU138" s="18"/>
      <c r="DNV138" s="18"/>
      <c r="DNW138" s="18"/>
      <c r="DNX138" s="18"/>
      <c r="DNY138" s="18"/>
      <c r="DNZ138" s="18"/>
      <c r="DOA138" s="18"/>
      <c r="DOB138" s="18"/>
      <c r="DOC138" s="18"/>
      <c r="DOD138" s="18"/>
      <c r="DOE138" s="18"/>
      <c r="DOF138" s="18"/>
      <c r="DOG138" s="18"/>
      <c r="DOH138" s="18"/>
      <c r="DOI138" s="18"/>
      <c r="DOJ138" s="18"/>
      <c r="DOK138" s="18"/>
      <c r="DOL138" s="18"/>
      <c r="DOM138" s="18"/>
      <c r="DON138" s="18"/>
      <c r="DOO138" s="18"/>
      <c r="DOP138" s="18"/>
      <c r="DOQ138" s="18"/>
      <c r="DOR138" s="18"/>
      <c r="DOS138" s="18"/>
      <c r="DOT138" s="18"/>
      <c r="DOU138" s="18"/>
      <c r="DOV138" s="18"/>
      <c r="DOW138" s="18"/>
      <c r="DOX138" s="18"/>
      <c r="DOY138" s="18"/>
      <c r="DOZ138" s="18"/>
      <c r="DPA138" s="18"/>
      <c r="DPB138" s="18"/>
      <c r="DPC138" s="18"/>
      <c r="DPD138" s="18"/>
      <c r="DPE138" s="18"/>
      <c r="DPF138" s="18"/>
      <c r="DPG138" s="18"/>
      <c r="DPH138" s="18"/>
      <c r="DPI138" s="18"/>
      <c r="DPJ138" s="18"/>
      <c r="DPK138" s="18"/>
      <c r="DPL138" s="18"/>
      <c r="DPM138" s="18"/>
      <c r="DPN138" s="18"/>
      <c r="DPO138" s="18"/>
      <c r="DPP138" s="18"/>
      <c r="DPQ138" s="18"/>
      <c r="DPR138" s="18"/>
      <c r="DPS138" s="18"/>
      <c r="DPT138" s="18"/>
      <c r="DPU138" s="18"/>
      <c r="DPV138" s="18"/>
      <c r="DPW138" s="18"/>
      <c r="DPX138" s="18"/>
      <c r="DPY138" s="18"/>
      <c r="DPZ138" s="18"/>
      <c r="DQA138" s="18"/>
      <c r="DQB138" s="18"/>
      <c r="DQC138" s="18"/>
      <c r="DQD138" s="18"/>
      <c r="DQE138" s="18"/>
      <c r="DQF138" s="18"/>
      <c r="DQG138" s="18"/>
      <c r="DQH138" s="18"/>
      <c r="DQI138" s="18"/>
      <c r="DQJ138" s="18"/>
      <c r="DQK138" s="18"/>
      <c r="DQL138" s="18"/>
      <c r="DQM138" s="18"/>
      <c r="DQN138" s="18"/>
      <c r="DQO138" s="18"/>
      <c r="DQP138" s="18"/>
      <c r="DQQ138" s="18"/>
      <c r="DQR138" s="18"/>
      <c r="DQS138" s="18"/>
      <c r="DQT138" s="18"/>
      <c r="DQU138" s="18"/>
      <c r="DQV138" s="18"/>
      <c r="DQW138" s="18"/>
      <c r="DQX138" s="18"/>
      <c r="DQY138" s="18"/>
      <c r="DQZ138" s="18"/>
      <c r="DRA138" s="18"/>
      <c r="DRB138" s="18"/>
      <c r="DRC138" s="18"/>
      <c r="DRD138" s="18"/>
      <c r="DRE138" s="18"/>
      <c r="DRF138" s="18"/>
      <c r="DRG138" s="18"/>
      <c r="DRH138" s="18"/>
      <c r="DRI138" s="18"/>
      <c r="DRJ138" s="18"/>
      <c r="DRK138" s="18"/>
      <c r="DRL138" s="18"/>
      <c r="DRM138" s="18"/>
      <c r="DRN138" s="18"/>
      <c r="DRO138" s="18"/>
      <c r="DRP138" s="18"/>
      <c r="DRQ138" s="18"/>
      <c r="DRR138" s="18"/>
      <c r="DRS138" s="18"/>
      <c r="DRT138" s="18"/>
      <c r="DRU138" s="18"/>
      <c r="DRV138" s="18"/>
      <c r="DRW138" s="18"/>
      <c r="DRX138" s="18"/>
      <c r="DRY138" s="18"/>
      <c r="DRZ138" s="18"/>
      <c r="DSA138" s="18"/>
      <c r="DSB138" s="18"/>
      <c r="DSC138" s="18"/>
      <c r="DSD138" s="18"/>
      <c r="DSE138" s="18"/>
      <c r="DSF138" s="18"/>
      <c r="DSG138" s="18"/>
      <c r="DSH138" s="18"/>
      <c r="DSI138" s="18"/>
      <c r="DSJ138" s="18"/>
      <c r="DSK138" s="18"/>
      <c r="DSL138" s="18"/>
      <c r="DSM138" s="18"/>
      <c r="DSN138" s="18"/>
      <c r="DSO138" s="18"/>
      <c r="DSP138" s="18"/>
      <c r="DSQ138" s="18"/>
      <c r="DSR138" s="18"/>
      <c r="DSS138" s="18"/>
      <c r="DST138" s="18"/>
      <c r="DSU138" s="18"/>
      <c r="DSV138" s="18"/>
      <c r="DSW138" s="18"/>
      <c r="DSX138" s="18"/>
      <c r="DSY138" s="18"/>
      <c r="DSZ138" s="18"/>
      <c r="DTA138" s="18"/>
      <c r="DTB138" s="18"/>
      <c r="DTC138" s="18"/>
      <c r="DTD138" s="18"/>
      <c r="DTE138" s="18"/>
      <c r="DTF138" s="18"/>
      <c r="DTG138" s="18"/>
      <c r="DTH138" s="18"/>
      <c r="DTI138" s="18"/>
      <c r="DTJ138" s="18"/>
      <c r="DTK138" s="18"/>
      <c r="DTL138" s="18"/>
      <c r="DTM138" s="18"/>
      <c r="DTN138" s="18"/>
      <c r="DTO138" s="18"/>
      <c r="DTP138" s="18"/>
      <c r="DTQ138" s="18"/>
      <c r="DTR138" s="18"/>
      <c r="DTS138" s="18"/>
      <c r="DTT138" s="18"/>
      <c r="DTU138" s="18"/>
      <c r="DTV138" s="18"/>
      <c r="DTW138" s="18"/>
      <c r="DTX138" s="18"/>
      <c r="DTY138" s="18"/>
      <c r="DTZ138" s="18"/>
      <c r="DUA138" s="18"/>
      <c r="DUB138" s="18"/>
      <c r="DUC138" s="18"/>
      <c r="DUD138" s="18"/>
      <c r="DUE138" s="18"/>
      <c r="DUF138" s="18"/>
      <c r="DUG138" s="18"/>
      <c r="DUH138" s="18"/>
      <c r="DUI138" s="18"/>
      <c r="DUJ138" s="18"/>
      <c r="DUK138" s="18"/>
      <c r="DUL138" s="18"/>
      <c r="DUM138" s="18"/>
      <c r="DUN138" s="18"/>
      <c r="DUO138" s="18"/>
      <c r="DUP138" s="18"/>
      <c r="DUQ138" s="18"/>
      <c r="DUR138" s="18"/>
      <c r="DUS138" s="18"/>
      <c r="DUT138" s="18"/>
      <c r="DUU138" s="18"/>
      <c r="DUV138" s="18"/>
      <c r="DUW138" s="18"/>
      <c r="DUX138" s="18"/>
      <c r="DUY138" s="18"/>
      <c r="DUZ138" s="18"/>
      <c r="DVA138" s="18"/>
      <c r="DVB138" s="18"/>
      <c r="DVC138" s="18"/>
      <c r="DVD138" s="18"/>
      <c r="DVE138" s="18"/>
      <c r="DVF138" s="18"/>
      <c r="DVG138" s="18"/>
      <c r="DVH138" s="18"/>
      <c r="DVI138" s="18"/>
      <c r="DVJ138" s="18"/>
      <c r="DVK138" s="18"/>
      <c r="DVL138" s="18"/>
      <c r="DVM138" s="18"/>
      <c r="DVN138" s="18"/>
      <c r="DVO138" s="18"/>
      <c r="DVP138" s="18"/>
      <c r="DVQ138" s="18"/>
      <c r="DVR138" s="18"/>
      <c r="DVS138" s="18"/>
      <c r="DVT138" s="18"/>
      <c r="DVU138" s="18"/>
      <c r="DVV138" s="18"/>
      <c r="DVW138" s="18"/>
      <c r="DVX138" s="18"/>
      <c r="DVY138" s="18"/>
      <c r="DVZ138" s="18"/>
      <c r="DWA138" s="18"/>
      <c r="DWB138" s="18"/>
      <c r="DWC138" s="18"/>
      <c r="DWD138" s="18"/>
      <c r="DWE138" s="18"/>
      <c r="DWF138" s="18"/>
      <c r="DWG138" s="18"/>
      <c r="DWH138" s="18"/>
      <c r="DWI138" s="18"/>
      <c r="DWJ138" s="18"/>
      <c r="DWK138" s="18"/>
      <c r="DWL138" s="18"/>
      <c r="DWM138" s="18"/>
      <c r="DWN138" s="18"/>
      <c r="DWO138" s="18"/>
      <c r="DWP138" s="18"/>
      <c r="DWQ138" s="18"/>
      <c r="DWR138" s="18"/>
      <c r="DWS138" s="18"/>
      <c r="DWT138" s="18"/>
      <c r="DWU138" s="18"/>
      <c r="DWV138" s="18"/>
      <c r="DWW138" s="18"/>
      <c r="DWX138" s="18"/>
      <c r="DWY138" s="18"/>
      <c r="DWZ138" s="18"/>
      <c r="DXA138" s="18"/>
      <c r="DXB138" s="18"/>
      <c r="DXC138" s="18"/>
      <c r="DXD138" s="18"/>
      <c r="DXE138" s="18"/>
      <c r="DXF138" s="18"/>
      <c r="DXG138" s="18"/>
      <c r="DXH138" s="18"/>
      <c r="DXI138" s="18"/>
      <c r="DXJ138" s="18"/>
      <c r="DXK138" s="18"/>
      <c r="DXL138" s="18"/>
      <c r="DXM138" s="18"/>
      <c r="DXN138" s="18"/>
      <c r="DXO138" s="18"/>
      <c r="DXP138" s="18"/>
      <c r="DXQ138" s="18"/>
      <c r="DXR138" s="18"/>
      <c r="DXS138" s="18"/>
      <c r="DXT138" s="18"/>
      <c r="DXU138" s="18"/>
      <c r="DXV138" s="18"/>
      <c r="DXW138" s="18"/>
      <c r="DXX138" s="18"/>
      <c r="DXY138" s="18"/>
      <c r="DXZ138" s="18"/>
      <c r="DYA138" s="18"/>
      <c r="DYB138" s="18"/>
      <c r="DYC138" s="18"/>
      <c r="DYD138" s="18"/>
      <c r="DYE138" s="18"/>
      <c r="DYF138" s="18"/>
      <c r="DYG138" s="18"/>
      <c r="DYH138" s="18"/>
      <c r="DYI138" s="18"/>
      <c r="DYJ138" s="18"/>
      <c r="DYK138" s="18"/>
      <c r="DYL138" s="18"/>
      <c r="DYM138" s="18"/>
      <c r="DYN138" s="18"/>
      <c r="DYO138" s="18"/>
      <c r="DYP138" s="18"/>
      <c r="DYQ138" s="18"/>
      <c r="DYR138" s="18"/>
      <c r="DYS138" s="18"/>
      <c r="DYT138" s="18"/>
      <c r="DYU138" s="18"/>
      <c r="DYV138" s="18"/>
      <c r="DYW138" s="18"/>
      <c r="DYX138" s="18"/>
      <c r="DYY138" s="18"/>
      <c r="DYZ138" s="18"/>
      <c r="DZA138" s="18"/>
      <c r="DZB138" s="18"/>
      <c r="DZC138" s="18"/>
      <c r="DZD138" s="18"/>
      <c r="DZE138" s="18"/>
      <c r="DZF138" s="18"/>
      <c r="DZG138" s="18"/>
      <c r="DZH138" s="18"/>
      <c r="DZI138" s="18"/>
      <c r="DZJ138" s="18"/>
      <c r="DZK138" s="18"/>
      <c r="DZL138" s="18"/>
      <c r="DZM138" s="18"/>
      <c r="DZN138" s="18"/>
      <c r="DZO138" s="18"/>
      <c r="DZP138" s="18"/>
      <c r="DZQ138" s="18"/>
      <c r="DZR138" s="18"/>
      <c r="DZS138" s="18"/>
      <c r="DZT138" s="18"/>
      <c r="DZU138" s="18"/>
      <c r="DZV138" s="18"/>
      <c r="DZW138" s="18"/>
      <c r="DZX138" s="18"/>
      <c r="DZY138" s="18"/>
      <c r="DZZ138" s="18"/>
      <c r="EAA138" s="18"/>
      <c r="EAB138" s="18"/>
      <c r="EAC138" s="18"/>
      <c r="EAD138" s="18"/>
      <c r="EAE138" s="18"/>
      <c r="EAF138" s="18"/>
      <c r="EAG138" s="18"/>
      <c r="EAH138" s="18"/>
      <c r="EAI138" s="18"/>
      <c r="EAJ138" s="18"/>
      <c r="EAK138" s="18"/>
      <c r="EAL138" s="18"/>
      <c r="EAM138" s="18"/>
      <c r="EAN138" s="18"/>
      <c r="EAO138" s="18"/>
      <c r="EAP138" s="18"/>
      <c r="EAQ138" s="18"/>
      <c r="EAR138" s="18"/>
      <c r="EAS138" s="18"/>
      <c r="EAT138" s="18"/>
      <c r="EAU138" s="18"/>
      <c r="EAV138" s="18"/>
      <c r="EAW138" s="18"/>
      <c r="EAX138" s="18"/>
      <c r="EAY138" s="18"/>
      <c r="EAZ138" s="18"/>
      <c r="EBA138" s="18"/>
      <c r="EBB138" s="18"/>
      <c r="EBC138" s="18"/>
      <c r="EBD138" s="18"/>
      <c r="EBE138" s="18"/>
      <c r="EBF138" s="18"/>
      <c r="EBG138" s="18"/>
      <c r="EBH138" s="18"/>
      <c r="EBI138" s="18"/>
      <c r="EBJ138" s="18"/>
      <c r="EBK138" s="18"/>
      <c r="EBL138" s="18"/>
      <c r="EBM138" s="18"/>
      <c r="EBN138" s="18"/>
      <c r="EBO138" s="18"/>
      <c r="EBP138" s="18"/>
      <c r="EBQ138" s="18"/>
      <c r="EBR138" s="18"/>
      <c r="EBS138" s="18"/>
      <c r="EBT138" s="18"/>
      <c r="EBU138" s="18"/>
      <c r="EBV138" s="18"/>
      <c r="EBW138" s="18"/>
      <c r="EBX138" s="18"/>
      <c r="EBY138" s="18"/>
      <c r="EBZ138" s="18"/>
      <c r="ECA138" s="18"/>
      <c r="ECB138" s="18"/>
      <c r="ECC138" s="18"/>
      <c r="ECD138" s="18"/>
      <c r="ECE138" s="18"/>
      <c r="ECF138" s="18"/>
      <c r="ECG138" s="18"/>
      <c r="ECH138" s="18"/>
      <c r="ECI138" s="18"/>
      <c r="ECJ138" s="18"/>
      <c r="ECK138" s="18"/>
      <c r="ECL138" s="18"/>
      <c r="ECM138" s="18"/>
      <c r="ECN138" s="18"/>
      <c r="ECO138" s="18"/>
      <c r="ECP138" s="18"/>
      <c r="ECQ138" s="18"/>
      <c r="ECR138" s="18"/>
      <c r="ECS138" s="18"/>
      <c r="ECT138" s="18"/>
      <c r="ECU138" s="18"/>
      <c r="ECV138" s="18"/>
      <c r="ECW138" s="18"/>
      <c r="ECX138" s="18"/>
      <c r="ECY138" s="18"/>
      <c r="ECZ138" s="18"/>
      <c r="EDA138" s="18"/>
      <c r="EDB138" s="18"/>
      <c r="EDC138" s="18"/>
      <c r="EDD138" s="18"/>
      <c r="EDE138" s="18"/>
      <c r="EDF138" s="18"/>
      <c r="EDG138" s="18"/>
      <c r="EDH138" s="18"/>
      <c r="EDI138" s="18"/>
      <c r="EDJ138" s="18"/>
      <c r="EDK138" s="18"/>
      <c r="EDL138" s="18"/>
      <c r="EDM138" s="18"/>
      <c r="EDN138" s="18"/>
      <c r="EDO138" s="18"/>
      <c r="EDP138" s="18"/>
      <c r="EDQ138" s="18"/>
      <c r="EDR138" s="18"/>
      <c r="EDS138" s="18"/>
      <c r="EDT138" s="18"/>
      <c r="EDU138" s="18"/>
      <c r="EDV138" s="18"/>
      <c r="EDW138" s="18"/>
      <c r="EDX138" s="18"/>
      <c r="EDY138" s="18"/>
      <c r="EDZ138" s="18"/>
      <c r="EEA138" s="18"/>
      <c r="EEB138" s="18"/>
      <c r="EEC138" s="18"/>
      <c r="EED138" s="18"/>
      <c r="EEE138" s="18"/>
      <c r="EEF138" s="18"/>
      <c r="EEG138" s="18"/>
      <c r="EEH138" s="18"/>
      <c r="EEI138" s="18"/>
      <c r="EEJ138" s="18"/>
      <c r="EEK138" s="18"/>
      <c r="EEL138" s="18"/>
      <c r="EEM138" s="18"/>
      <c r="EEN138" s="18"/>
      <c r="EEO138" s="18"/>
      <c r="EEP138" s="18"/>
      <c r="EEQ138" s="18"/>
      <c r="EER138" s="18"/>
      <c r="EES138" s="18"/>
      <c r="EET138" s="18"/>
      <c r="EEU138" s="18"/>
      <c r="EEV138" s="18"/>
      <c r="EEW138" s="18"/>
      <c r="EEX138" s="18"/>
      <c r="EEY138" s="18"/>
      <c r="EEZ138" s="18"/>
      <c r="EFA138" s="18"/>
      <c r="EFB138" s="18"/>
      <c r="EFC138" s="18"/>
      <c r="EFD138" s="18"/>
      <c r="EFE138" s="18"/>
      <c r="EFF138" s="18"/>
      <c r="EFG138" s="18"/>
      <c r="EFH138" s="18"/>
      <c r="EFI138" s="18"/>
      <c r="EFJ138" s="18"/>
      <c r="EFK138" s="18"/>
      <c r="EFL138" s="18"/>
      <c r="EFM138" s="18"/>
      <c r="EFN138" s="18"/>
      <c r="EFO138" s="18"/>
      <c r="EFP138" s="18"/>
      <c r="EFQ138" s="18"/>
      <c r="EFR138" s="18"/>
      <c r="EFS138" s="18"/>
      <c r="EFT138" s="18"/>
      <c r="EFU138" s="18"/>
      <c r="EFV138" s="18"/>
      <c r="EFW138" s="18"/>
      <c r="EFX138" s="18"/>
      <c r="EFY138" s="18"/>
      <c r="EFZ138" s="18"/>
      <c r="EGA138" s="18"/>
      <c r="EGB138" s="18"/>
      <c r="EGC138" s="18"/>
      <c r="EGD138" s="18"/>
      <c r="EGE138" s="18"/>
      <c r="EGF138" s="18"/>
      <c r="EGG138" s="18"/>
      <c r="EGH138" s="18"/>
      <c r="EGI138" s="18"/>
      <c r="EGJ138" s="18"/>
      <c r="EGK138" s="18"/>
      <c r="EGL138" s="18"/>
      <c r="EGM138" s="18"/>
      <c r="EGN138" s="18"/>
      <c r="EGO138" s="18"/>
      <c r="EGP138" s="18"/>
      <c r="EGQ138" s="18"/>
      <c r="EGR138" s="18"/>
      <c r="EGS138" s="18"/>
      <c r="EGT138" s="18"/>
      <c r="EGU138" s="18"/>
      <c r="EGV138" s="18"/>
      <c r="EGW138" s="18"/>
      <c r="EGX138" s="18"/>
      <c r="EGY138" s="18"/>
      <c r="EGZ138" s="18"/>
      <c r="EHA138" s="18"/>
      <c r="EHB138" s="18"/>
      <c r="EHC138" s="18"/>
      <c r="EHD138" s="18"/>
      <c r="EHE138" s="18"/>
      <c r="EHF138" s="18"/>
      <c r="EHG138" s="18"/>
      <c r="EHH138" s="18"/>
      <c r="EHI138" s="18"/>
      <c r="EHJ138" s="18"/>
      <c r="EHK138" s="18"/>
      <c r="EHL138" s="18"/>
      <c r="EHM138" s="18"/>
      <c r="EHN138" s="18"/>
      <c r="EHO138" s="18"/>
      <c r="EHP138" s="18"/>
      <c r="EHQ138" s="18"/>
      <c r="EHR138" s="18"/>
      <c r="EHS138" s="18"/>
      <c r="EHT138" s="18"/>
      <c r="EHU138" s="18"/>
      <c r="EHV138" s="18"/>
      <c r="EHW138" s="18"/>
      <c r="EHX138" s="18"/>
      <c r="EHY138" s="18"/>
      <c r="EHZ138" s="18"/>
      <c r="EIA138" s="18"/>
      <c r="EIB138" s="18"/>
      <c r="EIC138" s="18"/>
      <c r="EID138" s="18"/>
      <c r="EIE138" s="18"/>
      <c r="EIF138" s="18"/>
      <c r="EIG138" s="18"/>
      <c r="EIH138" s="18"/>
      <c r="EII138" s="18"/>
      <c r="EIJ138" s="18"/>
      <c r="EIK138" s="18"/>
      <c r="EIL138" s="18"/>
      <c r="EIM138" s="18"/>
      <c r="EIN138" s="18"/>
      <c r="EIO138" s="18"/>
      <c r="EIP138" s="18"/>
      <c r="EIQ138" s="18"/>
      <c r="EIR138" s="18"/>
      <c r="EIS138" s="18"/>
      <c r="EIT138" s="18"/>
      <c r="EIU138" s="18"/>
      <c r="EIV138" s="18"/>
      <c r="EIW138" s="18"/>
      <c r="EIX138" s="18"/>
      <c r="EIY138" s="18"/>
      <c r="EIZ138" s="18"/>
      <c r="EJA138" s="18"/>
      <c r="EJB138" s="18"/>
      <c r="EJC138" s="18"/>
      <c r="EJD138" s="18"/>
      <c r="EJE138" s="18"/>
      <c r="EJF138" s="18"/>
      <c r="EJG138" s="18"/>
      <c r="EJH138" s="18"/>
      <c r="EJI138" s="18"/>
      <c r="EJJ138" s="18"/>
      <c r="EJK138" s="18"/>
      <c r="EJL138" s="18"/>
      <c r="EJM138" s="18"/>
      <c r="EJN138" s="18"/>
      <c r="EJO138" s="18"/>
      <c r="EJP138" s="18"/>
      <c r="EJQ138" s="18"/>
      <c r="EJR138" s="18"/>
      <c r="EJS138" s="18"/>
      <c r="EJT138" s="18"/>
      <c r="EJU138" s="18"/>
      <c r="EJV138" s="18"/>
      <c r="EJW138" s="18"/>
      <c r="EJX138" s="18"/>
      <c r="EJY138" s="18"/>
      <c r="EJZ138" s="18"/>
      <c r="EKA138" s="18"/>
      <c r="EKB138" s="18"/>
      <c r="EKC138" s="18"/>
      <c r="EKD138" s="18"/>
      <c r="EKE138" s="18"/>
      <c r="EKF138" s="18"/>
      <c r="EKG138" s="18"/>
      <c r="EKH138" s="18"/>
      <c r="EKI138" s="18"/>
      <c r="EKJ138" s="18"/>
      <c r="EKK138" s="18"/>
      <c r="EKL138" s="18"/>
      <c r="EKM138" s="18"/>
      <c r="EKN138" s="18"/>
      <c r="EKO138" s="18"/>
      <c r="EKP138" s="18"/>
      <c r="EKQ138" s="18"/>
      <c r="EKR138" s="18"/>
      <c r="EKS138" s="18"/>
      <c r="EKT138" s="18"/>
      <c r="EKU138" s="18"/>
      <c r="EKV138" s="18"/>
      <c r="EKW138" s="18"/>
      <c r="EKX138" s="18"/>
      <c r="EKY138" s="18"/>
      <c r="EKZ138" s="18"/>
      <c r="ELA138" s="18"/>
      <c r="ELB138" s="18"/>
      <c r="ELC138" s="18"/>
      <c r="ELD138" s="18"/>
      <c r="ELE138" s="18"/>
      <c r="ELF138" s="18"/>
      <c r="ELG138" s="18"/>
      <c r="ELH138" s="18"/>
      <c r="ELI138" s="18"/>
      <c r="ELJ138" s="18"/>
      <c r="ELK138" s="18"/>
      <c r="ELL138" s="18"/>
      <c r="ELM138" s="18"/>
      <c r="ELN138" s="18"/>
      <c r="ELO138" s="18"/>
      <c r="ELP138" s="18"/>
      <c r="ELQ138" s="18"/>
      <c r="ELR138" s="18"/>
      <c r="ELS138" s="18"/>
      <c r="ELT138" s="18"/>
      <c r="ELU138" s="18"/>
      <c r="ELV138" s="18"/>
      <c r="ELW138" s="18"/>
      <c r="ELX138" s="18"/>
      <c r="ELY138" s="18"/>
      <c r="ELZ138" s="18"/>
      <c r="EMA138" s="18"/>
      <c r="EMB138" s="18"/>
      <c r="EMC138" s="18"/>
      <c r="EMD138" s="18"/>
      <c r="EME138" s="18"/>
      <c r="EMF138" s="18"/>
      <c r="EMG138" s="18"/>
      <c r="EMH138" s="18"/>
      <c r="EMI138" s="18"/>
      <c r="EMJ138" s="18"/>
      <c r="EMK138" s="18"/>
      <c r="EML138" s="18"/>
      <c r="EMM138" s="18"/>
      <c r="EMN138" s="18"/>
      <c r="EMO138" s="18"/>
      <c r="EMP138" s="18"/>
      <c r="EMQ138" s="18"/>
      <c r="EMR138" s="18"/>
      <c r="EMS138" s="18"/>
      <c r="EMT138" s="18"/>
      <c r="EMU138" s="18"/>
      <c r="EMV138" s="18"/>
      <c r="EMW138" s="18"/>
      <c r="EMX138" s="18"/>
      <c r="EMY138" s="18"/>
      <c r="EMZ138" s="18"/>
      <c r="ENA138" s="18"/>
      <c r="ENB138" s="18"/>
      <c r="ENC138" s="18"/>
      <c r="END138" s="18"/>
      <c r="ENE138" s="18"/>
      <c r="ENF138" s="18"/>
      <c r="ENG138" s="18"/>
      <c r="ENH138" s="18"/>
      <c r="ENI138" s="18"/>
      <c r="ENJ138" s="18"/>
      <c r="ENK138" s="18"/>
      <c r="ENL138" s="18"/>
      <c r="ENM138" s="18"/>
      <c r="ENN138" s="18"/>
      <c r="ENO138" s="18"/>
      <c r="ENP138" s="18"/>
      <c r="ENQ138" s="18"/>
      <c r="ENR138" s="18"/>
      <c r="ENS138" s="18"/>
      <c r="ENT138" s="18"/>
      <c r="ENU138" s="18"/>
      <c r="ENV138" s="18"/>
      <c r="ENW138" s="18"/>
      <c r="ENX138" s="18"/>
      <c r="ENY138" s="18"/>
      <c r="ENZ138" s="18"/>
      <c r="EOA138" s="18"/>
      <c r="EOB138" s="18"/>
      <c r="EOC138" s="18"/>
      <c r="EOD138" s="18"/>
      <c r="EOE138" s="18"/>
      <c r="EOF138" s="18"/>
      <c r="EOG138" s="18"/>
      <c r="EOH138" s="18"/>
      <c r="EOI138" s="18"/>
      <c r="EOJ138" s="18"/>
      <c r="EOK138" s="18"/>
      <c r="EOL138" s="18"/>
      <c r="EOM138" s="18"/>
      <c r="EON138" s="18"/>
      <c r="EOO138" s="18"/>
      <c r="EOP138" s="18"/>
      <c r="EOQ138" s="18"/>
      <c r="EOR138" s="18"/>
      <c r="EOS138" s="18"/>
      <c r="EOT138" s="18"/>
      <c r="EOU138" s="18"/>
      <c r="EOV138" s="18"/>
      <c r="EOW138" s="18"/>
      <c r="EOX138" s="18"/>
      <c r="EOY138" s="18"/>
      <c r="EOZ138" s="18"/>
      <c r="EPA138" s="18"/>
      <c r="EPB138" s="18"/>
      <c r="EPC138" s="18"/>
      <c r="EPD138" s="18"/>
      <c r="EPE138" s="18"/>
      <c r="EPF138" s="18"/>
      <c r="EPG138" s="18"/>
      <c r="EPH138" s="18"/>
      <c r="EPI138" s="18"/>
      <c r="EPJ138" s="18"/>
      <c r="EPK138" s="18"/>
      <c r="EPL138" s="18"/>
      <c r="EPM138" s="18"/>
      <c r="EPN138" s="18"/>
      <c r="EPO138" s="18"/>
      <c r="EPP138" s="18"/>
      <c r="EPQ138" s="18"/>
      <c r="EPR138" s="18"/>
      <c r="EPS138" s="18"/>
      <c r="EPT138" s="18"/>
      <c r="EPU138" s="18"/>
      <c r="EPV138" s="18"/>
      <c r="EPW138" s="18"/>
      <c r="EPX138" s="18"/>
      <c r="EPY138" s="18"/>
      <c r="EPZ138" s="18"/>
      <c r="EQA138" s="18"/>
      <c r="EQB138" s="18"/>
      <c r="EQC138" s="18"/>
      <c r="EQD138" s="18"/>
      <c r="EQE138" s="18"/>
      <c r="EQF138" s="18"/>
      <c r="EQG138" s="18"/>
      <c r="EQH138" s="18"/>
      <c r="EQI138" s="18"/>
      <c r="EQJ138" s="18"/>
      <c r="EQK138" s="18"/>
      <c r="EQL138" s="18"/>
      <c r="EQM138" s="18"/>
      <c r="EQN138" s="18"/>
      <c r="EQO138" s="18"/>
      <c r="EQP138" s="18"/>
      <c r="EQQ138" s="18"/>
      <c r="EQR138" s="18"/>
      <c r="EQS138" s="18"/>
      <c r="EQT138" s="18"/>
      <c r="EQU138" s="18"/>
      <c r="EQV138" s="18"/>
      <c r="EQW138" s="18"/>
      <c r="EQX138" s="18"/>
      <c r="EQY138" s="18"/>
      <c r="EQZ138" s="18"/>
      <c r="ERA138" s="18"/>
      <c r="ERB138" s="18"/>
      <c r="ERC138" s="18"/>
      <c r="ERD138" s="18"/>
      <c r="ERE138" s="18"/>
      <c r="ERF138" s="18"/>
      <c r="ERG138" s="18"/>
      <c r="ERH138" s="18"/>
      <c r="ERI138" s="18"/>
      <c r="ERJ138" s="18"/>
      <c r="ERK138" s="18"/>
      <c r="ERL138" s="18"/>
      <c r="ERM138" s="18"/>
      <c r="ERN138" s="18"/>
      <c r="ERO138" s="18"/>
      <c r="ERP138" s="18"/>
      <c r="ERQ138" s="18"/>
      <c r="ERR138" s="18"/>
      <c r="ERS138" s="18"/>
      <c r="ERT138" s="18"/>
      <c r="ERU138" s="18"/>
      <c r="ERV138" s="18"/>
      <c r="ERW138" s="18"/>
      <c r="ERX138" s="18"/>
      <c r="ERY138" s="18"/>
      <c r="ERZ138" s="18"/>
      <c r="ESA138" s="18"/>
      <c r="ESB138" s="18"/>
      <c r="ESC138" s="18"/>
      <c r="ESD138" s="18"/>
      <c r="ESE138" s="18"/>
      <c r="ESF138" s="18"/>
      <c r="ESG138" s="18"/>
      <c r="ESH138" s="18"/>
      <c r="ESI138" s="18"/>
      <c r="ESJ138" s="18"/>
      <c r="ESK138" s="18"/>
      <c r="ESL138" s="18"/>
      <c r="ESM138" s="18"/>
      <c r="ESN138" s="18"/>
      <c r="ESO138" s="18"/>
      <c r="ESP138" s="18"/>
      <c r="ESQ138" s="18"/>
      <c r="ESR138" s="18"/>
      <c r="ESS138" s="18"/>
      <c r="EST138" s="18"/>
      <c r="ESU138" s="18"/>
      <c r="ESV138" s="18"/>
      <c r="ESW138" s="18"/>
      <c r="ESX138" s="18"/>
      <c r="ESY138" s="18"/>
      <c r="ESZ138" s="18"/>
      <c r="ETA138" s="18"/>
      <c r="ETB138" s="18"/>
      <c r="ETC138" s="18"/>
      <c r="ETD138" s="18"/>
      <c r="ETE138" s="18"/>
      <c r="ETF138" s="18"/>
      <c r="ETG138" s="18"/>
      <c r="ETH138" s="18"/>
      <c r="ETI138" s="18"/>
      <c r="ETJ138" s="18"/>
      <c r="ETK138" s="18"/>
      <c r="ETL138" s="18"/>
      <c r="ETM138" s="18"/>
      <c r="ETN138" s="18"/>
      <c r="ETO138" s="18"/>
      <c r="ETP138" s="18"/>
      <c r="ETQ138" s="18"/>
      <c r="ETR138" s="18"/>
      <c r="ETS138" s="18"/>
      <c r="ETT138" s="18"/>
      <c r="ETU138" s="18"/>
      <c r="ETV138" s="18"/>
      <c r="ETW138" s="18"/>
      <c r="ETX138" s="18"/>
      <c r="ETY138" s="18"/>
      <c r="ETZ138" s="18"/>
      <c r="EUA138" s="18"/>
      <c r="EUB138" s="18"/>
      <c r="EUC138" s="18"/>
      <c r="EUD138" s="18"/>
      <c r="EUE138" s="18"/>
      <c r="EUF138" s="18"/>
      <c r="EUG138" s="18"/>
      <c r="EUH138" s="18"/>
      <c r="EUI138" s="18"/>
      <c r="EUJ138" s="18"/>
      <c r="EUK138" s="18"/>
      <c r="EUL138" s="18"/>
      <c r="EUM138" s="18"/>
      <c r="EUN138" s="18"/>
      <c r="EUO138" s="18"/>
      <c r="EUP138" s="18"/>
      <c r="EUQ138" s="18"/>
      <c r="EUR138" s="18"/>
      <c r="EUS138" s="18"/>
      <c r="EUT138" s="18"/>
      <c r="EUU138" s="18"/>
      <c r="EUV138" s="18"/>
      <c r="EUW138" s="18"/>
      <c r="EUX138" s="18"/>
      <c r="EUY138" s="18"/>
      <c r="EUZ138" s="18"/>
      <c r="EVA138" s="18"/>
      <c r="EVB138" s="18"/>
      <c r="EVC138" s="18"/>
      <c r="EVD138" s="18"/>
      <c r="EVE138" s="18"/>
      <c r="EVF138" s="18"/>
      <c r="EVG138" s="18"/>
      <c r="EVH138" s="18"/>
      <c r="EVI138" s="18"/>
      <c r="EVJ138" s="18"/>
      <c r="EVK138" s="18"/>
      <c r="EVL138" s="18"/>
      <c r="EVM138" s="18"/>
      <c r="EVN138" s="18"/>
      <c r="EVO138" s="18"/>
      <c r="EVP138" s="18"/>
      <c r="EVQ138" s="18"/>
      <c r="EVR138" s="18"/>
      <c r="EVS138" s="18"/>
      <c r="EVT138" s="18"/>
      <c r="EVU138" s="18"/>
      <c r="EVV138" s="18"/>
      <c r="EVW138" s="18"/>
      <c r="EVX138" s="18"/>
      <c r="EVY138" s="18"/>
      <c r="EVZ138" s="18"/>
      <c r="EWA138" s="18"/>
      <c r="EWB138" s="18"/>
      <c r="EWC138" s="18"/>
      <c r="EWD138" s="18"/>
      <c r="EWE138" s="18"/>
      <c r="EWF138" s="18"/>
      <c r="EWG138" s="18"/>
      <c r="EWH138" s="18"/>
      <c r="EWI138" s="18"/>
      <c r="EWJ138" s="18"/>
      <c r="EWK138" s="18"/>
      <c r="EWL138" s="18"/>
      <c r="EWM138" s="18"/>
      <c r="EWN138" s="18"/>
      <c r="EWO138" s="18"/>
      <c r="EWP138" s="18"/>
      <c r="EWQ138" s="18"/>
      <c r="EWR138" s="18"/>
      <c r="EWS138" s="18"/>
      <c r="EWT138" s="18"/>
      <c r="EWU138" s="18"/>
      <c r="EWV138" s="18"/>
      <c r="EWW138" s="18"/>
      <c r="EWX138" s="18"/>
      <c r="EWY138" s="18"/>
      <c r="EWZ138" s="18"/>
      <c r="EXA138" s="18"/>
      <c r="EXB138" s="18"/>
      <c r="EXC138" s="18"/>
      <c r="EXD138" s="18"/>
      <c r="EXE138" s="18"/>
      <c r="EXF138" s="18"/>
      <c r="EXG138" s="18"/>
      <c r="EXH138" s="18"/>
      <c r="EXI138" s="18"/>
      <c r="EXJ138" s="18"/>
      <c r="EXK138" s="18"/>
      <c r="EXL138" s="18"/>
      <c r="EXM138" s="18"/>
      <c r="EXN138" s="18"/>
      <c r="EXO138" s="18"/>
      <c r="EXP138" s="18"/>
      <c r="EXQ138" s="18"/>
      <c r="EXR138" s="18"/>
      <c r="EXS138" s="18"/>
      <c r="EXT138" s="18"/>
      <c r="EXU138" s="18"/>
      <c r="EXV138" s="18"/>
      <c r="EXW138" s="18"/>
      <c r="EXX138" s="18"/>
      <c r="EXY138" s="18"/>
      <c r="EXZ138" s="18"/>
      <c r="EYA138" s="18"/>
      <c r="EYB138" s="18"/>
      <c r="EYC138" s="18"/>
      <c r="EYD138" s="18"/>
      <c r="EYE138" s="18"/>
      <c r="EYF138" s="18"/>
      <c r="EYG138" s="18"/>
      <c r="EYH138" s="18"/>
      <c r="EYI138" s="18"/>
      <c r="EYJ138" s="18"/>
      <c r="EYK138" s="18"/>
      <c r="EYL138" s="18"/>
      <c r="EYM138" s="18"/>
      <c r="EYN138" s="18"/>
      <c r="EYO138" s="18"/>
      <c r="EYP138" s="18"/>
      <c r="EYQ138" s="18"/>
      <c r="EYR138" s="18"/>
      <c r="EYS138" s="18"/>
      <c r="EYT138" s="18"/>
      <c r="EYU138" s="18"/>
      <c r="EYV138" s="18"/>
      <c r="EYW138" s="18"/>
      <c r="EYX138" s="18"/>
      <c r="EYY138" s="18"/>
      <c r="EYZ138" s="18"/>
      <c r="EZA138" s="18"/>
      <c r="EZB138" s="18"/>
      <c r="EZC138" s="18"/>
      <c r="EZD138" s="18"/>
      <c r="EZE138" s="18"/>
      <c r="EZF138" s="18"/>
      <c r="EZG138" s="18"/>
      <c r="EZH138" s="18"/>
      <c r="EZI138" s="18"/>
      <c r="EZJ138" s="18"/>
      <c r="EZK138" s="18"/>
      <c r="EZL138" s="18"/>
      <c r="EZM138" s="18"/>
      <c r="EZN138" s="18"/>
      <c r="EZO138" s="18"/>
      <c r="EZP138" s="18"/>
      <c r="EZQ138" s="18"/>
      <c r="EZR138" s="18"/>
      <c r="EZS138" s="18"/>
      <c r="EZT138" s="18"/>
      <c r="EZU138" s="18"/>
      <c r="EZV138" s="18"/>
      <c r="EZW138" s="18"/>
      <c r="EZX138" s="18"/>
      <c r="EZY138" s="18"/>
      <c r="EZZ138" s="18"/>
      <c r="FAA138" s="18"/>
      <c r="FAB138" s="18"/>
      <c r="FAC138" s="18"/>
      <c r="FAD138" s="18"/>
      <c r="FAE138" s="18"/>
      <c r="FAF138" s="18"/>
      <c r="FAG138" s="18"/>
      <c r="FAH138" s="18"/>
      <c r="FAI138" s="18"/>
      <c r="FAJ138" s="18"/>
      <c r="FAK138" s="18"/>
      <c r="FAL138" s="18"/>
      <c r="FAM138" s="18"/>
      <c r="FAN138" s="18"/>
      <c r="FAO138" s="18"/>
      <c r="FAP138" s="18"/>
      <c r="FAQ138" s="18"/>
      <c r="FAR138" s="18"/>
      <c r="FAS138" s="18"/>
      <c r="FAT138" s="18"/>
      <c r="FAU138" s="18"/>
      <c r="FAV138" s="18"/>
      <c r="FAW138" s="18"/>
      <c r="FAX138" s="18"/>
      <c r="FAY138" s="18"/>
      <c r="FAZ138" s="18"/>
      <c r="FBA138" s="18"/>
      <c r="FBB138" s="18"/>
      <c r="FBC138" s="18"/>
      <c r="FBD138" s="18"/>
      <c r="FBE138" s="18"/>
      <c r="FBF138" s="18"/>
      <c r="FBG138" s="18"/>
      <c r="FBH138" s="18"/>
      <c r="FBI138" s="18"/>
      <c r="FBJ138" s="18"/>
      <c r="FBK138" s="18"/>
      <c r="FBL138" s="18"/>
      <c r="FBM138" s="18"/>
      <c r="FBN138" s="18"/>
      <c r="FBO138" s="18"/>
      <c r="FBP138" s="18"/>
      <c r="FBQ138" s="18"/>
      <c r="FBR138" s="18"/>
      <c r="FBS138" s="18"/>
      <c r="FBT138" s="18"/>
      <c r="FBU138" s="18"/>
      <c r="FBV138" s="18"/>
      <c r="FBW138" s="18"/>
      <c r="FBX138" s="18"/>
      <c r="FBY138" s="18"/>
      <c r="FBZ138" s="18"/>
      <c r="FCA138" s="18"/>
      <c r="FCB138" s="18"/>
      <c r="FCC138" s="18"/>
      <c r="FCD138" s="18"/>
      <c r="FCE138" s="18"/>
      <c r="FCF138" s="18"/>
      <c r="FCG138" s="18"/>
      <c r="FCH138" s="18"/>
      <c r="FCI138" s="18"/>
      <c r="FCJ138" s="18"/>
      <c r="FCK138" s="18"/>
      <c r="FCL138" s="18"/>
      <c r="FCM138" s="18"/>
      <c r="FCN138" s="18"/>
      <c r="FCO138" s="18"/>
      <c r="FCP138" s="18"/>
      <c r="FCQ138" s="18"/>
      <c r="FCR138" s="18"/>
      <c r="FCS138" s="18"/>
      <c r="FCT138" s="18"/>
      <c r="FCU138" s="18"/>
      <c r="FCV138" s="18"/>
      <c r="FCW138" s="18"/>
      <c r="FCX138" s="18"/>
      <c r="FCY138" s="18"/>
      <c r="FCZ138" s="18"/>
      <c r="FDA138" s="18"/>
      <c r="FDB138" s="18"/>
      <c r="FDC138" s="18"/>
      <c r="FDD138" s="18"/>
      <c r="FDE138" s="18"/>
      <c r="FDF138" s="18"/>
      <c r="FDG138" s="18"/>
      <c r="FDH138" s="18"/>
      <c r="FDI138" s="18"/>
      <c r="FDJ138" s="18"/>
      <c r="FDK138" s="18"/>
      <c r="FDL138" s="18"/>
      <c r="FDM138" s="18"/>
      <c r="FDN138" s="18"/>
      <c r="FDO138" s="18"/>
      <c r="FDP138" s="18"/>
      <c r="FDQ138" s="18"/>
      <c r="FDR138" s="18"/>
      <c r="FDS138" s="18"/>
      <c r="FDT138" s="18"/>
      <c r="FDU138" s="18"/>
      <c r="FDV138" s="18"/>
      <c r="FDW138" s="18"/>
      <c r="FDX138" s="18"/>
      <c r="FDY138" s="18"/>
      <c r="FDZ138" s="18"/>
      <c r="FEA138" s="18"/>
      <c r="FEB138" s="18"/>
      <c r="FEC138" s="18"/>
      <c r="FED138" s="18"/>
      <c r="FEE138" s="18"/>
      <c r="FEF138" s="18"/>
      <c r="FEG138" s="18"/>
      <c r="FEH138" s="18"/>
      <c r="FEI138" s="18"/>
      <c r="FEJ138" s="18"/>
      <c r="FEK138" s="18"/>
      <c r="FEL138" s="18"/>
      <c r="FEM138" s="18"/>
      <c r="FEN138" s="18"/>
      <c r="FEO138" s="18"/>
      <c r="FEP138" s="18"/>
      <c r="FEQ138" s="18"/>
      <c r="FER138" s="18"/>
      <c r="FES138" s="18"/>
      <c r="FET138" s="18"/>
      <c r="FEU138" s="18"/>
      <c r="FEV138" s="18"/>
      <c r="FEW138" s="18"/>
      <c r="FEX138" s="18"/>
      <c r="FEY138" s="18"/>
      <c r="FEZ138" s="18"/>
      <c r="FFA138" s="18"/>
      <c r="FFB138" s="18"/>
      <c r="FFC138" s="18"/>
      <c r="FFD138" s="18"/>
      <c r="FFE138" s="18"/>
      <c r="FFF138" s="18"/>
      <c r="FFG138" s="18"/>
      <c r="FFH138" s="18"/>
      <c r="FFI138" s="18"/>
      <c r="FFJ138" s="18"/>
      <c r="FFK138" s="18"/>
      <c r="FFL138" s="18"/>
      <c r="FFM138" s="18"/>
      <c r="FFN138" s="18"/>
      <c r="FFO138" s="18"/>
      <c r="FFP138" s="18"/>
      <c r="FFQ138" s="18"/>
      <c r="FFR138" s="18"/>
      <c r="FFS138" s="18"/>
      <c r="FFT138" s="18"/>
      <c r="FFU138" s="18"/>
      <c r="FFV138" s="18"/>
      <c r="FFW138" s="18"/>
      <c r="FFX138" s="18"/>
      <c r="FFY138" s="18"/>
      <c r="FFZ138" s="18"/>
      <c r="FGA138" s="18"/>
      <c r="FGB138" s="18"/>
      <c r="FGC138" s="18"/>
      <c r="FGD138" s="18"/>
      <c r="FGE138" s="18"/>
      <c r="FGF138" s="18"/>
      <c r="FGG138" s="18"/>
      <c r="FGH138" s="18"/>
      <c r="FGI138" s="18"/>
      <c r="FGJ138" s="18"/>
      <c r="FGK138" s="18"/>
      <c r="FGL138" s="18"/>
      <c r="FGM138" s="18"/>
      <c r="FGN138" s="18"/>
      <c r="FGO138" s="18"/>
      <c r="FGP138" s="18"/>
      <c r="FGQ138" s="18"/>
      <c r="FGR138" s="18"/>
      <c r="FGS138" s="18"/>
      <c r="FGT138" s="18"/>
      <c r="FGU138" s="18"/>
      <c r="FGV138" s="18"/>
      <c r="FGW138" s="18"/>
      <c r="FGX138" s="18"/>
      <c r="FGY138" s="18"/>
      <c r="FGZ138" s="18"/>
      <c r="FHA138" s="18"/>
      <c r="FHB138" s="18"/>
      <c r="FHC138" s="18"/>
      <c r="FHD138" s="18"/>
      <c r="FHE138" s="18"/>
      <c r="FHF138" s="18"/>
      <c r="FHG138" s="18"/>
      <c r="FHH138" s="18"/>
      <c r="FHI138" s="18"/>
      <c r="FHJ138" s="18"/>
      <c r="FHK138" s="18"/>
      <c r="FHL138" s="18"/>
      <c r="FHM138" s="18"/>
      <c r="FHN138" s="18"/>
      <c r="FHO138" s="18"/>
      <c r="FHP138" s="18"/>
      <c r="FHQ138" s="18"/>
      <c r="FHR138" s="18"/>
      <c r="FHS138" s="18"/>
      <c r="FHT138" s="18"/>
      <c r="FHU138" s="18"/>
      <c r="FHV138" s="18"/>
      <c r="FHW138" s="18"/>
      <c r="FHX138" s="18"/>
      <c r="FHY138" s="18"/>
      <c r="FHZ138" s="18"/>
      <c r="FIA138" s="18"/>
      <c r="FIB138" s="18"/>
      <c r="FIC138" s="18"/>
      <c r="FID138" s="18"/>
      <c r="FIE138" s="18"/>
      <c r="FIF138" s="18"/>
      <c r="FIG138" s="18"/>
      <c r="FIH138" s="18"/>
      <c r="FII138" s="18"/>
      <c r="FIJ138" s="18"/>
      <c r="FIK138" s="18"/>
      <c r="FIL138" s="18"/>
      <c r="FIM138" s="18"/>
      <c r="FIN138" s="18"/>
      <c r="FIO138" s="18"/>
      <c r="FIP138" s="18"/>
      <c r="FIQ138" s="18"/>
      <c r="FIR138" s="18"/>
      <c r="FIS138" s="18"/>
      <c r="FIT138" s="18"/>
      <c r="FIU138" s="18"/>
      <c r="FIV138" s="18"/>
      <c r="FIW138" s="18"/>
      <c r="FIX138" s="18"/>
      <c r="FIY138" s="18"/>
      <c r="FIZ138" s="18"/>
      <c r="FJA138" s="18"/>
      <c r="FJB138" s="18"/>
      <c r="FJC138" s="18"/>
      <c r="FJD138" s="18"/>
      <c r="FJE138" s="18"/>
      <c r="FJF138" s="18"/>
      <c r="FJG138" s="18"/>
      <c r="FJH138" s="18"/>
      <c r="FJI138" s="18"/>
      <c r="FJJ138" s="18"/>
      <c r="FJK138" s="18"/>
      <c r="FJL138" s="18"/>
      <c r="FJM138" s="18"/>
      <c r="FJN138" s="18"/>
      <c r="FJO138" s="18"/>
      <c r="FJP138" s="18"/>
      <c r="FJQ138" s="18"/>
      <c r="FJR138" s="18"/>
      <c r="FJS138" s="18"/>
      <c r="FJT138" s="18"/>
      <c r="FJU138" s="18"/>
      <c r="FJV138" s="18"/>
      <c r="FJW138" s="18"/>
      <c r="FJX138" s="18"/>
      <c r="FJY138" s="18"/>
      <c r="FJZ138" s="18"/>
      <c r="FKA138" s="18"/>
      <c r="FKB138" s="18"/>
      <c r="FKC138" s="18"/>
      <c r="FKD138" s="18"/>
      <c r="FKE138" s="18"/>
      <c r="FKF138" s="18"/>
      <c r="FKG138" s="18"/>
      <c r="FKH138" s="18"/>
      <c r="FKI138" s="18"/>
      <c r="FKJ138" s="18"/>
      <c r="FKK138" s="18"/>
      <c r="FKL138" s="18"/>
      <c r="FKM138" s="18"/>
      <c r="FKN138" s="18"/>
      <c r="FKO138" s="18"/>
      <c r="FKP138" s="18"/>
      <c r="FKQ138" s="18"/>
      <c r="FKR138" s="18"/>
      <c r="FKS138" s="18"/>
      <c r="FKT138" s="18"/>
      <c r="FKU138" s="18"/>
      <c r="FKV138" s="18"/>
      <c r="FKW138" s="18"/>
      <c r="FKX138" s="18"/>
      <c r="FKY138" s="18"/>
      <c r="FKZ138" s="18"/>
      <c r="FLA138" s="18"/>
      <c r="FLB138" s="18"/>
      <c r="FLC138" s="18"/>
      <c r="FLD138" s="18"/>
      <c r="FLE138" s="18"/>
      <c r="FLF138" s="18"/>
      <c r="FLG138" s="18"/>
      <c r="FLH138" s="18"/>
      <c r="FLI138" s="18"/>
      <c r="FLJ138" s="18"/>
      <c r="FLK138" s="18"/>
      <c r="FLL138" s="18"/>
      <c r="FLM138" s="18"/>
      <c r="FLN138" s="18"/>
      <c r="FLO138" s="18"/>
      <c r="FLP138" s="18"/>
      <c r="FLQ138" s="18"/>
      <c r="FLR138" s="18"/>
      <c r="FLS138" s="18"/>
      <c r="FLT138" s="18"/>
      <c r="FLU138" s="18"/>
      <c r="FLV138" s="18"/>
      <c r="FLW138" s="18"/>
      <c r="FLX138" s="18"/>
      <c r="FLY138" s="18"/>
      <c r="FLZ138" s="18"/>
      <c r="FMA138" s="18"/>
      <c r="FMB138" s="18"/>
      <c r="FMC138" s="18"/>
      <c r="FMD138" s="18"/>
      <c r="FME138" s="18"/>
      <c r="FMF138" s="18"/>
      <c r="FMG138" s="18"/>
      <c r="FMH138" s="18"/>
      <c r="FMI138" s="18"/>
      <c r="FMJ138" s="18"/>
      <c r="FMK138" s="18"/>
      <c r="FML138" s="18"/>
      <c r="FMM138" s="18"/>
      <c r="FMN138" s="18"/>
      <c r="FMO138" s="18"/>
      <c r="FMP138" s="18"/>
      <c r="FMQ138" s="18"/>
      <c r="FMR138" s="18"/>
      <c r="FMS138" s="18"/>
      <c r="FMT138" s="18"/>
      <c r="FMU138" s="18"/>
      <c r="FMV138" s="18"/>
      <c r="FMW138" s="18"/>
      <c r="FMX138" s="18"/>
      <c r="FMY138" s="18"/>
      <c r="FMZ138" s="18"/>
      <c r="FNA138" s="18"/>
      <c r="FNB138" s="18"/>
      <c r="FNC138" s="18"/>
      <c r="FND138" s="18"/>
      <c r="FNE138" s="18"/>
      <c r="FNF138" s="18"/>
      <c r="FNG138" s="18"/>
      <c r="FNH138" s="18"/>
      <c r="FNI138" s="18"/>
      <c r="FNJ138" s="18"/>
      <c r="FNK138" s="18"/>
      <c r="FNL138" s="18"/>
      <c r="FNM138" s="18"/>
      <c r="FNN138" s="18"/>
      <c r="FNO138" s="18"/>
      <c r="FNP138" s="18"/>
      <c r="FNQ138" s="18"/>
      <c r="FNR138" s="18"/>
      <c r="FNS138" s="18"/>
      <c r="FNT138" s="18"/>
      <c r="FNU138" s="18"/>
      <c r="FNV138" s="18"/>
      <c r="FNW138" s="18"/>
      <c r="FNX138" s="18"/>
      <c r="FNY138" s="18"/>
      <c r="FNZ138" s="18"/>
      <c r="FOA138" s="18"/>
      <c r="FOB138" s="18"/>
      <c r="FOC138" s="18"/>
      <c r="FOD138" s="18"/>
      <c r="FOE138" s="18"/>
      <c r="FOF138" s="18"/>
      <c r="FOG138" s="18"/>
      <c r="FOH138" s="18"/>
      <c r="FOI138" s="18"/>
      <c r="FOJ138" s="18"/>
      <c r="FOK138" s="18"/>
      <c r="FOL138" s="18"/>
      <c r="FOM138" s="18"/>
      <c r="FON138" s="18"/>
      <c r="FOO138" s="18"/>
      <c r="FOP138" s="18"/>
      <c r="FOQ138" s="18"/>
      <c r="FOR138" s="18"/>
      <c r="FOS138" s="18"/>
      <c r="FOT138" s="18"/>
      <c r="FOU138" s="18"/>
      <c r="FOV138" s="18"/>
      <c r="FOW138" s="18"/>
      <c r="FOX138" s="18"/>
      <c r="FOY138" s="18"/>
      <c r="FOZ138" s="18"/>
      <c r="FPA138" s="18"/>
      <c r="FPB138" s="18"/>
      <c r="FPC138" s="18"/>
      <c r="FPD138" s="18"/>
      <c r="FPE138" s="18"/>
      <c r="FPF138" s="18"/>
      <c r="FPG138" s="18"/>
      <c r="FPH138" s="18"/>
      <c r="FPI138" s="18"/>
      <c r="FPJ138" s="18"/>
      <c r="FPK138" s="18"/>
      <c r="FPL138" s="18"/>
      <c r="FPM138" s="18"/>
      <c r="FPN138" s="18"/>
      <c r="FPO138" s="18"/>
      <c r="FPP138" s="18"/>
      <c r="FPQ138" s="18"/>
      <c r="FPR138" s="18"/>
      <c r="FPS138" s="18"/>
      <c r="FPT138" s="18"/>
      <c r="FPU138" s="18"/>
      <c r="FPV138" s="18"/>
      <c r="FPW138" s="18"/>
      <c r="FPX138" s="18"/>
      <c r="FPY138" s="18"/>
      <c r="FPZ138" s="18"/>
      <c r="FQA138" s="18"/>
      <c r="FQB138" s="18"/>
      <c r="FQC138" s="18"/>
      <c r="FQD138" s="18"/>
      <c r="FQE138" s="18"/>
      <c r="FQF138" s="18"/>
      <c r="FQG138" s="18"/>
      <c r="FQH138" s="18"/>
      <c r="FQI138" s="18"/>
      <c r="FQJ138" s="18"/>
      <c r="FQK138" s="18"/>
      <c r="FQL138" s="18"/>
      <c r="FQM138" s="18"/>
      <c r="FQN138" s="18"/>
      <c r="FQO138" s="18"/>
      <c r="FQP138" s="18"/>
      <c r="FQQ138" s="18"/>
      <c r="FQR138" s="18"/>
      <c r="FQS138" s="18"/>
      <c r="FQT138" s="18"/>
      <c r="FQU138" s="18"/>
      <c r="FQV138" s="18"/>
      <c r="FQW138" s="18"/>
      <c r="FQX138" s="18"/>
      <c r="FQY138" s="18"/>
      <c r="FQZ138" s="18"/>
      <c r="FRA138" s="18"/>
      <c r="FRB138" s="18"/>
      <c r="FRC138" s="18"/>
      <c r="FRD138" s="18"/>
      <c r="FRE138" s="18"/>
      <c r="FRF138" s="18"/>
      <c r="FRG138" s="18"/>
      <c r="FRH138" s="18"/>
      <c r="FRI138" s="18"/>
      <c r="FRJ138" s="18"/>
      <c r="FRK138" s="18"/>
      <c r="FRL138" s="18"/>
      <c r="FRM138" s="18"/>
      <c r="FRN138" s="18"/>
      <c r="FRO138" s="18"/>
      <c r="FRP138" s="18"/>
      <c r="FRQ138" s="18"/>
      <c r="FRR138" s="18"/>
      <c r="FRS138" s="18"/>
      <c r="FRT138" s="18"/>
      <c r="FRU138" s="18"/>
      <c r="FRV138" s="18"/>
      <c r="FRW138" s="18"/>
      <c r="FRX138" s="18"/>
      <c r="FRY138" s="18"/>
      <c r="FRZ138" s="18"/>
      <c r="FSA138" s="18"/>
      <c r="FSB138" s="18"/>
      <c r="FSC138" s="18"/>
      <c r="FSD138" s="18"/>
      <c r="FSE138" s="18"/>
      <c r="FSF138" s="18"/>
      <c r="FSG138" s="18"/>
      <c r="FSH138" s="18"/>
      <c r="FSI138" s="18"/>
      <c r="FSJ138" s="18"/>
      <c r="FSK138" s="18"/>
      <c r="FSL138" s="18"/>
      <c r="FSM138" s="18"/>
      <c r="FSN138" s="18"/>
      <c r="FSO138" s="18"/>
      <c r="FSP138" s="18"/>
      <c r="FSQ138" s="18"/>
      <c r="FSR138" s="18"/>
      <c r="FSS138" s="18"/>
      <c r="FST138" s="18"/>
      <c r="FSU138" s="18"/>
      <c r="FSV138" s="18"/>
      <c r="FSW138" s="18"/>
      <c r="FSX138" s="18"/>
      <c r="FSY138" s="18"/>
      <c r="FSZ138" s="18"/>
      <c r="FTA138" s="18"/>
      <c r="FTB138" s="18"/>
      <c r="FTC138" s="18"/>
      <c r="FTD138" s="18"/>
      <c r="FTE138" s="18"/>
      <c r="FTF138" s="18"/>
      <c r="FTG138" s="18"/>
      <c r="FTH138" s="18"/>
      <c r="FTI138" s="18"/>
      <c r="FTJ138" s="18"/>
      <c r="FTK138" s="18"/>
      <c r="FTL138" s="18"/>
      <c r="FTM138" s="18"/>
      <c r="FTN138" s="18"/>
      <c r="FTO138" s="18"/>
      <c r="FTP138" s="18"/>
      <c r="FTQ138" s="18"/>
      <c r="FTR138" s="18"/>
      <c r="FTS138" s="18"/>
      <c r="FTT138" s="18"/>
      <c r="FTU138" s="18"/>
      <c r="FTV138" s="18"/>
      <c r="FTW138" s="18"/>
      <c r="FTX138" s="18"/>
      <c r="FTY138" s="18"/>
      <c r="FTZ138" s="18"/>
      <c r="FUA138" s="18"/>
      <c r="FUB138" s="18"/>
      <c r="FUC138" s="18"/>
      <c r="FUD138" s="18"/>
      <c r="FUE138" s="18"/>
      <c r="FUF138" s="18"/>
      <c r="FUG138" s="18"/>
      <c r="FUH138" s="18"/>
      <c r="FUI138" s="18"/>
      <c r="FUJ138" s="18"/>
      <c r="FUK138" s="18"/>
      <c r="FUL138" s="18"/>
      <c r="FUM138" s="18"/>
      <c r="FUN138" s="18"/>
      <c r="FUO138" s="18"/>
      <c r="FUP138" s="18"/>
      <c r="FUQ138" s="18"/>
      <c r="FUR138" s="18"/>
      <c r="FUS138" s="18"/>
      <c r="FUT138" s="18"/>
      <c r="FUU138" s="18"/>
      <c r="FUV138" s="18"/>
      <c r="FUW138" s="18"/>
      <c r="FUX138" s="18"/>
      <c r="FUY138" s="18"/>
      <c r="FUZ138" s="18"/>
      <c r="FVA138" s="18"/>
      <c r="FVB138" s="18"/>
      <c r="FVC138" s="18"/>
      <c r="FVD138" s="18"/>
      <c r="FVE138" s="18"/>
      <c r="FVF138" s="18"/>
      <c r="FVG138" s="18"/>
      <c r="FVH138" s="18"/>
      <c r="FVI138" s="18"/>
      <c r="FVJ138" s="18"/>
      <c r="FVK138" s="18"/>
      <c r="FVL138" s="18"/>
      <c r="FVM138" s="18"/>
      <c r="FVN138" s="18"/>
      <c r="FVO138" s="18"/>
      <c r="FVP138" s="18"/>
      <c r="FVQ138" s="18"/>
      <c r="FVR138" s="18"/>
      <c r="FVS138" s="18"/>
      <c r="FVT138" s="18"/>
      <c r="FVU138" s="18"/>
      <c r="FVV138" s="18"/>
      <c r="FVW138" s="18"/>
      <c r="FVX138" s="18"/>
      <c r="FVY138" s="18"/>
      <c r="FVZ138" s="18"/>
      <c r="FWA138" s="18"/>
      <c r="FWB138" s="18"/>
      <c r="FWC138" s="18"/>
      <c r="FWD138" s="18"/>
      <c r="FWE138" s="18"/>
      <c r="FWF138" s="18"/>
      <c r="FWG138" s="18"/>
      <c r="FWH138" s="18"/>
      <c r="FWI138" s="18"/>
      <c r="FWJ138" s="18"/>
      <c r="FWK138" s="18"/>
      <c r="FWL138" s="18"/>
      <c r="FWM138" s="18"/>
      <c r="FWN138" s="18"/>
      <c r="FWO138" s="18"/>
      <c r="FWP138" s="18"/>
      <c r="FWQ138" s="18"/>
      <c r="FWR138" s="18"/>
      <c r="FWS138" s="18"/>
      <c r="FWT138" s="18"/>
      <c r="FWU138" s="18"/>
      <c r="FWV138" s="18"/>
      <c r="FWW138" s="18"/>
      <c r="FWX138" s="18"/>
      <c r="FWY138" s="18"/>
      <c r="FWZ138" s="18"/>
      <c r="FXA138" s="18"/>
      <c r="FXB138" s="18"/>
      <c r="FXC138" s="18"/>
      <c r="FXD138" s="18"/>
      <c r="FXE138" s="18"/>
      <c r="FXF138" s="18"/>
      <c r="FXG138" s="18"/>
      <c r="FXH138" s="18"/>
      <c r="FXI138" s="18"/>
      <c r="FXJ138" s="18"/>
      <c r="FXK138" s="18"/>
      <c r="FXL138" s="18"/>
      <c r="FXM138" s="18"/>
      <c r="FXN138" s="18"/>
      <c r="FXO138" s="18"/>
      <c r="FXP138" s="18"/>
      <c r="FXQ138" s="18"/>
      <c r="FXR138" s="18"/>
      <c r="FXS138" s="18"/>
      <c r="FXT138" s="18"/>
      <c r="FXU138" s="18"/>
      <c r="FXV138" s="18"/>
      <c r="FXW138" s="18"/>
      <c r="FXX138" s="18"/>
      <c r="FXY138" s="18"/>
      <c r="FXZ138" s="18"/>
      <c r="FYA138" s="18"/>
      <c r="FYB138" s="18"/>
      <c r="FYC138" s="18"/>
      <c r="FYD138" s="18"/>
      <c r="FYE138" s="18"/>
      <c r="FYF138" s="18"/>
      <c r="FYG138" s="18"/>
      <c r="FYH138" s="18"/>
      <c r="FYI138" s="18"/>
      <c r="FYJ138" s="18"/>
      <c r="FYK138" s="18"/>
      <c r="FYL138" s="18"/>
      <c r="FYM138" s="18"/>
      <c r="FYN138" s="18"/>
      <c r="FYO138" s="18"/>
      <c r="FYP138" s="18"/>
      <c r="FYQ138" s="18"/>
      <c r="FYR138" s="18"/>
      <c r="FYS138" s="18"/>
      <c r="FYT138" s="18"/>
      <c r="FYU138" s="18"/>
      <c r="FYV138" s="18"/>
      <c r="FYW138" s="18"/>
      <c r="FYX138" s="18"/>
      <c r="FYY138" s="18"/>
      <c r="FYZ138" s="18"/>
      <c r="FZA138" s="18"/>
      <c r="FZB138" s="18"/>
      <c r="FZC138" s="18"/>
      <c r="FZD138" s="18"/>
      <c r="FZE138" s="18"/>
      <c r="FZF138" s="18"/>
      <c r="FZG138" s="18"/>
      <c r="FZH138" s="18"/>
      <c r="FZI138" s="18"/>
      <c r="FZJ138" s="18"/>
      <c r="FZK138" s="18"/>
      <c r="FZL138" s="18"/>
      <c r="FZM138" s="18"/>
      <c r="FZN138" s="18"/>
      <c r="FZO138" s="18"/>
      <c r="FZP138" s="18"/>
      <c r="FZQ138" s="18"/>
      <c r="FZR138" s="18"/>
      <c r="FZS138" s="18"/>
      <c r="FZT138" s="18"/>
      <c r="FZU138" s="18"/>
      <c r="FZV138" s="18"/>
      <c r="FZW138" s="18"/>
      <c r="FZX138" s="18"/>
      <c r="FZY138" s="18"/>
      <c r="FZZ138" s="18"/>
      <c r="GAA138" s="18"/>
      <c r="GAB138" s="18"/>
      <c r="GAC138" s="18"/>
      <c r="GAD138" s="18"/>
      <c r="GAE138" s="18"/>
      <c r="GAF138" s="18"/>
      <c r="GAG138" s="18"/>
      <c r="GAH138" s="18"/>
      <c r="GAI138" s="18"/>
      <c r="GAJ138" s="18"/>
      <c r="GAK138" s="18"/>
      <c r="GAL138" s="18"/>
      <c r="GAM138" s="18"/>
      <c r="GAN138" s="18"/>
      <c r="GAO138" s="18"/>
      <c r="GAP138" s="18"/>
      <c r="GAQ138" s="18"/>
      <c r="GAR138" s="18"/>
      <c r="GAS138" s="18"/>
      <c r="GAT138" s="18"/>
      <c r="GAU138" s="18"/>
      <c r="GAV138" s="18"/>
      <c r="GAW138" s="18"/>
      <c r="GAX138" s="18"/>
      <c r="GAY138" s="18"/>
      <c r="GAZ138" s="18"/>
      <c r="GBA138" s="18"/>
      <c r="GBB138" s="18"/>
      <c r="GBC138" s="18"/>
      <c r="GBD138" s="18"/>
      <c r="GBE138" s="18"/>
      <c r="GBF138" s="18"/>
      <c r="GBG138" s="18"/>
      <c r="GBH138" s="18"/>
      <c r="GBI138" s="18"/>
      <c r="GBJ138" s="18"/>
      <c r="GBK138" s="18"/>
      <c r="GBL138" s="18"/>
      <c r="GBM138" s="18"/>
      <c r="GBN138" s="18"/>
      <c r="GBO138" s="18"/>
      <c r="GBP138" s="18"/>
      <c r="GBQ138" s="18"/>
      <c r="GBR138" s="18"/>
      <c r="GBS138" s="18"/>
      <c r="GBT138" s="18"/>
      <c r="GBU138" s="18"/>
      <c r="GBV138" s="18"/>
      <c r="GBW138" s="18"/>
      <c r="GBX138" s="18"/>
      <c r="GBY138" s="18"/>
      <c r="GBZ138" s="18"/>
      <c r="GCA138" s="18"/>
      <c r="GCB138" s="18"/>
      <c r="GCC138" s="18"/>
      <c r="GCD138" s="18"/>
      <c r="GCE138" s="18"/>
      <c r="GCF138" s="18"/>
      <c r="GCG138" s="18"/>
      <c r="GCH138" s="18"/>
      <c r="GCI138" s="18"/>
      <c r="GCJ138" s="18"/>
      <c r="GCK138" s="18"/>
      <c r="GCL138" s="18"/>
      <c r="GCM138" s="18"/>
      <c r="GCN138" s="18"/>
      <c r="GCO138" s="18"/>
      <c r="GCP138" s="18"/>
      <c r="GCQ138" s="18"/>
      <c r="GCR138" s="18"/>
      <c r="GCS138" s="18"/>
      <c r="GCT138" s="18"/>
      <c r="GCU138" s="18"/>
      <c r="GCV138" s="18"/>
      <c r="GCW138" s="18"/>
      <c r="GCX138" s="18"/>
      <c r="GCY138" s="18"/>
      <c r="GCZ138" s="18"/>
      <c r="GDA138" s="18"/>
      <c r="GDB138" s="18"/>
      <c r="GDC138" s="18"/>
      <c r="GDD138" s="18"/>
      <c r="GDE138" s="18"/>
      <c r="GDF138" s="18"/>
      <c r="GDG138" s="18"/>
      <c r="GDH138" s="18"/>
      <c r="GDI138" s="18"/>
      <c r="GDJ138" s="18"/>
      <c r="GDK138" s="18"/>
      <c r="GDL138" s="18"/>
      <c r="GDM138" s="18"/>
      <c r="GDN138" s="18"/>
      <c r="GDO138" s="18"/>
      <c r="GDP138" s="18"/>
      <c r="GDQ138" s="18"/>
      <c r="GDR138" s="18"/>
      <c r="GDS138" s="18"/>
      <c r="GDT138" s="18"/>
      <c r="GDU138" s="18"/>
      <c r="GDV138" s="18"/>
      <c r="GDW138" s="18"/>
      <c r="GDX138" s="18"/>
      <c r="GDY138" s="18"/>
      <c r="GDZ138" s="18"/>
      <c r="GEA138" s="18"/>
      <c r="GEB138" s="18"/>
      <c r="GEC138" s="18"/>
      <c r="GED138" s="18"/>
      <c r="GEE138" s="18"/>
      <c r="GEF138" s="18"/>
      <c r="GEG138" s="18"/>
      <c r="GEH138" s="18"/>
      <c r="GEI138" s="18"/>
      <c r="GEJ138" s="18"/>
      <c r="GEK138" s="18"/>
      <c r="GEL138" s="18"/>
      <c r="GEM138" s="18"/>
      <c r="GEN138" s="18"/>
      <c r="GEO138" s="18"/>
      <c r="GEP138" s="18"/>
      <c r="GEQ138" s="18"/>
      <c r="GER138" s="18"/>
      <c r="GES138" s="18"/>
      <c r="GET138" s="18"/>
      <c r="GEU138" s="18"/>
      <c r="GEV138" s="18"/>
      <c r="GEW138" s="18"/>
      <c r="GEX138" s="18"/>
      <c r="GEY138" s="18"/>
      <c r="GEZ138" s="18"/>
      <c r="GFA138" s="18"/>
      <c r="GFB138" s="18"/>
      <c r="GFC138" s="18"/>
      <c r="GFD138" s="18"/>
      <c r="GFE138" s="18"/>
      <c r="GFF138" s="18"/>
      <c r="GFG138" s="18"/>
      <c r="GFH138" s="18"/>
      <c r="GFI138" s="18"/>
      <c r="GFJ138" s="18"/>
      <c r="GFK138" s="18"/>
      <c r="GFL138" s="18"/>
      <c r="GFM138" s="18"/>
      <c r="GFN138" s="18"/>
      <c r="GFO138" s="18"/>
      <c r="GFP138" s="18"/>
      <c r="GFQ138" s="18"/>
      <c r="GFR138" s="18"/>
      <c r="GFS138" s="18"/>
      <c r="GFT138" s="18"/>
      <c r="GFU138" s="18"/>
      <c r="GFV138" s="18"/>
      <c r="GFW138" s="18"/>
      <c r="GFX138" s="18"/>
      <c r="GFY138" s="18"/>
      <c r="GFZ138" s="18"/>
      <c r="GGA138" s="18"/>
      <c r="GGB138" s="18"/>
      <c r="GGC138" s="18"/>
      <c r="GGD138" s="18"/>
      <c r="GGE138" s="18"/>
      <c r="GGF138" s="18"/>
      <c r="GGG138" s="18"/>
      <c r="GGH138" s="18"/>
      <c r="GGI138" s="18"/>
      <c r="GGJ138" s="18"/>
      <c r="GGK138" s="18"/>
      <c r="GGL138" s="18"/>
      <c r="GGM138" s="18"/>
      <c r="GGN138" s="18"/>
      <c r="GGO138" s="18"/>
      <c r="GGP138" s="18"/>
      <c r="GGQ138" s="18"/>
      <c r="GGR138" s="18"/>
      <c r="GGS138" s="18"/>
      <c r="GGT138" s="18"/>
      <c r="GGU138" s="18"/>
      <c r="GGV138" s="18"/>
      <c r="GGW138" s="18"/>
      <c r="GGX138" s="18"/>
      <c r="GGY138" s="18"/>
      <c r="GGZ138" s="18"/>
      <c r="GHA138" s="18"/>
      <c r="GHB138" s="18"/>
      <c r="GHC138" s="18"/>
      <c r="GHD138" s="18"/>
      <c r="GHE138" s="18"/>
      <c r="GHF138" s="18"/>
      <c r="GHG138" s="18"/>
      <c r="GHH138" s="18"/>
      <c r="GHI138" s="18"/>
      <c r="GHJ138" s="18"/>
      <c r="GHK138" s="18"/>
      <c r="GHL138" s="18"/>
      <c r="GHM138" s="18"/>
      <c r="GHN138" s="18"/>
      <c r="GHO138" s="18"/>
      <c r="GHP138" s="18"/>
      <c r="GHQ138" s="18"/>
      <c r="GHR138" s="18"/>
      <c r="GHS138" s="18"/>
      <c r="GHT138" s="18"/>
      <c r="GHU138" s="18"/>
      <c r="GHV138" s="18"/>
      <c r="GHW138" s="18"/>
      <c r="GHX138" s="18"/>
      <c r="GHY138" s="18"/>
      <c r="GHZ138" s="18"/>
      <c r="GIA138" s="18"/>
      <c r="GIB138" s="18"/>
      <c r="GIC138" s="18"/>
      <c r="GID138" s="18"/>
      <c r="GIE138" s="18"/>
      <c r="GIF138" s="18"/>
      <c r="GIG138" s="18"/>
      <c r="GIH138" s="18"/>
      <c r="GII138" s="18"/>
      <c r="GIJ138" s="18"/>
      <c r="GIK138" s="18"/>
      <c r="GIL138" s="18"/>
      <c r="GIM138" s="18"/>
      <c r="GIN138" s="18"/>
      <c r="GIO138" s="18"/>
      <c r="GIP138" s="18"/>
      <c r="GIQ138" s="18"/>
      <c r="GIR138" s="18"/>
      <c r="GIS138" s="18"/>
      <c r="GIT138" s="18"/>
      <c r="GIU138" s="18"/>
      <c r="GIV138" s="18"/>
      <c r="GIW138" s="18"/>
      <c r="GIX138" s="18"/>
      <c r="GIY138" s="18"/>
      <c r="GIZ138" s="18"/>
      <c r="GJA138" s="18"/>
      <c r="GJB138" s="18"/>
      <c r="GJC138" s="18"/>
      <c r="GJD138" s="18"/>
      <c r="GJE138" s="18"/>
      <c r="GJF138" s="18"/>
      <c r="GJG138" s="18"/>
      <c r="GJH138" s="18"/>
      <c r="GJI138" s="18"/>
      <c r="GJJ138" s="18"/>
      <c r="GJK138" s="18"/>
      <c r="GJL138" s="18"/>
      <c r="GJM138" s="18"/>
      <c r="GJN138" s="18"/>
      <c r="GJO138" s="18"/>
      <c r="GJP138" s="18"/>
      <c r="GJQ138" s="18"/>
      <c r="GJR138" s="18"/>
      <c r="GJS138" s="18"/>
      <c r="GJT138" s="18"/>
      <c r="GJU138" s="18"/>
      <c r="GJV138" s="18"/>
      <c r="GJW138" s="18"/>
      <c r="GJX138" s="18"/>
      <c r="GJY138" s="18"/>
      <c r="GJZ138" s="18"/>
      <c r="GKA138" s="18"/>
      <c r="GKB138" s="18"/>
      <c r="GKC138" s="18"/>
      <c r="GKD138" s="18"/>
      <c r="GKE138" s="18"/>
      <c r="GKF138" s="18"/>
      <c r="GKG138" s="18"/>
      <c r="GKH138" s="18"/>
      <c r="GKI138" s="18"/>
      <c r="GKJ138" s="18"/>
      <c r="GKK138" s="18"/>
      <c r="GKL138" s="18"/>
      <c r="GKM138" s="18"/>
      <c r="GKN138" s="18"/>
      <c r="GKO138" s="18"/>
      <c r="GKP138" s="18"/>
      <c r="GKQ138" s="18"/>
      <c r="GKR138" s="18"/>
      <c r="GKS138" s="18"/>
      <c r="GKT138" s="18"/>
      <c r="GKU138" s="18"/>
      <c r="GKV138" s="18"/>
      <c r="GKW138" s="18"/>
      <c r="GKX138" s="18"/>
      <c r="GKY138" s="18"/>
      <c r="GKZ138" s="18"/>
      <c r="GLA138" s="18"/>
      <c r="GLB138" s="18"/>
      <c r="GLC138" s="18"/>
      <c r="GLD138" s="18"/>
      <c r="GLE138" s="18"/>
      <c r="GLF138" s="18"/>
      <c r="GLG138" s="18"/>
      <c r="GLH138" s="18"/>
      <c r="GLI138" s="18"/>
      <c r="GLJ138" s="18"/>
      <c r="GLK138" s="18"/>
      <c r="GLL138" s="18"/>
      <c r="GLM138" s="18"/>
      <c r="GLN138" s="18"/>
      <c r="GLO138" s="18"/>
      <c r="GLP138" s="18"/>
      <c r="GLQ138" s="18"/>
      <c r="GLR138" s="18"/>
      <c r="GLS138" s="18"/>
      <c r="GLT138" s="18"/>
      <c r="GLU138" s="18"/>
      <c r="GLV138" s="18"/>
      <c r="GLW138" s="18"/>
      <c r="GLX138" s="18"/>
      <c r="GLY138" s="18"/>
      <c r="GLZ138" s="18"/>
      <c r="GMA138" s="18"/>
      <c r="GMB138" s="18"/>
      <c r="GMC138" s="18"/>
      <c r="GMD138" s="18"/>
      <c r="GME138" s="18"/>
      <c r="GMF138" s="18"/>
      <c r="GMG138" s="18"/>
      <c r="GMH138" s="18"/>
      <c r="GMI138" s="18"/>
      <c r="GMJ138" s="18"/>
      <c r="GMK138" s="18"/>
      <c r="GML138" s="18"/>
      <c r="GMM138" s="18"/>
      <c r="GMN138" s="18"/>
      <c r="GMO138" s="18"/>
      <c r="GMP138" s="18"/>
      <c r="GMQ138" s="18"/>
      <c r="GMR138" s="18"/>
      <c r="GMS138" s="18"/>
      <c r="GMT138" s="18"/>
      <c r="GMU138" s="18"/>
      <c r="GMV138" s="18"/>
      <c r="GMW138" s="18"/>
      <c r="GMX138" s="18"/>
      <c r="GMY138" s="18"/>
      <c r="GMZ138" s="18"/>
      <c r="GNA138" s="18"/>
      <c r="GNB138" s="18"/>
      <c r="GNC138" s="18"/>
      <c r="GND138" s="18"/>
      <c r="GNE138" s="18"/>
      <c r="GNF138" s="18"/>
      <c r="GNG138" s="18"/>
      <c r="GNH138" s="18"/>
      <c r="GNI138" s="18"/>
      <c r="GNJ138" s="18"/>
      <c r="GNK138" s="18"/>
      <c r="GNL138" s="18"/>
      <c r="GNM138" s="18"/>
      <c r="GNN138" s="18"/>
      <c r="GNO138" s="18"/>
      <c r="GNP138" s="18"/>
      <c r="GNQ138" s="18"/>
      <c r="GNR138" s="18"/>
      <c r="GNS138" s="18"/>
      <c r="GNT138" s="18"/>
      <c r="GNU138" s="18"/>
      <c r="GNV138" s="18"/>
      <c r="GNW138" s="18"/>
      <c r="GNX138" s="18"/>
      <c r="GNY138" s="18"/>
      <c r="GNZ138" s="18"/>
      <c r="GOA138" s="18"/>
      <c r="GOB138" s="18"/>
      <c r="GOC138" s="18"/>
      <c r="GOD138" s="18"/>
      <c r="GOE138" s="18"/>
      <c r="GOF138" s="18"/>
      <c r="GOG138" s="18"/>
      <c r="GOH138" s="18"/>
      <c r="GOI138" s="18"/>
      <c r="GOJ138" s="18"/>
      <c r="GOK138" s="18"/>
      <c r="GOL138" s="18"/>
      <c r="GOM138" s="18"/>
      <c r="GON138" s="18"/>
      <c r="GOO138" s="18"/>
      <c r="GOP138" s="18"/>
      <c r="GOQ138" s="18"/>
      <c r="GOR138" s="18"/>
      <c r="GOS138" s="18"/>
      <c r="GOT138" s="18"/>
      <c r="GOU138" s="18"/>
      <c r="GOV138" s="18"/>
      <c r="GOW138" s="18"/>
      <c r="GOX138" s="18"/>
      <c r="GOY138" s="18"/>
      <c r="GOZ138" s="18"/>
      <c r="GPA138" s="18"/>
      <c r="GPB138" s="18"/>
      <c r="GPC138" s="18"/>
      <c r="GPD138" s="18"/>
      <c r="GPE138" s="18"/>
      <c r="GPF138" s="18"/>
      <c r="GPG138" s="18"/>
      <c r="GPH138" s="18"/>
      <c r="GPI138" s="18"/>
      <c r="GPJ138" s="18"/>
      <c r="GPK138" s="18"/>
      <c r="GPL138" s="18"/>
      <c r="GPM138" s="18"/>
      <c r="GPN138" s="18"/>
      <c r="GPO138" s="18"/>
      <c r="GPP138" s="18"/>
      <c r="GPQ138" s="18"/>
      <c r="GPR138" s="18"/>
      <c r="GPS138" s="18"/>
      <c r="GPT138" s="18"/>
      <c r="GPU138" s="18"/>
      <c r="GPV138" s="18"/>
      <c r="GPW138" s="18"/>
      <c r="GPX138" s="18"/>
      <c r="GPY138" s="18"/>
      <c r="GPZ138" s="18"/>
      <c r="GQA138" s="18"/>
      <c r="GQB138" s="18"/>
      <c r="GQC138" s="18"/>
      <c r="GQD138" s="18"/>
      <c r="GQE138" s="18"/>
      <c r="GQF138" s="18"/>
      <c r="GQG138" s="18"/>
      <c r="GQH138" s="18"/>
      <c r="GQI138" s="18"/>
      <c r="GQJ138" s="18"/>
      <c r="GQK138" s="18"/>
      <c r="GQL138" s="18"/>
      <c r="GQM138" s="18"/>
      <c r="GQN138" s="18"/>
      <c r="GQO138" s="18"/>
      <c r="GQP138" s="18"/>
      <c r="GQQ138" s="18"/>
      <c r="GQR138" s="18"/>
      <c r="GQS138" s="18"/>
      <c r="GQT138" s="18"/>
      <c r="GQU138" s="18"/>
      <c r="GQV138" s="18"/>
      <c r="GQW138" s="18"/>
      <c r="GQX138" s="18"/>
      <c r="GQY138" s="18"/>
      <c r="GQZ138" s="18"/>
      <c r="GRA138" s="18"/>
      <c r="GRB138" s="18"/>
      <c r="GRC138" s="18"/>
      <c r="GRD138" s="18"/>
      <c r="GRE138" s="18"/>
      <c r="GRF138" s="18"/>
      <c r="GRG138" s="18"/>
      <c r="GRH138" s="18"/>
      <c r="GRI138" s="18"/>
      <c r="GRJ138" s="18"/>
      <c r="GRK138" s="18"/>
      <c r="GRL138" s="18"/>
      <c r="GRM138" s="18"/>
      <c r="GRN138" s="18"/>
      <c r="GRO138" s="18"/>
      <c r="GRP138" s="18"/>
      <c r="GRQ138" s="18"/>
      <c r="GRR138" s="18"/>
      <c r="GRS138" s="18"/>
      <c r="GRT138" s="18"/>
      <c r="GRU138" s="18"/>
      <c r="GRV138" s="18"/>
      <c r="GRW138" s="18"/>
      <c r="GRX138" s="18"/>
      <c r="GRY138" s="18"/>
      <c r="GRZ138" s="18"/>
      <c r="GSA138" s="18"/>
      <c r="GSB138" s="18"/>
      <c r="GSC138" s="18"/>
      <c r="GSD138" s="18"/>
      <c r="GSE138" s="18"/>
      <c r="GSF138" s="18"/>
      <c r="GSG138" s="18"/>
      <c r="GSH138" s="18"/>
      <c r="GSI138" s="18"/>
      <c r="GSJ138" s="18"/>
      <c r="GSK138" s="18"/>
      <c r="GSL138" s="18"/>
      <c r="GSM138" s="18"/>
      <c r="GSN138" s="18"/>
      <c r="GSO138" s="18"/>
      <c r="GSP138" s="18"/>
      <c r="GSQ138" s="18"/>
      <c r="GSR138" s="18"/>
      <c r="GSS138" s="18"/>
      <c r="GST138" s="18"/>
      <c r="GSU138" s="18"/>
      <c r="GSV138" s="18"/>
      <c r="GSW138" s="18"/>
      <c r="GSX138" s="18"/>
      <c r="GSY138" s="18"/>
      <c r="GSZ138" s="18"/>
      <c r="GTA138" s="18"/>
      <c r="GTB138" s="18"/>
      <c r="GTC138" s="18"/>
      <c r="GTD138" s="18"/>
      <c r="GTE138" s="18"/>
      <c r="GTF138" s="18"/>
      <c r="GTG138" s="18"/>
      <c r="GTH138" s="18"/>
      <c r="GTI138" s="18"/>
      <c r="GTJ138" s="18"/>
      <c r="GTK138" s="18"/>
      <c r="GTL138" s="18"/>
      <c r="GTM138" s="18"/>
      <c r="GTN138" s="18"/>
      <c r="GTO138" s="18"/>
      <c r="GTP138" s="18"/>
      <c r="GTQ138" s="18"/>
      <c r="GTR138" s="18"/>
      <c r="GTS138" s="18"/>
      <c r="GTT138" s="18"/>
      <c r="GTU138" s="18"/>
      <c r="GTV138" s="18"/>
      <c r="GTW138" s="18"/>
      <c r="GTX138" s="18"/>
      <c r="GTY138" s="18"/>
      <c r="GTZ138" s="18"/>
      <c r="GUA138" s="18"/>
      <c r="GUB138" s="18"/>
      <c r="GUC138" s="18"/>
      <c r="GUD138" s="18"/>
      <c r="GUE138" s="18"/>
      <c r="GUF138" s="18"/>
      <c r="GUG138" s="18"/>
      <c r="GUH138" s="18"/>
      <c r="GUI138" s="18"/>
      <c r="GUJ138" s="18"/>
      <c r="GUK138" s="18"/>
      <c r="GUL138" s="18"/>
      <c r="GUM138" s="18"/>
      <c r="GUN138" s="18"/>
      <c r="GUO138" s="18"/>
      <c r="GUP138" s="18"/>
      <c r="GUQ138" s="18"/>
      <c r="GUR138" s="18"/>
      <c r="GUS138" s="18"/>
      <c r="GUT138" s="18"/>
      <c r="GUU138" s="18"/>
      <c r="GUV138" s="18"/>
      <c r="GUW138" s="18"/>
      <c r="GUX138" s="18"/>
      <c r="GUY138" s="18"/>
      <c r="GUZ138" s="18"/>
      <c r="GVA138" s="18"/>
      <c r="GVB138" s="18"/>
      <c r="GVC138" s="18"/>
      <c r="GVD138" s="18"/>
      <c r="GVE138" s="18"/>
      <c r="GVF138" s="18"/>
      <c r="GVG138" s="18"/>
      <c r="GVH138" s="18"/>
      <c r="GVI138" s="18"/>
      <c r="GVJ138" s="18"/>
      <c r="GVK138" s="18"/>
      <c r="GVL138" s="18"/>
      <c r="GVM138" s="18"/>
      <c r="GVN138" s="18"/>
      <c r="GVO138" s="18"/>
      <c r="GVP138" s="18"/>
      <c r="GVQ138" s="18"/>
      <c r="GVR138" s="18"/>
      <c r="GVS138" s="18"/>
      <c r="GVT138" s="18"/>
      <c r="GVU138" s="18"/>
      <c r="GVV138" s="18"/>
      <c r="GVW138" s="18"/>
      <c r="GVX138" s="18"/>
      <c r="GVY138" s="18"/>
      <c r="GVZ138" s="18"/>
      <c r="GWA138" s="18"/>
      <c r="GWB138" s="18"/>
      <c r="GWC138" s="18"/>
      <c r="GWD138" s="18"/>
      <c r="GWE138" s="18"/>
      <c r="GWF138" s="18"/>
      <c r="GWG138" s="18"/>
      <c r="GWH138" s="18"/>
      <c r="GWI138" s="18"/>
      <c r="GWJ138" s="18"/>
      <c r="GWK138" s="18"/>
      <c r="GWL138" s="18"/>
      <c r="GWM138" s="18"/>
      <c r="GWN138" s="18"/>
      <c r="GWO138" s="18"/>
      <c r="GWP138" s="18"/>
      <c r="GWQ138" s="18"/>
      <c r="GWR138" s="18"/>
      <c r="GWS138" s="18"/>
      <c r="GWT138" s="18"/>
      <c r="GWU138" s="18"/>
      <c r="GWV138" s="18"/>
      <c r="GWW138" s="18"/>
      <c r="GWX138" s="18"/>
      <c r="GWY138" s="18"/>
      <c r="GWZ138" s="18"/>
      <c r="GXA138" s="18"/>
      <c r="GXB138" s="18"/>
      <c r="GXC138" s="18"/>
      <c r="GXD138" s="18"/>
      <c r="GXE138" s="18"/>
      <c r="GXF138" s="18"/>
      <c r="GXG138" s="18"/>
      <c r="GXH138" s="18"/>
      <c r="GXI138" s="18"/>
      <c r="GXJ138" s="18"/>
      <c r="GXK138" s="18"/>
      <c r="GXL138" s="18"/>
      <c r="GXM138" s="18"/>
      <c r="GXN138" s="18"/>
      <c r="GXO138" s="18"/>
      <c r="GXP138" s="18"/>
      <c r="GXQ138" s="18"/>
      <c r="GXR138" s="18"/>
      <c r="GXS138" s="18"/>
      <c r="GXT138" s="18"/>
      <c r="GXU138" s="18"/>
      <c r="GXV138" s="18"/>
      <c r="GXW138" s="18"/>
      <c r="GXX138" s="18"/>
      <c r="GXY138" s="18"/>
      <c r="GXZ138" s="18"/>
      <c r="GYA138" s="18"/>
      <c r="GYB138" s="18"/>
      <c r="GYC138" s="18"/>
      <c r="GYD138" s="18"/>
      <c r="GYE138" s="18"/>
      <c r="GYF138" s="18"/>
      <c r="GYG138" s="18"/>
      <c r="GYH138" s="18"/>
      <c r="GYI138" s="18"/>
      <c r="GYJ138" s="18"/>
      <c r="GYK138" s="18"/>
      <c r="GYL138" s="18"/>
      <c r="GYM138" s="18"/>
      <c r="GYN138" s="18"/>
      <c r="GYO138" s="18"/>
      <c r="GYP138" s="18"/>
      <c r="GYQ138" s="18"/>
      <c r="GYR138" s="18"/>
      <c r="GYS138" s="18"/>
      <c r="GYT138" s="18"/>
      <c r="GYU138" s="18"/>
      <c r="GYV138" s="18"/>
      <c r="GYW138" s="18"/>
      <c r="GYX138" s="18"/>
      <c r="GYY138" s="18"/>
      <c r="GYZ138" s="18"/>
      <c r="GZA138" s="18"/>
      <c r="GZB138" s="18"/>
      <c r="GZC138" s="18"/>
      <c r="GZD138" s="18"/>
      <c r="GZE138" s="18"/>
      <c r="GZF138" s="18"/>
      <c r="GZG138" s="18"/>
      <c r="GZH138" s="18"/>
      <c r="GZI138" s="18"/>
      <c r="GZJ138" s="18"/>
      <c r="GZK138" s="18"/>
      <c r="GZL138" s="18"/>
      <c r="GZM138" s="18"/>
      <c r="GZN138" s="18"/>
      <c r="GZO138" s="18"/>
      <c r="GZP138" s="18"/>
      <c r="GZQ138" s="18"/>
      <c r="GZR138" s="18"/>
      <c r="GZS138" s="18"/>
      <c r="GZT138" s="18"/>
      <c r="GZU138" s="18"/>
      <c r="GZV138" s="18"/>
      <c r="GZW138" s="18"/>
      <c r="GZX138" s="18"/>
      <c r="GZY138" s="18"/>
      <c r="GZZ138" s="18"/>
      <c r="HAA138" s="18"/>
      <c r="HAB138" s="18"/>
      <c r="HAC138" s="18"/>
      <c r="HAD138" s="18"/>
      <c r="HAE138" s="18"/>
      <c r="HAF138" s="18"/>
      <c r="HAG138" s="18"/>
      <c r="HAH138" s="18"/>
      <c r="HAI138" s="18"/>
      <c r="HAJ138" s="18"/>
      <c r="HAK138" s="18"/>
      <c r="HAL138" s="18"/>
      <c r="HAM138" s="18"/>
      <c r="HAN138" s="18"/>
      <c r="HAO138" s="18"/>
      <c r="HAP138" s="18"/>
      <c r="HAQ138" s="18"/>
      <c r="HAR138" s="18"/>
      <c r="HAS138" s="18"/>
      <c r="HAT138" s="18"/>
      <c r="HAU138" s="18"/>
      <c r="HAV138" s="18"/>
      <c r="HAW138" s="18"/>
      <c r="HAX138" s="18"/>
      <c r="HAY138" s="18"/>
      <c r="HAZ138" s="18"/>
      <c r="HBA138" s="18"/>
      <c r="HBB138" s="18"/>
      <c r="HBC138" s="18"/>
      <c r="HBD138" s="18"/>
      <c r="HBE138" s="18"/>
      <c r="HBF138" s="18"/>
      <c r="HBG138" s="18"/>
      <c r="HBH138" s="18"/>
      <c r="HBI138" s="18"/>
      <c r="HBJ138" s="18"/>
      <c r="HBK138" s="18"/>
      <c r="HBL138" s="18"/>
      <c r="HBM138" s="18"/>
      <c r="HBN138" s="18"/>
      <c r="HBO138" s="18"/>
      <c r="HBP138" s="18"/>
      <c r="HBQ138" s="18"/>
      <c r="HBR138" s="18"/>
      <c r="HBS138" s="18"/>
      <c r="HBT138" s="18"/>
      <c r="HBU138" s="18"/>
      <c r="HBV138" s="18"/>
      <c r="HBW138" s="18"/>
      <c r="HBX138" s="18"/>
      <c r="HBY138" s="18"/>
      <c r="HBZ138" s="18"/>
      <c r="HCA138" s="18"/>
      <c r="HCB138" s="18"/>
      <c r="HCC138" s="18"/>
      <c r="HCD138" s="18"/>
      <c r="HCE138" s="18"/>
      <c r="HCF138" s="18"/>
      <c r="HCG138" s="18"/>
      <c r="HCH138" s="18"/>
      <c r="HCI138" s="18"/>
      <c r="HCJ138" s="18"/>
      <c r="HCK138" s="18"/>
      <c r="HCL138" s="18"/>
      <c r="HCM138" s="18"/>
      <c r="HCN138" s="18"/>
      <c r="HCO138" s="18"/>
      <c r="HCP138" s="18"/>
      <c r="HCQ138" s="18"/>
      <c r="HCR138" s="18"/>
      <c r="HCS138" s="18"/>
      <c r="HCT138" s="18"/>
      <c r="HCU138" s="18"/>
      <c r="HCV138" s="18"/>
      <c r="HCW138" s="18"/>
      <c r="HCX138" s="18"/>
      <c r="HCY138" s="18"/>
      <c r="HCZ138" s="18"/>
      <c r="HDA138" s="18"/>
      <c r="HDB138" s="18"/>
      <c r="HDC138" s="18"/>
      <c r="HDD138" s="18"/>
      <c r="HDE138" s="18"/>
      <c r="HDF138" s="18"/>
      <c r="HDG138" s="18"/>
      <c r="HDH138" s="18"/>
      <c r="HDI138" s="18"/>
      <c r="HDJ138" s="18"/>
      <c r="HDK138" s="18"/>
      <c r="HDL138" s="18"/>
      <c r="HDM138" s="18"/>
      <c r="HDN138" s="18"/>
      <c r="HDO138" s="18"/>
      <c r="HDP138" s="18"/>
      <c r="HDQ138" s="18"/>
      <c r="HDR138" s="18"/>
      <c r="HDS138" s="18"/>
      <c r="HDT138" s="18"/>
      <c r="HDU138" s="18"/>
      <c r="HDV138" s="18"/>
      <c r="HDW138" s="18"/>
      <c r="HDX138" s="18"/>
      <c r="HDY138" s="18"/>
      <c r="HDZ138" s="18"/>
      <c r="HEA138" s="18"/>
      <c r="HEB138" s="18"/>
      <c r="HEC138" s="18"/>
      <c r="HED138" s="18"/>
      <c r="HEE138" s="18"/>
      <c r="HEF138" s="18"/>
      <c r="HEG138" s="18"/>
      <c r="HEH138" s="18"/>
      <c r="HEI138" s="18"/>
      <c r="HEJ138" s="18"/>
      <c r="HEK138" s="18"/>
      <c r="HEL138" s="18"/>
      <c r="HEM138" s="18"/>
      <c r="HEN138" s="18"/>
      <c r="HEO138" s="18"/>
      <c r="HEP138" s="18"/>
      <c r="HEQ138" s="18"/>
      <c r="HER138" s="18"/>
      <c r="HES138" s="18"/>
      <c r="HET138" s="18"/>
      <c r="HEU138" s="18"/>
      <c r="HEV138" s="18"/>
      <c r="HEW138" s="18"/>
      <c r="HEX138" s="18"/>
      <c r="HEY138" s="18"/>
      <c r="HEZ138" s="18"/>
      <c r="HFA138" s="18"/>
      <c r="HFB138" s="18"/>
      <c r="HFC138" s="18"/>
      <c r="HFD138" s="18"/>
      <c r="HFE138" s="18"/>
      <c r="HFF138" s="18"/>
      <c r="HFG138" s="18"/>
      <c r="HFH138" s="18"/>
      <c r="HFI138" s="18"/>
      <c r="HFJ138" s="18"/>
      <c r="HFK138" s="18"/>
      <c r="HFL138" s="18"/>
      <c r="HFM138" s="18"/>
      <c r="HFN138" s="18"/>
      <c r="HFO138" s="18"/>
      <c r="HFP138" s="18"/>
      <c r="HFQ138" s="18"/>
      <c r="HFR138" s="18"/>
      <c r="HFS138" s="18"/>
      <c r="HFT138" s="18"/>
      <c r="HFU138" s="18"/>
      <c r="HFV138" s="18"/>
      <c r="HFW138" s="18"/>
      <c r="HFX138" s="18"/>
      <c r="HFY138" s="18"/>
      <c r="HFZ138" s="18"/>
      <c r="HGA138" s="18"/>
      <c r="HGB138" s="18"/>
      <c r="HGC138" s="18"/>
      <c r="HGD138" s="18"/>
      <c r="HGE138" s="18"/>
      <c r="HGF138" s="18"/>
      <c r="HGG138" s="18"/>
      <c r="HGH138" s="18"/>
      <c r="HGI138" s="18"/>
      <c r="HGJ138" s="18"/>
      <c r="HGK138" s="18"/>
      <c r="HGL138" s="18"/>
      <c r="HGM138" s="18"/>
      <c r="HGN138" s="18"/>
      <c r="HGO138" s="18"/>
      <c r="HGP138" s="18"/>
      <c r="HGQ138" s="18"/>
      <c r="HGR138" s="18"/>
      <c r="HGS138" s="18"/>
      <c r="HGT138" s="18"/>
      <c r="HGU138" s="18"/>
      <c r="HGV138" s="18"/>
      <c r="HGW138" s="18"/>
      <c r="HGX138" s="18"/>
      <c r="HGY138" s="18"/>
      <c r="HGZ138" s="18"/>
      <c r="HHA138" s="18"/>
      <c r="HHB138" s="18"/>
      <c r="HHC138" s="18"/>
      <c r="HHD138" s="18"/>
      <c r="HHE138" s="18"/>
      <c r="HHF138" s="18"/>
      <c r="HHG138" s="18"/>
      <c r="HHH138" s="18"/>
      <c r="HHI138" s="18"/>
      <c r="HHJ138" s="18"/>
      <c r="HHK138" s="18"/>
      <c r="HHL138" s="18"/>
      <c r="HHM138" s="18"/>
      <c r="HHN138" s="18"/>
      <c r="HHO138" s="18"/>
      <c r="HHP138" s="18"/>
      <c r="HHQ138" s="18"/>
      <c r="HHR138" s="18"/>
      <c r="HHS138" s="18"/>
      <c r="HHT138" s="18"/>
      <c r="HHU138" s="18"/>
      <c r="HHV138" s="18"/>
      <c r="HHW138" s="18"/>
      <c r="HHX138" s="18"/>
      <c r="HHY138" s="18"/>
      <c r="HHZ138" s="18"/>
      <c r="HIA138" s="18"/>
      <c r="HIB138" s="18"/>
      <c r="HIC138" s="18"/>
      <c r="HID138" s="18"/>
      <c r="HIE138" s="18"/>
      <c r="HIF138" s="18"/>
      <c r="HIG138" s="18"/>
      <c r="HIH138" s="18"/>
      <c r="HII138" s="18"/>
      <c r="HIJ138" s="18"/>
      <c r="HIK138" s="18"/>
      <c r="HIL138" s="18"/>
      <c r="HIM138" s="18"/>
      <c r="HIN138" s="18"/>
      <c r="HIO138" s="18"/>
      <c r="HIP138" s="18"/>
      <c r="HIQ138" s="18"/>
      <c r="HIR138" s="18"/>
      <c r="HIS138" s="18"/>
      <c r="HIT138" s="18"/>
      <c r="HIU138" s="18"/>
      <c r="HIV138" s="18"/>
      <c r="HIW138" s="18"/>
      <c r="HIX138" s="18"/>
      <c r="HIY138" s="18"/>
      <c r="HIZ138" s="18"/>
      <c r="HJA138" s="18"/>
      <c r="HJB138" s="18"/>
      <c r="HJC138" s="18"/>
      <c r="HJD138" s="18"/>
      <c r="HJE138" s="18"/>
      <c r="HJF138" s="18"/>
      <c r="HJG138" s="18"/>
      <c r="HJH138" s="18"/>
      <c r="HJI138" s="18"/>
      <c r="HJJ138" s="18"/>
      <c r="HJK138" s="18"/>
      <c r="HJL138" s="18"/>
      <c r="HJM138" s="18"/>
      <c r="HJN138" s="18"/>
      <c r="HJO138" s="18"/>
      <c r="HJP138" s="18"/>
      <c r="HJQ138" s="18"/>
      <c r="HJR138" s="18"/>
      <c r="HJS138" s="18"/>
      <c r="HJT138" s="18"/>
      <c r="HJU138" s="18"/>
      <c r="HJV138" s="18"/>
      <c r="HJW138" s="18"/>
      <c r="HJX138" s="18"/>
      <c r="HJY138" s="18"/>
      <c r="HJZ138" s="18"/>
      <c r="HKA138" s="18"/>
      <c r="HKB138" s="18"/>
      <c r="HKC138" s="18"/>
      <c r="HKD138" s="18"/>
      <c r="HKE138" s="18"/>
      <c r="HKF138" s="18"/>
      <c r="HKG138" s="18"/>
      <c r="HKH138" s="18"/>
      <c r="HKI138" s="18"/>
      <c r="HKJ138" s="18"/>
      <c r="HKK138" s="18"/>
      <c r="HKL138" s="18"/>
      <c r="HKM138" s="18"/>
      <c r="HKN138" s="18"/>
      <c r="HKO138" s="18"/>
      <c r="HKP138" s="18"/>
      <c r="HKQ138" s="18"/>
      <c r="HKR138" s="18"/>
      <c r="HKS138" s="18"/>
      <c r="HKT138" s="18"/>
      <c r="HKU138" s="18"/>
      <c r="HKV138" s="18"/>
      <c r="HKW138" s="18"/>
      <c r="HKX138" s="18"/>
      <c r="HKY138" s="18"/>
      <c r="HKZ138" s="18"/>
      <c r="HLA138" s="18"/>
      <c r="HLB138" s="18"/>
      <c r="HLC138" s="18"/>
      <c r="HLD138" s="18"/>
      <c r="HLE138" s="18"/>
      <c r="HLF138" s="18"/>
      <c r="HLG138" s="18"/>
      <c r="HLH138" s="18"/>
      <c r="HLI138" s="18"/>
      <c r="HLJ138" s="18"/>
      <c r="HLK138" s="18"/>
      <c r="HLL138" s="18"/>
      <c r="HLM138" s="18"/>
      <c r="HLN138" s="18"/>
      <c r="HLO138" s="18"/>
      <c r="HLP138" s="18"/>
      <c r="HLQ138" s="18"/>
      <c r="HLR138" s="18"/>
      <c r="HLS138" s="18"/>
      <c r="HLT138" s="18"/>
      <c r="HLU138" s="18"/>
      <c r="HLV138" s="18"/>
      <c r="HLW138" s="18"/>
      <c r="HLX138" s="18"/>
      <c r="HLY138" s="18"/>
      <c r="HLZ138" s="18"/>
      <c r="HMA138" s="18"/>
      <c r="HMB138" s="18"/>
      <c r="HMC138" s="18"/>
      <c r="HMD138" s="18"/>
      <c r="HME138" s="18"/>
      <c r="HMF138" s="18"/>
      <c r="HMG138" s="18"/>
      <c r="HMH138" s="18"/>
      <c r="HMI138" s="18"/>
      <c r="HMJ138" s="18"/>
      <c r="HMK138" s="18"/>
      <c r="HML138" s="18"/>
      <c r="HMM138" s="18"/>
      <c r="HMN138" s="18"/>
      <c r="HMO138" s="18"/>
      <c r="HMP138" s="18"/>
      <c r="HMQ138" s="18"/>
      <c r="HMR138" s="18"/>
      <c r="HMS138" s="18"/>
      <c r="HMT138" s="18"/>
      <c r="HMU138" s="18"/>
      <c r="HMV138" s="18"/>
      <c r="HMW138" s="18"/>
      <c r="HMX138" s="18"/>
      <c r="HMY138" s="18"/>
      <c r="HMZ138" s="18"/>
      <c r="HNA138" s="18"/>
      <c r="HNB138" s="18"/>
      <c r="HNC138" s="18"/>
      <c r="HND138" s="18"/>
      <c r="HNE138" s="18"/>
      <c r="HNF138" s="18"/>
      <c r="HNG138" s="18"/>
      <c r="HNH138" s="18"/>
      <c r="HNI138" s="18"/>
      <c r="HNJ138" s="18"/>
      <c r="HNK138" s="18"/>
      <c r="HNL138" s="18"/>
      <c r="HNM138" s="18"/>
      <c r="HNN138" s="18"/>
      <c r="HNO138" s="18"/>
      <c r="HNP138" s="18"/>
      <c r="HNQ138" s="18"/>
      <c r="HNR138" s="18"/>
      <c r="HNS138" s="18"/>
      <c r="HNT138" s="18"/>
      <c r="HNU138" s="18"/>
      <c r="HNV138" s="18"/>
      <c r="HNW138" s="18"/>
      <c r="HNX138" s="18"/>
      <c r="HNY138" s="18"/>
      <c r="HNZ138" s="18"/>
      <c r="HOA138" s="18"/>
      <c r="HOB138" s="18"/>
      <c r="HOC138" s="18"/>
      <c r="HOD138" s="18"/>
      <c r="HOE138" s="18"/>
      <c r="HOF138" s="18"/>
      <c r="HOG138" s="18"/>
      <c r="HOH138" s="18"/>
      <c r="HOI138" s="18"/>
      <c r="HOJ138" s="18"/>
      <c r="HOK138" s="18"/>
      <c r="HOL138" s="18"/>
      <c r="HOM138" s="18"/>
      <c r="HON138" s="18"/>
      <c r="HOO138" s="18"/>
      <c r="HOP138" s="18"/>
      <c r="HOQ138" s="18"/>
      <c r="HOR138" s="18"/>
      <c r="HOS138" s="18"/>
      <c r="HOT138" s="18"/>
      <c r="HOU138" s="18"/>
      <c r="HOV138" s="18"/>
      <c r="HOW138" s="18"/>
      <c r="HOX138" s="18"/>
      <c r="HOY138" s="18"/>
      <c r="HOZ138" s="18"/>
      <c r="HPA138" s="18"/>
      <c r="HPB138" s="18"/>
      <c r="HPC138" s="18"/>
      <c r="HPD138" s="18"/>
      <c r="HPE138" s="18"/>
      <c r="HPF138" s="18"/>
      <c r="HPG138" s="18"/>
      <c r="HPH138" s="18"/>
      <c r="HPI138" s="18"/>
      <c r="HPJ138" s="18"/>
      <c r="HPK138" s="18"/>
      <c r="HPL138" s="18"/>
      <c r="HPM138" s="18"/>
      <c r="HPN138" s="18"/>
      <c r="HPO138" s="18"/>
      <c r="HPP138" s="18"/>
      <c r="HPQ138" s="18"/>
      <c r="HPR138" s="18"/>
      <c r="HPS138" s="18"/>
      <c r="HPT138" s="18"/>
      <c r="HPU138" s="18"/>
      <c r="HPV138" s="18"/>
      <c r="HPW138" s="18"/>
      <c r="HPX138" s="18"/>
      <c r="HPY138" s="18"/>
      <c r="HPZ138" s="18"/>
      <c r="HQA138" s="18"/>
      <c r="HQB138" s="18"/>
      <c r="HQC138" s="18"/>
      <c r="HQD138" s="18"/>
      <c r="HQE138" s="18"/>
      <c r="HQF138" s="18"/>
      <c r="HQG138" s="18"/>
      <c r="HQH138" s="18"/>
      <c r="HQI138" s="18"/>
      <c r="HQJ138" s="18"/>
      <c r="HQK138" s="18"/>
      <c r="HQL138" s="18"/>
      <c r="HQM138" s="18"/>
      <c r="HQN138" s="18"/>
      <c r="HQO138" s="18"/>
      <c r="HQP138" s="18"/>
      <c r="HQQ138" s="18"/>
      <c r="HQR138" s="18"/>
      <c r="HQS138" s="18"/>
      <c r="HQT138" s="18"/>
      <c r="HQU138" s="18"/>
      <c r="HQV138" s="18"/>
      <c r="HQW138" s="18"/>
      <c r="HQX138" s="18"/>
      <c r="HQY138" s="18"/>
      <c r="HQZ138" s="18"/>
      <c r="HRA138" s="18"/>
      <c r="HRB138" s="18"/>
      <c r="HRC138" s="18"/>
      <c r="HRD138" s="18"/>
      <c r="HRE138" s="18"/>
      <c r="HRF138" s="18"/>
      <c r="HRG138" s="18"/>
      <c r="HRH138" s="18"/>
      <c r="HRI138" s="18"/>
      <c r="HRJ138" s="18"/>
      <c r="HRK138" s="18"/>
      <c r="HRL138" s="18"/>
      <c r="HRM138" s="18"/>
      <c r="HRN138" s="18"/>
      <c r="HRO138" s="18"/>
      <c r="HRP138" s="18"/>
      <c r="HRQ138" s="18"/>
      <c r="HRR138" s="18"/>
      <c r="HRS138" s="18"/>
      <c r="HRT138" s="18"/>
      <c r="HRU138" s="18"/>
      <c r="HRV138" s="18"/>
      <c r="HRW138" s="18"/>
      <c r="HRX138" s="18"/>
      <c r="HRY138" s="18"/>
      <c r="HRZ138" s="18"/>
      <c r="HSA138" s="18"/>
      <c r="HSB138" s="18"/>
      <c r="HSC138" s="18"/>
      <c r="HSD138" s="18"/>
      <c r="HSE138" s="18"/>
      <c r="HSF138" s="18"/>
      <c r="HSG138" s="18"/>
      <c r="HSH138" s="18"/>
      <c r="HSI138" s="18"/>
      <c r="HSJ138" s="18"/>
      <c r="HSK138" s="18"/>
      <c r="HSL138" s="18"/>
      <c r="HSM138" s="18"/>
      <c r="HSN138" s="18"/>
      <c r="HSO138" s="18"/>
      <c r="HSP138" s="18"/>
      <c r="HSQ138" s="18"/>
      <c r="HSR138" s="18"/>
      <c r="HSS138" s="18"/>
      <c r="HST138" s="18"/>
      <c r="HSU138" s="18"/>
      <c r="HSV138" s="18"/>
      <c r="HSW138" s="18"/>
      <c r="HSX138" s="18"/>
      <c r="HSY138" s="18"/>
      <c r="HSZ138" s="18"/>
      <c r="HTA138" s="18"/>
      <c r="HTB138" s="18"/>
      <c r="HTC138" s="18"/>
      <c r="HTD138" s="18"/>
      <c r="HTE138" s="18"/>
      <c r="HTF138" s="18"/>
      <c r="HTG138" s="18"/>
      <c r="HTH138" s="18"/>
      <c r="HTI138" s="18"/>
      <c r="HTJ138" s="18"/>
      <c r="HTK138" s="18"/>
      <c r="HTL138" s="18"/>
      <c r="HTM138" s="18"/>
      <c r="HTN138" s="18"/>
      <c r="HTO138" s="18"/>
      <c r="HTP138" s="18"/>
      <c r="HTQ138" s="18"/>
      <c r="HTR138" s="18"/>
      <c r="HTS138" s="18"/>
      <c r="HTT138" s="18"/>
      <c r="HTU138" s="18"/>
      <c r="HTV138" s="18"/>
      <c r="HTW138" s="18"/>
      <c r="HTX138" s="18"/>
      <c r="HTY138" s="18"/>
      <c r="HTZ138" s="18"/>
      <c r="HUA138" s="18"/>
      <c r="HUB138" s="18"/>
      <c r="HUC138" s="18"/>
      <c r="HUD138" s="18"/>
      <c r="HUE138" s="18"/>
      <c r="HUF138" s="18"/>
      <c r="HUG138" s="18"/>
      <c r="HUH138" s="18"/>
      <c r="HUI138" s="18"/>
      <c r="HUJ138" s="18"/>
      <c r="HUK138" s="18"/>
      <c r="HUL138" s="18"/>
      <c r="HUM138" s="18"/>
      <c r="HUN138" s="18"/>
      <c r="HUO138" s="18"/>
      <c r="HUP138" s="18"/>
      <c r="HUQ138" s="18"/>
      <c r="HUR138" s="18"/>
      <c r="HUS138" s="18"/>
      <c r="HUT138" s="18"/>
      <c r="HUU138" s="18"/>
      <c r="HUV138" s="18"/>
      <c r="HUW138" s="18"/>
      <c r="HUX138" s="18"/>
      <c r="HUY138" s="18"/>
      <c r="HUZ138" s="18"/>
      <c r="HVA138" s="18"/>
      <c r="HVB138" s="18"/>
      <c r="HVC138" s="18"/>
      <c r="HVD138" s="18"/>
      <c r="HVE138" s="18"/>
      <c r="HVF138" s="18"/>
      <c r="HVG138" s="18"/>
      <c r="HVH138" s="18"/>
      <c r="HVI138" s="18"/>
      <c r="HVJ138" s="18"/>
      <c r="HVK138" s="18"/>
      <c r="HVL138" s="18"/>
      <c r="HVM138" s="18"/>
      <c r="HVN138" s="18"/>
      <c r="HVO138" s="18"/>
      <c r="HVP138" s="18"/>
      <c r="HVQ138" s="18"/>
      <c r="HVR138" s="18"/>
      <c r="HVS138" s="18"/>
      <c r="HVT138" s="18"/>
      <c r="HVU138" s="18"/>
      <c r="HVV138" s="18"/>
      <c r="HVW138" s="18"/>
      <c r="HVX138" s="18"/>
      <c r="HVY138" s="18"/>
      <c r="HVZ138" s="18"/>
      <c r="HWA138" s="18"/>
      <c r="HWB138" s="18"/>
      <c r="HWC138" s="18"/>
      <c r="HWD138" s="18"/>
      <c r="HWE138" s="18"/>
      <c r="HWF138" s="18"/>
      <c r="HWG138" s="18"/>
      <c r="HWH138" s="18"/>
      <c r="HWI138" s="18"/>
      <c r="HWJ138" s="18"/>
      <c r="HWK138" s="18"/>
      <c r="HWL138" s="18"/>
      <c r="HWM138" s="18"/>
      <c r="HWN138" s="18"/>
      <c r="HWO138" s="18"/>
      <c r="HWP138" s="18"/>
      <c r="HWQ138" s="18"/>
      <c r="HWR138" s="18"/>
      <c r="HWS138" s="18"/>
      <c r="HWT138" s="18"/>
      <c r="HWU138" s="18"/>
      <c r="HWV138" s="18"/>
      <c r="HWW138" s="18"/>
      <c r="HWX138" s="18"/>
      <c r="HWY138" s="18"/>
      <c r="HWZ138" s="18"/>
      <c r="HXA138" s="18"/>
      <c r="HXB138" s="18"/>
      <c r="HXC138" s="18"/>
      <c r="HXD138" s="18"/>
      <c r="HXE138" s="18"/>
      <c r="HXF138" s="18"/>
      <c r="HXG138" s="18"/>
      <c r="HXH138" s="18"/>
      <c r="HXI138" s="18"/>
      <c r="HXJ138" s="18"/>
      <c r="HXK138" s="18"/>
      <c r="HXL138" s="18"/>
      <c r="HXM138" s="18"/>
      <c r="HXN138" s="18"/>
      <c r="HXO138" s="18"/>
      <c r="HXP138" s="18"/>
      <c r="HXQ138" s="18"/>
      <c r="HXR138" s="18"/>
      <c r="HXS138" s="18"/>
      <c r="HXT138" s="18"/>
      <c r="HXU138" s="18"/>
      <c r="HXV138" s="18"/>
      <c r="HXW138" s="18"/>
      <c r="HXX138" s="18"/>
      <c r="HXY138" s="18"/>
      <c r="HXZ138" s="18"/>
      <c r="HYA138" s="18"/>
      <c r="HYB138" s="18"/>
      <c r="HYC138" s="18"/>
      <c r="HYD138" s="18"/>
      <c r="HYE138" s="18"/>
      <c r="HYF138" s="18"/>
      <c r="HYG138" s="18"/>
      <c r="HYH138" s="18"/>
      <c r="HYI138" s="18"/>
      <c r="HYJ138" s="18"/>
      <c r="HYK138" s="18"/>
      <c r="HYL138" s="18"/>
      <c r="HYM138" s="18"/>
      <c r="HYN138" s="18"/>
      <c r="HYO138" s="18"/>
      <c r="HYP138" s="18"/>
      <c r="HYQ138" s="18"/>
      <c r="HYR138" s="18"/>
      <c r="HYS138" s="18"/>
      <c r="HYT138" s="18"/>
      <c r="HYU138" s="18"/>
      <c r="HYV138" s="18"/>
      <c r="HYW138" s="18"/>
      <c r="HYX138" s="18"/>
      <c r="HYY138" s="18"/>
      <c r="HYZ138" s="18"/>
      <c r="HZA138" s="18"/>
      <c r="HZB138" s="18"/>
      <c r="HZC138" s="18"/>
      <c r="HZD138" s="18"/>
      <c r="HZE138" s="18"/>
      <c r="HZF138" s="18"/>
      <c r="HZG138" s="18"/>
      <c r="HZH138" s="18"/>
      <c r="HZI138" s="18"/>
      <c r="HZJ138" s="18"/>
      <c r="HZK138" s="18"/>
      <c r="HZL138" s="18"/>
      <c r="HZM138" s="18"/>
      <c r="HZN138" s="18"/>
      <c r="HZO138" s="18"/>
      <c r="HZP138" s="18"/>
      <c r="HZQ138" s="18"/>
      <c r="HZR138" s="18"/>
      <c r="HZS138" s="18"/>
      <c r="HZT138" s="18"/>
      <c r="HZU138" s="18"/>
      <c r="HZV138" s="18"/>
      <c r="HZW138" s="18"/>
      <c r="HZX138" s="18"/>
      <c r="HZY138" s="18"/>
      <c r="HZZ138" s="18"/>
      <c r="IAA138" s="18"/>
      <c r="IAB138" s="18"/>
      <c r="IAC138" s="18"/>
      <c r="IAD138" s="18"/>
      <c r="IAE138" s="18"/>
      <c r="IAF138" s="18"/>
      <c r="IAG138" s="18"/>
      <c r="IAH138" s="18"/>
      <c r="IAI138" s="18"/>
      <c r="IAJ138" s="18"/>
      <c r="IAK138" s="18"/>
      <c r="IAL138" s="18"/>
      <c r="IAM138" s="18"/>
      <c r="IAN138" s="18"/>
      <c r="IAO138" s="18"/>
      <c r="IAP138" s="18"/>
      <c r="IAQ138" s="18"/>
      <c r="IAR138" s="18"/>
      <c r="IAS138" s="18"/>
      <c r="IAT138" s="18"/>
      <c r="IAU138" s="18"/>
      <c r="IAV138" s="18"/>
      <c r="IAW138" s="18"/>
      <c r="IAX138" s="18"/>
      <c r="IAY138" s="18"/>
      <c r="IAZ138" s="18"/>
      <c r="IBA138" s="18"/>
      <c r="IBB138" s="18"/>
      <c r="IBC138" s="18"/>
      <c r="IBD138" s="18"/>
      <c r="IBE138" s="18"/>
      <c r="IBF138" s="18"/>
      <c r="IBG138" s="18"/>
      <c r="IBH138" s="18"/>
      <c r="IBI138" s="18"/>
      <c r="IBJ138" s="18"/>
      <c r="IBK138" s="18"/>
      <c r="IBL138" s="18"/>
      <c r="IBM138" s="18"/>
      <c r="IBN138" s="18"/>
      <c r="IBO138" s="18"/>
      <c r="IBP138" s="18"/>
      <c r="IBQ138" s="18"/>
      <c r="IBR138" s="18"/>
      <c r="IBS138" s="18"/>
      <c r="IBT138" s="18"/>
      <c r="IBU138" s="18"/>
      <c r="IBV138" s="18"/>
      <c r="IBW138" s="18"/>
      <c r="IBX138" s="18"/>
      <c r="IBY138" s="18"/>
      <c r="IBZ138" s="18"/>
      <c r="ICA138" s="18"/>
      <c r="ICB138" s="18"/>
      <c r="ICC138" s="18"/>
      <c r="ICD138" s="18"/>
      <c r="ICE138" s="18"/>
      <c r="ICF138" s="18"/>
      <c r="ICG138" s="18"/>
      <c r="ICH138" s="18"/>
      <c r="ICI138" s="18"/>
      <c r="ICJ138" s="18"/>
      <c r="ICK138" s="18"/>
      <c r="ICL138" s="18"/>
      <c r="ICM138" s="18"/>
      <c r="ICN138" s="18"/>
      <c r="ICO138" s="18"/>
      <c r="ICP138" s="18"/>
      <c r="ICQ138" s="18"/>
      <c r="ICR138" s="18"/>
      <c r="ICS138" s="18"/>
      <c r="ICT138" s="18"/>
      <c r="ICU138" s="18"/>
      <c r="ICV138" s="18"/>
      <c r="ICW138" s="18"/>
      <c r="ICX138" s="18"/>
      <c r="ICY138" s="18"/>
      <c r="ICZ138" s="18"/>
      <c r="IDA138" s="18"/>
      <c r="IDB138" s="18"/>
      <c r="IDC138" s="18"/>
      <c r="IDD138" s="18"/>
      <c r="IDE138" s="18"/>
      <c r="IDF138" s="18"/>
      <c r="IDG138" s="18"/>
      <c r="IDH138" s="18"/>
      <c r="IDI138" s="18"/>
      <c r="IDJ138" s="18"/>
      <c r="IDK138" s="18"/>
      <c r="IDL138" s="18"/>
      <c r="IDM138" s="18"/>
      <c r="IDN138" s="18"/>
      <c r="IDO138" s="18"/>
      <c r="IDP138" s="18"/>
      <c r="IDQ138" s="18"/>
      <c r="IDR138" s="18"/>
      <c r="IDS138" s="18"/>
      <c r="IDT138" s="18"/>
      <c r="IDU138" s="18"/>
      <c r="IDV138" s="18"/>
      <c r="IDW138" s="18"/>
      <c r="IDX138" s="18"/>
      <c r="IDY138" s="18"/>
      <c r="IDZ138" s="18"/>
      <c r="IEA138" s="18"/>
      <c r="IEB138" s="18"/>
      <c r="IEC138" s="18"/>
      <c r="IED138" s="18"/>
      <c r="IEE138" s="18"/>
      <c r="IEF138" s="18"/>
      <c r="IEG138" s="18"/>
      <c r="IEH138" s="18"/>
      <c r="IEI138" s="18"/>
      <c r="IEJ138" s="18"/>
      <c r="IEK138" s="18"/>
      <c r="IEL138" s="18"/>
      <c r="IEM138" s="18"/>
      <c r="IEN138" s="18"/>
      <c r="IEO138" s="18"/>
      <c r="IEP138" s="18"/>
      <c r="IEQ138" s="18"/>
      <c r="IER138" s="18"/>
      <c r="IES138" s="18"/>
      <c r="IET138" s="18"/>
      <c r="IEU138" s="18"/>
      <c r="IEV138" s="18"/>
      <c r="IEW138" s="18"/>
      <c r="IEX138" s="18"/>
      <c r="IEY138" s="18"/>
      <c r="IEZ138" s="18"/>
      <c r="IFA138" s="18"/>
      <c r="IFB138" s="18"/>
      <c r="IFC138" s="18"/>
      <c r="IFD138" s="18"/>
      <c r="IFE138" s="18"/>
      <c r="IFF138" s="18"/>
      <c r="IFG138" s="18"/>
      <c r="IFH138" s="18"/>
      <c r="IFI138" s="18"/>
      <c r="IFJ138" s="18"/>
      <c r="IFK138" s="18"/>
      <c r="IFL138" s="18"/>
      <c r="IFM138" s="18"/>
      <c r="IFN138" s="18"/>
      <c r="IFO138" s="18"/>
      <c r="IFP138" s="18"/>
      <c r="IFQ138" s="18"/>
      <c r="IFR138" s="18"/>
      <c r="IFS138" s="18"/>
      <c r="IFT138" s="18"/>
      <c r="IFU138" s="18"/>
      <c r="IFV138" s="18"/>
      <c r="IFW138" s="18"/>
      <c r="IFX138" s="18"/>
      <c r="IFY138" s="18"/>
      <c r="IFZ138" s="18"/>
      <c r="IGA138" s="18"/>
      <c r="IGB138" s="18"/>
      <c r="IGC138" s="18"/>
      <c r="IGD138" s="18"/>
      <c r="IGE138" s="18"/>
      <c r="IGF138" s="18"/>
      <c r="IGG138" s="18"/>
      <c r="IGH138" s="18"/>
      <c r="IGI138" s="18"/>
      <c r="IGJ138" s="18"/>
      <c r="IGK138" s="18"/>
      <c r="IGL138" s="18"/>
      <c r="IGM138" s="18"/>
      <c r="IGN138" s="18"/>
      <c r="IGO138" s="18"/>
      <c r="IGP138" s="18"/>
      <c r="IGQ138" s="18"/>
      <c r="IGR138" s="18"/>
      <c r="IGS138" s="18"/>
      <c r="IGT138" s="18"/>
      <c r="IGU138" s="18"/>
      <c r="IGV138" s="18"/>
      <c r="IGW138" s="18"/>
      <c r="IGX138" s="18"/>
      <c r="IGY138" s="18"/>
      <c r="IGZ138" s="18"/>
      <c r="IHA138" s="18"/>
      <c r="IHB138" s="18"/>
      <c r="IHC138" s="18"/>
      <c r="IHD138" s="18"/>
      <c r="IHE138" s="18"/>
      <c r="IHF138" s="18"/>
      <c r="IHG138" s="18"/>
      <c r="IHH138" s="18"/>
      <c r="IHI138" s="18"/>
      <c r="IHJ138" s="18"/>
      <c r="IHK138" s="18"/>
      <c r="IHL138" s="18"/>
      <c r="IHM138" s="18"/>
      <c r="IHN138" s="18"/>
      <c r="IHO138" s="18"/>
      <c r="IHP138" s="18"/>
      <c r="IHQ138" s="18"/>
      <c r="IHR138" s="18"/>
      <c r="IHS138" s="18"/>
      <c r="IHT138" s="18"/>
      <c r="IHU138" s="18"/>
      <c r="IHV138" s="18"/>
      <c r="IHW138" s="18"/>
      <c r="IHX138" s="18"/>
      <c r="IHY138" s="18"/>
      <c r="IHZ138" s="18"/>
      <c r="IIA138" s="18"/>
      <c r="IIB138" s="18"/>
      <c r="IIC138" s="18"/>
      <c r="IID138" s="18"/>
      <c r="IIE138" s="18"/>
      <c r="IIF138" s="18"/>
      <c r="IIG138" s="18"/>
      <c r="IIH138" s="18"/>
      <c r="III138" s="18"/>
      <c r="IIJ138" s="18"/>
      <c r="IIK138" s="18"/>
      <c r="IIL138" s="18"/>
      <c r="IIM138" s="18"/>
      <c r="IIN138" s="18"/>
      <c r="IIO138" s="18"/>
      <c r="IIP138" s="18"/>
      <c r="IIQ138" s="18"/>
      <c r="IIR138" s="18"/>
      <c r="IIS138" s="18"/>
      <c r="IIT138" s="18"/>
      <c r="IIU138" s="18"/>
      <c r="IIV138" s="18"/>
      <c r="IIW138" s="18"/>
      <c r="IIX138" s="18"/>
      <c r="IIY138" s="18"/>
      <c r="IIZ138" s="18"/>
      <c r="IJA138" s="18"/>
      <c r="IJB138" s="18"/>
      <c r="IJC138" s="18"/>
      <c r="IJD138" s="18"/>
      <c r="IJE138" s="18"/>
      <c r="IJF138" s="18"/>
      <c r="IJG138" s="18"/>
      <c r="IJH138" s="18"/>
      <c r="IJI138" s="18"/>
      <c r="IJJ138" s="18"/>
      <c r="IJK138" s="18"/>
      <c r="IJL138" s="18"/>
      <c r="IJM138" s="18"/>
      <c r="IJN138" s="18"/>
      <c r="IJO138" s="18"/>
      <c r="IJP138" s="18"/>
      <c r="IJQ138" s="18"/>
      <c r="IJR138" s="18"/>
      <c r="IJS138" s="18"/>
      <c r="IJT138" s="18"/>
      <c r="IJU138" s="18"/>
      <c r="IJV138" s="18"/>
      <c r="IJW138" s="18"/>
      <c r="IJX138" s="18"/>
      <c r="IJY138" s="18"/>
      <c r="IJZ138" s="18"/>
      <c r="IKA138" s="18"/>
      <c r="IKB138" s="18"/>
      <c r="IKC138" s="18"/>
      <c r="IKD138" s="18"/>
      <c r="IKE138" s="18"/>
      <c r="IKF138" s="18"/>
      <c r="IKG138" s="18"/>
      <c r="IKH138" s="18"/>
      <c r="IKI138" s="18"/>
      <c r="IKJ138" s="18"/>
      <c r="IKK138" s="18"/>
      <c r="IKL138" s="18"/>
      <c r="IKM138" s="18"/>
      <c r="IKN138" s="18"/>
      <c r="IKO138" s="18"/>
      <c r="IKP138" s="18"/>
      <c r="IKQ138" s="18"/>
      <c r="IKR138" s="18"/>
      <c r="IKS138" s="18"/>
      <c r="IKT138" s="18"/>
      <c r="IKU138" s="18"/>
      <c r="IKV138" s="18"/>
      <c r="IKW138" s="18"/>
      <c r="IKX138" s="18"/>
      <c r="IKY138" s="18"/>
      <c r="IKZ138" s="18"/>
      <c r="ILA138" s="18"/>
      <c r="ILB138" s="18"/>
      <c r="ILC138" s="18"/>
      <c r="ILD138" s="18"/>
      <c r="ILE138" s="18"/>
      <c r="ILF138" s="18"/>
      <c r="ILG138" s="18"/>
      <c r="ILH138" s="18"/>
      <c r="ILI138" s="18"/>
      <c r="ILJ138" s="18"/>
      <c r="ILK138" s="18"/>
      <c r="ILL138" s="18"/>
      <c r="ILM138" s="18"/>
      <c r="ILN138" s="18"/>
      <c r="ILO138" s="18"/>
      <c r="ILP138" s="18"/>
      <c r="ILQ138" s="18"/>
      <c r="ILR138" s="18"/>
      <c r="ILS138" s="18"/>
      <c r="ILT138" s="18"/>
      <c r="ILU138" s="18"/>
      <c r="ILV138" s="18"/>
      <c r="ILW138" s="18"/>
      <c r="ILX138" s="18"/>
      <c r="ILY138" s="18"/>
      <c r="ILZ138" s="18"/>
      <c r="IMA138" s="18"/>
      <c r="IMB138" s="18"/>
      <c r="IMC138" s="18"/>
      <c r="IMD138" s="18"/>
      <c r="IME138" s="18"/>
      <c r="IMF138" s="18"/>
      <c r="IMG138" s="18"/>
      <c r="IMH138" s="18"/>
      <c r="IMI138" s="18"/>
      <c r="IMJ138" s="18"/>
      <c r="IMK138" s="18"/>
      <c r="IML138" s="18"/>
      <c r="IMM138" s="18"/>
      <c r="IMN138" s="18"/>
      <c r="IMO138" s="18"/>
      <c r="IMP138" s="18"/>
      <c r="IMQ138" s="18"/>
      <c r="IMR138" s="18"/>
      <c r="IMS138" s="18"/>
      <c r="IMT138" s="18"/>
      <c r="IMU138" s="18"/>
      <c r="IMV138" s="18"/>
      <c r="IMW138" s="18"/>
      <c r="IMX138" s="18"/>
      <c r="IMY138" s="18"/>
      <c r="IMZ138" s="18"/>
      <c r="INA138" s="18"/>
      <c r="INB138" s="18"/>
      <c r="INC138" s="18"/>
      <c r="IND138" s="18"/>
      <c r="INE138" s="18"/>
      <c r="INF138" s="18"/>
      <c r="ING138" s="18"/>
      <c r="INH138" s="18"/>
      <c r="INI138" s="18"/>
      <c r="INJ138" s="18"/>
      <c r="INK138" s="18"/>
      <c r="INL138" s="18"/>
      <c r="INM138" s="18"/>
      <c r="INN138" s="18"/>
      <c r="INO138" s="18"/>
      <c r="INP138" s="18"/>
      <c r="INQ138" s="18"/>
      <c r="INR138" s="18"/>
      <c r="INS138" s="18"/>
      <c r="INT138" s="18"/>
      <c r="INU138" s="18"/>
      <c r="INV138" s="18"/>
      <c r="INW138" s="18"/>
      <c r="INX138" s="18"/>
      <c r="INY138" s="18"/>
      <c r="INZ138" s="18"/>
      <c r="IOA138" s="18"/>
      <c r="IOB138" s="18"/>
      <c r="IOC138" s="18"/>
      <c r="IOD138" s="18"/>
      <c r="IOE138" s="18"/>
      <c r="IOF138" s="18"/>
      <c r="IOG138" s="18"/>
      <c r="IOH138" s="18"/>
      <c r="IOI138" s="18"/>
      <c r="IOJ138" s="18"/>
      <c r="IOK138" s="18"/>
      <c r="IOL138" s="18"/>
      <c r="IOM138" s="18"/>
      <c r="ION138" s="18"/>
      <c r="IOO138" s="18"/>
      <c r="IOP138" s="18"/>
      <c r="IOQ138" s="18"/>
      <c r="IOR138" s="18"/>
      <c r="IOS138" s="18"/>
      <c r="IOT138" s="18"/>
      <c r="IOU138" s="18"/>
      <c r="IOV138" s="18"/>
      <c r="IOW138" s="18"/>
      <c r="IOX138" s="18"/>
      <c r="IOY138" s="18"/>
      <c r="IOZ138" s="18"/>
      <c r="IPA138" s="18"/>
      <c r="IPB138" s="18"/>
      <c r="IPC138" s="18"/>
      <c r="IPD138" s="18"/>
      <c r="IPE138" s="18"/>
      <c r="IPF138" s="18"/>
      <c r="IPG138" s="18"/>
      <c r="IPH138" s="18"/>
      <c r="IPI138" s="18"/>
      <c r="IPJ138" s="18"/>
      <c r="IPK138" s="18"/>
      <c r="IPL138" s="18"/>
      <c r="IPM138" s="18"/>
      <c r="IPN138" s="18"/>
      <c r="IPO138" s="18"/>
      <c r="IPP138" s="18"/>
      <c r="IPQ138" s="18"/>
      <c r="IPR138" s="18"/>
      <c r="IPS138" s="18"/>
      <c r="IPT138" s="18"/>
      <c r="IPU138" s="18"/>
      <c r="IPV138" s="18"/>
      <c r="IPW138" s="18"/>
      <c r="IPX138" s="18"/>
      <c r="IPY138" s="18"/>
      <c r="IPZ138" s="18"/>
      <c r="IQA138" s="18"/>
      <c r="IQB138" s="18"/>
      <c r="IQC138" s="18"/>
      <c r="IQD138" s="18"/>
      <c r="IQE138" s="18"/>
      <c r="IQF138" s="18"/>
      <c r="IQG138" s="18"/>
      <c r="IQH138" s="18"/>
      <c r="IQI138" s="18"/>
      <c r="IQJ138" s="18"/>
      <c r="IQK138" s="18"/>
      <c r="IQL138" s="18"/>
      <c r="IQM138" s="18"/>
      <c r="IQN138" s="18"/>
      <c r="IQO138" s="18"/>
      <c r="IQP138" s="18"/>
      <c r="IQQ138" s="18"/>
      <c r="IQR138" s="18"/>
      <c r="IQS138" s="18"/>
      <c r="IQT138" s="18"/>
      <c r="IQU138" s="18"/>
      <c r="IQV138" s="18"/>
      <c r="IQW138" s="18"/>
      <c r="IQX138" s="18"/>
      <c r="IQY138" s="18"/>
      <c r="IQZ138" s="18"/>
      <c r="IRA138" s="18"/>
      <c r="IRB138" s="18"/>
      <c r="IRC138" s="18"/>
      <c r="IRD138" s="18"/>
      <c r="IRE138" s="18"/>
      <c r="IRF138" s="18"/>
      <c r="IRG138" s="18"/>
      <c r="IRH138" s="18"/>
      <c r="IRI138" s="18"/>
      <c r="IRJ138" s="18"/>
      <c r="IRK138" s="18"/>
      <c r="IRL138" s="18"/>
      <c r="IRM138" s="18"/>
      <c r="IRN138" s="18"/>
      <c r="IRO138" s="18"/>
      <c r="IRP138" s="18"/>
      <c r="IRQ138" s="18"/>
      <c r="IRR138" s="18"/>
      <c r="IRS138" s="18"/>
      <c r="IRT138" s="18"/>
      <c r="IRU138" s="18"/>
      <c r="IRV138" s="18"/>
      <c r="IRW138" s="18"/>
      <c r="IRX138" s="18"/>
      <c r="IRY138" s="18"/>
      <c r="IRZ138" s="18"/>
      <c r="ISA138" s="18"/>
      <c r="ISB138" s="18"/>
      <c r="ISC138" s="18"/>
      <c r="ISD138" s="18"/>
      <c r="ISE138" s="18"/>
      <c r="ISF138" s="18"/>
      <c r="ISG138" s="18"/>
      <c r="ISH138" s="18"/>
      <c r="ISI138" s="18"/>
      <c r="ISJ138" s="18"/>
      <c r="ISK138" s="18"/>
      <c r="ISL138" s="18"/>
      <c r="ISM138" s="18"/>
      <c r="ISN138" s="18"/>
      <c r="ISO138" s="18"/>
      <c r="ISP138" s="18"/>
      <c r="ISQ138" s="18"/>
      <c r="ISR138" s="18"/>
      <c r="ISS138" s="18"/>
      <c r="IST138" s="18"/>
      <c r="ISU138" s="18"/>
      <c r="ISV138" s="18"/>
      <c r="ISW138" s="18"/>
      <c r="ISX138" s="18"/>
      <c r="ISY138" s="18"/>
      <c r="ISZ138" s="18"/>
      <c r="ITA138" s="18"/>
      <c r="ITB138" s="18"/>
      <c r="ITC138" s="18"/>
      <c r="ITD138" s="18"/>
      <c r="ITE138" s="18"/>
      <c r="ITF138" s="18"/>
      <c r="ITG138" s="18"/>
      <c r="ITH138" s="18"/>
      <c r="ITI138" s="18"/>
      <c r="ITJ138" s="18"/>
      <c r="ITK138" s="18"/>
      <c r="ITL138" s="18"/>
      <c r="ITM138" s="18"/>
      <c r="ITN138" s="18"/>
      <c r="ITO138" s="18"/>
      <c r="ITP138" s="18"/>
      <c r="ITQ138" s="18"/>
      <c r="ITR138" s="18"/>
      <c r="ITS138" s="18"/>
      <c r="ITT138" s="18"/>
      <c r="ITU138" s="18"/>
      <c r="ITV138" s="18"/>
      <c r="ITW138" s="18"/>
      <c r="ITX138" s="18"/>
      <c r="ITY138" s="18"/>
      <c r="ITZ138" s="18"/>
      <c r="IUA138" s="18"/>
      <c r="IUB138" s="18"/>
      <c r="IUC138" s="18"/>
      <c r="IUD138" s="18"/>
      <c r="IUE138" s="18"/>
      <c r="IUF138" s="18"/>
      <c r="IUG138" s="18"/>
      <c r="IUH138" s="18"/>
      <c r="IUI138" s="18"/>
      <c r="IUJ138" s="18"/>
      <c r="IUK138" s="18"/>
      <c r="IUL138" s="18"/>
      <c r="IUM138" s="18"/>
      <c r="IUN138" s="18"/>
      <c r="IUO138" s="18"/>
      <c r="IUP138" s="18"/>
      <c r="IUQ138" s="18"/>
      <c r="IUR138" s="18"/>
      <c r="IUS138" s="18"/>
      <c r="IUT138" s="18"/>
      <c r="IUU138" s="18"/>
      <c r="IUV138" s="18"/>
      <c r="IUW138" s="18"/>
      <c r="IUX138" s="18"/>
      <c r="IUY138" s="18"/>
      <c r="IUZ138" s="18"/>
      <c r="IVA138" s="18"/>
      <c r="IVB138" s="18"/>
      <c r="IVC138" s="18"/>
      <c r="IVD138" s="18"/>
      <c r="IVE138" s="18"/>
      <c r="IVF138" s="18"/>
      <c r="IVG138" s="18"/>
      <c r="IVH138" s="18"/>
      <c r="IVI138" s="18"/>
      <c r="IVJ138" s="18"/>
      <c r="IVK138" s="18"/>
      <c r="IVL138" s="18"/>
      <c r="IVM138" s="18"/>
      <c r="IVN138" s="18"/>
      <c r="IVO138" s="18"/>
      <c r="IVP138" s="18"/>
      <c r="IVQ138" s="18"/>
      <c r="IVR138" s="18"/>
      <c r="IVS138" s="18"/>
      <c r="IVT138" s="18"/>
      <c r="IVU138" s="18"/>
      <c r="IVV138" s="18"/>
      <c r="IVW138" s="18"/>
      <c r="IVX138" s="18"/>
      <c r="IVY138" s="18"/>
      <c r="IVZ138" s="18"/>
      <c r="IWA138" s="18"/>
      <c r="IWB138" s="18"/>
      <c r="IWC138" s="18"/>
      <c r="IWD138" s="18"/>
      <c r="IWE138" s="18"/>
      <c r="IWF138" s="18"/>
      <c r="IWG138" s="18"/>
      <c r="IWH138" s="18"/>
      <c r="IWI138" s="18"/>
      <c r="IWJ138" s="18"/>
      <c r="IWK138" s="18"/>
      <c r="IWL138" s="18"/>
      <c r="IWM138" s="18"/>
      <c r="IWN138" s="18"/>
      <c r="IWO138" s="18"/>
      <c r="IWP138" s="18"/>
      <c r="IWQ138" s="18"/>
      <c r="IWR138" s="18"/>
      <c r="IWS138" s="18"/>
      <c r="IWT138" s="18"/>
      <c r="IWU138" s="18"/>
      <c r="IWV138" s="18"/>
      <c r="IWW138" s="18"/>
      <c r="IWX138" s="18"/>
      <c r="IWY138" s="18"/>
      <c r="IWZ138" s="18"/>
      <c r="IXA138" s="18"/>
      <c r="IXB138" s="18"/>
      <c r="IXC138" s="18"/>
      <c r="IXD138" s="18"/>
      <c r="IXE138" s="18"/>
      <c r="IXF138" s="18"/>
      <c r="IXG138" s="18"/>
      <c r="IXH138" s="18"/>
      <c r="IXI138" s="18"/>
      <c r="IXJ138" s="18"/>
      <c r="IXK138" s="18"/>
      <c r="IXL138" s="18"/>
      <c r="IXM138" s="18"/>
      <c r="IXN138" s="18"/>
      <c r="IXO138" s="18"/>
      <c r="IXP138" s="18"/>
      <c r="IXQ138" s="18"/>
      <c r="IXR138" s="18"/>
      <c r="IXS138" s="18"/>
      <c r="IXT138" s="18"/>
      <c r="IXU138" s="18"/>
      <c r="IXV138" s="18"/>
      <c r="IXW138" s="18"/>
      <c r="IXX138" s="18"/>
      <c r="IXY138" s="18"/>
      <c r="IXZ138" s="18"/>
      <c r="IYA138" s="18"/>
      <c r="IYB138" s="18"/>
      <c r="IYC138" s="18"/>
      <c r="IYD138" s="18"/>
      <c r="IYE138" s="18"/>
      <c r="IYF138" s="18"/>
      <c r="IYG138" s="18"/>
      <c r="IYH138" s="18"/>
      <c r="IYI138" s="18"/>
      <c r="IYJ138" s="18"/>
      <c r="IYK138" s="18"/>
      <c r="IYL138" s="18"/>
      <c r="IYM138" s="18"/>
      <c r="IYN138" s="18"/>
      <c r="IYO138" s="18"/>
      <c r="IYP138" s="18"/>
      <c r="IYQ138" s="18"/>
      <c r="IYR138" s="18"/>
      <c r="IYS138" s="18"/>
      <c r="IYT138" s="18"/>
      <c r="IYU138" s="18"/>
      <c r="IYV138" s="18"/>
      <c r="IYW138" s="18"/>
      <c r="IYX138" s="18"/>
      <c r="IYY138" s="18"/>
      <c r="IYZ138" s="18"/>
      <c r="IZA138" s="18"/>
      <c r="IZB138" s="18"/>
      <c r="IZC138" s="18"/>
      <c r="IZD138" s="18"/>
      <c r="IZE138" s="18"/>
      <c r="IZF138" s="18"/>
      <c r="IZG138" s="18"/>
      <c r="IZH138" s="18"/>
      <c r="IZI138" s="18"/>
      <c r="IZJ138" s="18"/>
      <c r="IZK138" s="18"/>
      <c r="IZL138" s="18"/>
      <c r="IZM138" s="18"/>
      <c r="IZN138" s="18"/>
      <c r="IZO138" s="18"/>
      <c r="IZP138" s="18"/>
      <c r="IZQ138" s="18"/>
      <c r="IZR138" s="18"/>
      <c r="IZS138" s="18"/>
      <c r="IZT138" s="18"/>
      <c r="IZU138" s="18"/>
      <c r="IZV138" s="18"/>
      <c r="IZW138" s="18"/>
      <c r="IZX138" s="18"/>
      <c r="IZY138" s="18"/>
      <c r="IZZ138" s="18"/>
      <c r="JAA138" s="18"/>
      <c r="JAB138" s="18"/>
      <c r="JAC138" s="18"/>
      <c r="JAD138" s="18"/>
      <c r="JAE138" s="18"/>
      <c r="JAF138" s="18"/>
      <c r="JAG138" s="18"/>
      <c r="JAH138" s="18"/>
      <c r="JAI138" s="18"/>
      <c r="JAJ138" s="18"/>
      <c r="JAK138" s="18"/>
      <c r="JAL138" s="18"/>
      <c r="JAM138" s="18"/>
      <c r="JAN138" s="18"/>
      <c r="JAO138" s="18"/>
      <c r="JAP138" s="18"/>
      <c r="JAQ138" s="18"/>
      <c r="JAR138" s="18"/>
      <c r="JAS138" s="18"/>
      <c r="JAT138" s="18"/>
      <c r="JAU138" s="18"/>
      <c r="JAV138" s="18"/>
      <c r="JAW138" s="18"/>
      <c r="JAX138" s="18"/>
      <c r="JAY138" s="18"/>
      <c r="JAZ138" s="18"/>
      <c r="JBA138" s="18"/>
      <c r="JBB138" s="18"/>
      <c r="JBC138" s="18"/>
      <c r="JBD138" s="18"/>
      <c r="JBE138" s="18"/>
      <c r="JBF138" s="18"/>
      <c r="JBG138" s="18"/>
      <c r="JBH138" s="18"/>
      <c r="JBI138" s="18"/>
      <c r="JBJ138" s="18"/>
      <c r="JBK138" s="18"/>
      <c r="JBL138" s="18"/>
      <c r="JBM138" s="18"/>
      <c r="JBN138" s="18"/>
      <c r="JBO138" s="18"/>
      <c r="JBP138" s="18"/>
      <c r="JBQ138" s="18"/>
      <c r="JBR138" s="18"/>
      <c r="JBS138" s="18"/>
      <c r="JBT138" s="18"/>
      <c r="JBU138" s="18"/>
      <c r="JBV138" s="18"/>
      <c r="JBW138" s="18"/>
      <c r="JBX138" s="18"/>
      <c r="JBY138" s="18"/>
      <c r="JBZ138" s="18"/>
      <c r="JCA138" s="18"/>
      <c r="JCB138" s="18"/>
      <c r="JCC138" s="18"/>
      <c r="JCD138" s="18"/>
      <c r="JCE138" s="18"/>
      <c r="JCF138" s="18"/>
      <c r="JCG138" s="18"/>
      <c r="JCH138" s="18"/>
      <c r="JCI138" s="18"/>
      <c r="JCJ138" s="18"/>
      <c r="JCK138" s="18"/>
      <c r="JCL138" s="18"/>
      <c r="JCM138" s="18"/>
      <c r="JCN138" s="18"/>
      <c r="JCO138" s="18"/>
      <c r="JCP138" s="18"/>
      <c r="JCQ138" s="18"/>
      <c r="JCR138" s="18"/>
      <c r="JCS138" s="18"/>
      <c r="JCT138" s="18"/>
      <c r="JCU138" s="18"/>
      <c r="JCV138" s="18"/>
      <c r="JCW138" s="18"/>
      <c r="JCX138" s="18"/>
      <c r="JCY138" s="18"/>
      <c r="JCZ138" s="18"/>
      <c r="JDA138" s="18"/>
      <c r="JDB138" s="18"/>
      <c r="JDC138" s="18"/>
      <c r="JDD138" s="18"/>
      <c r="JDE138" s="18"/>
      <c r="JDF138" s="18"/>
      <c r="JDG138" s="18"/>
      <c r="JDH138" s="18"/>
      <c r="JDI138" s="18"/>
      <c r="JDJ138" s="18"/>
      <c r="JDK138" s="18"/>
      <c r="JDL138" s="18"/>
      <c r="JDM138" s="18"/>
      <c r="JDN138" s="18"/>
      <c r="JDO138" s="18"/>
      <c r="JDP138" s="18"/>
      <c r="JDQ138" s="18"/>
      <c r="JDR138" s="18"/>
      <c r="JDS138" s="18"/>
      <c r="JDT138" s="18"/>
      <c r="JDU138" s="18"/>
      <c r="JDV138" s="18"/>
      <c r="JDW138" s="18"/>
      <c r="JDX138" s="18"/>
      <c r="JDY138" s="18"/>
      <c r="JDZ138" s="18"/>
      <c r="JEA138" s="18"/>
      <c r="JEB138" s="18"/>
      <c r="JEC138" s="18"/>
      <c r="JED138" s="18"/>
      <c r="JEE138" s="18"/>
      <c r="JEF138" s="18"/>
      <c r="JEG138" s="18"/>
      <c r="JEH138" s="18"/>
      <c r="JEI138" s="18"/>
      <c r="JEJ138" s="18"/>
      <c r="JEK138" s="18"/>
      <c r="JEL138" s="18"/>
      <c r="JEM138" s="18"/>
      <c r="JEN138" s="18"/>
      <c r="JEO138" s="18"/>
      <c r="JEP138" s="18"/>
      <c r="JEQ138" s="18"/>
      <c r="JER138" s="18"/>
      <c r="JES138" s="18"/>
      <c r="JET138" s="18"/>
      <c r="JEU138" s="18"/>
      <c r="JEV138" s="18"/>
      <c r="JEW138" s="18"/>
      <c r="JEX138" s="18"/>
      <c r="JEY138" s="18"/>
      <c r="JEZ138" s="18"/>
      <c r="JFA138" s="18"/>
      <c r="JFB138" s="18"/>
      <c r="JFC138" s="18"/>
      <c r="JFD138" s="18"/>
      <c r="JFE138" s="18"/>
      <c r="JFF138" s="18"/>
      <c r="JFG138" s="18"/>
      <c r="JFH138" s="18"/>
      <c r="JFI138" s="18"/>
      <c r="JFJ138" s="18"/>
      <c r="JFK138" s="18"/>
      <c r="JFL138" s="18"/>
      <c r="JFM138" s="18"/>
      <c r="JFN138" s="18"/>
      <c r="JFO138" s="18"/>
      <c r="JFP138" s="18"/>
      <c r="JFQ138" s="18"/>
      <c r="JFR138" s="18"/>
      <c r="JFS138" s="18"/>
      <c r="JFT138" s="18"/>
      <c r="JFU138" s="18"/>
      <c r="JFV138" s="18"/>
      <c r="JFW138" s="18"/>
      <c r="JFX138" s="18"/>
      <c r="JFY138" s="18"/>
      <c r="JFZ138" s="18"/>
      <c r="JGA138" s="18"/>
      <c r="JGB138" s="18"/>
      <c r="JGC138" s="18"/>
      <c r="JGD138" s="18"/>
      <c r="JGE138" s="18"/>
      <c r="JGF138" s="18"/>
      <c r="JGG138" s="18"/>
      <c r="JGH138" s="18"/>
      <c r="JGI138" s="18"/>
      <c r="JGJ138" s="18"/>
      <c r="JGK138" s="18"/>
      <c r="JGL138" s="18"/>
      <c r="JGM138" s="18"/>
      <c r="JGN138" s="18"/>
      <c r="JGO138" s="18"/>
      <c r="JGP138" s="18"/>
      <c r="JGQ138" s="18"/>
      <c r="JGR138" s="18"/>
      <c r="JGS138" s="18"/>
      <c r="JGT138" s="18"/>
      <c r="JGU138" s="18"/>
      <c r="JGV138" s="18"/>
      <c r="JGW138" s="18"/>
      <c r="JGX138" s="18"/>
      <c r="JGY138" s="18"/>
      <c r="JGZ138" s="18"/>
      <c r="JHA138" s="18"/>
      <c r="JHB138" s="18"/>
      <c r="JHC138" s="18"/>
      <c r="JHD138" s="18"/>
      <c r="JHE138" s="18"/>
      <c r="JHF138" s="18"/>
      <c r="JHG138" s="18"/>
      <c r="JHH138" s="18"/>
      <c r="JHI138" s="18"/>
      <c r="JHJ138" s="18"/>
      <c r="JHK138" s="18"/>
      <c r="JHL138" s="18"/>
      <c r="JHM138" s="18"/>
      <c r="JHN138" s="18"/>
      <c r="JHO138" s="18"/>
      <c r="JHP138" s="18"/>
      <c r="JHQ138" s="18"/>
      <c r="JHR138" s="18"/>
      <c r="JHS138" s="18"/>
      <c r="JHT138" s="18"/>
      <c r="JHU138" s="18"/>
      <c r="JHV138" s="18"/>
      <c r="JHW138" s="18"/>
      <c r="JHX138" s="18"/>
      <c r="JHY138" s="18"/>
      <c r="JHZ138" s="18"/>
      <c r="JIA138" s="18"/>
      <c r="JIB138" s="18"/>
      <c r="JIC138" s="18"/>
      <c r="JID138" s="18"/>
      <c r="JIE138" s="18"/>
      <c r="JIF138" s="18"/>
      <c r="JIG138" s="18"/>
      <c r="JIH138" s="18"/>
      <c r="JII138" s="18"/>
      <c r="JIJ138" s="18"/>
      <c r="JIK138" s="18"/>
      <c r="JIL138" s="18"/>
      <c r="JIM138" s="18"/>
      <c r="JIN138" s="18"/>
      <c r="JIO138" s="18"/>
      <c r="JIP138" s="18"/>
      <c r="JIQ138" s="18"/>
      <c r="JIR138" s="18"/>
      <c r="JIS138" s="18"/>
      <c r="JIT138" s="18"/>
      <c r="JIU138" s="18"/>
      <c r="JIV138" s="18"/>
      <c r="JIW138" s="18"/>
      <c r="JIX138" s="18"/>
      <c r="JIY138" s="18"/>
      <c r="JIZ138" s="18"/>
      <c r="JJA138" s="18"/>
      <c r="JJB138" s="18"/>
      <c r="JJC138" s="18"/>
      <c r="JJD138" s="18"/>
      <c r="JJE138" s="18"/>
      <c r="JJF138" s="18"/>
      <c r="JJG138" s="18"/>
      <c r="JJH138" s="18"/>
      <c r="JJI138" s="18"/>
      <c r="JJJ138" s="18"/>
      <c r="JJK138" s="18"/>
      <c r="JJL138" s="18"/>
      <c r="JJM138" s="18"/>
      <c r="JJN138" s="18"/>
      <c r="JJO138" s="18"/>
      <c r="JJP138" s="18"/>
      <c r="JJQ138" s="18"/>
      <c r="JJR138" s="18"/>
      <c r="JJS138" s="18"/>
      <c r="JJT138" s="18"/>
      <c r="JJU138" s="18"/>
      <c r="JJV138" s="18"/>
      <c r="JJW138" s="18"/>
      <c r="JJX138" s="18"/>
      <c r="JJY138" s="18"/>
      <c r="JJZ138" s="18"/>
      <c r="JKA138" s="18"/>
      <c r="JKB138" s="18"/>
      <c r="JKC138" s="18"/>
      <c r="JKD138" s="18"/>
      <c r="JKE138" s="18"/>
      <c r="JKF138" s="18"/>
      <c r="JKG138" s="18"/>
      <c r="JKH138" s="18"/>
      <c r="JKI138" s="18"/>
      <c r="JKJ138" s="18"/>
      <c r="JKK138" s="18"/>
      <c r="JKL138" s="18"/>
      <c r="JKM138" s="18"/>
      <c r="JKN138" s="18"/>
      <c r="JKO138" s="18"/>
      <c r="JKP138" s="18"/>
      <c r="JKQ138" s="18"/>
      <c r="JKR138" s="18"/>
      <c r="JKS138" s="18"/>
      <c r="JKT138" s="18"/>
      <c r="JKU138" s="18"/>
      <c r="JKV138" s="18"/>
      <c r="JKW138" s="18"/>
      <c r="JKX138" s="18"/>
      <c r="JKY138" s="18"/>
      <c r="JKZ138" s="18"/>
      <c r="JLA138" s="18"/>
      <c r="JLB138" s="18"/>
      <c r="JLC138" s="18"/>
      <c r="JLD138" s="18"/>
      <c r="JLE138" s="18"/>
      <c r="JLF138" s="18"/>
      <c r="JLG138" s="18"/>
      <c r="JLH138" s="18"/>
      <c r="JLI138" s="18"/>
      <c r="JLJ138" s="18"/>
      <c r="JLK138" s="18"/>
      <c r="JLL138" s="18"/>
      <c r="JLM138" s="18"/>
      <c r="JLN138" s="18"/>
      <c r="JLO138" s="18"/>
      <c r="JLP138" s="18"/>
      <c r="JLQ138" s="18"/>
      <c r="JLR138" s="18"/>
      <c r="JLS138" s="18"/>
      <c r="JLT138" s="18"/>
      <c r="JLU138" s="18"/>
      <c r="JLV138" s="18"/>
      <c r="JLW138" s="18"/>
      <c r="JLX138" s="18"/>
      <c r="JLY138" s="18"/>
      <c r="JLZ138" s="18"/>
      <c r="JMA138" s="18"/>
      <c r="JMB138" s="18"/>
      <c r="JMC138" s="18"/>
      <c r="JMD138" s="18"/>
      <c r="JME138" s="18"/>
      <c r="JMF138" s="18"/>
      <c r="JMG138" s="18"/>
      <c r="JMH138" s="18"/>
      <c r="JMI138" s="18"/>
      <c r="JMJ138" s="18"/>
      <c r="JMK138" s="18"/>
      <c r="JML138" s="18"/>
      <c r="JMM138" s="18"/>
      <c r="JMN138" s="18"/>
      <c r="JMO138" s="18"/>
      <c r="JMP138" s="18"/>
      <c r="JMQ138" s="18"/>
      <c r="JMR138" s="18"/>
      <c r="JMS138" s="18"/>
      <c r="JMT138" s="18"/>
      <c r="JMU138" s="18"/>
      <c r="JMV138" s="18"/>
      <c r="JMW138" s="18"/>
      <c r="JMX138" s="18"/>
      <c r="JMY138" s="18"/>
      <c r="JMZ138" s="18"/>
      <c r="JNA138" s="18"/>
      <c r="JNB138" s="18"/>
      <c r="JNC138" s="18"/>
      <c r="JND138" s="18"/>
      <c r="JNE138" s="18"/>
      <c r="JNF138" s="18"/>
      <c r="JNG138" s="18"/>
      <c r="JNH138" s="18"/>
      <c r="JNI138" s="18"/>
      <c r="JNJ138" s="18"/>
      <c r="JNK138" s="18"/>
      <c r="JNL138" s="18"/>
      <c r="JNM138" s="18"/>
      <c r="JNN138" s="18"/>
      <c r="JNO138" s="18"/>
      <c r="JNP138" s="18"/>
      <c r="JNQ138" s="18"/>
      <c r="JNR138" s="18"/>
      <c r="JNS138" s="18"/>
      <c r="JNT138" s="18"/>
      <c r="JNU138" s="18"/>
      <c r="JNV138" s="18"/>
      <c r="JNW138" s="18"/>
      <c r="JNX138" s="18"/>
      <c r="JNY138" s="18"/>
      <c r="JNZ138" s="18"/>
      <c r="JOA138" s="18"/>
      <c r="JOB138" s="18"/>
      <c r="JOC138" s="18"/>
      <c r="JOD138" s="18"/>
      <c r="JOE138" s="18"/>
      <c r="JOF138" s="18"/>
      <c r="JOG138" s="18"/>
      <c r="JOH138" s="18"/>
      <c r="JOI138" s="18"/>
      <c r="JOJ138" s="18"/>
      <c r="JOK138" s="18"/>
      <c r="JOL138" s="18"/>
      <c r="JOM138" s="18"/>
      <c r="JON138" s="18"/>
      <c r="JOO138" s="18"/>
      <c r="JOP138" s="18"/>
      <c r="JOQ138" s="18"/>
      <c r="JOR138" s="18"/>
      <c r="JOS138" s="18"/>
      <c r="JOT138" s="18"/>
      <c r="JOU138" s="18"/>
      <c r="JOV138" s="18"/>
      <c r="JOW138" s="18"/>
      <c r="JOX138" s="18"/>
      <c r="JOY138" s="18"/>
      <c r="JOZ138" s="18"/>
      <c r="JPA138" s="18"/>
      <c r="JPB138" s="18"/>
      <c r="JPC138" s="18"/>
      <c r="JPD138" s="18"/>
      <c r="JPE138" s="18"/>
      <c r="JPF138" s="18"/>
      <c r="JPG138" s="18"/>
      <c r="JPH138" s="18"/>
      <c r="JPI138" s="18"/>
      <c r="JPJ138" s="18"/>
      <c r="JPK138" s="18"/>
      <c r="JPL138" s="18"/>
      <c r="JPM138" s="18"/>
      <c r="JPN138" s="18"/>
      <c r="JPO138" s="18"/>
      <c r="JPP138" s="18"/>
      <c r="JPQ138" s="18"/>
      <c r="JPR138" s="18"/>
      <c r="JPS138" s="18"/>
      <c r="JPT138" s="18"/>
      <c r="JPU138" s="18"/>
      <c r="JPV138" s="18"/>
      <c r="JPW138" s="18"/>
      <c r="JPX138" s="18"/>
      <c r="JPY138" s="18"/>
      <c r="JPZ138" s="18"/>
      <c r="JQA138" s="18"/>
      <c r="JQB138" s="18"/>
      <c r="JQC138" s="18"/>
      <c r="JQD138" s="18"/>
      <c r="JQE138" s="18"/>
      <c r="JQF138" s="18"/>
      <c r="JQG138" s="18"/>
      <c r="JQH138" s="18"/>
      <c r="JQI138" s="18"/>
      <c r="JQJ138" s="18"/>
      <c r="JQK138" s="18"/>
      <c r="JQL138" s="18"/>
      <c r="JQM138" s="18"/>
      <c r="JQN138" s="18"/>
      <c r="JQO138" s="18"/>
      <c r="JQP138" s="18"/>
      <c r="JQQ138" s="18"/>
      <c r="JQR138" s="18"/>
      <c r="JQS138" s="18"/>
      <c r="JQT138" s="18"/>
      <c r="JQU138" s="18"/>
      <c r="JQV138" s="18"/>
      <c r="JQW138" s="18"/>
      <c r="JQX138" s="18"/>
      <c r="JQY138" s="18"/>
      <c r="JQZ138" s="18"/>
      <c r="JRA138" s="18"/>
      <c r="JRB138" s="18"/>
      <c r="JRC138" s="18"/>
      <c r="JRD138" s="18"/>
      <c r="JRE138" s="18"/>
      <c r="JRF138" s="18"/>
      <c r="JRG138" s="18"/>
      <c r="JRH138" s="18"/>
      <c r="JRI138" s="18"/>
      <c r="JRJ138" s="18"/>
      <c r="JRK138" s="18"/>
      <c r="JRL138" s="18"/>
      <c r="JRM138" s="18"/>
      <c r="JRN138" s="18"/>
      <c r="JRO138" s="18"/>
      <c r="JRP138" s="18"/>
      <c r="JRQ138" s="18"/>
      <c r="JRR138" s="18"/>
      <c r="JRS138" s="18"/>
      <c r="JRT138" s="18"/>
      <c r="JRU138" s="18"/>
      <c r="JRV138" s="18"/>
      <c r="JRW138" s="18"/>
      <c r="JRX138" s="18"/>
      <c r="JRY138" s="18"/>
      <c r="JRZ138" s="18"/>
      <c r="JSA138" s="18"/>
      <c r="JSB138" s="18"/>
      <c r="JSC138" s="18"/>
      <c r="JSD138" s="18"/>
      <c r="JSE138" s="18"/>
      <c r="JSF138" s="18"/>
      <c r="JSG138" s="18"/>
      <c r="JSH138" s="18"/>
      <c r="JSI138" s="18"/>
      <c r="JSJ138" s="18"/>
      <c r="JSK138" s="18"/>
      <c r="JSL138" s="18"/>
      <c r="JSM138" s="18"/>
      <c r="JSN138" s="18"/>
      <c r="JSO138" s="18"/>
      <c r="JSP138" s="18"/>
      <c r="JSQ138" s="18"/>
      <c r="JSR138" s="18"/>
      <c r="JSS138" s="18"/>
      <c r="JST138" s="18"/>
      <c r="JSU138" s="18"/>
      <c r="JSV138" s="18"/>
      <c r="JSW138" s="18"/>
      <c r="JSX138" s="18"/>
      <c r="JSY138" s="18"/>
      <c r="JSZ138" s="18"/>
      <c r="JTA138" s="18"/>
      <c r="JTB138" s="18"/>
      <c r="JTC138" s="18"/>
      <c r="JTD138" s="18"/>
      <c r="JTE138" s="18"/>
      <c r="JTF138" s="18"/>
      <c r="JTG138" s="18"/>
      <c r="JTH138" s="18"/>
      <c r="JTI138" s="18"/>
      <c r="JTJ138" s="18"/>
      <c r="JTK138" s="18"/>
      <c r="JTL138" s="18"/>
      <c r="JTM138" s="18"/>
      <c r="JTN138" s="18"/>
      <c r="JTO138" s="18"/>
      <c r="JTP138" s="18"/>
      <c r="JTQ138" s="18"/>
      <c r="JTR138" s="18"/>
      <c r="JTS138" s="18"/>
      <c r="JTT138" s="18"/>
      <c r="JTU138" s="18"/>
      <c r="JTV138" s="18"/>
      <c r="JTW138" s="18"/>
      <c r="JTX138" s="18"/>
      <c r="JTY138" s="18"/>
      <c r="JTZ138" s="18"/>
      <c r="JUA138" s="18"/>
      <c r="JUB138" s="18"/>
      <c r="JUC138" s="18"/>
      <c r="JUD138" s="18"/>
      <c r="JUE138" s="18"/>
      <c r="JUF138" s="18"/>
      <c r="JUG138" s="18"/>
      <c r="JUH138" s="18"/>
      <c r="JUI138" s="18"/>
      <c r="JUJ138" s="18"/>
      <c r="JUK138" s="18"/>
      <c r="JUL138" s="18"/>
      <c r="JUM138" s="18"/>
      <c r="JUN138" s="18"/>
      <c r="JUO138" s="18"/>
      <c r="JUP138" s="18"/>
      <c r="JUQ138" s="18"/>
      <c r="JUR138" s="18"/>
      <c r="JUS138" s="18"/>
      <c r="JUT138" s="18"/>
      <c r="JUU138" s="18"/>
      <c r="JUV138" s="18"/>
      <c r="JUW138" s="18"/>
      <c r="JUX138" s="18"/>
      <c r="JUY138" s="18"/>
      <c r="JUZ138" s="18"/>
      <c r="JVA138" s="18"/>
      <c r="JVB138" s="18"/>
      <c r="JVC138" s="18"/>
      <c r="JVD138" s="18"/>
      <c r="JVE138" s="18"/>
      <c r="JVF138" s="18"/>
      <c r="JVG138" s="18"/>
      <c r="JVH138" s="18"/>
      <c r="JVI138" s="18"/>
      <c r="JVJ138" s="18"/>
      <c r="JVK138" s="18"/>
      <c r="JVL138" s="18"/>
      <c r="JVM138" s="18"/>
      <c r="JVN138" s="18"/>
      <c r="JVO138" s="18"/>
      <c r="JVP138" s="18"/>
      <c r="JVQ138" s="18"/>
      <c r="JVR138" s="18"/>
      <c r="JVS138" s="18"/>
      <c r="JVT138" s="18"/>
      <c r="JVU138" s="18"/>
      <c r="JVV138" s="18"/>
      <c r="JVW138" s="18"/>
      <c r="JVX138" s="18"/>
      <c r="JVY138" s="18"/>
      <c r="JVZ138" s="18"/>
      <c r="JWA138" s="18"/>
      <c r="JWB138" s="18"/>
      <c r="JWC138" s="18"/>
      <c r="JWD138" s="18"/>
      <c r="JWE138" s="18"/>
      <c r="JWF138" s="18"/>
      <c r="JWG138" s="18"/>
      <c r="JWH138" s="18"/>
      <c r="JWI138" s="18"/>
      <c r="JWJ138" s="18"/>
      <c r="JWK138" s="18"/>
      <c r="JWL138" s="18"/>
      <c r="JWM138" s="18"/>
      <c r="JWN138" s="18"/>
      <c r="JWO138" s="18"/>
      <c r="JWP138" s="18"/>
      <c r="JWQ138" s="18"/>
      <c r="JWR138" s="18"/>
      <c r="JWS138" s="18"/>
      <c r="JWT138" s="18"/>
      <c r="JWU138" s="18"/>
      <c r="JWV138" s="18"/>
      <c r="JWW138" s="18"/>
      <c r="JWX138" s="18"/>
      <c r="JWY138" s="18"/>
      <c r="JWZ138" s="18"/>
      <c r="JXA138" s="18"/>
      <c r="JXB138" s="18"/>
      <c r="JXC138" s="18"/>
      <c r="JXD138" s="18"/>
      <c r="JXE138" s="18"/>
      <c r="JXF138" s="18"/>
      <c r="JXG138" s="18"/>
      <c r="JXH138" s="18"/>
      <c r="JXI138" s="18"/>
      <c r="JXJ138" s="18"/>
      <c r="JXK138" s="18"/>
      <c r="JXL138" s="18"/>
      <c r="JXM138" s="18"/>
      <c r="JXN138" s="18"/>
      <c r="JXO138" s="18"/>
      <c r="JXP138" s="18"/>
      <c r="JXQ138" s="18"/>
      <c r="JXR138" s="18"/>
      <c r="JXS138" s="18"/>
      <c r="JXT138" s="18"/>
      <c r="JXU138" s="18"/>
      <c r="JXV138" s="18"/>
      <c r="JXW138" s="18"/>
      <c r="JXX138" s="18"/>
      <c r="JXY138" s="18"/>
      <c r="JXZ138" s="18"/>
      <c r="JYA138" s="18"/>
      <c r="JYB138" s="18"/>
      <c r="JYC138" s="18"/>
      <c r="JYD138" s="18"/>
      <c r="JYE138" s="18"/>
      <c r="JYF138" s="18"/>
      <c r="JYG138" s="18"/>
      <c r="JYH138" s="18"/>
      <c r="JYI138" s="18"/>
      <c r="JYJ138" s="18"/>
      <c r="JYK138" s="18"/>
      <c r="JYL138" s="18"/>
      <c r="JYM138" s="18"/>
      <c r="JYN138" s="18"/>
      <c r="JYO138" s="18"/>
      <c r="JYP138" s="18"/>
      <c r="JYQ138" s="18"/>
      <c r="JYR138" s="18"/>
      <c r="JYS138" s="18"/>
      <c r="JYT138" s="18"/>
      <c r="JYU138" s="18"/>
      <c r="JYV138" s="18"/>
      <c r="JYW138" s="18"/>
      <c r="JYX138" s="18"/>
      <c r="JYY138" s="18"/>
      <c r="JYZ138" s="18"/>
      <c r="JZA138" s="18"/>
      <c r="JZB138" s="18"/>
      <c r="JZC138" s="18"/>
      <c r="JZD138" s="18"/>
      <c r="JZE138" s="18"/>
      <c r="JZF138" s="18"/>
      <c r="JZG138" s="18"/>
      <c r="JZH138" s="18"/>
      <c r="JZI138" s="18"/>
      <c r="JZJ138" s="18"/>
      <c r="JZK138" s="18"/>
      <c r="JZL138" s="18"/>
      <c r="JZM138" s="18"/>
      <c r="JZN138" s="18"/>
      <c r="JZO138" s="18"/>
      <c r="JZP138" s="18"/>
      <c r="JZQ138" s="18"/>
      <c r="JZR138" s="18"/>
      <c r="JZS138" s="18"/>
      <c r="JZT138" s="18"/>
      <c r="JZU138" s="18"/>
      <c r="JZV138" s="18"/>
      <c r="JZW138" s="18"/>
      <c r="JZX138" s="18"/>
      <c r="JZY138" s="18"/>
      <c r="JZZ138" s="18"/>
      <c r="KAA138" s="18"/>
      <c r="KAB138" s="18"/>
      <c r="KAC138" s="18"/>
      <c r="KAD138" s="18"/>
      <c r="KAE138" s="18"/>
      <c r="KAF138" s="18"/>
      <c r="KAG138" s="18"/>
      <c r="KAH138" s="18"/>
      <c r="KAI138" s="18"/>
      <c r="KAJ138" s="18"/>
      <c r="KAK138" s="18"/>
      <c r="KAL138" s="18"/>
      <c r="KAM138" s="18"/>
      <c r="KAN138" s="18"/>
      <c r="KAO138" s="18"/>
      <c r="KAP138" s="18"/>
      <c r="KAQ138" s="18"/>
      <c r="KAR138" s="18"/>
      <c r="KAS138" s="18"/>
      <c r="KAT138" s="18"/>
      <c r="KAU138" s="18"/>
      <c r="KAV138" s="18"/>
      <c r="KAW138" s="18"/>
      <c r="KAX138" s="18"/>
      <c r="KAY138" s="18"/>
      <c r="KAZ138" s="18"/>
      <c r="KBA138" s="18"/>
      <c r="KBB138" s="18"/>
      <c r="KBC138" s="18"/>
      <c r="KBD138" s="18"/>
      <c r="KBE138" s="18"/>
      <c r="KBF138" s="18"/>
      <c r="KBG138" s="18"/>
      <c r="KBH138" s="18"/>
      <c r="KBI138" s="18"/>
      <c r="KBJ138" s="18"/>
      <c r="KBK138" s="18"/>
      <c r="KBL138" s="18"/>
      <c r="KBM138" s="18"/>
      <c r="KBN138" s="18"/>
      <c r="KBO138" s="18"/>
      <c r="KBP138" s="18"/>
      <c r="KBQ138" s="18"/>
      <c r="KBR138" s="18"/>
      <c r="KBS138" s="18"/>
      <c r="KBT138" s="18"/>
      <c r="KBU138" s="18"/>
      <c r="KBV138" s="18"/>
      <c r="KBW138" s="18"/>
      <c r="KBX138" s="18"/>
      <c r="KBY138" s="18"/>
      <c r="KBZ138" s="18"/>
      <c r="KCA138" s="18"/>
      <c r="KCB138" s="18"/>
      <c r="KCC138" s="18"/>
      <c r="KCD138" s="18"/>
      <c r="KCE138" s="18"/>
      <c r="KCF138" s="18"/>
      <c r="KCG138" s="18"/>
      <c r="KCH138" s="18"/>
      <c r="KCI138" s="18"/>
      <c r="KCJ138" s="18"/>
      <c r="KCK138" s="18"/>
      <c r="KCL138" s="18"/>
      <c r="KCM138" s="18"/>
      <c r="KCN138" s="18"/>
      <c r="KCO138" s="18"/>
      <c r="KCP138" s="18"/>
      <c r="KCQ138" s="18"/>
      <c r="KCR138" s="18"/>
      <c r="KCS138" s="18"/>
      <c r="KCT138" s="18"/>
      <c r="KCU138" s="18"/>
      <c r="KCV138" s="18"/>
      <c r="KCW138" s="18"/>
      <c r="KCX138" s="18"/>
      <c r="KCY138" s="18"/>
      <c r="KCZ138" s="18"/>
      <c r="KDA138" s="18"/>
      <c r="KDB138" s="18"/>
      <c r="KDC138" s="18"/>
      <c r="KDD138" s="18"/>
      <c r="KDE138" s="18"/>
      <c r="KDF138" s="18"/>
      <c r="KDG138" s="18"/>
      <c r="KDH138" s="18"/>
      <c r="KDI138" s="18"/>
      <c r="KDJ138" s="18"/>
      <c r="KDK138" s="18"/>
      <c r="KDL138" s="18"/>
      <c r="KDM138" s="18"/>
      <c r="KDN138" s="18"/>
      <c r="KDO138" s="18"/>
      <c r="KDP138" s="18"/>
      <c r="KDQ138" s="18"/>
      <c r="KDR138" s="18"/>
      <c r="KDS138" s="18"/>
      <c r="KDT138" s="18"/>
      <c r="KDU138" s="18"/>
      <c r="KDV138" s="18"/>
      <c r="KDW138" s="18"/>
      <c r="KDX138" s="18"/>
      <c r="KDY138" s="18"/>
      <c r="KDZ138" s="18"/>
      <c r="KEA138" s="18"/>
      <c r="KEB138" s="18"/>
      <c r="KEC138" s="18"/>
      <c r="KED138" s="18"/>
      <c r="KEE138" s="18"/>
      <c r="KEF138" s="18"/>
      <c r="KEG138" s="18"/>
      <c r="KEH138" s="18"/>
      <c r="KEI138" s="18"/>
      <c r="KEJ138" s="18"/>
      <c r="KEK138" s="18"/>
      <c r="KEL138" s="18"/>
      <c r="KEM138" s="18"/>
      <c r="KEN138" s="18"/>
      <c r="KEO138" s="18"/>
      <c r="KEP138" s="18"/>
      <c r="KEQ138" s="18"/>
      <c r="KER138" s="18"/>
      <c r="KES138" s="18"/>
      <c r="KET138" s="18"/>
      <c r="KEU138" s="18"/>
      <c r="KEV138" s="18"/>
      <c r="KEW138" s="18"/>
      <c r="KEX138" s="18"/>
      <c r="KEY138" s="18"/>
      <c r="KEZ138" s="18"/>
      <c r="KFA138" s="18"/>
      <c r="KFB138" s="18"/>
      <c r="KFC138" s="18"/>
      <c r="KFD138" s="18"/>
      <c r="KFE138" s="18"/>
      <c r="KFF138" s="18"/>
      <c r="KFG138" s="18"/>
      <c r="KFH138" s="18"/>
      <c r="KFI138" s="18"/>
      <c r="KFJ138" s="18"/>
      <c r="KFK138" s="18"/>
      <c r="KFL138" s="18"/>
      <c r="KFM138" s="18"/>
      <c r="KFN138" s="18"/>
      <c r="KFO138" s="18"/>
      <c r="KFP138" s="18"/>
      <c r="KFQ138" s="18"/>
      <c r="KFR138" s="18"/>
      <c r="KFS138" s="18"/>
      <c r="KFT138" s="18"/>
      <c r="KFU138" s="18"/>
      <c r="KFV138" s="18"/>
      <c r="KFW138" s="18"/>
      <c r="KFX138" s="18"/>
      <c r="KFY138" s="18"/>
      <c r="KFZ138" s="18"/>
      <c r="KGA138" s="18"/>
      <c r="KGB138" s="18"/>
      <c r="KGC138" s="18"/>
      <c r="KGD138" s="18"/>
      <c r="KGE138" s="18"/>
      <c r="KGF138" s="18"/>
      <c r="KGG138" s="18"/>
      <c r="KGH138" s="18"/>
      <c r="KGI138" s="18"/>
      <c r="KGJ138" s="18"/>
      <c r="KGK138" s="18"/>
      <c r="KGL138" s="18"/>
      <c r="KGM138" s="18"/>
      <c r="KGN138" s="18"/>
      <c r="KGO138" s="18"/>
      <c r="KGP138" s="18"/>
      <c r="KGQ138" s="18"/>
      <c r="KGR138" s="18"/>
      <c r="KGS138" s="18"/>
      <c r="KGT138" s="18"/>
      <c r="KGU138" s="18"/>
      <c r="KGV138" s="18"/>
      <c r="KGW138" s="18"/>
      <c r="KGX138" s="18"/>
      <c r="KGY138" s="18"/>
      <c r="KGZ138" s="18"/>
      <c r="KHA138" s="18"/>
      <c r="KHB138" s="18"/>
      <c r="KHC138" s="18"/>
      <c r="KHD138" s="18"/>
      <c r="KHE138" s="18"/>
      <c r="KHF138" s="18"/>
      <c r="KHG138" s="18"/>
      <c r="KHH138" s="18"/>
      <c r="KHI138" s="18"/>
      <c r="KHJ138" s="18"/>
      <c r="KHK138" s="18"/>
      <c r="KHL138" s="18"/>
      <c r="KHM138" s="18"/>
      <c r="KHN138" s="18"/>
      <c r="KHO138" s="18"/>
      <c r="KHP138" s="18"/>
      <c r="KHQ138" s="18"/>
      <c r="KHR138" s="18"/>
      <c r="KHS138" s="18"/>
      <c r="KHT138" s="18"/>
      <c r="KHU138" s="18"/>
      <c r="KHV138" s="18"/>
      <c r="KHW138" s="18"/>
      <c r="KHX138" s="18"/>
      <c r="KHY138" s="18"/>
      <c r="KHZ138" s="18"/>
      <c r="KIA138" s="18"/>
      <c r="KIB138" s="18"/>
      <c r="KIC138" s="18"/>
      <c r="KID138" s="18"/>
      <c r="KIE138" s="18"/>
      <c r="KIF138" s="18"/>
      <c r="KIG138" s="18"/>
      <c r="KIH138" s="18"/>
      <c r="KII138" s="18"/>
      <c r="KIJ138" s="18"/>
      <c r="KIK138" s="18"/>
      <c r="KIL138" s="18"/>
      <c r="KIM138" s="18"/>
      <c r="KIN138" s="18"/>
      <c r="KIO138" s="18"/>
      <c r="KIP138" s="18"/>
      <c r="KIQ138" s="18"/>
      <c r="KIR138" s="18"/>
      <c r="KIS138" s="18"/>
      <c r="KIT138" s="18"/>
      <c r="KIU138" s="18"/>
      <c r="KIV138" s="18"/>
      <c r="KIW138" s="18"/>
      <c r="KIX138" s="18"/>
      <c r="KIY138" s="18"/>
      <c r="KIZ138" s="18"/>
      <c r="KJA138" s="18"/>
      <c r="KJB138" s="18"/>
      <c r="KJC138" s="18"/>
      <c r="KJD138" s="18"/>
      <c r="KJE138" s="18"/>
      <c r="KJF138" s="18"/>
      <c r="KJG138" s="18"/>
      <c r="KJH138" s="18"/>
      <c r="KJI138" s="18"/>
      <c r="KJJ138" s="18"/>
      <c r="KJK138" s="18"/>
      <c r="KJL138" s="18"/>
      <c r="KJM138" s="18"/>
      <c r="KJN138" s="18"/>
      <c r="KJO138" s="18"/>
      <c r="KJP138" s="18"/>
      <c r="KJQ138" s="18"/>
      <c r="KJR138" s="18"/>
      <c r="KJS138" s="18"/>
      <c r="KJT138" s="18"/>
      <c r="KJU138" s="18"/>
      <c r="KJV138" s="18"/>
      <c r="KJW138" s="18"/>
      <c r="KJX138" s="18"/>
      <c r="KJY138" s="18"/>
      <c r="KJZ138" s="18"/>
      <c r="KKA138" s="18"/>
      <c r="KKB138" s="18"/>
      <c r="KKC138" s="18"/>
      <c r="KKD138" s="18"/>
      <c r="KKE138" s="18"/>
      <c r="KKF138" s="18"/>
      <c r="KKG138" s="18"/>
      <c r="KKH138" s="18"/>
      <c r="KKI138" s="18"/>
      <c r="KKJ138" s="18"/>
      <c r="KKK138" s="18"/>
      <c r="KKL138" s="18"/>
      <c r="KKM138" s="18"/>
      <c r="KKN138" s="18"/>
      <c r="KKO138" s="18"/>
      <c r="KKP138" s="18"/>
      <c r="KKQ138" s="18"/>
      <c r="KKR138" s="18"/>
      <c r="KKS138" s="18"/>
      <c r="KKT138" s="18"/>
      <c r="KKU138" s="18"/>
      <c r="KKV138" s="18"/>
      <c r="KKW138" s="18"/>
      <c r="KKX138" s="18"/>
      <c r="KKY138" s="18"/>
      <c r="KKZ138" s="18"/>
      <c r="KLA138" s="18"/>
      <c r="KLB138" s="18"/>
      <c r="KLC138" s="18"/>
      <c r="KLD138" s="18"/>
      <c r="KLE138" s="18"/>
      <c r="KLF138" s="18"/>
      <c r="KLG138" s="18"/>
      <c r="KLH138" s="18"/>
      <c r="KLI138" s="18"/>
      <c r="KLJ138" s="18"/>
      <c r="KLK138" s="18"/>
      <c r="KLL138" s="18"/>
      <c r="KLM138" s="18"/>
      <c r="KLN138" s="18"/>
      <c r="KLO138" s="18"/>
      <c r="KLP138" s="18"/>
      <c r="KLQ138" s="18"/>
      <c r="KLR138" s="18"/>
      <c r="KLS138" s="18"/>
      <c r="KLT138" s="18"/>
      <c r="KLU138" s="18"/>
      <c r="KLV138" s="18"/>
      <c r="KLW138" s="18"/>
      <c r="KLX138" s="18"/>
      <c r="KLY138" s="18"/>
      <c r="KLZ138" s="18"/>
      <c r="KMA138" s="18"/>
      <c r="KMB138" s="18"/>
      <c r="KMC138" s="18"/>
      <c r="KMD138" s="18"/>
      <c r="KME138" s="18"/>
      <c r="KMF138" s="18"/>
      <c r="KMG138" s="18"/>
      <c r="KMH138" s="18"/>
      <c r="KMI138" s="18"/>
      <c r="KMJ138" s="18"/>
      <c r="KMK138" s="18"/>
      <c r="KML138" s="18"/>
      <c r="KMM138" s="18"/>
      <c r="KMN138" s="18"/>
      <c r="KMO138" s="18"/>
      <c r="KMP138" s="18"/>
      <c r="KMQ138" s="18"/>
      <c r="KMR138" s="18"/>
      <c r="KMS138" s="18"/>
      <c r="KMT138" s="18"/>
      <c r="KMU138" s="18"/>
      <c r="KMV138" s="18"/>
      <c r="KMW138" s="18"/>
      <c r="KMX138" s="18"/>
      <c r="KMY138" s="18"/>
      <c r="KMZ138" s="18"/>
      <c r="KNA138" s="18"/>
      <c r="KNB138" s="18"/>
      <c r="KNC138" s="18"/>
      <c r="KND138" s="18"/>
      <c r="KNE138" s="18"/>
      <c r="KNF138" s="18"/>
      <c r="KNG138" s="18"/>
      <c r="KNH138" s="18"/>
      <c r="KNI138" s="18"/>
      <c r="KNJ138" s="18"/>
      <c r="KNK138" s="18"/>
      <c r="KNL138" s="18"/>
      <c r="KNM138" s="18"/>
      <c r="KNN138" s="18"/>
      <c r="KNO138" s="18"/>
      <c r="KNP138" s="18"/>
      <c r="KNQ138" s="18"/>
      <c r="KNR138" s="18"/>
      <c r="KNS138" s="18"/>
      <c r="KNT138" s="18"/>
      <c r="KNU138" s="18"/>
      <c r="KNV138" s="18"/>
      <c r="KNW138" s="18"/>
      <c r="KNX138" s="18"/>
      <c r="KNY138" s="18"/>
      <c r="KNZ138" s="18"/>
      <c r="KOA138" s="18"/>
      <c r="KOB138" s="18"/>
      <c r="KOC138" s="18"/>
      <c r="KOD138" s="18"/>
      <c r="KOE138" s="18"/>
      <c r="KOF138" s="18"/>
      <c r="KOG138" s="18"/>
      <c r="KOH138" s="18"/>
      <c r="KOI138" s="18"/>
      <c r="KOJ138" s="18"/>
      <c r="KOK138" s="18"/>
      <c r="KOL138" s="18"/>
      <c r="KOM138" s="18"/>
      <c r="KON138" s="18"/>
      <c r="KOO138" s="18"/>
      <c r="KOP138" s="18"/>
      <c r="KOQ138" s="18"/>
      <c r="KOR138" s="18"/>
      <c r="KOS138" s="18"/>
      <c r="KOT138" s="18"/>
      <c r="KOU138" s="18"/>
      <c r="KOV138" s="18"/>
      <c r="KOW138" s="18"/>
      <c r="KOX138" s="18"/>
      <c r="KOY138" s="18"/>
      <c r="KOZ138" s="18"/>
      <c r="KPA138" s="18"/>
      <c r="KPB138" s="18"/>
      <c r="KPC138" s="18"/>
      <c r="KPD138" s="18"/>
      <c r="KPE138" s="18"/>
      <c r="KPF138" s="18"/>
      <c r="KPG138" s="18"/>
      <c r="KPH138" s="18"/>
      <c r="KPI138" s="18"/>
      <c r="KPJ138" s="18"/>
      <c r="KPK138" s="18"/>
      <c r="KPL138" s="18"/>
      <c r="KPM138" s="18"/>
      <c r="KPN138" s="18"/>
      <c r="KPO138" s="18"/>
      <c r="KPP138" s="18"/>
      <c r="KPQ138" s="18"/>
      <c r="KPR138" s="18"/>
      <c r="KPS138" s="18"/>
      <c r="KPT138" s="18"/>
      <c r="KPU138" s="18"/>
      <c r="KPV138" s="18"/>
      <c r="KPW138" s="18"/>
      <c r="KPX138" s="18"/>
      <c r="KPY138" s="18"/>
      <c r="KPZ138" s="18"/>
      <c r="KQA138" s="18"/>
      <c r="KQB138" s="18"/>
      <c r="KQC138" s="18"/>
      <c r="KQD138" s="18"/>
      <c r="KQE138" s="18"/>
      <c r="KQF138" s="18"/>
      <c r="KQG138" s="18"/>
      <c r="KQH138" s="18"/>
      <c r="KQI138" s="18"/>
      <c r="KQJ138" s="18"/>
      <c r="KQK138" s="18"/>
      <c r="KQL138" s="18"/>
      <c r="KQM138" s="18"/>
      <c r="KQN138" s="18"/>
      <c r="KQO138" s="18"/>
      <c r="KQP138" s="18"/>
      <c r="KQQ138" s="18"/>
      <c r="KQR138" s="18"/>
      <c r="KQS138" s="18"/>
      <c r="KQT138" s="18"/>
      <c r="KQU138" s="18"/>
      <c r="KQV138" s="18"/>
      <c r="KQW138" s="18"/>
      <c r="KQX138" s="18"/>
      <c r="KQY138" s="18"/>
      <c r="KQZ138" s="18"/>
      <c r="KRA138" s="18"/>
      <c r="KRB138" s="18"/>
      <c r="KRC138" s="18"/>
      <c r="KRD138" s="18"/>
      <c r="KRE138" s="18"/>
      <c r="KRF138" s="18"/>
      <c r="KRG138" s="18"/>
      <c r="KRH138" s="18"/>
      <c r="KRI138" s="18"/>
      <c r="KRJ138" s="18"/>
      <c r="KRK138" s="18"/>
      <c r="KRL138" s="18"/>
      <c r="KRM138" s="18"/>
      <c r="KRN138" s="18"/>
      <c r="KRO138" s="18"/>
      <c r="KRP138" s="18"/>
      <c r="KRQ138" s="18"/>
      <c r="KRR138" s="18"/>
      <c r="KRS138" s="18"/>
      <c r="KRT138" s="18"/>
      <c r="KRU138" s="18"/>
      <c r="KRV138" s="18"/>
      <c r="KRW138" s="18"/>
      <c r="KRX138" s="18"/>
      <c r="KRY138" s="18"/>
      <c r="KRZ138" s="18"/>
      <c r="KSA138" s="18"/>
      <c r="KSB138" s="18"/>
      <c r="KSC138" s="18"/>
      <c r="KSD138" s="18"/>
      <c r="KSE138" s="18"/>
      <c r="KSF138" s="18"/>
      <c r="KSG138" s="18"/>
      <c r="KSH138" s="18"/>
      <c r="KSI138" s="18"/>
      <c r="KSJ138" s="18"/>
      <c r="KSK138" s="18"/>
      <c r="KSL138" s="18"/>
      <c r="KSM138" s="18"/>
      <c r="KSN138" s="18"/>
      <c r="KSO138" s="18"/>
      <c r="KSP138" s="18"/>
      <c r="KSQ138" s="18"/>
      <c r="KSR138" s="18"/>
      <c r="KSS138" s="18"/>
      <c r="KST138" s="18"/>
      <c r="KSU138" s="18"/>
      <c r="KSV138" s="18"/>
      <c r="KSW138" s="18"/>
      <c r="KSX138" s="18"/>
      <c r="KSY138" s="18"/>
      <c r="KSZ138" s="18"/>
      <c r="KTA138" s="18"/>
      <c r="KTB138" s="18"/>
      <c r="KTC138" s="18"/>
      <c r="KTD138" s="18"/>
      <c r="KTE138" s="18"/>
      <c r="KTF138" s="18"/>
      <c r="KTG138" s="18"/>
      <c r="KTH138" s="18"/>
      <c r="KTI138" s="18"/>
      <c r="KTJ138" s="18"/>
      <c r="KTK138" s="18"/>
      <c r="KTL138" s="18"/>
      <c r="KTM138" s="18"/>
      <c r="KTN138" s="18"/>
      <c r="KTO138" s="18"/>
      <c r="KTP138" s="18"/>
      <c r="KTQ138" s="18"/>
      <c r="KTR138" s="18"/>
      <c r="KTS138" s="18"/>
      <c r="KTT138" s="18"/>
      <c r="KTU138" s="18"/>
      <c r="KTV138" s="18"/>
      <c r="KTW138" s="18"/>
      <c r="KTX138" s="18"/>
      <c r="KTY138" s="18"/>
      <c r="KTZ138" s="18"/>
      <c r="KUA138" s="18"/>
      <c r="KUB138" s="18"/>
      <c r="KUC138" s="18"/>
      <c r="KUD138" s="18"/>
      <c r="KUE138" s="18"/>
      <c r="KUF138" s="18"/>
      <c r="KUG138" s="18"/>
      <c r="KUH138" s="18"/>
      <c r="KUI138" s="18"/>
      <c r="KUJ138" s="18"/>
      <c r="KUK138" s="18"/>
      <c r="KUL138" s="18"/>
      <c r="KUM138" s="18"/>
      <c r="KUN138" s="18"/>
      <c r="KUO138" s="18"/>
      <c r="KUP138" s="18"/>
      <c r="KUQ138" s="18"/>
      <c r="KUR138" s="18"/>
      <c r="KUS138" s="18"/>
      <c r="KUT138" s="18"/>
      <c r="KUU138" s="18"/>
      <c r="KUV138" s="18"/>
      <c r="KUW138" s="18"/>
      <c r="KUX138" s="18"/>
      <c r="KUY138" s="18"/>
      <c r="KUZ138" s="18"/>
      <c r="KVA138" s="18"/>
      <c r="KVB138" s="18"/>
      <c r="KVC138" s="18"/>
      <c r="KVD138" s="18"/>
      <c r="KVE138" s="18"/>
      <c r="KVF138" s="18"/>
      <c r="KVG138" s="18"/>
      <c r="KVH138" s="18"/>
      <c r="KVI138" s="18"/>
      <c r="KVJ138" s="18"/>
      <c r="KVK138" s="18"/>
      <c r="KVL138" s="18"/>
      <c r="KVM138" s="18"/>
      <c r="KVN138" s="18"/>
      <c r="KVO138" s="18"/>
      <c r="KVP138" s="18"/>
      <c r="KVQ138" s="18"/>
      <c r="KVR138" s="18"/>
      <c r="KVS138" s="18"/>
      <c r="KVT138" s="18"/>
      <c r="KVU138" s="18"/>
      <c r="KVV138" s="18"/>
      <c r="KVW138" s="18"/>
      <c r="KVX138" s="18"/>
      <c r="KVY138" s="18"/>
      <c r="KVZ138" s="18"/>
      <c r="KWA138" s="18"/>
      <c r="KWB138" s="18"/>
      <c r="KWC138" s="18"/>
      <c r="KWD138" s="18"/>
      <c r="KWE138" s="18"/>
      <c r="KWF138" s="18"/>
      <c r="KWG138" s="18"/>
      <c r="KWH138" s="18"/>
      <c r="KWI138" s="18"/>
      <c r="KWJ138" s="18"/>
      <c r="KWK138" s="18"/>
      <c r="KWL138" s="18"/>
      <c r="KWM138" s="18"/>
      <c r="KWN138" s="18"/>
      <c r="KWO138" s="18"/>
      <c r="KWP138" s="18"/>
      <c r="KWQ138" s="18"/>
      <c r="KWR138" s="18"/>
      <c r="KWS138" s="18"/>
      <c r="KWT138" s="18"/>
      <c r="KWU138" s="18"/>
      <c r="KWV138" s="18"/>
      <c r="KWW138" s="18"/>
      <c r="KWX138" s="18"/>
      <c r="KWY138" s="18"/>
      <c r="KWZ138" s="18"/>
      <c r="KXA138" s="18"/>
      <c r="KXB138" s="18"/>
      <c r="KXC138" s="18"/>
      <c r="KXD138" s="18"/>
      <c r="KXE138" s="18"/>
      <c r="KXF138" s="18"/>
      <c r="KXG138" s="18"/>
      <c r="KXH138" s="18"/>
      <c r="KXI138" s="18"/>
      <c r="KXJ138" s="18"/>
      <c r="KXK138" s="18"/>
      <c r="KXL138" s="18"/>
      <c r="KXM138" s="18"/>
      <c r="KXN138" s="18"/>
      <c r="KXO138" s="18"/>
      <c r="KXP138" s="18"/>
      <c r="KXQ138" s="18"/>
      <c r="KXR138" s="18"/>
      <c r="KXS138" s="18"/>
      <c r="KXT138" s="18"/>
      <c r="KXU138" s="18"/>
      <c r="KXV138" s="18"/>
      <c r="KXW138" s="18"/>
      <c r="KXX138" s="18"/>
      <c r="KXY138" s="18"/>
      <c r="KXZ138" s="18"/>
      <c r="KYA138" s="18"/>
      <c r="KYB138" s="18"/>
      <c r="KYC138" s="18"/>
      <c r="KYD138" s="18"/>
      <c r="KYE138" s="18"/>
      <c r="KYF138" s="18"/>
      <c r="KYG138" s="18"/>
      <c r="KYH138" s="18"/>
      <c r="KYI138" s="18"/>
      <c r="KYJ138" s="18"/>
      <c r="KYK138" s="18"/>
      <c r="KYL138" s="18"/>
      <c r="KYM138" s="18"/>
      <c r="KYN138" s="18"/>
      <c r="KYO138" s="18"/>
      <c r="KYP138" s="18"/>
      <c r="KYQ138" s="18"/>
      <c r="KYR138" s="18"/>
      <c r="KYS138" s="18"/>
      <c r="KYT138" s="18"/>
      <c r="KYU138" s="18"/>
      <c r="KYV138" s="18"/>
      <c r="KYW138" s="18"/>
      <c r="KYX138" s="18"/>
      <c r="KYY138" s="18"/>
      <c r="KYZ138" s="18"/>
      <c r="KZA138" s="18"/>
      <c r="KZB138" s="18"/>
      <c r="KZC138" s="18"/>
      <c r="KZD138" s="18"/>
      <c r="KZE138" s="18"/>
      <c r="KZF138" s="18"/>
      <c r="KZG138" s="18"/>
      <c r="KZH138" s="18"/>
      <c r="KZI138" s="18"/>
      <c r="KZJ138" s="18"/>
      <c r="KZK138" s="18"/>
      <c r="KZL138" s="18"/>
      <c r="KZM138" s="18"/>
      <c r="KZN138" s="18"/>
      <c r="KZO138" s="18"/>
      <c r="KZP138" s="18"/>
      <c r="KZQ138" s="18"/>
      <c r="KZR138" s="18"/>
      <c r="KZS138" s="18"/>
      <c r="KZT138" s="18"/>
      <c r="KZU138" s="18"/>
      <c r="KZV138" s="18"/>
      <c r="KZW138" s="18"/>
      <c r="KZX138" s="18"/>
      <c r="KZY138" s="18"/>
      <c r="KZZ138" s="18"/>
      <c r="LAA138" s="18"/>
      <c r="LAB138" s="18"/>
      <c r="LAC138" s="18"/>
      <c r="LAD138" s="18"/>
      <c r="LAE138" s="18"/>
      <c r="LAF138" s="18"/>
      <c r="LAG138" s="18"/>
      <c r="LAH138" s="18"/>
      <c r="LAI138" s="18"/>
      <c r="LAJ138" s="18"/>
      <c r="LAK138" s="18"/>
      <c r="LAL138" s="18"/>
      <c r="LAM138" s="18"/>
      <c r="LAN138" s="18"/>
      <c r="LAO138" s="18"/>
      <c r="LAP138" s="18"/>
      <c r="LAQ138" s="18"/>
      <c r="LAR138" s="18"/>
      <c r="LAS138" s="18"/>
      <c r="LAT138" s="18"/>
      <c r="LAU138" s="18"/>
      <c r="LAV138" s="18"/>
      <c r="LAW138" s="18"/>
      <c r="LAX138" s="18"/>
      <c r="LAY138" s="18"/>
      <c r="LAZ138" s="18"/>
      <c r="LBA138" s="18"/>
      <c r="LBB138" s="18"/>
      <c r="LBC138" s="18"/>
      <c r="LBD138" s="18"/>
      <c r="LBE138" s="18"/>
      <c r="LBF138" s="18"/>
      <c r="LBG138" s="18"/>
      <c r="LBH138" s="18"/>
      <c r="LBI138" s="18"/>
      <c r="LBJ138" s="18"/>
      <c r="LBK138" s="18"/>
      <c r="LBL138" s="18"/>
      <c r="LBM138" s="18"/>
      <c r="LBN138" s="18"/>
      <c r="LBO138" s="18"/>
      <c r="LBP138" s="18"/>
      <c r="LBQ138" s="18"/>
      <c r="LBR138" s="18"/>
      <c r="LBS138" s="18"/>
      <c r="LBT138" s="18"/>
      <c r="LBU138" s="18"/>
      <c r="LBV138" s="18"/>
      <c r="LBW138" s="18"/>
      <c r="LBX138" s="18"/>
      <c r="LBY138" s="18"/>
      <c r="LBZ138" s="18"/>
      <c r="LCA138" s="18"/>
      <c r="LCB138" s="18"/>
      <c r="LCC138" s="18"/>
      <c r="LCD138" s="18"/>
      <c r="LCE138" s="18"/>
      <c r="LCF138" s="18"/>
      <c r="LCG138" s="18"/>
      <c r="LCH138" s="18"/>
      <c r="LCI138" s="18"/>
      <c r="LCJ138" s="18"/>
      <c r="LCK138" s="18"/>
      <c r="LCL138" s="18"/>
      <c r="LCM138" s="18"/>
      <c r="LCN138" s="18"/>
      <c r="LCO138" s="18"/>
      <c r="LCP138" s="18"/>
      <c r="LCQ138" s="18"/>
      <c r="LCR138" s="18"/>
      <c r="LCS138" s="18"/>
      <c r="LCT138" s="18"/>
      <c r="LCU138" s="18"/>
      <c r="LCV138" s="18"/>
      <c r="LCW138" s="18"/>
      <c r="LCX138" s="18"/>
      <c r="LCY138" s="18"/>
      <c r="LCZ138" s="18"/>
      <c r="LDA138" s="18"/>
      <c r="LDB138" s="18"/>
      <c r="LDC138" s="18"/>
      <c r="LDD138" s="18"/>
      <c r="LDE138" s="18"/>
      <c r="LDF138" s="18"/>
      <c r="LDG138" s="18"/>
      <c r="LDH138" s="18"/>
      <c r="LDI138" s="18"/>
      <c r="LDJ138" s="18"/>
      <c r="LDK138" s="18"/>
      <c r="LDL138" s="18"/>
      <c r="LDM138" s="18"/>
      <c r="LDN138" s="18"/>
      <c r="LDO138" s="18"/>
      <c r="LDP138" s="18"/>
      <c r="LDQ138" s="18"/>
      <c r="LDR138" s="18"/>
      <c r="LDS138" s="18"/>
      <c r="LDT138" s="18"/>
      <c r="LDU138" s="18"/>
      <c r="LDV138" s="18"/>
      <c r="LDW138" s="18"/>
      <c r="LDX138" s="18"/>
      <c r="LDY138" s="18"/>
      <c r="LDZ138" s="18"/>
      <c r="LEA138" s="18"/>
      <c r="LEB138" s="18"/>
      <c r="LEC138" s="18"/>
      <c r="LED138" s="18"/>
      <c r="LEE138" s="18"/>
      <c r="LEF138" s="18"/>
      <c r="LEG138" s="18"/>
      <c r="LEH138" s="18"/>
      <c r="LEI138" s="18"/>
      <c r="LEJ138" s="18"/>
      <c r="LEK138" s="18"/>
      <c r="LEL138" s="18"/>
      <c r="LEM138" s="18"/>
      <c r="LEN138" s="18"/>
      <c r="LEO138" s="18"/>
      <c r="LEP138" s="18"/>
      <c r="LEQ138" s="18"/>
      <c r="LER138" s="18"/>
      <c r="LES138" s="18"/>
      <c r="LET138" s="18"/>
      <c r="LEU138" s="18"/>
      <c r="LEV138" s="18"/>
      <c r="LEW138" s="18"/>
      <c r="LEX138" s="18"/>
      <c r="LEY138" s="18"/>
      <c r="LEZ138" s="18"/>
      <c r="LFA138" s="18"/>
      <c r="LFB138" s="18"/>
      <c r="LFC138" s="18"/>
      <c r="LFD138" s="18"/>
      <c r="LFE138" s="18"/>
      <c r="LFF138" s="18"/>
      <c r="LFG138" s="18"/>
      <c r="LFH138" s="18"/>
      <c r="LFI138" s="18"/>
      <c r="LFJ138" s="18"/>
      <c r="LFK138" s="18"/>
      <c r="LFL138" s="18"/>
      <c r="LFM138" s="18"/>
      <c r="LFN138" s="18"/>
      <c r="LFO138" s="18"/>
      <c r="LFP138" s="18"/>
      <c r="LFQ138" s="18"/>
      <c r="LFR138" s="18"/>
      <c r="LFS138" s="18"/>
      <c r="LFT138" s="18"/>
      <c r="LFU138" s="18"/>
      <c r="LFV138" s="18"/>
      <c r="LFW138" s="18"/>
      <c r="LFX138" s="18"/>
      <c r="LFY138" s="18"/>
      <c r="LFZ138" s="18"/>
      <c r="LGA138" s="18"/>
      <c r="LGB138" s="18"/>
      <c r="LGC138" s="18"/>
      <c r="LGD138" s="18"/>
      <c r="LGE138" s="18"/>
      <c r="LGF138" s="18"/>
      <c r="LGG138" s="18"/>
      <c r="LGH138" s="18"/>
      <c r="LGI138" s="18"/>
      <c r="LGJ138" s="18"/>
      <c r="LGK138" s="18"/>
      <c r="LGL138" s="18"/>
      <c r="LGM138" s="18"/>
      <c r="LGN138" s="18"/>
      <c r="LGO138" s="18"/>
      <c r="LGP138" s="18"/>
      <c r="LGQ138" s="18"/>
      <c r="LGR138" s="18"/>
      <c r="LGS138" s="18"/>
      <c r="LGT138" s="18"/>
      <c r="LGU138" s="18"/>
      <c r="LGV138" s="18"/>
      <c r="LGW138" s="18"/>
      <c r="LGX138" s="18"/>
      <c r="LGY138" s="18"/>
      <c r="LGZ138" s="18"/>
      <c r="LHA138" s="18"/>
      <c r="LHB138" s="18"/>
      <c r="LHC138" s="18"/>
      <c r="LHD138" s="18"/>
      <c r="LHE138" s="18"/>
      <c r="LHF138" s="18"/>
      <c r="LHG138" s="18"/>
      <c r="LHH138" s="18"/>
      <c r="LHI138" s="18"/>
      <c r="LHJ138" s="18"/>
      <c r="LHK138" s="18"/>
      <c r="LHL138" s="18"/>
      <c r="LHM138" s="18"/>
      <c r="LHN138" s="18"/>
      <c r="LHO138" s="18"/>
      <c r="LHP138" s="18"/>
      <c r="LHQ138" s="18"/>
      <c r="LHR138" s="18"/>
      <c r="LHS138" s="18"/>
      <c r="LHT138" s="18"/>
      <c r="LHU138" s="18"/>
      <c r="LHV138" s="18"/>
      <c r="LHW138" s="18"/>
      <c r="LHX138" s="18"/>
      <c r="LHY138" s="18"/>
      <c r="LHZ138" s="18"/>
      <c r="LIA138" s="18"/>
      <c r="LIB138" s="18"/>
      <c r="LIC138" s="18"/>
      <c r="LID138" s="18"/>
      <c r="LIE138" s="18"/>
      <c r="LIF138" s="18"/>
      <c r="LIG138" s="18"/>
      <c r="LIH138" s="18"/>
      <c r="LII138" s="18"/>
      <c r="LIJ138" s="18"/>
      <c r="LIK138" s="18"/>
      <c r="LIL138" s="18"/>
      <c r="LIM138" s="18"/>
      <c r="LIN138" s="18"/>
      <c r="LIO138" s="18"/>
      <c r="LIP138" s="18"/>
      <c r="LIQ138" s="18"/>
      <c r="LIR138" s="18"/>
      <c r="LIS138" s="18"/>
      <c r="LIT138" s="18"/>
      <c r="LIU138" s="18"/>
      <c r="LIV138" s="18"/>
      <c r="LIW138" s="18"/>
      <c r="LIX138" s="18"/>
      <c r="LIY138" s="18"/>
      <c r="LIZ138" s="18"/>
      <c r="LJA138" s="18"/>
      <c r="LJB138" s="18"/>
      <c r="LJC138" s="18"/>
      <c r="LJD138" s="18"/>
      <c r="LJE138" s="18"/>
      <c r="LJF138" s="18"/>
      <c r="LJG138" s="18"/>
      <c r="LJH138" s="18"/>
      <c r="LJI138" s="18"/>
      <c r="LJJ138" s="18"/>
      <c r="LJK138" s="18"/>
      <c r="LJL138" s="18"/>
      <c r="LJM138" s="18"/>
      <c r="LJN138" s="18"/>
      <c r="LJO138" s="18"/>
      <c r="LJP138" s="18"/>
      <c r="LJQ138" s="18"/>
      <c r="LJR138" s="18"/>
      <c r="LJS138" s="18"/>
      <c r="LJT138" s="18"/>
      <c r="LJU138" s="18"/>
      <c r="LJV138" s="18"/>
      <c r="LJW138" s="18"/>
      <c r="LJX138" s="18"/>
      <c r="LJY138" s="18"/>
      <c r="LJZ138" s="18"/>
      <c r="LKA138" s="18"/>
      <c r="LKB138" s="18"/>
      <c r="LKC138" s="18"/>
      <c r="LKD138" s="18"/>
      <c r="LKE138" s="18"/>
      <c r="LKF138" s="18"/>
      <c r="LKG138" s="18"/>
      <c r="LKH138" s="18"/>
      <c r="LKI138" s="18"/>
      <c r="LKJ138" s="18"/>
      <c r="LKK138" s="18"/>
      <c r="LKL138" s="18"/>
      <c r="LKM138" s="18"/>
      <c r="LKN138" s="18"/>
      <c r="LKO138" s="18"/>
      <c r="LKP138" s="18"/>
      <c r="LKQ138" s="18"/>
      <c r="LKR138" s="18"/>
      <c r="LKS138" s="18"/>
      <c r="LKT138" s="18"/>
      <c r="LKU138" s="18"/>
      <c r="LKV138" s="18"/>
      <c r="LKW138" s="18"/>
      <c r="LKX138" s="18"/>
      <c r="LKY138" s="18"/>
      <c r="LKZ138" s="18"/>
      <c r="LLA138" s="18"/>
      <c r="LLB138" s="18"/>
      <c r="LLC138" s="18"/>
      <c r="LLD138" s="18"/>
      <c r="LLE138" s="18"/>
      <c r="LLF138" s="18"/>
      <c r="LLG138" s="18"/>
      <c r="LLH138" s="18"/>
      <c r="LLI138" s="18"/>
      <c r="LLJ138" s="18"/>
      <c r="LLK138" s="18"/>
      <c r="LLL138" s="18"/>
      <c r="LLM138" s="18"/>
      <c r="LLN138" s="18"/>
      <c r="LLO138" s="18"/>
      <c r="LLP138" s="18"/>
      <c r="LLQ138" s="18"/>
      <c r="LLR138" s="18"/>
      <c r="LLS138" s="18"/>
      <c r="LLT138" s="18"/>
      <c r="LLU138" s="18"/>
      <c r="LLV138" s="18"/>
      <c r="LLW138" s="18"/>
      <c r="LLX138" s="18"/>
      <c r="LLY138" s="18"/>
      <c r="LLZ138" s="18"/>
      <c r="LMA138" s="18"/>
      <c r="LMB138" s="18"/>
      <c r="LMC138" s="18"/>
      <c r="LMD138" s="18"/>
      <c r="LME138" s="18"/>
      <c r="LMF138" s="18"/>
      <c r="LMG138" s="18"/>
      <c r="LMH138" s="18"/>
      <c r="LMI138" s="18"/>
      <c r="LMJ138" s="18"/>
      <c r="LMK138" s="18"/>
      <c r="LML138" s="18"/>
      <c r="LMM138" s="18"/>
      <c r="LMN138" s="18"/>
      <c r="LMO138" s="18"/>
      <c r="LMP138" s="18"/>
      <c r="LMQ138" s="18"/>
      <c r="LMR138" s="18"/>
      <c r="LMS138" s="18"/>
      <c r="LMT138" s="18"/>
      <c r="LMU138" s="18"/>
      <c r="LMV138" s="18"/>
      <c r="LMW138" s="18"/>
      <c r="LMX138" s="18"/>
      <c r="LMY138" s="18"/>
      <c r="LMZ138" s="18"/>
      <c r="LNA138" s="18"/>
      <c r="LNB138" s="18"/>
      <c r="LNC138" s="18"/>
      <c r="LND138" s="18"/>
      <c r="LNE138" s="18"/>
      <c r="LNF138" s="18"/>
      <c r="LNG138" s="18"/>
      <c r="LNH138" s="18"/>
      <c r="LNI138" s="18"/>
      <c r="LNJ138" s="18"/>
      <c r="LNK138" s="18"/>
      <c r="LNL138" s="18"/>
      <c r="LNM138" s="18"/>
      <c r="LNN138" s="18"/>
      <c r="LNO138" s="18"/>
      <c r="LNP138" s="18"/>
      <c r="LNQ138" s="18"/>
      <c r="LNR138" s="18"/>
      <c r="LNS138" s="18"/>
      <c r="LNT138" s="18"/>
      <c r="LNU138" s="18"/>
      <c r="LNV138" s="18"/>
      <c r="LNW138" s="18"/>
      <c r="LNX138" s="18"/>
      <c r="LNY138" s="18"/>
      <c r="LNZ138" s="18"/>
      <c r="LOA138" s="18"/>
      <c r="LOB138" s="18"/>
      <c r="LOC138" s="18"/>
      <c r="LOD138" s="18"/>
      <c r="LOE138" s="18"/>
      <c r="LOF138" s="18"/>
      <c r="LOG138" s="18"/>
      <c r="LOH138" s="18"/>
      <c r="LOI138" s="18"/>
      <c r="LOJ138" s="18"/>
      <c r="LOK138" s="18"/>
      <c r="LOL138" s="18"/>
      <c r="LOM138" s="18"/>
      <c r="LON138" s="18"/>
      <c r="LOO138" s="18"/>
      <c r="LOP138" s="18"/>
      <c r="LOQ138" s="18"/>
      <c r="LOR138" s="18"/>
      <c r="LOS138" s="18"/>
      <c r="LOT138" s="18"/>
      <c r="LOU138" s="18"/>
      <c r="LOV138" s="18"/>
      <c r="LOW138" s="18"/>
      <c r="LOX138" s="18"/>
      <c r="LOY138" s="18"/>
      <c r="LOZ138" s="18"/>
      <c r="LPA138" s="18"/>
      <c r="LPB138" s="18"/>
      <c r="LPC138" s="18"/>
      <c r="LPD138" s="18"/>
      <c r="LPE138" s="18"/>
      <c r="LPF138" s="18"/>
      <c r="LPG138" s="18"/>
      <c r="LPH138" s="18"/>
      <c r="LPI138" s="18"/>
      <c r="LPJ138" s="18"/>
      <c r="LPK138" s="18"/>
      <c r="LPL138" s="18"/>
      <c r="LPM138" s="18"/>
      <c r="LPN138" s="18"/>
      <c r="LPO138" s="18"/>
      <c r="LPP138" s="18"/>
      <c r="LPQ138" s="18"/>
      <c r="LPR138" s="18"/>
      <c r="LPS138" s="18"/>
      <c r="LPT138" s="18"/>
      <c r="LPU138" s="18"/>
      <c r="LPV138" s="18"/>
      <c r="LPW138" s="18"/>
      <c r="LPX138" s="18"/>
      <c r="LPY138" s="18"/>
      <c r="LPZ138" s="18"/>
      <c r="LQA138" s="18"/>
      <c r="LQB138" s="18"/>
      <c r="LQC138" s="18"/>
      <c r="LQD138" s="18"/>
      <c r="LQE138" s="18"/>
      <c r="LQF138" s="18"/>
      <c r="LQG138" s="18"/>
      <c r="LQH138" s="18"/>
      <c r="LQI138" s="18"/>
      <c r="LQJ138" s="18"/>
      <c r="LQK138" s="18"/>
      <c r="LQL138" s="18"/>
      <c r="LQM138" s="18"/>
      <c r="LQN138" s="18"/>
      <c r="LQO138" s="18"/>
      <c r="LQP138" s="18"/>
      <c r="LQQ138" s="18"/>
      <c r="LQR138" s="18"/>
      <c r="LQS138" s="18"/>
      <c r="LQT138" s="18"/>
      <c r="LQU138" s="18"/>
      <c r="LQV138" s="18"/>
      <c r="LQW138" s="18"/>
      <c r="LQX138" s="18"/>
      <c r="LQY138" s="18"/>
      <c r="LQZ138" s="18"/>
      <c r="LRA138" s="18"/>
      <c r="LRB138" s="18"/>
      <c r="LRC138" s="18"/>
      <c r="LRD138" s="18"/>
      <c r="LRE138" s="18"/>
      <c r="LRF138" s="18"/>
      <c r="LRG138" s="18"/>
      <c r="LRH138" s="18"/>
      <c r="LRI138" s="18"/>
      <c r="LRJ138" s="18"/>
      <c r="LRK138" s="18"/>
      <c r="LRL138" s="18"/>
      <c r="LRM138" s="18"/>
      <c r="LRN138" s="18"/>
      <c r="LRO138" s="18"/>
      <c r="LRP138" s="18"/>
      <c r="LRQ138" s="18"/>
      <c r="LRR138" s="18"/>
      <c r="LRS138" s="18"/>
      <c r="LRT138" s="18"/>
      <c r="LRU138" s="18"/>
      <c r="LRV138" s="18"/>
      <c r="LRW138" s="18"/>
      <c r="LRX138" s="18"/>
      <c r="LRY138" s="18"/>
      <c r="LRZ138" s="18"/>
      <c r="LSA138" s="18"/>
      <c r="LSB138" s="18"/>
      <c r="LSC138" s="18"/>
      <c r="LSD138" s="18"/>
      <c r="LSE138" s="18"/>
      <c r="LSF138" s="18"/>
      <c r="LSG138" s="18"/>
      <c r="LSH138" s="18"/>
      <c r="LSI138" s="18"/>
      <c r="LSJ138" s="18"/>
      <c r="LSK138" s="18"/>
      <c r="LSL138" s="18"/>
      <c r="LSM138" s="18"/>
      <c r="LSN138" s="18"/>
      <c r="LSO138" s="18"/>
      <c r="LSP138" s="18"/>
      <c r="LSQ138" s="18"/>
      <c r="LSR138" s="18"/>
      <c r="LSS138" s="18"/>
      <c r="LST138" s="18"/>
      <c r="LSU138" s="18"/>
      <c r="LSV138" s="18"/>
      <c r="LSW138" s="18"/>
      <c r="LSX138" s="18"/>
      <c r="LSY138" s="18"/>
      <c r="LSZ138" s="18"/>
      <c r="LTA138" s="18"/>
      <c r="LTB138" s="18"/>
      <c r="LTC138" s="18"/>
      <c r="LTD138" s="18"/>
      <c r="LTE138" s="18"/>
      <c r="LTF138" s="18"/>
      <c r="LTG138" s="18"/>
      <c r="LTH138" s="18"/>
      <c r="LTI138" s="18"/>
      <c r="LTJ138" s="18"/>
      <c r="LTK138" s="18"/>
      <c r="LTL138" s="18"/>
      <c r="LTM138" s="18"/>
      <c r="LTN138" s="18"/>
      <c r="LTO138" s="18"/>
      <c r="LTP138" s="18"/>
      <c r="LTQ138" s="18"/>
      <c r="LTR138" s="18"/>
      <c r="LTS138" s="18"/>
      <c r="LTT138" s="18"/>
      <c r="LTU138" s="18"/>
      <c r="LTV138" s="18"/>
      <c r="LTW138" s="18"/>
      <c r="LTX138" s="18"/>
      <c r="LTY138" s="18"/>
      <c r="LTZ138" s="18"/>
      <c r="LUA138" s="18"/>
      <c r="LUB138" s="18"/>
      <c r="LUC138" s="18"/>
      <c r="LUD138" s="18"/>
      <c r="LUE138" s="18"/>
      <c r="LUF138" s="18"/>
      <c r="LUG138" s="18"/>
      <c r="LUH138" s="18"/>
      <c r="LUI138" s="18"/>
      <c r="LUJ138" s="18"/>
      <c r="LUK138" s="18"/>
      <c r="LUL138" s="18"/>
      <c r="LUM138" s="18"/>
      <c r="LUN138" s="18"/>
      <c r="LUO138" s="18"/>
      <c r="LUP138" s="18"/>
      <c r="LUQ138" s="18"/>
      <c r="LUR138" s="18"/>
      <c r="LUS138" s="18"/>
      <c r="LUT138" s="18"/>
      <c r="LUU138" s="18"/>
      <c r="LUV138" s="18"/>
      <c r="LUW138" s="18"/>
      <c r="LUX138" s="18"/>
      <c r="LUY138" s="18"/>
      <c r="LUZ138" s="18"/>
      <c r="LVA138" s="18"/>
      <c r="LVB138" s="18"/>
      <c r="LVC138" s="18"/>
      <c r="LVD138" s="18"/>
      <c r="LVE138" s="18"/>
      <c r="LVF138" s="18"/>
      <c r="LVG138" s="18"/>
      <c r="LVH138" s="18"/>
      <c r="LVI138" s="18"/>
      <c r="LVJ138" s="18"/>
      <c r="LVK138" s="18"/>
      <c r="LVL138" s="18"/>
      <c r="LVM138" s="18"/>
      <c r="LVN138" s="18"/>
      <c r="LVO138" s="18"/>
      <c r="LVP138" s="18"/>
      <c r="LVQ138" s="18"/>
      <c r="LVR138" s="18"/>
      <c r="LVS138" s="18"/>
      <c r="LVT138" s="18"/>
      <c r="LVU138" s="18"/>
      <c r="LVV138" s="18"/>
      <c r="LVW138" s="18"/>
      <c r="LVX138" s="18"/>
      <c r="LVY138" s="18"/>
      <c r="LVZ138" s="18"/>
      <c r="LWA138" s="18"/>
      <c r="LWB138" s="18"/>
      <c r="LWC138" s="18"/>
      <c r="LWD138" s="18"/>
      <c r="LWE138" s="18"/>
      <c r="LWF138" s="18"/>
      <c r="LWG138" s="18"/>
      <c r="LWH138" s="18"/>
      <c r="LWI138" s="18"/>
      <c r="LWJ138" s="18"/>
      <c r="LWK138" s="18"/>
      <c r="LWL138" s="18"/>
      <c r="LWM138" s="18"/>
      <c r="LWN138" s="18"/>
      <c r="LWO138" s="18"/>
      <c r="LWP138" s="18"/>
      <c r="LWQ138" s="18"/>
      <c r="LWR138" s="18"/>
      <c r="LWS138" s="18"/>
      <c r="LWT138" s="18"/>
      <c r="LWU138" s="18"/>
      <c r="LWV138" s="18"/>
      <c r="LWW138" s="18"/>
      <c r="LWX138" s="18"/>
      <c r="LWY138" s="18"/>
      <c r="LWZ138" s="18"/>
      <c r="LXA138" s="18"/>
      <c r="LXB138" s="18"/>
      <c r="LXC138" s="18"/>
      <c r="LXD138" s="18"/>
      <c r="LXE138" s="18"/>
      <c r="LXF138" s="18"/>
      <c r="LXG138" s="18"/>
      <c r="LXH138" s="18"/>
      <c r="LXI138" s="18"/>
      <c r="LXJ138" s="18"/>
      <c r="LXK138" s="18"/>
      <c r="LXL138" s="18"/>
      <c r="LXM138" s="18"/>
      <c r="LXN138" s="18"/>
      <c r="LXO138" s="18"/>
      <c r="LXP138" s="18"/>
      <c r="LXQ138" s="18"/>
      <c r="LXR138" s="18"/>
      <c r="LXS138" s="18"/>
      <c r="LXT138" s="18"/>
      <c r="LXU138" s="18"/>
      <c r="LXV138" s="18"/>
      <c r="LXW138" s="18"/>
      <c r="LXX138" s="18"/>
      <c r="LXY138" s="18"/>
      <c r="LXZ138" s="18"/>
      <c r="LYA138" s="18"/>
      <c r="LYB138" s="18"/>
      <c r="LYC138" s="18"/>
      <c r="LYD138" s="18"/>
      <c r="LYE138" s="18"/>
      <c r="LYF138" s="18"/>
      <c r="LYG138" s="18"/>
      <c r="LYH138" s="18"/>
      <c r="LYI138" s="18"/>
      <c r="LYJ138" s="18"/>
      <c r="LYK138" s="18"/>
      <c r="LYL138" s="18"/>
      <c r="LYM138" s="18"/>
      <c r="LYN138" s="18"/>
      <c r="LYO138" s="18"/>
      <c r="LYP138" s="18"/>
      <c r="LYQ138" s="18"/>
      <c r="LYR138" s="18"/>
      <c r="LYS138" s="18"/>
      <c r="LYT138" s="18"/>
      <c r="LYU138" s="18"/>
      <c r="LYV138" s="18"/>
      <c r="LYW138" s="18"/>
      <c r="LYX138" s="18"/>
      <c r="LYY138" s="18"/>
      <c r="LYZ138" s="18"/>
      <c r="LZA138" s="18"/>
      <c r="LZB138" s="18"/>
      <c r="LZC138" s="18"/>
      <c r="LZD138" s="18"/>
      <c r="LZE138" s="18"/>
      <c r="LZF138" s="18"/>
      <c r="LZG138" s="18"/>
      <c r="LZH138" s="18"/>
      <c r="LZI138" s="18"/>
      <c r="LZJ138" s="18"/>
      <c r="LZK138" s="18"/>
      <c r="LZL138" s="18"/>
      <c r="LZM138" s="18"/>
      <c r="LZN138" s="18"/>
      <c r="LZO138" s="18"/>
      <c r="LZP138" s="18"/>
      <c r="LZQ138" s="18"/>
      <c r="LZR138" s="18"/>
      <c r="LZS138" s="18"/>
      <c r="LZT138" s="18"/>
      <c r="LZU138" s="18"/>
      <c r="LZV138" s="18"/>
      <c r="LZW138" s="18"/>
      <c r="LZX138" s="18"/>
      <c r="LZY138" s="18"/>
      <c r="LZZ138" s="18"/>
      <c r="MAA138" s="18"/>
      <c r="MAB138" s="18"/>
      <c r="MAC138" s="18"/>
      <c r="MAD138" s="18"/>
      <c r="MAE138" s="18"/>
      <c r="MAF138" s="18"/>
      <c r="MAG138" s="18"/>
      <c r="MAH138" s="18"/>
      <c r="MAI138" s="18"/>
      <c r="MAJ138" s="18"/>
      <c r="MAK138" s="18"/>
      <c r="MAL138" s="18"/>
      <c r="MAM138" s="18"/>
      <c r="MAN138" s="18"/>
      <c r="MAO138" s="18"/>
      <c r="MAP138" s="18"/>
      <c r="MAQ138" s="18"/>
      <c r="MAR138" s="18"/>
      <c r="MAS138" s="18"/>
      <c r="MAT138" s="18"/>
      <c r="MAU138" s="18"/>
      <c r="MAV138" s="18"/>
      <c r="MAW138" s="18"/>
      <c r="MAX138" s="18"/>
      <c r="MAY138" s="18"/>
      <c r="MAZ138" s="18"/>
      <c r="MBA138" s="18"/>
      <c r="MBB138" s="18"/>
      <c r="MBC138" s="18"/>
      <c r="MBD138" s="18"/>
      <c r="MBE138" s="18"/>
      <c r="MBF138" s="18"/>
      <c r="MBG138" s="18"/>
      <c r="MBH138" s="18"/>
      <c r="MBI138" s="18"/>
      <c r="MBJ138" s="18"/>
      <c r="MBK138" s="18"/>
      <c r="MBL138" s="18"/>
      <c r="MBM138" s="18"/>
      <c r="MBN138" s="18"/>
      <c r="MBO138" s="18"/>
      <c r="MBP138" s="18"/>
      <c r="MBQ138" s="18"/>
      <c r="MBR138" s="18"/>
      <c r="MBS138" s="18"/>
      <c r="MBT138" s="18"/>
      <c r="MBU138" s="18"/>
      <c r="MBV138" s="18"/>
      <c r="MBW138" s="18"/>
      <c r="MBX138" s="18"/>
      <c r="MBY138" s="18"/>
      <c r="MBZ138" s="18"/>
      <c r="MCA138" s="18"/>
      <c r="MCB138" s="18"/>
      <c r="MCC138" s="18"/>
      <c r="MCD138" s="18"/>
      <c r="MCE138" s="18"/>
      <c r="MCF138" s="18"/>
      <c r="MCG138" s="18"/>
      <c r="MCH138" s="18"/>
      <c r="MCI138" s="18"/>
      <c r="MCJ138" s="18"/>
      <c r="MCK138" s="18"/>
      <c r="MCL138" s="18"/>
      <c r="MCM138" s="18"/>
      <c r="MCN138" s="18"/>
      <c r="MCO138" s="18"/>
      <c r="MCP138" s="18"/>
      <c r="MCQ138" s="18"/>
      <c r="MCR138" s="18"/>
      <c r="MCS138" s="18"/>
      <c r="MCT138" s="18"/>
      <c r="MCU138" s="18"/>
      <c r="MCV138" s="18"/>
      <c r="MCW138" s="18"/>
      <c r="MCX138" s="18"/>
      <c r="MCY138" s="18"/>
      <c r="MCZ138" s="18"/>
      <c r="MDA138" s="18"/>
      <c r="MDB138" s="18"/>
      <c r="MDC138" s="18"/>
      <c r="MDD138" s="18"/>
      <c r="MDE138" s="18"/>
      <c r="MDF138" s="18"/>
      <c r="MDG138" s="18"/>
      <c r="MDH138" s="18"/>
      <c r="MDI138" s="18"/>
      <c r="MDJ138" s="18"/>
      <c r="MDK138" s="18"/>
      <c r="MDL138" s="18"/>
      <c r="MDM138" s="18"/>
      <c r="MDN138" s="18"/>
      <c r="MDO138" s="18"/>
      <c r="MDP138" s="18"/>
      <c r="MDQ138" s="18"/>
      <c r="MDR138" s="18"/>
      <c r="MDS138" s="18"/>
      <c r="MDT138" s="18"/>
      <c r="MDU138" s="18"/>
      <c r="MDV138" s="18"/>
      <c r="MDW138" s="18"/>
      <c r="MDX138" s="18"/>
      <c r="MDY138" s="18"/>
      <c r="MDZ138" s="18"/>
      <c r="MEA138" s="18"/>
      <c r="MEB138" s="18"/>
      <c r="MEC138" s="18"/>
      <c r="MED138" s="18"/>
      <c r="MEE138" s="18"/>
      <c r="MEF138" s="18"/>
      <c r="MEG138" s="18"/>
      <c r="MEH138" s="18"/>
      <c r="MEI138" s="18"/>
      <c r="MEJ138" s="18"/>
      <c r="MEK138" s="18"/>
      <c r="MEL138" s="18"/>
      <c r="MEM138" s="18"/>
      <c r="MEN138" s="18"/>
      <c r="MEO138" s="18"/>
      <c r="MEP138" s="18"/>
      <c r="MEQ138" s="18"/>
      <c r="MER138" s="18"/>
      <c r="MES138" s="18"/>
      <c r="MET138" s="18"/>
      <c r="MEU138" s="18"/>
      <c r="MEV138" s="18"/>
      <c r="MEW138" s="18"/>
      <c r="MEX138" s="18"/>
      <c r="MEY138" s="18"/>
      <c r="MEZ138" s="18"/>
      <c r="MFA138" s="18"/>
      <c r="MFB138" s="18"/>
      <c r="MFC138" s="18"/>
      <c r="MFD138" s="18"/>
      <c r="MFE138" s="18"/>
      <c r="MFF138" s="18"/>
      <c r="MFG138" s="18"/>
      <c r="MFH138" s="18"/>
      <c r="MFI138" s="18"/>
      <c r="MFJ138" s="18"/>
      <c r="MFK138" s="18"/>
      <c r="MFL138" s="18"/>
      <c r="MFM138" s="18"/>
      <c r="MFN138" s="18"/>
      <c r="MFO138" s="18"/>
      <c r="MFP138" s="18"/>
      <c r="MFQ138" s="18"/>
      <c r="MFR138" s="18"/>
      <c r="MFS138" s="18"/>
      <c r="MFT138" s="18"/>
      <c r="MFU138" s="18"/>
      <c r="MFV138" s="18"/>
      <c r="MFW138" s="18"/>
      <c r="MFX138" s="18"/>
      <c r="MFY138" s="18"/>
      <c r="MFZ138" s="18"/>
      <c r="MGA138" s="18"/>
      <c r="MGB138" s="18"/>
      <c r="MGC138" s="18"/>
      <c r="MGD138" s="18"/>
      <c r="MGE138" s="18"/>
      <c r="MGF138" s="18"/>
      <c r="MGG138" s="18"/>
      <c r="MGH138" s="18"/>
      <c r="MGI138" s="18"/>
      <c r="MGJ138" s="18"/>
      <c r="MGK138" s="18"/>
      <c r="MGL138" s="18"/>
      <c r="MGM138" s="18"/>
      <c r="MGN138" s="18"/>
      <c r="MGO138" s="18"/>
      <c r="MGP138" s="18"/>
      <c r="MGQ138" s="18"/>
      <c r="MGR138" s="18"/>
      <c r="MGS138" s="18"/>
      <c r="MGT138" s="18"/>
      <c r="MGU138" s="18"/>
      <c r="MGV138" s="18"/>
      <c r="MGW138" s="18"/>
      <c r="MGX138" s="18"/>
      <c r="MGY138" s="18"/>
      <c r="MGZ138" s="18"/>
      <c r="MHA138" s="18"/>
      <c r="MHB138" s="18"/>
      <c r="MHC138" s="18"/>
      <c r="MHD138" s="18"/>
      <c r="MHE138" s="18"/>
      <c r="MHF138" s="18"/>
      <c r="MHG138" s="18"/>
      <c r="MHH138" s="18"/>
      <c r="MHI138" s="18"/>
      <c r="MHJ138" s="18"/>
      <c r="MHK138" s="18"/>
      <c r="MHL138" s="18"/>
      <c r="MHM138" s="18"/>
      <c r="MHN138" s="18"/>
      <c r="MHO138" s="18"/>
      <c r="MHP138" s="18"/>
      <c r="MHQ138" s="18"/>
      <c r="MHR138" s="18"/>
      <c r="MHS138" s="18"/>
      <c r="MHT138" s="18"/>
      <c r="MHU138" s="18"/>
      <c r="MHV138" s="18"/>
      <c r="MHW138" s="18"/>
      <c r="MHX138" s="18"/>
      <c r="MHY138" s="18"/>
      <c r="MHZ138" s="18"/>
      <c r="MIA138" s="18"/>
      <c r="MIB138" s="18"/>
      <c r="MIC138" s="18"/>
      <c r="MID138" s="18"/>
      <c r="MIE138" s="18"/>
      <c r="MIF138" s="18"/>
      <c r="MIG138" s="18"/>
      <c r="MIH138" s="18"/>
      <c r="MII138" s="18"/>
      <c r="MIJ138" s="18"/>
      <c r="MIK138" s="18"/>
      <c r="MIL138" s="18"/>
      <c r="MIM138" s="18"/>
      <c r="MIN138" s="18"/>
      <c r="MIO138" s="18"/>
      <c r="MIP138" s="18"/>
      <c r="MIQ138" s="18"/>
      <c r="MIR138" s="18"/>
      <c r="MIS138" s="18"/>
      <c r="MIT138" s="18"/>
      <c r="MIU138" s="18"/>
      <c r="MIV138" s="18"/>
      <c r="MIW138" s="18"/>
      <c r="MIX138" s="18"/>
      <c r="MIY138" s="18"/>
      <c r="MIZ138" s="18"/>
      <c r="MJA138" s="18"/>
      <c r="MJB138" s="18"/>
      <c r="MJC138" s="18"/>
      <c r="MJD138" s="18"/>
      <c r="MJE138" s="18"/>
      <c r="MJF138" s="18"/>
      <c r="MJG138" s="18"/>
      <c r="MJH138" s="18"/>
      <c r="MJI138" s="18"/>
      <c r="MJJ138" s="18"/>
      <c r="MJK138" s="18"/>
      <c r="MJL138" s="18"/>
      <c r="MJM138" s="18"/>
      <c r="MJN138" s="18"/>
      <c r="MJO138" s="18"/>
      <c r="MJP138" s="18"/>
      <c r="MJQ138" s="18"/>
      <c r="MJR138" s="18"/>
      <c r="MJS138" s="18"/>
      <c r="MJT138" s="18"/>
      <c r="MJU138" s="18"/>
      <c r="MJV138" s="18"/>
      <c r="MJW138" s="18"/>
      <c r="MJX138" s="18"/>
      <c r="MJY138" s="18"/>
      <c r="MJZ138" s="18"/>
      <c r="MKA138" s="18"/>
      <c r="MKB138" s="18"/>
      <c r="MKC138" s="18"/>
      <c r="MKD138" s="18"/>
      <c r="MKE138" s="18"/>
      <c r="MKF138" s="18"/>
      <c r="MKG138" s="18"/>
      <c r="MKH138" s="18"/>
      <c r="MKI138" s="18"/>
      <c r="MKJ138" s="18"/>
      <c r="MKK138" s="18"/>
      <c r="MKL138" s="18"/>
      <c r="MKM138" s="18"/>
      <c r="MKN138" s="18"/>
      <c r="MKO138" s="18"/>
      <c r="MKP138" s="18"/>
      <c r="MKQ138" s="18"/>
      <c r="MKR138" s="18"/>
      <c r="MKS138" s="18"/>
      <c r="MKT138" s="18"/>
      <c r="MKU138" s="18"/>
      <c r="MKV138" s="18"/>
      <c r="MKW138" s="18"/>
      <c r="MKX138" s="18"/>
      <c r="MKY138" s="18"/>
      <c r="MKZ138" s="18"/>
      <c r="MLA138" s="18"/>
      <c r="MLB138" s="18"/>
      <c r="MLC138" s="18"/>
      <c r="MLD138" s="18"/>
      <c r="MLE138" s="18"/>
      <c r="MLF138" s="18"/>
      <c r="MLG138" s="18"/>
      <c r="MLH138" s="18"/>
      <c r="MLI138" s="18"/>
      <c r="MLJ138" s="18"/>
      <c r="MLK138" s="18"/>
      <c r="MLL138" s="18"/>
      <c r="MLM138" s="18"/>
      <c r="MLN138" s="18"/>
      <c r="MLO138" s="18"/>
      <c r="MLP138" s="18"/>
      <c r="MLQ138" s="18"/>
      <c r="MLR138" s="18"/>
      <c r="MLS138" s="18"/>
      <c r="MLT138" s="18"/>
      <c r="MLU138" s="18"/>
      <c r="MLV138" s="18"/>
      <c r="MLW138" s="18"/>
      <c r="MLX138" s="18"/>
      <c r="MLY138" s="18"/>
      <c r="MLZ138" s="18"/>
      <c r="MMA138" s="18"/>
      <c r="MMB138" s="18"/>
      <c r="MMC138" s="18"/>
      <c r="MMD138" s="18"/>
      <c r="MME138" s="18"/>
      <c r="MMF138" s="18"/>
      <c r="MMG138" s="18"/>
      <c r="MMH138" s="18"/>
      <c r="MMI138" s="18"/>
      <c r="MMJ138" s="18"/>
      <c r="MMK138" s="18"/>
      <c r="MML138" s="18"/>
      <c r="MMM138" s="18"/>
      <c r="MMN138" s="18"/>
      <c r="MMO138" s="18"/>
      <c r="MMP138" s="18"/>
      <c r="MMQ138" s="18"/>
      <c r="MMR138" s="18"/>
      <c r="MMS138" s="18"/>
      <c r="MMT138" s="18"/>
      <c r="MMU138" s="18"/>
      <c r="MMV138" s="18"/>
      <c r="MMW138" s="18"/>
      <c r="MMX138" s="18"/>
      <c r="MMY138" s="18"/>
      <c r="MMZ138" s="18"/>
      <c r="MNA138" s="18"/>
      <c r="MNB138" s="18"/>
      <c r="MNC138" s="18"/>
      <c r="MND138" s="18"/>
      <c r="MNE138" s="18"/>
      <c r="MNF138" s="18"/>
      <c r="MNG138" s="18"/>
      <c r="MNH138" s="18"/>
      <c r="MNI138" s="18"/>
      <c r="MNJ138" s="18"/>
      <c r="MNK138" s="18"/>
      <c r="MNL138" s="18"/>
      <c r="MNM138" s="18"/>
      <c r="MNN138" s="18"/>
      <c r="MNO138" s="18"/>
      <c r="MNP138" s="18"/>
      <c r="MNQ138" s="18"/>
      <c r="MNR138" s="18"/>
      <c r="MNS138" s="18"/>
      <c r="MNT138" s="18"/>
      <c r="MNU138" s="18"/>
      <c r="MNV138" s="18"/>
      <c r="MNW138" s="18"/>
      <c r="MNX138" s="18"/>
      <c r="MNY138" s="18"/>
      <c r="MNZ138" s="18"/>
      <c r="MOA138" s="18"/>
      <c r="MOB138" s="18"/>
      <c r="MOC138" s="18"/>
      <c r="MOD138" s="18"/>
      <c r="MOE138" s="18"/>
      <c r="MOF138" s="18"/>
      <c r="MOG138" s="18"/>
      <c r="MOH138" s="18"/>
      <c r="MOI138" s="18"/>
      <c r="MOJ138" s="18"/>
      <c r="MOK138" s="18"/>
      <c r="MOL138" s="18"/>
      <c r="MOM138" s="18"/>
      <c r="MON138" s="18"/>
      <c r="MOO138" s="18"/>
      <c r="MOP138" s="18"/>
      <c r="MOQ138" s="18"/>
      <c r="MOR138" s="18"/>
      <c r="MOS138" s="18"/>
      <c r="MOT138" s="18"/>
      <c r="MOU138" s="18"/>
      <c r="MOV138" s="18"/>
      <c r="MOW138" s="18"/>
      <c r="MOX138" s="18"/>
      <c r="MOY138" s="18"/>
      <c r="MOZ138" s="18"/>
      <c r="MPA138" s="18"/>
      <c r="MPB138" s="18"/>
      <c r="MPC138" s="18"/>
      <c r="MPD138" s="18"/>
      <c r="MPE138" s="18"/>
      <c r="MPF138" s="18"/>
      <c r="MPG138" s="18"/>
      <c r="MPH138" s="18"/>
      <c r="MPI138" s="18"/>
      <c r="MPJ138" s="18"/>
      <c r="MPK138" s="18"/>
      <c r="MPL138" s="18"/>
      <c r="MPM138" s="18"/>
      <c r="MPN138" s="18"/>
      <c r="MPO138" s="18"/>
      <c r="MPP138" s="18"/>
      <c r="MPQ138" s="18"/>
      <c r="MPR138" s="18"/>
      <c r="MPS138" s="18"/>
      <c r="MPT138" s="18"/>
      <c r="MPU138" s="18"/>
      <c r="MPV138" s="18"/>
      <c r="MPW138" s="18"/>
      <c r="MPX138" s="18"/>
      <c r="MPY138" s="18"/>
      <c r="MPZ138" s="18"/>
      <c r="MQA138" s="18"/>
      <c r="MQB138" s="18"/>
      <c r="MQC138" s="18"/>
      <c r="MQD138" s="18"/>
      <c r="MQE138" s="18"/>
      <c r="MQF138" s="18"/>
      <c r="MQG138" s="18"/>
      <c r="MQH138" s="18"/>
      <c r="MQI138" s="18"/>
      <c r="MQJ138" s="18"/>
      <c r="MQK138" s="18"/>
      <c r="MQL138" s="18"/>
      <c r="MQM138" s="18"/>
      <c r="MQN138" s="18"/>
      <c r="MQO138" s="18"/>
      <c r="MQP138" s="18"/>
      <c r="MQQ138" s="18"/>
      <c r="MQR138" s="18"/>
      <c r="MQS138" s="18"/>
      <c r="MQT138" s="18"/>
      <c r="MQU138" s="18"/>
      <c r="MQV138" s="18"/>
      <c r="MQW138" s="18"/>
      <c r="MQX138" s="18"/>
      <c r="MQY138" s="18"/>
      <c r="MQZ138" s="18"/>
      <c r="MRA138" s="18"/>
      <c r="MRB138" s="18"/>
      <c r="MRC138" s="18"/>
      <c r="MRD138" s="18"/>
      <c r="MRE138" s="18"/>
      <c r="MRF138" s="18"/>
      <c r="MRG138" s="18"/>
      <c r="MRH138" s="18"/>
      <c r="MRI138" s="18"/>
      <c r="MRJ138" s="18"/>
      <c r="MRK138" s="18"/>
      <c r="MRL138" s="18"/>
      <c r="MRM138" s="18"/>
      <c r="MRN138" s="18"/>
      <c r="MRO138" s="18"/>
      <c r="MRP138" s="18"/>
      <c r="MRQ138" s="18"/>
      <c r="MRR138" s="18"/>
      <c r="MRS138" s="18"/>
      <c r="MRT138" s="18"/>
      <c r="MRU138" s="18"/>
      <c r="MRV138" s="18"/>
      <c r="MRW138" s="18"/>
      <c r="MRX138" s="18"/>
      <c r="MRY138" s="18"/>
      <c r="MRZ138" s="18"/>
      <c r="MSA138" s="18"/>
      <c r="MSB138" s="18"/>
      <c r="MSC138" s="18"/>
      <c r="MSD138" s="18"/>
      <c r="MSE138" s="18"/>
      <c r="MSF138" s="18"/>
      <c r="MSG138" s="18"/>
      <c r="MSH138" s="18"/>
      <c r="MSI138" s="18"/>
      <c r="MSJ138" s="18"/>
      <c r="MSK138" s="18"/>
      <c r="MSL138" s="18"/>
      <c r="MSM138" s="18"/>
      <c r="MSN138" s="18"/>
      <c r="MSO138" s="18"/>
      <c r="MSP138" s="18"/>
      <c r="MSQ138" s="18"/>
      <c r="MSR138" s="18"/>
      <c r="MSS138" s="18"/>
      <c r="MST138" s="18"/>
      <c r="MSU138" s="18"/>
      <c r="MSV138" s="18"/>
      <c r="MSW138" s="18"/>
      <c r="MSX138" s="18"/>
      <c r="MSY138" s="18"/>
      <c r="MSZ138" s="18"/>
      <c r="MTA138" s="18"/>
      <c r="MTB138" s="18"/>
      <c r="MTC138" s="18"/>
      <c r="MTD138" s="18"/>
      <c r="MTE138" s="18"/>
      <c r="MTF138" s="18"/>
      <c r="MTG138" s="18"/>
      <c r="MTH138" s="18"/>
      <c r="MTI138" s="18"/>
      <c r="MTJ138" s="18"/>
      <c r="MTK138" s="18"/>
      <c r="MTL138" s="18"/>
      <c r="MTM138" s="18"/>
      <c r="MTN138" s="18"/>
      <c r="MTO138" s="18"/>
      <c r="MTP138" s="18"/>
      <c r="MTQ138" s="18"/>
      <c r="MTR138" s="18"/>
      <c r="MTS138" s="18"/>
      <c r="MTT138" s="18"/>
      <c r="MTU138" s="18"/>
      <c r="MTV138" s="18"/>
      <c r="MTW138" s="18"/>
      <c r="MTX138" s="18"/>
      <c r="MTY138" s="18"/>
      <c r="MTZ138" s="18"/>
      <c r="MUA138" s="18"/>
      <c r="MUB138" s="18"/>
      <c r="MUC138" s="18"/>
      <c r="MUD138" s="18"/>
      <c r="MUE138" s="18"/>
      <c r="MUF138" s="18"/>
      <c r="MUG138" s="18"/>
      <c r="MUH138" s="18"/>
      <c r="MUI138" s="18"/>
      <c r="MUJ138" s="18"/>
      <c r="MUK138" s="18"/>
      <c r="MUL138" s="18"/>
      <c r="MUM138" s="18"/>
      <c r="MUN138" s="18"/>
      <c r="MUO138" s="18"/>
      <c r="MUP138" s="18"/>
      <c r="MUQ138" s="18"/>
      <c r="MUR138" s="18"/>
      <c r="MUS138" s="18"/>
      <c r="MUT138" s="18"/>
      <c r="MUU138" s="18"/>
      <c r="MUV138" s="18"/>
      <c r="MUW138" s="18"/>
      <c r="MUX138" s="18"/>
      <c r="MUY138" s="18"/>
      <c r="MUZ138" s="18"/>
      <c r="MVA138" s="18"/>
      <c r="MVB138" s="18"/>
      <c r="MVC138" s="18"/>
      <c r="MVD138" s="18"/>
      <c r="MVE138" s="18"/>
      <c r="MVF138" s="18"/>
      <c r="MVG138" s="18"/>
      <c r="MVH138" s="18"/>
      <c r="MVI138" s="18"/>
      <c r="MVJ138" s="18"/>
      <c r="MVK138" s="18"/>
      <c r="MVL138" s="18"/>
      <c r="MVM138" s="18"/>
      <c r="MVN138" s="18"/>
      <c r="MVO138" s="18"/>
      <c r="MVP138" s="18"/>
      <c r="MVQ138" s="18"/>
      <c r="MVR138" s="18"/>
      <c r="MVS138" s="18"/>
      <c r="MVT138" s="18"/>
      <c r="MVU138" s="18"/>
      <c r="MVV138" s="18"/>
      <c r="MVW138" s="18"/>
      <c r="MVX138" s="18"/>
      <c r="MVY138" s="18"/>
      <c r="MVZ138" s="18"/>
      <c r="MWA138" s="18"/>
      <c r="MWB138" s="18"/>
      <c r="MWC138" s="18"/>
      <c r="MWD138" s="18"/>
      <c r="MWE138" s="18"/>
      <c r="MWF138" s="18"/>
      <c r="MWG138" s="18"/>
      <c r="MWH138" s="18"/>
      <c r="MWI138" s="18"/>
      <c r="MWJ138" s="18"/>
      <c r="MWK138" s="18"/>
      <c r="MWL138" s="18"/>
      <c r="MWM138" s="18"/>
      <c r="MWN138" s="18"/>
      <c r="MWO138" s="18"/>
      <c r="MWP138" s="18"/>
      <c r="MWQ138" s="18"/>
      <c r="MWR138" s="18"/>
      <c r="MWS138" s="18"/>
      <c r="MWT138" s="18"/>
      <c r="MWU138" s="18"/>
      <c r="MWV138" s="18"/>
      <c r="MWW138" s="18"/>
      <c r="MWX138" s="18"/>
      <c r="MWY138" s="18"/>
      <c r="MWZ138" s="18"/>
      <c r="MXA138" s="18"/>
      <c r="MXB138" s="18"/>
      <c r="MXC138" s="18"/>
      <c r="MXD138" s="18"/>
      <c r="MXE138" s="18"/>
      <c r="MXF138" s="18"/>
      <c r="MXG138" s="18"/>
      <c r="MXH138" s="18"/>
      <c r="MXI138" s="18"/>
      <c r="MXJ138" s="18"/>
      <c r="MXK138" s="18"/>
      <c r="MXL138" s="18"/>
      <c r="MXM138" s="18"/>
      <c r="MXN138" s="18"/>
      <c r="MXO138" s="18"/>
      <c r="MXP138" s="18"/>
      <c r="MXQ138" s="18"/>
      <c r="MXR138" s="18"/>
      <c r="MXS138" s="18"/>
      <c r="MXT138" s="18"/>
      <c r="MXU138" s="18"/>
      <c r="MXV138" s="18"/>
      <c r="MXW138" s="18"/>
      <c r="MXX138" s="18"/>
      <c r="MXY138" s="18"/>
      <c r="MXZ138" s="18"/>
      <c r="MYA138" s="18"/>
      <c r="MYB138" s="18"/>
      <c r="MYC138" s="18"/>
      <c r="MYD138" s="18"/>
      <c r="MYE138" s="18"/>
      <c r="MYF138" s="18"/>
      <c r="MYG138" s="18"/>
      <c r="MYH138" s="18"/>
      <c r="MYI138" s="18"/>
      <c r="MYJ138" s="18"/>
      <c r="MYK138" s="18"/>
      <c r="MYL138" s="18"/>
      <c r="MYM138" s="18"/>
      <c r="MYN138" s="18"/>
      <c r="MYO138" s="18"/>
      <c r="MYP138" s="18"/>
      <c r="MYQ138" s="18"/>
      <c r="MYR138" s="18"/>
      <c r="MYS138" s="18"/>
      <c r="MYT138" s="18"/>
      <c r="MYU138" s="18"/>
      <c r="MYV138" s="18"/>
      <c r="MYW138" s="18"/>
      <c r="MYX138" s="18"/>
      <c r="MYY138" s="18"/>
      <c r="MYZ138" s="18"/>
      <c r="MZA138" s="18"/>
      <c r="MZB138" s="18"/>
      <c r="MZC138" s="18"/>
      <c r="MZD138" s="18"/>
      <c r="MZE138" s="18"/>
      <c r="MZF138" s="18"/>
      <c r="MZG138" s="18"/>
      <c r="MZH138" s="18"/>
      <c r="MZI138" s="18"/>
      <c r="MZJ138" s="18"/>
      <c r="MZK138" s="18"/>
      <c r="MZL138" s="18"/>
      <c r="MZM138" s="18"/>
      <c r="MZN138" s="18"/>
      <c r="MZO138" s="18"/>
      <c r="MZP138" s="18"/>
      <c r="MZQ138" s="18"/>
      <c r="MZR138" s="18"/>
      <c r="MZS138" s="18"/>
      <c r="MZT138" s="18"/>
      <c r="MZU138" s="18"/>
      <c r="MZV138" s="18"/>
      <c r="MZW138" s="18"/>
      <c r="MZX138" s="18"/>
      <c r="MZY138" s="18"/>
      <c r="MZZ138" s="18"/>
      <c r="NAA138" s="18"/>
      <c r="NAB138" s="18"/>
      <c r="NAC138" s="18"/>
      <c r="NAD138" s="18"/>
      <c r="NAE138" s="18"/>
      <c r="NAF138" s="18"/>
      <c r="NAG138" s="18"/>
      <c r="NAH138" s="18"/>
      <c r="NAI138" s="18"/>
      <c r="NAJ138" s="18"/>
      <c r="NAK138" s="18"/>
      <c r="NAL138" s="18"/>
      <c r="NAM138" s="18"/>
      <c r="NAN138" s="18"/>
      <c r="NAO138" s="18"/>
      <c r="NAP138" s="18"/>
      <c r="NAQ138" s="18"/>
      <c r="NAR138" s="18"/>
      <c r="NAS138" s="18"/>
      <c r="NAT138" s="18"/>
      <c r="NAU138" s="18"/>
      <c r="NAV138" s="18"/>
      <c r="NAW138" s="18"/>
      <c r="NAX138" s="18"/>
      <c r="NAY138" s="18"/>
      <c r="NAZ138" s="18"/>
      <c r="NBA138" s="18"/>
      <c r="NBB138" s="18"/>
      <c r="NBC138" s="18"/>
      <c r="NBD138" s="18"/>
      <c r="NBE138" s="18"/>
      <c r="NBF138" s="18"/>
      <c r="NBG138" s="18"/>
      <c r="NBH138" s="18"/>
      <c r="NBI138" s="18"/>
      <c r="NBJ138" s="18"/>
      <c r="NBK138" s="18"/>
      <c r="NBL138" s="18"/>
      <c r="NBM138" s="18"/>
      <c r="NBN138" s="18"/>
      <c r="NBO138" s="18"/>
      <c r="NBP138" s="18"/>
      <c r="NBQ138" s="18"/>
      <c r="NBR138" s="18"/>
      <c r="NBS138" s="18"/>
      <c r="NBT138" s="18"/>
      <c r="NBU138" s="18"/>
      <c r="NBV138" s="18"/>
      <c r="NBW138" s="18"/>
      <c r="NBX138" s="18"/>
      <c r="NBY138" s="18"/>
      <c r="NBZ138" s="18"/>
      <c r="NCA138" s="18"/>
      <c r="NCB138" s="18"/>
      <c r="NCC138" s="18"/>
      <c r="NCD138" s="18"/>
      <c r="NCE138" s="18"/>
      <c r="NCF138" s="18"/>
      <c r="NCG138" s="18"/>
      <c r="NCH138" s="18"/>
      <c r="NCI138" s="18"/>
      <c r="NCJ138" s="18"/>
      <c r="NCK138" s="18"/>
      <c r="NCL138" s="18"/>
      <c r="NCM138" s="18"/>
      <c r="NCN138" s="18"/>
      <c r="NCO138" s="18"/>
      <c r="NCP138" s="18"/>
      <c r="NCQ138" s="18"/>
      <c r="NCR138" s="18"/>
      <c r="NCS138" s="18"/>
      <c r="NCT138" s="18"/>
      <c r="NCU138" s="18"/>
      <c r="NCV138" s="18"/>
      <c r="NCW138" s="18"/>
      <c r="NCX138" s="18"/>
      <c r="NCY138" s="18"/>
      <c r="NCZ138" s="18"/>
      <c r="NDA138" s="18"/>
      <c r="NDB138" s="18"/>
      <c r="NDC138" s="18"/>
      <c r="NDD138" s="18"/>
      <c r="NDE138" s="18"/>
      <c r="NDF138" s="18"/>
      <c r="NDG138" s="18"/>
      <c r="NDH138" s="18"/>
      <c r="NDI138" s="18"/>
      <c r="NDJ138" s="18"/>
      <c r="NDK138" s="18"/>
      <c r="NDL138" s="18"/>
      <c r="NDM138" s="18"/>
      <c r="NDN138" s="18"/>
      <c r="NDO138" s="18"/>
      <c r="NDP138" s="18"/>
      <c r="NDQ138" s="18"/>
      <c r="NDR138" s="18"/>
      <c r="NDS138" s="18"/>
      <c r="NDT138" s="18"/>
      <c r="NDU138" s="18"/>
      <c r="NDV138" s="18"/>
      <c r="NDW138" s="18"/>
      <c r="NDX138" s="18"/>
      <c r="NDY138" s="18"/>
      <c r="NDZ138" s="18"/>
      <c r="NEA138" s="18"/>
      <c r="NEB138" s="18"/>
      <c r="NEC138" s="18"/>
      <c r="NED138" s="18"/>
      <c r="NEE138" s="18"/>
      <c r="NEF138" s="18"/>
      <c r="NEG138" s="18"/>
      <c r="NEH138" s="18"/>
      <c r="NEI138" s="18"/>
      <c r="NEJ138" s="18"/>
      <c r="NEK138" s="18"/>
      <c r="NEL138" s="18"/>
      <c r="NEM138" s="18"/>
      <c r="NEN138" s="18"/>
      <c r="NEO138" s="18"/>
      <c r="NEP138" s="18"/>
      <c r="NEQ138" s="18"/>
      <c r="NER138" s="18"/>
      <c r="NES138" s="18"/>
      <c r="NET138" s="18"/>
      <c r="NEU138" s="18"/>
      <c r="NEV138" s="18"/>
      <c r="NEW138" s="18"/>
      <c r="NEX138" s="18"/>
      <c r="NEY138" s="18"/>
      <c r="NEZ138" s="18"/>
      <c r="NFA138" s="18"/>
      <c r="NFB138" s="18"/>
      <c r="NFC138" s="18"/>
      <c r="NFD138" s="18"/>
      <c r="NFE138" s="18"/>
      <c r="NFF138" s="18"/>
      <c r="NFG138" s="18"/>
      <c r="NFH138" s="18"/>
      <c r="NFI138" s="18"/>
      <c r="NFJ138" s="18"/>
      <c r="NFK138" s="18"/>
      <c r="NFL138" s="18"/>
      <c r="NFM138" s="18"/>
      <c r="NFN138" s="18"/>
      <c r="NFO138" s="18"/>
      <c r="NFP138" s="18"/>
      <c r="NFQ138" s="18"/>
      <c r="NFR138" s="18"/>
      <c r="NFS138" s="18"/>
      <c r="NFT138" s="18"/>
      <c r="NFU138" s="18"/>
      <c r="NFV138" s="18"/>
      <c r="NFW138" s="18"/>
      <c r="NFX138" s="18"/>
      <c r="NFY138" s="18"/>
      <c r="NFZ138" s="18"/>
      <c r="NGA138" s="18"/>
      <c r="NGB138" s="18"/>
      <c r="NGC138" s="18"/>
      <c r="NGD138" s="18"/>
      <c r="NGE138" s="18"/>
      <c r="NGF138" s="18"/>
      <c r="NGG138" s="18"/>
      <c r="NGH138" s="18"/>
      <c r="NGI138" s="18"/>
      <c r="NGJ138" s="18"/>
      <c r="NGK138" s="18"/>
      <c r="NGL138" s="18"/>
      <c r="NGM138" s="18"/>
      <c r="NGN138" s="18"/>
      <c r="NGO138" s="18"/>
      <c r="NGP138" s="18"/>
      <c r="NGQ138" s="18"/>
      <c r="NGR138" s="18"/>
      <c r="NGS138" s="18"/>
      <c r="NGT138" s="18"/>
      <c r="NGU138" s="18"/>
      <c r="NGV138" s="18"/>
      <c r="NGW138" s="18"/>
      <c r="NGX138" s="18"/>
      <c r="NGY138" s="18"/>
      <c r="NGZ138" s="18"/>
      <c r="NHA138" s="18"/>
      <c r="NHB138" s="18"/>
      <c r="NHC138" s="18"/>
      <c r="NHD138" s="18"/>
      <c r="NHE138" s="18"/>
      <c r="NHF138" s="18"/>
      <c r="NHG138" s="18"/>
      <c r="NHH138" s="18"/>
      <c r="NHI138" s="18"/>
      <c r="NHJ138" s="18"/>
      <c r="NHK138" s="18"/>
      <c r="NHL138" s="18"/>
      <c r="NHM138" s="18"/>
      <c r="NHN138" s="18"/>
      <c r="NHO138" s="18"/>
      <c r="NHP138" s="18"/>
      <c r="NHQ138" s="18"/>
      <c r="NHR138" s="18"/>
      <c r="NHS138" s="18"/>
      <c r="NHT138" s="18"/>
      <c r="NHU138" s="18"/>
      <c r="NHV138" s="18"/>
      <c r="NHW138" s="18"/>
      <c r="NHX138" s="18"/>
      <c r="NHY138" s="18"/>
      <c r="NHZ138" s="18"/>
      <c r="NIA138" s="18"/>
      <c r="NIB138" s="18"/>
      <c r="NIC138" s="18"/>
      <c r="NID138" s="18"/>
      <c r="NIE138" s="18"/>
      <c r="NIF138" s="18"/>
      <c r="NIG138" s="18"/>
      <c r="NIH138" s="18"/>
      <c r="NII138" s="18"/>
      <c r="NIJ138" s="18"/>
      <c r="NIK138" s="18"/>
      <c r="NIL138" s="18"/>
      <c r="NIM138" s="18"/>
      <c r="NIN138" s="18"/>
      <c r="NIO138" s="18"/>
      <c r="NIP138" s="18"/>
      <c r="NIQ138" s="18"/>
      <c r="NIR138" s="18"/>
      <c r="NIS138" s="18"/>
      <c r="NIT138" s="18"/>
      <c r="NIU138" s="18"/>
      <c r="NIV138" s="18"/>
      <c r="NIW138" s="18"/>
      <c r="NIX138" s="18"/>
      <c r="NIY138" s="18"/>
      <c r="NIZ138" s="18"/>
      <c r="NJA138" s="18"/>
      <c r="NJB138" s="18"/>
      <c r="NJC138" s="18"/>
      <c r="NJD138" s="18"/>
      <c r="NJE138" s="18"/>
      <c r="NJF138" s="18"/>
      <c r="NJG138" s="18"/>
      <c r="NJH138" s="18"/>
      <c r="NJI138" s="18"/>
      <c r="NJJ138" s="18"/>
      <c r="NJK138" s="18"/>
      <c r="NJL138" s="18"/>
      <c r="NJM138" s="18"/>
      <c r="NJN138" s="18"/>
      <c r="NJO138" s="18"/>
      <c r="NJP138" s="18"/>
      <c r="NJQ138" s="18"/>
      <c r="NJR138" s="18"/>
      <c r="NJS138" s="18"/>
      <c r="NJT138" s="18"/>
      <c r="NJU138" s="18"/>
      <c r="NJV138" s="18"/>
      <c r="NJW138" s="18"/>
      <c r="NJX138" s="18"/>
      <c r="NJY138" s="18"/>
      <c r="NJZ138" s="18"/>
      <c r="NKA138" s="18"/>
      <c r="NKB138" s="18"/>
      <c r="NKC138" s="18"/>
      <c r="NKD138" s="18"/>
      <c r="NKE138" s="18"/>
      <c r="NKF138" s="18"/>
      <c r="NKG138" s="18"/>
      <c r="NKH138" s="18"/>
      <c r="NKI138" s="18"/>
      <c r="NKJ138" s="18"/>
      <c r="NKK138" s="18"/>
      <c r="NKL138" s="18"/>
      <c r="NKM138" s="18"/>
      <c r="NKN138" s="18"/>
      <c r="NKO138" s="18"/>
      <c r="NKP138" s="18"/>
      <c r="NKQ138" s="18"/>
      <c r="NKR138" s="18"/>
      <c r="NKS138" s="18"/>
      <c r="NKT138" s="18"/>
      <c r="NKU138" s="18"/>
      <c r="NKV138" s="18"/>
      <c r="NKW138" s="18"/>
      <c r="NKX138" s="18"/>
      <c r="NKY138" s="18"/>
      <c r="NKZ138" s="18"/>
      <c r="NLA138" s="18"/>
      <c r="NLB138" s="18"/>
      <c r="NLC138" s="18"/>
      <c r="NLD138" s="18"/>
      <c r="NLE138" s="18"/>
      <c r="NLF138" s="18"/>
      <c r="NLG138" s="18"/>
      <c r="NLH138" s="18"/>
      <c r="NLI138" s="18"/>
      <c r="NLJ138" s="18"/>
      <c r="NLK138" s="18"/>
      <c r="NLL138" s="18"/>
      <c r="NLM138" s="18"/>
      <c r="NLN138" s="18"/>
      <c r="NLO138" s="18"/>
      <c r="NLP138" s="18"/>
      <c r="NLQ138" s="18"/>
      <c r="NLR138" s="18"/>
      <c r="NLS138" s="18"/>
      <c r="NLT138" s="18"/>
      <c r="NLU138" s="18"/>
      <c r="NLV138" s="18"/>
      <c r="NLW138" s="18"/>
      <c r="NLX138" s="18"/>
      <c r="NLY138" s="18"/>
      <c r="NLZ138" s="18"/>
      <c r="NMA138" s="18"/>
      <c r="NMB138" s="18"/>
      <c r="NMC138" s="18"/>
      <c r="NMD138" s="18"/>
      <c r="NME138" s="18"/>
      <c r="NMF138" s="18"/>
      <c r="NMG138" s="18"/>
      <c r="NMH138" s="18"/>
      <c r="NMI138" s="18"/>
      <c r="NMJ138" s="18"/>
      <c r="NMK138" s="18"/>
      <c r="NML138" s="18"/>
      <c r="NMM138" s="18"/>
      <c r="NMN138" s="18"/>
      <c r="NMO138" s="18"/>
      <c r="NMP138" s="18"/>
      <c r="NMQ138" s="18"/>
      <c r="NMR138" s="18"/>
      <c r="NMS138" s="18"/>
      <c r="NMT138" s="18"/>
      <c r="NMU138" s="18"/>
      <c r="NMV138" s="18"/>
      <c r="NMW138" s="18"/>
      <c r="NMX138" s="18"/>
      <c r="NMY138" s="18"/>
      <c r="NMZ138" s="18"/>
      <c r="NNA138" s="18"/>
      <c r="NNB138" s="18"/>
      <c r="NNC138" s="18"/>
      <c r="NND138" s="18"/>
      <c r="NNE138" s="18"/>
      <c r="NNF138" s="18"/>
      <c r="NNG138" s="18"/>
      <c r="NNH138" s="18"/>
      <c r="NNI138" s="18"/>
      <c r="NNJ138" s="18"/>
      <c r="NNK138" s="18"/>
      <c r="NNL138" s="18"/>
      <c r="NNM138" s="18"/>
      <c r="NNN138" s="18"/>
      <c r="NNO138" s="18"/>
      <c r="NNP138" s="18"/>
      <c r="NNQ138" s="18"/>
      <c r="NNR138" s="18"/>
      <c r="NNS138" s="18"/>
      <c r="NNT138" s="18"/>
      <c r="NNU138" s="18"/>
      <c r="NNV138" s="18"/>
      <c r="NNW138" s="18"/>
      <c r="NNX138" s="18"/>
      <c r="NNY138" s="18"/>
      <c r="NNZ138" s="18"/>
      <c r="NOA138" s="18"/>
      <c r="NOB138" s="18"/>
      <c r="NOC138" s="18"/>
      <c r="NOD138" s="18"/>
      <c r="NOE138" s="18"/>
      <c r="NOF138" s="18"/>
      <c r="NOG138" s="18"/>
      <c r="NOH138" s="18"/>
      <c r="NOI138" s="18"/>
      <c r="NOJ138" s="18"/>
      <c r="NOK138" s="18"/>
      <c r="NOL138" s="18"/>
      <c r="NOM138" s="18"/>
      <c r="NON138" s="18"/>
      <c r="NOO138" s="18"/>
      <c r="NOP138" s="18"/>
      <c r="NOQ138" s="18"/>
      <c r="NOR138" s="18"/>
      <c r="NOS138" s="18"/>
      <c r="NOT138" s="18"/>
      <c r="NOU138" s="18"/>
      <c r="NOV138" s="18"/>
      <c r="NOW138" s="18"/>
      <c r="NOX138" s="18"/>
      <c r="NOY138" s="18"/>
      <c r="NOZ138" s="18"/>
      <c r="NPA138" s="18"/>
      <c r="NPB138" s="18"/>
      <c r="NPC138" s="18"/>
      <c r="NPD138" s="18"/>
      <c r="NPE138" s="18"/>
      <c r="NPF138" s="18"/>
      <c r="NPG138" s="18"/>
      <c r="NPH138" s="18"/>
      <c r="NPI138" s="18"/>
      <c r="NPJ138" s="18"/>
      <c r="NPK138" s="18"/>
      <c r="NPL138" s="18"/>
      <c r="NPM138" s="18"/>
      <c r="NPN138" s="18"/>
      <c r="NPO138" s="18"/>
      <c r="NPP138" s="18"/>
      <c r="NPQ138" s="18"/>
      <c r="NPR138" s="18"/>
      <c r="NPS138" s="18"/>
      <c r="NPT138" s="18"/>
      <c r="NPU138" s="18"/>
      <c r="NPV138" s="18"/>
      <c r="NPW138" s="18"/>
      <c r="NPX138" s="18"/>
      <c r="NPY138" s="18"/>
      <c r="NPZ138" s="18"/>
      <c r="NQA138" s="18"/>
      <c r="NQB138" s="18"/>
      <c r="NQC138" s="18"/>
      <c r="NQD138" s="18"/>
      <c r="NQE138" s="18"/>
      <c r="NQF138" s="18"/>
      <c r="NQG138" s="18"/>
      <c r="NQH138" s="18"/>
      <c r="NQI138" s="18"/>
      <c r="NQJ138" s="18"/>
      <c r="NQK138" s="18"/>
      <c r="NQL138" s="18"/>
      <c r="NQM138" s="18"/>
      <c r="NQN138" s="18"/>
      <c r="NQO138" s="18"/>
      <c r="NQP138" s="18"/>
      <c r="NQQ138" s="18"/>
      <c r="NQR138" s="18"/>
      <c r="NQS138" s="18"/>
      <c r="NQT138" s="18"/>
      <c r="NQU138" s="18"/>
      <c r="NQV138" s="18"/>
      <c r="NQW138" s="18"/>
      <c r="NQX138" s="18"/>
      <c r="NQY138" s="18"/>
      <c r="NQZ138" s="18"/>
      <c r="NRA138" s="18"/>
      <c r="NRB138" s="18"/>
      <c r="NRC138" s="18"/>
      <c r="NRD138" s="18"/>
      <c r="NRE138" s="18"/>
      <c r="NRF138" s="18"/>
      <c r="NRG138" s="18"/>
      <c r="NRH138" s="18"/>
      <c r="NRI138" s="18"/>
      <c r="NRJ138" s="18"/>
      <c r="NRK138" s="18"/>
      <c r="NRL138" s="18"/>
      <c r="NRM138" s="18"/>
      <c r="NRN138" s="18"/>
      <c r="NRO138" s="18"/>
      <c r="NRP138" s="18"/>
      <c r="NRQ138" s="18"/>
      <c r="NRR138" s="18"/>
      <c r="NRS138" s="18"/>
      <c r="NRT138" s="18"/>
      <c r="NRU138" s="18"/>
      <c r="NRV138" s="18"/>
      <c r="NRW138" s="18"/>
      <c r="NRX138" s="18"/>
      <c r="NRY138" s="18"/>
      <c r="NRZ138" s="18"/>
      <c r="NSA138" s="18"/>
      <c r="NSB138" s="18"/>
      <c r="NSC138" s="18"/>
      <c r="NSD138" s="18"/>
      <c r="NSE138" s="18"/>
      <c r="NSF138" s="18"/>
      <c r="NSG138" s="18"/>
      <c r="NSH138" s="18"/>
      <c r="NSI138" s="18"/>
      <c r="NSJ138" s="18"/>
      <c r="NSK138" s="18"/>
      <c r="NSL138" s="18"/>
      <c r="NSM138" s="18"/>
      <c r="NSN138" s="18"/>
      <c r="NSO138" s="18"/>
      <c r="NSP138" s="18"/>
      <c r="NSQ138" s="18"/>
      <c r="NSR138" s="18"/>
      <c r="NSS138" s="18"/>
      <c r="NST138" s="18"/>
      <c r="NSU138" s="18"/>
      <c r="NSV138" s="18"/>
      <c r="NSW138" s="18"/>
      <c r="NSX138" s="18"/>
      <c r="NSY138" s="18"/>
      <c r="NSZ138" s="18"/>
      <c r="NTA138" s="18"/>
      <c r="NTB138" s="18"/>
      <c r="NTC138" s="18"/>
      <c r="NTD138" s="18"/>
      <c r="NTE138" s="18"/>
      <c r="NTF138" s="18"/>
      <c r="NTG138" s="18"/>
      <c r="NTH138" s="18"/>
      <c r="NTI138" s="18"/>
      <c r="NTJ138" s="18"/>
      <c r="NTK138" s="18"/>
      <c r="NTL138" s="18"/>
      <c r="NTM138" s="18"/>
      <c r="NTN138" s="18"/>
      <c r="NTO138" s="18"/>
      <c r="NTP138" s="18"/>
      <c r="NTQ138" s="18"/>
      <c r="NTR138" s="18"/>
      <c r="NTS138" s="18"/>
      <c r="NTT138" s="18"/>
      <c r="NTU138" s="18"/>
      <c r="NTV138" s="18"/>
      <c r="NTW138" s="18"/>
      <c r="NTX138" s="18"/>
      <c r="NTY138" s="18"/>
      <c r="NTZ138" s="18"/>
      <c r="NUA138" s="18"/>
      <c r="NUB138" s="18"/>
      <c r="NUC138" s="18"/>
      <c r="NUD138" s="18"/>
      <c r="NUE138" s="18"/>
      <c r="NUF138" s="18"/>
      <c r="NUG138" s="18"/>
      <c r="NUH138" s="18"/>
      <c r="NUI138" s="18"/>
      <c r="NUJ138" s="18"/>
      <c r="NUK138" s="18"/>
      <c r="NUL138" s="18"/>
      <c r="NUM138" s="18"/>
      <c r="NUN138" s="18"/>
      <c r="NUO138" s="18"/>
      <c r="NUP138" s="18"/>
      <c r="NUQ138" s="18"/>
      <c r="NUR138" s="18"/>
      <c r="NUS138" s="18"/>
      <c r="NUT138" s="18"/>
      <c r="NUU138" s="18"/>
      <c r="NUV138" s="18"/>
      <c r="NUW138" s="18"/>
      <c r="NUX138" s="18"/>
      <c r="NUY138" s="18"/>
      <c r="NUZ138" s="18"/>
      <c r="NVA138" s="18"/>
      <c r="NVB138" s="18"/>
      <c r="NVC138" s="18"/>
      <c r="NVD138" s="18"/>
      <c r="NVE138" s="18"/>
      <c r="NVF138" s="18"/>
      <c r="NVG138" s="18"/>
      <c r="NVH138" s="18"/>
      <c r="NVI138" s="18"/>
      <c r="NVJ138" s="18"/>
      <c r="NVK138" s="18"/>
      <c r="NVL138" s="18"/>
      <c r="NVM138" s="18"/>
      <c r="NVN138" s="18"/>
      <c r="NVO138" s="18"/>
      <c r="NVP138" s="18"/>
      <c r="NVQ138" s="18"/>
      <c r="NVR138" s="18"/>
      <c r="NVS138" s="18"/>
      <c r="NVT138" s="18"/>
      <c r="NVU138" s="18"/>
      <c r="NVV138" s="18"/>
      <c r="NVW138" s="18"/>
      <c r="NVX138" s="18"/>
      <c r="NVY138" s="18"/>
      <c r="NVZ138" s="18"/>
      <c r="NWA138" s="18"/>
      <c r="NWB138" s="18"/>
      <c r="NWC138" s="18"/>
      <c r="NWD138" s="18"/>
      <c r="NWE138" s="18"/>
      <c r="NWF138" s="18"/>
      <c r="NWG138" s="18"/>
      <c r="NWH138" s="18"/>
      <c r="NWI138" s="18"/>
      <c r="NWJ138" s="18"/>
      <c r="NWK138" s="18"/>
      <c r="NWL138" s="18"/>
      <c r="NWM138" s="18"/>
      <c r="NWN138" s="18"/>
      <c r="NWO138" s="18"/>
      <c r="NWP138" s="18"/>
      <c r="NWQ138" s="18"/>
      <c r="NWR138" s="18"/>
      <c r="NWS138" s="18"/>
      <c r="NWT138" s="18"/>
      <c r="NWU138" s="18"/>
      <c r="NWV138" s="18"/>
      <c r="NWW138" s="18"/>
      <c r="NWX138" s="18"/>
      <c r="NWY138" s="18"/>
      <c r="NWZ138" s="18"/>
      <c r="NXA138" s="18"/>
      <c r="NXB138" s="18"/>
      <c r="NXC138" s="18"/>
      <c r="NXD138" s="18"/>
      <c r="NXE138" s="18"/>
      <c r="NXF138" s="18"/>
      <c r="NXG138" s="18"/>
      <c r="NXH138" s="18"/>
      <c r="NXI138" s="18"/>
      <c r="NXJ138" s="18"/>
      <c r="NXK138" s="18"/>
      <c r="NXL138" s="18"/>
      <c r="NXM138" s="18"/>
      <c r="NXN138" s="18"/>
      <c r="NXO138" s="18"/>
      <c r="NXP138" s="18"/>
      <c r="NXQ138" s="18"/>
      <c r="NXR138" s="18"/>
      <c r="NXS138" s="18"/>
      <c r="NXT138" s="18"/>
      <c r="NXU138" s="18"/>
      <c r="NXV138" s="18"/>
      <c r="NXW138" s="18"/>
      <c r="NXX138" s="18"/>
      <c r="NXY138" s="18"/>
      <c r="NXZ138" s="18"/>
      <c r="NYA138" s="18"/>
      <c r="NYB138" s="18"/>
      <c r="NYC138" s="18"/>
      <c r="NYD138" s="18"/>
      <c r="NYE138" s="18"/>
      <c r="NYF138" s="18"/>
      <c r="NYG138" s="18"/>
      <c r="NYH138" s="18"/>
      <c r="NYI138" s="18"/>
      <c r="NYJ138" s="18"/>
      <c r="NYK138" s="18"/>
      <c r="NYL138" s="18"/>
      <c r="NYM138" s="18"/>
      <c r="NYN138" s="18"/>
      <c r="NYO138" s="18"/>
      <c r="NYP138" s="18"/>
      <c r="NYQ138" s="18"/>
      <c r="NYR138" s="18"/>
      <c r="NYS138" s="18"/>
      <c r="NYT138" s="18"/>
      <c r="NYU138" s="18"/>
      <c r="NYV138" s="18"/>
      <c r="NYW138" s="18"/>
      <c r="NYX138" s="18"/>
      <c r="NYY138" s="18"/>
      <c r="NYZ138" s="18"/>
      <c r="NZA138" s="18"/>
      <c r="NZB138" s="18"/>
      <c r="NZC138" s="18"/>
      <c r="NZD138" s="18"/>
      <c r="NZE138" s="18"/>
      <c r="NZF138" s="18"/>
      <c r="NZG138" s="18"/>
      <c r="NZH138" s="18"/>
      <c r="NZI138" s="18"/>
      <c r="NZJ138" s="18"/>
      <c r="NZK138" s="18"/>
      <c r="NZL138" s="18"/>
      <c r="NZM138" s="18"/>
      <c r="NZN138" s="18"/>
      <c r="NZO138" s="18"/>
      <c r="NZP138" s="18"/>
      <c r="NZQ138" s="18"/>
      <c r="NZR138" s="18"/>
      <c r="NZS138" s="18"/>
      <c r="NZT138" s="18"/>
      <c r="NZU138" s="18"/>
      <c r="NZV138" s="18"/>
      <c r="NZW138" s="18"/>
      <c r="NZX138" s="18"/>
      <c r="NZY138" s="18"/>
      <c r="NZZ138" s="18"/>
      <c r="OAA138" s="18"/>
      <c r="OAB138" s="18"/>
      <c r="OAC138" s="18"/>
      <c r="OAD138" s="18"/>
      <c r="OAE138" s="18"/>
      <c r="OAF138" s="18"/>
      <c r="OAG138" s="18"/>
      <c r="OAH138" s="18"/>
      <c r="OAI138" s="18"/>
      <c r="OAJ138" s="18"/>
      <c r="OAK138" s="18"/>
      <c r="OAL138" s="18"/>
      <c r="OAM138" s="18"/>
      <c r="OAN138" s="18"/>
      <c r="OAO138" s="18"/>
      <c r="OAP138" s="18"/>
      <c r="OAQ138" s="18"/>
      <c r="OAR138" s="18"/>
      <c r="OAS138" s="18"/>
      <c r="OAT138" s="18"/>
      <c r="OAU138" s="18"/>
      <c r="OAV138" s="18"/>
      <c r="OAW138" s="18"/>
      <c r="OAX138" s="18"/>
      <c r="OAY138" s="18"/>
      <c r="OAZ138" s="18"/>
      <c r="OBA138" s="18"/>
      <c r="OBB138" s="18"/>
      <c r="OBC138" s="18"/>
      <c r="OBD138" s="18"/>
      <c r="OBE138" s="18"/>
      <c r="OBF138" s="18"/>
      <c r="OBG138" s="18"/>
      <c r="OBH138" s="18"/>
      <c r="OBI138" s="18"/>
      <c r="OBJ138" s="18"/>
      <c r="OBK138" s="18"/>
      <c r="OBL138" s="18"/>
      <c r="OBM138" s="18"/>
      <c r="OBN138" s="18"/>
      <c r="OBO138" s="18"/>
      <c r="OBP138" s="18"/>
      <c r="OBQ138" s="18"/>
      <c r="OBR138" s="18"/>
      <c r="OBS138" s="18"/>
      <c r="OBT138" s="18"/>
      <c r="OBU138" s="18"/>
      <c r="OBV138" s="18"/>
      <c r="OBW138" s="18"/>
      <c r="OBX138" s="18"/>
      <c r="OBY138" s="18"/>
      <c r="OBZ138" s="18"/>
      <c r="OCA138" s="18"/>
      <c r="OCB138" s="18"/>
      <c r="OCC138" s="18"/>
      <c r="OCD138" s="18"/>
      <c r="OCE138" s="18"/>
      <c r="OCF138" s="18"/>
      <c r="OCG138" s="18"/>
      <c r="OCH138" s="18"/>
      <c r="OCI138" s="18"/>
      <c r="OCJ138" s="18"/>
      <c r="OCK138" s="18"/>
      <c r="OCL138" s="18"/>
      <c r="OCM138" s="18"/>
      <c r="OCN138" s="18"/>
      <c r="OCO138" s="18"/>
      <c r="OCP138" s="18"/>
      <c r="OCQ138" s="18"/>
      <c r="OCR138" s="18"/>
      <c r="OCS138" s="18"/>
      <c r="OCT138" s="18"/>
      <c r="OCU138" s="18"/>
      <c r="OCV138" s="18"/>
      <c r="OCW138" s="18"/>
      <c r="OCX138" s="18"/>
      <c r="OCY138" s="18"/>
      <c r="OCZ138" s="18"/>
      <c r="ODA138" s="18"/>
      <c r="ODB138" s="18"/>
      <c r="ODC138" s="18"/>
      <c r="ODD138" s="18"/>
      <c r="ODE138" s="18"/>
      <c r="ODF138" s="18"/>
      <c r="ODG138" s="18"/>
      <c r="ODH138" s="18"/>
      <c r="ODI138" s="18"/>
      <c r="ODJ138" s="18"/>
      <c r="ODK138" s="18"/>
      <c r="ODL138" s="18"/>
      <c r="ODM138" s="18"/>
      <c r="ODN138" s="18"/>
      <c r="ODO138" s="18"/>
      <c r="ODP138" s="18"/>
      <c r="ODQ138" s="18"/>
      <c r="ODR138" s="18"/>
      <c r="ODS138" s="18"/>
      <c r="ODT138" s="18"/>
      <c r="ODU138" s="18"/>
      <c r="ODV138" s="18"/>
      <c r="ODW138" s="18"/>
      <c r="ODX138" s="18"/>
      <c r="ODY138" s="18"/>
      <c r="ODZ138" s="18"/>
      <c r="OEA138" s="18"/>
      <c r="OEB138" s="18"/>
      <c r="OEC138" s="18"/>
      <c r="OED138" s="18"/>
      <c r="OEE138" s="18"/>
      <c r="OEF138" s="18"/>
      <c r="OEG138" s="18"/>
      <c r="OEH138" s="18"/>
      <c r="OEI138" s="18"/>
      <c r="OEJ138" s="18"/>
      <c r="OEK138" s="18"/>
      <c r="OEL138" s="18"/>
      <c r="OEM138" s="18"/>
      <c r="OEN138" s="18"/>
      <c r="OEO138" s="18"/>
      <c r="OEP138" s="18"/>
      <c r="OEQ138" s="18"/>
      <c r="OER138" s="18"/>
      <c r="OES138" s="18"/>
      <c r="OET138" s="18"/>
      <c r="OEU138" s="18"/>
      <c r="OEV138" s="18"/>
      <c r="OEW138" s="18"/>
      <c r="OEX138" s="18"/>
      <c r="OEY138" s="18"/>
      <c r="OEZ138" s="18"/>
      <c r="OFA138" s="18"/>
      <c r="OFB138" s="18"/>
      <c r="OFC138" s="18"/>
      <c r="OFD138" s="18"/>
      <c r="OFE138" s="18"/>
      <c r="OFF138" s="18"/>
      <c r="OFG138" s="18"/>
      <c r="OFH138" s="18"/>
      <c r="OFI138" s="18"/>
      <c r="OFJ138" s="18"/>
      <c r="OFK138" s="18"/>
      <c r="OFL138" s="18"/>
      <c r="OFM138" s="18"/>
      <c r="OFN138" s="18"/>
      <c r="OFO138" s="18"/>
      <c r="OFP138" s="18"/>
      <c r="OFQ138" s="18"/>
      <c r="OFR138" s="18"/>
      <c r="OFS138" s="18"/>
      <c r="OFT138" s="18"/>
      <c r="OFU138" s="18"/>
      <c r="OFV138" s="18"/>
      <c r="OFW138" s="18"/>
      <c r="OFX138" s="18"/>
      <c r="OFY138" s="18"/>
      <c r="OFZ138" s="18"/>
      <c r="OGA138" s="18"/>
      <c r="OGB138" s="18"/>
      <c r="OGC138" s="18"/>
      <c r="OGD138" s="18"/>
      <c r="OGE138" s="18"/>
      <c r="OGF138" s="18"/>
      <c r="OGG138" s="18"/>
      <c r="OGH138" s="18"/>
      <c r="OGI138" s="18"/>
      <c r="OGJ138" s="18"/>
      <c r="OGK138" s="18"/>
      <c r="OGL138" s="18"/>
      <c r="OGM138" s="18"/>
      <c r="OGN138" s="18"/>
      <c r="OGO138" s="18"/>
      <c r="OGP138" s="18"/>
      <c r="OGQ138" s="18"/>
      <c r="OGR138" s="18"/>
      <c r="OGS138" s="18"/>
      <c r="OGT138" s="18"/>
      <c r="OGU138" s="18"/>
      <c r="OGV138" s="18"/>
      <c r="OGW138" s="18"/>
      <c r="OGX138" s="18"/>
      <c r="OGY138" s="18"/>
      <c r="OGZ138" s="18"/>
      <c r="OHA138" s="18"/>
      <c r="OHB138" s="18"/>
      <c r="OHC138" s="18"/>
      <c r="OHD138" s="18"/>
      <c r="OHE138" s="18"/>
      <c r="OHF138" s="18"/>
      <c r="OHG138" s="18"/>
      <c r="OHH138" s="18"/>
      <c r="OHI138" s="18"/>
      <c r="OHJ138" s="18"/>
      <c r="OHK138" s="18"/>
      <c r="OHL138" s="18"/>
      <c r="OHM138" s="18"/>
      <c r="OHN138" s="18"/>
      <c r="OHO138" s="18"/>
      <c r="OHP138" s="18"/>
      <c r="OHQ138" s="18"/>
      <c r="OHR138" s="18"/>
      <c r="OHS138" s="18"/>
      <c r="OHT138" s="18"/>
      <c r="OHU138" s="18"/>
      <c r="OHV138" s="18"/>
      <c r="OHW138" s="18"/>
      <c r="OHX138" s="18"/>
      <c r="OHY138" s="18"/>
      <c r="OHZ138" s="18"/>
      <c r="OIA138" s="18"/>
      <c r="OIB138" s="18"/>
      <c r="OIC138" s="18"/>
      <c r="OID138" s="18"/>
      <c r="OIE138" s="18"/>
      <c r="OIF138" s="18"/>
      <c r="OIG138" s="18"/>
      <c r="OIH138" s="18"/>
      <c r="OII138" s="18"/>
      <c r="OIJ138" s="18"/>
      <c r="OIK138" s="18"/>
      <c r="OIL138" s="18"/>
      <c r="OIM138" s="18"/>
      <c r="OIN138" s="18"/>
      <c r="OIO138" s="18"/>
      <c r="OIP138" s="18"/>
      <c r="OIQ138" s="18"/>
      <c r="OIR138" s="18"/>
      <c r="OIS138" s="18"/>
      <c r="OIT138" s="18"/>
      <c r="OIU138" s="18"/>
      <c r="OIV138" s="18"/>
      <c r="OIW138" s="18"/>
      <c r="OIX138" s="18"/>
      <c r="OIY138" s="18"/>
      <c r="OIZ138" s="18"/>
      <c r="OJA138" s="18"/>
      <c r="OJB138" s="18"/>
      <c r="OJC138" s="18"/>
      <c r="OJD138" s="18"/>
      <c r="OJE138" s="18"/>
      <c r="OJF138" s="18"/>
      <c r="OJG138" s="18"/>
      <c r="OJH138" s="18"/>
      <c r="OJI138" s="18"/>
      <c r="OJJ138" s="18"/>
      <c r="OJK138" s="18"/>
      <c r="OJL138" s="18"/>
      <c r="OJM138" s="18"/>
      <c r="OJN138" s="18"/>
      <c r="OJO138" s="18"/>
      <c r="OJP138" s="18"/>
      <c r="OJQ138" s="18"/>
      <c r="OJR138" s="18"/>
      <c r="OJS138" s="18"/>
      <c r="OJT138" s="18"/>
      <c r="OJU138" s="18"/>
      <c r="OJV138" s="18"/>
      <c r="OJW138" s="18"/>
      <c r="OJX138" s="18"/>
      <c r="OJY138" s="18"/>
      <c r="OJZ138" s="18"/>
      <c r="OKA138" s="18"/>
      <c r="OKB138" s="18"/>
      <c r="OKC138" s="18"/>
      <c r="OKD138" s="18"/>
      <c r="OKE138" s="18"/>
      <c r="OKF138" s="18"/>
      <c r="OKG138" s="18"/>
      <c r="OKH138" s="18"/>
      <c r="OKI138" s="18"/>
      <c r="OKJ138" s="18"/>
      <c r="OKK138" s="18"/>
      <c r="OKL138" s="18"/>
      <c r="OKM138" s="18"/>
      <c r="OKN138" s="18"/>
      <c r="OKO138" s="18"/>
      <c r="OKP138" s="18"/>
      <c r="OKQ138" s="18"/>
      <c r="OKR138" s="18"/>
      <c r="OKS138" s="18"/>
      <c r="OKT138" s="18"/>
      <c r="OKU138" s="18"/>
      <c r="OKV138" s="18"/>
      <c r="OKW138" s="18"/>
      <c r="OKX138" s="18"/>
      <c r="OKY138" s="18"/>
      <c r="OKZ138" s="18"/>
      <c r="OLA138" s="18"/>
      <c r="OLB138" s="18"/>
      <c r="OLC138" s="18"/>
      <c r="OLD138" s="18"/>
      <c r="OLE138" s="18"/>
      <c r="OLF138" s="18"/>
      <c r="OLG138" s="18"/>
      <c r="OLH138" s="18"/>
      <c r="OLI138" s="18"/>
      <c r="OLJ138" s="18"/>
      <c r="OLK138" s="18"/>
      <c r="OLL138" s="18"/>
      <c r="OLM138" s="18"/>
      <c r="OLN138" s="18"/>
      <c r="OLO138" s="18"/>
      <c r="OLP138" s="18"/>
      <c r="OLQ138" s="18"/>
      <c r="OLR138" s="18"/>
      <c r="OLS138" s="18"/>
      <c r="OLT138" s="18"/>
      <c r="OLU138" s="18"/>
      <c r="OLV138" s="18"/>
      <c r="OLW138" s="18"/>
      <c r="OLX138" s="18"/>
      <c r="OLY138" s="18"/>
      <c r="OLZ138" s="18"/>
      <c r="OMA138" s="18"/>
      <c r="OMB138" s="18"/>
      <c r="OMC138" s="18"/>
      <c r="OMD138" s="18"/>
      <c r="OME138" s="18"/>
      <c r="OMF138" s="18"/>
      <c r="OMG138" s="18"/>
      <c r="OMH138" s="18"/>
      <c r="OMI138" s="18"/>
      <c r="OMJ138" s="18"/>
      <c r="OMK138" s="18"/>
      <c r="OML138" s="18"/>
      <c r="OMM138" s="18"/>
      <c r="OMN138" s="18"/>
      <c r="OMO138" s="18"/>
      <c r="OMP138" s="18"/>
      <c r="OMQ138" s="18"/>
      <c r="OMR138" s="18"/>
      <c r="OMS138" s="18"/>
      <c r="OMT138" s="18"/>
      <c r="OMU138" s="18"/>
      <c r="OMV138" s="18"/>
      <c r="OMW138" s="18"/>
      <c r="OMX138" s="18"/>
      <c r="OMY138" s="18"/>
      <c r="OMZ138" s="18"/>
      <c r="ONA138" s="18"/>
      <c r="ONB138" s="18"/>
      <c r="ONC138" s="18"/>
      <c r="OND138" s="18"/>
      <c r="ONE138" s="18"/>
      <c r="ONF138" s="18"/>
      <c r="ONG138" s="18"/>
      <c r="ONH138" s="18"/>
      <c r="ONI138" s="18"/>
      <c r="ONJ138" s="18"/>
      <c r="ONK138" s="18"/>
      <c r="ONL138" s="18"/>
      <c r="ONM138" s="18"/>
      <c r="ONN138" s="18"/>
      <c r="ONO138" s="18"/>
      <c r="ONP138" s="18"/>
      <c r="ONQ138" s="18"/>
      <c r="ONR138" s="18"/>
      <c r="ONS138" s="18"/>
      <c r="ONT138" s="18"/>
      <c r="ONU138" s="18"/>
      <c r="ONV138" s="18"/>
      <c r="ONW138" s="18"/>
      <c r="ONX138" s="18"/>
      <c r="ONY138" s="18"/>
      <c r="ONZ138" s="18"/>
      <c r="OOA138" s="18"/>
      <c r="OOB138" s="18"/>
      <c r="OOC138" s="18"/>
      <c r="OOD138" s="18"/>
      <c r="OOE138" s="18"/>
      <c r="OOF138" s="18"/>
      <c r="OOG138" s="18"/>
      <c r="OOH138" s="18"/>
      <c r="OOI138" s="18"/>
      <c r="OOJ138" s="18"/>
      <c r="OOK138" s="18"/>
      <c r="OOL138" s="18"/>
      <c r="OOM138" s="18"/>
      <c r="OON138" s="18"/>
      <c r="OOO138" s="18"/>
      <c r="OOP138" s="18"/>
      <c r="OOQ138" s="18"/>
      <c r="OOR138" s="18"/>
      <c r="OOS138" s="18"/>
      <c r="OOT138" s="18"/>
      <c r="OOU138" s="18"/>
      <c r="OOV138" s="18"/>
      <c r="OOW138" s="18"/>
      <c r="OOX138" s="18"/>
      <c r="OOY138" s="18"/>
      <c r="OOZ138" s="18"/>
      <c r="OPA138" s="18"/>
      <c r="OPB138" s="18"/>
      <c r="OPC138" s="18"/>
      <c r="OPD138" s="18"/>
      <c r="OPE138" s="18"/>
      <c r="OPF138" s="18"/>
      <c r="OPG138" s="18"/>
      <c r="OPH138" s="18"/>
      <c r="OPI138" s="18"/>
      <c r="OPJ138" s="18"/>
      <c r="OPK138" s="18"/>
      <c r="OPL138" s="18"/>
      <c r="OPM138" s="18"/>
      <c r="OPN138" s="18"/>
      <c r="OPO138" s="18"/>
      <c r="OPP138" s="18"/>
      <c r="OPQ138" s="18"/>
      <c r="OPR138" s="18"/>
      <c r="OPS138" s="18"/>
      <c r="OPT138" s="18"/>
      <c r="OPU138" s="18"/>
      <c r="OPV138" s="18"/>
      <c r="OPW138" s="18"/>
      <c r="OPX138" s="18"/>
      <c r="OPY138" s="18"/>
      <c r="OPZ138" s="18"/>
      <c r="OQA138" s="18"/>
      <c r="OQB138" s="18"/>
      <c r="OQC138" s="18"/>
      <c r="OQD138" s="18"/>
      <c r="OQE138" s="18"/>
      <c r="OQF138" s="18"/>
      <c r="OQG138" s="18"/>
      <c r="OQH138" s="18"/>
      <c r="OQI138" s="18"/>
      <c r="OQJ138" s="18"/>
      <c r="OQK138" s="18"/>
      <c r="OQL138" s="18"/>
      <c r="OQM138" s="18"/>
      <c r="OQN138" s="18"/>
      <c r="OQO138" s="18"/>
      <c r="OQP138" s="18"/>
      <c r="OQQ138" s="18"/>
      <c r="OQR138" s="18"/>
      <c r="OQS138" s="18"/>
      <c r="OQT138" s="18"/>
      <c r="OQU138" s="18"/>
      <c r="OQV138" s="18"/>
      <c r="OQW138" s="18"/>
      <c r="OQX138" s="18"/>
      <c r="OQY138" s="18"/>
      <c r="OQZ138" s="18"/>
      <c r="ORA138" s="18"/>
      <c r="ORB138" s="18"/>
      <c r="ORC138" s="18"/>
      <c r="ORD138" s="18"/>
      <c r="ORE138" s="18"/>
      <c r="ORF138" s="18"/>
      <c r="ORG138" s="18"/>
      <c r="ORH138" s="18"/>
      <c r="ORI138" s="18"/>
      <c r="ORJ138" s="18"/>
      <c r="ORK138" s="18"/>
      <c r="ORL138" s="18"/>
      <c r="ORM138" s="18"/>
      <c r="ORN138" s="18"/>
      <c r="ORO138" s="18"/>
      <c r="ORP138" s="18"/>
      <c r="ORQ138" s="18"/>
      <c r="ORR138" s="18"/>
      <c r="ORS138" s="18"/>
      <c r="ORT138" s="18"/>
      <c r="ORU138" s="18"/>
      <c r="ORV138" s="18"/>
      <c r="ORW138" s="18"/>
      <c r="ORX138" s="18"/>
      <c r="ORY138" s="18"/>
      <c r="ORZ138" s="18"/>
      <c r="OSA138" s="18"/>
      <c r="OSB138" s="18"/>
      <c r="OSC138" s="18"/>
      <c r="OSD138" s="18"/>
      <c r="OSE138" s="18"/>
      <c r="OSF138" s="18"/>
      <c r="OSG138" s="18"/>
      <c r="OSH138" s="18"/>
      <c r="OSI138" s="18"/>
      <c r="OSJ138" s="18"/>
      <c r="OSK138" s="18"/>
      <c r="OSL138" s="18"/>
      <c r="OSM138" s="18"/>
      <c r="OSN138" s="18"/>
      <c r="OSO138" s="18"/>
      <c r="OSP138" s="18"/>
      <c r="OSQ138" s="18"/>
      <c r="OSR138" s="18"/>
      <c r="OSS138" s="18"/>
      <c r="OST138" s="18"/>
      <c r="OSU138" s="18"/>
      <c r="OSV138" s="18"/>
      <c r="OSW138" s="18"/>
      <c r="OSX138" s="18"/>
      <c r="OSY138" s="18"/>
      <c r="OSZ138" s="18"/>
      <c r="OTA138" s="18"/>
      <c r="OTB138" s="18"/>
      <c r="OTC138" s="18"/>
      <c r="OTD138" s="18"/>
      <c r="OTE138" s="18"/>
      <c r="OTF138" s="18"/>
      <c r="OTG138" s="18"/>
      <c r="OTH138" s="18"/>
      <c r="OTI138" s="18"/>
      <c r="OTJ138" s="18"/>
      <c r="OTK138" s="18"/>
      <c r="OTL138" s="18"/>
      <c r="OTM138" s="18"/>
      <c r="OTN138" s="18"/>
      <c r="OTO138" s="18"/>
      <c r="OTP138" s="18"/>
      <c r="OTQ138" s="18"/>
      <c r="OTR138" s="18"/>
      <c r="OTS138" s="18"/>
      <c r="OTT138" s="18"/>
      <c r="OTU138" s="18"/>
      <c r="OTV138" s="18"/>
      <c r="OTW138" s="18"/>
      <c r="OTX138" s="18"/>
      <c r="OTY138" s="18"/>
      <c r="OTZ138" s="18"/>
      <c r="OUA138" s="18"/>
      <c r="OUB138" s="18"/>
      <c r="OUC138" s="18"/>
      <c r="OUD138" s="18"/>
      <c r="OUE138" s="18"/>
      <c r="OUF138" s="18"/>
      <c r="OUG138" s="18"/>
      <c r="OUH138" s="18"/>
      <c r="OUI138" s="18"/>
      <c r="OUJ138" s="18"/>
      <c r="OUK138" s="18"/>
      <c r="OUL138" s="18"/>
      <c r="OUM138" s="18"/>
      <c r="OUN138" s="18"/>
      <c r="OUO138" s="18"/>
      <c r="OUP138" s="18"/>
      <c r="OUQ138" s="18"/>
      <c r="OUR138" s="18"/>
      <c r="OUS138" s="18"/>
      <c r="OUT138" s="18"/>
      <c r="OUU138" s="18"/>
      <c r="OUV138" s="18"/>
      <c r="OUW138" s="18"/>
      <c r="OUX138" s="18"/>
      <c r="OUY138" s="18"/>
      <c r="OUZ138" s="18"/>
      <c r="OVA138" s="18"/>
      <c r="OVB138" s="18"/>
      <c r="OVC138" s="18"/>
      <c r="OVD138" s="18"/>
      <c r="OVE138" s="18"/>
      <c r="OVF138" s="18"/>
      <c r="OVG138" s="18"/>
      <c r="OVH138" s="18"/>
      <c r="OVI138" s="18"/>
      <c r="OVJ138" s="18"/>
      <c r="OVK138" s="18"/>
      <c r="OVL138" s="18"/>
      <c r="OVM138" s="18"/>
      <c r="OVN138" s="18"/>
      <c r="OVO138" s="18"/>
      <c r="OVP138" s="18"/>
      <c r="OVQ138" s="18"/>
      <c r="OVR138" s="18"/>
      <c r="OVS138" s="18"/>
      <c r="OVT138" s="18"/>
      <c r="OVU138" s="18"/>
      <c r="OVV138" s="18"/>
      <c r="OVW138" s="18"/>
      <c r="OVX138" s="18"/>
      <c r="OVY138" s="18"/>
      <c r="OVZ138" s="18"/>
      <c r="OWA138" s="18"/>
      <c r="OWB138" s="18"/>
      <c r="OWC138" s="18"/>
      <c r="OWD138" s="18"/>
      <c r="OWE138" s="18"/>
      <c r="OWF138" s="18"/>
      <c r="OWG138" s="18"/>
      <c r="OWH138" s="18"/>
      <c r="OWI138" s="18"/>
      <c r="OWJ138" s="18"/>
      <c r="OWK138" s="18"/>
      <c r="OWL138" s="18"/>
      <c r="OWM138" s="18"/>
      <c r="OWN138" s="18"/>
      <c r="OWO138" s="18"/>
      <c r="OWP138" s="18"/>
      <c r="OWQ138" s="18"/>
      <c r="OWR138" s="18"/>
      <c r="OWS138" s="18"/>
      <c r="OWT138" s="18"/>
      <c r="OWU138" s="18"/>
      <c r="OWV138" s="18"/>
      <c r="OWW138" s="18"/>
      <c r="OWX138" s="18"/>
      <c r="OWY138" s="18"/>
      <c r="OWZ138" s="18"/>
      <c r="OXA138" s="18"/>
      <c r="OXB138" s="18"/>
      <c r="OXC138" s="18"/>
      <c r="OXD138" s="18"/>
      <c r="OXE138" s="18"/>
      <c r="OXF138" s="18"/>
      <c r="OXG138" s="18"/>
      <c r="OXH138" s="18"/>
      <c r="OXI138" s="18"/>
      <c r="OXJ138" s="18"/>
      <c r="OXK138" s="18"/>
      <c r="OXL138" s="18"/>
      <c r="OXM138" s="18"/>
      <c r="OXN138" s="18"/>
      <c r="OXO138" s="18"/>
      <c r="OXP138" s="18"/>
      <c r="OXQ138" s="18"/>
      <c r="OXR138" s="18"/>
      <c r="OXS138" s="18"/>
      <c r="OXT138" s="18"/>
      <c r="OXU138" s="18"/>
      <c r="OXV138" s="18"/>
      <c r="OXW138" s="18"/>
      <c r="OXX138" s="18"/>
      <c r="OXY138" s="18"/>
      <c r="OXZ138" s="18"/>
      <c r="OYA138" s="18"/>
      <c r="OYB138" s="18"/>
      <c r="OYC138" s="18"/>
      <c r="OYD138" s="18"/>
      <c r="OYE138" s="18"/>
      <c r="OYF138" s="18"/>
      <c r="OYG138" s="18"/>
      <c r="OYH138" s="18"/>
      <c r="OYI138" s="18"/>
      <c r="OYJ138" s="18"/>
      <c r="OYK138" s="18"/>
      <c r="OYL138" s="18"/>
      <c r="OYM138" s="18"/>
      <c r="OYN138" s="18"/>
      <c r="OYO138" s="18"/>
      <c r="OYP138" s="18"/>
      <c r="OYQ138" s="18"/>
      <c r="OYR138" s="18"/>
      <c r="OYS138" s="18"/>
      <c r="OYT138" s="18"/>
      <c r="OYU138" s="18"/>
      <c r="OYV138" s="18"/>
      <c r="OYW138" s="18"/>
      <c r="OYX138" s="18"/>
      <c r="OYY138" s="18"/>
      <c r="OYZ138" s="18"/>
      <c r="OZA138" s="18"/>
      <c r="OZB138" s="18"/>
      <c r="OZC138" s="18"/>
      <c r="OZD138" s="18"/>
      <c r="OZE138" s="18"/>
      <c r="OZF138" s="18"/>
      <c r="OZG138" s="18"/>
      <c r="OZH138" s="18"/>
      <c r="OZI138" s="18"/>
      <c r="OZJ138" s="18"/>
      <c r="OZK138" s="18"/>
      <c r="OZL138" s="18"/>
      <c r="OZM138" s="18"/>
      <c r="OZN138" s="18"/>
      <c r="OZO138" s="18"/>
      <c r="OZP138" s="18"/>
      <c r="OZQ138" s="18"/>
      <c r="OZR138" s="18"/>
      <c r="OZS138" s="18"/>
      <c r="OZT138" s="18"/>
      <c r="OZU138" s="18"/>
      <c r="OZV138" s="18"/>
      <c r="OZW138" s="18"/>
      <c r="OZX138" s="18"/>
      <c r="OZY138" s="18"/>
      <c r="OZZ138" s="18"/>
      <c r="PAA138" s="18"/>
      <c r="PAB138" s="18"/>
      <c r="PAC138" s="18"/>
      <c r="PAD138" s="18"/>
      <c r="PAE138" s="18"/>
      <c r="PAF138" s="18"/>
      <c r="PAG138" s="18"/>
      <c r="PAH138" s="18"/>
      <c r="PAI138" s="18"/>
      <c r="PAJ138" s="18"/>
      <c r="PAK138" s="18"/>
      <c r="PAL138" s="18"/>
      <c r="PAM138" s="18"/>
      <c r="PAN138" s="18"/>
      <c r="PAO138" s="18"/>
      <c r="PAP138" s="18"/>
      <c r="PAQ138" s="18"/>
      <c r="PAR138" s="18"/>
      <c r="PAS138" s="18"/>
      <c r="PAT138" s="18"/>
      <c r="PAU138" s="18"/>
      <c r="PAV138" s="18"/>
      <c r="PAW138" s="18"/>
      <c r="PAX138" s="18"/>
      <c r="PAY138" s="18"/>
      <c r="PAZ138" s="18"/>
      <c r="PBA138" s="18"/>
      <c r="PBB138" s="18"/>
      <c r="PBC138" s="18"/>
      <c r="PBD138" s="18"/>
      <c r="PBE138" s="18"/>
      <c r="PBF138" s="18"/>
      <c r="PBG138" s="18"/>
      <c r="PBH138" s="18"/>
      <c r="PBI138" s="18"/>
      <c r="PBJ138" s="18"/>
      <c r="PBK138" s="18"/>
      <c r="PBL138" s="18"/>
      <c r="PBM138" s="18"/>
      <c r="PBN138" s="18"/>
      <c r="PBO138" s="18"/>
      <c r="PBP138" s="18"/>
      <c r="PBQ138" s="18"/>
      <c r="PBR138" s="18"/>
      <c r="PBS138" s="18"/>
      <c r="PBT138" s="18"/>
      <c r="PBU138" s="18"/>
      <c r="PBV138" s="18"/>
      <c r="PBW138" s="18"/>
      <c r="PBX138" s="18"/>
      <c r="PBY138" s="18"/>
      <c r="PBZ138" s="18"/>
      <c r="PCA138" s="18"/>
      <c r="PCB138" s="18"/>
      <c r="PCC138" s="18"/>
      <c r="PCD138" s="18"/>
      <c r="PCE138" s="18"/>
      <c r="PCF138" s="18"/>
      <c r="PCG138" s="18"/>
      <c r="PCH138" s="18"/>
      <c r="PCI138" s="18"/>
      <c r="PCJ138" s="18"/>
      <c r="PCK138" s="18"/>
      <c r="PCL138" s="18"/>
      <c r="PCM138" s="18"/>
      <c r="PCN138" s="18"/>
      <c r="PCO138" s="18"/>
      <c r="PCP138" s="18"/>
      <c r="PCQ138" s="18"/>
      <c r="PCR138" s="18"/>
      <c r="PCS138" s="18"/>
      <c r="PCT138" s="18"/>
      <c r="PCU138" s="18"/>
      <c r="PCV138" s="18"/>
      <c r="PCW138" s="18"/>
      <c r="PCX138" s="18"/>
      <c r="PCY138" s="18"/>
      <c r="PCZ138" s="18"/>
      <c r="PDA138" s="18"/>
      <c r="PDB138" s="18"/>
      <c r="PDC138" s="18"/>
      <c r="PDD138" s="18"/>
      <c r="PDE138" s="18"/>
      <c r="PDF138" s="18"/>
      <c r="PDG138" s="18"/>
      <c r="PDH138" s="18"/>
      <c r="PDI138" s="18"/>
      <c r="PDJ138" s="18"/>
      <c r="PDK138" s="18"/>
      <c r="PDL138" s="18"/>
      <c r="PDM138" s="18"/>
      <c r="PDN138" s="18"/>
      <c r="PDO138" s="18"/>
      <c r="PDP138" s="18"/>
      <c r="PDQ138" s="18"/>
      <c r="PDR138" s="18"/>
      <c r="PDS138" s="18"/>
      <c r="PDT138" s="18"/>
      <c r="PDU138" s="18"/>
      <c r="PDV138" s="18"/>
      <c r="PDW138" s="18"/>
      <c r="PDX138" s="18"/>
      <c r="PDY138" s="18"/>
      <c r="PDZ138" s="18"/>
      <c r="PEA138" s="18"/>
      <c r="PEB138" s="18"/>
      <c r="PEC138" s="18"/>
      <c r="PED138" s="18"/>
      <c r="PEE138" s="18"/>
      <c r="PEF138" s="18"/>
      <c r="PEG138" s="18"/>
      <c r="PEH138" s="18"/>
      <c r="PEI138" s="18"/>
      <c r="PEJ138" s="18"/>
      <c r="PEK138" s="18"/>
      <c r="PEL138" s="18"/>
      <c r="PEM138" s="18"/>
      <c r="PEN138" s="18"/>
      <c r="PEO138" s="18"/>
      <c r="PEP138" s="18"/>
      <c r="PEQ138" s="18"/>
      <c r="PER138" s="18"/>
      <c r="PES138" s="18"/>
      <c r="PET138" s="18"/>
      <c r="PEU138" s="18"/>
      <c r="PEV138" s="18"/>
      <c r="PEW138" s="18"/>
      <c r="PEX138" s="18"/>
      <c r="PEY138" s="18"/>
      <c r="PEZ138" s="18"/>
      <c r="PFA138" s="18"/>
      <c r="PFB138" s="18"/>
      <c r="PFC138" s="18"/>
      <c r="PFD138" s="18"/>
      <c r="PFE138" s="18"/>
      <c r="PFF138" s="18"/>
      <c r="PFG138" s="18"/>
      <c r="PFH138" s="18"/>
      <c r="PFI138" s="18"/>
      <c r="PFJ138" s="18"/>
      <c r="PFK138" s="18"/>
      <c r="PFL138" s="18"/>
      <c r="PFM138" s="18"/>
      <c r="PFN138" s="18"/>
      <c r="PFO138" s="18"/>
      <c r="PFP138" s="18"/>
      <c r="PFQ138" s="18"/>
      <c r="PFR138" s="18"/>
      <c r="PFS138" s="18"/>
      <c r="PFT138" s="18"/>
      <c r="PFU138" s="18"/>
      <c r="PFV138" s="18"/>
      <c r="PFW138" s="18"/>
      <c r="PFX138" s="18"/>
      <c r="PFY138" s="18"/>
      <c r="PFZ138" s="18"/>
      <c r="PGA138" s="18"/>
      <c r="PGB138" s="18"/>
      <c r="PGC138" s="18"/>
      <c r="PGD138" s="18"/>
      <c r="PGE138" s="18"/>
      <c r="PGF138" s="18"/>
      <c r="PGG138" s="18"/>
      <c r="PGH138" s="18"/>
      <c r="PGI138" s="18"/>
      <c r="PGJ138" s="18"/>
      <c r="PGK138" s="18"/>
      <c r="PGL138" s="18"/>
      <c r="PGM138" s="18"/>
      <c r="PGN138" s="18"/>
      <c r="PGO138" s="18"/>
      <c r="PGP138" s="18"/>
      <c r="PGQ138" s="18"/>
      <c r="PGR138" s="18"/>
      <c r="PGS138" s="18"/>
      <c r="PGT138" s="18"/>
      <c r="PGU138" s="18"/>
      <c r="PGV138" s="18"/>
      <c r="PGW138" s="18"/>
      <c r="PGX138" s="18"/>
      <c r="PGY138" s="18"/>
      <c r="PGZ138" s="18"/>
      <c r="PHA138" s="18"/>
      <c r="PHB138" s="18"/>
      <c r="PHC138" s="18"/>
      <c r="PHD138" s="18"/>
      <c r="PHE138" s="18"/>
      <c r="PHF138" s="18"/>
      <c r="PHG138" s="18"/>
      <c r="PHH138" s="18"/>
      <c r="PHI138" s="18"/>
      <c r="PHJ138" s="18"/>
      <c r="PHK138" s="18"/>
      <c r="PHL138" s="18"/>
      <c r="PHM138" s="18"/>
      <c r="PHN138" s="18"/>
      <c r="PHO138" s="18"/>
      <c r="PHP138" s="18"/>
      <c r="PHQ138" s="18"/>
      <c r="PHR138" s="18"/>
      <c r="PHS138" s="18"/>
      <c r="PHT138" s="18"/>
      <c r="PHU138" s="18"/>
      <c r="PHV138" s="18"/>
      <c r="PHW138" s="18"/>
      <c r="PHX138" s="18"/>
      <c r="PHY138" s="18"/>
      <c r="PHZ138" s="18"/>
      <c r="PIA138" s="18"/>
      <c r="PIB138" s="18"/>
      <c r="PIC138" s="18"/>
      <c r="PID138" s="18"/>
      <c r="PIE138" s="18"/>
      <c r="PIF138" s="18"/>
      <c r="PIG138" s="18"/>
      <c r="PIH138" s="18"/>
      <c r="PII138" s="18"/>
      <c r="PIJ138" s="18"/>
      <c r="PIK138" s="18"/>
      <c r="PIL138" s="18"/>
      <c r="PIM138" s="18"/>
      <c r="PIN138" s="18"/>
      <c r="PIO138" s="18"/>
      <c r="PIP138" s="18"/>
      <c r="PIQ138" s="18"/>
      <c r="PIR138" s="18"/>
      <c r="PIS138" s="18"/>
      <c r="PIT138" s="18"/>
      <c r="PIU138" s="18"/>
      <c r="PIV138" s="18"/>
      <c r="PIW138" s="18"/>
      <c r="PIX138" s="18"/>
      <c r="PIY138" s="18"/>
      <c r="PIZ138" s="18"/>
      <c r="PJA138" s="18"/>
      <c r="PJB138" s="18"/>
      <c r="PJC138" s="18"/>
      <c r="PJD138" s="18"/>
      <c r="PJE138" s="18"/>
      <c r="PJF138" s="18"/>
      <c r="PJG138" s="18"/>
      <c r="PJH138" s="18"/>
      <c r="PJI138" s="18"/>
      <c r="PJJ138" s="18"/>
      <c r="PJK138" s="18"/>
      <c r="PJL138" s="18"/>
      <c r="PJM138" s="18"/>
      <c r="PJN138" s="18"/>
      <c r="PJO138" s="18"/>
      <c r="PJP138" s="18"/>
      <c r="PJQ138" s="18"/>
      <c r="PJR138" s="18"/>
      <c r="PJS138" s="18"/>
      <c r="PJT138" s="18"/>
      <c r="PJU138" s="18"/>
      <c r="PJV138" s="18"/>
      <c r="PJW138" s="18"/>
      <c r="PJX138" s="18"/>
      <c r="PJY138" s="18"/>
      <c r="PJZ138" s="18"/>
      <c r="PKA138" s="18"/>
      <c r="PKB138" s="18"/>
      <c r="PKC138" s="18"/>
      <c r="PKD138" s="18"/>
      <c r="PKE138" s="18"/>
      <c r="PKF138" s="18"/>
      <c r="PKG138" s="18"/>
      <c r="PKH138" s="18"/>
      <c r="PKI138" s="18"/>
      <c r="PKJ138" s="18"/>
      <c r="PKK138" s="18"/>
      <c r="PKL138" s="18"/>
      <c r="PKM138" s="18"/>
      <c r="PKN138" s="18"/>
      <c r="PKO138" s="18"/>
      <c r="PKP138" s="18"/>
      <c r="PKQ138" s="18"/>
      <c r="PKR138" s="18"/>
      <c r="PKS138" s="18"/>
      <c r="PKT138" s="18"/>
      <c r="PKU138" s="18"/>
      <c r="PKV138" s="18"/>
      <c r="PKW138" s="18"/>
      <c r="PKX138" s="18"/>
      <c r="PKY138" s="18"/>
      <c r="PKZ138" s="18"/>
      <c r="PLA138" s="18"/>
      <c r="PLB138" s="18"/>
      <c r="PLC138" s="18"/>
      <c r="PLD138" s="18"/>
      <c r="PLE138" s="18"/>
      <c r="PLF138" s="18"/>
      <c r="PLG138" s="18"/>
      <c r="PLH138" s="18"/>
      <c r="PLI138" s="18"/>
      <c r="PLJ138" s="18"/>
      <c r="PLK138" s="18"/>
      <c r="PLL138" s="18"/>
      <c r="PLM138" s="18"/>
      <c r="PLN138" s="18"/>
      <c r="PLO138" s="18"/>
      <c r="PLP138" s="18"/>
      <c r="PLQ138" s="18"/>
      <c r="PLR138" s="18"/>
      <c r="PLS138" s="18"/>
      <c r="PLT138" s="18"/>
      <c r="PLU138" s="18"/>
      <c r="PLV138" s="18"/>
      <c r="PLW138" s="18"/>
      <c r="PLX138" s="18"/>
      <c r="PLY138" s="18"/>
      <c r="PLZ138" s="18"/>
      <c r="PMA138" s="18"/>
      <c r="PMB138" s="18"/>
      <c r="PMC138" s="18"/>
      <c r="PMD138" s="18"/>
      <c r="PME138" s="18"/>
      <c r="PMF138" s="18"/>
      <c r="PMG138" s="18"/>
      <c r="PMH138" s="18"/>
      <c r="PMI138" s="18"/>
      <c r="PMJ138" s="18"/>
      <c r="PMK138" s="18"/>
      <c r="PML138" s="18"/>
      <c r="PMM138" s="18"/>
      <c r="PMN138" s="18"/>
      <c r="PMO138" s="18"/>
      <c r="PMP138" s="18"/>
      <c r="PMQ138" s="18"/>
      <c r="PMR138" s="18"/>
      <c r="PMS138" s="18"/>
      <c r="PMT138" s="18"/>
      <c r="PMU138" s="18"/>
      <c r="PMV138" s="18"/>
      <c r="PMW138" s="18"/>
      <c r="PMX138" s="18"/>
      <c r="PMY138" s="18"/>
      <c r="PMZ138" s="18"/>
      <c r="PNA138" s="18"/>
      <c r="PNB138" s="18"/>
      <c r="PNC138" s="18"/>
      <c r="PND138" s="18"/>
      <c r="PNE138" s="18"/>
      <c r="PNF138" s="18"/>
      <c r="PNG138" s="18"/>
      <c r="PNH138" s="18"/>
      <c r="PNI138" s="18"/>
      <c r="PNJ138" s="18"/>
      <c r="PNK138" s="18"/>
      <c r="PNL138" s="18"/>
      <c r="PNM138" s="18"/>
      <c r="PNN138" s="18"/>
      <c r="PNO138" s="18"/>
      <c r="PNP138" s="18"/>
      <c r="PNQ138" s="18"/>
      <c r="PNR138" s="18"/>
      <c r="PNS138" s="18"/>
      <c r="PNT138" s="18"/>
      <c r="PNU138" s="18"/>
      <c r="PNV138" s="18"/>
      <c r="PNW138" s="18"/>
      <c r="PNX138" s="18"/>
      <c r="PNY138" s="18"/>
      <c r="PNZ138" s="18"/>
      <c r="POA138" s="18"/>
      <c r="POB138" s="18"/>
      <c r="POC138" s="18"/>
      <c r="POD138" s="18"/>
      <c r="POE138" s="18"/>
      <c r="POF138" s="18"/>
      <c r="POG138" s="18"/>
      <c r="POH138" s="18"/>
      <c r="POI138" s="18"/>
      <c r="POJ138" s="18"/>
      <c r="POK138" s="18"/>
      <c r="POL138" s="18"/>
      <c r="POM138" s="18"/>
      <c r="PON138" s="18"/>
      <c r="POO138" s="18"/>
      <c r="POP138" s="18"/>
      <c r="POQ138" s="18"/>
      <c r="POR138" s="18"/>
      <c r="POS138" s="18"/>
      <c r="POT138" s="18"/>
      <c r="POU138" s="18"/>
      <c r="POV138" s="18"/>
      <c r="POW138" s="18"/>
      <c r="POX138" s="18"/>
      <c r="POY138" s="18"/>
      <c r="POZ138" s="18"/>
      <c r="PPA138" s="18"/>
      <c r="PPB138" s="18"/>
      <c r="PPC138" s="18"/>
      <c r="PPD138" s="18"/>
      <c r="PPE138" s="18"/>
      <c r="PPF138" s="18"/>
      <c r="PPG138" s="18"/>
      <c r="PPH138" s="18"/>
      <c r="PPI138" s="18"/>
      <c r="PPJ138" s="18"/>
      <c r="PPK138" s="18"/>
      <c r="PPL138" s="18"/>
      <c r="PPM138" s="18"/>
      <c r="PPN138" s="18"/>
      <c r="PPO138" s="18"/>
      <c r="PPP138" s="18"/>
      <c r="PPQ138" s="18"/>
      <c r="PPR138" s="18"/>
      <c r="PPS138" s="18"/>
      <c r="PPT138" s="18"/>
      <c r="PPU138" s="18"/>
      <c r="PPV138" s="18"/>
      <c r="PPW138" s="18"/>
      <c r="PPX138" s="18"/>
      <c r="PPY138" s="18"/>
      <c r="PPZ138" s="18"/>
      <c r="PQA138" s="18"/>
      <c r="PQB138" s="18"/>
      <c r="PQC138" s="18"/>
      <c r="PQD138" s="18"/>
      <c r="PQE138" s="18"/>
      <c r="PQF138" s="18"/>
      <c r="PQG138" s="18"/>
      <c r="PQH138" s="18"/>
      <c r="PQI138" s="18"/>
      <c r="PQJ138" s="18"/>
      <c r="PQK138" s="18"/>
      <c r="PQL138" s="18"/>
      <c r="PQM138" s="18"/>
      <c r="PQN138" s="18"/>
      <c r="PQO138" s="18"/>
      <c r="PQP138" s="18"/>
      <c r="PQQ138" s="18"/>
      <c r="PQR138" s="18"/>
      <c r="PQS138" s="18"/>
      <c r="PQT138" s="18"/>
      <c r="PQU138" s="18"/>
      <c r="PQV138" s="18"/>
      <c r="PQW138" s="18"/>
      <c r="PQX138" s="18"/>
      <c r="PQY138" s="18"/>
      <c r="PQZ138" s="18"/>
      <c r="PRA138" s="18"/>
      <c r="PRB138" s="18"/>
      <c r="PRC138" s="18"/>
      <c r="PRD138" s="18"/>
      <c r="PRE138" s="18"/>
      <c r="PRF138" s="18"/>
      <c r="PRG138" s="18"/>
      <c r="PRH138" s="18"/>
      <c r="PRI138" s="18"/>
      <c r="PRJ138" s="18"/>
      <c r="PRK138" s="18"/>
      <c r="PRL138" s="18"/>
      <c r="PRM138" s="18"/>
      <c r="PRN138" s="18"/>
      <c r="PRO138" s="18"/>
      <c r="PRP138" s="18"/>
      <c r="PRQ138" s="18"/>
      <c r="PRR138" s="18"/>
      <c r="PRS138" s="18"/>
      <c r="PRT138" s="18"/>
      <c r="PRU138" s="18"/>
      <c r="PRV138" s="18"/>
      <c r="PRW138" s="18"/>
      <c r="PRX138" s="18"/>
      <c r="PRY138" s="18"/>
      <c r="PRZ138" s="18"/>
      <c r="PSA138" s="18"/>
      <c r="PSB138" s="18"/>
      <c r="PSC138" s="18"/>
      <c r="PSD138" s="18"/>
      <c r="PSE138" s="18"/>
      <c r="PSF138" s="18"/>
      <c r="PSG138" s="18"/>
      <c r="PSH138" s="18"/>
      <c r="PSI138" s="18"/>
      <c r="PSJ138" s="18"/>
      <c r="PSK138" s="18"/>
      <c r="PSL138" s="18"/>
      <c r="PSM138" s="18"/>
      <c r="PSN138" s="18"/>
      <c r="PSO138" s="18"/>
      <c r="PSP138" s="18"/>
      <c r="PSQ138" s="18"/>
      <c r="PSR138" s="18"/>
      <c r="PSS138" s="18"/>
      <c r="PST138" s="18"/>
      <c r="PSU138" s="18"/>
      <c r="PSV138" s="18"/>
      <c r="PSW138" s="18"/>
      <c r="PSX138" s="18"/>
      <c r="PSY138" s="18"/>
      <c r="PSZ138" s="18"/>
      <c r="PTA138" s="18"/>
      <c r="PTB138" s="18"/>
      <c r="PTC138" s="18"/>
      <c r="PTD138" s="18"/>
      <c r="PTE138" s="18"/>
      <c r="PTF138" s="18"/>
      <c r="PTG138" s="18"/>
      <c r="PTH138" s="18"/>
      <c r="PTI138" s="18"/>
      <c r="PTJ138" s="18"/>
      <c r="PTK138" s="18"/>
      <c r="PTL138" s="18"/>
      <c r="PTM138" s="18"/>
      <c r="PTN138" s="18"/>
      <c r="PTO138" s="18"/>
      <c r="PTP138" s="18"/>
      <c r="PTQ138" s="18"/>
      <c r="PTR138" s="18"/>
      <c r="PTS138" s="18"/>
      <c r="PTT138" s="18"/>
      <c r="PTU138" s="18"/>
      <c r="PTV138" s="18"/>
      <c r="PTW138" s="18"/>
      <c r="PTX138" s="18"/>
      <c r="PTY138" s="18"/>
      <c r="PTZ138" s="18"/>
      <c r="PUA138" s="18"/>
      <c r="PUB138" s="18"/>
      <c r="PUC138" s="18"/>
      <c r="PUD138" s="18"/>
      <c r="PUE138" s="18"/>
      <c r="PUF138" s="18"/>
      <c r="PUG138" s="18"/>
      <c r="PUH138" s="18"/>
      <c r="PUI138" s="18"/>
      <c r="PUJ138" s="18"/>
      <c r="PUK138" s="18"/>
      <c r="PUL138" s="18"/>
      <c r="PUM138" s="18"/>
      <c r="PUN138" s="18"/>
      <c r="PUO138" s="18"/>
      <c r="PUP138" s="18"/>
      <c r="PUQ138" s="18"/>
      <c r="PUR138" s="18"/>
      <c r="PUS138" s="18"/>
      <c r="PUT138" s="18"/>
      <c r="PUU138" s="18"/>
      <c r="PUV138" s="18"/>
      <c r="PUW138" s="18"/>
      <c r="PUX138" s="18"/>
      <c r="PUY138" s="18"/>
      <c r="PUZ138" s="18"/>
      <c r="PVA138" s="18"/>
      <c r="PVB138" s="18"/>
      <c r="PVC138" s="18"/>
      <c r="PVD138" s="18"/>
      <c r="PVE138" s="18"/>
      <c r="PVF138" s="18"/>
      <c r="PVG138" s="18"/>
      <c r="PVH138" s="18"/>
      <c r="PVI138" s="18"/>
      <c r="PVJ138" s="18"/>
      <c r="PVK138" s="18"/>
      <c r="PVL138" s="18"/>
      <c r="PVM138" s="18"/>
      <c r="PVN138" s="18"/>
      <c r="PVO138" s="18"/>
      <c r="PVP138" s="18"/>
      <c r="PVQ138" s="18"/>
      <c r="PVR138" s="18"/>
      <c r="PVS138" s="18"/>
      <c r="PVT138" s="18"/>
      <c r="PVU138" s="18"/>
      <c r="PVV138" s="18"/>
      <c r="PVW138" s="18"/>
      <c r="PVX138" s="18"/>
      <c r="PVY138" s="18"/>
      <c r="PVZ138" s="18"/>
      <c r="PWA138" s="18"/>
      <c r="PWB138" s="18"/>
      <c r="PWC138" s="18"/>
      <c r="PWD138" s="18"/>
      <c r="PWE138" s="18"/>
      <c r="PWF138" s="18"/>
      <c r="PWG138" s="18"/>
      <c r="PWH138" s="18"/>
      <c r="PWI138" s="18"/>
      <c r="PWJ138" s="18"/>
      <c r="PWK138" s="18"/>
      <c r="PWL138" s="18"/>
      <c r="PWM138" s="18"/>
      <c r="PWN138" s="18"/>
      <c r="PWO138" s="18"/>
      <c r="PWP138" s="18"/>
      <c r="PWQ138" s="18"/>
      <c r="PWR138" s="18"/>
      <c r="PWS138" s="18"/>
      <c r="PWT138" s="18"/>
      <c r="PWU138" s="18"/>
      <c r="PWV138" s="18"/>
      <c r="PWW138" s="18"/>
      <c r="PWX138" s="18"/>
      <c r="PWY138" s="18"/>
      <c r="PWZ138" s="18"/>
      <c r="PXA138" s="18"/>
      <c r="PXB138" s="18"/>
      <c r="PXC138" s="18"/>
      <c r="PXD138" s="18"/>
      <c r="PXE138" s="18"/>
      <c r="PXF138" s="18"/>
      <c r="PXG138" s="18"/>
      <c r="PXH138" s="18"/>
      <c r="PXI138" s="18"/>
      <c r="PXJ138" s="18"/>
      <c r="PXK138" s="18"/>
      <c r="PXL138" s="18"/>
      <c r="PXM138" s="18"/>
      <c r="PXN138" s="18"/>
      <c r="PXO138" s="18"/>
      <c r="PXP138" s="18"/>
      <c r="PXQ138" s="18"/>
      <c r="PXR138" s="18"/>
      <c r="PXS138" s="18"/>
      <c r="PXT138" s="18"/>
      <c r="PXU138" s="18"/>
      <c r="PXV138" s="18"/>
      <c r="PXW138" s="18"/>
      <c r="PXX138" s="18"/>
      <c r="PXY138" s="18"/>
      <c r="PXZ138" s="18"/>
      <c r="PYA138" s="18"/>
      <c r="PYB138" s="18"/>
      <c r="PYC138" s="18"/>
      <c r="PYD138" s="18"/>
      <c r="PYE138" s="18"/>
      <c r="PYF138" s="18"/>
      <c r="PYG138" s="18"/>
      <c r="PYH138" s="18"/>
      <c r="PYI138" s="18"/>
      <c r="PYJ138" s="18"/>
      <c r="PYK138" s="18"/>
      <c r="PYL138" s="18"/>
      <c r="PYM138" s="18"/>
      <c r="PYN138" s="18"/>
      <c r="PYO138" s="18"/>
      <c r="PYP138" s="18"/>
      <c r="PYQ138" s="18"/>
      <c r="PYR138" s="18"/>
      <c r="PYS138" s="18"/>
      <c r="PYT138" s="18"/>
      <c r="PYU138" s="18"/>
      <c r="PYV138" s="18"/>
      <c r="PYW138" s="18"/>
      <c r="PYX138" s="18"/>
      <c r="PYY138" s="18"/>
      <c r="PYZ138" s="18"/>
      <c r="PZA138" s="18"/>
      <c r="PZB138" s="18"/>
      <c r="PZC138" s="18"/>
      <c r="PZD138" s="18"/>
      <c r="PZE138" s="18"/>
      <c r="PZF138" s="18"/>
      <c r="PZG138" s="18"/>
      <c r="PZH138" s="18"/>
      <c r="PZI138" s="18"/>
      <c r="PZJ138" s="18"/>
      <c r="PZK138" s="18"/>
      <c r="PZL138" s="18"/>
      <c r="PZM138" s="18"/>
      <c r="PZN138" s="18"/>
      <c r="PZO138" s="18"/>
      <c r="PZP138" s="18"/>
      <c r="PZQ138" s="18"/>
      <c r="PZR138" s="18"/>
      <c r="PZS138" s="18"/>
      <c r="PZT138" s="18"/>
      <c r="PZU138" s="18"/>
      <c r="PZV138" s="18"/>
      <c r="PZW138" s="18"/>
      <c r="PZX138" s="18"/>
      <c r="PZY138" s="18"/>
      <c r="PZZ138" s="18"/>
      <c r="QAA138" s="18"/>
      <c r="QAB138" s="18"/>
      <c r="QAC138" s="18"/>
      <c r="QAD138" s="18"/>
      <c r="QAE138" s="18"/>
      <c r="QAF138" s="18"/>
      <c r="QAG138" s="18"/>
      <c r="QAH138" s="18"/>
      <c r="QAI138" s="18"/>
      <c r="QAJ138" s="18"/>
      <c r="QAK138" s="18"/>
      <c r="QAL138" s="18"/>
      <c r="QAM138" s="18"/>
      <c r="QAN138" s="18"/>
      <c r="QAO138" s="18"/>
      <c r="QAP138" s="18"/>
      <c r="QAQ138" s="18"/>
      <c r="QAR138" s="18"/>
      <c r="QAS138" s="18"/>
      <c r="QAT138" s="18"/>
      <c r="QAU138" s="18"/>
      <c r="QAV138" s="18"/>
      <c r="QAW138" s="18"/>
      <c r="QAX138" s="18"/>
      <c r="QAY138" s="18"/>
      <c r="QAZ138" s="18"/>
      <c r="QBA138" s="18"/>
      <c r="QBB138" s="18"/>
      <c r="QBC138" s="18"/>
      <c r="QBD138" s="18"/>
      <c r="QBE138" s="18"/>
      <c r="QBF138" s="18"/>
      <c r="QBG138" s="18"/>
      <c r="QBH138" s="18"/>
      <c r="QBI138" s="18"/>
      <c r="QBJ138" s="18"/>
      <c r="QBK138" s="18"/>
      <c r="QBL138" s="18"/>
      <c r="QBM138" s="18"/>
      <c r="QBN138" s="18"/>
      <c r="QBO138" s="18"/>
      <c r="QBP138" s="18"/>
      <c r="QBQ138" s="18"/>
      <c r="QBR138" s="18"/>
      <c r="QBS138" s="18"/>
      <c r="QBT138" s="18"/>
      <c r="QBU138" s="18"/>
      <c r="QBV138" s="18"/>
      <c r="QBW138" s="18"/>
      <c r="QBX138" s="18"/>
      <c r="QBY138" s="18"/>
      <c r="QBZ138" s="18"/>
      <c r="QCA138" s="18"/>
      <c r="QCB138" s="18"/>
      <c r="QCC138" s="18"/>
      <c r="QCD138" s="18"/>
      <c r="QCE138" s="18"/>
      <c r="QCF138" s="18"/>
      <c r="QCG138" s="18"/>
      <c r="QCH138" s="18"/>
      <c r="QCI138" s="18"/>
      <c r="QCJ138" s="18"/>
      <c r="QCK138" s="18"/>
      <c r="QCL138" s="18"/>
      <c r="QCM138" s="18"/>
      <c r="QCN138" s="18"/>
      <c r="QCO138" s="18"/>
      <c r="QCP138" s="18"/>
      <c r="QCQ138" s="18"/>
      <c r="QCR138" s="18"/>
      <c r="QCS138" s="18"/>
      <c r="QCT138" s="18"/>
      <c r="QCU138" s="18"/>
      <c r="QCV138" s="18"/>
      <c r="QCW138" s="18"/>
      <c r="QCX138" s="18"/>
      <c r="QCY138" s="18"/>
      <c r="QCZ138" s="18"/>
      <c r="QDA138" s="18"/>
      <c r="QDB138" s="18"/>
      <c r="QDC138" s="18"/>
      <c r="QDD138" s="18"/>
      <c r="QDE138" s="18"/>
      <c r="QDF138" s="18"/>
      <c r="QDG138" s="18"/>
      <c r="QDH138" s="18"/>
      <c r="QDI138" s="18"/>
      <c r="QDJ138" s="18"/>
      <c r="QDK138" s="18"/>
      <c r="QDL138" s="18"/>
      <c r="QDM138" s="18"/>
      <c r="QDN138" s="18"/>
      <c r="QDO138" s="18"/>
      <c r="QDP138" s="18"/>
      <c r="QDQ138" s="18"/>
      <c r="QDR138" s="18"/>
      <c r="QDS138" s="18"/>
      <c r="QDT138" s="18"/>
      <c r="QDU138" s="18"/>
      <c r="QDV138" s="18"/>
      <c r="QDW138" s="18"/>
      <c r="QDX138" s="18"/>
      <c r="QDY138" s="18"/>
      <c r="QDZ138" s="18"/>
      <c r="QEA138" s="18"/>
      <c r="QEB138" s="18"/>
      <c r="QEC138" s="18"/>
      <c r="QED138" s="18"/>
      <c r="QEE138" s="18"/>
      <c r="QEF138" s="18"/>
      <c r="QEG138" s="18"/>
      <c r="QEH138" s="18"/>
      <c r="QEI138" s="18"/>
      <c r="QEJ138" s="18"/>
      <c r="QEK138" s="18"/>
      <c r="QEL138" s="18"/>
      <c r="QEM138" s="18"/>
      <c r="QEN138" s="18"/>
      <c r="QEO138" s="18"/>
      <c r="QEP138" s="18"/>
      <c r="QEQ138" s="18"/>
      <c r="QER138" s="18"/>
      <c r="QES138" s="18"/>
      <c r="QET138" s="18"/>
      <c r="QEU138" s="18"/>
      <c r="QEV138" s="18"/>
      <c r="QEW138" s="18"/>
      <c r="QEX138" s="18"/>
      <c r="QEY138" s="18"/>
      <c r="QEZ138" s="18"/>
      <c r="QFA138" s="18"/>
      <c r="QFB138" s="18"/>
      <c r="QFC138" s="18"/>
      <c r="QFD138" s="18"/>
      <c r="QFE138" s="18"/>
      <c r="QFF138" s="18"/>
      <c r="QFG138" s="18"/>
      <c r="QFH138" s="18"/>
      <c r="QFI138" s="18"/>
      <c r="QFJ138" s="18"/>
      <c r="QFK138" s="18"/>
      <c r="QFL138" s="18"/>
      <c r="QFM138" s="18"/>
      <c r="QFN138" s="18"/>
      <c r="QFO138" s="18"/>
      <c r="QFP138" s="18"/>
      <c r="QFQ138" s="18"/>
      <c r="QFR138" s="18"/>
      <c r="QFS138" s="18"/>
      <c r="QFT138" s="18"/>
      <c r="QFU138" s="18"/>
      <c r="QFV138" s="18"/>
      <c r="QFW138" s="18"/>
      <c r="QFX138" s="18"/>
      <c r="QFY138" s="18"/>
      <c r="QFZ138" s="18"/>
      <c r="QGA138" s="18"/>
      <c r="QGB138" s="18"/>
      <c r="QGC138" s="18"/>
      <c r="QGD138" s="18"/>
      <c r="QGE138" s="18"/>
      <c r="QGF138" s="18"/>
      <c r="QGG138" s="18"/>
      <c r="QGH138" s="18"/>
      <c r="QGI138" s="18"/>
      <c r="QGJ138" s="18"/>
      <c r="QGK138" s="18"/>
      <c r="QGL138" s="18"/>
      <c r="QGM138" s="18"/>
      <c r="QGN138" s="18"/>
      <c r="QGO138" s="18"/>
      <c r="QGP138" s="18"/>
      <c r="QGQ138" s="18"/>
      <c r="QGR138" s="18"/>
      <c r="QGS138" s="18"/>
      <c r="QGT138" s="18"/>
      <c r="QGU138" s="18"/>
      <c r="QGV138" s="18"/>
      <c r="QGW138" s="18"/>
      <c r="QGX138" s="18"/>
      <c r="QGY138" s="18"/>
      <c r="QGZ138" s="18"/>
      <c r="QHA138" s="18"/>
      <c r="QHB138" s="18"/>
      <c r="QHC138" s="18"/>
      <c r="QHD138" s="18"/>
      <c r="QHE138" s="18"/>
      <c r="QHF138" s="18"/>
      <c r="QHG138" s="18"/>
      <c r="QHH138" s="18"/>
      <c r="QHI138" s="18"/>
      <c r="QHJ138" s="18"/>
      <c r="QHK138" s="18"/>
      <c r="QHL138" s="18"/>
      <c r="QHM138" s="18"/>
      <c r="QHN138" s="18"/>
      <c r="QHO138" s="18"/>
      <c r="QHP138" s="18"/>
      <c r="QHQ138" s="18"/>
      <c r="QHR138" s="18"/>
      <c r="QHS138" s="18"/>
      <c r="QHT138" s="18"/>
      <c r="QHU138" s="18"/>
      <c r="QHV138" s="18"/>
      <c r="QHW138" s="18"/>
      <c r="QHX138" s="18"/>
      <c r="QHY138" s="18"/>
      <c r="QHZ138" s="18"/>
      <c r="QIA138" s="18"/>
      <c r="QIB138" s="18"/>
      <c r="QIC138" s="18"/>
      <c r="QID138" s="18"/>
      <c r="QIE138" s="18"/>
      <c r="QIF138" s="18"/>
      <c r="QIG138" s="18"/>
      <c r="QIH138" s="18"/>
      <c r="QII138" s="18"/>
      <c r="QIJ138" s="18"/>
      <c r="QIK138" s="18"/>
      <c r="QIL138" s="18"/>
      <c r="QIM138" s="18"/>
      <c r="QIN138" s="18"/>
      <c r="QIO138" s="18"/>
      <c r="QIP138" s="18"/>
      <c r="QIQ138" s="18"/>
      <c r="QIR138" s="18"/>
      <c r="QIS138" s="18"/>
      <c r="QIT138" s="18"/>
      <c r="QIU138" s="18"/>
      <c r="QIV138" s="18"/>
      <c r="QIW138" s="18"/>
      <c r="QIX138" s="18"/>
      <c r="QIY138" s="18"/>
      <c r="QIZ138" s="18"/>
      <c r="QJA138" s="18"/>
      <c r="QJB138" s="18"/>
      <c r="QJC138" s="18"/>
      <c r="QJD138" s="18"/>
      <c r="QJE138" s="18"/>
      <c r="QJF138" s="18"/>
      <c r="QJG138" s="18"/>
      <c r="QJH138" s="18"/>
      <c r="QJI138" s="18"/>
      <c r="QJJ138" s="18"/>
      <c r="QJK138" s="18"/>
      <c r="QJL138" s="18"/>
      <c r="QJM138" s="18"/>
      <c r="QJN138" s="18"/>
      <c r="QJO138" s="18"/>
      <c r="QJP138" s="18"/>
      <c r="QJQ138" s="18"/>
      <c r="QJR138" s="18"/>
      <c r="QJS138" s="18"/>
      <c r="QJT138" s="18"/>
      <c r="QJU138" s="18"/>
      <c r="QJV138" s="18"/>
      <c r="QJW138" s="18"/>
      <c r="QJX138" s="18"/>
      <c r="QJY138" s="18"/>
      <c r="QJZ138" s="18"/>
      <c r="QKA138" s="18"/>
      <c r="QKB138" s="18"/>
      <c r="QKC138" s="18"/>
      <c r="QKD138" s="18"/>
      <c r="QKE138" s="18"/>
      <c r="QKF138" s="18"/>
      <c r="QKG138" s="18"/>
      <c r="QKH138" s="18"/>
      <c r="QKI138" s="18"/>
      <c r="QKJ138" s="18"/>
      <c r="QKK138" s="18"/>
      <c r="QKL138" s="18"/>
      <c r="QKM138" s="18"/>
      <c r="QKN138" s="18"/>
      <c r="QKO138" s="18"/>
      <c r="QKP138" s="18"/>
      <c r="QKQ138" s="18"/>
      <c r="QKR138" s="18"/>
      <c r="QKS138" s="18"/>
      <c r="QKT138" s="18"/>
      <c r="QKU138" s="18"/>
      <c r="QKV138" s="18"/>
      <c r="QKW138" s="18"/>
      <c r="QKX138" s="18"/>
      <c r="QKY138" s="18"/>
      <c r="QKZ138" s="18"/>
      <c r="QLA138" s="18"/>
      <c r="QLB138" s="18"/>
      <c r="QLC138" s="18"/>
      <c r="QLD138" s="18"/>
      <c r="QLE138" s="18"/>
      <c r="QLF138" s="18"/>
      <c r="QLG138" s="18"/>
      <c r="QLH138" s="18"/>
      <c r="QLI138" s="18"/>
      <c r="QLJ138" s="18"/>
      <c r="QLK138" s="18"/>
      <c r="QLL138" s="18"/>
      <c r="QLM138" s="18"/>
      <c r="QLN138" s="18"/>
      <c r="QLO138" s="18"/>
      <c r="QLP138" s="18"/>
      <c r="QLQ138" s="18"/>
      <c r="QLR138" s="18"/>
      <c r="QLS138" s="18"/>
      <c r="QLT138" s="18"/>
      <c r="QLU138" s="18"/>
      <c r="QLV138" s="18"/>
      <c r="QLW138" s="18"/>
      <c r="QLX138" s="18"/>
      <c r="QLY138" s="18"/>
      <c r="QLZ138" s="18"/>
      <c r="QMA138" s="18"/>
      <c r="QMB138" s="18"/>
      <c r="QMC138" s="18"/>
      <c r="QMD138" s="18"/>
      <c r="QME138" s="18"/>
      <c r="QMF138" s="18"/>
      <c r="QMG138" s="18"/>
      <c r="QMH138" s="18"/>
      <c r="QMI138" s="18"/>
      <c r="QMJ138" s="18"/>
      <c r="QMK138" s="18"/>
      <c r="QML138" s="18"/>
      <c r="QMM138" s="18"/>
      <c r="QMN138" s="18"/>
      <c r="QMO138" s="18"/>
      <c r="QMP138" s="18"/>
      <c r="QMQ138" s="18"/>
      <c r="QMR138" s="18"/>
      <c r="QMS138" s="18"/>
      <c r="QMT138" s="18"/>
      <c r="QMU138" s="18"/>
      <c r="QMV138" s="18"/>
      <c r="QMW138" s="18"/>
      <c r="QMX138" s="18"/>
      <c r="QMY138" s="18"/>
      <c r="QMZ138" s="18"/>
      <c r="QNA138" s="18"/>
      <c r="QNB138" s="18"/>
      <c r="QNC138" s="18"/>
      <c r="QND138" s="18"/>
      <c r="QNE138" s="18"/>
      <c r="QNF138" s="18"/>
      <c r="QNG138" s="18"/>
      <c r="QNH138" s="18"/>
      <c r="QNI138" s="18"/>
      <c r="QNJ138" s="18"/>
      <c r="QNK138" s="18"/>
      <c r="QNL138" s="18"/>
      <c r="QNM138" s="18"/>
      <c r="QNN138" s="18"/>
      <c r="QNO138" s="18"/>
      <c r="QNP138" s="18"/>
      <c r="QNQ138" s="18"/>
      <c r="QNR138" s="18"/>
      <c r="QNS138" s="18"/>
      <c r="QNT138" s="18"/>
      <c r="QNU138" s="18"/>
      <c r="QNV138" s="18"/>
      <c r="QNW138" s="18"/>
      <c r="QNX138" s="18"/>
      <c r="QNY138" s="18"/>
      <c r="QNZ138" s="18"/>
      <c r="QOA138" s="18"/>
      <c r="QOB138" s="18"/>
      <c r="QOC138" s="18"/>
      <c r="QOD138" s="18"/>
      <c r="QOE138" s="18"/>
      <c r="QOF138" s="18"/>
      <c r="QOG138" s="18"/>
      <c r="QOH138" s="18"/>
      <c r="QOI138" s="18"/>
      <c r="QOJ138" s="18"/>
      <c r="QOK138" s="18"/>
      <c r="QOL138" s="18"/>
      <c r="QOM138" s="18"/>
      <c r="QON138" s="18"/>
      <c r="QOO138" s="18"/>
      <c r="QOP138" s="18"/>
      <c r="QOQ138" s="18"/>
      <c r="QOR138" s="18"/>
      <c r="QOS138" s="18"/>
      <c r="QOT138" s="18"/>
      <c r="QOU138" s="18"/>
      <c r="QOV138" s="18"/>
      <c r="QOW138" s="18"/>
      <c r="QOX138" s="18"/>
      <c r="QOY138" s="18"/>
      <c r="QOZ138" s="18"/>
      <c r="QPA138" s="18"/>
      <c r="QPB138" s="18"/>
      <c r="QPC138" s="18"/>
      <c r="QPD138" s="18"/>
      <c r="QPE138" s="18"/>
      <c r="QPF138" s="18"/>
      <c r="QPG138" s="18"/>
      <c r="QPH138" s="18"/>
      <c r="QPI138" s="18"/>
      <c r="QPJ138" s="18"/>
      <c r="QPK138" s="18"/>
      <c r="QPL138" s="18"/>
      <c r="QPM138" s="18"/>
      <c r="QPN138" s="18"/>
      <c r="QPO138" s="18"/>
      <c r="QPP138" s="18"/>
      <c r="QPQ138" s="18"/>
      <c r="QPR138" s="18"/>
      <c r="QPS138" s="18"/>
      <c r="QPT138" s="18"/>
      <c r="QPU138" s="18"/>
      <c r="QPV138" s="18"/>
      <c r="QPW138" s="18"/>
      <c r="QPX138" s="18"/>
      <c r="QPY138" s="18"/>
      <c r="QPZ138" s="18"/>
      <c r="QQA138" s="18"/>
      <c r="QQB138" s="18"/>
      <c r="QQC138" s="18"/>
      <c r="QQD138" s="18"/>
      <c r="QQE138" s="18"/>
      <c r="QQF138" s="18"/>
      <c r="QQG138" s="18"/>
      <c r="QQH138" s="18"/>
      <c r="QQI138" s="18"/>
      <c r="QQJ138" s="18"/>
      <c r="QQK138" s="18"/>
      <c r="QQL138" s="18"/>
      <c r="QQM138" s="18"/>
      <c r="QQN138" s="18"/>
      <c r="QQO138" s="18"/>
      <c r="QQP138" s="18"/>
      <c r="QQQ138" s="18"/>
      <c r="QQR138" s="18"/>
      <c r="QQS138" s="18"/>
      <c r="QQT138" s="18"/>
      <c r="QQU138" s="18"/>
      <c r="QQV138" s="18"/>
      <c r="QQW138" s="18"/>
      <c r="QQX138" s="18"/>
      <c r="QQY138" s="18"/>
      <c r="QQZ138" s="18"/>
      <c r="QRA138" s="18"/>
      <c r="QRB138" s="18"/>
      <c r="QRC138" s="18"/>
      <c r="QRD138" s="18"/>
      <c r="QRE138" s="18"/>
      <c r="QRF138" s="18"/>
      <c r="QRG138" s="18"/>
      <c r="QRH138" s="18"/>
      <c r="QRI138" s="18"/>
      <c r="QRJ138" s="18"/>
      <c r="QRK138" s="18"/>
      <c r="QRL138" s="18"/>
      <c r="QRM138" s="18"/>
      <c r="QRN138" s="18"/>
      <c r="QRO138" s="18"/>
      <c r="QRP138" s="18"/>
      <c r="QRQ138" s="18"/>
      <c r="QRR138" s="18"/>
      <c r="QRS138" s="18"/>
      <c r="QRT138" s="18"/>
      <c r="QRU138" s="18"/>
      <c r="QRV138" s="18"/>
      <c r="QRW138" s="18"/>
      <c r="QRX138" s="18"/>
      <c r="QRY138" s="18"/>
      <c r="QRZ138" s="18"/>
      <c r="QSA138" s="18"/>
      <c r="QSB138" s="18"/>
      <c r="QSC138" s="18"/>
      <c r="QSD138" s="18"/>
      <c r="QSE138" s="18"/>
      <c r="QSF138" s="18"/>
      <c r="QSG138" s="18"/>
      <c r="QSH138" s="18"/>
      <c r="QSI138" s="18"/>
      <c r="QSJ138" s="18"/>
      <c r="QSK138" s="18"/>
      <c r="QSL138" s="18"/>
      <c r="QSM138" s="18"/>
      <c r="QSN138" s="18"/>
      <c r="QSO138" s="18"/>
      <c r="QSP138" s="18"/>
      <c r="QSQ138" s="18"/>
      <c r="QSR138" s="18"/>
      <c r="QSS138" s="18"/>
      <c r="QST138" s="18"/>
      <c r="QSU138" s="18"/>
      <c r="QSV138" s="18"/>
      <c r="QSW138" s="18"/>
      <c r="QSX138" s="18"/>
      <c r="QSY138" s="18"/>
      <c r="QSZ138" s="18"/>
      <c r="QTA138" s="18"/>
      <c r="QTB138" s="18"/>
      <c r="QTC138" s="18"/>
      <c r="QTD138" s="18"/>
      <c r="QTE138" s="18"/>
      <c r="QTF138" s="18"/>
      <c r="QTG138" s="18"/>
      <c r="QTH138" s="18"/>
      <c r="QTI138" s="18"/>
      <c r="QTJ138" s="18"/>
      <c r="QTK138" s="18"/>
      <c r="QTL138" s="18"/>
      <c r="QTM138" s="18"/>
      <c r="QTN138" s="18"/>
      <c r="QTO138" s="18"/>
      <c r="QTP138" s="18"/>
      <c r="QTQ138" s="18"/>
      <c r="QTR138" s="18"/>
      <c r="QTS138" s="18"/>
      <c r="QTT138" s="18"/>
      <c r="QTU138" s="18"/>
      <c r="QTV138" s="18"/>
      <c r="QTW138" s="18"/>
      <c r="QTX138" s="18"/>
      <c r="QTY138" s="18"/>
      <c r="QTZ138" s="18"/>
      <c r="QUA138" s="18"/>
      <c r="QUB138" s="18"/>
      <c r="QUC138" s="18"/>
      <c r="QUD138" s="18"/>
      <c r="QUE138" s="18"/>
      <c r="QUF138" s="18"/>
      <c r="QUG138" s="18"/>
      <c r="QUH138" s="18"/>
      <c r="QUI138" s="18"/>
      <c r="QUJ138" s="18"/>
      <c r="QUK138" s="18"/>
      <c r="QUL138" s="18"/>
      <c r="QUM138" s="18"/>
      <c r="QUN138" s="18"/>
      <c r="QUO138" s="18"/>
      <c r="QUP138" s="18"/>
      <c r="QUQ138" s="18"/>
      <c r="QUR138" s="18"/>
      <c r="QUS138" s="18"/>
      <c r="QUT138" s="18"/>
      <c r="QUU138" s="18"/>
      <c r="QUV138" s="18"/>
      <c r="QUW138" s="18"/>
      <c r="QUX138" s="18"/>
      <c r="QUY138" s="18"/>
      <c r="QUZ138" s="18"/>
      <c r="QVA138" s="18"/>
      <c r="QVB138" s="18"/>
      <c r="QVC138" s="18"/>
      <c r="QVD138" s="18"/>
      <c r="QVE138" s="18"/>
      <c r="QVF138" s="18"/>
      <c r="QVG138" s="18"/>
      <c r="QVH138" s="18"/>
      <c r="QVI138" s="18"/>
      <c r="QVJ138" s="18"/>
      <c r="QVK138" s="18"/>
      <c r="QVL138" s="18"/>
      <c r="QVM138" s="18"/>
      <c r="QVN138" s="18"/>
      <c r="QVO138" s="18"/>
      <c r="QVP138" s="18"/>
      <c r="QVQ138" s="18"/>
      <c r="QVR138" s="18"/>
      <c r="QVS138" s="18"/>
      <c r="QVT138" s="18"/>
      <c r="QVU138" s="18"/>
      <c r="QVV138" s="18"/>
      <c r="QVW138" s="18"/>
      <c r="QVX138" s="18"/>
      <c r="QVY138" s="18"/>
      <c r="QVZ138" s="18"/>
      <c r="QWA138" s="18"/>
      <c r="QWB138" s="18"/>
      <c r="QWC138" s="18"/>
      <c r="QWD138" s="18"/>
      <c r="QWE138" s="18"/>
      <c r="QWF138" s="18"/>
      <c r="QWG138" s="18"/>
      <c r="QWH138" s="18"/>
      <c r="QWI138" s="18"/>
      <c r="QWJ138" s="18"/>
      <c r="QWK138" s="18"/>
      <c r="QWL138" s="18"/>
      <c r="QWM138" s="18"/>
      <c r="QWN138" s="18"/>
      <c r="QWO138" s="18"/>
      <c r="QWP138" s="18"/>
      <c r="QWQ138" s="18"/>
      <c r="QWR138" s="18"/>
      <c r="QWS138" s="18"/>
      <c r="QWT138" s="18"/>
      <c r="QWU138" s="18"/>
      <c r="QWV138" s="18"/>
      <c r="QWW138" s="18"/>
      <c r="QWX138" s="18"/>
      <c r="QWY138" s="18"/>
      <c r="QWZ138" s="18"/>
      <c r="QXA138" s="18"/>
      <c r="QXB138" s="18"/>
      <c r="QXC138" s="18"/>
      <c r="QXD138" s="18"/>
      <c r="QXE138" s="18"/>
      <c r="QXF138" s="18"/>
      <c r="QXG138" s="18"/>
      <c r="QXH138" s="18"/>
      <c r="QXI138" s="18"/>
      <c r="QXJ138" s="18"/>
      <c r="QXK138" s="18"/>
      <c r="QXL138" s="18"/>
      <c r="QXM138" s="18"/>
      <c r="QXN138" s="18"/>
      <c r="QXO138" s="18"/>
      <c r="QXP138" s="18"/>
      <c r="QXQ138" s="18"/>
      <c r="QXR138" s="18"/>
      <c r="QXS138" s="18"/>
      <c r="QXT138" s="18"/>
      <c r="QXU138" s="18"/>
      <c r="QXV138" s="18"/>
      <c r="QXW138" s="18"/>
      <c r="QXX138" s="18"/>
      <c r="QXY138" s="18"/>
      <c r="QXZ138" s="18"/>
      <c r="QYA138" s="18"/>
      <c r="QYB138" s="18"/>
      <c r="QYC138" s="18"/>
      <c r="QYD138" s="18"/>
      <c r="QYE138" s="18"/>
      <c r="QYF138" s="18"/>
      <c r="QYG138" s="18"/>
      <c r="QYH138" s="18"/>
      <c r="QYI138" s="18"/>
      <c r="QYJ138" s="18"/>
      <c r="QYK138" s="18"/>
      <c r="QYL138" s="18"/>
      <c r="QYM138" s="18"/>
      <c r="QYN138" s="18"/>
      <c r="QYO138" s="18"/>
      <c r="QYP138" s="18"/>
      <c r="QYQ138" s="18"/>
      <c r="QYR138" s="18"/>
      <c r="QYS138" s="18"/>
      <c r="QYT138" s="18"/>
      <c r="QYU138" s="18"/>
      <c r="QYV138" s="18"/>
      <c r="QYW138" s="18"/>
      <c r="QYX138" s="18"/>
      <c r="QYY138" s="18"/>
      <c r="QYZ138" s="18"/>
      <c r="QZA138" s="18"/>
      <c r="QZB138" s="18"/>
      <c r="QZC138" s="18"/>
      <c r="QZD138" s="18"/>
      <c r="QZE138" s="18"/>
      <c r="QZF138" s="18"/>
      <c r="QZG138" s="18"/>
      <c r="QZH138" s="18"/>
      <c r="QZI138" s="18"/>
      <c r="QZJ138" s="18"/>
      <c r="QZK138" s="18"/>
      <c r="QZL138" s="18"/>
      <c r="QZM138" s="18"/>
      <c r="QZN138" s="18"/>
      <c r="QZO138" s="18"/>
      <c r="QZP138" s="18"/>
      <c r="QZQ138" s="18"/>
      <c r="QZR138" s="18"/>
      <c r="QZS138" s="18"/>
      <c r="QZT138" s="18"/>
      <c r="QZU138" s="18"/>
      <c r="QZV138" s="18"/>
      <c r="QZW138" s="18"/>
      <c r="QZX138" s="18"/>
      <c r="QZY138" s="18"/>
      <c r="QZZ138" s="18"/>
      <c r="RAA138" s="18"/>
      <c r="RAB138" s="18"/>
      <c r="RAC138" s="18"/>
      <c r="RAD138" s="18"/>
      <c r="RAE138" s="18"/>
      <c r="RAF138" s="18"/>
      <c r="RAG138" s="18"/>
      <c r="RAH138" s="18"/>
      <c r="RAI138" s="18"/>
      <c r="RAJ138" s="18"/>
      <c r="RAK138" s="18"/>
      <c r="RAL138" s="18"/>
      <c r="RAM138" s="18"/>
      <c r="RAN138" s="18"/>
      <c r="RAO138" s="18"/>
      <c r="RAP138" s="18"/>
      <c r="RAQ138" s="18"/>
      <c r="RAR138" s="18"/>
      <c r="RAS138" s="18"/>
      <c r="RAT138" s="18"/>
      <c r="RAU138" s="18"/>
      <c r="RAV138" s="18"/>
      <c r="RAW138" s="18"/>
      <c r="RAX138" s="18"/>
      <c r="RAY138" s="18"/>
      <c r="RAZ138" s="18"/>
      <c r="RBA138" s="18"/>
      <c r="RBB138" s="18"/>
      <c r="RBC138" s="18"/>
      <c r="RBD138" s="18"/>
      <c r="RBE138" s="18"/>
      <c r="RBF138" s="18"/>
      <c r="RBG138" s="18"/>
      <c r="RBH138" s="18"/>
      <c r="RBI138" s="18"/>
      <c r="RBJ138" s="18"/>
      <c r="RBK138" s="18"/>
      <c r="RBL138" s="18"/>
      <c r="RBM138" s="18"/>
      <c r="RBN138" s="18"/>
      <c r="RBO138" s="18"/>
      <c r="RBP138" s="18"/>
      <c r="RBQ138" s="18"/>
      <c r="RBR138" s="18"/>
      <c r="RBS138" s="18"/>
      <c r="RBT138" s="18"/>
      <c r="RBU138" s="18"/>
      <c r="RBV138" s="18"/>
      <c r="RBW138" s="18"/>
      <c r="RBX138" s="18"/>
      <c r="RBY138" s="18"/>
      <c r="RBZ138" s="18"/>
      <c r="RCA138" s="18"/>
      <c r="RCB138" s="18"/>
      <c r="RCC138" s="18"/>
      <c r="RCD138" s="18"/>
      <c r="RCE138" s="18"/>
      <c r="RCF138" s="18"/>
      <c r="RCG138" s="18"/>
      <c r="RCH138" s="18"/>
      <c r="RCI138" s="18"/>
      <c r="RCJ138" s="18"/>
      <c r="RCK138" s="18"/>
      <c r="RCL138" s="18"/>
      <c r="RCM138" s="18"/>
      <c r="RCN138" s="18"/>
      <c r="RCO138" s="18"/>
      <c r="RCP138" s="18"/>
      <c r="RCQ138" s="18"/>
      <c r="RCR138" s="18"/>
      <c r="RCS138" s="18"/>
      <c r="RCT138" s="18"/>
      <c r="RCU138" s="18"/>
      <c r="RCV138" s="18"/>
      <c r="RCW138" s="18"/>
      <c r="RCX138" s="18"/>
      <c r="RCY138" s="18"/>
      <c r="RCZ138" s="18"/>
      <c r="RDA138" s="18"/>
      <c r="RDB138" s="18"/>
      <c r="RDC138" s="18"/>
      <c r="RDD138" s="18"/>
      <c r="RDE138" s="18"/>
      <c r="RDF138" s="18"/>
      <c r="RDG138" s="18"/>
      <c r="RDH138" s="18"/>
      <c r="RDI138" s="18"/>
      <c r="RDJ138" s="18"/>
      <c r="RDK138" s="18"/>
      <c r="RDL138" s="18"/>
      <c r="RDM138" s="18"/>
      <c r="RDN138" s="18"/>
      <c r="RDO138" s="18"/>
      <c r="RDP138" s="18"/>
      <c r="RDQ138" s="18"/>
      <c r="RDR138" s="18"/>
      <c r="RDS138" s="18"/>
      <c r="RDT138" s="18"/>
      <c r="RDU138" s="18"/>
      <c r="RDV138" s="18"/>
      <c r="RDW138" s="18"/>
      <c r="RDX138" s="18"/>
      <c r="RDY138" s="18"/>
      <c r="RDZ138" s="18"/>
      <c r="REA138" s="18"/>
      <c r="REB138" s="18"/>
      <c r="REC138" s="18"/>
      <c r="RED138" s="18"/>
      <c r="REE138" s="18"/>
      <c r="REF138" s="18"/>
      <c r="REG138" s="18"/>
      <c r="REH138" s="18"/>
      <c r="REI138" s="18"/>
      <c r="REJ138" s="18"/>
      <c r="REK138" s="18"/>
      <c r="REL138" s="18"/>
      <c r="REM138" s="18"/>
      <c r="REN138" s="18"/>
      <c r="REO138" s="18"/>
      <c r="REP138" s="18"/>
      <c r="REQ138" s="18"/>
      <c r="RER138" s="18"/>
      <c r="RES138" s="18"/>
      <c r="RET138" s="18"/>
      <c r="REU138" s="18"/>
      <c r="REV138" s="18"/>
      <c r="REW138" s="18"/>
      <c r="REX138" s="18"/>
      <c r="REY138" s="18"/>
      <c r="REZ138" s="18"/>
      <c r="RFA138" s="18"/>
      <c r="RFB138" s="18"/>
      <c r="RFC138" s="18"/>
      <c r="RFD138" s="18"/>
      <c r="RFE138" s="18"/>
      <c r="RFF138" s="18"/>
      <c r="RFG138" s="18"/>
      <c r="RFH138" s="18"/>
      <c r="RFI138" s="18"/>
      <c r="RFJ138" s="18"/>
      <c r="RFK138" s="18"/>
      <c r="RFL138" s="18"/>
      <c r="RFM138" s="18"/>
      <c r="RFN138" s="18"/>
      <c r="RFO138" s="18"/>
      <c r="RFP138" s="18"/>
      <c r="RFQ138" s="18"/>
      <c r="RFR138" s="18"/>
      <c r="RFS138" s="18"/>
      <c r="RFT138" s="18"/>
      <c r="RFU138" s="18"/>
      <c r="RFV138" s="18"/>
      <c r="RFW138" s="18"/>
      <c r="RFX138" s="18"/>
      <c r="RFY138" s="18"/>
      <c r="RFZ138" s="18"/>
      <c r="RGA138" s="18"/>
      <c r="RGB138" s="18"/>
      <c r="RGC138" s="18"/>
      <c r="RGD138" s="18"/>
      <c r="RGE138" s="18"/>
      <c r="RGF138" s="18"/>
      <c r="RGG138" s="18"/>
      <c r="RGH138" s="18"/>
      <c r="RGI138" s="18"/>
      <c r="RGJ138" s="18"/>
      <c r="RGK138" s="18"/>
      <c r="RGL138" s="18"/>
      <c r="RGM138" s="18"/>
      <c r="RGN138" s="18"/>
      <c r="RGO138" s="18"/>
      <c r="RGP138" s="18"/>
      <c r="RGQ138" s="18"/>
      <c r="RGR138" s="18"/>
      <c r="RGS138" s="18"/>
      <c r="RGT138" s="18"/>
      <c r="RGU138" s="18"/>
      <c r="RGV138" s="18"/>
      <c r="RGW138" s="18"/>
      <c r="RGX138" s="18"/>
      <c r="RGY138" s="18"/>
      <c r="RGZ138" s="18"/>
      <c r="RHA138" s="18"/>
      <c r="RHB138" s="18"/>
      <c r="RHC138" s="18"/>
      <c r="RHD138" s="18"/>
      <c r="RHE138" s="18"/>
      <c r="RHF138" s="18"/>
      <c r="RHG138" s="18"/>
      <c r="RHH138" s="18"/>
      <c r="RHI138" s="18"/>
      <c r="RHJ138" s="18"/>
      <c r="RHK138" s="18"/>
      <c r="RHL138" s="18"/>
      <c r="RHM138" s="18"/>
      <c r="RHN138" s="18"/>
      <c r="RHO138" s="18"/>
      <c r="RHP138" s="18"/>
      <c r="RHQ138" s="18"/>
      <c r="RHR138" s="18"/>
      <c r="RHS138" s="18"/>
      <c r="RHT138" s="18"/>
      <c r="RHU138" s="18"/>
      <c r="RHV138" s="18"/>
      <c r="RHW138" s="18"/>
      <c r="RHX138" s="18"/>
      <c r="RHY138" s="18"/>
      <c r="RHZ138" s="18"/>
      <c r="RIA138" s="18"/>
      <c r="RIB138" s="18"/>
      <c r="RIC138" s="18"/>
      <c r="RID138" s="18"/>
      <c r="RIE138" s="18"/>
      <c r="RIF138" s="18"/>
      <c r="RIG138" s="18"/>
      <c r="RIH138" s="18"/>
      <c r="RII138" s="18"/>
      <c r="RIJ138" s="18"/>
      <c r="RIK138" s="18"/>
      <c r="RIL138" s="18"/>
      <c r="RIM138" s="18"/>
      <c r="RIN138" s="18"/>
      <c r="RIO138" s="18"/>
      <c r="RIP138" s="18"/>
      <c r="RIQ138" s="18"/>
      <c r="RIR138" s="18"/>
      <c r="RIS138" s="18"/>
      <c r="RIT138" s="18"/>
      <c r="RIU138" s="18"/>
      <c r="RIV138" s="18"/>
      <c r="RIW138" s="18"/>
      <c r="RIX138" s="18"/>
      <c r="RIY138" s="18"/>
      <c r="RIZ138" s="18"/>
      <c r="RJA138" s="18"/>
      <c r="RJB138" s="18"/>
      <c r="RJC138" s="18"/>
      <c r="RJD138" s="18"/>
      <c r="RJE138" s="18"/>
      <c r="RJF138" s="18"/>
      <c r="RJG138" s="18"/>
      <c r="RJH138" s="18"/>
      <c r="RJI138" s="18"/>
      <c r="RJJ138" s="18"/>
      <c r="RJK138" s="18"/>
      <c r="RJL138" s="18"/>
      <c r="RJM138" s="18"/>
      <c r="RJN138" s="18"/>
      <c r="RJO138" s="18"/>
      <c r="RJP138" s="18"/>
      <c r="RJQ138" s="18"/>
      <c r="RJR138" s="18"/>
      <c r="RJS138" s="18"/>
      <c r="RJT138" s="18"/>
      <c r="RJU138" s="18"/>
      <c r="RJV138" s="18"/>
      <c r="RJW138" s="18"/>
      <c r="RJX138" s="18"/>
      <c r="RJY138" s="18"/>
      <c r="RJZ138" s="18"/>
      <c r="RKA138" s="18"/>
      <c r="RKB138" s="18"/>
      <c r="RKC138" s="18"/>
      <c r="RKD138" s="18"/>
      <c r="RKE138" s="18"/>
      <c r="RKF138" s="18"/>
      <c r="RKG138" s="18"/>
      <c r="RKH138" s="18"/>
      <c r="RKI138" s="18"/>
      <c r="RKJ138" s="18"/>
      <c r="RKK138" s="18"/>
      <c r="RKL138" s="18"/>
      <c r="RKM138" s="18"/>
      <c r="RKN138" s="18"/>
      <c r="RKO138" s="18"/>
      <c r="RKP138" s="18"/>
      <c r="RKQ138" s="18"/>
      <c r="RKR138" s="18"/>
      <c r="RKS138" s="18"/>
      <c r="RKT138" s="18"/>
      <c r="RKU138" s="18"/>
      <c r="RKV138" s="18"/>
      <c r="RKW138" s="18"/>
      <c r="RKX138" s="18"/>
      <c r="RKY138" s="18"/>
      <c r="RKZ138" s="18"/>
      <c r="RLA138" s="18"/>
      <c r="RLB138" s="18"/>
      <c r="RLC138" s="18"/>
      <c r="RLD138" s="18"/>
      <c r="RLE138" s="18"/>
      <c r="RLF138" s="18"/>
      <c r="RLG138" s="18"/>
      <c r="RLH138" s="18"/>
      <c r="RLI138" s="18"/>
      <c r="RLJ138" s="18"/>
      <c r="RLK138" s="18"/>
      <c r="RLL138" s="18"/>
      <c r="RLM138" s="18"/>
      <c r="RLN138" s="18"/>
      <c r="RLO138" s="18"/>
      <c r="RLP138" s="18"/>
      <c r="RLQ138" s="18"/>
      <c r="RLR138" s="18"/>
      <c r="RLS138" s="18"/>
      <c r="RLT138" s="18"/>
      <c r="RLU138" s="18"/>
      <c r="RLV138" s="18"/>
      <c r="RLW138" s="18"/>
      <c r="RLX138" s="18"/>
      <c r="RLY138" s="18"/>
      <c r="RLZ138" s="18"/>
      <c r="RMA138" s="18"/>
      <c r="RMB138" s="18"/>
      <c r="RMC138" s="18"/>
      <c r="RMD138" s="18"/>
      <c r="RME138" s="18"/>
      <c r="RMF138" s="18"/>
      <c r="RMG138" s="18"/>
      <c r="RMH138" s="18"/>
      <c r="RMI138" s="18"/>
      <c r="RMJ138" s="18"/>
      <c r="RMK138" s="18"/>
      <c r="RML138" s="18"/>
      <c r="RMM138" s="18"/>
      <c r="RMN138" s="18"/>
      <c r="RMO138" s="18"/>
      <c r="RMP138" s="18"/>
      <c r="RMQ138" s="18"/>
      <c r="RMR138" s="18"/>
      <c r="RMS138" s="18"/>
      <c r="RMT138" s="18"/>
      <c r="RMU138" s="18"/>
      <c r="RMV138" s="18"/>
      <c r="RMW138" s="18"/>
      <c r="RMX138" s="18"/>
      <c r="RMY138" s="18"/>
      <c r="RMZ138" s="18"/>
      <c r="RNA138" s="18"/>
      <c r="RNB138" s="18"/>
      <c r="RNC138" s="18"/>
      <c r="RND138" s="18"/>
      <c r="RNE138" s="18"/>
      <c r="RNF138" s="18"/>
      <c r="RNG138" s="18"/>
      <c r="RNH138" s="18"/>
      <c r="RNI138" s="18"/>
      <c r="RNJ138" s="18"/>
      <c r="RNK138" s="18"/>
      <c r="RNL138" s="18"/>
      <c r="RNM138" s="18"/>
      <c r="RNN138" s="18"/>
      <c r="RNO138" s="18"/>
      <c r="RNP138" s="18"/>
      <c r="RNQ138" s="18"/>
      <c r="RNR138" s="18"/>
      <c r="RNS138" s="18"/>
      <c r="RNT138" s="18"/>
      <c r="RNU138" s="18"/>
      <c r="RNV138" s="18"/>
      <c r="RNW138" s="18"/>
      <c r="RNX138" s="18"/>
      <c r="RNY138" s="18"/>
      <c r="RNZ138" s="18"/>
      <c r="ROA138" s="18"/>
      <c r="ROB138" s="18"/>
      <c r="ROC138" s="18"/>
      <c r="ROD138" s="18"/>
      <c r="ROE138" s="18"/>
      <c r="ROF138" s="18"/>
      <c r="ROG138" s="18"/>
      <c r="ROH138" s="18"/>
      <c r="ROI138" s="18"/>
      <c r="ROJ138" s="18"/>
      <c r="ROK138" s="18"/>
      <c r="ROL138" s="18"/>
      <c r="ROM138" s="18"/>
      <c r="RON138" s="18"/>
      <c r="ROO138" s="18"/>
      <c r="ROP138" s="18"/>
      <c r="ROQ138" s="18"/>
      <c r="ROR138" s="18"/>
      <c r="ROS138" s="18"/>
      <c r="ROT138" s="18"/>
      <c r="ROU138" s="18"/>
      <c r="ROV138" s="18"/>
      <c r="ROW138" s="18"/>
      <c r="ROX138" s="18"/>
      <c r="ROY138" s="18"/>
      <c r="ROZ138" s="18"/>
      <c r="RPA138" s="18"/>
      <c r="RPB138" s="18"/>
      <c r="RPC138" s="18"/>
      <c r="RPD138" s="18"/>
      <c r="RPE138" s="18"/>
      <c r="RPF138" s="18"/>
      <c r="RPG138" s="18"/>
      <c r="RPH138" s="18"/>
      <c r="RPI138" s="18"/>
      <c r="RPJ138" s="18"/>
      <c r="RPK138" s="18"/>
      <c r="RPL138" s="18"/>
      <c r="RPM138" s="18"/>
      <c r="RPN138" s="18"/>
      <c r="RPO138" s="18"/>
      <c r="RPP138" s="18"/>
      <c r="RPQ138" s="18"/>
      <c r="RPR138" s="18"/>
      <c r="RPS138" s="18"/>
      <c r="RPT138" s="18"/>
      <c r="RPU138" s="18"/>
      <c r="RPV138" s="18"/>
      <c r="RPW138" s="18"/>
      <c r="RPX138" s="18"/>
      <c r="RPY138" s="18"/>
      <c r="RPZ138" s="18"/>
      <c r="RQA138" s="18"/>
      <c r="RQB138" s="18"/>
      <c r="RQC138" s="18"/>
      <c r="RQD138" s="18"/>
      <c r="RQE138" s="18"/>
      <c r="RQF138" s="18"/>
      <c r="RQG138" s="18"/>
      <c r="RQH138" s="18"/>
      <c r="RQI138" s="18"/>
      <c r="RQJ138" s="18"/>
      <c r="RQK138" s="18"/>
      <c r="RQL138" s="18"/>
      <c r="RQM138" s="18"/>
      <c r="RQN138" s="18"/>
      <c r="RQO138" s="18"/>
      <c r="RQP138" s="18"/>
      <c r="RQQ138" s="18"/>
      <c r="RQR138" s="18"/>
      <c r="RQS138" s="18"/>
      <c r="RQT138" s="18"/>
      <c r="RQU138" s="18"/>
      <c r="RQV138" s="18"/>
      <c r="RQW138" s="18"/>
      <c r="RQX138" s="18"/>
      <c r="RQY138" s="18"/>
      <c r="RQZ138" s="18"/>
      <c r="RRA138" s="18"/>
      <c r="RRB138" s="18"/>
      <c r="RRC138" s="18"/>
      <c r="RRD138" s="18"/>
      <c r="RRE138" s="18"/>
      <c r="RRF138" s="18"/>
      <c r="RRG138" s="18"/>
      <c r="RRH138" s="18"/>
      <c r="RRI138" s="18"/>
      <c r="RRJ138" s="18"/>
      <c r="RRK138" s="18"/>
      <c r="RRL138" s="18"/>
      <c r="RRM138" s="18"/>
      <c r="RRN138" s="18"/>
      <c r="RRO138" s="18"/>
      <c r="RRP138" s="18"/>
      <c r="RRQ138" s="18"/>
      <c r="RRR138" s="18"/>
      <c r="RRS138" s="18"/>
      <c r="RRT138" s="18"/>
      <c r="RRU138" s="18"/>
      <c r="RRV138" s="18"/>
      <c r="RRW138" s="18"/>
      <c r="RRX138" s="18"/>
      <c r="RRY138" s="18"/>
      <c r="RRZ138" s="18"/>
      <c r="RSA138" s="18"/>
      <c r="RSB138" s="18"/>
      <c r="RSC138" s="18"/>
      <c r="RSD138" s="18"/>
      <c r="RSE138" s="18"/>
      <c r="RSF138" s="18"/>
      <c r="RSG138" s="18"/>
      <c r="RSH138" s="18"/>
      <c r="RSI138" s="18"/>
      <c r="RSJ138" s="18"/>
      <c r="RSK138" s="18"/>
      <c r="RSL138" s="18"/>
      <c r="RSM138" s="18"/>
      <c r="RSN138" s="18"/>
      <c r="RSO138" s="18"/>
      <c r="RSP138" s="18"/>
      <c r="RSQ138" s="18"/>
      <c r="RSR138" s="18"/>
      <c r="RSS138" s="18"/>
      <c r="RST138" s="18"/>
      <c r="RSU138" s="18"/>
      <c r="RSV138" s="18"/>
      <c r="RSW138" s="18"/>
      <c r="RSX138" s="18"/>
      <c r="RSY138" s="18"/>
      <c r="RSZ138" s="18"/>
      <c r="RTA138" s="18"/>
      <c r="RTB138" s="18"/>
      <c r="RTC138" s="18"/>
      <c r="RTD138" s="18"/>
      <c r="RTE138" s="18"/>
      <c r="RTF138" s="18"/>
      <c r="RTG138" s="18"/>
      <c r="RTH138" s="18"/>
      <c r="RTI138" s="18"/>
      <c r="RTJ138" s="18"/>
      <c r="RTK138" s="18"/>
      <c r="RTL138" s="18"/>
      <c r="RTM138" s="18"/>
      <c r="RTN138" s="18"/>
      <c r="RTO138" s="18"/>
      <c r="RTP138" s="18"/>
      <c r="RTQ138" s="18"/>
      <c r="RTR138" s="18"/>
      <c r="RTS138" s="18"/>
      <c r="RTT138" s="18"/>
      <c r="RTU138" s="18"/>
      <c r="RTV138" s="18"/>
      <c r="RTW138" s="18"/>
      <c r="RTX138" s="18"/>
      <c r="RTY138" s="18"/>
      <c r="RTZ138" s="18"/>
      <c r="RUA138" s="18"/>
      <c r="RUB138" s="18"/>
      <c r="RUC138" s="18"/>
      <c r="RUD138" s="18"/>
      <c r="RUE138" s="18"/>
      <c r="RUF138" s="18"/>
      <c r="RUG138" s="18"/>
      <c r="RUH138" s="18"/>
      <c r="RUI138" s="18"/>
      <c r="RUJ138" s="18"/>
      <c r="RUK138" s="18"/>
      <c r="RUL138" s="18"/>
      <c r="RUM138" s="18"/>
      <c r="RUN138" s="18"/>
      <c r="RUO138" s="18"/>
      <c r="RUP138" s="18"/>
      <c r="RUQ138" s="18"/>
      <c r="RUR138" s="18"/>
      <c r="RUS138" s="18"/>
      <c r="RUT138" s="18"/>
      <c r="RUU138" s="18"/>
      <c r="RUV138" s="18"/>
      <c r="RUW138" s="18"/>
      <c r="RUX138" s="18"/>
      <c r="RUY138" s="18"/>
      <c r="RUZ138" s="18"/>
      <c r="RVA138" s="18"/>
      <c r="RVB138" s="18"/>
      <c r="RVC138" s="18"/>
      <c r="RVD138" s="18"/>
      <c r="RVE138" s="18"/>
      <c r="RVF138" s="18"/>
      <c r="RVG138" s="18"/>
      <c r="RVH138" s="18"/>
      <c r="RVI138" s="18"/>
      <c r="RVJ138" s="18"/>
      <c r="RVK138" s="18"/>
      <c r="RVL138" s="18"/>
      <c r="RVM138" s="18"/>
      <c r="RVN138" s="18"/>
      <c r="RVO138" s="18"/>
      <c r="RVP138" s="18"/>
      <c r="RVQ138" s="18"/>
      <c r="RVR138" s="18"/>
      <c r="RVS138" s="18"/>
      <c r="RVT138" s="18"/>
      <c r="RVU138" s="18"/>
      <c r="RVV138" s="18"/>
      <c r="RVW138" s="18"/>
      <c r="RVX138" s="18"/>
      <c r="RVY138" s="18"/>
      <c r="RVZ138" s="18"/>
      <c r="RWA138" s="18"/>
      <c r="RWB138" s="18"/>
      <c r="RWC138" s="18"/>
      <c r="RWD138" s="18"/>
      <c r="RWE138" s="18"/>
      <c r="RWF138" s="18"/>
      <c r="RWG138" s="18"/>
      <c r="RWH138" s="18"/>
      <c r="RWI138" s="18"/>
      <c r="RWJ138" s="18"/>
      <c r="RWK138" s="18"/>
      <c r="RWL138" s="18"/>
      <c r="RWM138" s="18"/>
      <c r="RWN138" s="18"/>
      <c r="RWO138" s="18"/>
      <c r="RWP138" s="18"/>
      <c r="RWQ138" s="18"/>
      <c r="RWR138" s="18"/>
      <c r="RWS138" s="18"/>
      <c r="RWT138" s="18"/>
      <c r="RWU138" s="18"/>
      <c r="RWV138" s="18"/>
      <c r="RWW138" s="18"/>
      <c r="RWX138" s="18"/>
      <c r="RWY138" s="18"/>
      <c r="RWZ138" s="18"/>
      <c r="RXA138" s="18"/>
      <c r="RXB138" s="18"/>
      <c r="RXC138" s="18"/>
      <c r="RXD138" s="18"/>
      <c r="RXE138" s="18"/>
      <c r="RXF138" s="18"/>
      <c r="RXG138" s="18"/>
      <c r="RXH138" s="18"/>
      <c r="RXI138" s="18"/>
      <c r="RXJ138" s="18"/>
      <c r="RXK138" s="18"/>
      <c r="RXL138" s="18"/>
      <c r="RXM138" s="18"/>
      <c r="RXN138" s="18"/>
      <c r="RXO138" s="18"/>
      <c r="RXP138" s="18"/>
      <c r="RXQ138" s="18"/>
      <c r="RXR138" s="18"/>
      <c r="RXS138" s="18"/>
      <c r="RXT138" s="18"/>
      <c r="RXU138" s="18"/>
      <c r="RXV138" s="18"/>
      <c r="RXW138" s="18"/>
      <c r="RXX138" s="18"/>
      <c r="RXY138" s="18"/>
      <c r="RXZ138" s="18"/>
      <c r="RYA138" s="18"/>
      <c r="RYB138" s="18"/>
      <c r="RYC138" s="18"/>
      <c r="RYD138" s="18"/>
      <c r="RYE138" s="18"/>
      <c r="RYF138" s="18"/>
      <c r="RYG138" s="18"/>
      <c r="RYH138" s="18"/>
      <c r="RYI138" s="18"/>
      <c r="RYJ138" s="18"/>
      <c r="RYK138" s="18"/>
      <c r="RYL138" s="18"/>
      <c r="RYM138" s="18"/>
      <c r="RYN138" s="18"/>
      <c r="RYO138" s="18"/>
      <c r="RYP138" s="18"/>
      <c r="RYQ138" s="18"/>
      <c r="RYR138" s="18"/>
      <c r="RYS138" s="18"/>
      <c r="RYT138" s="18"/>
      <c r="RYU138" s="18"/>
      <c r="RYV138" s="18"/>
      <c r="RYW138" s="18"/>
      <c r="RYX138" s="18"/>
      <c r="RYY138" s="18"/>
      <c r="RYZ138" s="18"/>
      <c r="RZA138" s="18"/>
      <c r="RZB138" s="18"/>
      <c r="RZC138" s="18"/>
      <c r="RZD138" s="18"/>
      <c r="RZE138" s="18"/>
      <c r="RZF138" s="18"/>
      <c r="RZG138" s="18"/>
      <c r="RZH138" s="18"/>
      <c r="RZI138" s="18"/>
      <c r="RZJ138" s="18"/>
      <c r="RZK138" s="18"/>
      <c r="RZL138" s="18"/>
      <c r="RZM138" s="18"/>
      <c r="RZN138" s="18"/>
      <c r="RZO138" s="18"/>
      <c r="RZP138" s="18"/>
      <c r="RZQ138" s="18"/>
      <c r="RZR138" s="18"/>
      <c r="RZS138" s="18"/>
      <c r="RZT138" s="18"/>
      <c r="RZU138" s="18"/>
      <c r="RZV138" s="18"/>
      <c r="RZW138" s="18"/>
      <c r="RZX138" s="18"/>
      <c r="RZY138" s="18"/>
      <c r="RZZ138" s="18"/>
      <c r="SAA138" s="18"/>
      <c r="SAB138" s="18"/>
      <c r="SAC138" s="18"/>
      <c r="SAD138" s="18"/>
      <c r="SAE138" s="18"/>
      <c r="SAF138" s="18"/>
      <c r="SAG138" s="18"/>
      <c r="SAH138" s="18"/>
      <c r="SAI138" s="18"/>
      <c r="SAJ138" s="18"/>
      <c r="SAK138" s="18"/>
      <c r="SAL138" s="18"/>
      <c r="SAM138" s="18"/>
      <c r="SAN138" s="18"/>
      <c r="SAO138" s="18"/>
      <c r="SAP138" s="18"/>
      <c r="SAQ138" s="18"/>
      <c r="SAR138" s="18"/>
      <c r="SAS138" s="18"/>
      <c r="SAT138" s="18"/>
      <c r="SAU138" s="18"/>
      <c r="SAV138" s="18"/>
      <c r="SAW138" s="18"/>
      <c r="SAX138" s="18"/>
      <c r="SAY138" s="18"/>
      <c r="SAZ138" s="18"/>
      <c r="SBA138" s="18"/>
      <c r="SBB138" s="18"/>
      <c r="SBC138" s="18"/>
      <c r="SBD138" s="18"/>
      <c r="SBE138" s="18"/>
      <c r="SBF138" s="18"/>
      <c r="SBG138" s="18"/>
      <c r="SBH138" s="18"/>
      <c r="SBI138" s="18"/>
      <c r="SBJ138" s="18"/>
      <c r="SBK138" s="18"/>
      <c r="SBL138" s="18"/>
      <c r="SBM138" s="18"/>
      <c r="SBN138" s="18"/>
      <c r="SBO138" s="18"/>
      <c r="SBP138" s="18"/>
      <c r="SBQ138" s="18"/>
      <c r="SBR138" s="18"/>
      <c r="SBS138" s="18"/>
      <c r="SBT138" s="18"/>
      <c r="SBU138" s="18"/>
      <c r="SBV138" s="18"/>
      <c r="SBW138" s="18"/>
      <c r="SBX138" s="18"/>
      <c r="SBY138" s="18"/>
      <c r="SBZ138" s="18"/>
      <c r="SCA138" s="18"/>
      <c r="SCB138" s="18"/>
      <c r="SCC138" s="18"/>
      <c r="SCD138" s="18"/>
      <c r="SCE138" s="18"/>
      <c r="SCF138" s="18"/>
      <c r="SCG138" s="18"/>
      <c r="SCH138" s="18"/>
      <c r="SCI138" s="18"/>
      <c r="SCJ138" s="18"/>
      <c r="SCK138" s="18"/>
      <c r="SCL138" s="18"/>
      <c r="SCM138" s="18"/>
      <c r="SCN138" s="18"/>
      <c r="SCO138" s="18"/>
      <c r="SCP138" s="18"/>
      <c r="SCQ138" s="18"/>
      <c r="SCR138" s="18"/>
      <c r="SCS138" s="18"/>
      <c r="SCT138" s="18"/>
      <c r="SCU138" s="18"/>
      <c r="SCV138" s="18"/>
      <c r="SCW138" s="18"/>
      <c r="SCX138" s="18"/>
      <c r="SCY138" s="18"/>
      <c r="SCZ138" s="18"/>
      <c r="SDA138" s="18"/>
      <c r="SDB138" s="18"/>
      <c r="SDC138" s="18"/>
      <c r="SDD138" s="18"/>
      <c r="SDE138" s="18"/>
      <c r="SDF138" s="18"/>
      <c r="SDG138" s="18"/>
      <c r="SDH138" s="18"/>
      <c r="SDI138" s="18"/>
      <c r="SDJ138" s="18"/>
      <c r="SDK138" s="18"/>
      <c r="SDL138" s="18"/>
      <c r="SDM138" s="18"/>
      <c r="SDN138" s="18"/>
      <c r="SDO138" s="18"/>
      <c r="SDP138" s="18"/>
      <c r="SDQ138" s="18"/>
      <c r="SDR138" s="18"/>
      <c r="SDS138" s="18"/>
      <c r="SDT138" s="18"/>
      <c r="SDU138" s="18"/>
      <c r="SDV138" s="18"/>
      <c r="SDW138" s="18"/>
      <c r="SDX138" s="18"/>
      <c r="SDY138" s="18"/>
      <c r="SDZ138" s="18"/>
      <c r="SEA138" s="18"/>
      <c r="SEB138" s="18"/>
      <c r="SEC138" s="18"/>
      <c r="SED138" s="18"/>
      <c r="SEE138" s="18"/>
      <c r="SEF138" s="18"/>
      <c r="SEG138" s="18"/>
      <c r="SEH138" s="18"/>
      <c r="SEI138" s="18"/>
      <c r="SEJ138" s="18"/>
      <c r="SEK138" s="18"/>
      <c r="SEL138" s="18"/>
      <c r="SEM138" s="18"/>
      <c r="SEN138" s="18"/>
      <c r="SEO138" s="18"/>
      <c r="SEP138" s="18"/>
      <c r="SEQ138" s="18"/>
      <c r="SER138" s="18"/>
      <c r="SES138" s="18"/>
      <c r="SET138" s="18"/>
      <c r="SEU138" s="18"/>
      <c r="SEV138" s="18"/>
      <c r="SEW138" s="18"/>
      <c r="SEX138" s="18"/>
      <c r="SEY138" s="18"/>
      <c r="SEZ138" s="18"/>
      <c r="SFA138" s="18"/>
      <c r="SFB138" s="18"/>
      <c r="SFC138" s="18"/>
      <c r="SFD138" s="18"/>
      <c r="SFE138" s="18"/>
      <c r="SFF138" s="18"/>
      <c r="SFG138" s="18"/>
      <c r="SFH138" s="18"/>
      <c r="SFI138" s="18"/>
      <c r="SFJ138" s="18"/>
      <c r="SFK138" s="18"/>
      <c r="SFL138" s="18"/>
      <c r="SFM138" s="18"/>
      <c r="SFN138" s="18"/>
      <c r="SFO138" s="18"/>
      <c r="SFP138" s="18"/>
      <c r="SFQ138" s="18"/>
      <c r="SFR138" s="18"/>
      <c r="SFS138" s="18"/>
      <c r="SFT138" s="18"/>
      <c r="SFU138" s="18"/>
      <c r="SFV138" s="18"/>
      <c r="SFW138" s="18"/>
      <c r="SFX138" s="18"/>
      <c r="SFY138" s="18"/>
      <c r="SFZ138" s="18"/>
      <c r="SGA138" s="18"/>
      <c r="SGB138" s="18"/>
      <c r="SGC138" s="18"/>
      <c r="SGD138" s="18"/>
      <c r="SGE138" s="18"/>
      <c r="SGF138" s="18"/>
      <c r="SGG138" s="18"/>
      <c r="SGH138" s="18"/>
      <c r="SGI138" s="18"/>
      <c r="SGJ138" s="18"/>
      <c r="SGK138" s="18"/>
      <c r="SGL138" s="18"/>
      <c r="SGM138" s="18"/>
      <c r="SGN138" s="18"/>
      <c r="SGO138" s="18"/>
      <c r="SGP138" s="18"/>
      <c r="SGQ138" s="18"/>
      <c r="SGR138" s="18"/>
      <c r="SGS138" s="18"/>
      <c r="SGT138" s="18"/>
      <c r="SGU138" s="18"/>
      <c r="SGV138" s="18"/>
      <c r="SGW138" s="18"/>
      <c r="SGX138" s="18"/>
      <c r="SGY138" s="18"/>
      <c r="SGZ138" s="18"/>
      <c r="SHA138" s="18"/>
      <c r="SHB138" s="18"/>
      <c r="SHC138" s="18"/>
      <c r="SHD138" s="18"/>
      <c r="SHE138" s="18"/>
      <c r="SHF138" s="18"/>
      <c r="SHG138" s="18"/>
      <c r="SHH138" s="18"/>
      <c r="SHI138" s="18"/>
      <c r="SHJ138" s="18"/>
      <c r="SHK138" s="18"/>
      <c r="SHL138" s="18"/>
      <c r="SHM138" s="18"/>
      <c r="SHN138" s="18"/>
      <c r="SHO138" s="18"/>
      <c r="SHP138" s="18"/>
      <c r="SHQ138" s="18"/>
      <c r="SHR138" s="18"/>
      <c r="SHS138" s="18"/>
      <c r="SHT138" s="18"/>
      <c r="SHU138" s="18"/>
      <c r="SHV138" s="18"/>
      <c r="SHW138" s="18"/>
      <c r="SHX138" s="18"/>
      <c r="SHY138" s="18"/>
      <c r="SHZ138" s="18"/>
      <c r="SIA138" s="18"/>
      <c r="SIB138" s="18"/>
      <c r="SIC138" s="18"/>
      <c r="SID138" s="18"/>
      <c r="SIE138" s="18"/>
      <c r="SIF138" s="18"/>
      <c r="SIG138" s="18"/>
      <c r="SIH138" s="18"/>
      <c r="SII138" s="18"/>
      <c r="SIJ138" s="18"/>
      <c r="SIK138" s="18"/>
      <c r="SIL138" s="18"/>
      <c r="SIM138" s="18"/>
      <c r="SIN138" s="18"/>
      <c r="SIO138" s="18"/>
      <c r="SIP138" s="18"/>
      <c r="SIQ138" s="18"/>
      <c r="SIR138" s="18"/>
      <c r="SIS138" s="18"/>
      <c r="SIT138" s="18"/>
      <c r="SIU138" s="18"/>
      <c r="SIV138" s="18"/>
      <c r="SIW138" s="18"/>
      <c r="SIX138" s="18"/>
      <c r="SIY138" s="18"/>
      <c r="SIZ138" s="18"/>
      <c r="SJA138" s="18"/>
      <c r="SJB138" s="18"/>
      <c r="SJC138" s="18"/>
      <c r="SJD138" s="18"/>
      <c r="SJE138" s="18"/>
      <c r="SJF138" s="18"/>
      <c r="SJG138" s="18"/>
      <c r="SJH138" s="18"/>
      <c r="SJI138" s="18"/>
      <c r="SJJ138" s="18"/>
      <c r="SJK138" s="18"/>
      <c r="SJL138" s="18"/>
      <c r="SJM138" s="18"/>
      <c r="SJN138" s="18"/>
      <c r="SJO138" s="18"/>
      <c r="SJP138" s="18"/>
      <c r="SJQ138" s="18"/>
      <c r="SJR138" s="18"/>
      <c r="SJS138" s="18"/>
      <c r="SJT138" s="18"/>
      <c r="SJU138" s="18"/>
      <c r="SJV138" s="18"/>
      <c r="SJW138" s="18"/>
      <c r="SJX138" s="18"/>
      <c r="SJY138" s="18"/>
      <c r="SJZ138" s="18"/>
      <c r="SKA138" s="18"/>
      <c r="SKB138" s="18"/>
      <c r="SKC138" s="18"/>
      <c r="SKD138" s="18"/>
      <c r="SKE138" s="18"/>
      <c r="SKF138" s="18"/>
      <c r="SKG138" s="18"/>
      <c r="SKH138" s="18"/>
      <c r="SKI138" s="18"/>
      <c r="SKJ138" s="18"/>
      <c r="SKK138" s="18"/>
      <c r="SKL138" s="18"/>
      <c r="SKM138" s="18"/>
      <c r="SKN138" s="18"/>
      <c r="SKO138" s="18"/>
      <c r="SKP138" s="18"/>
      <c r="SKQ138" s="18"/>
      <c r="SKR138" s="18"/>
      <c r="SKS138" s="18"/>
      <c r="SKT138" s="18"/>
      <c r="SKU138" s="18"/>
      <c r="SKV138" s="18"/>
      <c r="SKW138" s="18"/>
      <c r="SKX138" s="18"/>
      <c r="SKY138" s="18"/>
      <c r="SKZ138" s="18"/>
      <c r="SLA138" s="18"/>
      <c r="SLB138" s="18"/>
      <c r="SLC138" s="18"/>
      <c r="SLD138" s="18"/>
      <c r="SLE138" s="18"/>
      <c r="SLF138" s="18"/>
      <c r="SLG138" s="18"/>
      <c r="SLH138" s="18"/>
      <c r="SLI138" s="18"/>
      <c r="SLJ138" s="18"/>
      <c r="SLK138" s="18"/>
      <c r="SLL138" s="18"/>
      <c r="SLM138" s="18"/>
      <c r="SLN138" s="18"/>
      <c r="SLO138" s="18"/>
      <c r="SLP138" s="18"/>
      <c r="SLQ138" s="18"/>
      <c r="SLR138" s="18"/>
      <c r="SLS138" s="18"/>
      <c r="SLT138" s="18"/>
      <c r="SLU138" s="18"/>
      <c r="SLV138" s="18"/>
      <c r="SLW138" s="18"/>
      <c r="SLX138" s="18"/>
      <c r="SLY138" s="18"/>
      <c r="SLZ138" s="18"/>
      <c r="SMA138" s="18"/>
      <c r="SMB138" s="18"/>
      <c r="SMC138" s="18"/>
      <c r="SMD138" s="18"/>
      <c r="SME138" s="18"/>
      <c r="SMF138" s="18"/>
      <c r="SMG138" s="18"/>
      <c r="SMH138" s="18"/>
      <c r="SMI138" s="18"/>
      <c r="SMJ138" s="18"/>
      <c r="SMK138" s="18"/>
      <c r="SML138" s="18"/>
      <c r="SMM138" s="18"/>
      <c r="SMN138" s="18"/>
      <c r="SMO138" s="18"/>
      <c r="SMP138" s="18"/>
      <c r="SMQ138" s="18"/>
      <c r="SMR138" s="18"/>
      <c r="SMS138" s="18"/>
      <c r="SMT138" s="18"/>
      <c r="SMU138" s="18"/>
      <c r="SMV138" s="18"/>
      <c r="SMW138" s="18"/>
      <c r="SMX138" s="18"/>
      <c r="SMY138" s="18"/>
      <c r="SMZ138" s="18"/>
      <c r="SNA138" s="18"/>
      <c r="SNB138" s="18"/>
      <c r="SNC138" s="18"/>
      <c r="SND138" s="18"/>
      <c r="SNE138" s="18"/>
      <c r="SNF138" s="18"/>
      <c r="SNG138" s="18"/>
      <c r="SNH138" s="18"/>
      <c r="SNI138" s="18"/>
      <c r="SNJ138" s="18"/>
      <c r="SNK138" s="18"/>
      <c r="SNL138" s="18"/>
      <c r="SNM138" s="18"/>
      <c r="SNN138" s="18"/>
      <c r="SNO138" s="18"/>
      <c r="SNP138" s="18"/>
      <c r="SNQ138" s="18"/>
      <c r="SNR138" s="18"/>
      <c r="SNS138" s="18"/>
      <c r="SNT138" s="18"/>
      <c r="SNU138" s="18"/>
      <c r="SNV138" s="18"/>
      <c r="SNW138" s="18"/>
      <c r="SNX138" s="18"/>
      <c r="SNY138" s="18"/>
      <c r="SNZ138" s="18"/>
      <c r="SOA138" s="18"/>
      <c r="SOB138" s="18"/>
      <c r="SOC138" s="18"/>
      <c r="SOD138" s="18"/>
      <c r="SOE138" s="18"/>
      <c r="SOF138" s="18"/>
      <c r="SOG138" s="18"/>
      <c r="SOH138" s="18"/>
      <c r="SOI138" s="18"/>
      <c r="SOJ138" s="18"/>
      <c r="SOK138" s="18"/>
      <c r="SOL138" s="18"/>
      <c r="SOM138" s="18"/>
      <c r="SON138" s="18"/>
      <c r="SOO138" s="18"/>
      <c r="SOP138" s="18"/>
      <c r="SOQ138" s="18"/>
      <c r="SOR138" s="18"/>
      <c r="SOS138" s="18"/>
      <c r="SOT138" s="18"/>
      <c r="SOU138" s="18"/>
      <c r="SOV138" s="18"/>
      <c r="SOW138" s="18"/>
      <c r="SOX138" s="18"/>
      <c r="SOY138" s="18"/>
      <c r="SOZ138" s="18"/>
      <c r="SPA138" s="18"/>
      <c r="SPB138" s="18"/>
      <c r="SPC138" s="18"/>
      <c r="SPD138" s="18"/>
      <c r="SPE138" s="18"/>
      <c r="SPF138" s="18"/>
      <c r="SPG138" s="18"/>
      <c r="SPH138" s="18"/>
      <c r="SPI138" s="18"/>
      <c r="SPJ138" s="18"/>
      <c r="SPK138" s="18"/>
      <c r="SPL138" s="18"/>
      <c r="SPM138" s="18"/>
      <c r="SPN138" s="18"/>
      <c r="SPO138" s="18"/>
      <c r="SPP138" s="18"/>
      <c r="SPQ138" s="18"/>
      <c r="SPR138" s="18"/>
      <c r="SPS138" s="18"/>
      <c r="SPT138" s="18"/>
      <c r="SPU138" s="18"/>
      <c r="SPV138" s="18"/>
      <c r="SPW138" s="18"/>
      <c r="SPX138" s="18"/>
      <c r="SPY138" s="18"/>
      <c r="SPZ138" s="18"/>
      <c r="SQA138" s="18"/>
      <c r="SQB138" s="18"/>
      <c r="SQC138" s="18"/>
      <c r="SQD138" s="18"/>
      <c r="SQE138" s="18"/>
      <c r="SQF138" s="18"/>
      <c r="SQG138" s="18"/>
      <c r="SQH138" s="18"/>
      <c r="SQI138" s="18"/>
      <c r="SQJ138" s="18"/>
      <c r="SQK138" s="18"/>
      <c r="SQL138" s="18"/>
      <c r="SQM138" s="18"/>
      <c r="SQN138" s="18"/>
      <c r="SQO138" s="18"/>
      <c r="SQP138" s="18"/>
      <c r="SQQ138" s="18"/>
      <c r="SQR138" s="18"/>
      <c r="SQS138" s="18"/>
      <c r="SQT138" s="18"/>
      <c r="SQU138" s="18"/>
      <c r="SQV138" s="18"/>
      <c r="SQW138" s="18"/>
      <c r="SQX138" s="18"/>
      <c r="SQY138" s="18"/>
      <c r="SQZ138" s="18"/>
      <c r="SRA138" s="18"/>
      <c r="SRB138" s="18"/>
      <c r="SRC138" s="18"/>
      <c r="SRD138" s="18"/>
      <c r="SRE138" s="18"/>
      <c r="SRF138" s="18"/>
      <c r="SRG138" s="18"/>
      <c r="SRH138" s="18"/>
      <c r="SRI138" s="18"/>
      <c r="SRJ138" s="18"/>
      <c r="SRK138" s="18"/>
      <c r="SRL138" s="18"/>
      <c r="SRM138" s="18"/>
      <c r="SRN138" s="18"/>
      <c r="SRO138" s="18"/>
      <c r="SRP138" s="18"/>
      <c r="SRQ138" s="18"/>
      <c r="SRR138" s="18"/>
      <c r="SRS138" s="18"/>
      <c r="SRT138" s="18"/>
      <c r="SRU138" s="18"/>
      <c r="SRV138" s="18"/>
      <c r="SRW138" s="18"/>
      <c r="SRX138" s="18"/>
      <c r="SRY138" s="18"/>
      <c r="SRZ138" s="18"/>
      <c r="SSA138" s="18"/>
      <c r="SSB138" s="18"/>
      <c r="SSC138" s="18"/>
      <c r="SSD138" s="18"/>
      <c r="SSE138" s="18"/>
      <c r="SSF138" s="18"/>
      <c r="SSG138" s="18"/>
      <c r="SSH138" s="18"/>
      <c r="SSI138" s="18"/>
      <c r="SSJ138" s="18"/>
      <c r="SSK138" s="18"/>
      <c r="SSL138" s="18"/>
      <c r="SSM138" s="18"/>
      <c r="SSN138" s="18"/>
      <c r="SSO138" s="18"/>
      <c r="SSP138" s="18"/>
      <c r="SSQ138" s="18"/>
      <c r="SSR138" s="18"/>
      <c r="SSS138" s="18"/>
      <c r="SST138" s="18"/>
      <c r="SSU138" s="18"/>
      <c r="SSV138" s="18"/>
      <c r="SSW138" s="18"/>
      <c r="SSX138" s="18"/>
      <c r="SSY138" s="18"/>
      <c r="SSZ138" s="18"/>
      <c r="STA138" s="18"/>
      <c r="STB138" s="18"/>
      <c r="STC138" s="18"/>
      <c r="STD138" s="18"/>
      <c r="STE138" s="18"/>
      <c r="STF138" s="18"/>
      <c r="STG138" s="18"/>
      <c r="STH138" s="18"/>
      <c r="STI138" s="18"/>
      <c r="STJ138" s="18"/>
      <c r="STK138" s="18"/>
      <c r="STL138" s="18"/>
      <c r="STM138" s="18"/>
      <c r="STN138" s="18"/>
      <c r="STO138" s="18"/>
      <c r="STP138" s="18"/>
      <c r="STQ138" s="18"/>
      <c r="STR138" s="18"/>
      <c r="STS138" s="18"/>
      <c r="STT138" s="18"/>
      <c r="STU138" s="18"/>
      <c r="STV138" s="18"/>
      <c r="STW138" s="18"/>
      <c r="STX138" s="18"/>
      <c r="STY138" s="18"/>
      <c r="STZ138" s="18"/>
      <c r="SUA138" s="18"/>
      <c r="SUB138" s="18"/>
      <c r="SUC138" s="18"/>
      <c r="SUD138" s="18"/>
      <c r="SUE138" s="18"/>
      <c r="SUF138" s="18"/>
      <c r="SUG138" s="18"/>
      <c r="SUH138" s="18"/>
      <c r="SUI138" s="18"/>
      <c r="SUJ138" s="18"/>
      <c r="SUK138" s="18"/>
      <c r="SUL138" s="18"/>
      <c r="SUM138" s="18"/>
      <c r="SUN138" s="18"/>
      <c r="SUO138" s="18"/>
      <c r="SUP138" s="18"/>
      <c r="SUQ138" s="18"/>
      <c r="SUR138" s="18"/>
      <c r="SUS138" s="18"/>
      <c r="SUT138" s="18"/>
      <c r="SUU138" s="18"/>
      <c r="SUV138" s="18"/>
      <c r="SUW138" s="18"/>
      <c r="SUX138" s="18"/>
      <c r="SUY138" s="18"/>
      <c r="SUZ138" s="18"/>
      <c r="SVA138" s="18"/>
      <c r="SVB138" s="18"/>
      <c r="SVC138" s="18"/>
      <c r="SVD138" s="18"/>
      <c r="SVE138" s="18"/>
      <c r="SVF138" s="18"/>
      <c r="SVG138" s="18"/>
      <c r="SVH138" s="18"/>
      <c r="SVI138" s="18"/>
      <c r="SVJ138" s="18"/>
      <c r="SVK138" s="18"/>
      <c r="SVL138" s="18"/>
      <c r="SVM138" s="18"/>
      <c r="SVN138" s="18"/>
      <c r="SVO138" s="18"/>
      <c r="SVP138" s="18"/>
      <c r="SVQ138" s="18"/>
      <c r="SVR138" s="18"/>
      <c r="SVS138" s="18"/>
      <c r="SVT138" s="18"/>
      <c r="SVU138" s="18"/>
      <c r="SVV138" s="18"/>
      <c r="SVW138" s="18"/>
      <c r="SVX138" s="18"/>
      <c r="SVY138" s="18"/>
      <c r="SVZ138" s="18"/>
      <c r="SWA138" s="18"/>
      <c r="SWB138" s="18"/>
      <c r="SWC138" s="18"/>
      <c r="SWD138" s="18"/>
      <c r="SWE138" s="18"/>
      <c r="SWF138" s="18"/>
      <c r="SWG138" s="18"/>
      <c r="SWH138" s="18"/>
      <c r="SWI138" s="18"/>
      <c r="SWJ138" s="18"/>
      <c r="SWK138" s="18"/>
      <c r="SWL138" s="18"/>
      <c r="SWM138" s="18"/>
      <c r="SWN138" s="18"/>
      <c r="SWO138" s="18"/>
      <c r="SWP138" s="18"/>
      <c r="SWQ138" s="18"/>
      <c r="SWR138" s="18"/>
      <c r="SWS138" s="18"/>
      <c r="SWT138" s="18"/>
      <c r="SWU138" s="18"/>
      <c r="SWV138" s="18"/>
      <c r="SWW138" s="18"/>
      <c r="SWX138" s="18"/>
      <c r="SWY138" s="18"/>
      <c r="SWZ138" s="18"/>
      <c r="SXA138" s="18"/>
      <c r="SXB138" s="18"/>
      <c r="SXC138" s="18"/>
      <c r="SXD138" s="18"/>
      <c r="SXE138" s="18"/>
      <c r="SXF138" s="18"/>
      <c r="SXG138" s="18"/>
      <c r="SXH138" s="18"/>
      <c r="SXI138" s="18"/>
      <c r="SXJ138" s="18"/>
      <c r="SXK138" s="18"/>
      <c r="SXL138" s="18"/>
      <c r="SXM138" s="18"/>
      <c r="SXN138" s="18"/>
      <c r="SXO138" s="18"/>
      <c r="SXP138" s="18"/>
      <c r="SXQ138" s="18"/>
      <c r="SXR138" s="18"/>
      <c r="SXS138" s="18"/>
      <c r="SXT138" s="18"/>
      <c r="SXU138" s="18"/>
      <c r="SXV138" s="18"/>
      <c r="SXW138" s="18"/>
      <c r="SXX138" s="18"/>
      <c r="SXY138" s="18"/>
      <c r="SXZ138" s="18"/>
      <c r="SYA138" s="18"/>
      <c r="SYB138" s="18"/>
      <c r="SYC138" s="18"/>
      <c r="SYD138" s="18"/>
      <c r="SYE138" s="18"/>
      <c r="SYF138" s="18"/>
      <c r="SYG138" s="18"/>
      <c r="SYH138" s="18"/>
      <c r="SYI138" s="18"/>
      <c r="SYJ138" s="18"/>
      <c r="SYK138" s="18"/>
      <c r="SYL138" s="18"/>
      <c r="SYM138" s="18"/>
      <c r="SYN138" s="18"/>
      <c r="SYO138" s="18"/>
      <c r="SYP138" s="18"/>
      <c r="SYQ138" s="18"/>
      <c r="SYR138" s="18"/>
      <c r="SYS138" s="18"/>
      <c r="SYT138" s="18"/>
      <c r="SYU138" s="18"/>
      <c r="SYV138" s="18"/>
      <c r="SYW138" s="18"/>
      <c r="SYX138" s="18"/>
      <c r="SYY138" s="18"/>
      <c r="SYZ138" s="18"/>
      <c r="SZA138" s="18"/>
      <c r="SZB138" s="18"/>
      <c r="SZC138" s="18"/>
      <c r="SZD138" s="18"/>
      <c r="SZE138" s="18"/>
      <c r="SZF138" s="18"/>
      <c r="SZG138" s="18"/>
      <c r="SZH138" s="18"/>
      <c r="SZI138" s="18"/>
      <c r="SZJ138" s="18"/>
      <c r="SZK138" s="18"/>
      <c r="SZL138" s="18"/>
      <c r="SZM138" s="18"/>
      <c r="SZN138" s="18"/>
      <c r="SZO138" s="18"/>
      <c r="SZP138" s="18"/>
      <c r="SZQ138" s="18"/>
      <c r="SZR138" s="18"/>
      <c r="SZS138" s="18"/>
      <c r="SZT138" s="18"/>
      <c r="SZU138" s="18"/>
      <c r="SZV138" s="18"/>
      <c r="SZW138" s="18"/>
      <c r="SZX138" s="18"/>
      <c r="SZY138" s="18"/>
      <c r="SZZ138" s="18"/>
      <c r="TAA138" s="18"/>
      <c r="TAB138" s="18"/>
      <c r="TAC138" s="18"/>
      <c r="TAD138" s="18"/>
      <c r="TAE138" s="18"/>
      <c r="TAF138" s="18"/>
      <c r="TAG138" s="18"/>
      <c r="TAH138" s="18"/>
      <c r="TAI138" s="18"/>
      <c r="TAJ138" s="18"/>
      <c r="TAK138" s="18"/>
      <c r="TAL138" s="18"/>
      <c r="TAM138" s="18"/>
      <c r="TAN138" s="18"/>
      <c r="TAO138" s="18"/>
      <c r="TAP138" s="18"/>
      <c r="TAQ138" s="18"/>
      <c r="TAR138" s="18"/>
      <c r="TAS138" s="18"/>
      <c r="TAT138" s="18"/>
      <c r="TAU138" s="18"/>
      <c r="TAV138" s="18"/>
      <c r="TAW138" s="18"/>
      <c r="TAX138" s="18"/>
      <c r="TAY138" s="18"/>
      <c r="TAZ138" s="18"/>
      <c r="TBA138" s="18"/>
      <c r="TBB138" s="18"/>
      <c r="TBC138" s="18"/>
      <c r="TBD138" s="18"/>
      <c r="TBE138" s="18"/>
      <c r="TBF138" s="18"/>
      <c r="TBG138" s="18"/>
      <c r="TBH138" s="18"/>
      <c r="TBI138" s="18"/>
      <c r="TBJ138" s="18"/>
      <c r="TBK138" s="18"/>
      <c r="TBL138" s="18"/>
      <c r="TBM138" s="18"/>
      <c r="TBN138" s="18"/>
      <c r="TBO138" s="18"/>
      <c r="TBP138" s="18"/>
      <c r="TBQ138" s="18"/>
      <c r="TBR138" s="18"/>
      <c r="TBS138" s="18"/>
      <c r="TBT138" s="18"/>
      <c r="TBU138" s="18"/>
      <c r="TBV138" s="18"/>
      <c r="TBW138" s="18"/>
      <c r="TBX138" s="18"/>
      <c r="TBY138" s="18"/>
      <c r="TBZ138" s="18"/>
      <c r="TCA138" s="18"/>
      <c r="TCB138" s="18"/>
      <c r="TCC138" s="18"/>
      <c r="TCD138" s="18"/>
      <c r="TCE138" s="18"/>
      <c r="TCF138" s="18"/>
      <c r="TCG138" s="18"/>
      <c r="TCH138" s="18"/>
      <c r="TCI138" s="18"/>
      <c r="TCJ138" s="18"/>
      <c r="TCK138" s="18"/>
      <c r="TCL138" s="18"/>
      <c r="TCM138" s="18"/>
      <c r="TCN138" s="18"/>
      <c r="TCO138" s="18"/>
      <c r="TCP138" s="18"/>
      <c r="TCQ138" s="18"/>
      <c r="TCR138" s="18"/>
      <c r="TCS138" s="18"/>
      <c r="TCT138" s="18"/>
      <c r="TCU138" s="18"/>
      <c r="TCV138" s="18"/>
      <c r="TCW138" s="18"/>
      <c r="TCX138" s="18"/>
      <c r="TCY138" s="18"/>
      <c r="TCZ138" s="18"/>
      <c r="TDA138" s="18"/>
      <c r="TDB138" s="18"/>
      <c r="TDC138" s="18"/>
      <c r="TDD138" s="18"/>
      <c r="TDE138" s="18"/>
      <c r="TDF138" s="18"/>
      <c r="TDG138" s="18"/>
      <c r="TDH138" s="18"/>
      <c r="TDI138" s="18"/>
      <c r="TDJ138" s="18"/>
      <c r="TDK138" s="18"/>
      <c r="TDL138" s="18"/>
      <c r="TDM138" s="18"/>
      <c r="TDN138" s="18"/>
      <c r="TDO138" s="18"/>
      <c r="TDP138" s="18"/>
      <c r="TDQ138" s="18"/>
      <c r="TDR138" s="18"/>
      <c r="TDS138" s="18"/>
      <c r="TDT138" s="18"/>
      <c r="TDU138" s="18"/>
      <c r="TDV138" s="18"/>
      <c r="TDW138" s="18"/>
      <c r="TDX138" s="18"/>
      <c r="TDY138" s="18"/>
      <c r="TDZ138" s="18"/>
      <c r="TEA138" s="18"/>
      <c r="TEB138" s="18"/>
      <c r="TEC138" s="18"/>
      <c r="TED138" s="18"/>
      <c r="TEE138" s="18"/>
      <c r="TEF138" s="18"/>
      <c r="TEG138" s="18"/>
      <c r="TEH138" s="18"/>
      <c r="TEI138" s="18"/>
      <c r="TEJ138" s="18"/>
      <c r="TEK138" s="18"/>
      <c r="TEL138" s="18"/>
      <c r="TEM138" s="18"/>
      <c r="TEN138" s="18"/>
      <c r="TEO138" s="18"/>
      <c r="TEP138" s="18"/>
      <c r="TEQ138" s="18"/>
      <c r="TER138" s="18"/>
      <c r="TES138" s="18"/>
      <c r="TET138" s="18"/>
      <c r="TEU138" s="18"/>
      <c r="TEV138" s="18"/>
      <c r="TEW138" s="18"/>
      <c r="TEX138" s="18"/>
      <c r="TEY138" s="18"/>
      <c r="TEZ138" s="18"/>
      <c r="TFA138" s="18"/>
      <c r="TFB138" s="18"/>
      <c r="TFC138" s="18"/>
      <c r="TFD138" s="18"/>
      <c r="TFE138" s="18"/>
      <c r="TFF138" s="18"/>
      <c r="TFG138" s="18"/>
      <c r="TFH138" s="18"/>
      <c r="TFI138" s="18"/>
      <c r="TFJ138" s="18"/>
      <c r="TFK138" s="18"/>
      <c r="TFL138" s="18"/>
      <c r="TFM138" s="18"/>
      <c r="TFN138" s="18"/>
      <c r="TFO138" s="18"/>
      <c r="TFP138" s="18"/>
      <c r="TFQ138" s="18"/>
      <c r="TFR138" s="18"/>
      <c r="TFS138" s="18"/>
      <c r="TFT138" s="18"/>
      <c r="TFU138" s="18"/>
      <c r="TFV138" s="18"/>
      <c r="TFW138" s="18"/>
      <c r="TFX138" s="18"/>
      <c r="TFY138" s="18"/>
      <c r="TFZ138" s="18"/>
      <c r="TGA138" s="18"/>
      <c r="TGB138" s="18"/>
      <c r="TGC138" s="18"/>
      <c r="TGD138" s="18"/>
      <c r="TGE138" s="18"/>
      <c r="TGF138" s="18"/>
      <c r="TGG138" s="18"/>
      <c r="TGH138" s="18"/>
      <c r="TGI138" s="18"/>
      <c r="TGJ138" s="18"/>
      <c r="TGK138" s="18"/>
      <c r="TGL138" s="18"/>
      <c r="TGM138" s="18"/>
      <c r="TGN138" s="18"/>
      <c r="TGO138" s="18"/>
      <c r="TGP138" s="18"/>
      <c r="TGQ138" s="18"/>
      <c r="TGR138" s="18"/>
      <c r="TGS138" s="18"/>
      <c r="TGT138" s="18"/>
      <c r="TGU138" s="18"/>
      <c r="TGV138" s="18"/>
      <c r="TGW138" s="18"/>
      <c r="TGX138" s="18"/>
      <c r="TGY138" s="18"/>
      <c r="TGZ138" s="18"/>
      <c r="THA138" s="18"/>
      <c r="THB138" s="18"/>
      <c r="THC138" s="18"/>
      <c r="THD138" s="18"/>
      <c r="THE138" s="18"/>
      <c r="THF138" s="18"/>
      <c r="THG138" s="18"/>
      <c r="THH138" s="18"/>
      <c r="THI138" s="18"/>
      <c r="THJ138" s="18"/>
      <c r="THK138" s="18"/>
      <c r="THL138" s="18"/>
      <c r="THM138" s="18"/>
      <c r="THN138" s="18"/>
      <c r="THO138" s="18"/>
      <c r="THP138" s="18"/>
      <c r="THQ138" s="18"/>
      <c r="THR138" s="18"/>
      <c r="THS138" s="18"/>
      <c r="THT138" s="18"/>
      <c r="THU138" s="18"/>
      <c r="THV138" s="18"/>
      <c r="THW138" s="18"/>
      <c r="THX138" s="18"/>
      <c r="THY138" s="18"/>
      <c r="THZ138" s="18"/>
      <c r="TIA138" s="18"/>
      <c r="TIB138" s="18"/>
      <c r="TIC138" s="18"/>
      <c r="TID138" s="18"/>
      <c r="TIE138" s="18"/>
      <c r="TIF138" s="18"/>
      <c r="TIG138" s="18"/>
      <c r="TIH138" s="18"/>
      <c r="TII138" s="18"/>
      <c r="TIJ138" s="18"/>
      <c r="TIK138" s="18"/>
      <c r="TIL138" s="18"/>
      <c r="TIM138" s="18"/>
      <c r="TIN138" s="18"/>
      <c r="TIO138" s="18"/>
      <c r="TIP138" s="18"/>
      <c r="TIQ138" s="18"/>
      <c r="TIR138" s="18"/>
      <c r="TIS138" s="18"/>
      <c r="TIT138" s="18"/>
      <c r="TIU138" s="18"/>
      <c r="TIV138" s="18"/>
      <c r="TIW138" s="18"/>
      <c r="TIX138" s="18"/>
      <c r="TIY138" s="18"/>
      <c r="TIZ138" s="18"/>
      <c r="TJA138" s="18"/>
      <c r="TJB138" s="18"/>
      <c r="TJC138" s="18"/>
      <c r="TJD138" s="18"/>
      <c r="TJE138" s="18"/>
      <c r="TJF138" s="18"/>
      <c r="TJG138" s="18"/>
      <c r="TJH138" s="18"/>
      <c r="TJI138" s="18"/>
      <c r="TJJ138" s="18"/>
      <c r="TJK138" s="18"/>
      <c r="TJL138" s="18"/>
      <c r="TJM138" s="18"/>
      <c r="TJN138" s="18"/>
      <c r="TJO138" s="18"/>
      <c r="TJP138" s="18"/>
      <c r="TJQ138" s="18"/>
      <c r="TJR138" s="18"/>
      <c r="TJS138" s="18"/>
      <c r="TJT138" s="18"/>
      <c r="TJU138" s="18"/>
      <c r="TJV138" s="18"/>
      <c r="TJW138" s="18"/>
      <c r="TJX138" s="18"/>
      <c r="TJY138" s="18"/>
      <c r="TJZ138" s="18"/>
      <c r="TKA138" s="18"/>
      <c r="TKB138" s="18"/>
      <c r="TKC138" s="18"/>
      <c r="TKD138" s="18"/>
      <c r="TKE138" s="18"/>
      <c r="TKF138" s="18"/>
      <c r="TKG138" s="18"/>
      <c r="TKH138" s="18"/>
      <c r="TKI138" s="18"/>
      <c r="TKJ138" s="18"/>
      <c r="TKK138" s="18"/>
      <c r="TKL138" s="18"/>
      <c r="TKM138" s="18"/>
      <c r="TKN138" s="18"/>
      <c r="TKO138" s="18"/>
      <c r="TKP138" s="18"/>
      <c r="TKQ138" s="18"/>
      <c r="TKR138" s="18"/>
      <c r="TKS138" s="18"/>
      <c r="TKT138" s="18"/>
      <c r="TKU138" s="18"/>
      <c r="TKV138" s="18"/>
      <c r="TKW138" s="18"/>
      <c r="TKX138" s="18"/>
      <c r="TKY138" s="18"/>
      <c r="TKZ138" s="18"/>
      <c r="TLA138" s="18"/>
      <c r="TLB138" s="18"/>
      <c r="TLC138" s="18"/>
      <c r="TLD138" s="18"/>
      <c r="TLE138" s="18"/>
      <c r="TLF138" s="18"/>
      <c r="TLG138" s="18"/>
      <c r="TLH138" s="18"/>
      <c r="TLI138" s="18"/>
      <c r="TLJ138" s="18"/>
      <c r="TLK138" s="18"/>
      <c r="TLL138" s="18"/>
      <c r="TLM138" s="18"/>
      <c r="TLN138" s="18"/>
      <c r="TLO138" s="18"/>
      <c r="TLP138" s="18"/>
      <c r="TLQ138" s="18"/>
      <c r="TLR138" s="18"/>
      <c r="TLS138" s="18"/>
      <c r="TLT138" s="18"/>
      <c r="TLU138" s="18"/>
      <c r="TLV138" s="18"/>
      <c r="TLW138" s="18"/>
      <c r="TLX138" s="18"/>
      <c r="TLY138" s="18"/>
      <c r="TLZ138" s="18"/>
      <c r="TMA138" s="18"/>
      <c r="TMB138" s="18"/>
      <c r="TMC138" s="18"/>
      <c r="TMD138" s="18"/>
      <c r="TME138" s="18"/>
      <c r="TMF138" s="18"/>
      <c r="TMG138" s="18"/>
      <c r="TMH138" s="18"/>
      <c r="TMI138" s="18"/>
      <c r="TMJ138" s="18"/>
      <c r="TMK138" s="18"/>
      <c r="TML138" s="18"/>
      <c r="TMM138" s="18"/>
      <c r="TMN138" s="18"/>
      <c r="TMO138" s="18"/>
      <c r="TMP138" s="18"/>
      <c r="TMQ138" s="18"/>
      <c r="TMR138" s="18"/>
      <c r="TMS138" s="18"/>
      <c r="TMT138" s="18"/>
      <c r="TMU138" s="18"/>
      <c r="TMV138" s="18"/>
      <c r="TMW138" s="18"/>
      <c r="TMX138" s="18"/>
      <c r="TMY138" s="18"/>
      <c r="TMZ138" s="18"/>
      <c r="TNA138" s="18"/>
      <c r="TNB138" s="18"/>
      <c r="TNC138" s="18"/>
      <c r="TND138" s="18"/>
      <c r="TNE138" s="18"/>
      <c r="TNF138" s="18"/>
      <c r="TNG138" s="18"/>
      <c r="TNH138" s="18"/>
      <c r="TNI138" s="18"/>
      <c r="TNJ138" s="18"/>
      <c r="TNK138" s="18"/>
      <c r="TNL138" s="18"/>
      <c r="TNM138" s="18"/>
      <c r="TNN138" s="18"/>
      <c r="TNO138" s="18"/>
      <c r="TNP138" s="18"/>
      <c r="TNQ138" s="18"/>
      <c r="TNR138" s="18"/>
      <c r="TNS138" s="18"/>
      <c r="TNT138" s="18"/>
      <c r="TNU138" s="18"/>
      <c r="TNV138" s="18"/>
      <c r="TNW138" s="18"/>
      <c r="TNX138" s="18"/>
      <c r="TNY138" s="18"/>
      <c r="TNZ138" s="18"/>
      <c r="TOA138" s="18"/>
      <c r="TOB138" s="18"/>
      <c r="TOC138" s="18"/>
      <c r="TOD138" s="18"/>
      <c r="TOE138" s="18"/>
      <c r="TOF138" s="18"/>
      <c r="TOG138" s="18"/>
      <c r="TOH138" s="18"/>
      <c r="TOI138" s="18"/>
      <c r="TOJ138" s="18"/>
      <c r="TOK138" s="18"/>
      <c r="TOL138" s="18"/>
      <c r="TOM138" s="18"/>
      <c r="TON138" s="18"/>
      <c r="TOO138" s="18"/>
      <c r="TOP138" s="18"/>
      <c r="TOQ138" s="18"/>
      <c r="TOR138" s="18"/>
      <c r="TOS138" s="18"/>
      <c r="TOT138" s="18"/>
      <c r="TOU138" s="18"/>
      <c r="TOV138" s="18"/>
      <c r="TOW138" s="18"/>
      <c r="TOX138" s="18"/>
      <c r="TOY138" s="18"/>
      <c r="TOZ138" s="18"/>
      <c r="TPA138" s="18"/>
      <c r="TPB138" s="18"/>
      <c r="TPC138" s="18"/>
      <c r="TPD138" s="18"/>
      <c r="TPE138" s="18"/>
      <c r="TPF138" s="18"/>
      <c r="TPG138" s="18"/>
      <c r="TPH138" s="18"/>
      <c r="TPI138" s="18"/>
      <c r="TPJ138" s="18"/>
      <c r="TPK138" s="18"/>
      <c r="TPL138" s="18"/>
      <c r="TPM138" s="18"/>
      <c r="TPN138" s="18"/>
      <c r="TPO138" s="18"/>
      <c r="TPP138" s="18"/>
      <c r="TPQ138" s="18"/>
      <c r="TPR138" s="18"/>
      <c r="TPS138" s="18"/>
      <c r="TPT138" s="18"/>
      <c r="TPU138" s="18"/>
      <c r="TPV138" s="18"/>
      <c r="TPW138" s="18"/>
      <c r="TPX138" s="18"/>
      <c r="TPY138" s="18"/>
      <c r="TPZ138" s="18"/>
      <c r="TQA138" s="18"/>
      <c r="TQB138" s="18"/>
      <c r="TQC138" s="18"/>
      <c r="TQD138" s="18"/>
      <c r="TQE138" s="18"/>
      <c r="TQF138" s="18"/>
      <c r="TQG138" s="18"/>
      <c r="TQH138" s="18"/>
      <c r="TQI138" s="18"/>
      <c r="TQJ138" s="18"/>
      <c r="TQK138" s="18"/>
      <c r="TQL138" s="18"/>
      <c r="TQM138" s="18"/>
      <c r="TQN138" s="18"/>
      <c r="TQO138" s="18"/>
      <c r="TQP138" s="18"/>
      <c r="TQQ138" s="18"/>
      <c r="TQR138" s="18"/>
      <c r="TQS138" s="18"/>
      <c r="TQT138" s="18"/>
      <c r="TQU138" s="18"/>
      <c r="TQV138" s="18"/>
      <c r="TQW138" s="18"/>
      <c r="TQX138" s="18"/>
      <c r="TQY138" s="18"/>
      <c r="TQZ138" s="18"/>
      <c r="TRA138" s="18"/>
      <c r="TRB138" s="18"/>
      <c r="TRC138" s="18"/>
      <c r="TRD138" s="18"/>
      <c r="TRE138" s="18"/>
      <c r="TRF138" s="18"/>
      <c r="TRG138" s="18"/>
      <c r="TRH138" s="18"/>
      <c r="TRI138" s="18"/>
      <c r="TRJ138" s="18"/>
      <c r="TRK138" s="18"/>
      <c r="TRL138" s="18"/>
      <c r="TRM138" s="18"/>
      <c r="TRN138" s="18"/>
      <c r="TRO138" s="18"/>
      <c r="TRP138" s="18"/>
      <c r="TRQ138" s="18"/>
      <c r="TRR138" s="18"/>
      <c r="TRS138" s="18"/>
      <c r="TRT138" s="18"/>
      <c r="TRU138" s="18"/>
      <c r="TRV138" s="18"/>
      <c r="TRW138" s="18"/>
      <c r="TRX138" s="18"/>
      <c r="TRY138" s="18"/>
      <c r="TRZ138" s="18"/>
      <c r="TSA138" s="18"/>
      <c r="TSB138" s="18"/>
      <c r="TSC138" s="18"/>
      <c r="TSD138" s="18"/>
      <c r="TSE138" s="18"/>
      <c r="TSF138" s="18"/>
      <c r="TSG138" s="18"/>
      <c r="TSH138" s="18"/>
      <c r="TSI138" s="18"/>
      <c r="TSJ138" s="18"/>
      <c r="TSK138" s="18"/>
      <c r="TSL138" s="18"/>
      <c r="TSM138" s="18"/>
      <c r="TSN138" s="18"/>
      <c r="TSO138" s="18"/>
      <c r="TSP138" s="18"/>
      <c r="TSQ138" s="18"/>
      <c r="TSR138" s="18"/>
      <c r="TSS138" s="18"/>
      <c r="TST138" s="18"/>
      <c r="TSU138" s="18"/>
      <c r="TSV138" s="18"/>
      <c r="TSW138" s="18"/>
      <c r="TSX138" s="18"/>
      <c r="TSY138" s="18"/>
      <c r="TSZ138" s="18"/>
      <c r="TTA138" s="18"/>
      <c r="TTB138" s="18"/>
      <c r="TTC138" s="18"/>
      <c r="TTD138" s="18"/>
      <c r="TTE138" s="18"/>
      <c r="TTF138" s="18"/>
      <c r="TTG138" s="18"/>
      <c r="TTH138" s="18"/>
      <c r="TTI138" s="18"/>
      <c r="TTJ138" s="18"/>
      <c r="TTK138" s="18"/>
      <c r="TTL138" s="18"/>
      <c r="TTM138" s="18"/>
      <c r="TTN138" s="18"/>
      <c r="TTO138" s="18"/>
      <c r="TTP138" s="18"/>
      <c r="TTQ138" s="18"/>
      <c r="TTR138" s="18"/>
      <c r="TTS138" s="18"/>
      <c r="TTT138" s="18"/>
      <c r="TTU138" s="18"/>
      <c r="TTV138" s="18"/>
      <c r="TTW138" s="18"/>
      <c r="TTX138" s="18"/>
      <c r="TTY138" s="18"/>
      <c r="TTZ138" s="18"/>
      <c r="TUA138" s="18"/>
      <c r="TUB138" s="18"/>
      <c r="TUC138" s="18"/>
      <c r="TUD138" s="18"/>
      <c r="TUE138" s="18"/>
      <c r="TUF138" s="18"/>
      <c r="TUG138" s="18"/>
      <c r="TUH138" s="18"/>
      <c r="TUI138" s="18"/>
      <c r="TUJ138" s="18"/>
      <c r="TUK138" s="18"/>
      <c r="TUL138" s="18"/>
      <c r="TUM138" s="18"/>
      <c r="TUN138" s="18"/>
      <c r="TUO138" s="18"/>
      <c r="TUP138" s="18"/>
      <c r="TUQ138" s="18"/>
      <c r="TUR138" s="18"/>
      <c r="TUS138" s="18"/>
      <c r="TUT138" s="18"/>
      <c r="TUU138" s="18"/>
      <c r="TUV138" s="18"/>
      <c r="TUW138" s="18"/>
      <c r="TUX138" s="18"/>
      <c r="TUY138" s="18"/>
      <c r="TUZ138" s="18"/>
      <c r="TVA138" s="18"/>
      <c r="TVB138" s="18"/>
      <c r="TVC138" s="18"/>
      <c r="TVD138" s="18"/>
      <c r="TVE138" s="18"/>
      <c r="TVF138" s="18"/>
      <c r="TVG138" s="18"/>
      <c r="TVH138" s="18"/>
      <c r="TVI138" s="18"/>
      <c r="TVJ138" s="18"/>
      <c r="TVK138" s="18"/>
      <c r="TVL138" s="18"/>
      <c r="TVM138" s="18"/>
      <c r="TVN138" s="18"/>
      <c r="TVO138" s="18"/>
      <c r="TVP138" s="18"/>
      <c r="TVQ138" s="18"/>
      <c r="TVR138" s="18"/>
      <c r="TVS138" s="18"/>
      <c r="TVT138" s="18"/>
      <c r="TVU138" s="18"/>
      <c r="TVV138" s="18"/>
      <c r="TVW138" s="18"/>
      <c r="TVX138" s="18"/>
      <c r="TVY138" s="18"/>
      <c r="TVZ138" s="18"/>
      <c r="TWA138" s="18"/>
      <c r="TWB138" s="18"/>
      <c r="TWC138" s="18"/>
      <c r="TWD138" s="18"/>
      <c r="TWE138" s="18"/>
      <c r="TWF138" s="18"/>
      <c r="TWG138" s="18"/>
      <c r="TWH138" s="18"/>
      <c r="TWI138" s="18"/>
      <c r="TWJ138" s="18"/>
      <c r="TWK138" s="18"/>
      <c r="TWL138" s="18"/>
      <c r="TWM138" s="18"/>
      <c r="TWN138" s="18"/>
      <c r="TWO138" s="18"/>
      <c r="TWP138" s="18"/>
      <c r="TWQ138" s="18"/>
      <c r="TWR138" s="18"/>
      <c r="TWS138" s="18"/>
      <c r="TWT138" s="18"/>
      <c r="TWU138" s="18"/>
      <c r="TWV138" s="18"/>
      <c r="TWW138" s="18"/>
      <c r="TWX138" s="18"/>
      <c r="TWY138" s="18"/>
      <c r="TWZ138" s="18"/>
      <c r="TXA138" s="18"/>
      <c r="TXB138" s="18"/>
      <c r="TXC138" s="18"/>
      <c r="TXD138" s="18"/>
      <c r="TXE138" s="18"/>
      <c r="TXF138" s="18"/>
      <c r="TXG138" s="18"/>
      <c r="TXH138" s="18"/>
      <c r="TXI138" s="18"/>
      <c r="TXJ138" s="18"/>
      <c r="TXK138" s="18"/>
      <c r="TXL138" s="18"/>
      <c r="TXM138" s="18"/>
      <c r="TXN138" s="18"/>
      <c r="TXO138" s="18"/>
      <c r="TXP138" s="18"/>
      <c r="TXQ138" s="18"/>
      <c r="TXR138" s="18"/>
      <c r="TXS138" s="18"/>
      <c r="TXT138" s="18"/>
      <c r="TXU138" s="18"/>
      <c r="TXV138" s="18"/>
      <c r="TXW138" s="18"/>
      <c r="TXX138" s="18"/>
      <c r="TXY138" s="18"/>
      <c r="TXZ138" s="18"/>
      <c r="TYA138" s="18"/>
      <c r="TYB138" s="18"/>
      <c r="TYC138" s="18"/>
      <c r="TYD138" s="18"/>
      <c r="TYE138" s="18"/>
      <c r="TYF138" s="18"/>
      <c r="TYG138" s="18"/>
      <c r="TYH138" s="18"/>
      <c r="TYI138" s="18"/>
      <c r="TYJ138" s="18"/>
      <c r="TYK138" s="18"/>
      <c r="TYL138" s="18"/>
      <c r="TYM138" s="18"/>
      <c r="TYN138" s="18"/>
      <c r="TYO138" s="18"/>
      <c r="TYP138" s="18"/>
      <c r="TYQ138" s="18"/>
      <c r="TYR138" s="18"/>
      <c r="TYS138" s="18"/>
      <c r="TYT138" s="18"/>
      <c r="TYU138" s="18"/>
      <c r="TYV138" s="18"/>
      <c r="TYW138" s="18"/>
      <c r="TYX138" s="18"/>
      <c r="TYY138" s="18"/>
      <c r="TYZ138" s="18"/>
      <c r="TZA138" s="18"/>
      <c r="TZB138" s="18"/>
      <c r="TZC138" s="18"/>
      <c r="TZD138" s="18"/>
      <c r="TZE138" s="18"/>
      <c r="TZF138" s="18"/>
      <c r="TZG138" s="18"/>
      <c r="TZH138" s="18"/>
      <c r="TZI138" s="18"/>
      <c r="TZJ138" s="18"/>
      <c r="TZK138" s="18"/>
      <c r="TZL138" s="18"/>
      <c r="TZM138" s="18"/>
      <c r="TZN138" s="18"/>
      <c r="TZO138" s="18"/>
      <c r="TZP138" s="18"/>
      <c r="TZQ138" s="18"/>
      <c r="TZR138" s="18"/>
      <c r="TZS138" s="18"/>
      <c r="TZT138" s="18"/>
      <c r="TZU138" s="18"/>
      <c r="TZV138" s="18"/>
      <c r="TZW138" s="18"/>
      <c r="TZX138" s="18"/>
      <c r="TZY138" s="18"/>
      <c r="TZZ138" s="18"/>
      <c r="UAA138" s="18"/>
      <c r="UAB138" s="18"/>
      <c r="UAC138" s="18"/>
      <c r="UAD138" s="18"/>
      <c r="UAE138" s="18"/>
      <c r="UAF138" s="18"/>
      <c r="UAG138" s="18"/>
      <c r="UAH138" s="18"/>
      <c r="UAI138" s="18"/>
      <c r="UAJ138" s="18"/>
      <c r="UAK138" s="18"/>
      <c r="UAL138" s="18"/>
      <c r="UAM138" s="18"/>
      <c r="UAN138" s="18"/>
      <c r="UAO138" s="18"/>
      <c r="UAP138" s="18"/>
      <c r="UAQ138" s="18"/>
      <c r="UAR138" s="18"/>
      <c r="UAS138" s="18"/>
      <c r="UAT138" s="18"/>
      <c r="UAU138" s="18"/>
      <c r="UAV138" s="18"/>
      <c r="UAW138" s="18"/>
      <c r="UAX138" s="18"/>
      <c r="UAY138" s="18"/>
      <c r="UAZ138" s="18"/>
      <c r="UBA138" s="18"/>
      <c r="UBB138" s="18"/>
      <c r="UBC138" s="18"/>
      <c r="UBD138" s="18"/>
      <c r="UBE138" s="18"/>
      <c r="UBF138" s="18"/>
      <c r="UBG138" s="18"/>
      <c r="UBH138" s="18"/>
      <c r="UBI138" s="18"/>
      <c r="UBJ138" s="18"/>
      <c r="UBK138" s="18"/>
      <c r="UBL138" s="18"/>
      <c r="UBM138" s="18"/>
      <c r="UBN138" s="18"/>
      <c r="UBO138" s="18"/>
      <c r="UBP138" s="18"/>
      <c r="UBQ138" s="18"/>
      <c r="UBR138" s="18"/>
      <c r="UBS138" s="18"/>
      <c r="UBT138" s="18"/>
      <c r="UBU138" s="18"/>
      <c r="UBV138" s="18"/>
      <c r="UBW138" s="18"/>
      <c r="UBX138" s="18"/>
      <c r="UBY138" s="18"/>
      <c r="UBZ138" s="18"/>
      <c r="UCA138" s="18"/>
      <c r="UCB138" s="18"/>
      <c r="UCC138" s="18"/>
      <c r="UCD138" s="18"/>
      <c r="UCE138" s="18"/>
      <c r="UCF138" s="18"/>
      <c r="UCG138" s="18"/>
      <c r="UCH138" s="18"/>
      <c r="UCI138" s="18"/>
      <c r="UCJ138" s="18"/>
      <c r="UCK138" s="18"/>
      <c r="UCL138" s="18"/>
      <c r="UCM138" s="18"/>
      <c r="UCN138" s="18"/>
      <c r="UCO138" s="18"/>
      <c r="UCP138" s="18"/>
      <c r="UCQ138" s="18"/>
      <c r="UCR138" s="18"/>
      <c r="UCS138" s="18"/>
      <c r="UCT138" s="18"/>
      <c r="UCU138" s="18"/>
      <c r="UCV138" s="18"/>
      <c r="UCW138" s="18"/>
      <c r="UCX138" s="18"/>
      <c r="UCY138" s="18"/>
      <c r="UCZ138" s="18"/>
      <c r="UDA138" s="18"/>
      <c r="UDB138" s="18"/>
      <c r="UDC138" s="18"/>
      <c r="UDD138" s="18"/>
      <c r="UDE138" s="18"/>
      <c r="UDF138" s="18"/>
      <c r="UDG138" s="18"/>
      <c r="UDH138" s="18"/>
      <c r="UDI138" s="18"/>
      <c r="UDJ138" s="18"/>
      <c r="UDK138" s="18"/>
      <c r="UDL138" s="18"/>
      <c r="UDM138" s="18"/>
      <c r="UDN138" s="18"/>
      <c r="UDO138" s="18"/>
      <c r="UDP138" s="18"/>
      <c r="UDQ138" s="18"/>
      <c r="UDR138" s="18"/>
      <c r="UDS138" s="18"/>
      <c r="UDT138" s="18"/>
      <c r="UDU138" s="18"/>
      <c r="UDV138" s="18"/>
      <c r="UDW138" s="18"/>
      <c r="UDX138" s="18"/>
      <c r="UDY138" s="18"/>
      <c r="UDZ138" s="18"/>
      <c r="UEA138" s="18"/>
      <c r="UEB138" s="18"/>
      <c r="UEC138" s="18"/>
      <c r="UED138" s="18"/>
      <c r="UEE138" s="18"/>
      <c r="UEF138" s="18"/>
      <c r="UEG138" s="18"/>
      <c r="UEH138" s="18"/>
      <c r="UEI138" s="18"/>
      <c r="UEJ138" s="18"/>
      <c r="UEK138" s="18"/>
      <c r="UEL138" s="18"/>
      <c r="UEM138" s="18"/>
      <c r="UEN138" s="18"/>
      <c r="UEO138" s="18"/>
      <c r="UEP138" s="18"/>
      <c r="UEQ138" s="18"/>
      <c r="UER138" s="18"/>
      <c r="UES138" s="18"/>
      <c r="UET138" s="18"/>
      <c r="UEU138" s="18"/>
      <c r="UEV138" s="18"/>
      <c r="UEW138" s="18"/>
      <c r="UEX138" s="18"/>
      <c r="UEY138" s="18"/>
      <c r="UEZ138" s="18"/>
      <c r="UFA138" s="18"/>
      <c r="UFB138" s="18"/>
      <c r="UFC138" s="18"/>
      <c r="UFD138" s="18"/>
      <c r="UFE138" s="18"/>
      <c r="UFF138" s="18"/>
      <c r="UFG138" s="18"/>
      <c r="UFH138" s="18"/>
      <c r="UFI138" s="18"/>
      <c r="UFJ138" s="18"/>
      <c r="UFK138" s="18"/>
      <c r="UFL138" s="18"/>
      <c r="UFM138" s="18"/>
      <c r="UFN138" s="18"/>
      <c r="UFO138" s="18"/>
      <c r="UFP138" s="18"/>
      <c r="UFQ138" s="18"/>
      <c r="UFR138" s="18"/>
      <c r="UFS138" s="18"/>
      <c r="UFT138" s="18"/>
      <c r="UFU138" s="18"/>
      <c r="UFV138" s="18"/>
      <c r="UFW138" s="18"/>
      <c r="UFX138" s="18"/>
      <c r="UFY138" s="18"/>
      <c r="UFZ138" s="18"/>
      <c r="UGA138" s="18"/>
      <c r="UGB138" s="18"/>
      <c r="UGC138" s="18"/>
      <c r="UGD138" s="18"/>
      <c r="UGE138" s="18"/>
      <c r="UGF138" s="18"/>
      <c r="UGG138" s="18"/>
      <c r="UGH138" s="18"/>
      <c r="UGI138" s="18"/>
      <c r="UGJ138" s="18"/>
      <c r="UGK138" s="18"/>
      <c r="UGL138" s="18"/>
      <c r="UGM138" s="18"/>
      <c r="UGN138" s="18"/>
      <c r="UGO138" s="18"/>
      <c r="UGP138" s="18"/>
      <c r="UGQ138" s="18"/>
      <c r="UGR138" s="18"/>
      <c r="UGS138" s="18"/>
      <c r="UGT138" s="18"/>
      <c r="UGU138" s="18"/>
      <c r="UGV138" s="18"/>
      <c r="UGW138" s="18"/>
      <c r="UGX138" s="18"/>
      <c r="UGY138" s="18"/>
      <c r="UGZ138" s="18"/>
      <c r="UHA138" s="18"/>
      <c r="UHB138" s="18"/>
      <c r="UHC138" s="18"/>
      <c r="UHD138" s="18"/>
      <c r="UHE138" s="18"/>
      <c r="UHF138" s="18"/>
      <c r="UHG138" s="18"/>
      <c r="UHH138" s="18"/>
      <c r="UHI138" s="18"/>
      <c r="UHJ138" s="18"/>
      <c r="UHK138" s="18"/>
      <c r="UHL138" s="18"/>
      <c r="UHM138" s="18"/>
      <c r="UHN138" s="18"/>
      <c r="UHO138" s="18"/>
      <c r="UHP138" s="18"/>
      <c r="UHQ138" s="18"/>
      <c r="UHR138" s="18"/>
      <c r="UHS138" s="18"/>
      <c r="UHT138" s="18"/>
      <c r="UHU138" s="18"/>
      <c r="UHV138" s="18"/>
      <c r="UHW138" s="18"/>
      <c r="UHX138" s="18"/>
      <c r="UHY138" s="18"/>
      <c r="UHZ138" s="18"/>
      <c r="UIA138" s="18"/>
      <c r="UIB138" s="18"/>
      <c r="UIC138" s="18"/>
      <c r="UID138" s="18"/>
      <c r="UIE138" s="18"/>
      <c r="UIF138" s="18"/>
      <c r="UIG138" s="18"/>
      <c r="UIH138" s="18"/>
      <c r="UII138" s="18"/>
      <c r="UIJ138" s="18"/>
      <c r="UIK138" s="18"/>
      <c r="UIL138" s="18"/>
      <c r="UIM138" s="18"/>
      <c r="UIN138" s="18"/>
      <c r="UIO138" s="18"/>
      <c r="UIP138" s="18"/>
      <c r="UIQ138" s="18"/>
      <c r="UIR138" s="18"/>
      <c r="UIS138" s="18"/>
      <c r="UIT138" s="18"/>
      <c r="UIU138" s="18"/>
      <c r="UIV138" s="18"/>
      <c r="UIW138" s="18"/>
      <c r="UIX138" s="18"/>
      <c r="UIY138" s="18"/>
      <c r="UIZ138" s="18"/>
      <c r="UJA138" s="18"/>
      <c r="UJB138" s="18"/>
      <c r="UJC138" s="18"/>
      <c r="UJD138" s="18"/>
      <c r="UJE138" s="18"/>
      <c r="UJF138" s="18"/>
      <c r="UJG138" s="18"/>
      <c r="UJH138" s="18"/>
      <c r="UJI138" s="18"/>
      <c r="UJJ138" s="18"/>
      <c r="UJK138" s="18"/>
      <c r="UJL138" s="18"/>
      <c r="UJM138" s="18"/>
      <c r="UJN138" s="18"/>
      <c r="UJO138" s="18"/>
      <c r="UJP138" s="18"/>
      <c r="UJQ138" s="18"/>
      <c r="UJR138" s="18"/>
      <c r="UJS138" s="18"/>
      <c r="UJT138" s="18"/>
      <c r="UJU138" s="18"/>
      <c r="UJV138" s="18"/>
      <c r="UJW138" s="18"/>
      <c r="UJX138" s="18"/>
      <c r="UJY138" s="18"/>
      <c r="UJZ138" s="18"/>
      <c r="UKA138" s="18"/>
      <c r="UKB138" s="18"/>
      <c r="UKC138" s="18"/>
      <c r="UKD138" s="18"/>
      <c r="UKE138" s="18"/>
      <c r="UKF138" s="18"/>
      <c r="UKG138" s="18"/>
      <c r="UKH138" s="18"/>
      <c r="UKI138" s="18"/>
      <c r="UKJ138" s="18"/>
      <c r="UKK138" s="18"/>
      <c r="UKL138" s="18"/>
      <c r="UKM138" s="18"/>
      <c r="UKN138" s="18"/>
      <c r="UKO138" s="18"/>
      <c r="UKP138" s="18"/>
      <c r="UKQ138" s="18"/>
      <c r="UKR138" s="18"/>
      <c r="UKS138" s="18"/>
      <c r="UKT138" s="18"/>
      <c r="UKU138" s="18"/>
      <c r="UKV138" s="18"/>
      <c r="UKW138" s="18"/>
      <c r="UKX138" s="18"/>
      <c r="UKY138" s="18"/>
      <c r="UKZ138" s="18"/>
      <c r="ULA138" s="18"/>
      <c r="ULB138" s="18"/>
      <c r="ULC138" s="18"/>
      <c r="ULD138" s="18"/>
      <c r="ULE138" s="18"/>
      <c r="ULF138" s="18"/>
      <c r="ULG138" s="18"/>
      <c r="ULH138" s="18"/>
      <c r="ULI138" s="18"/>
      <c r="ULJ138" s="18"/>
      <c r="ULK138" s="18"/>
      <c r="ULL138" s="18"/>
      <c r="ULM138" s="18"/>
      <c r="ULN138" s="18"/>
      <c r="ULO138" s="18"/>
      <c r="ULP138" s="18"/>
      <c r="ULQ138" s="18"/>
      <c r="ULR138" s="18"/>
      <c r="ULS138" s="18"/>
      <c r="ULT138" s="18"/>
      <c r="ULU138" s="18"/>
      <c r="ULV138" s="18"/>
      <c r="ULW138" s="18"/>
      <c r="ULX138" s="18"/>
      <c r="ULY138" s="18"/>
      <c r="ULZ138" s="18"/>
      <c r="UMA138" s="18"/>
      <c r="UMB138" s="18"/>
      <c r="UMC138" s="18"/>
      <c r="UMD138" s="18"/>
      <c r="UME138" s="18"/>
      <c r="UMF138" s="18"/>
      <c r="UMG138" s="18"/>
      <c r="UMH138" s="18"/>
      <c r="UMI138" s="18"/>
      <c r="UMJ138" s="18"/>
      <c r="UMK138" s="18"/>
      <c r="UML138" s="18"/>
      <c r="UMM138" s="18"/>
      <c r="UMN138" s="18"/>
      <c r="UMO138" s="18"/>
      <c r="UMP138" s="18"/>
      <c r="UMQ138" s="18"/>
      <c r="UMR138" s="18"/>
      <c r="UMS138" s="18"/>
      <c r="UMT138" s="18"/>
      <c r="UMU138" s="18"/>
      <c r="UMV138" s="18"/>
      <c r="UMW138" s="18"/>
      <c r="UMX138" s="18"/>
      <c r="UMY138" s="18"/>
      <c r="UMZ138" s="18"/>
      <c r="UNA138" s="18"/>
      <c r="UNB138" s="18"/>
      <c r="UNC138" s="18"/>
      <c r="UND138" s="18"/>
      <c r="UNE138" s="18"/>
      <c r="UNF138" s="18"/>
      <c r="UNG138" s="18"/>
      <c r="UNH138" s="18"/>
      <c r="UNI138" s="18"/>
      <c r="UNJ138" s="18"/>
      <c r="UNK138" s="18"/>
      <c r="UNL138" s="18"/>
      <c r="UNM138" s="18"/>
      <c r="UNN138" s="18"/>
      <c r="UNO138" s="18"/>
      <c r="UNP138" s="18"/>
      <c r="UNQ138" s="18"/>
      <c r="UNR138" s="18"/>
      <c r="UNS138" s="18"/>
      <c r="UNT138" s="18"/>
      <c r="UNU138" s="18"/>
      <c r="UNV138" s="18"/>
      <c r="UNW138" s="18"/>
      <c r="UNX138" s="18"/>
      <c r="UNY138" s="18"/>
      <c r="UNZ138" s="18"/>
      <c r="UOA138" s="18"/>
      <c r="UOB138" s="18"/>
      <c r="UOC138" s="18"/>
      <c r="UOD138" s="18"/>
      <c r="UOE138" s="18"/>
      <c r="UOF138" s="18"/>
      <c r="UOG138" s="18"/>
      <c r="UOH138" s="18"/>
      <c r="UOI138" s="18"/>
      <c r="UOJ138" s="18"/>
      <c r="UOK138" s="18"/>
      <c r="UOL138" s="18"/>
      <c r="UOM138" s="18"/>
      <c r="UON138" s="18"/>
      <c r="UOO138" s="18"/>
      <c r="UOP138" s="18"/>
      <c r="UOQ138" s="18"/>
      <c r="UOR138" s="18"/>
      <c r="UOS138" s="18"/>
      <c r="UOT138" s="18"/>
      <c r="UOU138" s="18"/>
      <c r="UOV138" s="18"/>
      <c r="UOW138" s="18"/>
      <c r="UOX138" s="18"/>
      <c r="UOY138" s="18"/>
      <c r="UOZ138" s="18"/>
      <c r="UPA138" s="18"/>
      <c r="UPB138" s="18"/>
      <c r="UPC138" s="18"/>
      <c r="UPD138" s="18"/>
      <c r="UPE138" s="18"/>
      <c r="UPF138" s="18"/>
      <c r="UPG138" s="18"/>
      <c r="UPH138" s="18"/>
      <c r="UPI138" s="18"/>
      <c r="UPJ138" s="18"/>
      <c r="UPK138" s="18"/>
      <c r="UPL138" s="18"/>
      <c r="UPM138" s="18"/>
      <c r="UPN138" s="18"/>
      <c r="UPO138" s="18"/>
      <c r="UPP138" s="18"/>
      <c r="UPQ138" s="18"/>
      <c r="UPR138" s="18"/>
      <c r="UPS138" s="18"/>
      <c r="UPT138" s="18"/>
      <c r="UPU138" s="18"/>
      <c r="UPV138" s="18"/>
      <c r="UPW138" s="18"/>
      <c r="UPX138" s="18"/>
      <c r="UPY138" s="18"/>
      <c r="UPZ138" s="18"/>
      <c r="UQA138" s="18"/>
      <c r="UQB138" s="18"/>
      <c r="UQC138" s="18"/>
      <c r="UQD138" s="18"/>
      <c r="UQE138" s="18"/>
      <c r="UQF138" s="18"/>
      <c r="UQG138" s="18"/>
      <c r="UQH138" s="18"/>
      <c r="UQI138" s="18"/>
      <c r="UQJ138" s="18"/>
      <c r="UQK138" s="18"/>
      <c r="UQL138" s="18"/>
      <c r="UQM138" s="18"/>
      <c r="UQN138" s="18"/>
      <c r="UQO138" s="18"/>
      <c r="UQP138" s="18"/>
      <c r="UQQ138" s="18"/>
      <c r="UQR138" s="18"/>
      <c r="UQS138" s="18"/>
      <c r="UQT138" s="18"/>
      <c r="UQU138" s="18"/>
      <c r="UQV138" s="18"/>
      <c r="UQW138" s="18"/>
      <c r="UQX138" s="18"/>
      <c r="UQY138" s="18"/>
      <c r="UQZ138" s="18"/>
      <c r="URA138" s="18"/>
      <c r="URB138" s="18"/>
      <c r="URC138" s="18"/>
      <c r="URD138" s="18"/>
      <c r="URE138" s="18"/>
      <c r="URF138" s="18"/>
      <c r="URG138" s="18"/>
      <c r="URH138" s="18"/>
      <c r="URI138" s="18"/>
      <c r="URJ138" s="18"/>
      <c r="URK138" s="18"/>
      <c r="URL138" s="18"/>
      <c r="URM138" s="18"/>
      <c r="URN138" s="18"/>
      <c r="URO138" s="18"/>
      <c r="URP138" s="18"/>
      <c r="URQ138" s="18"/>
      <c r="URR138" s="18"/>
      <c r="URS138" s="18"/>
      <c r="URT138" s="18"/>
      <c r="URU138" s="18"/>
      <c r="URV138" s="18"/>
      <c r="URW138" s="18"/>
      <c r="URX138" s="18"/>
      <c r="URY138" s="18"/>
      <c r="URZ138" s="18"/>
      <c r="USA138" s="18"/>
      <c r="USB138" s="18"/>
      <c r="USC138" s="18"/>
      <c r="USD138" s="18"/>
      <c r="USE138" s="18"/>
      <c r="USF138" s="18"/>
      <c r="USG138" s="18"/>
      <c r="USH138" s="18"/>
      <c r="USI138" s="18"/>
      <c r="USJ138" s="18"/>
      <c r="USK138" s="18"/>
      <c r="USL138" s="18"/>
      <c r="USM138" s="18"/>
      <c r="USN138" s="18"/>
      <c r="USO138" s="18"/>
      <c r="USP138" s="18"/>
      <c r="USQ138" s="18"/>
      <c r="USR138" s="18"/>
      <c r="USS138" s="18"/>
      <c r="UST138" s="18"/>
      <c r="USU138" s="18"/>
      <c r="USV138" s="18"/>
      <c r="USW138" s="18"/>
      <c r="USX138" s="18"/>
      <c r="USY138" s="18"/>
      <c r="USZ138" s="18"/>
      <c r="UTA138" s="18"/>
      <c r="UTB138" s="18"/>
      <c r="UTC138" s="18"/>
      <c r="UTD138" s="18"/>
      <c r="UTE138" s="18"/>
      <c r="UTF138" s="18"/>
      <c r="UTG138" s="18"/>
      <c r="UTH138" s="18"/>
      <c r="UTI138" s="18"/>
      <c r="UTJ138" s="18"/>
      <c r="UTK138" s="18"/>
      <c r="UTL138" s="18"/>
      <c r="UTM138" s="18"/>
      <c r="UTN138" s="18"/>
      <c r="UTO138" s="18"/>
      <c r="UTP138" s="18"/>
      <c r="UTQ138" s="18"/>
      <c r="UTR138" s="18"/>
      <c r="UTS138" s="18"/>
      <c r="UTT138" s="18"/>
      <c r="UTU138" s="18"/>
      <c r="UTV138" s="18"/>
      <c r="UTW138" s="18"/>
      <c r="UTX138" s="18"/>
      <c r="UTY138" s="18"/>
      <c r="UTZ138" s="18"/>
      <c r="UUA138" s="18"/>
      <c r="UUB138" s="18"/>
      <c r="UUC138" s="18"/>
      <c r="UUD138" s="18"/>
      <c r="UUE138" s="18"/>
      <c r="UUF138" s="18"/>
      <c r="UUG138" s="18"/>
      <c r="UUH138" s="18"/>
      <c r="UUI138" s="18"/>
      <c r="UUJ138" s="18"/>
      <c r="UUK138" s="18"/>
      <c r="UUL138" s="18"/>
      <c r="UUM138" s="18"/>
      <c r="UUN138" s="18"/>
      <c r="UUO138" s="18"/>
      <c r="UUP138" s="18"/>
      <c r="UUQ138" s="18"/>
      <c r="UUR138" s="18"/>
      <c r="UUS138" s="18"/>
      <c r="UUT138" s="18"/>
      <c r="UUU138" s="18"/>
      <c r="UUV138" s="18"/>
      <c r="UUW138" s="18"/>
      <c r="UUX138" s="18"/>
      <c r="UUY138" s="18"/>
      <c r="UUZ138" s="18"/>
      <c r="UVA138" s="18"/>
      <c r="UVB138" s="18"/>
      <c r="UVC138" s="18"/>
      <c r="UVD138" s="18"/>
      <c r="UVE138" s="18"/>
      <c r="UVF138" s="18"/>
      <c r="UVG138" s="18"/>
      <c r="UVH138" s="18"/>
      <c r="UVI138" s="18"/>
      <c r="UVJ138" s="18"/>
      <c r="UVK138" s="18"/>
      <c r="UVL138" s="18"/>
      <c r="UVM138" s="18"/>
      <c r="UVN138" s="18"/>
      <c r="UVO138" s="18"/>
      <c r="UVP138" s="18"/>
      <c r="UVQ138" s="18"/>
      <c r="UVR138" s="18"/>
      <c r="UVS138" s="18"/>
      <c r="UVT138" s="18"/>
      <c r="UVU138" s="18"/>
      <c r="UVV138" s="18"/>
      <c r="UVW138" s="18"/>
      <c r="UVX138" s="18"/>
      <c r="UVY138" s="18"/>
      <c r="UVZ138" s="18"/>
      <c r="UWA138" s="18"/>
      <c r="UWB138" s="18"/>
      <c r="UWC138" s="18"/>
      <c r="UWD138" s="18"/>
      <c r="UWE138" s="18"/>
      <c r="UWF138" s="18"/>
      <c r="UWG138" s="18"/>
      <c r="UWH138" s="18"/>
      <c r="UWI138" s="18"/>
      <c r="UWJ138" s="18"/>
      <c r="UWK138" s="18"/>
      <c r="UWL138" s="18"/>
      <c r="UWM138" s="18"/>
      <c r="UWN138" s="18"/>
      <c r="UWO138" s="18"/>
      <c r="UWP138" s="18"/>
      <c r="UWQ138" s="18"/>
      <c r="UWR138" s="18"/>
      <c r="UWS138" s="18"/>
      <c r="UWT138" s="18"/>
      <c r="UWU138" s="18"/>
      <c r="UWV138" s="18"/>
      <c r="UWW138" s="18"/>
      <c r="UWX138" s="18"/>
      <c r="UWY138" s="18"/>
      <c r="UWZ138" s="18"/>
      <c r="UXA138" s="18"/>
      <c r="UXB138" s="18"/>
      <c r="UXC138" s="18"/>
      <c r="UXD138" s="18"/>
      <c r="UXE138" s="18"/>
      <c r="UXF138" s="18"/>
      <c r="UXG138" s="18"/>
      <c r="UXH138" s="18"/>
      <c r="UXI138" s="18"/>
      <c r="UXJ138" s="18"/>
      <c r="UXK138" s="18"/>
      <c r="UXL138" s="18"/>
      <c r="UXM138" s="18"/>
      <c r="UXN138" s="18"/>
      <c r="UXO138" s="18"/>
      <c r="UXP138" s="18"/>
      <c r="UXQ138" s="18"/>
      <c r="UXR138" s="18"/>
      <c r="UXS138" s="18"/>
      <c r="UXT138" s="18"/>
      <c r="UXU138" s="18"/>
      <c r="UXV138" s="18"/>
      <c r="UXW138" s="18"/>
      <c r="UXX138" s="18"/>
      <c r="UXY138" s="18"/>
      <c r="UXZ138" s="18"/>
      <c r="UYA138" s="18"/>
      <c r="UYB138" s="18"/>
      <c r="UYC138" s="18"/>
      <c r="UYD138" s="18"/>
      <c r="UYE138" s="18"/>
      <c r="UYF138" s="18"/>
      <c r="UYG138" s="18"/>
      <c r="UYH138" s="18"/>
      <c r="UYI138" s="18"/>
      <c r="UYJ138" s="18"/>
      <c r="UYK138" s="18"/>
      <c r="UYL138" s="18"/>
      <c r="UYM138" s="18"/>
      <c r="UYN138" s="18"/>
      <c r="UYO138" s="18"/>
      <c r="UYP138" s="18"/>
      <c r="UYQ138" s="18"/>
      <c r="UYR138" s="18"/>
      <c r="UYS138" s="18"/>
      <c r="UYT138" s="18"/>
      <c r="UYU138" s="18"/>
      <c r="UYV138" s="18"/>
      <c r="UYW138" s="18"/>
      <c r="UYX138" s="18"/>
      <c r="UYY138" s="18"/>
      <c r="UYZ138" s="18"/>
      <c r="UZA138" s="18"/>
      <c r="UZB138" s="18"/>
      <c r="UZC138" s="18"/>
      <c r="UZD138" s="18"/>
      <c r="UZE138" s="18"/>
      <c r="UZF138" s="18"/>
      <c r="UZG138" s="18"/>
      <c r="UZH138" s="18"/>
      <c r="UZI138" s="18"/>
      <c r="UZJ138" s="18"/>
      <c r="UZK138" s="18"/>
      <c r="UZL138" s="18"/>
      <c r="UZM138" s="18"/>
      <c r="UZN138" s="18"/>
      <c r="UZO138" s="18"/>
      <c r="UZP138" s="18"/>
      <c r="UZQ138" s="18"/>
      <c r="UZR138" s="18"/>
      <c r="UZS138" s="18"/>
      <c r="UZT138" s="18"/>
      <c r="UZU138" s="18"/>
      <c r="UZV138" s="18"/>
      <c r="UZW138" s="18"/>
      <c r="UZX138" s="18"/>
      <c r="UZY138" s="18"/>
      <c r="UZZ138" s="18"/>
      <c r="VAA138" s="18"/>
      <c r="VAB138" s="18"/>
      <c r="VAC138" s="18"/>
      <c r="VAD138" s="18"/>
      <c r="VAE138" s="18"/>
      <c r="VAF138" s="18"/>
      <c r="VAG138" s="18"/>
      <c r="VAH138" s="18"/>
      <c r="VAI138" s="18"/>
      <c r="VAJ138" s="18"/>
      <c r="VAK138" s="18"/>
      <c r="VAL138" s="18"/>
      <c r="VAM138" s="18"/>
      <c r="VAN138" s="18"/>
      <c r="VAO138" s="18"/>
      <c r="VAP138" s="18"/>
      <c r="VAQ138" s="18"/>
      <c r="VAR138" s="18"/>
      <c r="VAS138" s="18"/>
      <c r="VAT138" s="18"/>
      <c r="VAU138" s="18"/>
      <c r="VAV138" s="18"/>
      <c r="VAW138" s="18"/>
      <c r="VAX138" s="18"/>
      <c r="VAY138" s="18"/>
      <c r="VAZ138" s="18"/>
      <c r="VBA138" s="18"/>
      <c r="VBB138" s="18"/>
      <c r="VBC138" s="18"/>
      <c r="VBD138" s="18"/>
      <c r="VBE138" s="18"/>
      <c r="VBF138" s="18"/>
      <c r="VBG138" s="18"/>
      <c r="VBH138" s="18"/>
      <c r="VBI138" s="18"/>
      <c r="VBJ138" s="18"/>
      <c r="VBK138" s="18"/>
      <c r="VBL138" s="18"/>
      <c r="VBM138" s="18"/>
      <c r="VBN138" s="18"/>
      <c r="VBO138" s="18"/>
      <c r="VBP138" s="18"/>
      <c r="VBQ138" s="18"/>
      <c r="VBR138" s="18"/>
      <c r="VBS138" s="18"/>
      <c r="VBT138" s="18"/>
      <c r="VBU138" s="18"/>
      <c r="VBV138" s="18"/>
      <c r="VBW138" s="18"/>
      <c r="VBX138" s="18"/>
      <c r="VBY138" s="18"/>
      <c r="VBZ138" s="18"/>
      <c r="VCA138" s="18"/>
      <c r="VCB138" s="18"/>
      <c r="VCC138" s="18"/>
      <c r="VCD138" s="18"/>
      <c r="VCE138" s="18"/>
      <c r="VCF138" s="18"/>
      <c r="VCG138" s="18"/>
      <c r="VCH138" s="18"/>
      <c r="VCI138" s="18"/>
      <c r="VCJ138" s="18"/>
      <c r="VCK138" s="18"/>
      <c r="VCL138" s="18"/>
      <c r="VCM138" s="18"/>
      <c r="VCN138" s="18"/>
      <c r="VCO138" s="18"/>
      <c r="VCP138" s="18"/>
      <c r="VCQ138" s="18"/>
      <c r="VCR138" s="18"/>
      <c r="VCS138" s="18"/>
      <c r="VCT138" s="18"/>
      <c r="VCU138" s="18"/>
      <c r="VCV138" s="18"/>
      <c r="VCW138" s="18"/>
      <c r="VCX138" s="18"/>
      <c r="VCY138" s="18"/>
      <c r="VCZ138" s="18"/>
      <c r="VDA138" s="18"/>
      <c r="VDB138" s="18"/>
      <c r="VDC138" s="18"/>
      <c r="VDD138" s="18"/>
      <c r="VDE138" s="18"/>
      <c r="VDF138" s="18"/>
      <c r="VDG138" s="18"/>
      <c r="VDH138" s="18"/>
      <c r="VDI138" s="18"/>
      <c r="VDJ138" s="18"/>
      <c r="VDK138" s="18"/>
      <c r="VDL138" s="18"/>
      <c r="VDM138" s="18"/>
      <c r="VDN138" s="18"/>
      <c r="VDO138" s="18"/>
      <c r="VDP138" s="18"/>
      <c r="VDQ138" s="18"/>
      <c r="VDR138" s="18"/>
      <c r="VDS138" s="18"/>
      <c r="VDT138" s="18"/>
      <c r="VDU138" s="18"/>
      <c r="VDV138" s="18"/>
      <c r="VDW138" s="18"/>
      <c r="VDX138" s="18"/>
      <c r="VDY138" s="18"/>
      <c r="VDZ138" s="18"/>
      <c r="VEA138" s="18"/>
      <c r="VEB138" s="18"/>
      <c r="VEC138" s="18"/>
      <c r="VED138" s="18"/>
      <c r="VEE138" s="18"/>
      <c r="VEF138" s="18"/>
      <c r="VEG138" s="18"/>
      <c r="VEH138" s="18"/>
      <c r="VEI138" s="18"/>
      <c r="VEJ138" s="18"/>
      <c r="VEK138" s="18"/>
      <c r="VEL138" s="18"/>
      <c r="VEM138" s="18"/>
      <c r="VEN138" s="18"/>
      <c r="VEO138" s="18"/>
      <c r="VEP138" s="18"/>
      <c r="VEQ138" s="18"/>
      <c r="VER138" s="18"/>
      <c r="VES138" s="18"/>
      <c r="VET138" s="18"/>
      <c r="VEU138" s="18"/>
      <c r="VEV138" s="18"/>
      <c r="VEW138" s="18"/>
      <c r="VEX138" s="18"/>
      <c r="VEY138" s="18"/>
      <c r="VEZ138" s="18"/>
      <c r="VFA138" s="18"/>
      <c r="VFB138" s="18"/>
      <c r="VFC138" s="18"/>
      <c r="VFD138" s="18"/>
      <c r="VFE138" s="18"/>
      <c r="VFF138" s="18"/>
      <c r="VFG138" s="18"/>
      <c r="VFH138" s="18"/>
      <c r="VFI138" s="18"/>
      <c r="VFJ138" s="18"/>
      <c r="VFK138" s="18"/>
      <c r="VFL138" s="18"/>
      <c r="VFM138" s="18"/>
      <c r="VFN138" s="18"/>
      <c r="VFO138" s="18"/>
      <c r="VFP138" s="18"/>
      <c r="VFQ138" s="18"/>
      <c r="VFR138" s="18"/>
      <c r="VFS138" s="18"/>
      <c r="VFT138" s="18"/>
      <c r="VFU138" s="18"/>
      <c r="VFV138" s="18"/>
      <c r="VFW138" s="18"/>
      <c r="VFX138" s="18"/>
      <c r="VFY138" s="18"/>
      <c r="VFZ138" s="18"/>
      <c r="VGA138" s="18"/>
      <c r="VGB138" s="18"/>
      <c r="VGC138" s="18"/>
      <c r="VGD138" s="18"/>
      <c r="VGE138" s="18"/>
      <c r="VGF138" s="18"/>
      <c r="VGG138" s="18"/>
      <c r="VGH138" s="18"/>
      <c r="VGI138" s="18"/>
      <c r="VGJ138" s="18"/>
      <c r="VGK138" s="18"/>
      <c r="VGL138" s="18"/>
      <c r="VGM138" s="18"/>
      <c r="VGN138" s="18"/>
      <c r="VGO138" s="18"/>
      <c r="VGP138" s="18"/>
      <c r="VGQ138" s="18"/>
      <c r="VGR138" s="18"/>
      <c r="VGS138" s="18"/>
      <c r="VGT138" s="18"/>
      <c r="VGU138" s="18"/>
      <c r="VGV138" s="18"/>
      <c r="VGW138" s="18"/>
      <c r="VGX138" s="18"/>
      <c r="VGY138" s="18"/>
      <c r="VGZ138" s="18"/>
      <c r="VHA138" s="18"/>
      <c r="VHB138" s="18"/>
      <c r="VHC138" s="18"/>
      <c r="VHD138" s="18"/>
      <c r="VHE138" s="18"/>
      <c r="VHF138" s="18"/>
      <c r="VHG138" s="18"/>
      <c r="VHH138" s="18"/>
      <c r="VHI138" s="18"/>
      <c r="VHJ138" s="18"/>
      <c r="VHK138" s="18"/>
      <c r="VHL138" s="18"/>
      <c r="VHM138" s="18"/>
      <c r="VHN138" s="18"/>
      <c r="VHO138" s="18"/>
      <c r="VHP138" s="18"/>
      <c r="VHQ138" s="18"/>
      <c r="VHR138" s="18"/>
      <c r="VHS138" s="18"/>
      <c r="VHT138" s="18"/>
      <c r="VHU138" s="18"/>
      <c r="VHV138" s="18"/>
      <c r="VHW138" s="18"/>
      <c r="VHX138" s="18"/>
      <c r="VHY138" s="18"/>
      <c r="VHZ138" s="18"/>
      <c r="VIA138" s="18"/>
      <c r="VIB138" s="18"/>
      <c r="VIC138" s="18"/>
      <c r="VID138" s="18"/>
      <c r="VIE138" s="18"/>
      <c r="VIF138" s="18"/>
      <c r="VIG138" s="18"/>
      <c r="VIH138" s="18"/>
      <c r="VII138" s="18"/>
      <c r="VIJ138" s="18"/>
      <c r="VIK138" s="18"/>
      <c r="VIL138" s="18"/>
      <c r="VIM138" s="18"/>
      <c r="VIN138" s="18"/>
      <c r="VIO138" s="18"/>
      <c r="VIP138" s="18"/>
      <c r="VIQ138" s="18"/>
      <c r="VIR138" s="18"/>
      <c r="VIS138" s="18"/>
      <c r="VIT138" s="18"/>
      <c r="VIU138" s="18"/>
      <c r="VIV138" s="18"/>
      <c r="VIW138" s="18"/>
      <c r="VIX138" s="18"/>
      <c r="VIY138" s="18"/>
      <c r="VIZ138" s="18"/>
      <c r="VJA138" s="18"/>
      <c r="VJB138" s="18"/>
      <c r="VJC138" s="18"/>
      <c r="VJD138" s="18"/>
      <c r="VJE138" s="18"/>
      <c r="VJF138" s="18"/>
      <c r="VJG138" s="18"/>
      <c r="VJH138" s="18"/>
      <c r="VJI138" s="18"/>
      <c r="VJJ138" s="18"/>
      <c r="VJK138" s="18"/>
      <c r="VJL138" s="18"/>
      <c r="VJM138" s="18"/>
      <c r="VJN138" s="18"/>
      <c r="VJO138" s="18"/>
      <c r="VJP138" s="18"/>
      <c r="VJQ138" s="18"/>
      <c r="VJR138" s="18"/>
      <c r="VJS138" s="18"/>
      <c r="VJT138" s="18"/>
      <c r="VJU138" s="18"/>
      <c r="VJV138" s="18"/>
      <c r="VJW138" s="18"/>
      <c r="VJX138" s="18"/>
      <c r="VJY138" s="18"/>
      <c r="VJZ138" s="18"/>
      <c r="VKA138" s="18"/>
      <c r="VKB138" s="18"/>
      <c r="VKC138" s="18"/>
      <c r="VKD138" s="18"/>
      <c r="VKE138" s="18"/>
      <c r="VKF138" s="18"/>
      <c r="VKG138" s="18"/>
      <c r="VKH138" s="18"/>
      <c r="VKI138" s="18"/>
      <c r="VKJ138" s="18"/>
      <c r="VKK138" s="18"/>
      <c r="VKL138" s="18"/>
      <c r="VKM138" s="18"/>
      <c r="VKN138" s="18"/>
      <c r="VKO138" s="18"/>
      <c r="VKP138" s="18"/>
      <c r="VKQ138" s="18"/>
      <c r="VKR138" s="18"/>
      <c r="VKS138" s="18"/>
      <c r="VKT138" s="18"/>
      <c r="VKU138" s="18"/>
      <c r="VKV138" s="18"/>
      <c r="VKW138" s="18"/>
      <c r="VKX138" s="18"/>
      <c r="VKY138" s="18"/>
      <c r="VKZ138" s="18"/>
      <c r="VLA138" s="18"/>
      <c r="VLB138" s="18"/>
      <c r="VLC138" s="18"/>
      <c r="VLD138" s="18"/>
      <c r="VLE138" s="18"/>
      <c r="VLF138" s="18"/>
      <c r="VLG138" s="18"/>
      <c r="VLH138" s="18"/>
      <c r="VLI138" s="18"/>
      <c r="VLJ138" s="18"/>
      <c r="VLK138" s="18"/>
      <c r="VLL138" s="18"/>
      <c r="VLM138" s="18"/>
      <c r="VLN138" s="18"/>
      <c r="VLO138" s="18"/>
      <c r="VLP138" s="18"/>
      <c r="VLQ138" s="18"/>
      <c r="VLR138" s="18"/>
      <c r="VLS138" s="18"/>
      <c r="VLT138" s="18"/>
      <c r="VLU138" s="18"/>
      <c r="VLV138" s="18"/>
      <c r="VLW138" s="18"/>
      <c r="VLX138" s="18"/>
      <c r="VLY138" s="18"/>
      <c r="VLZ138" s="18"/>
      <c r="VMA138" s="18"/>
      <c r="VMB138" s="18"/>
      <c r="VMC138" s="18"/>
      <c r="VMD138" s="18"/>
      <c r="VME138" s="18"/>
      <c r="VMF138" s="18"/>
      <c r="VMG138" s="18"/>
      <c r="VMH138" s="18"/>
      <c r="VMI138" s="18"/>
      <c r="VMJ138" s="18"/>
      <c r="VMK138" s="18"/>
      <c r="VML138" s="18"/>
      <c r="VMM138" s="18"/>
      <c r="VMN138" s="18"/>
      <c r="VMO138" s="18"/>
      <c r="VMP138" s="18"/>
      <c r="VMQ138" s="18"/>
      <c r="VMR138" s="18"/>
      <c r="VMS138" s="18"/>
      <c r="VMT138" s="18"/>
      <c r="VMU138" s="18"/>
      <c r="VMV138" s="18"/>
      <c r="VMW138" s="18"/>
      <c r="VMX138" s="18"/>
      <c r="VMY138" s="18"/>
      <c r="VMZ138" s="18"/>
      <c r="VNA138" s="18"/>
      <c r="VNB138" s="18"/>
      <c r="VNC138" s="18"/>
      <c r="VND138" s="18"/>
      <c r="VNE138" s="18"/>
      <c r="VNF138" s="18"/>
      <c r="VNG138" s="18"/>
      <c r="VNH138" s="18"/>
      <c r="VNI138" s="18"/>
      <c r="VNJ138" s="18"/>
      <c r="VNK138" s="18"/>
      <c r="VNL138" s="18"/>
      <c r="VNM138" s="18"/>
      <c r="VNN138" s="18"/>
      <c r="VNO138" s="18"/>
      <c r="VNP138" s="18"/>
      <c r="VNQ138" s="18"/>
      <c r="VNR138" s="18"/>
      <c r="VNS138" s="18"/>
      <c r="VNT138" s="18"/>
      <c r="VNU138" s="18"/>
      <c r="VNV138" s="18"/>
      <c r="VNW138" s="18"/>
      <c r="VNX138" s="18"/>
      <c r="VNY138" s="18"/>
      <c r="VNZ138" s="18"/>
      <c r="VOA138" s="18"/>
      <c r="VOB138" s="18"/>
      <c r="VOC138" s="18"/>
      <c r="VOD138" s="18"/>
      <c r="VOE138" s="18"/>
      <c r="VOF138" s="18"/>
      <c r="VOG138" s="18"/>
      <c r="VOH138" s="18"/>
      <c r="VOI138" s="18"/>
      <c r="VOJ138" s="18"/>
      <c r="VOK138" s="18"/>
      <c r="VOL138" s="18"/>
      <c r="VOM138" s="18"/>
      <c r="VON138" s="18"/>
      <c r="VOO138" s="18"/>
      <c r="VOP138" s="18"/>
      <c r="VOQ138" s="18"/>
      <c r="VOR138" s="18"/>
      <c r="VOS138" s="18"/>
      <c r="VOT138" s="18"/>
      <c r="VOU138" s="18"/>
      <c r="VOV138" s="18"/>
      <c r="VOW138" s="18"/>
      <c r="VOX138" s="18"/>
      <c r="VOY138" s="18"/>
      <c r="VOZ138" s="18"/>
      <c r="VPA138" s="18"/>
      <c r="VPB138" s="18"/>
      <c r="VPC138" s="18"/>
      <c r="VPD138" s="18"/>
      <c r="VPE138" s="18"/>
      <c r="VPF138" s="18"/>
      <c r="VPG138" s="18"/>
      <c r="VPH138" s="18"/>
      <c r="VPI138" s="18"/>
      <c r="VPJ138" s="18"/>
      <c r="VPK138" s="18"/>
      <c r="VPL138" s="18"/>
      <c r="VPM138" s="18"/>
      <c r="VPN138" s="18"/>
      <c r="VPO138" s="18"/>
      <c r="VPP138" s="18"/>
      <c r="VPQ138" s="18"/>
      <c r="VPR138" s="18"/>
      <c r="VPS138" s="18"/>
      <c r="VPT138" s="18"/>
      <c r="VPU138" s="18"/>
      <c r="VPV138" s="18"/>
      <c r="VPW138" s="18"/>
      <c r="VPX138" s="18"/>
      <c r="VPY138" s="18"/>
      <c r="VPZ138" s="18"/>
      <c r="VQA138" s="18"/>
      <c r="VQB138" s="18"/>
      <c r="VQC138" s="18"/>
      <c r="VQD138" s="18"/>
      <c r="VQE138" s="18"/>
      <c r="VQF138" s="18"/>
      <c r="VQG138" s="18"/>
      <c r="VQH138" s="18"/>
      <c r="VQI138" s="18"/>
      <c r="VQJ138" s="18"/>
      <c r="VQK138" s="18"/>
      <c r="VQL138" s="18"/>
      <c r="VQM138" s="18"/>
      <c r="VQN138" s="18"/>
      <c r="VQO138" s="18"/>
      <c r="VQP138" s="18"/>
      <c r="VQQ138" s="18"/>
      <c r="VQR138" s="18"/>
      <c r="VQS138" s="18"/>
      <c r="VQT138" s="18"/>
      <c r="VQU138" s="18"/>
      <c r="VQV138" s="18"/>
      <c r="VQW138" s="18"/>
      <c r="VQX138" s="18"/>
      <c r="VQY138" s="18"/>
      <c r="VQZ138" s="18"/>
      <c r="VRA138" s="18"/>
      <c r="VRB138" s="18"/>
      <c r="VRC138" s="18"/>
      <c r="VRD138" s="18"/>
      <c r="VRE138" s="18"/>
      <c r="VRF138" s="18"/>
      <c r="VRG138" s="18"/>
      <c r="VRH138" s="18"/>
      <c r="VRI138" s="18"/>
      <c r="VRJ138" s="18"/>
      <c r="VRK138" s="18"/>
      <c r="VRL138" s="18"/>
      <c r="VRM138" s="18"/>
      <c r="VRN138" s="18"/>
      <c r="VRO138" s="18"/>
      <c r="VRP138" s="18"/>
      <c r="VRQ138" s="18"/>
      <c r="VRR138" s="18"/>
      <c r="VRS138" s="18"/>
      <c r="VRT138" s="18"/>
      <c r="VRU138" s="18"/>
      <c r="VRV138" s="18"/>
      <c r="VRW138" s="18"/>
      <c r="VRX138" s="18"/>
      <c r="VRY138" s="18"/>
      <c r="VRZ138" s="18"/>
      <c r="VSA138" s="18"/>
      <c r="VSB138" s="18"/>
      <c r="VSC138" s="18"/>
      <c r="VSD138" s="18"/>
      <c r="VSE138" s="18"/>
      <c r="VSF138" s="18"/>
      <c r="VSG138" s="18"/>
      <c r="VSH138" s="18"/>
      <c r="VSI138" s="18"/>
      <c r="VSJ138" s="18"/>
      <c r="VSK138" s="18"/>
      <c r="VSL138" s="18"/>
      <c r="VSM138" s="18"/>
      <c r="VSN138" s="18"/>
      <c r="VSO138" s="18"/>
      <c r="VSP138" s="18"/>
      <c r="VSQ138" s="18"/>
      <c r="VSR138" s="18"/>
      <c r="VSS138" s="18"/>
      <c r="VST138" s="18"/>
      <c r="VSU138" s="18"/>
      <c r="VSV138" s="18"/>
      <c r="VSW138" s="18"/>
      <c r="VSX138" s="18"/>
      <c r="VSY138" s="18"/>
      <c r="VSZ138" s="18"/>
      <c r="VTA138" s="18"/>
      <c r="VTB138" s="18"/>
      <c r="VTC138" s="18"/>
      <c r="VTD138" s="18"/>
      <c r="VTE138" s="18"/>
      <c r="VTF138" s="18"/>
      <c r="VTG138" s="18"/>
      <c r="VTH138" s="18"/>
      <c r="VTI138" s="18"/>
      <c r="VTJ138" s="18"/>
      <c r="VTK138" s="18"/>
      <c r="VTL138" s="18"/>
      <c r="VTM138" s="18"/>
      <c r="VTN138" s="18"/>
      <c r="VTO138" s="18"/>
      <c r="VTP138" s="18"/>
      <c r="VTQ138" s="18"/>
      <c r="VTR138" s="18"/>
      <c r="VTS138" s="18"/>
      <c r="VTT138" s="18"/>
      <c r="VTU138" s="18"/>
      <c r="VTV138" s="18"/>
      <c r="VTW138" s="18"/>
      <c r="VTX138" s="18"/>
      <c r="VTY138" s="18"/>
      <c r="VTZ138" s="18"/>
      <c r="VUA138" s="18"/>
      <c r="VUB138" s="18"/>
      <c r="VUC138" s="18"/>
      <c r="VUD138" s="18"/>
      <c r="VUE138" s="18"/>
      <c r="VUF138" s="18"/>
      <c r="VUG138" s="18"/>
      <c r="VUH138" s="18"/>
      <c r="VUI138" s="18"/>
      <c r="VUJ138" s="18"/>
      <c r="VUK138" s="18"/>
      <c r="VUL138" s="18"/>
      <c r="VUM138" s="18"/>
      <c r="VUN138" s="18"/>
      <c r="VUO138" s="18"/>
      <c r="VUP138" s="18"/>
      <c r="VUQ138" s="18"/>
      <c r="VUR138" s="18"/>
      <c r="VUS138" s="18"/>
      <c r="VUT138" s="18"/>
      <c r="VUU138" s="18"/>
      <c r="VUV138" s="18"/>
      <c r="VUW138" s="18"/>
      <c r="VUX138" s="18"/>
      <c r="VUY138" s="18"/>
      <c r="VUZ138" s="18"/>
      <c r="VVA138" s="18"/>
      <c r="VVB138" s="18"/>
      <c r="VVC138" s="18"/>
      <c r="VVD138" s="18"/>
      <c r="VVE138" s="18"/>
      <c r="VVF138" s="18"/>
      <c r="VVG138" s="18"/>
      <c r="VVH138" s="18"/>
      <c r="VVI138" s="18"/>
      <c r="VVJ138" s="18"/>
      <c r="VVK138" s="18"/>
      <c r="VVL138" s="18"/>
      <c r="VVM138" s="18"/>
      <c r="VVN138" s="18"/>
      <c r="VVO138" s="18"/>
      <c r="VVP138" s="18"/>
      <c r="VVQ138" s="18"/>
      <c r="VVR138" s="18"/>
      <c r="VVS138" s="18"/>
      <c r="VVT138" s="18"/>
      <c r="VVU138" s="18"/>
      <c r="VVV138" s="18"/>
      <c r="VVW138" s="18"/>
      <c r="VVX138" s="18"/>
      <c r="VVY138" s="18"/>
      <c r="VVZ138" s="18"/>
      <c r="VWA138" s="18"/>
      <c r="VWB138" s="18"/>
      <c r="VWC138" s="18"/>
      <c r="VWD138" s="18"/>
      <c r="VWE138" s="18"/>
      <c r="VWF138" s="18"/>
      <c r="VWG138" s="18"/>
      <c r="VWH138" s="18"/>
      <c r="VWI138" s="18"/>
      <c r="VWJ138" s="18"/>
      <c r="VWK138" s="18"/>
      <c r="VWL138" s="18"/>
      <c r="VWM138" s="18"/>
      <c r="VWN138" s="18"/>
      <c r="VWO138" s="18"/>
      <c r="VWP138" s="18"/>
      <c r="VWQ138" s="18"/>
      <c r="VWR138" s="18"/>
      <c r="VWS138" s="18"/>
      <c r="VWT138" s="18"/>
      <c r="VWU138" s="18"/>
      <c r="VWV138" s="18"/>
      <c r="VWW138" s="18"/>
      <c r="VWX138" s="18"/>
      <c r="VWY138" s="18"/>
      <c r="VWZ138" s="18"/>
      <c r="VXA138" s="18"/>
      <c r="VXB138" s="18"/>
      <c r="VXC138" s="18"/>
      <c r="VXD138" s="18"/>
      <c r="VXE138" s="18"/>
      <c r="VXF138" s="18"/>
      <c r="VXG138" s="18"/>
      <c r="VXH138" s="18"/>
      <c r="VXI138" s="18"/>
      <c r="VXJ138" s="18"/>
      <c r="VXK138" s="18"/>
      <c r="VXL138" s="18"/>
      <c r="VXM138" s="18"/>
      <c r="VXN138" s="18"/>
      <c r="VXO138" s="18"/>
      <c r="VXP138" s="18"/>
      <c r="VXQ138" s="18"/>
      <c r="VXR138" s="18"/>
      <c r="VXS138" s="18"/>
      <c r="VXT138" s="18"/>
      <c r="VXU138" s="18"/>
      <c r="VXV138" s="18"/>
      <c r="VXW138" s="18"/>
      <c r="VXX138" s="18"/>
      <c r="VXY138" s="18"/>
      <c r="VXZ138" s="18"/>
      <c r="VYA138" s="18"/>
      <c r="VYB138" s="18"/>
      <c r="VYC138" s="18"/>
      <c r="VYD138" s="18"/>
      <c r="VYE138" s="18"/>
      <c r="VYF138" s="18"/>
      <c r="VYG138" s="18"/>
      <c r="VYH138" s="18"/>
      <c r="VYI138" s="18"/>
      <c r="VYJ138" s="18"/>
      <c r="VYK138" s="18"/>
      <c r="VYL138" s="18"/>
      <c r="VYM138" s="18"/>
      <c r="VYN138" s="18"/>
      <c r="VYO138" s="18"/>
      <c r="VYP138" s="18"/>
      <c r="VYQ138" s="18"/>
      <c r="VYR138" s="18"/>
      <c r="VYS138" s="18"/>
      <c r="VYT138" s="18"/>
      <c r="VYU138" s="18"/>
      <c r="VYV138" s="18"/>
      <c r="VYW138" s="18"/>
      <c r="VYX138" s="18"/>
      <c r="VYY138" s="18"/>
      <c r="VYZ138" s="18"/>
      <c r="VZA138" s="18"/>
      <c r="VZB138" s="18"/>
      <c r="VZC138" s="18"/>
      <c r="VZD138" s="18"/>
      <c r="VZE138" s="18"/>
      <c r="VZF138" s="18"/>
      <c r="VZG138" s="18"/>
      <c r="VZH138" s="18"/>
      <c r="VZI138" s="18"/>
      <c r="VZJ138" s="18"/>
      <c r="VZK138" s="18"/>
      <c r="VZL138" s="18"/>
      <c r="VZM138" s="18"/>
      <c r="VZN138" s="18"/>
      <c r="VZO138" s="18"/>
      <c r="VZP138" s="18"/>
      <c r="VZQ138" s="18"/>
      <c r="VZR138" s="18"/>
      <c r="VZS138" s="18"/>
      <c r="VZT138" s="18"/>
      <c r="VZU138" s="18"/>
      <c r="VZV138" s="18"/>
      <c r="VZW138" s="18"/>
      <c r="VZX138" s="18"/>
      <c r="VZY138" s="18"/>
      <c r="VZZ138" s="18"/>
      <c r="WAA138" s="18"/>
      <c r="WAB138" s="18"/>
      <c r="WAC138" s="18"/>
      <c r="WAD138" s="18"/>
      <c r="WAE138" s="18"/>
      <c r="WAF138" s="18"/>
      <c r="WAG138" s="18"/>
      <c r="WAH138" s="18"/>
      <c r="WAI138" s="18"/>
      <c r="WAJ138" s="18"/>
      <c r="WAK138" s="18"/>
      <c r="WAL138" s="18"/>
      <c r="WAM138" s="18"/>
      <c r="WAN138" s="18"/>
      <c r="WAO138" s="18"/>
      <c r="WAP138" s="18"/>
      <c r="WAQ138" s="18"/>
      <c r="WAR138" s="18"/>
      <c r="WAS138" s="18"/>
      <c r="WAT138" s="18"/>
      <c r="WAU138" s="18"/>
      <c r="WAV138" s="18"/>
      <c r="WAW138" s="18"/>
      <c r="WAX138" s="18"/>
      <c r="WAY138" s="18"/>
      <c r="WAZ138" s="18"/>
      <c r="WBA138" s="18"/>
      <c r="WBB138" s="18"/>
      <c r="WBC138" s="18"/>
      <c r="WBD138" s="18"/>
      <c r="WBE138" s="18"/>
      <c r="WBF138" s="18"/>
      <c r="WBG138" s="18"/>
      <c r="WBH138" s="18"/>
      <c r="WBI138" s="18"/>
      <c r="WBJ138" s="18"/>
      <c r="WBK138" s="18"/>
      <c r="WBL138" s="18"/>
      <c r="WBM138" s="18"/>
      <c r="WBN138" s="18"/>
      <c r="WBO138" s="18"/>
      <c r="WBP138" s="18"/>
      <c r="WBQ138" s="18"/>
      <c r="WBR138" s="18"/>
      <c r="WBS138" s="18"/>
      <c r="WBT138" s="18"/>
      <c r="WBU138" s="18"/>
      <c r="WBV138" s="18"/>
      <c r="WBW138" s="18"/>
      <c r="WBX138" s="18"/>
      <c r="WBY138" s="18"/>
      <c r="WBZ138" s="18"/>
      <c r="WCA138" s="18"/>
      <c r="WCB138" s="18"/>
      <c r="WCC138" s="18"/>
      <c r="WCD138" s="18"/>
      <c r="WCE138" s="18"/>
      <c r="WCF138" s="18"/>
      <c r="WCG138" s="18"/>
      <c r="WCH138" s="18"/>
      <c r="WCI138" s="18"/>
      <c r="WCJ138" s="18"/>
      <c r="WCK138" s="18"/>
      <c r="WCL138" s="18"/>
      <c r="WCM138" s="18"/>
      <c r="WCN138" s="18"/>
      <c r="WCO138" s="18"/>
      <c r="WCP138" s="18"/>
      <c r="WCQ138" s="18"/>
      <c r="WCR138" s="18"/>
      <c r="WCS138" s="18"/>
      <c r="WCT138" s="18"/>
      <c r="WCU138" s="18"/>
      <c r="WCV138" s="18"/>
      <c r="WCW138" s="18"/>
      <c r="WCX138" s="18"/>
      <c r="WCY138" s="18"/>
      <c r="WCZ138" s="18"/>
      <c r="WDA138" s="18"/>
      <c r="WDB138" s="18"/>
      <c r="WDC138" s="18"/>
      <c r="WDD138" s="18"/>
      <c r="WDE138" s="18"/>
      <c r="WDF138" s="18"/>
      <c r="WDG138" s="18"/>
      <c r="WDH138" s="18"/>
      <c r="WDI138" s="18"/>
      <c r="WDJ138" s="18"/>
      <c r="WDK138" s="18"/>
      <c r="WDL138" s="18"/>
      <c r="WDM138" s="18"/>
      <c r="WDN138" s="18"/>
      <c r="WDO138" s="18"/>
      <c r="WDP138" s="18"/>
      <c r="WDQ138" s="18"/>
      <c r="WDR138" s="18"/>
      <c r="WDS138" s="18"/>
      <c r="WDT138" s="18"/>
      <c r="WDU138" s="18"/>
      <c r="WDV138" s="18"/>
      <c r="WDW138" s="18"/>
      <c r="WDX138" s="18"/>
      <c r="WDY138" s="18"/>
      <c r="WDZ138" s="18"/>
      <c r="WEA138" s="18"/>
      <c r="WEB138" s="18"/>
      <c r="WEC138" s="18"/>
      <c r="WED138" s="18"/>
      <c r="WEE138" s="18"/>
      <c r="WEF138" s="18"/>
      <c r="WEG138" s="18"/>
      <c r="WEH138" s="18"/>
      <c r="WEI138" s="18"/>
      <c r="WEJ138" s="18"/>
      <c r="WEK138" s="18"/>
      <c r="WEL138" s="18"/>
      <c r="WEM138" s="18"/>
      <c r="WEN138" s="18"/>
      <c r="WEO138" s="18"/>
      <c r="WEP138" s="18"/>
      <c r="WEQ138" s="18"/>
      <c r="WER138" s="18"/>
      <c r="WES138" s="18"/>
      <c r="WET138" s="18"/>
      <c r="WEU138" s="18"/>
      <c r="WEV138" s="18"/>
      <c r="WEW138" s="18"/>
      <c r="WEX138" s="18"/>
      <c r="WEY138" s="18"/>
      <c r="WEZ138" s="18"/>
      <c r="WFA138" s="18"/>
      <c r="WFB138" s="18"/>
      <c r="WFC138" s="18"/>
      <c r="WFD138" s="18"/>
      <c r="WFE138" s="18"/>
      <c r="WFF138" s="18"/>
      <c r="WFG138" s="18"/>
      <c r="WFH138" s="18"/>
      <c r="WFI138" s="18"/>
      <c r="WFJ138" s="18"/>
      <c r="WFK138" s="18"/>
      <c r="WFL138" s="18"/>
      <c r="WFM138" s="18"/>
      <c r="WFN138" s="18"/>
      <c r="WFO138" s="18"/>
      <c r="WFP138" s="18"/>
      <c r="WFQ138" s="18"/>
      <c r="WFR138" s="18"/>
      <c r="WFS138" s="18"/>
      <c r="WFT138" s="18"/>
      <c r="WFU138" s="18"/>
      <c r="WFV138" s="18"/>
      <c r="WFW138" s="18"/>
      <c r="WFX138" s="18"/>
      <c r="WFY138" s="18"/>
      <c r="WFZ138" s="18"/>
      <c r="WGA138" s="18"/>
      <c r="WGB138" s="18"/>
      <c r="WGC138" s="18"/>
      <c r="WGD138" s="18"/>
      <c r="WGE138" s="18"/>
      <c r="WGF138" s="18"/>
      <c r="WGG138" s="18"/>
      <c r="WGH138" s="18"/>
      <c r="WGI138" s="18"/>
      <c r="WGJ138" s="18"/>
      <c r="WGK138" s="18"/>
      <c r="WGL138" s="18"/>
      <c r="WGM138" s="18"/>
      <c r="WGN138" s="18"/>
      <c r="WGO138" s="18"/>
      <c r="WGP138" s="18"/>
      <c r="WGQ138" s="18"/>
      <c r="WGR138" s="18"/>
      <c r="WGS138" s="18"/>
      <c r="WGT138" s="18"/>
      <c r="WGU138" s="18"/>
      <c r="WGV138" s="18"/>
      <c r="WGW138" s="18"/>
      <c r="WGX138" s="18"/>
      <c r="WGY138" s="18"/>
      <c r="WGZ138" s="18"/>
      <c r="WHA138" s="18"/>
      <c r="WHB138" s="18"/>
      <c r="WHC138" s="18"/>
      <c r="WHD138" s="18"/>
      <c r="WHE138" s="18"/>
      <c r="WHF138" s="18"/>
      <c r="WHG138" s="18"/>
      <c r="WHH138" s="18"/>
      <c r="WHI138" s="18"/>
      <c r="WHJ138" s="18"/>
      <c r="WHK138" s="18"/>
      <c r="WHL138" s="18"/>
      <c r="WHM138" s="18"/>
      <c r="WHN138" s="18"/>
      <c r="WHO138" s="18"/>
      <c r="WHP138" s="18"/>
      <c r="WHQ138" s="18"/>
      <c r="WHR138" s="18"/>
      <c r="WHS138" s="18"/>
      <c r="WHT138" s="18"/>
      <c r="WHU138" s="18"/>
      <c r="WHV138" s="18"/>
      <c r="WHW138" s="18"/>
      <c r="WHX138" s="18"/>
      <c r="WHY138" s="18"/>
      <c r="WHZ138" s="18"/>
      <c r="WIA138" s="18"/>
      <c r="WIB138" s="18"/>
      <c r="WIC138" s="18"/>
      <c r="WID138" s="18"/>
      <c r="WIE138" s="18"/>
      <c r="WIF138" s="18"/>
      <c r="WIG138" s="18"/>
      <c r="WIH138" s="18"/>
      <c r="WII138" s="18"/>
      <c r="WIJ138" s="18"/>
      <c r="WIK138" s="18"/>
      <c r="WIL138" s="18"/>
      <c r="WIM138" s="18"/>
      <c r="WIN138" s="18"/>
      <c r="WIO138" s="18"/>
      <c r="WIP138" s="18"/>
      <c r="WIQ138" s="18"/>
      <c r="WIR138" s="18"/>
      <c r="WIS138" s="18"/>
      <c r="WIT138" s="18"/>
      <c r="WIU138" s="18"/>
      <c r="WIV138" s="18"/>
      <c r="WIW138" s="18"/>
      <c r="WIX138" s="18"/>
      <c r="WIY138" s="18"/>
      <c r="WIZ138" s="18"/>
      <c r="WJA138" s="18"/>
      <c r="WJB138" s="18"/>
      <c r="WJC138" s="18"/>
      <c r="WJD138" s="18"/>
      <c r="WJE138" s="18"/>
      <c r="WJF138" s="18"/>
      <c r="WJG138" s="18"/>
      <c r="WJH138" s="18"/>
      <c r="WJI138" s="18"/>
      <c r="WJJ138" s="18"/>
      <c r="WJK138" s="18"/>
      <c r="WJL138" s="18"/>
      <c r="WJM138" s="18"/>
      <c r="WJN138" s="18"/>
      <c r="WJO138" s="18"/>
      <c r="WJP138" s="18"/>
      <c r="WJQ138" s="18"/>
      <c r="WJR138" s="18"/>
      <c r="WJS138" s="18"/>
      <c r="WJT138" s="18"/>
      <c r="WJU138" s="18"/>
      <c r="WJV138" s="18"/>
      <c r="WJW138" s="18"/>
      <c r="WJX138" s="18"/>
      <c r="WJY138" s="18"/>
      <c r="WJZ138" s="18"/>
      <c r="WKA138" s="18"/>
      <c r="WKB138" s="18"/>
      <c r="WKC138" s="18"/>
      <c r="WKD138" s="18"/>
      <c r="WKE138" s="18"/>
      <c r="WKF138" s="18"/>
      <c r="WKG138" s="18"/>
      <c r="WKH138" s="18"/>
      <c r="WKI138" s="18"/>
      <c r="WKJ138" s="18"/>
      <c r="WKK138" s="18"/>
      <c r="WKL138" s="18"/>
      <c r="WKM138" s="18"/>
      <c r="WKN138" s="18"/>
      <c r="WKO138" s="18"/>
      <c r="WKP138" s="18"/>
      <c r="WKQ138" s="18"/>
      <c r="WKR138" s="18"/>
      <c r="WKS138" s="18"/>
      <c r="WKT138" s="18"/>
      <c r="WKU138" s="18"/>
      <c r="WKV138" s="18"/>
      <c r="WKW138" s="18"/>
      <c r="WKX138" s="18"/>
      <c r="WKY138" s="18"/>
      <c r="WKZ138" s="18"/>
      <c r="WLA138" s="18"/>
      <c r="WLB138" s="18"/>
      <c r="WLC138" s="18"/>
      <c r="WLD138" s="18"/>
      <c r="WLE138" s="18"/>
      <c r="WLF138" s="18"/>
      <c r="WLG138" s="18"/>
      <c r="WLH138" s="18"/>
      <c r="WLI138" s="18"/>
      <c r="WLJ138" s="18"/>
      <c r="WLK138" s="18"/>
      <c r="WLL138" s="18"/>
      <c r="WLM138" s="18"/>
      <c r="WLN138" s="18"/>
      <c r="WLO138" s="18"/>
      <c r="WLP138" s="18"/>
      <c r="WLQ138" s="18"/>
      <c r="WLR138" s="18"/>
      <c r="WLS138" s="18"/>
      <c r="WLT138" s="18"/>
      <c r="WLU138" s="18"/>
      <c r="WLV138" s="18"/>
      <c r="WLW138" s="18"/>
      <c r="WLX138" s="18"/>
      <c r="WLY138" s="18"/>
      <c r="WLZ138" s="18"/>
      <c r="WMA138" s="18"/>
      <c r="WMB138" s="18"/>
      <c r="WMC138" s="18"/>
      <c r="WMD138" s="18"/>
      <c r="WME138" s="18"/>
      <c r="WMF138" s="18"/>
      <c r="WMG138" s="18"/>
      <c r="WMH138" s="18"/>
      <c r="WMI138" s="18"/>
      <c r="WMJ138" s="18"/>
      <c r="WMK138" s="18"/>
      <c r="WML138" s="18"/>
      <c r="WMM138" s="18"/>
      <c r="WMN138" s="18"/>
      <c r="WMO138" s="18"/>
      <c r="WMP138" s="18"/>
      <c r="WMQ138" s="18"/>
      <c r="WMR138" s="18"/>
      <c r="WMS138" s="18"/>
      <c r="WMT138" s="18"/>
      <c r="WMU138" s="18"/>
      <c r="WMV138" s="18"/>
      <c r="WMW138" s="18"/>
      <c r="WMX138" s="18"/>
      <c r="WMY138" s="18"/>
      <c r="WMZ138" s="18"/>
      <c r="WNA138" s="18"/>
      <c r="WNB138" s="18"/>
      <c r="WNC138" s="18"/>
      <c r="WND138" s="18"/>
      <c r="WNE138" s="18"/>
      <c r="WNF138" s="18"/>
      <c r="WNG138" s="18"/>
      <c r="WNH138" s="18"/>
      <c r="WNI138" s="18"/>
      <c r="WNJ138" s="18"/>
      <c r="WNK138" s="18"/>
      <c r="WNL138" s="18"/>
      <c r="WNM138" s="18"/>
      <c r="WNN138" s="18"/>
      <c r="WNO138" s="18"/>
      <c r="WNP138" s="18"/>
      <c r="WNQ138" s="18"/>
      <c r="WNR138" s="18"/>
      <c r="WNS138" s="18"/>
      <c r="WNT138" s="18"/>
      <c r="WNU138" s="18"/>
      <c r="WNV138" s="18"/>
      <c r="WNW138" s="18"/>
      <c r="WNX138" s="18"/>
      <c r="WNY138" s="18"/>
      <c r="WNZ138" s="18"/>
      <c r="WOA138" s="18"/>
      <c r="WOB138" s="18"/>
      <c r="WOC138" s="18"/>
      <c r="WOD138" s="18"/>
      <c r="WOE138" s="18"/>
      <c r="WOF138" s="18"/>
      <c r="WOG138" s="18"/>
      <c r="WOH138" s="18"/>
      <c r="WOI138" s="18"/>
      <c r="WOJ138" s="18"/>
      <c r="WOK138" s="18"/>
      <c r="WOL138" s="18"/>
      <c r="WOM138" s="18"/>
      <c r="WON138" s="18"/>
      <c r="WOO138" s="18"/>
      <c r="WOP138" s="18"/>
      <c r="WOQ138" s="18"/>
      <c r="WOR138" s="18"/>
      <c r="WOS138" s="18"/>
      <c r="WOT138" s="18"/>
      <c r="WOU138" s="18"/>
      <c r="WOV138" s="18"/>
      <c r="WOW138" s="18"/>
      <c r="WOX138" s="18"/>
      <c r="WOY138" s="18"/>
      <c r="WOZ138" s="18"/>
      <c r="WPA138" s="18"/>
      <c r="WPB138" s="18"/>
      <c r="WPC138" s="18"/>
      <c r="WPD138" s="18"/>
      <c r="WPE138" s="18"/>
      <c r="WPF138" s="18"/>
      <c r="WPG138" s="18"/>
      <c r="WPH138" s="18"/>
      <c r="WPI138" s="18"/>
      <c r="WPJ138" s="18"/>
      <c r="WPK138" s="18"/>
      <c r="WPL138" s="18"/>
      <c r="WPM138" s="18"/>
      <c r="WPN138" s="18"/>
      <c r="WPO138" s="18"/>
      <c r="WPP138" s="18"/>
      <c r="WPQ138" s="18"/>
      <c r="WPR138" s="18"/>
      <c r="WPS138" s="18"/>
      <c r="WPT138" s="18"/>
      <c r="WPU138" s="18"/>
      <c r="WPV138" s="18"/>
      <c r="WPW138" s="18"/>
      <c r="WPX138" s="18"/>
      <c r="WPY138" s="18"/>
      <c r="WPZ138" s="18"/>
      <c r="WQA138" s="18"/>
      <c r="WQB138" s="18"/>
      <c r="WQC138" s="18"/>
      <c r="WQD138" s="18"/>
      <c r="WQE138" s="18"/>
      <c r="WQF138" s="18"/>
      <c r="WQG138" s="18"/>
      <c r="WQH138" s="18"/>
      <c r="WQI138" s="18"/>
      <c r="WQJ138" s="18"/>
      <c r="WQK138" s="18"/>
      <c r="WQL138" s="18"/>
      <c r="WQM138" s="18"/>
      <c r="WQN138" s="18"/>
      <c r="WQO138" s="18"/>
      <c r="WQP138" s="18"/>
      <c r="WQQ138" s="18"/>
      <c r="WQR138" s="18"/>
      <c r="WQS138" s="18"/>
      <c r="WQT138" s="18"/>
      <c r="WQU138" s="18"/>
      <c r="WQV138" s="18"/>
      <c r="WQW138" s="18"/>
      <c r="WQX138" s="18"/>
      <c r="WQY138" s="18"/>
      <c r="WQZ138" s="18"/>
      <c r="WRA138" s="18"/>
      <c r="WRB138" s="18"/>
      <c r="WRC138" s="18"/>
      <c r="WRD138" s="18"/>
      <c r="WRE138" s="18"/>
      <c r="WRF138" s="18"/>
      <c r="WRG138" s="18"/>
      <c r="WRH138" s="18"/>
      <c r="WRI138" s="18"/>
      <c r="WRJ138" s="18"/>
      <c r="WRK138" s="18"/>
      <c r="WRL138" s="18"/>
      <c r="WRM138" s="18"/>
      <c r="WRN138" s="18"/>
      <c r="WRO138" s="18"/>
      <c r="WRP138" s="18"/>
      <c r="WRQ138" s="18"/>
      <c r="WRR138" s="18"/>
      <c r="WRS138" s="18"/>
      <c r="WRT138" s="18"/>
      <c r="WRU138" s="18"/>
      <c r="WRV138" s="18"/>
      <c r="WRW138" s="18"/>
      <c r="WRX138" s="18"/>
      <c r="WRY138" s="18"/>
      <c r="WRZ138" s="18"/>
      <c r="WSA138" s="18"/>
      <c r="WSB138" s="18"/>
      <c r="WSC138" s="18"/>
      <c r="WSD138" s="18"/>
      <c r="WSE138" s="18"/>
      <c r="WSF138" s="18"/>
      <c r="WSG138" s="18"/>
      <c r="WSH138" s="18"/>
      <c r="WSI138" s="18"/>
      <c r="WSJ138" s="18"/>
      <c r="WSK138" s="18"/>
      <c r="WSL138" s="18"/>
      <c r="WSM138" s="18"/>
      <c r="WSN138" s="18"/>
      <c r="WSO138" s="18"/>
      <c r="WSP138" s="18"/>
      <c r="WSQ138" s="18"/>
      <c r="WSR138" s="18"/>
      <c r="WSS138" s="18"/>
      <c r="WST138" s="18"/>
      <c r="WSU138" s="18"/>
      <c r="WSV138" s="18"/>
      <c r="WSW138" s="18"/>
      <c r="WSX138" s="18"/>
      <c r="WSY138" s="18"/>
      <c r="WSZ138" s="18"/>
      <c r="WTA138" s="18"/>
      <c r="WTB138" s="18"/>
      <c r="WTC138" s="18"/>
      <c r="WTD138" s="18"/>
      <c r="WTE138" s="18"/>
      <c r="WTF138" s="18"/>
      <c r="WTG138" s="18"/>
      <c r="WTH138" s="18"/>
      <c r="WTI138" s="18"/>
      <c r="WTJ138" s="18"/>
      <c r="WTK138" s="18"/>
      <c r="WTL138" s="18"/>
      <c r="WTM138" s="18"/>
      <c r="WTN138" s="18"/>
      <c r="WTO138" s="18"/>
      <c r="WTP138" s="18"/>
      <c r="WTQ138" s="18"/>
      <c r="WTR138" s="18"/>
      <c r="WTS138" s="18"/>
      <c r="WTT138" s="18"/>
      <c r="WTU138" s="18"/>
      <c r="WTV138" s="18"/>
      <c r="WTW138" s="18"/>
      <c r="WTX138" s="18"/>
      <c r="WTY138" s="18"/>
      <c r="WTZ138" s="18"/>
      <c r="WUA138" s="18"/>
      <c r="WUB138" s="18"/>
      <c r="WUC138" s="18"/>
      <c r="WUD138" s="18"/>
      <c r="WUE138" s="18"/>
      <c r="WUF138" s="18"/>
      <c r="WUG138" s="18"/>
      <c r="WUH138" s="18"/>
      <c r="WUI138" s="18"/>
      <c r="WUJ138" s="18"/>
      <c r="WUK138" s="18"/>
      <c r="WUL138" s="18"/>
      <c r="WUM138" s="18"/>
      <c r="WUN138" s="18"/>
      <c r="WUO138" s="18"/>
      <c r="WUP138" s="18"/>
      <c r="WUQ138" s="18"/>
      <c r="WUR138" s="18"/>
      <c r="WUS138" s="18"/>
      <c r="WUT138" s="18"/>
      <c r="WUU138" s="18"/>
      <c r="WUV138" s="18"/>
      <c r="WUW138" s="18"/>
      <c r="WUX138" s="18"/>
      <c r="WUY138" s="18"/>
      <c r="WUZ138" s="18"/>
      <c r="WVA138" s="18"/>
      <c r="WVB138" s="18"/>
      <c r="WVC138" s="18"/>
      <c r="WVD138" s="18"/>
      <c r="WVE138" s="18"/>
      <c r="WVF138" s="18"/>
      <c r="WVG138" s="18"/>
      <c r="WVH138" s="18"/>
      <c r="WVI138" s="18"/>
      <c r="WVJ138" s="18"/>
      <c r="WVK138" s="18"/>
      <c r="WVL138" s="18"/>
      <c r="WVM138" s="18"/>
      <c r="WVN138" s="18"/>
      <c r="WVO138" s="18"/>
      <c r="WVP138" s="18"/>
      <c r="WVQ138" s="18"/>
      <c r="WVR138" s="18"/>
      <c r="WVS138" s="18"/>
      <c r="WVT138" s="18"/>
      <c r="WVU138" s="18"/>
      <c r="WVV138" s="18"/>
      <c r="WVW138" s="18"/>
      <c r="WVX138" s="18"/>
      <c r="WVY138" s="18"/>
      <c r="WVZ138" s="18"/>
      <c r="WWA138" s="18"/>
      <c r="WWB138" s="18"/>
      <c r="WWC138" s="18"/>
      <c r="WWD138" s="18"/>
      <c r="WWE138" s="18"/>
      <c r="WWF138" s="18"/>
      <c r="WWG138" s="18"/>
      <c r="WWH138" s="18"/>
      <c r="WWI138" s="18"/>
      <c r="WWJ138" s="18"/>
      <c r="WWK138" s="18"/>
      <c r="WWL138" s="18"/>
      <c r="WWM138" s="18"/>
      <c r="WWN138" s="18"/>
      <c r="WWO138" s="18"/>
      <c r="WWP138" s="18"/>
      <c r="WWQ138" s="18"/>
      <c r="WWR138" s="18"/>
      <c r="WWS138" s="18"/>
      <c r="WWT138" s="18"/>
      <c r="WWU138" s="18"/>
      <c r="WWV138" s="18"/>
      <c r="WWW138" s="18"/>
      <c r="WWX138" s="18"/>
      <c r="WWY138" s="18"/>
      <c r="WWZ138" s="18"/>
      <c r="WXA138" s="18"/>
      <c r="WXB138" s="18"/>
      <c r="WXC138" s="18"/>
      <c r="WXD138" s="18"/>
      <c r="WXE138" s="18"/>
      <c r="WXF138" s="18"/>
      <c r="WXG138" s="18"/>
      <c r="WXH138" s="18"/>
      <c r="WXI138" s="18"/>
      <c r="WXJ138" s="18"/>
      <c r="WXK138" s="18"/>
      <c r="WXL138" s="18"/>
      <c r="WXM138" s="18"/>
      <c r="WXN138" s="18"/>
      <c r="WXO138" s="18"/>
      <c r="WXP138" s="18"/>
      <c r="WXQ138" s="18"/>
      <c r="WXR138" s="18"/>
      <c r="WXS138" s="18"/>
      <c r="WXT138" s="18"/>
      <c r="WXU138" s="18"/>
      <c r="WXV138" s="18"/>
      <c r="WXW138" s="18"/>
      <c r="WXX138" s="18"/>
      <c r="WXY138" s="18"/>
      <c r="WXZ138" s="18"/>
      <c r="WYA138" s="18"/>
      <c r="WYB138" s="18"/>
      <c r="WYC138" s="18"/>
      <c r="WYD138" s="18"/>
      <c r="WYE138" s="18"/>
      <c r="WYF138" s="18"/>
      <c r="WYG138" s="18"/>
      <c r="WYH138" s="18"/>
      <c r="WYI138" s="18"/>
      <c r="WYJ138" s="18"/>
      <c r="WYK138" s="18"/>
      <c r="WYL138" s="18"/>
      <c r="WYM138" s="18"/>
      <c r="WYN138" s="18"/>
      <c r="WYO138" s="18"/>
      <c r="WYP138" s="18"/>
      <c r="WYQ138" s="18"/>
      <c r="WYR138" s="18"/>
      <c r="WYS138" s="18"/>
      <c r="WYT138" s="18"/>
      <c r="WYU138" s="18"/>
      <c r="WYV138" s="18"/>
      <c r="WYW138" s="18"/>
      <c r="WYX138" s="18"/>
      <c r="WYY138" s="18"/>
      <c r="WYZ138" s="18"/>
      <c r="WZA138" s="18"/>
      <c r="WZB138" s="18"/>
      <c r="WZC138" s="18"/>
      <c r="WZD138" s="18"/>
      <c r="WZE138" s="18"/>
      <c r="WZF138" s="18"/>
      <c r="WZG138" s="18"/>
      <c r="WZH138" s="18"/>
      <c r="WZI138" s="18"/>
      <c r="WZJ138" s="18"/>
      <c r="WZK138" s="18"/>
      <c r="WZL138" s="18"/>
      <c r="WZM138" s="18"/>
      <c r="WZN138" s="18"/>
      <c r="WZO138" s="18"/>
      <c r="WZP138" s="18"/>
      <c r="WZQ138" s="18"/>
      <c r="WZR138" s="18"/>
      <c r="WZS138" s="18"/>
      <c r="WZT138" s="18"/>
      <c r="WZU138" s="18"/>
      <c r="WZV138" s="18"/>
      <c r="WZW138" s="18"/>
      <c r="WZX138" s="18"/>
      <c r="WZY138" s="18"/>
      <c r="WZZ138" s="18"/>
      <c r="XAA138" s="18"/>
      <c r="XAB138" s="18"/>
      <c r="XAC138" s="18"/>
      <c r="XAD138" s="18"/>
      <c r="XAE138" s="18"/>
      <c r="XAF138" s="18"/>
      <c r="XAG138" s="18"/>
      <c r="XAH138" s="18"/>
      <c r="XAI138" s="18"/>
      <c r="XAJ138" s="18"/>
      <c r="XAK138" s="18"/>
      <c r="XAL138" s="18"/>
      <c r="XAM138" s="18"/>
      <c r="XAN138" s="18"/>
      <c r="XAO138" s="18"/>
      <c r="XAP138" s="18"/>
      <c r="XAQ138" s="18"/>
      <c r="XAR138" s="18"/>
      <c r="XAS138" s="18"/>
      <c r="XAT138" s="18"/>
      <c r="XAU138" s="18"/>
      <c r="XAV138" s="18"/>
      <c r="XAW138" s="18"/>
      <c r="XAX138" s="18"/>
      <c r="XAY138" s="18"/>
      <c r="XAZ138" s="18"/>
      <c r="XBA138" s="18"/>
      <c r="XBB138" s="18"/>
      <c r="XBC138" s="18"/>
      <c r="XBD138" s="18"/>
      <c r="XBE138" s="18"/>
      <c r="XBF138" s="18"/>
      <c r="XBG138" s="18"/>
      <c r="XBH138" s="18"/>
      <c r="XBI138" s="18"/>
      <c r="XBJ138" s="18"/>
      <c r="XBK138" s="18"/>
      <c r="XBL138" s="18"/>
      <c r="XBM138" s="18"/>
      <c r="XBN138" s="18"/>
      <c r="XBO138" s="18"/>
      <c r="XBP138" s="18"/>
      <c r="XBQ138" s="18"/>
      <c r="XBR138" s="18"/>
      <c r="XBS138" s="18"/>
      <c r="XBT138" s="18"/>
      <c r="XBU138" s="18"/>
      <c r="XBV138" s="18"/>
      <c r="XBW138" s="18"/>
      <c r="XBX138" s="18"/>
      <c r="XBY138" s="18"/>
      <c r="XBZ138" s="18"/>
      <c r="XCA138" s="18"/>
      <c r="XCB138" s="18"/>
      <c r="XCC138" s="18"/>
      <c r="XCD138" s="18"/>
      <c r="XCE138" s="18"/>
      <c r="XCF138" s="18"/>
      <c r="XCG138" s="18"/>
      <c r="XCH138" s="18"/>
      <c r="XCI138" s="18"/>
      <c r="XCJ138" s="18"/>
      <c r="XCK138" s="18"/>
      <c r="XCL138" s="18"/>
      <c r="XCM138" s="18"/>
      <c r="XCN138" s="18"/>
      <c r="XCO138" s="18"/>
      <c r="XCP138" s="18"/>
      <c r="XCQ138" s="18"/>
      <c r="XCR138" s="18"/>
      <c r="XCS138" s="18"/>
      <c r="XCT138" s="18"/>
      <c r="XCU138" s="18"/>
      <c r="XCV138" s="18"/>
      <c r="XCW138" s="18"/>
      <c r="XCX138" s="18"/>
      <c r="XCY138" s="18"/>
      <c r="XCZ138" s="18"/>
      <c r="XDA138" s="18"/>
      <c r="XDB138" s="18"/>
      <c r="XDC138" s="18"/>
      <c r="XDD138" s="18"/>
      <c r="XDE138" s="18"/>
      <c r="XDF138" s="18"/>
      <c r="XDG138" s="18"/>
      <c r="XDH138" s="18"/>
      <c r="XDI138" s="18"/>
      <c r="XDJ138" s="18"/>
      <c r="XDK138" s="18"/>
      <c r="XDL138" s="18"/>
      <c r="XDM138" s="18"/>
      <c r="XDN138" s="18"/>
      <c r="XDO138" s="18"/>
      <c r="XDP138" s="18"/>
      <c r="XDQ138" s="18"/>
      <c r="XDR138" s="18"/>
      <c r="XDS138" s="18"/>
      <c r="XDT138" s="18"/>
      <c r="XDU138" s="18"/>
      <c r="XDV138" s="18"/>
      <c r="XDW138" s="18"/>
      <c r="XDX138" s="18"/>
      <c r="XDY138" s="18"/>
      <c r="XDZ138" s="18"/>
      <c r="XEA138" s="18"/>
      <c r="XEB138" s="18"/>
      <c r="XEC138" s="18"/>
      <c r="XED138" s="18"/>
      <c r="XEE138" s="18"/>
      <c r="XEF138" s="18"/>
      <c r="XEG138" s="18"/>
      <c r="XEH138" s="18"/>
      <c r="XEI138" s="18"/>
      <c r="XEJ138" s="18"/>
      <c r="XEK138" s="18"/>
      <c r="XEL138" s="18"/>
      <c r="XEM138" s="18"/>
      <c r="XEN138" s="18"/>
      <c r="XEO138" s="18"/>
      <c r="XEP138" s="18"/>
      <c r="XEQ138" s="18"/>
      <c r="XER138" s="18"/>
      <c r="XES138" s="18"/>
      <c r="XET138" s="18"/>
      <c r="XEU138" s="18"/>
      <c r="XEV138" s="18"/>
      <c r="XEW138" s="18"/>
      <c r="XEX138" s="18"/>
      <c r="XEY138" s="18"/>
      <c r="XEZ138" s="18"/>
      <c r="XFA138" s="18"/>
      <c r="XFB138" s="18"/>
      <c r="XFC138" s="18"/>
    </row>
    <row r="139" spans="1:16383" s="56" customFormat="1" ht="21.75" customHeight="1" x14ac:dyDescent="0.3">
      <c r="B139" s="231"/>
      <c r="E139" s="65"/>
      <c r="S139" s="231"/>
      <c r="T139" s="231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149"/>
      <c r="BG139" s="149"/>
      <c r="BH139" s="149"/>
      <c r="BI139" s="149"/>
      <c r="BJ139" s="149"/>
      <c r="BK139" s="149"/>
      <c r="BL139" s="149"/>
      <c r="BM139" s="149"/>
      <c r="BN139" s="149"/>
      <c r="BO139" s="149"/>
      <c r="BP139" s="149"/>
      <c r="BQ139" s="149"/>
      <c r="BR139" s="149"/>
    </row>
    <row r="140" spans="1:16383" s="56" customFormat="1" ht="21.75" customHeight="1" x14ac:dyDescent="0.3">
      <c r="B140" s="231"/>
      <c r="E140" s="65"/>
      <c r="S140" s="231"/>
      <c r="T140" s="231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149"/>
      <c r="BG140" s="149"/>
      <c r="BH140" s="149"/>
      <c r="BI140" s="149"/>
      <c r="BJ140" s="149"/>
      <c r="BK140" s="149"/>
      <c r="BL140" s="149"/>
      <c r="BM140" s="149"/>
      <c r="BN140" s="149"/>
      <c r="BO140" s="149"/>
      <c r="BP140" s="149"/>
      <c r="BQ140" s="149"/>
      <c r="BR140" s="149"/>
    </row>
    <row r="141" spans="1:16383" s="56" customFormat="1" ht="21.75" customHeight="1" x14ac:dyDescent="0.3">
      <c r="B141" s="231"/>
      <c r="E141" s="65"/>
      <c r="S141" s="231"/>
      <c r="T141" s="231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149"/>
      <c r="BG141" s="149"/>
      <c r="BH141" s="149"/>
      <c r="BI141" s="149"/>
      <c r="BJ141" s="149"/>
      <c r="BK141" s="149"/>
      <c r="BL141" s="149"/>
      <c r="BM141" s="149"/>
      <c r="BN141" s="149"/>
      <c r="BO141" s="149"/>
      <c r="BP141" s="149"/>
      <c r="BQ141" s="149"/>
      <c r="BR141" s="149"/>
    </row>
    <row r="142" spans="1:16383" s="56" customFormat="1" ht="21.75" customHeight="1" x14ac:dyDescent="0.3">
      <c r="B142" s="231"/>
      <c r="E142" s="65"/>
      <c r="S142" s="231"/>
      <c r="T142" s="231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149"/>
      <c r="BG142" s="149"/>
      <c r="BH142" s="149"/>
      <c r="BI142" s="149"/>
      <c r="BJ142" s="149"/>
      <c r="BK142" s="149"/>
      <c r="BL142" s="149"/>
      <c r="BM142" s="149"/>
      <c r="BN142" s="149"/>
      <c r="BO142" s="149"/>
      <c r="BP142" s="149"/>
      <c r="BQ142" s="149"/>
      <c r="BR142" s="149"/>
    </row>
    <row r="143" spans="1:16383" s="56" customFormat="1" ht="21.75" customHeight="1" x14ac:dyDescent="0.3">
      <c r="B143" s="231"/>
      <c r="E143" s="65"/>
      <c r="S143" s="231"/>
      <c r="T143" s="231"/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149"/>
      <c r="BG143" s="149"/>
      <c r="BH143" s="149"/>
      <c r="BI143" s="149"/>
      <c r="BJ143" s="149"/>
      <c r="BK143" s="149"/>
      <c r="BL143" s="149"/>
      <c r="BM143" s="149"/>
      <c r="BN143" s="149"/>
      <c r="BO143" s="149"/>
      <c r="BP143" s="149"/>
      <c r="BQ143" s="149"/>
      <c r="BR143" s="149"/>
    </row>
    <row r="144" spans="1:16383" s="56" customFormat="1" ht="21.75" customHeight="1" x14ac:dyDescent="0.3">
      <c r="B144" s="231"/>
      <c r="E144" s="65"/>
      <c r="S144" s="231"/>
      <c r="T144" s="231"/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149"/>
      <c r="BG144" s="149"/>
      <c r="BH144" s="149"/>
      <c r="BI144" s="149"/>
      <c r="BJ144" s="149"/>
      <c r="BK144" s="149"/>
      <c r="BL144" s="149"/>
      <c r="BM144" s="149"/>
      <c r="BN144" s="149"/>
      <c r="BO144" s="149"/>
      <c r="BP144" s="149"/>
      <c r="BQ144" s="149"/>
      <c r="BR144" s="149"/>
    </row>
    <row r="145" spans="2:70" s="56" customFormat="1" ht="21.75" customHeight="1" x14ac:dyDescent="0.3">
      <c r="B145" s="231"/>
      <c r="E145" s="65"/>
      <c r="S145" s="231"/>
      <c r="T145" s="231"/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149"/>
      <c r="BG145" s="149"/>
      <c r="BH145" s="149"/>
      <c r="BI145" s="149"/>
      <c r="BJ145" s="149"/>
      <c r="BK145" s="149"/>
      <c r="BL145" s="149"/>
      <c r="BM145" s="149"/>
      <c r="BN145" s="149"/>
      <c r="BO145" s="149"/>
      <c r="BP145" s="149"/>
      <c r="BQ145" s="149"/>
      <c r="BR145" s="149"/>
    </row>
    <row r="146" spans="2:70" s="56" customFormat="1" ht="21.75" customHeight="1" x14ac:dyDescent="0.3">
      <c r="B146" s="231"/>
      <c r="E146" s="65"/>
      <c r="S146" s="231"/>
      <c r="T146" s="231"/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149"/>
      <c r="BG146" s="149"/>
      <c r="BH146" s="149"/>
      <c r="BI146" s="149"/>
      <c r="BJ146" s="149"/>
      <c r="BK146" s="149"/>
      <c r="BL146" s="149"/>
      <c r="BM146" s="149"/>
      <c r="BN146" s="149"/>
      <c r="BO146" s="149"/>
      <c r="BP146" s="149"/>
      <c r="BQ146" s="149"/>
      <c r="BR146" s="149"/>
    </row>
    <row r="147" spans="2:70" s="56" customFormat="1" ht="21.75" customHeight="1" x14ac:dyDescent="0.3">
      <c r="B147" s="231"/>
      <c r="E147" s="65"/>
      <c r="S147" s="231"/>
      <c r="T147" s="231"/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149"/>
      <c r="BG147" s="149"/>
      <c r="BH147" s="149"/>
      <c r="BI147" s="149"/>
      <c r="BJ147" s="149"/>
      <c r="BK147" s="149"/>
      <c r="BL147" s="149"/>
      <c r="BM147" s="149"/>
      <c r="BN147" s="149"/>
      <c r="BO147" s="149"/>
      <c r="BP147" s="149"/>
      <c r="BQ147" s="149"/>
      <c r="BR147" s="149"/>
    </row>
    <row r="148" spans="2:70" s="56" customFormat="1" ht="21.75" customHeight="1" x14ac:dyDescent="0.3">
      <c r="B148" s="231"/>
      <c r="E148" s="65"/>
      <c r="S148" s="231"/>
      <c r="T148" s="231"/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149"/>
      <c r="BG148" s="149"/>
      <c r="BH148" s="149"/>
      <c r="BI148" s="149"/>
      <c r="BJ148" s="149"/>
      <c r="BK148" s="149"/>
      <c r="BL148" s="149"/>
      <c r="BM148" s="149"/>
      <c r="BN148" s="149"/>
      <c r="BO148" s="149"/>
      <c r="BP148" s="149"/>
      <c r="BQ148" s="149"/>
      <c r="BR148" s="149"/>
    </row>
    <row r="149" spans="2:70" s="56" customFormat="1" ht="21.75" customHeight="1" x14ac:dyDescent="0.3">
      <c r="B149" s="231"/>
      <c r="E149" s="65"/>
      <c r="S149" s="231"/>
      <c r="T149" s="231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149"/>
      <c r="BG149" s="149"/>
      <c r="BH149" s="149"/>
      <c r="BI149" s="149"/>
      <c r="BJ149" s="149"/>
      <c r="BK149" s="149"/>
      <c r="BL149" s="149"/>
      <c r="BM149" s="149"/>
      <c r="BN149" s="149"/>
      <c r="BO149" s="149"/>
      <c r="BP149" s="149"/>
      <c r="BQ149" s="149"/>
      <c r="BR149" s="149"/>
    </row>
    <row r="150" spans="2:70" s="56" customFormat="1" ht="21.75" customHeight="1" x14ac:dyDescent="0.3">
      <c r="B150" s="231"/>
      <c r="E150" s="65"/>
      <c r="S150" s="231"/>
      <c r="T150" s="231"/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149"/>
      <c r="BG150" s="149"/>
      <c r="BH150" s="149"/>
      <c r="BI150" s="149"/>
      <c r="BJ150" s="149"/>
      <c r="BK150" s="149"/>
      <c r="BL150" s="149"/>
      <c r="BM150" s="149"/>
      <c r="BN150" s="149"/>
      <c r="BO150" s="149"/>
      <c r="BP150" s="149"/>
      <c r="BQ150" s="149"/>
      <c r="BR150" s="149"/>
    </row>
    <row r="151" spans="2:70" s="56" customFormat="1" ht="21.75" customHeight="1" x14ac:dyDescent="0.3">
      <c r="B151" s="231"/>
      <c r="E151" s="65"/>
      <c r="S151" s="231"/>
      <c r="T151" s="231"/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149"/>
      <c r="BG151" s="149"/>
      <c r="BH151" s="149"/>
      <c r="BI151" s="149"/>
      <c r="BJ151" s="149"/>
      <c r="BK151" s="149"/>
      <c r="BL151" s="149"/>
      <c r="BM151" s="149"/>
      <c r="BN151" s="149"/>
      <c r="BO151" s="149"/>
      <c r="BP151" s="149"/>
      <c r="BQ151" s="149"/>
      <c r="BR151" s="149"/>
    </row>
    <row r="152" spans="2:70" s="56" customFormat="1" ht="13.5" customHeight="1" x14ac:dyDescent="0.3">
      <c r="B152" s="231"/>
      <c r="C152" s="82"/>
      <c r="D152" s="82"/>
      <c r="E152" s="83"/>
      <c r="F152" s="84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8"/>
      <c r="T152" s="58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149"/>
      <c r="BG152" s="149"/>
      <c r="BH152" s="149"/>
      <c r="BI152" s="149"/>
      <c r="BJ152" s="149"/>
      <c r="BK152" s="149"/>
      <c r="BL152" s="149"/>
      <c r="BM152" s="149"/>
      <c r="BN152" s="149"/>
      <c r="BO152" s="149"/>
      <c r="BP152" s="149"/>
      <c r="BQ152" s="149"/>
      <c r="BR152" s="149"/>
    </row>
    <row r="153" spans="2:70" s="56" customFormat="1" ht="31.5" hidden="1" customHeight="1" x14ac:dyDescent="0.3">
      <c r="B153" s="231"/>
      <c r="E153" s="65"/>
      <c r="S153" s="58"/>
      <c r="T153" s="58"/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149"/>
      <c r="BG153" s="149"/>
      <c r="BH153" s="149"/>
      <c r="BI153" s="149"/>
      <c r="BJ153" s="149"/>
      <c r="BK153" s="149"/>
      <c r="BL153" s="149"/>
      <c r="BM153" s="149"/>
      <c r="BN153" s="149"/>
      <c r="BO153" s="149"/>
      <c r="BP153" s="149"/>
      <c r="BQ153" s="149"/>
      <c r="BR153" s="149"/>
    </row>
  </sheetData>
  <autoFilter ref="A14:AJ130" xr:uid="{00000000-0009-0000-0000-000001000000}"/>
  <mergeCells count="5">
    <mergeCell ref="E6:T6"/>
    <mergeCell ref="C135:T135"/>
    <mergeCell ref="C136:T136"/>
    <mergeCell ref="C137:T137"/>
    <mergeCell ref="C134:T13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28" fitToWidth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FC152"/>
  <sheetViews>
    <sheetView zoomScale="50" zoomScaleNormal="50" workbookViewId="0">
      <selection sqref="A1:XFD1048576"/>
    </sheetView>
  </sheetViews>
  <sheetFormatPr baseColWidth="10" defaultColWidth="76.85546875" defaultRowHeight="20.25" x14ac:dyDescent="0.3"/>
  <cols>
    <col min="1" max="1" width="7.28515625" style="18" customWidth="1"/>
    <col min="2" max="2" width="8.28515625" style="18" customWidth="1"/>
    <col min="3" max="3" width="78" style="18" customWidth="1"/>
    <col min="4" max="4" width="20.7109375" style="18" customWidth="1"/>
    <col min="5" max="5" width="34.28515625" style="85" customWidth="1"/>
    <col min="6" max="6" width="32.140625" style="18" customWidth="1"/>
    <col min="7" max="10" width="31.85546875" style="18" customWidth="1"/>
    <col min="11" max="11" width="33.42578125" style="18" customWidth="1"/>
    <col min="12" max="12" width="35.140625" style="18" customWidth="1"/>
    <col min="13" max="13" width="28.5703125" style="18" customWidth="1"/>
    <col min="14" max="17" width="23.140625" style="18" hidden="1" customWidth="1"/>
    <col min="18" max="18" width="3.140625" style="18" hidden="1" customWidth="1"/>
    <col min="19" max="19" width="33.28515625" style="18" customWidth="1"/>
    <col min="20" max="20" width="35.85546875" style="18" bestFit="1" customWidth="1"/>
    <col min="21" max="21" width="8.28515625" style="145" customWidth="1"/>
    <col min="22" max="22" width="28.140625" style="145" bestFit="1" customWidth="1"/>
    <col min="23" max="23" width="27" style="145" bestFit="1" customWidth="1"/>
    <col min="24" max="24" width="19" style="145" customWidth="1"/>
    <col min="25" max="36" width="11.42578125" style="145" customWidth="1"/>
    <col min="37" max="70" width="11.42578125" style="154" customWidth="1"/>
    <col min="71" max="231" width="11.42578125" style="2" customWidth="1"/>
    <col min="232" max="234" width="7.28515625" style="2" customWidth="1"/>
    <col min="235" max="235" width="0" style="2" hidden="1" customWidth="1"/>
    <col min="236" max="236" width="7.28515625" style="2" customWidth="1"/>
    <col min="237" max="237" width="66.140625" style="2" customWidth="1"/>
    <col min="238" max="238" width="0" style="2" hidden="1" customWidth="1"/>
    <col min="239" max="239" width="28" style="2" customWidth="1"/>
    <col min="240" max="240" width="32.140625" style="2" customWidth="1"/>
    <col min="241" max="241" width="39.85546875" style="2" bestFit="1" customWidth="1"/>
    <col min="242" max="242" width="0" style="2" hidden="1" customWidth="1"/>
    <col min="243" max="243" width="7.28515625" style="2" customWidth="1"/>
    <col min="244" max="244" width="0" style="2" hidden="1" customWidth="1"/>
    <col min="245" max="245" width="7.28515625" style="2" customWidth="1"/>
    <col min="246" max="246" width="59.5703125" style="2" customWidth="1"/>
    <col min="247" max="247" width="0" style="2" hidden="1" customWidth="1"/>
    <col min="248" max="248" width="23.85546875" style="2" customWidth="1"/>
    <col min="249" max="249" width="27.42578125" style="2" customWidth="1"/>
    <col min="250" max="250" width="28" style="2" customWidth="1"/>
    <col min="251" max="253" width="0" style="2" hidden="1" customWidth="1"/>
    <col min="254" max="254" width="7.28515625" style="2" customWidth="1"/>
    <col min="255" max="255" width="6.140625" style="2" bestFit="1" customWidth="1"/>
    <col min="256" max="256" width="76.85546875" style="2"/>
    <col min="257" max="257" width="7.28515625" style="2" customWidth="1"/>
    <col min="258" max="258" width="6.140625" style="2" bestFit="1" customWidth="1"/>
    <col min="259" max="259" width="78" style="2" customWidth="1"/>
    <col min="260" max="260" width="20.7109375" style="2" customWidth="1"/>
    <col min="261" max="261" width="26" style="2" customWidth="1"/>
    <col min="262" max="262" width="37" style="2" bestFit="1" customWidth="1"/>
    <col min="263" max="271" width="0" style="2" hidden="1" customWidth="1"/>
    <col min="272" max="274" width="22.7109375" style="2" bestFit="1" customWidth="1"/>
    <col min="275" max="275" width="25.28515625" style="2" bestFit="1" customWidth="1"/>
    <col min="276" max="276" width="21" style="2" bestFit="1" customWidth="1"/>
    <col min="277" max="277" width="8.28515625" style="2" customWidth="1"/>
    <col min="278" max="278" width="19" style="2" bestFit="1" customWidth="1"/>
    <col min="279" max="279" width="20.5703125" style="2" bestFit="1" customWidth="1"/>
    <col min="280" max="280" width="19" style="2" customWidth="1"/>
    <col min="281" max="487" width="11.42578125" style="2" customWidth="1"/>
    <col min="488" max="490" width="7.28515625" style="2" customWidth="1"/>
    <col min="491" max="491" width="0" style="2" hidden="1" customWidth="1"/>
    <col min="492" max="492" width="7.28515625" style="2" customWidth="1"/>
    <col min="493" max="493" width="66.140625" style="2" customWidth="1"/>
    <col min="494" max="494" width="0" style="2" hidden="1" customWidth="1"/>
    <col min="495" max="495" width="28" style="2" customWidth="1"/>
    <col min="496" max="496" width="32.140625" style="2" customWidth="1"/>
    <col min="497" max="497" width="39.85546875" style="2" bestFit="1" customWidth="1"/>
    <col min="498" max="498" width="0" style="2" hidden="1" customWidth="1"/>
    <col min="499" max="499" width="7.28515625" style="2" customWidth="1"/>
    <col min="500" max="500" width="0" style="2" hidden="1" customWidth="1"/>
    <col min="501" max="501" width="7.28515625" style="2" customWidth="1"/>
    <col min="502" max="502" width="59.5703125" style="2" customWidth="1"/>
    <col min="503" max="503" width="0" style="2" hidden="1" customWidth="1"/>
    <col min="504" max="504" width="23.85546875" style="2" customWidth="1"/>
    <col min="505" max="505" width="27.42578125" style="2" customWidth="1"/>
    <col min="506" max="506" width="28" style="2" customWidth="1"/>
    <col min="507" max="509" width="0" style="2" hidden="1" customWidth="1"/>
    <col min="510" max="510" width="7.28515625" style="2" customWidth="1"/>
    <col min="511" max="511" width="6.140625" style="2" bestFit="1" customWidth="1"/>
    <col min="512" max="512" width="76.85546875" style="2"/>
    <col min="513" max="513" width="7.28515625" style="2" customWidth="1"/>
    <col min="514" max="514" width="6.140625" style="2" bestFit="1" customWidth="1"/>
    <col min="515" max="515" width="78" style="2" customWidth="1"/>
    <col min="516" max="516" width="20.7109375" style="2" customWidth="1"/>
    <col min="517" max="517" width="26" style="2" customWidth="1"/>
    <col min="518" max="518" width="37" style="2" bestFit="1" customWidth="1"/>
    <col min="519" max="527" width="0" style="2" hidden="1" customWidth="1"/>
    <col min="528" max="530" width="22.7109375" style="2" bestFit="1" customWidth="1"/>
    <col min="531" max="531" width="25.28515625" style="2" bestFit="1" customWidth="1"/>
    <col min="532" max="532" width="21" style="2" bestFit="1" customWidth="1"/>
    <col min="533" max="533" width="8.28515625" style="2" customWidth="1"/>
    <col min="534" max="534" width="19" style="2" bestFit="1" customWidth="1"/>
    <col min="535" max="535" width="20.5703125" style="2" bestFit="1" customWidth="1"/>
    <col min="536" max="536" width="19" style="2" customWidth="1"/>
    <col min="537" max="743" width="11.42578125" style="2" customWidth="1"/>
    <col min="744" max="746" width="7.28515625" style="2" customWidth="1"/>
    <col min="747" max="747" width="0" style="2" hidden="1" customWidth="1"/>
    <col min="748" max="748" width="7.28515625" style="2" customWidth="1"/>
    <col min="749" max="749" width="66.140625" style="2" customWidth="1"/>
    <col min="750" max="750" width="0" style="2" hidden="1" customWidth="1"/>
    <col min="751" max="751" width="28" style="2" customWidth="1"/>
    <col min="752" max="752" width="32.140625" style="2" customWidth="1"/>
    <col min="753" max="753" width="39.85546875" style="2" bestFit="1" customWidth="1"/>
    <col min="754" max="754" width="0" style="2" hidden="1" customWidth="1"/>
    <col min="755" max="755" width="7.28515625" style="2" customWidth="1"/>
    <col min="756" max="756" width="0" style="2" hidden="1" customWidth="1"/>
    <col min="757" max="757" width="7.28515625" style="2" customWidth="1"/>
    <col min="758" max="758" width="59.5703125" style="2" customWidth="1"/>
    <col min="759" max="759" width="0" style="2" hidden="1" customWidth="1"/>
    <col min="760" max="760" width="23.85546875" style="2" customWidth="1"/>
    <col min="761" max="761" width="27.42578125" style="2" customWidth="1"/>
    <col min="762" max="762" width="28" style="2" customWidth="1"/>
    <col min="763" max="765" width="0" style="2" hidden="1" customWidth="1"/>
    <col min="766" max="766" width="7.28515625" style="2" customWidth="1"/>
    <col min="767" max="767" width="6.140625" style="2" bestFit="1" customWidth="1"/>
    <col min="768" max="768" width="76.85546875" style="2"/>
    <col min="769" max="769" width="7.28515625" style="2" customWidth="1"/>
    <col min="770" max="770" width="6.140625" style="2" bestFit="1" customWidth="1"/>
    <col min="771" max="771" width="78" style="2" customWidth="1"/>
    <col min="772" max="772" width="20.7109375" style="2" customWidth="1"/>
    <col min="773" max="773" width="26" style="2" customWidth="1"/>
    <col min="774" max="774" width="37" style="2" bestFit="1" customWidth="1"/>
    <col min="775" max="783" width="0" style="2" hidden="1" customWidth="1"/>
    <col min="784" max="786" width="22.7109375" style="2" bestFit="1" customWidth="1"/>
    <col min="787" max="787" width="25.28515625" style="2" bestFit="1" customWidth="1"/>
    <col min="788" max="788" width="21" style="2" bestFit="1" customWidth="1"/>
    <col min="789" max="789" width="8.28515625" style="2" customWidth="1"/>
    <col min="790" max="790" width="19" style="2" bestFit="1" customWidth="1"/>
    <col min="791" max="791" width="20.5703125" style="2" bestFit="1" customWidth="1"/>
    <col min="792" max="792" width="19" style="2" customWidth="1"/>
    <col min="793" max="999" width="11.42578125" style="2" customWidth="1"/>
    <col min="1000" max="1002" width="7.28515625" style="2" customWidth="1"/>
    <col min="1003" max="1003" width="0" style="2" hidden="1" customWidth="1"/>
    <col min="1004" max="1004" width="7.28515625" style="2" customWidth="1"/>
    <col min="1005" max="1005" width="66.140625" style="2" customWidth="1"/>
    <col min="1006" max="1006" width="0" style="2" hidden="1" customWidth="1"/>
    <col min="1007" max="1007" width="28" style="2" customWidth="1"/>
    <col min="1008" max="1008" width="32.140625" style="2" customWidth="1"/>
    <col min="1009" max="1009" width="39.85546875" style="2" bestFit="1" customWidth="1"/>
    <col min="1010" max="1010" width="0" style="2" hidden="1" customWidth="1"/>
    <col min="1011" max="1011" width="7.28515625" style="2" customWidth="1"/>
    <col min="1012" max="1012" width="0" style="2" hidden="1" customWidth="1"/>
    <col min="1013" max="1013" width="7.28515625" style="2" customWidth="1"/>
    <col min="1014" max="1014" width="59.5703125" style="2" customWidth="1"/>
    <col min="1015" max="1015" width="0" style="2" hidden="1" customWidth="1"/>
    <col min="1016" max="1016" width="23.85546875" style="2" customWidth="1"/>
    <col min="1017" max="1017" width="27.42578125" style="2" customWidth="1"/>
    <col min="1018" max="1018" width="28" style="2" customWidth="1"/>
    <col min="1019" max="1021" width="0" style="2" hidden="1" customWidth="1"/>
    <col min="1022" max="1022" width="7.28515625" style="2" customWidth="1"/>
    <col min="1023" max="1023" width="6.140625" style="2" bestFit="1" customWidth="1"/>
    <col min="1024" max="1024" width="76.85546875" style="2"/>
    <col min="1025" max="1025" width="7.28515625" style="2" customWidth="1"/>
    <col min="1026" max="1026" width="6.140625" style="2" bestFit="1" customWidth="1"/>
    <col min="1027" max="1027" width="78" style="2" customWidth="1"/>
    <col min="1028" max="1028" width="20.7109375" style="2" customWidth="1"/>
    <col min="1029" max="1029" width="26" style="2" customWidth="1"/>
    <col min="1030" max="1030" width="37" style="2" bestFit="1" customWidth="1"/>
    <col min="1031" max="1039" width="0" style="2" hidden="1" customWidth="1"/>
    <col min="1040" max="1042" width="22.7109375" style="2" bestFit="1" customWidth="1"/>
    <col min="1043" max="1043" width="25.28515625" style="2" bestFit="1" customWidth="1"/>
    <col min="1044" max="1044" width="21" style="2" bestFit="1" customWidth="1"/>
    <col min="1045" max="1045" width="8.28515625" style="2" customWidth="1"/>
    <col min="1046" max="1046" width="19" style="2" bestFit="1" customWidth="1"/>
    <col min="1047" max="1047" width="20.5703125" style="2" bestFit="1" customWidth="1"/>
    <col min="1048" max="1048" width="19" style="2" customWidth="1"/>
    <col min="1049" max="1255" width="11.42578125" style="2" customWidth="1"/>
    <col min="1256" max="1258" width="7.28515625" style="2" customWidth="1"/>
    <col min="1259" max="1259" width="0" style="2" hidden="1" customWidth="1"/>
    <col min="1260" max="1260" width="7.28515625" style="2" customWidth="1"/>
    <col min="1261" max="1261" width="66.140625" style="2" customWidth="1"/>
    <col min="1262" max="1262" width="0" style="2" hidden="1" customWidth="1"/>
    <col min="1263" max="1263" width="28" style="2" customWidth="1"/>
    <col min="1264" max="1264" width="32.140625" style="2" customWidth="1"/>
    <col min="1265" max="1265" width="39.85546875" style="2" bestFit="1" customWidth="1"/>
    <col min="1266" max="1266" width="0" style="2" hidden="1" customWidth="1"/>
    <col min="1267" max="1267" width="7.28515625" style="2" customWidth="1"/>
    <col min="1268" max="1268" width="0" style="2" hidden="1" customWidth="1"/>
    <col min="1269" max="1269" width="7.28515625" style="2" customWidth="1"/>
    <col min="1270" max="1270" width="59.5703125" style="2" customWidth="1"/>
    <col min="1271" max="1271" width="0" style="2" hidden="1" customWidth="1"/>
    <col min="1272" max="1272" width="23.85546875" style="2" customWidth="1"/>
    <col min="1273" max="1273" width="27.42578125" style="2" customWidth="1"/>
    <col min="1274" max="1274" width="28" style="2" customWidth="1"/>
    <col min="1275" max="1277" width="0" style="2" hidden="1" customWidth="1"/>
    <col min="1278" max="1278" width="7.28515625" style="2" customWidth="1"/>
    <col min="1279" max="1279" width="6.140625" style="2" bestFit="1" customWidth="1"/>
    <col min="1280" max="1280" width="76.85546875" style="2"/>
    <col min="1281" max="1281" width="7.28515625" style="2" customWidth="1"/>
    <col min="1282" max="1282" width="6.140625" style="2" bestFit="1" customWidth="1"/>
    <col min="1283" max="1283" width="78" style="2" customWidth="1"/>
    <col min="1284" max="1284" width="20.7109375" style="2" customWidth="1"/>
    <col min="1285" max="1285" width="26" style="2" customWidth="1"/>
    <col min="1286" max="1286" width="37" style="2" bestFit="1" customWidth="1"/>
    <col min="1287" max="1295" width="0" style="2" hidden="1" customWidth="1"/>
    <col min="1296" max="1298" width="22.7109375" style="2" bestFit="1" customWidth="1"/>
    <col min="1299" max="1299" width="25.28515625" style="2" bestFit="1" customWidth="1"/>
    <col min="1300" max="1300" width="21" style="2" bestFit="1" customWidth="1"/>
    <col min="1301" max="1301" width="8.28515625" style="2" customWidth="1"/>
    <col min="1302" max="1302" width="19" style="2" bestFit="1" customWidth="1"/>
    <col min="1303" max="1303" width="20.5703125" style="2" bestFit="1" customWidth="1"/>
    <col min="1304" max="1304" width="19" style="2" customWidth="1"/>
    <col min="1305" max="1511" width="11.42578125" style="2" customWidth="1"/>
    <col min="1512" max="1514" width="7.28515625" style="2" customWidth="1"/>
    <col min="1515" max="1515" width="0" style="2" hidden="1" customWidth="1"/>
    <col min="1516" max="1516" width="7.28515625" style="2" customWidth="1"/>
    <col min="1517" max="1517" width="66.140625" style="2" customWidth="1"/>
    <col min="1518" max="1518" width="0" style="2" hidden="1" customWidth="1"/>
    <col min="1519" max="1519" width="28" style="2" customWidth="1"/>
    <col min="1520" max="1520" width="32.140625" style="2" customWidth="1"/>
    <col min="1521" max="1521" width="39.85546875" style="2" bestFit="1" customWidth="1"/>
    <col min="1522" max="1522" width="0" style="2" hidden="1" customWidth="1"/>
    <col min="1523" max="1523" width="7.28515625" style="2" customWidth="1"/>
    <col min="1524" max="1524" width="0" style="2" hidden="1" customWidth="1"/>
    <col min="1525" max="1525" width="7.28515625" style="2" customWidth="1"/>
    <col min="1526" max="1526" width="59.5703125" style="2" customWidth="1"/>
    <col min="1527" max="1527" width="0" style="2" hidden="1" customWidth="1"/>
    <col min="1528" max="1528" width="23.85546875" style="2" customWidth="1"/>
    <col min="1529" max="1529" width="27.42578125" style="2" customWidth="1"/>
    <col min="1530" max="1530" width="28" style="2" customWidth="1"/>
    <col min="1531" max="1533" width="0" style="2" hidden="1" customWidth="1"/>
    <col min="1534" max="1534" width="7.28515625" style="2" customWidth="1"/>
    <col min="1535" max="1535" width="6.140625" style="2" bestFit="1" customWidth="1"/>
    <col min="1536" max="1536" width="76.85546875" style="2"/>
    <col min="1537" max="1537" width="7.28515625" style="2" customWidth="1"/>
    <col min="1538" max="1538" width="6.140625" style="2" bestFit="1" customWidth="1"/>
    <col min="1539" max="1539" width="78" style="2" customWidth="1"/>
    <col min="1540" max="1540" width="20.7109375" style="2" customWidth="1"/>
    <col min="1541" max="1541" width="26" style="2" customWidth="1"/>
    <col min="1542" max="1542" width="37" style="2" bestFit="1" customWidth="1"/>
    <col min="1543" max="1551" width="0" style="2" hidden="1" customWidth="1"/>
    <col min="1552" max="1554" width="22.7109375" style="2" bestFit="1" customWidth="1"/>
    <col min="1555" max="1555" width="25.28515625" style="2" bestFit="1" customWidth="1"/>
    <col min="1556" max="1556" width="21" style="2" bestFit="1" customWidth="1"/>
    <col min="1557" max="1557" width="8.28515625" style="2" customWidth="1"/>
    <col min="1558" max="1558" width="19" style="2" bestFit="1" customWidth="1"/>
    <col min="1559" max="1559" width="20.5703125" style="2" bestFit="1" customWidth="1"/>
    <col min="1560" max="1560" width="19" style="2" customWidth="1"/>
    <col min="1561" max="1767" width="11.42578125" style="2" customWidth="1"/>
    <col min="1768" max="1770" width="7.28515625" style="2" customWidth="1"/>
    <col min="1771" max="1771" width="0" style="2" hidden="1" customWidth="1"/>
    <col min="1772" max="1772" width="7.28515625" style="2" customWidth="1"/>
    <col min="1773" max="1773" width="66.140625" style="2" customWidth="1"/>
    <col min="1774" max="1774" width="0" style="2" hidden="1" customWidth="1"/>
    <col min="1775" max="1775" width="28" style="2" customWidth="1"/>
    <col min="1776" max="1776" width="32.140625" style="2" customWidth="1"/>
    <col min="1777" max="1777" width="39.85546875" style="2" bestFit="1" customWidth="1"/>
    <col min="1778" max="1778" width="0" style="2" hidden="1" customWidth="1"/>
    <col min="1779" max="1779" width="7.28515625" style="2" customWidth="1"/>
    <col min="1780" max="1780" width="0" style="2" hidden="1" customWidth="1"/>
    <col min="1781" max="1781" width="7.28515625" style="2" customWidth="1"/>
    <col min="1782" max="1782" width="59.5703125" style="2" customWidth="1"/>
    <col min="1783" max="1783" width="0" style="2" hidden="1" customWidth="1"/>
    <col min="1784" max="1784" width="23.85546875" style="2" customWidth="1"/>
    <col min="1785" max="1785" width="27.42578125" style="2" customWidth="1"/>
    <col min="1786" max="1786" width="28" style="2" customWidth="1"/>
    <col min="1787" max="1789" width="0" style="2" hidden="1" customWidth="1"/>
    <col min="1790" max="1790" width="7.28515625" style="2" customWidth="1"/>
    <col min="1791" max="1791" width="6.140625" style="2" bestFit="1" customWidth="1"/>
    <col min="1792" max="1792" width="76.85546875" style="2"/>
    <col min="1793" max="1793" width="7.28515625" style="2" customWidth="1"/>
    <col min="1794" max="1794" width="6.140625" style="2" bestFit="1" customWidth="1"/>
    <col min="1795" max="1795" width="78" style="2" customWidth="1"/>
    <col min="1796" max="1796" width="20.7109375" style="2" customWidth="1"/>
    <col min="1797" max="1797" width="26" style="2" customWidth="1"/>
    <col min="1798" max="1798" width="37" style="2" bestFit="1" customWidth="1"/>
    <col min="1799" max="1807" width="0" style="2" hidden="1" customWidth="1"/>
    <col min="1808" max="1810" width="22.7109375" style="2" bestFit="1" customWidth="1"/>
    <col min="1811" max="1811" width="25.28515625" style="2" bestFit="1" customWidth="1"/>
    <col min="1812" max="1812" width="21" style="2" bestFit="1" customWidth="1"/>
    <col min="1813" max="1813" width="8.28515625" style="2" customWidth="1"/>
    <col min="1814" max="1814" width="19" style="2" bestFit="1" customWidth="1"/>
    <col min="1815" max="1815" width="20.5703125" style="2" bestFit="1" customWidth="1"/>
    <col min="1816" max="1816" width="19" style="2" customWidth="1"/>
    <col min="1817" max="2023" width="11.42578125" style="2" customWidth="1"/>
    <col min="2024" max="2026" width="7.28515625" style="2" customWidth="1"/>
    <col min="2027" max="2027" width="0" style="2" hidden="1" customWidth="1"/>
    <col min="2028" max="2028" width="7.28515625" style="2" customWidth="1"/>
    <col min="2029" max="2029" width="66.140625" style="2" customWidth="1"/>
    <col min="2030" max="2030" width="0" style="2" hidden="1" customWidth="1"/>
    <col min="2031" max="2031" width="28" style="2" customWidth="1"/>
    <col min="2032" max="2032" width="32.140625" style="2" customWidth="1"/>
    <col min="2033" max="2033" width="39.85546875" style="2" bestFit="1" customWidth="1"/>
    <col min="2034" max="2034" width="0" style="2" hidden="1" customWidth="1"/>
    <col min="2035" max="2035" width="7.28515625" style="2" customWidth="1"/>
    <col min="2036" max="2036" width="0" style="2" hidden="1" customWidth="1"/>
    <col min="2037" max="2037" width="7.28515625" style="2" customWidth="1"/>
    <col min="2038" max="2038" width="59.5703125" style="2" customWidth="1"/>
    <col min="2039" max="2039" width="0" style="2" hidden="1" customWidth="1"/>
    <col min="2040" max="2040" width="23.85546875" style="2" customWidth="1"/>
    <col min="2041" max="2041" width="27.42578125" style="2" customWidth="1"/>
    <col min="2042" max="2042" width="28" style="2" customWidth="1"/>
    <col min="2043" max="2045" width="0" style="2" hidden="1" customWidth="1"/>
    <col min="2046" max="2046" width="7.28515625" style="2" customWidth="1"/>
    <col min="2047" max="2047" width="6.140625" style="2" bestFit="1" customWidth="1"/>
    <col min="2048" max="2048" width="76.85546875" style="2"/>
    <col min="2049" max="2049" width="7.28515625" style="2" customWidth="1"/>
    <col min="2050" max="2050" width="6.140625" style="2" bestFit="1" customWidth="1"/>
    <col min="2051" max="2051" width="78" style="2" customWidth="1"/>
    <col min="2052" max="2052" width="20.7109375" style="2" customWidth="1"/>
    <col min="2053" max="2053" width="26" style="2" customWidth="1"/>
    <col min="2054" max="2054" width="37" style="2" bestFit="1" customWidth="1"/>
    <col min="2055" max="2063" width="0" style="2" hidden="1" customWidth="1"/>
    <col min="2064" max="2066" width="22.7109375" style="2" bestFit="1" customWidth="1"/>
    <col min="2067" max="2067" width="25.28515625" style="2" bestFit="1" customWidth="1"/>
    <col min="2068" max="2068" width="21" style="2" bestFit="1" customWidth="1"/>
    <col min="2069" max="2069" width="8.28515625" style="2" customWidth="1"/>
    <col min="2070" max="2070" width="19" style="2" bestFit="1" customWidth="1"/>
    <col min="2071" max="2071" width="20.5703125" style="2" bestFit="1" customWidth="1"/>
    <col min="2072" max="2072" width="19" style="2" customWidth="1"/>
    <col min="2073" max="2279" width="11.42578125" style="2" customWidth="1"/>
    <col min="2280" max="2282" width="7.28515625" style="2" customWidth="1"/>
    <col min="2283" max="2283" width="0" style="2" hidden="1" customWidth="1"/>
    <col min="2284" max="2284" width="7.28515625" style="2" customWidth="1"/>
    <col min="2285" max="2285" width="66.140625" style="2" customWidth="1"/>
    <col min="2286" max="2286" width="0" style="2" hidden="1" customWidth="1"/>
    <col min="2287" max="2287" width="28" style="2" customWidth="1"/>
    <col min="2288" max="2288" width="32.140625" style="2" customWidth="1"/>
    <col min="2289" max="2289" width="39.85546875" style="2" bestFit="1" customWidth="1"/>
    <col min="2290" max="2290" width="0" style="2" hidden="1" customWidth="1"/>
    <col min="2291" max="2291" width="7.28515625" style="2" customWidth="1"/>
    <col min="2292" max="2292" width="0" style="2" hidden="1" customWidth="1"/>
    <col min="2293" max="2293" width="7.28515625" style="2" customWidth="1"/>
    <col min="2294" max="2294" width="59.5703125" style="2" customWidth="1"/>
    <col min="2295" max="2295" width="0" style="2" hidden="1" customWidth="1"/>
    <col min="2296" max="2296" width="23.85546875" style="2" customWidth="1"/>
    <col min="2297" max="2297" width="27.42578125" style="2" customWidth="1"/>
    <col min="2298" max="2298" width="28" style="2" customWidth="1"/>
    <col min="2299" max="2301" width="0" style="2" hidden="1" customWidth="1"/>
    <col min="2302" max="2302" width="7.28515625" style="2" customWidth="1"/>
    <col min="2303" max="2303" width="6.140625" style="2" bestFit="1" customWidth="1"/>
    <col min="2304" max="2304" width="76.85546875" style="2"/>
    <col min="2305" max="2305" width="7.28515625" style="2" customWidth="1"/>
    <col min="2306" max="2306" width="6.140625" style="2" bestFit="1" customWidth="1"/>
    <col min="2307" max="2307" width="78" style="2" customWidth="1"/>
    <col min="2308" max="2308" width="20.7109375" style="2" customWidth="1"/>
    <col min="2309" max="2309" width="26" style="2" customWidth="1"/>
    <col min="2310" max="2310" width="37" style="2" bestFit="1" customWidth="1"/>
    <col min="2311" max="2319" width="0" style="2" hidden="1" customWidth="1"/>
    <col min="2320" max="2322" width="22.7109375" style="2" bestFit="1" customWidth="1"/>
    <col min="2323" max="2323" width="25.28515625" style="2" bestFit="1" customWidth="1"/>
    <col min="2324" max="2324" width="21" style="2" bestFit="1" customWidth="1"/>
    <col min="2325" max="2325" width="8.28515625" style="2" customWidth="1"/>
    <col min="2326" max="2326" width="19" style="2" bestFit="1" customWidth="1"/>
    <col min="2327" max="2327" width="20.5703125" style="2" bestFit="1" customWidth="1"/>
    <col min="2328" max="2328" width="19" style="2" customWidth="1"/>
    <col min="2329" max="2535" width="11.42578125" style="2" customWidth="1"/>
    <col min="2536" max="2538" width="7.28515625" style="2" customWidth="1"/>
    <col min="2539" max="2539" width="0" style="2" hidden="1" customWidth="1"/>
    <col min="2540" max="2540" width="7.28515625" style="2" customWidth="1"/>
    <col min="2541" max="2541" width="66.140625" style="2" customWidth="1"/>
    <col min="2542" max="2542" width="0" style="2" hidden="1" customWidth="1"/>
    <col min="2543" max="2543" width="28" style="2" customWidth="1"/>
    <col min="2544" max="2544" width="32.140625" style="2" customWidth="1"/>
    <col min="2545" max="2545" width="39.85546875" style="2" bestFit="1" customWidth="1"/>
    <col min="2546" max="2546" width="0" style="2" hidden="1" customWidth="1"/>
    <col min="2547" max="2547" width="7.28515625" style="2" customWidth="1"/>
    <col min="2548" max="2548" width="0" style="2" hidden="1" customWidth="1"/>
    <col min="2549" max="2549" width="7.28515625" style="2" customWidth="1"/>
    <col min="2550" max="2550" width="59.5703125" style="2" customWidth="1"/>
    <col min="2551" max="2551" width="0" style="2" hidden="1" customWidth="1"/>
    <col min="2552" max="2552" width="23.85546875" style="2" customWidth="1"/>
    <col min="2553" max="2553" width="27.42578125" style="2" customWidth="1"/>
    <col min="2554" max="2554" width="28" style="2" customWidth="1"/>
    <col min="2555" max="2557" width="0" style="2" hidden="1" customWidth="1"/>
    <col min="2558" max="2558" width="7.28515625" style="2" customWidth="1"/>
    <col min="2559" max="2559" width="6.140625" style="2" bestFit="1" customWidth="1"/>
    <col min="2560" max="2560" width="76.85546875" style="2"/>
    <col min="2561" max="2561" width="7.28515625" style="2" customWidth="1"/>
    <col min="2562" max="2562" width="6.140625" style="2" bestFit="1" customWidth="1"/>
    <col min="2563" max="2563" width="78" style="2" customWidth="1"/>
    <col min="2564" max="2564" width="20.7109375" style="2" customWidth="1"/>
    <col min="2565" max="2565" width="26" style="2" customWidth="1"/>
    <col min="2566" max="2566" width="37" style="2" bestFit="1" customWidth="1"/>
    <col min="2567" max="2575" width="0" style="2" hidden="1" customWidth="1"/>
    <col min="2576" max="2578" width="22.7109375" style="2" bestFit="1" customWidth="1"/>
    <col min="2579" max="2579" width="25.28515625" style="2" bestFit="1" customWidth="1"/>
    <col min="2580" max="2580" width="21" style="2" bestFit="1" customWidth="1"/>
    <col min="2581" max="2581" width="8.28515625" style="2" customWidth="1"/>
    <col min="2582" max="2582" width="19" style="2" bestFit="1" customWidth="1"/>
    <col min="2583" max="2583" width="20.5703125" style="2" bestFit="1" customWidth="1"/>
    <col min="2584" max="2584" width="19" style="2" customWidth="1"/>
    <col min="2585" max="2791" width="11.42578125" style="2" customWidth="1"/>
    <col min="2792" max="2794" width="7.28515625" style="2" customWidth="1"/>
    <col min="2795" max="2795" width="0" style="2" hidden="1" customWidth="1"/>
    <col min="2796" max="2796" width="7.28515625" style="2" customWidth="1"/>
    <col min="2797" max="2797" width="66.140625" style="2" customWidth="1"/>
    <col min="2798" max="2798" width="0" style="2" hidden="1" customWidth="1"/>
    <col min="2799" max="2799" width="28" style="2" customWidth="1"/>
    <col min="2800" max="2800" width="32.140625" style="2" customWidth="1"/>
    <col min="2801" max="2801" width="39.85546875" style="2" bestFit="1" customWidth="1"/>
    <col min="2802" max="2802" width="0" style="2" hidden="1" customWidth="1"/>
    <col min="2803" max="2803" width="7.28515625" style="2" customWidth="1"/>
    <col min="2804" max="2804" width="0" style="2" hidden="1" customWidth="1"/>
    <col min="2805" max="2805" width="7.28515625" style="2" customWidth="1"/>
    <col min="2806" max="2806" width="59.5703125" style="2" customWidth="1"/>
    <col min="2807" max="2807" width="0" style="2" hidden="1" customWidth="1"/>
    <col min="2808" max="2808" width="23.85546875" style="2" customWidth="1"/>
    <col min="2809" max="2809" width="27.42578125" style="2" customWidth="1"/>
    <col min="2810" max="2810" width="28" style="2" customWidth="1"/>
    <col min="2811" max="2813" width="0" style="2" hidden="1" customWidth="1"/>
    <col min="2814" max="2814" width="7.28515625" style="2" customWidth="1"/>
    <col min="2815" max="2815" width="6.140625" style="2" bestFit="1" customWidth="1"/>
    <col min="2816" max="2816" width="76.85546875" style="2"/>
    <col min="2817" max="2817" width="7.28515625" style="2" customWidth="1"/>
    <col min="2818" max="2818" width="6.140625" style="2" bestFit="1" customWidth="1"/>
    <col min="2819" max="2819" width="78" style="2" customWidth="1"/>
    <col min="2820" max="2820" width="20.7109375" style="2" customWidth="1"/>
    <col min="2821" max="2821" width="26" style="2" customWidth="1"/>
    <col min="2822" max="2822" width="37" style="2" bestFit="1" customWidth="1"/>
    <col min="2823" max="2831" width="0" style="2" hidden="1" customWidth="1"/>
    <col min="2832" max="2834" width="22.7109375" style="2" bestFit="1" customWidth="1"/>
    <col min="2835" max="2835" width="25.28515625" style="2" bestFit="1" customWidth="1"/>
    <col min="2836" max="2836" width="21" style="2" bestFit="1" customWidth="1"/>
    <col min="2837" max="2837" width="8.28515625" style="2" customWidth="1"/>
    <col min="2838" max="2838" width="19" style="2" bestFit="1" customWidth="1"/>
    <col min="2839" max="2839" width="20.5703125" style="2" bestFit="1" customWidth="1"/>
    <col min="2840" max="2840" width="19" style="2" customWidth="1"/>
    <col min="2841" max="3047" width="11.42578125" style="2" customWidth="1"/>
    <col min="3048" max="3050" width="7.28515625" style="2" customWidth="1"/>
    <col min="3051" max="3051" width="0" style="2" hidden="1" customWidth="1"/>
    <col min="3052" max="3052" width="7.28515625" style="2" customWidth="1"/>
    <col min="3053" max="3053" width="66.140625" style="2" customWidth="1"/>
    <col min="3054" max="3054" width="0" style="2" hidden="1" customWidth="1"/>
    <col min="3055" max="3055" width="28" style="2" customWidth="1"/>
    <col min="3056" max="3056" width="32.140625" style="2" customWidth="1"/>
    <col min="3057" max="3057" width="39.85546875" style="2" bestFit="1" customWidth="1"/>
    <col min="3058" max="3058" width="0" style="2" hidden="1" customWidth="1"/>
    <col min="3059" max="3059" width="7.28515625" style="2" customWidth="1"/>
    <col min="3060" max="3060" width="0" style="2" hidden="1" customWidth="1"/>
    <col min="3061" max="3061" width="7.28515625" style="2" customWidth="1"/>
    <col min="3062" max="3062" width="59.5703125" style="2" customWidth="1"/>
    <col min="3063" max="3063" width="0" style="2" hidden="1" customWidth="1"/>
    <col min="3064" max="3064" width="23.85546875" style="2" customWidth="1"/>
    <col min="3065" max="3065" width="27.42578125" style="2" customWidth="1"/>
    <col min="3066" max="3066" width="28" style="2" customWidth="1"/>
    <col min="3067" max="3069" width="0" style="2" hidden="1" customWidth="1"/>
    <col min="3070" max="3070" width="7.28515625" style="2" customWidth="1"/>
    <col min="3071" max="3071" width="6.140625" style="2" bestFit="1" customWidth="1"/>
    <col min="3072" max="3072" width="76.85546875" style="2"/>
    <col min="3073" max="3073" width="7.28515625" style="2" customWidth="1"/>
    <col min="3074" max="3074" width="6.140625" style="2" bestFit="1" customWidth="1"/>
    <col min="3075" max="3075" width="78" style="2" customWidth="1"/>
    <col min="3076" max="3076" width="20.7109375" style="2" customWidth="1"/>
    <col min="3077" max="3077" width="26" style="2" customWidth="1"/>
    <col min="3078" max="3078" width="37" style="2" bestFit="1" customWidth="1"/>
    <col min="3079" max="3087" width="0" style="2" hidden="1" customWidth="1"/>
    <col min="3088" max="3090" width="22.7109375" style="2" bestFit="1" customWidth="1"/>
    <col min="3091" max="3091" width="25.28515625" style="2" bestFit="1" customWidth="1"/>
    <col min="3092" max="3092" width="21" style="2" bestFit="1" customWidth="1"/>
    <col min="3093" max="3093" width="8.28515625" style="2" customWidth="1"/>
    <col min="3094" max="3094" width="19" style="2" bestFit="1" customWidth="1"/>
    <col min="3095" max="3095" width="20.5703125" style="2" bestFit="1" customWidth="1"/>
    <col min="3096" max="3096" width="19" style="2" customWidth="1"/>
    <col min="3097" max="3303" width="11.42578125" style="2" customWidth="1"/>
    <col min="3304" max="3306" width="7.28515625" style="2" customWidth="1"/>
    <col min="3307" max="3307" width="0" style="2" hidden="1" customWidth="1"/>
    <col min="3308" max="3308" width="7.28515625" style="2" customWidth="1"/>
    <col min="3309" max="3309" width="66.140625" style="2" customWidth="1"/>
    <col min="3310" max="3310" width="0" style="2" hidden="1" customWidth="1"/>
    <col min="3311" max="3311" width="28" style="2" customWidth="1"/>
    <col min="3312" max="3312" width="32.140625" style="2" customWidth="1"/>
    <col min="3313" max="3313" width="39.85546875" style="2" bestFit="1" customWidth="1"/>
    <col min="3314" max="3314" width="0" style="2" hidden="1" customWidth="1"/>
    <col min="3315" max="3315" width="7.28515625" style="2" customWidth="1"/>
    <col min="3316" max="3316" width="0" style="2" hidden="1" customWidth="1"/>
    <col min="3317" max="3317" width="7.28515625" style="2" customWidth="1"/>
    <col min="3318" max="3318" width="59.5703125" style="2" customWidth="1"/>
    <col min="3319" max="3319" width="0" style="2" hidden="1" customWidth="1"/>
    <col min="3320" max="3320" width="23.85546875" style="2" customWidth="1"/>
    <col min="3321" max="3321" width="27.42578125" style="2" customWidth="1"/>
    <col min="3322" max="3322" width="28" style="2" customWidth="1"/>
    <col min="3323" max="3325" width="0" style="2" hidden="1" customWidth="1"/>
    <col min="3326" max="3326" width="7.28515625" style="2" customWidth="1"/>
    <col min="3327" max="3327" width="6.140625" style="2" bestFit="1" customWidth="1"/>
    <col min="3328" max="3328" width="76.85546875" style="2"/>
    <col min="3329" max="3329" width="7.28515625" style="2" customWidth="1"/>
    <col min="3330" max="3330" width="6.140625" style="2" bestFit="1" customWidth="1"/>
    <col min="3331" max="3331" width="78" style="2" customWidth="1"/>
    <col min="3332" max="3332" width="20.7109375" style="2" customWidth="1"/>
    <col min="3333" max="3333" width="26" style="2" customWidth="1"/>
    <col min="3334" max="3334" width="37" style="2" bestFit="1" customWidth="1"/>
    <col min="3335" max="3343" width="0" style="2" hidden="1" customWidth="1"/>
    <col min="3344" max="3346" width="22.7109375" style="2" bestFit="1" customWidth="1"/>
    <col min="3347" max="3347" width="25.28515625" style="2" bestFit="1" customWidth="1"/>
    <col min="3348" max="3348" width="21" style="2" bestFit="1" customWidth="1"/>
    <col min="3349" max="3349" width="8.28515625" style="2" customWidth="1"/>
    <col min="3350" max="3350" width="19" style="2" bestFit="1" customWidth="1"/>
    <col min="3351" max="3351" width="20.5703125" style="2" bestFit="1" customWidth="1"/>
    <col min="3352" max="3352" width="19" style="2" customWidth="1"/>
    <col min="3353" max="3559" width="11.42578125" style="2" customWidth="1"/>
    <col min="3560" max="3562" width="7.28515625" style="2" customWidth="1"/>
    <col min="3563" max="3563" width="0" style="2" hidden="1" customWidth="1"/>
    <col min="3564" max="3564" width="7.28515625" style="2" customWidth="1"/>
    <col min="3565" max="3565" width="66.140625" style="2" customWidth="1"/>
    <col min="3566" max="3566" width="0" style="2" hidden="1" customWidth="1"/>
    <col min="3567" max="3567" width="28" style="2" customWidth="1"/>
    <col min="3568" max="3568" width="32.140625" style="2" customWidth="1"/>
    <col min="3569" max="3569" width="39.85546875" style="2" bestFit="1" customWidth="1"/>
    <col min="3570" max="3570" width="0" style="2" hidden="1" customWidth="1"/>
    <col min="3571" max="3571" width="7.28515625" style="2" customWidth="1"/>
    <col min="3572" max="3572" width="0" style="2" hidden="1" customWidth="1"/>
    <col min="3573" max="3573" width="7.28515625" style="2" customWidth="1"/>
    <col min="3574" max="3574" width="59.5703125" style="2" customWidth="1"/>
    <col min="3575" max="3575" width="0" style="2" hidden="1" customWidth="1"/>
    <col min="3576" max="3576" width="23.85546875" style="2" customWidth="1"/>
    <col min="3577" max="3577" width="27.42578125" style="2" customWidth="1"/>
    <col min="3578" max="3578" width="28" style="2" customWidth="1"/>
    <col min="3579" max="3581" width="0" style="2" hidden="1" customWidth="1"/>
    <col min="3582" max="3582" width="7.28515625" style="2" customWidth="1"/>
    <col min="3583" max="3583" width="6.140625" style="2" bestFit="1" customWidth="1"/>
    <col min="3584" max="3584" width="76.85546875" style="2"/>
    <col min="3585" max="3585" width="7.28515625" style="2" customWidth="1"/>
    <col min="3586" max="3586" width="6.140625" style="2" bestFit="1" customWidth="1"/>
    <col min="3587" max="3587" width="78" style="2" customWidth="1"/>
    <col min="3588" max="3588" width="20.7109375" style="2" customWidth="1"/>
    <col min="3589" max="3589" width="26" style="2" customWidth="1"/>
    <col min="3590" max="3590" width="37" style="2" bestFit="1" customWidth="1"/>
    <col min="3591" max="3599" width="0" style="2" hidden="1" customWidth="1"/>
    <col min="3600" max="3602" width="22.7109375" style="2" bestFit="1" customWidth="1"/>
    <col min="3603" max="3603" width="25.28515625" style="2" bestFit="1" customWidth="1"/>
    <col min="3604" max="3604" width="21" style="2" bestFit="1" customWidth="1"/>
    <col min="3605" max="3605" width="8.28515625" style="2" customWidth="1"/>
    <col min="3606" max="3606" width="19" style="2" bestFit="1" customWidth="1"/>
    <col min="3607" max="3607" width="20.5703125" style="2" bestFit="1" customWidth="1"/>
    <col min="3608" max="3608" width="19" style="2" customWidth="1"/>
    <col min="3609" max="3815" width="11.42578125" style="2" customWidth="1"/>
    <col min="3816" max="3818" width="7.28515625" style="2" customWidth="1"/>
    <col min="3819" max="3819" width="0" style="2" hidden="1" customWidth="1"/>
    <col min="3820" max="3820" width="7.28515625" style="2" customWidth="1"/>
    <col min="3821" max="3821" width="66.140625" style="2" customWidth="1"/>
    <col min="3822" max="3822" width="0" style="2" hidden="1" customWidth="1"/>
    <col min="3823" max="3823" width="28" style="2" customWidth="1"/>
    <col min="3824" max="3824" width="32.140625" style="2" customWidth="1"/>
    <col min="3825" max="3825" width="39.85546875" style="2" bestFit="1" customWidth="1"/>
    <col min="3826" max="3826" width="0" style="2" hidden="1" customWidth="1"/>
    <col min="3827" max="3827" width="7.28515625" style="2" customWidth="1"/>
    <col min="3828" max="3828" width="0" style="2" hidden="1" customWidth="1"/>
    <col min="3829" max="3829" width="7.28515625" style="2" customWidth="1"/>
    <col min="3830" max="3830" width="59.5703125" style="2" customWidth="1"/>
    <col min="3831" max="3831" width="0" style="2" hidden="1" customWidth="1"/>
    <col min="3832" max="3832" width="23.85546875" style="2" customWidth="1"/>
    <col min="3833" max="3833" width="27.42578125" style="2" customWidth="1"/>
    <col min="3834" max="3834" width="28" style="2" customWidth="1"/>
    <col min="3835" max="3837" width="0" style="2" hidden="1" customWidth="1"/>
    <col min="3838" max="3838" width="7.28515625" style="2" customWidth="1"/>
    <col min="3839" max="3839" width="6.140625" style="2" bestFit="1" customWidth="1"/>
    <col min="3840" max="3840" width="76.85546875" style="2"/>
    <col min="3841" max="3841" width="7.28515625" style="2" customWidth="1"/>
    <col min="3842" max="3842" width="6.140625" style="2" bestFit="1" customWidth="1"/>
    <col min="3843" max="3843" width="78" style="2" customWidth="1"/>
    <col min="3844" max="3844" width="20.7109375" style="2" customWidth="1"/>
    <col min="3845" max="3845" width="26" style="2" customWidth="1"/>
    <col min="3846" max="3846" width="37" style="2" bestFit="1" customWidth="1"/>
    <col min="3847" max="3855" width="0" style="2" hidden="1" customWidth="1"/>
    <col min="3856" max="3858" width="22.7109375" style="2" bestFit="1" customWidth="1"/>
    <col min="3859" max="3859" width="25.28515625" style="2" bestFit="1" customWidth="1"/>
    <col min="3860" max="3860" width="21" style="2" bestFit="1" customWidth="1"/>
    <col min="3861" max="3861" width="8.28515625" style="2" customWidth="1"/>
    <col min="3862" max="3862" width="19" style="2" bestFit="1" customWidth="1"/>
    <col min="3863" max="3863" width="20.5703125" style="2" bestFit="1" customWidth="1"/>
    <col min="3864" max="3864" width="19" style="2" customWidth="1"/>
    <col min="3865" max="4071" width="11.42578125" style="2" customWidth="1"/>
    <col min="4072" max="4074" width="7.28515625" style="2" customWidth="1"/>
    <col min="4075" max="4075" width="0" style="2" hidden="1" customWidth="1"/>
    <col min="4076" max="4076" width="7.28515625" style="2" customWidth="1"/>
    <col min="4077" max="4077" width="66.140625" style="2" customWidth="1"/>
    <col min="4078" max="4078" width="0" style="2" hidden="1" customWidth="1"/>
    <col min="4079" max="4079" width="28" style="2" customWidth="1"/>
    <col min="4080" max="4080" width="32.140625" style="2" customWidth="1"/>
    <col min="4081" max="4081" width="39.85546875" style="2" bestFit="1" customWidth="1"/>
    <col min="4082" max="4082" width="0" style="2" hidden="1" customWidth="1"/>
    <col min="4083" max="4083" width="7.28515625" style="2" customWidth="1"/>
    <col min="4084" max="4084" width="0" style="2" hidden="1" customWidth="1"/>
    <col min="4085" max="4085" width="7.28515625" style="2" customWidth="1"/>
    <col min="4086" max="4086" width="59.5703125" style="2" customWidth="1"/>
    <col min="4087" max="4087" width="0" style="2" hidden="1" customWidth="1"/>
    <col min="4088" max="4088" width="23.85546875" style="2" customWidth="1"/>
    <col min="4089" max="4089" width="27.42578125" style="2" customWidth="1"/>
    <col min="4090" max="4090" width="28" style="2" customWidth="1"/>
    <col min="4091" max="4093" width="0" style="2" hidden="1" customWidth="1"/>
    <col min="4094" max="4094" width="7.28515625" style="2" customWidth="1"/>
    <col min="4095" max="4095" width="6.140625" style="2" bestFit="1" customWidth="1"/>
    <col min="4096" max="4096" width="76.85546875" style="2"/>
    <col min="4097" max="4097" width="7.28515625" style="2" customWidth="1"/>
    <col min="4098" max="4098" width="6.140625" style="2" bestFit="1" customWidth="1"/>
    <col min="4099" max="4099" width="78" style="2" customWidth="1"/>
    <col min="4100" max="4100" width="20.7109375" style="2" customWidth="1"/>
    <col min="4101" max="4101" width="26" style="2" customWidth="1"/>
    <col min="4102" max="4102" width="37" style="2" bestFit="1" customWidth="1"/>
    <col min="4103" max="4111" width="0" style="2" hidden="1" customWidth="1"/>
    <col min="4112" max="4114" width="22.7109375" style="2" bestFit="1" customWidth="1"/>
    <col min="4115" max="4115" width="25.28515625" style="2" bestFit="1" customWidth="1"/>
    <col min="4116" max="4116" width="21" style="2" bestFit="1" customWidth="1"/>
    <col min="4117" max="4117" width="8.28515625" style="2" customWidth="1"/>
    <col min="4118" max="4118" width="19" style="2" bestFit="1" customWidth="1"/>
    <col min="4119" max="4119" width="20.5703125" style="2" bestFit="1" customWidth="1"/>
    <col min="4120" max="4120" width="19" style="2" customWidth="1"/>
    <col min="4121" max="4327" width="11.42578125" style="2" customWidth="1"/>
    <col min="4328" max="4330" width="7.28515625" style="2" customWidth="1"/>
    <col min="4331" max="4331" width="0" style="2" hidden="1" customWidth="1"/>
    <col min="4332" max="4332" width="7.28515625" style="2" customWidth="1"/>
    <col min="4333" max="4333" width="66.140625" style="2" customWidth="1"/>
    <col min="4334" max="4334" width="0" style="2" hidden="1" customWidth="1"/>
    <col min="4335" max="4335" width="28" style="2" customWidth="1"/>
    <col min="4336" max="4336" width="32.140625" style="2" customWidth="1"/>
    <col min="4337" max="4337" width="39.85546875" style="2" bestFit="1" customWidth="1"/>
    <col min="4338" max="4338" width="0" style="2" hidden="1" customWidth="1"/>
    <col min="4339" max="4339" width="7.28515625" style="2" customWidth="1"/>
    <col min="4340" max="4340" width="0" style="2" hidden="1" customWidth="1"/>
    <col min="4341" max="4341" width="7.28515625" style="2" customWidth="1"/>
    <col min="4342" max="4342" width="59.5703125" style="2" customWidth="1"/>
    <col min="4343" max="4343" width="0" style="2" hidden="1" customWidth="1"/>
    <col min="4344" max="4344" width="23.85546875" style="2" customWidth="1"/>
    <col min="4345" max="4345" width="27.42578125" style="2" customWidth="1"/>
    <col min="4346" max="4346" width="28" style="2" customWidth="1"/>
    <col min="4347" max="4349" width="0" style="2" hidden="1" customWidth="1"/>
    <col min="4350" max="4350" width="7.28515625" style="2" customWidth="1"/>
    <col min="4351" max="4351" width="6.140625" style="2" bestFit="1" customWidth="1"/>
    <col min="4352" max="4352" width="76.85546875" style="2"/>
    <col min="4353" max="4353" width="7.28515625" style="2" customWidth="1"/>
    <col min="4354" max="4354" width="6.140625" style="2" bestFit="1" customWidth="1"/>
    <col min="4355" max="4355" width="78" style="2" customWidth="1"/>
    <col min="4356" max="4356" width="20.7109375" style="2" customWidth="1"/>
    <col min="4357" max="4357" width="26" style="2" customWidth="1"/>
    <col min="4358" max="4358" width="37" style="2" bestFit="1" customWidth="1"/>
    <col min="4359" max="4367" width="0" style="2" hidden="1" customWidth="1"/>
    <col min="4368" max="4370" width="22.7109375" style="2" bestFit="1" customWidth="1"/>
    <col min="4371" max="4371" width="25.28515625" style="2" bestFit="1" customWidth="1"/>
    <col min="4372" max="4372" width="21" style="2" bestFit="1" customWidth="1"/>
    <col min="4373" max="4373" width="8.28515625" style="2" customWidth="1"/>
    <col min="4374" max="4374" width="19" style="2" bestFit="1" customWidth="1"/>
    <col min="4375" max="4375" width="20.5703125" style="2" bestFit="1" customWidth="1"/>
    <col min="4376" max="4376" width="19" style="2" customWidth="1"/>
    <col min="4377" max="4583" width="11.42578125" style="2" customWidth="1"/>
    <col min="4584" max="4586" width="7.28515625" style="2" customWidth="1"/>
    <col min="4587" max="4587" width="0" style="2" hidden="1" customWidth="1"/>
    <col min="4588" max="4588" width="7.28515625" style="2" customWidth="1"/>
    <col min="4589" max="4589" width="66.140625" style="2" customWidth="1"/>
    <col min="4590" max="4590" width="0" style="2" hidden="1" customWidth="1"/>
    <col min="4591" max="4591" width="28" style="2" customWidth="1"/>
    <col min="4592" max="4592" width="32.140625" style="2" customWidth="1"/>
    <col min="4593" max="4593" width="39.85546875" style="2" bestFit="1" customWidth="1"/>
    <col min="4594" max="4594" width="0" style="2" hidden="1" customWidth="1"/>
    <col min="4595" max="4595" width="7.28515625" style="2" customWidth="1"/>
    <col min="4596" max="4596" width="0" style="2" hidden="1" customWidth="1"/>
    <col min="4597" max="4597" width="7.28515625" style="2" customWidth="1"/>
    <col min="4598" max="4598" width="59.5703125" style="2" customWidth="1"/>
    <col min="4599" max="4599" width="0" style="2" hidden="1" customWidth="1"/>
    <col min="4600" max="4600" width="23.85546875" style="2" customWidth="1"/>
    <col min="4601" max="4601" width="27.42578125" style="2" customWidth="1"/>
    <col min="4602" max="4602" width="28" style="2" customWidth="1"/>
    <col min="4603" max="4605" width="0" style="2" hidden="1" customWidth="1"/>
    <col min="4606" max="4606" width="7.28515625" style="2" customWidth="1"/>
    <col min="4607" max="4607" width="6.140625" style="2" bestFit="1" customWidth="1"/>
    <col min="4608" max="4608" width="76.85546875" style="2"/>
    <col min="4609" max="4609" width="7.28515625" style="2" customWidth="1"/>
    <col min="4610" max="4610" width="6.140625" style="2" bestFit="1" customWidth="1"/>
    <col min="4611" max="4611" width="78" style="2" customWidth="1"/>
    <col min="4612" max="4612" width="20.7109375" style="2" customWidth="1"/>
    <col min="4613" max="4613" width="26" style="2" customWidth="1"/>
    <col min="4614" max="4614" width="37" style="2" bestFit="1" customWidth="1"/>
    <col min="4615" max="4623" width="0" style="2" hidden="1" customWidth="1"/>
    <col min="4624" max="4626" width="22.7109375" style="2" bestFit="1" customWidth="1"/>
    <col min="4627" max="4627" width="25.28515625" style="2" bestFit="1" customWidth="1"/>
    <col min="4628" max="4628" width="21" style="2" bestFit="1" customWidth="1"/>
    <col min="4629" max="4629" width="8.28515625" style="2" customWidth="1"/>
    <col min="4630" max="4630" width="19" style="2" bestFit="1" customWidth="1"/>
    <col min="4631" max="4631" width="20.5703125" style="2" bestFit="1" customWidth="1"/>
    <col min="4632" max="4632" width="19" style="2" customWidth="1"/>
    <col min="4633" max="4839" width="11.42578125" style="2" customWidth="1"/>
    <col min="4840" max="4842" width="7.28515625" style="2" customWidth="1"/>
    <col min="4843" max="4843" width="0" style="2" hidden="1" customWidth="1"/>
    <col min="4844" max="4844" width="7.28515625" style="2" customWidth="1"/>
    <col min="4845" max="4845" width="66.140625" style="2" customWidth="1"/>
    <col min="4846" max="4846" width="0" style="2" hidden="1" customWidth="1"/>
    <col min="4847" max="4847" width="28" style="2" customWidth="1"/>
    <col min="4848" max="4848" width="32.140625" style="2" customWidth="1"/>
    <col min="4849" max="4849" width="39.85546875" style="2" bestFit="1" customWidth="1"/>
    <col min="4850" max="4850" width="0" style="2" hidden="1" customWidth="1"/>
    <col min="4851" max="4851" width="7.28515625" style="2" customWidth="1"/>
    <col min="4852" max="4852" width="0" style="2" hidden="1" customWidth="1"/>
    <col min="4853" max="4853" width="7.28515625" style="2" customWidth="1"/>
    <col min="4854" max="4854" width="59.5703125" style="2" customWidth="1"/>
    <col min="4855" max="4855" width="0" style="2" hidden="1" customWidth="1"/>
    <col min="4856" max="4856" width="23.85546875" style="2" customWidth="1"/>
    <col min="4857" max="4857" width="27.42578125" style="2" customWidth="1"/>
    <col min="4858" max="4858" width="28" style="2" customWidth="1"/>
    <col min="4859" max="4861" width="0" style="2" hidden="1" customWidth="1"/>
    <col min="4862" max="4862" width="7.28515625" style="2" customWidth="1"/>
    <col min="4863" max="4863" width="6.140625" style="2" bestFit="1" customWidth="1"/>
    <col min="4864" max="4864" width="76.85546875" style="2"/>
    <col min="4865" max="4865" width="7.28515625" style="2" customWidth="1"/>
    <col min="4866" max="4866" width="6.140625" style="2" bestFit="1" customWidth="1"/>
    <col min="4867" max="4867" width="78" style="2" customWidth="1"/>
    <col min="4868" max="4868" width="20.7109375" style="2" customWidth="1"/>
    <col min="4869" max="4869" width="26" style="2" customWidth="1"/>
    <col min="4870" max="4870" width="37" style="2" bestFit="1" customWidth="1"/>
    <col min="4871" max="4879" width="0" style="2" hidden="1" customWidth="1"/>
    <col min="4880" max="4882" width="22.7109375" style="2" bestFit="1" customWidth="1"/>
    <col min="4883" max="4883" width="25.28515625" style="2" bestFit="1" customWidth="1"/>
    <col min="4884" max="4884" width="21" style="2" bestFit="1" customWidth="1"/>
    <col min="4885" max="4885" width="8.28515625" style="2" customWidth="1"/>
    <col min="4886" max="4886" width="19" style="2" bestFit="1" customWidth="1"/>
    <col min="4887" max="4887" width="20.5703125" style="2" bestFit="1" customWidth="1"/>
    <col min="4888" max="4888" width="19" style="2" customWidth="1"/>
    <col min="4889" max="5095" width="11.42578125" style="2" customWidth="1"/>
    <col min="5096" max="5098" width="7.28515625" style="2" customWidth="1"/>
    <col min="5099" max="5099" width="0" style="2" hidden="1" customWidth="1"/>
    <col min="5100" max="5100" width="7.28515625" style="2" customWidth="1"/>
    <col min="5101" max="5101" width="66.140625" style="2" customWidth="1"/>
    <col min="5102" max="5102" width="0" style="2" hidden="1" customWidth="1"/>
    <col min="5103" max="5103" width="28" style="2" customWidth="1"/>
    <col min="5104" max="5104" width="32.140625" style="2" customWidth="1"/>
    <col min="5105" max="5105" width="39.85546875" style="2" bestFit="1" customWidth="1"/>
    <col min="5106" max="5106" width="0" style="2" hidden="1" customWidth="1"/>
    <col min="5107" max="5107" width="7.28515625" style="2" customWidth="1"/>
    <col min="5108" max="5108" width="0" style="2" hidden="1" customWidth="1"/>
    <col min="5109" max="5109" width="7.28515625" style="2" customWidth="1"/>
    <col min="5110" max="5110" width="59.5703125" style="2" customWidth="1"/>
    <col min="5111" max="5111" width="0" style="2" hidden="1" customWidth="1"/>
    <col min="5112" max="5112" width="23.85546875" style="2" customWidth="1"/>
    <col min="5113" max="5113" width="27.42578125" style="2" customWidth="1"/>
    <col min="5114" max="5114" width="28" style="2" customWidth="1"/>
    <col min="5115" max="5117" width="0" style="2" hidden="1" customWidth="1"/>
    <col min="5118" max="5118" width="7.28515625" style="2" customWidth="1"/>
    <col min="5119" max="5119" width="6.140625" style="2" bestFit="1" customWidth="1"/>
    <col min="5120" max="5120" width="76.85546875" style="2"/>
    <col min="5121" max="5121" width="7.28515625" style="2" customWidth="1"/>
    <col min="5122" max="5122" width="6.140625" style="2" bestFit="1" customWidth="1"/>
    <col min="5123" max="5123" width="78" style="2" customWidth="1"/>
    <col min="5124" max="5124" width="20.7109375" style="2" customWidth="1"/>
    <col min="5125" max="5125" width="26" style="2" customWidth="1"/>
    <col min="5126" max="5126" width="37" style="2" bestFit="1" customWidth="1"/>
    <col min="5127" max="5135" width="0" style="2" hidden="1" customWidth="1"/>
    <col min="5136" max="5138" width="22.7109375" style="2" bestFit="1" customWidth="1"/>
    <col min="5139" max="5139" width="25.28515625" style="2" bestFit="1" customWidth="1"/>
    <col min="5140" max="5140" width="21" style="2" bestFit="1" customWidth="1"/>
    <col min="5141" max="5141" width="8.28515625" style="2" customWidth="1"/>
    <col min="5142" max="5142" width="19" style="2" bestFit="1" customWidth="1"/>
    <col min="5143" max="5143" width="20.5703125" style="2" bestFit="1" customWidth="1"/>
    <col min="5144" max="5144" width="19" style="2" customWidth="1"/>
    <col min="5145" max="5351" width="11.42578125" style="2" customWidth="1"/>
    <col min="5352" max="5354" width="7.28515625" style="2" customWidth="1"/>
    <col min="5355" max="5355" width="0" style="2" hidden="1" customWidth="1"/>
    <col min="5356" max="5356" width="7.28515625" style="2" customWidth="1"/>
    <col min="5357" max="5357" width="66.140625" style="2" customWidth="1"/>
    <col min="5358" max="5358" width="0" style="2" hidden="1" customWidth="1"/>
    <col min="5359" max="5359" width="28" style="2" customWidth="1"/>
    <col min="5360" max="5360" width="32.140625" style="2" customWidth="1"/>
    <col min="5361" max="5361" width="39.85546875" style="2" bestFit="1" customWidth="1"/>
    <col min="5362" max="5362" width="0" style="2" hidden="1" customWidth="1"/>
    <col min="5363" max="5363" width="7.28515625" style="2" customWidth="1"/>
    <col min="5364" max="5364" width="0" style="2" hidden="1" customWidth="1"/>
    <col min="5365" max="5365" width="7.28515625" style="2" customWidth="1"/>
    <col min="5366" max="5366" width="59.5703125" style="2" customWidth="1"/>
    <col min="5367" max="5367" width="0" style="2" hidden="1" customWidth="1"/>
    <col min="5368" max="5368" width="23.85546875" style="2" customWidth="1"/>
    <col min="5369" max="5369" width="27.42578125" style="2" customWidth="1"/>
    <col min="5370" max="5370" width="28" style="2" customWidth="1"/>
    <col min="5371" max="5373" width="0" style="2" hidden="1" customWidth="1"/>
    <col min="5374" max="5374" width="7.28515625" style="2" customWidth="1"/>
    <col min="5375" max="5375" width="6.140625" style="2" bestFit="1" customWidth="1"/>
    <col min="5376" max="5376" width="76.85546875" style="2"/>
    <col min="5377" max="5377" width="7.28515625" style="2" customWidth="1"/>
    <col min="5378" max="5378" width="6.140625" style="2" bestFit="1" customWidth="1"/>
    <col min="5379" max="5379" width="78" style="2" customWidth="1"/>
    <col min="5380" max="5380" width="20.7109375" style="2" customWidth="1"/>
    <col min="5381" max="5381" width="26" style="2" customWidth="1"/>
    <col min="5382" max="5382" width="37" style="2" bestFit="1" customWidth="1"/>
    <col min="5383" max="5391" width="0" style="2" hidden="1" customWidth="1"/>
    <col min="5392" max="5394" width="22.7109375" style="2" bestFit="1" customWidth="1"/>
    <col min="5395" max="5395" width="25.28515625" style="2" bestFit="1" customWidth="1"/>
    <col min="5396" max="5396" width="21" style="2" bestFit="1" customWidth="1"/>
    <col min="5397" max="5397" width="8.28515625" style="2" customWidth="1"/>
    <col min="5398" max="5398" width="19" style="2" bestFit="1" customWidth="1"/>
    <col min="5399" max="5399" width="20.5703125" style="2" bestFit="1" customWidth="1"/>
    <col min="5400" max="5400" width="19" style="2" customWidth="1"/>
    <col min="5401" max="5607" width="11.42578125" style="2" customWidth="1"/>
    <col min="5608" max="5610" width="7.28515625" style="2" customWidth="1"/>
    <col min="5611" max="5611" width="0" style="2" hidden="1" customWidth="1"/>
    <col min="5612" max="5612" width="7.28515625" style="2" customWidth="1"/>
    <col min="5613" max="5613" width="66.140625" style="2" customWidth="1"/>
    <col min="5614" max="5614" width="0" style="2" hidden="1" customWidth="1"/>
    <col min="5615" max="5615" width="28" style="2" customWidth="1"/>
    <col min="5616" max="5616" width="32.140625" style="2" customWidth="1"/>
    <col min="5617" max="5617" width="39.85546875" style="2" bestFit="1" customWidth="1"/>
    <col min="5618" max="5618" width="0" style="2" hidden="1" customWidth="1"/>
    <col min="5619" max="5619" width="7.28515625" style="2" customWidth="1"/>
    <col min="5620" max="5620" width="0" style="2" hidden="1" customWidth="1"/>
    <col min="5621" max="5621" width="7.28515625" style="2" customWidth="1"/>
    <col min="5622" max="5622" width="59.5703125" style="2" customWidth="1"/>
    <col min="5623" max="5623" width="0" style="2" hidden="1" customWidth="1"/>
    <col min="5624" max="5624" width="23.85546875" style="2" customWidth="1"/>
    <col min="5625" max="5625" width="27.42578125" style="2" customWidth="1"/>
    <col min="5626" max="5626" width="28" style="2" customWidth="1"/>
    <col min="5627" max="5629" width="0" style="2" hidden="1" customWidth="1"/>
    <col min="5630" max="5630" width="7.28515625" style="2" customWidth="1"/>
    <col min="5631" max="5631" width="6.140625" style="2" bestFit="1" customWidth="1"/>
    <col min="5632" max="5632" width="76.85546875" style="2"/>
    <col min="5633" max="5633" width="7.28515625" style="2" customWidth="1"/>
    <col min="5634" max="5634" width="6.140625" style="2" bestFit="1" customWidth="1"/>
    <col min="5635" max="5635" width="78" style="2" customWidth="1"/>
    <col min="5636" max="5636" width="20.7109375" style="2" customWidth="1"/>
    <col min="5637" max="5637" width="26" style="2" customWidth="1"/>
    <col min="5638" max="5638" width="37" style="2" bestFit="1" customWidth="1"/>
    <col min="5639" max="5647" width="0" style="2" hidden="1" customWidth="1"/>
    <col min="5648" max="5650" width="22.7109375" style="2" bestFit="1" customWidth="1"/>
    <col min="5651" max="5651" width="25.28515625" style="2" bestFit="1" customWidth="1"/>
    <col min="5652" max="5652" width="21" style="2" bestFit="1" customWidth="1"/>
    <col min="5653" max="5653" width="8.28515625" style="2" customWidth="1"/>
    <col min="5654" max="5654" width="19" style="2" bestFit="1" customWidth="1"/>
    <col min="5655" max="5655" width="20.5703125" style="2" bestFit="1" customWidth="1"/>
    <col min="5656" max="5656" width="19" style="2" customWidth="1"/>
    <col min="5657" max="5863" width="11.42578125" style="2" customWidth="1"/>
    <col min="5864" max="5866" width="7.28515625" style="2" customWidth="1"/>
    <col min="5867" max="5867" width="0" style="2" hidden="1" customWidth="1"/>
    <col min="5868" max="5868" width="7.28515625" style="2" customWidth="1"/>
    <col min="5869" max="5869" width="66.140625" style="2" customWidth="1"/>
    <col min="5870" max="5870" width="0" style="2" hidden="1" customWidth="1"/>
    <col min="5871" max="5871" width="28" style="2" customWidth="1"/>
    <col min="5872" max="5872" width="32.140625" style="2" customWidth="1"/>
    <col min="5873" max="5873" width="39.85546875" style="2" bestFit="1" customWidth="1"/>
    <col min="5874" max="5874" width="0" style="2" hidden="1" customWidth="1"/>
    <col min="5875" max="5875" width="7.28515625" style="2" customWidth="1"/>
    <col min="5876" max="5876" width="0" style="2" hidden="1" customWidth="1"/>
    <col min="5877" max="5877" width="7.28515625" style="2" customWidth="1"/>
    <col min="5878" max="5878" width="59.5703125" style="2" customWidth="1"/>
    <col min="5879" max="5879" width="0" style="2" hidden="1" customWidth="1"/>
    <col min="5880" max="5880" width="23.85546875" style="2" customWidth="1"/>
    <col min="5881" max="5881" width="27.42578125" style="2" customWidth="1"/>
    <col min="5882" max="5882" width="28" style="2" customWidth="1"/>
    <col min="5883" max="5885" width="0" style="2" hidden="1" customWidth="1"/>
    <col min="5886" max="5886" width="7.28515625" style="2" customWidth="1"/>
    <col min="5887" max="5887" width="6.140625" style="2" bestFit="1" customWidth="1"/>
    <col min="5888" max="5888" width="76.85546875" style="2"/>
    <col min="5889" max="5889" width="7.28515625" style="2" customWidth="1"/>
    <col min="5890" max="5890" width="6.140625" style="2" bestFit="1" customWidth="1"/>
    <col min="5891" max="5891" width="78" style="2" customWidth="1"/>
    <col min="5892" max="5892" width="20.7109375" style="2" customWidth="1"/>
    <col min="5893" max="5893" width="26" style="2" customWidth="1"/>
    <col min="5894" max="5894" width="37" style="2" bestFit="1" customWidth="1"/>
    <col min="5895" max="5903" width="0" style="2" hidden="1" customWidth="1"/>
    <col min="5904" max="5906" width="22.7109375" style="2" bestFit="1" customWidth="1"/>
    <col min="5907" max="5907" width="25.28515625" style="2" bestFit="1" customWidth="1"/>
    <col min="5908" max="5908" width="21" style="2" bestFit="1" customWidth="1"/>
    <col min="5909" max="5909" width="8.28515625" style="2" customWidth="1"/>
    <col min="5910" max="5910" width="19" style="2" bestFit="1" customWidth="1"/>
    <col min="5911" max="5911" width="20.5703125" style="2" bestFit="1" customWidth="1"/>
    <col min="5912" max="5912" width="19" style="2" customWidth="1"/>
    <col min="5913" max="6119" width="11.42578125" style="2" customWidth="1"/>
    <col min="6120" max="6122" width="7.28515625" style="2" customWidth="1"/>
    <col min="6123" max="6123" width="0" style="2" hidden="1" customWidth="1"/>
    <col min="6124" max="6124" width="7.28515625" style="2" customWidth="1"/>
    <col min="6125" max="6125" width="66.140625" style="2" customWidth="1"/>
    <col min="6126" max="6126" width="0" style="2" hidden="1" customWidth="1"/>
    <col min="6127" max="6127" width="28" style="2" customWidth="1"/>
    <col min="6128" max="6128" width="32.140625" style="2" customWidth="1"/>
    <col min="6129" max="6129" width="39.85546875" style="2" bestFit="1" customWidth="1"/>
    <col min="6130" max="6130" width="0" style="2" hidden="1" customWidth="1"/>
    <col min="6131" max="6131" width="7.28515625" style="2" customWidth="1"/>
    <col min="6132" max="6132" width="0" style="2" hidden="1" customWidth="1"/>
    <col min="6133" max="6133" width="7.28515625" style="2" customWidth="1"/>
    <col min="6134" max="6134" width="59.5703125" style="2" customWidth="1"/>
    <col min="6135" max="6135" width="0" style="2" hidden="1" customWidth="1"/>
    <col min="6136" max="6136" width="23.85546875" style="2" customWidth="1"/>
    <col min="6137" max="6137" width="27.42578125" style="2" customWidth="1"/>
    <col min="6138" max="6138" width="28" style="2" customWidth="1"/>
    <col min="6139" max="6141" width="0" style="2" hidden="1" customWidth="1"/>
    <col min="6142" max="6142" width="7.28515625" style="2" customWidth="1"/>
    <col min="6143" max="6143" width="6.140625" style="2" bestFit="1" customWidth="1"/>
    <col min="6144" max="6144" width="76.85546875" style="2"/>
    <col min="6145" max="6145" width="7.28515625" style="2" customWidth="1"/>
    <col min="6146" max="6146" width="6.140625" style="2" bestFit="1" customWidth="1"/>
    <col min="6147" max="6147" width="78" style="2" customWidth="1"/>
    <col min="6148" max="6148" width="20.7109375" style="2" customWidth="1"/>
    <col min="6149" max="6149" width="26" style="2" customWidth="1"/>
    <col min="6150" max="6150" width="37" style="2" bestFit="1" customWidth="1"/>
    <col min="6151" max="6159" width="0" style="2" hidden="1" customWidth="1"/>
    <col min="6160" max="6162" width="22.7109375" style="2" bestFit="1" customWidth="1"/>
    <col min="6163" max="6163" width="25.28515625" style="2" bestFit="1" customWidth="1"/>
    <col min="6164" max="6164" width="21" style="2" bestFit="1" customWidth="1"/>
    <col min="6165" max="6165" width="8.28515625" style="2" customWidth="1"/>
    <col min="6166" max="6166" width="19" style="2" bestFit="1" customWidth="1"/>
    <col min="6167" max="6167" width="20.5703125" style="2" bestFit="1" customWidth="1"/>
    <col min="6168" max="6168" width="19" style="2" customWidth="1"/>
    <col min="6169" max="6375" width="11.42578125" style="2" customWidth="1"/>
    <col min="6376" max="6378" width="7.28515625" style="2" customWidth="1"/>
    <col min="6379" max="6379" width="0" style="2" hidden="1" customWidth="1"/>
    <col min="6380" max="6380" width="7.28515625" style="2" customWidth="1"/>
    <col min="6381" max="6381" width="66.140625" style="2" customWidth="1"/>
    <col min="6382" max="6382" width="0" style="2" hidden="1" customWidth="1"/>
    <col min="6383" max="6383" width="28" style="2" customWidth="1"/>
    <col min="6384" max="6384" width="32.140625" style="2" customWidth="1"/>
    <col min="6385" max="6385" width="39.85546875" style="2" bestFit="1" customWidth="1"/>
    <col min="6386" max="6386" width="0" style="2" hidden="1" customWidth="1"/>
    <col min="6387" max="6387" width="7.28515625" style="2" customWidth="1"/>
    <col min="6388" max="6388" width="0" style="2" hidden="1" customWidth="1"/>
    <col min="6389" max="6389" width="7.28515625" style="2" customWidth="1"/>
    <col min="6390" max="6390" width="59.5703125" style="2" customWidth="1"/>
    <col min="6391" max="6391" width="0" style="2" hidden="1" customWidth="1"/>
    <col min="6392" max="6392" width="23.85546875" style="2" customWidth="1"/>
    <col min="6393" max="6393" width="27.42578125" style="2" customWidth="1"/>
    <col min="6394" max="6394" width="28" style="2" customWidth="1"/>
    <col min="6395" max="6397" width="0" style="2" hidden="1" customWidth="1"/>
    <col min="6398" max="6398" width="7.28515625" style="2" customWidth="1"/>
    <col min="6399" max="6399" width="6.140625" style="2" bestFit="1" customWidth="1"/>
    <col min="6400" max="6400" width="76.85546875" style="2"/>
    <col min="6401" max="6401" width="7.28515625" style="2" customWidth="1"/>
    <col min="6402" max="6402" width="6.140625" style="2" bestFit="1" customWidth="1"/>
    <col min="6403" max="6403" width="78" style="2" customWidth="1"/>
    <col min="6404" max="6404" width="20.7109375" style="2" customWidth="1"/>
    <col min="6405" max="6405" width="26" style="2" customWidth="1"/>
    <col min="6406" max="6406" width="37" style="2" bestFit="1" customWidth="1"/>
    <col min="6407" max="6415" width="0" style="2" hidden="1" customWidth="1"/>
    <col min="6416" max="6418" width="22.7109375" style="2" bestFit="1" customWidth="1"/>
    <col min="6419" max="6419" width="25.28515625" style="2" bestFit="1" customWidth="1"/>
    <col min="6420" max="6420" width="21" style="2" bestFit="1" customWidth="1"/>
    <col min="6421" max="6421" width="8.28515625" style="2" customWidth="1"/>
    <col min="6422" max="6422" width="19" style="2" bestFit="1" customWidth="1"/>
    <col min="6423" max="6423" width="20.5703125" style="2" bestFit="1" customWidth="1"/>
    <col min="6424" max="6424" width="19" style="2" customWidth="1"/>
    <col min="6425" max="6631" width="11.42578125" style="2" customWidth="1"/>
    <col min="6632" max="6634" width="7.28515625" style="2" customWidth="1"/>
    <col min="6635" max="6635" width="0" style="2" hidden="1" customWidth="1"/>
    <col min="6636" max="6636" width="7.28515625" style="2" customWidth="1"/>
    <col min="6637" max="6637" width="66.140625" style="2" customWidth="1"/>
    <col min="6638" max="6638" width="0" style="2" hidden="1" customWidth="1"/>
    <col min="6639" max="6639" width="28" style="2" customWidth="1"/>
    <col min="6640" max="6640" width="32.140625" style="2" customWidth="1"/>
    <col min="6641" max="6641" width="39.85546875" style="2" bestFit="1" customWidth="1"/>
    <col min="6642" max="6642" width="0" style="2" hidden="1" customWidth="1"/>
    <col min="6643" max="6643" width="7.28515625" style="2" customWidth="1"/>
    <col min="6644" max="6644" width="0" style="2" hidden="1" customWidth="1"/>
    <col min="6645" max="6645" width="7.28515625" style="2" customWidth="1"/>
    <col min="6646" max="6646" width="59.5703125" style="2" customWidth="1"/>
    <col min="6647" max="6647" width="0" style="2" hidden="1" customWidth="1"/>
    <col min="6648" max="6648" width="23.85546875" style="2" customWidth="1"/>
    <col min="6649" max="6649" width="27.42578125" style="2" customWidth="1"/>
    <col min="6650" max="6650" width="28" style="2" customWidth="1"/>
    <col min="6651" max="6653" width="0" style="2" hidden="1" customWidth="1"/>
    <col min="6654" max="6654" width="7.28515625" style="2" customWidth="1"/>
    <col min="6655" max="6655" width="6.140625" style="2" bestFit="1" customWidth="1"/>
    <col min="6656" max="6656" width="76.85546875" style="2"/>
    <col min="6657" max="6657" width="7.28515625" style="2" customWidth="1"/>
    <col min="6658" max="6658" width="6.140625" style="2" bestFit="1" customWidth="1"/>
    <col min="6659" max="6659" width="78" style="2" customWidth="1"/>
    <col min="6660" max="6660" width="20.7109375" style="2" customWidth="1"/>
    <col min="6661" max="6661" width="26" style="2" customWidth="1"/>
    <col min="6662" max="6662" width="37" style="2" bestFit="1" customWidth="1"/>
    <col min="6663" max="6671" width="0" style="2" hidden="1" customWidth="1"/>
    <col min="6672" max="6674" width="22.7109375" style="2" bestFit="1" customWidth="1"/>
    <col min="6675" max="6675" width="25.28515625" style="2" bestFit="1" customWidth="1"/>
    <col min="6676" max="6676" width="21" style="2" bestFit="1" customWidth="1"/>
    <col min="6677" max="6677" width="8.28515625" style="2" customWidth="1"/>
    <col min="6678" max="6678" width="19" style="2" bestFit="1" customWidth="1"/>
    <col min="6679" max="6679" width="20.5703125" style="2" bestFit="1" customWidth="1"/>
    <col min="6680" max="6680" width="19" style="2" customWidth="1"/>
    <col min="6681" max="6887" width="11.42578125" style="2" customWidth="1"/>
    <col min="6888" max="6890" width="7.28515625" style="2" customWidth="1"/>
    <col min="6891" max="6891" width="0" style="2" hidden="1" customWidth="1"/>
    <col min="6892" max="6892" width="7.28515625" style="2" customWidth="1"/>
    <col min="6893" max="6893" width="66.140625" style="2" customWidth="1"/>
    <col min="6894" max="6894" width="0" style="2" hidden="1" customWidth="1"/>
    <col min="6895" max="6895" width="28" style="2" customWidth="1"/>
    <col min="6896" max="6896" width="32.140625" style="2" customWidth="1"/>
    <col min="6897" max="6897" width="39.85546875" style="2" bestFit="1" customWidth="1"/>
    <col min="6898" max="6898" width="0" style="2" hidden="1" customWidth="1"/>
    <col min="6899" max="6899" width="7.28515625" style="2" customWidth="1"/>
    <col min="6900" max="6900" width="0" style="2" hidden="1" customWidth="1"/>
    <col min="6901" max="6901" width="7.28515625" style="2" customWidth="1"/>
    <col min="6902" max="6902" width="59.5703125" style="2" customWidth="1"/>
    <col min="6903" max="6903" width="0" style="2" hidden="1" customWidth="1"/>
    <col min="6904" max="6904" width="23.85546875" style="2" customWidth="1"/>
    <col min="6905" max="6905" width="27.42578125" style="2" customWidth="1"/>
    <col min="6906" max="6906" width="28" style="2" customWidth="1"/>
    <col min="6907" max="6909" width="0" style="2" hidden="1" customWidth="1"/>
    <col min="6910" max="6910" width="7.28515625" style="2" customWidth="1"/>
    <col min="6911" max="6911" width="6.140625" style="2" bestFit="1" customWidth="1"/>
    <col min="6912" max="6912" width="76.85546875" style="2"/>
    <col min="6913" max="6913" width="7.28515625" style="2" customWidth="1"/>
    <col min="6914" max="6914" width="6.140625" style="2" bestFit="1" customWidth="1"/>
    <col min="6915" max="6915" width="78" style="2" customWidth="1"/>
    <col min="6916" max="6916" width="20.7109375" style="2" customWidth="1"/>
    <col min="6917" max="6917" width="26" style="2" customWidth="1"/>
    <col min="6918" max="6918" width="37" style="2" bestFit="1" customWidth="1"/>
    <col min="6919" max="6927" width="0" style="2" hidden="1" customWidth="1"/>
    <col min="6928" max="6930" width="22.7109375" style="2" bestFit="1" customWidth="1"/>
    <col min="6931" max="6931" width="25.28515625" style="2" bestFit="1" customWidth="1"/>
    <col min="6932" max="6932" width="21" style="2" bestFit="1" customWidth="1"/>
    <col min="6933" max="6933" width="8.28515625" style="2" customWidth="1"/>
    <col min="6934" max="6934" width="19" style="2" bestFit="1" customWidth="1"/>
    <col min="6935" max="6935" width="20.5703125" style="2" bestFit="1" customWidth="1"/>
    <col min="6936" max="6936" width="19" style="2" customWidth="1"/>
    <col min="6937" max="7143" width="11.42578125" style="2" customWidth="1"/>
    <col min="7144" max="7146" width="7.28515625" style="2" customWidth="1"/>
    <col min="7147" max="7147" width="0" style="2" hidden="1" customWidth="1"/>
    <col min="7148" max="7148" width="7.28515625" style="2" customWidth="1"/>
    <col min="7149" max="7149" width="66.140625" style="2" customWidth="1"/>
    <col min="7150" max="7150" width="0" style="2" hidden="1" customWidth="1"/>
    <col min="7151" max="7151" width="28" style="2" customWidth="1"/>
    <col min="7152" max="7152" width="32.140625" style="2" customWidth="1"/>
    <col min="7153" max="7153" width="39.85546875" style="2" bestFit="1" customWidth="1"/>
    <col min="7154" max="7154" width="0" style="2" hidden="1" customWidth="1"/>
    <col min="7155" max="7155" width="7.28515625" style="2" customWidth="1"/>
    <col min="7156" max="7156" width="0" style="2" hidden="1" customWidth="1"/>
    <col min="7157" max="7157" width="7.28515625" style="2" customWidth="1"/>
    <col min="7158" max="7158" width="59.5703125" style="2" customWidth="1"/>
    <col min="7159" max="7159" width="0" style="2" hidden="1" customWidth="1"/>
    <col min="7160" max="7160" width="23.85546875" style="2" customWidth="1"/>
    <col min="7161" max="7161" width="27.42578125" style="2" customWidth="1"/>
    <col min="7162" max="7162" width="28" style="2" customWidth="1"/>
    <col min="7163" max="7165" width="0" style="2" hidden="1" customWidth="1"/>
    <col min="7166" max="7166" width="7.28515625" style="2" customWidth="1"/>
    <col min="7167" max="7167" width="6.140625" style="2" bestFit="1" customWidth="1"/>
    <col min="7168" max="7168" width="76.85546875" style="2"/>
    <col min="7169" max="7169" width="7.28515625" style="2" customWidth="1"/>
    <col min="7170" max="7170" width="6.140625" style="2" bestFit="1" customWidth="1"/>
    <col min="7171" max="7171" width="78" style="2" customWidth="1"/>
    <col min="7172" max="7172" width="20.7109375" style="2" customWidth="1"/>
    <col min="7173" max="7173" width="26" style="2" customWidth="1"/>
    <col min="7174" max="7174" width="37" style="2" bestFit="1" customWidth="1"/>
    <col min="7175" max="7183" width="0" style="2" hidden="1" customWidth="1"/>
    <col min="7184" max="7186" width="22.7109375" style="2" bestFit="1" customWidth="1"/>
    <col min="7187" max="7187" width="25.28515625" style="2" bestFit="1" customWidth="1"/>
    <col min="7188" max="7188" width="21" style="2" bestFit="1" customWidth="1"/>
    <col min="7189" max="7189" width="8.28515625" style="2" customWidth="1"/>
    <col min="7190" max="7190" width="19" style="2" bestFit="1" customWidth="1"/>
    <col min="7191" max="7191" width="20.5703125" style="2" bestFit="1" customWidth="1"/>
    <col min="7192" max="7192" width="19" style="2" customWidth="1"/>
    <col min="7193" max="7399" width="11.42578125" style="2" customWidth="1"/>
    <col min="7400" max="7402" width="7.28515625" style="2" customWidth="1"/>
    <col min="7403" max="7403" width="0" style="2" hidden="1" customWidth="1"/>
    <col min="7404" max="7404" width="7.28515625" style="2" customWidth="1"/>
    <col min="7405" max="7405" width="66.140625" style="2" customWidth="1"/>
    <col min="7406" max="7406" width="0" style="2" hidden="1" customWidth="1"/>
    <col min="7407" max="7407" width="28" style="2" customWidth="1"/>
    <col min="7408" max="7408" width="32.140625" style="2" customWidth="1"/>
    <col min="7409" max="7409" width="39.85546875" style="2" bestFit="1" customWidth="1"/>
    <col min="7410" max="7410" width="0" style="2" hidden="1" customWidth="1"/>
    <col min="7411" max="7411" width="7.28515625" style="2" customWidth="1"/>
    <col min="7412" max="7412" width="0" style="2" hidden="1" customWidth="1"/>
    <col min="7413" max="7413" width="7.28515625" style="2" customWidth="1"/>
    <col min="7414" max="7414" width="59.5703125" style="2" customWidth="1"/>
    <col min="7415" max="7415" width="0" style="2" hidden="1" customWidth="1"/>
    <col min="7416" max="7416" width="23.85546875" style="2" customWidth="1"/>
    <col min="7417" max="7417" width="27.42578125" style="2" customWidth="1"/>
    <col min="7418" max="7418" width="28" style="2" customWidth="1"/>
    <col min="7419" max="7421" width="0" style="2" hidden="1" customWidth="1"/>
    <col min="7422" max="7422" width="7.28515625" style="2" customWidth="1"/>
    <col min="7423" max="7423" width="6.140625" style="2" bestFit="1" customWidth="1"/>
    <col min="7424" max="7424" width="76.85546875" style="2"/>
    <col min="7425" max="7425" width="7.28515625" style="2" customWidth="1"/>
    <col min="7426" max="7426" width="6.140625" style="2" bestFit="1" customWidth="1"/>
    <col min="7427" max="7427" width="78" style="2" customWidth="1"/>
    <col min="7428" max="7428" width="20.7109375" style="2" customWidth="1"/>
    <col min="7429" max="7429" width="26" style="2" customWidth="1"/>
    <col min="7430" max="7430" width="37" style="2" bestFit="1" customWidth="1"/>
    <col min="7431" max="7439" width="0" style="2" hidden="1" customWidth="1"/>
    <col min="7440" max="7442" width="22.7109375" style="2" bestFit="1" customWidth="1"/>
    <col min="7443" max="7443" width="25.28515625" style="2" bestFit="1" customWidth="1"/>
    <col min="7444" max="7444" width="21" style="2" bestFit="1" customWidth="1"/>
    <col min="7445" max="7445" width="8.28515625" style="2" customWidth="1"/>
    <col min="7446" max="7446" width="19" style="2" bestFit="1" customWidth="1"/>
    <col min="7447" max="7447" width="20.5703125" style="2" bestFit="1" customWidth="1"/>
    <col min="7448" max="7448" width="19" style="2" customWidth="1"/>
    <col min="7449" max="7655" width="11.42578125" style="2" customWidth="1"/>
    <col min="7656" max="7658" width="7.28515625" style="2" customWidth="1"/>
    <col min="7659" max="7659" width="0" style="2" hidden="1" customWidth="1"/>
    <col min="7660" max="7660" width="7.28515625" style="2" customWidth="1"/>
    <col min="7661" max="7661" width="66.140625" style="2" customWidth="1"/>
    <col min="7662" max="7662" width="0" style="2" hidden="1" customWidth="1"/>
    <col min="7663" max="7663" width="28" style="2" customWidth="1"/>
    <col min="7664" max="7664" width="32.140625" style="2" customWidth="1"/>
    <col min="7665" max="7665" width="39.85546875" style="2" bestFit="1" customWidth="1"/>
    <col min="7666" max="7666" width="0" style="2" hidden="1" customWidth="1"/>
    <col min="7667" max="7667" width="7.28515625" style="2" customWidth="1"/>
    <col min="7668" max="7668" width="0" style="2" hidden="1" customWidth="1"/>
    <col min="7669" max="7669" width="7.28515625" style="2" customWidth="1"/>
    <col min="7670" max="7670" width="59.5703125" style="2" customWidth="1"/>
    <col min="7671" max="7671" width="0" style="2" hidden="1" customWidth="1"/>
    <col min="7672" max="7672" width="23.85546875" style="2" customWidth="1"/>
    <col min="7673" max="7673" width="27.42578125" style="2" customWidth="1"/>
    <col min="7674" max="7674" width="28" style="2" customWidth="1"/>
    <col min="7675" max="7677" width="0" style="2" hidden="1" customWidth="1"/>
    <col min="7678" max="7678" width="7.28515625" style="2" customWidth="1"/>
    <col min="7679" max="7679" width="6.140625" style="2" bestFit="1" customWidth="1"/>
    <col min="7680" max="7680" width="76.85546875" style="2"/>
    <col min="7681" max="7681" width="7.28515625" style="2" customWidth="1"/>
    <col min="7682" max="7682" width="6.140625" style="2" bestFit="1" customWidth="1"/>
    <col min="7683" max="7683" width="78" style="2" customWidth="1"/>
    <col min="7684" max="7684" width="20.7109375" style="2" customWidth="1"/>
    <col min="7685" max="7685" width="26" style="2" customWidth="1"/>
    <col min="7686" max="7686" width="37" style="2" bestFit="1" customWidth="1"/>
    <col min="7687" max="7695" width="0" style="2" hidden="1" customWidth="1"/>
    <col min="7696" max="7698" width="22.7109375" style="2" bestFit="1" customWidth="1"/>
    <col min="7699" max="7699" width="25.28515625" style="2" bestFit="1" customWidth="1"/>
    <col min="7700" max="7700" width="21" style="2" bestFit="1" customWidth="1"/>
    <col min="7701" max="7701" width="8.28515625" style="2" customWidth="1"/>
    <col min="7702" max="7702" width="19" style="2" bestFit="1" customWidth="1"/>
    <col min="7703" max="7703" width="20.5703125" style="2" bestFit="1" customWidth="1"/>
    <col min="7704" max="7704" width="19" style="2" customWidth="1"/>
    <col min="7705" max="7911" width="11.42578125" style="2" customWidth="1"/>
    <col min="7912" max="7914" width="7.28515625" style="2" customWidth="1"/>
    <col min="7915" max="7915" width="0" style="2" hidden="1" customWidth="1"/>
    <col min="7916" max="7916" width="7.28515625" style="2" customWidth="1"/>
    <col min="7917" max="7917" width="66.140625" style="2" customWidth="1"/>
    <col min="7918" max="7918" width="0" style="2" hidden="1" customWidth="1"/>
    <col min="7919" max="7919" width="28" style="2" customWidth="1"/>
    <col min="7920" max="7920" width="32.140625" style="2" customWidth="1"/>
    <col min="7921" max="7921" width="39.85546875" style="2" bestFit="1" customWidth="1"/>
    <col min="7922" max="7922" width="0" style="2" hidden="1" customWidth="1"/>
    <col min="7923" max="7923" width="7.28515625" style="2" customWidth="1"/>
    <col min="7924" max="7924" width="0" style="2" hidden="1" customWidth="1"/>
    <col min="7925" max="7925" width="7.28515625" style="2" customWidth="1"/>
    <col min="7926" max="7926" width="59.5703125" style="2" customWidth="1"/>
    <col min="7927" max="7927" width="0" style="2" hidden="1" customWidth="1"/>
    <col min="7928" max="7928" width="23.85546875" style="2" customWidth="1"/>
    <col min="7929" max="7929" width="27.42578125" style="2" customWidth="1"/>
    <col min="7930" max="7930" width="28" style="2" customWidth="1"/>
    <col min="7931" max="7933" width="0" style="2" hidden="1" customWidth="1"/>
    <col min="7934" max="7934" width="7.28515625" style="2" customWidth="1"/>
    <col min="7935" max="7935" width="6.140625" style="2" bestFit="1" customWidth="1"/>
    <col min="7936" max="7936" width="76.85546875" style="2"/>
    <col min="7937" max="7937" width="7.28515625" style="2" customWidth="1"/>
    <col min="7938" max="7938" width="6.140625" style="2" bestFit="1" customWidth="1"/>
    <col min="7939" max="7939" width="78" style="2" customWidth="1"/>
    <col min="7940" max="7940" width="20.7109375" style="2" customWidth="1"/>
    <col min="7941" max="7941" width="26" style="2" customWidth="1"/>
    <col min="7942" max="7942" width="37" style="2" bestFit="1" customWidth="1"/>
    <col min="7943" max="7951" width="0" style="2" hidden="1" customWidth="1"/>
    <col min="7952" max="7954" width="22.7109375" style="2" bestFit="1" customWidth="1"/>
    <col min="7955" max="7955" width="25.28515625" style="2" bestFit="1" customWidth="1"/>
    <col min="7956" max="7956" width="21" style="2" bestFit="1" customWidth="1"/>
    <col min="7957" max="7957" width="8.28515625" style="2" customWidth="1"/>
    <col min="7958" max="7958" width="19" style="2" bestFit="1" customWidth="1"/>
    <col min="7959" max="7959" width="20.5703125" style="2" bestFit="1" customWidth="1"/>
    <col min="7960" max="7960" width="19" style="2" customWidth="1"/>
    <col min="7961" max="8167" width="11.42578125" style="2" customWidth="1"/>
    <col min="8168" max="8170" width="7.28515625" style="2" customWidth="1"/>
    <col min="8171" max="8171" width="0" style="2" hidden="1" customWidth="1"/>
    <col min="8172" max="8172" width="7.28515625" style="2" customWidth="1"/>
    <col min="8173" max="8173" width="66.140625" style="2" customWidth="1"/>
    <col min="8174" max="8174" width="0" style="2" hidden="1" customWidth="1"/>
    <col min="8175" max="8175" width="28" style="2" customWidth="1"/>
    <col min="8176" max="8176" width="32.140625" style="2" customWidth="1"/>
    <col min="8177" max="8177" width="39.85546875" style="2" bestFit="1" customWidth="1"/>
    <col min="8178" max="8178" width="0" style="2" hidden="1" customWidth="1"/>
    <col min="8179" max="8179" width="7.28515625" style="2" customWidth="1"/>
    <col min="8180" max="8180" width="0" style="2" hidden="1" customWidth="1"/>
    <col min="8181" max="8181" width="7.28515625" style="2" customWidth="1"/>
    <col min="8182" max="8182" width="59.5703125" style="2" customWidth="1"/>
    <col min="8183" max="8183" width="0" style="2" hidden="1" customWidth="1"/>
    <col min="8184" max="8184" width="23.85546875" style="2" customWidth="1"/>
    <col min="8185" max="8185" width="27.42578125" style="2" customWidth="1"/>
    <col min="8186" max="8186" width="28" style="2" customWidth="1"/>
    <col min="8187" max="8189" width="0" style="2" hidden="1" customWidth="1"/>
    <col min="8190" max="8190" width="7.28515625" style="2" customWidth="1"/>
    <col min="8191" max="8191" width="6.140625" style="2" bestFit="1" customWidth="1"/>
    <col min="8192" max="8192" width="76.85546875" style="2"/>
    <col min="8193" max="8193" width="7.28515625" style="2" customWidth="1"/>
    <col min="8194" max="8194" width="6.140625" style="2" bestFit="1" customWidth="1"/>
    <col min="8195" max="8195" width="78" style="2" customWidth="1"/>
    <col min="8196" max="8196" width="20.7109375" style="2" customWidth="1"/>
    <col min="8197" max="8197" width="26" style="2" customWidth="1"/>
    <col min="8198" max="8198" width="37" style="2" bestFit="1" customWidth="1"/>
    <col min="8199" max="8207" width="0" style="2" hidden="1" customWidth="1"/>
    <col min="8208" max="8210" width="22.7109375" style="2" bestFit="1" customWidth="1"/>
    <col min="8211" max="8211" width="25.28515625" style="2" bestFit="1" customWidth="1"/>
    <col min="8212" max="8212" width="21" style="2" bestFit="1" customWidth="1"/>
    <col min="8213" max="8213" width="8.28515625" style="2" customWidth="1"/>
    <col min="8214" max="8214" width="19" style="2" bestFit="1" customWidth="1"/>
    <col min="8215" max="8215" width="20.5703125" style="2" bestFit="1" customWidth="1"/>
    <col min="8216" max="8216" width="19" style="2" customWidth="1"/>
    <col min="8217" max="8423" width="11.42578125" style="2" customWidth="1"/>
    <col min="8424" max="8426" width="7.28515625" style="2" customWidth="1"/>
    <col min="8427" max="8427" width="0" style="2" hidden="1" customWidth="1"/>
    <col min="8428" max="8428" width="7.28515625" style="2" customWidth="1"/>
    <col min="8429" max="8429" width="66.140625" style="2" customWidth="1"/>
    <col min="8430" max="8430" width="0" style="2" hidden="1" customWidth="1"/>
    <col min="8431" max="8431" width="28" style="2" customWidth="1"/>
    <col min="8432" max="8432" width="32.140625" style="2" customWidth="1"/>
    <col min="8433" max="8433" width="39.85546875" style="2" bestFit="1" customWidth="1"/>
    <col min="8434" max="8434" width="0" style="2" hidden="1" customWidth="1"/>
    <col min="8435" max="8435" width="7.28515625" style="2" customWidth="1"/>
    <col min="8436" max="8436" width="0" style="2" hidden="1" customWidth="1"/>
    <col min="8437" max="8437" width="7.28515625" style="2" customWidth="1"/>
    <col min="8438" max="8438" width="59.5703125" style="2" customWidth="1"/>
    <col min="8439" max="8439" width="0" style="2" hidden="1" customWidth="1"/>
    <col min="8440" max="8440" width="23.85546875" style="2" customWidth="1"/>
    <col min="8441" max="8441" width="27.42578125" style="2" customWidth="1"/>
    <col min="8442" max="8442" width="28" style="2" customWidth="1"/>
    <col min="8443" max="8445" width="0" style="2" hidden="1" customWidth="1"/>
    <col min="8446" max="8446" width="7.28515625" style="2" customWidth="1"/>
    <col min="8447" max="8447" width="6.140625" style="2" bestFit="1" customWidth="1"/>
    <col min="8448" max="8448" width="76.85546875" style="2"/>
    <col min="8449" max="8449" width="7.28515625" style="2" customWidth="1"/>
    <col min="8450" max="8450" width="6.140625" style="2" bestFit="1" customWidth="1"/>
    <col min="8451" max="8451" width="78" style="2" customWidth="1"/>
    <col min="8452" max="8452" width="20.7109375" style="2" customWidth="1"/>
    <col min="8453" max="8453" width="26" style="2" customWidth="1"/>
    <col min="8454" max="8454" width="37" style="2" bestFit="1" customWidth="1"/>
    <col min="8455" max="8463" width="0" style="2" hidden="1" customWidth="1"/>
    <col min="8464" max="8466" width="22.7109375" style="2" bestFit="1" customWidth="1"/>
    <col min="8467" max="8467" width="25.28515625" style="2" bestFit="1" customWidth="1"/>
    <col min="8468" max="8468" width="21" style="2" bestFit="1" customWidth="1"/>
    <col min="8469" max="8469" width="8.28515625" style="2" customWidth="1"/>
    <col min="8470" max="8470" width="19" style="2" bestFit="1" customWidth="1"/>
    <col min="8471" max="8471" width="20.5703125" style="2" bestFit="1" customWidth="1"/>
    <col min="8472" max="8472" width="19" style="2" customWidth="1"/>
    <col min="8473" max="8679" width="11.42578125" style="2" customWidth="1"/>
    <col min="8680" max="8682" width="7.28515625" style="2" customWidth="1"/>
    <col min="8683" max="8683" width="0" style="2" hidden="1" customWidth="1"/>
    <col min="8684" max="8684" width="7.28515625" style="2" customWidth="1"/>
    <col min="8685" max="8685" width="66.140625" style="2" customWidth="1"/>
    <col min="8686" max="8686" width="0" style="2" hidden="1" customWidth="1"/>
    <col min="8687" max="8687" width="28" style="2" customWidth="1"/>
    <col min="8688" max="8688" width="32.140625" style="2" customWidth="1"/>
    <col min="8689" max="8689" width="39.85546875" style="2" bestFit="1" customWidth="1"/>
    <col min="8690" max="8690" width="0" style="2" hidden="1" customWidth="1"/>
    <col min="8691" max="8691" width="7.28515625" style="2" customWidth="1"/>
    <col min="8692" max="8692" width="0" style="2" hidden="1" customWidth="1"/>
    <col min="8693" max="8693" width="7.28515625" style="2" customWidth="1"/>
    <col min="8694" max="8694" width="59.5703125" style="2" customWidth="1"/>
    <col min="8695" max="8695" width="0" style="2" hidden="1" customWidth="1"/>
    <col min="8696" max="8696" width="23.85546875" style="2" customWidth="1"/>
    <col min="8697" max="8697" width="27.42578125" style="2" customWidth="1"/>
    <col min="8698" max="8698" width="28" style="2" customWidth="1"/>
    <col min="8699" max="8701" width="0" style="2" hidden="1" customWidth="1"/>
    <col min="8702" max="8702" width="7.28515625" style="2" customWidth="1"/>
    <col min="8703" max="8703" width="6.140625" style="2" bestFit="1" customWidth="1"/>
    <col min="8704" max="8704" width="76.85546875" style="2"/>
    <col min="8705" max="8705" width="7.28515625" style="2" customWidth="1"/>
    <col min="8706" max="8706" width="6.140625" style="2" bestFit="1" customWidth="1"/>
    <col min="8707" max="8707" width="78" style="2" customWidth="1"/>
    <col min="8708" max="8708" width="20.7109375" style="2" customWidth="1"/>
    <col min="8709" max="8709" width="26" style="2" customWidth="1"/>
    <col min="8710" max="8710" width="37" style="2" bestFit="1" customWidth="1"/>
    <col min="8711" max="8719" width="0" style="2" hidden="1" customWidth="1"/>
    <col min="8720" max="8722" width="22.7109375" style="2" bestFit="1" customWidth="1"/>
    <col min="8723" max="8723" width="25.28515625" style="2" bestFit="1" customWidth="1"/>
    <col min="8724" max="8724" width="21" style="2" bestFit="1" customWidth="1"/>
    <col min="8725" max="8725" width="8.28515625" style="2" customWidth="1"/>
    <col min="8726" max="8726" width="19" style="2" bestFit="1" customWidth="1"/>
    <col min="8727" max="8727" width="20.5703125" style="2" bestFit="1" customWidth="1"/>
    <col min="8728" max="8728" width="19" style="2" customWidth="1"/>
    <col min="8729" max="8935" width="11.42578125" style="2" customWidth="1"/>
    <col min="8936" max="8938" width="7.28515625" style="2" customWidth="1"/>
    <col min="8939" max="8939" width="0" style="2" hidden="1" customWidth="1"/>
    <col min="8940" max="8940" width="7.28515625" style="2" customWidth="1"/>
    <col min="8941" max="8941" width="66.140625" style="2" customWidth="1"/>
    <col min="8942" max="8942" width="0" style="2" hidden="1" customWidth="1"/>
    <col min="8943" max="8943" width="28" style="2" customWidth="1"/>
    <col min="8944" max="8944" width="32.140625" style="2" customWidth="1"/>
    <col min="8945" max="8945" width="39.85546875" style="2" bestFit="1" customWidth="1"/>
    <col min="8946" max="8946" width="0" style="2" hidden="1" customWidth="1"/>
    <col min="8947" max="8947" width="7.28515625" style="2" customWidth="1"/>
    <col min="8948" max="8948" width="0" style="2" hidden="1" customWidth="1"/>
    <col min="8949" max="8949" width="7.28515625" style="2" customWidth="1"/>
    <col min="8950" max="8950" width="59.5703125" style="2" customWidth="1"/>
    <col min="8951" max="8951" width="0" style="2" hidden="1" customWidth="1"/>
    <col min="8952" max="8952" width="23.85546875" style="2" customWidth="1"/>
    <col min="8953" max="8953" width="27.42578125" style="2" customWidth="1"/>
    <col min="8954" max="8954" width="28" style="2" customWidth="1"/>
    <col min="8955" max="8957" width="0" style="2" hidden="1" customWidth="1"/>
    <col min="8958" max="8958" width="7.28515625" style="2" customWidth="1"/>
    <col min="8959" max="8959" width="6.140625" style="2" bestFit="1" customWidth="1"/>
    <col min="8960" max="8960" width="76.85546875" style="2"/>
    <col min="8961" max="8961" width="7.28515625" style="2" customWidth="1"/>
    <col min="8962" max="8962" width="6.140625" style="2" bestFit="1" customWidth="1"/>
    <col min="8963" max="8963" width="78" style="2" customWidth="1"/>
    <col min="8964" max="8964" width="20.7109375" style="2" customWidth="1"/>
    <col min="8965" max="8965" width="26" style="2" customWidth="1"/>
    <col min="8966" max="8966" width="37" style="2" bestFit="1" customWidth="1"/>
    <col min="8967" max="8975" width="0" style="2" hidden="1" customWidth="1"/>
    <col min="8976" max="8978" width="22.7109375" style="2" bestFit="1" customWidth="1"/>
    <col min="8979" max="8979" width="25.28515625" style="2" bestFit="1" customWidth="1"/>
    <col min="8980" max="8980" width="21" style="2" bestFit="1" customWidth="1"/>
    <col min="8981" max="8981" width="8.28515625" style="2" customWidth="1"/>
    <col min="8982" max="8982" width="19" style="2" bestFit="1" customWidth="1"/>
    <col min="8983" max="8983" width="20.5703125" style="2" bestFit="1" customWidth="1"/>
    <col min="8984" max="8984" width="19" style="2" customWidth="1"/>
    <col min="8985" max="9191" width="11.42578125" style="2" customWidth="1"/>
    <col min="9192" max="9194" width="7.28515625" style="2" customWidth="1"/>
    <col min="9195" max="9195" width="0" style="2" hidden="1" customWidth="1"/>
    <col min="9196" max="9196" width="7.28515625" style="2" customWidth="1"/>
    <col min="9197" max="9197" width="66.140625" style="2" customWidth="1"/>
    <col min="9198" max="9198" width="0" style="2" hidden="1" customWidth="1"/>
    <col min="9199" max="9199" width="28" style="2" customWidth="1"/>
    <col min="9200" max="9200" width="32.140625" style="2" customWidth="1"/>
    <col min="9201" max="9201" width="39.85546875" style="2" bestFit="1" customWidth="1"/>
    <col min="9202" max="9202" width="0" style="2" hidden="1" customWidth="1"/>
    <col min="9203" max="9203" width="7.28515625" style="2" customWidth="1"/>
    <col min="9204" max="9204" width="0" style="2" hidden="1" customWidth="1"/>
    <col min="9205" max="9205" width="7.28515625" style="2" customWidth="1"/>
    <col min="9206" max="9206" width="59.5703125" style="2" customWidth="1"/>
    <col min="9207" max="9207" width="0" style="2" hidden="1" customWidth="1"/>
    <col min="9208" max="9208" width="23.85546875" style="2" customWidth="1"/>
    <col min="9209" max="9209" width="27.42578125" style="2" customWidth="1"/>
    <col min="9210" max="9210" width="28" style="2" customWidth="1"/>
    <col min="9211" max="9213" width="0" style="2" hidden="1" customWidth="1"/>
    <col min="9214" max="9214" width="7.28515625" style="2" customWidth="1"/>
    <col min="9215" max="9215" width="6.140625" style="2" bestFit="1" customWidth="1"/>
    <col min="9216" max="9216" width="76.85546875" style="2"/>
    <col min="9217" max="9217" width="7.28515625" style="2" customWidth="1"/>
    <col min="9218" max="9218" width="6.140625" style="2" bestFit="1" customWidth="1"/>
    <col min="9219" max="9219" width="78" style="2" customWidth="1"/>
    <col min="9220" max="9220" width="20.7109375" style="2" customWidth="1"/>
    <col min="9221" max="9221" width="26" style="2" customWidth="1"/>
    <col min="9222" max="9222" width="37" style="2" bestFit="1" customWidth="1"/>
    <col min="9223" max="9231" width="0" style="2" hidden="1" customWidth="1"/>
    <col min="9232" max="9234" width="22.7109375" style="2" bestFit="1" customWidth="1"/>
    <col min="9235" max="9235" width="25.28515625" style="2" bestFit="1" customWidth="1"/>
    <col min="9236" max="9236" width="21" style="2" bestFit="1" customWidth="1"/>
    <col min="9237" max="9237" width="8.28515625" style="2" customWidth="1"/>
    <col min="9238" max="9238" width="19" style="2" bestFit="1" customWidth="1"/>
    <col min="9239" max="9239" width="20.5703125" style="2" bestFit="1" customWidth="1"/>
    <col min="9240" max="9240" width="19" style="2" customWidth="1"/>
    <col min="9241" max="9447" width="11.42578125" style="2" customWidth="1"/>
    <col min="9448" max="9450" width="7.28515625" style="2" customWidth="1"/>
    <col min="9451" max="9451" width="0" style="2" hidden="1" customWidth="1"/>
    <col min="9452" max="9452" width="7.28515625" style="2" customWidth="1"/>
    <col min="9453" max="9453" width="66.140625" style="2" customWidth="1"/>
    <col min="9454" max="9454" width="0" style="2" hidden="1" customWidth="1"/>
    <col min="9455" max="9455" width="28" style="2" customWidth="1"/>
    <col min="9456" max="9456" width="32.140625" style="2" customWidth="1"/>
    <col min="9457" max="9457" width="39.85546875" style="2" bestFit="1" customWidth="1"/>
    <col min="9458" max="9458" width="0" style="2" hidden="1" customWidth="1"/>
    <col min="9459" max="9459" width="7.28515625" style="2" customWidth="1"/>
    <col min="9460" max="9460" width="0" style="2" hidden="1" customWidth="1"/>
    <col min="9461" max="9461" width="7.28515625" style="2" customWidth="1"/>
    <col min="9462" max="9462" width="59.5703125" style="2" customWidth="1"/>
    <col min="9463" max="9463" width="0" style="2" hidden="1" customWidth="1"/>
    <col min="9464" max="9464" width="23.85546875" style="2" customWidth="1"/>
    <col min="9465" max="9465" width="27.42578125" style="2" customWidth="1"/>
    <col min="9466" max="9466" width="28" style="2" customWidth="1"/>
    <col min="9467" max="9469" width="0" style="2" hidden="1" customWidth="1"/>
    <col min="9470" max="9470" width="7.28515625" style="2" customWidth="1"/>
    <col min="9471" max="9471" width="6.140625" style="2" bestFit="1" customWidth="1"/>
    <col min="9472" max="9472" width="76.85546875" style="2"/>
    <col min="9473" max="9473" width="7.28515625" style="2" customWidth="1"/>
    <col min="9474" max="9474" width="6.140625" style="2" bestFit="1" customWidth="1"/>
    <col min="9475" max="9475" width="78" style="2" customWidth="1"/>
    <col min="9476" max="9476" width="20.7109375" style="2" customWidth="1"/>
    <col min="9477" max="9477" width="26" style="2" customWidth="1"/>
    <col min="9478" max="9478" width="37" style="2" bestFit="1" customWidth="1"/>
    <col min="9479" max="9487" width="0" style="2" hidden="1" customWidth="1"/>
    <col min="9488" max="9490" width="22.7109375" style="2" bestFit="1" customWidth="1"/>
    <col min="9491" max="9491" width="25.28515625" style="2" bestFit="1" customWidth="1"/>
    <col min="9492" max="9492" width="21" style="2" bestFit="1" customWidth="1"/>
    <col min="9493" max="9493" width="8.28515625" style="2" customWidth="1"/>
    <col min="9494" max="9494" width="19" style="2" bestFit="1" customWidth="1"/>
    <col min="9495" max="9495" width="20.5703125" style="2" bestFit="1" customWidth="1"/>
    <col min="9496" max="9496" width="19" style="2" customWidth="1"/>
    <col min="9497" max="9703" width="11.42578125" style="2" customWidth="1"/>
    <col min="9704" max="9706" width="7.28515625" style="2" customWidth="1"/>
    <col min="9707" max="9707" width="0" style="2" hidden="1" customWidth="1"/>
    <col min="9708" max="9708" width="7.28515625" style="2" customWidth="1"/>
    <col min="9709" max="9709" width="66.140625" style="2" customWidth="1"/>
    <col min="9710" max="9710" width="0" style="2" hidden="1" customWidth="1"/>
    <col min="9711" max="9711" width="28" style="2" customWidth="1"/>
    <col min="9712" max="9712" width="32.140625" style="2" customWidth="1"/>
    <col min="9713" max="9713" width="39.85546875" style="2" bestFit="1" customWidth="1"/>
    <col min="9714" max="9714" width="0" style="2" hidden="1" customWidth="1"/>
    <col min="9715" max="9715" width="7.28515625" style="2" customWidth="1"/>
    <col min="9716" max="9716" width="0" style="2" hidden="1" customWidth="1"/>
    <col min="9717" max="9717" width="7.28515625" style="2" customWidth="1"/>
    <col min="9718" max="9718" width="59.5703125" style="2" customWidth="1"/>
    <col min="9719" max="9719" width="0" style="2" hidden="1" customWidth="1"/>
    <col min="9720" max="9720" width="23.85546875" style="2" customWidth="1"/>
    <col min="9721" max="9721" width="27.42578125" style="2" customWidth="1"/>
    <col min="9722" max="9722" width="28" style="2" customWidth="1"/>
    <col min="9723" max="9725" width="0" style="2" hidden="1" customWidth="1"/>
    <col min="9726" max="9726" width="7.28515625" style="2" customWidth="1"/>
    <col min="9727" max="9727" width="6.140625" style="2" bestFit="1" customWidth="1"/>
    <col min="9728" max="9728" width="76.85546875" style="2"/>
    <col min="9729" max="9729" width="7.28515625" style="2" customWidth="1"/>
    <col min="9730" max="9730" width="6.140625" style="2" bestFit="1" customWidth="1"/>
    <col min="9731" max="9731" width="78" style="2" customWidth="1"/>
    <col min="9732" max="9732" width="20.7109375" style="2" customWidth="1"/>
    <col min="9733" max="9733" width="26" style="2" customWidth="1"/>
    <col min="9734" max="9734" width="37" style="2" bestFit="1" customWidth="1"/>
    <col min="9735" max="9743" width="0" style="2" hidden="1" customWidth="1"/>
    <col min="9744" max="9746" width="22.7109375" style="2" bestFit="1" customWidth="1"/>
    <col min="9747" max="9747" width="25.28515625" style="2" bestFit="1" customWidth="1"/>
    <col min="9748" max="9748" width="21" style="2" bestFit="1" customWidth="1"/>
    <col min="9749" max="9749" width="8.28515625" style="2" customWidth="1"/>
    <col min="9750" max="9750" width="19" style="2" bestFit="1" customWidth="1"/>
    <col min="9751" max="9751" width="20.5703125" style="2" bestFit="1" customWidth="1"/>
    <col min="9752" max="9752" width="19" style="2" customWidth="1"/>
    <col min="9753" max="9959" width="11.42578125" style="2" customWidth="1"/>
    <col min="9960" max="9962" width="7.28515625" style="2" customWidth="1"/>
    <col min="9963" max="9963" width="0" style="2" hidden="1" customWidth="1"/>
    <col min="9964" max="9964" width="7.28515625" style="2" customWidth="1"/>
    <col min="9965" max="9965" width="66.140625" style="2" customWidth="1"/>
    <col min="9966" max="9966" width="0" style="2" hidden="1" customWidth="1"/>
    <col min="9967" max="9967" width="28" style="2" customWidth="1"/>
    <col min="9968" max="9968" width="32.140625" style="2" customWidth="1"/>
    <col min="9969" max="9969" width="39.85546875" style="2" bestFit="1" customWidth="1"/>
    <col min="9970" max="9970" width="0" style="2" hidden="1" customWidth="1"/>
    <col min="9971" max="9971" width="7.28515625" style="2" customWidth="1"/>
    <col min="9972" max="9972" width="0" style="2" hidden="1" customWidth="1"/>
    <col min="9973" max="9973" width="7.28515625" style="2" customWidth="1"/>
    <col min="9974" max="9974" width="59.5703125" style="2" customWidth="1"/>
    <col min="9975" max="9975" width="0" style="2" hidden="1" customWidth="1"/>
    <col min="9976" max="9976" width="23.85546875" style="2" customWidth="1"/>
    <col min="9977" max="9977" width="27.42578125" style="2" customWidth="1"/>
    <col min="9978" max="9978" width="28" style="2" customWidth="1"/>
    <col min="9979" max="9981" width="0" style="2" hidden="1" customWidth="1"/>
    <col min="9982" max="9982" width="7.28515625" style="2" customWidth="1"/>
    <col min="9983" max="9983" width="6.140625" style="2" bestFit="1" customWidth="1"/>
    <col min="9984" max="9984" width="76.85546875" style="2"/>
    <col min="9985" max="9985" width="7.28515625" style="2" customWidth="1"/>
    <col min="9986" max="9986" width="6.140625" style="2" bestFit="1" customWidth="1"/>
    <col min="9987" max="9987" width="78" style="2" customWidth="1"/>
    <col min="9988" max="9988" width="20.7109375" style="2" customWidth="1"/>
    <col min="9989" max="9989" width="26" style="2" customWidth="1"/>
    <col min="9990" max="9990" width="37" style="2" bestFit="1" customWidth="1"/>
    <col min="9991" max="9999" width="0" style="2" hidden="1" customWidth="1"/>
    <col min="10000" max="10002" width="22.7109375" style="2" bestFit="1" customWidth="1"/>
    <col min="10003" max="10003" width="25.28515625" style="2" bestFit="1" customWidth="1"/>
    <col min="10004" max="10004" width="21" style="2" bestFit="1" customWidth="1"/>
    <col min="10005" max="10005" width="8.28515625" style="2" customWidth="1"/>
    <col min="10006" max="10006" width="19" style="2" bestFit="1" customWidth="1"/>
    <col min="10007" max="10007" width="20.5703125" style="2" bestFit="1" customWidth="1"/>
    <col min="10008" max="10008" width="19" style="2" customWidth="1"/>
    <col min="10009" max="10215" width="11.42578125" style="2" customWidth="1"/>
    <col min="10216" max="10218" width="7.28515625" style="2" customWidth="1"/>
    <col min="10219" max="10219" width="0" style="2" hidden="1" customWidth="1"/>
    <col min="10220" max="10220" width="7.28515625" style="2" customWidth="1"/>
    <col min="10221" max="10221" width="66.140625" style="2" customWidth="1"/>
    <col min="10222" max="10222" width="0" style="2" hidden="1" customWidth="1"/>
    <col min="10223" max="10223" width="28" style="2" customWidth="1"/>
    <col min="10224" max="10224" width="32.140625" style="2" customWidth="1"/>
    <col min="10225" max="10225" width="39.85546875" style="2" bestFit="1" customWidth="1"/>
    <col min="10226" max="10226" width="0" style="2" hidden="1" customWidth="1"/>
    <col min="10227" max="10227" width="7.28515625" style="2" customWidth="1"/>
    <col min="10228" max="10228" width="0" style="2" hidden="1" customWidth="1"/>
    <col min="10229" max="10229" width="7.28515625" style="2" customWidth="1"/>
    <col min="10230" max="10230" width="59.5703125" style="2" customWidth="1"/>
    <col min="10231" max="10231" width="0" style="2" hidden="1" customWidth="1"/>
    <col min="10232" max="10232" width="23.85546875" style="2" customWidth="1"/>
    <col min="10233" max="10233" width="27.42578125" style="2" customWidth="1"/>
    <col min="10234" max="10234" width="28" style="2" customWidth="1"/>
    <col min="10235" max="10237" width="0" style="2" hidden="1" customWidth="1"/>
    <col min="10238" max="10238" width="7.28515625" style="2" customWidth="1"/>
    <col min="10239" max="10239" width="6.140625" style="2" bestFit="1" customWidth="1"/>
    <col min="10240" max="10240" width="76.85546875" style="2"/>
    <col min="10241" max="10241" width="7.28515625" style="2" customWidth="1"/>
    <col min="10242" max="10242" width="6.140625" style="2" bestFit="1" customWidth="1"/>
    <col min="10243" max="10243" width="78" style="2" customWidth="1"/>
    <col min="10244" max="10244" width="20.7109375" style="2" customWidth="1"/>
    <col min="10245" max="10245" width="26" style="2" customWidth="1"/>
    <col min="10246" max="10246" width="37" style="2" bestFit="1" customWidth="1"/>
    <col min="10247" max="10255" width="0" style="2" hidden="1" customWidth="1"/>
    <col min="10256" max="10258" width="22.7109375" style="2" bestFit="1" customWidth="1"/>
    <col min="10259" max="10259" width="25.28515625" style="2" bestFit="1" customWidth="1"/>
    <col min="10260" max="10260" width="21" style="2" bestFit="1" customWidth="1"/>
    <col min="10261" max="10261" width="8.28515625" style="2" customWidth="1"/>
    <col min="10262" max="10262" width="19" style="2" bestFit="1" customWidth="1"/>
    <col min="10263" max="10263" width="20.5703125" style="2" bestFit="1" customWidth="1"/>
    <col min="10264" max="10264" width="19" style="2" customWidth="1"/>
    <col min="10265" max="10471" width="11.42578125" style="2" customWidth="1"/>
    <col min="10472" max="10474" width="7.28515625" style="2" customWidth="1"/>
    <col min="10475" max="10475" width="0" style="2" hidden="1" customWidth="1"/>
    <col min="10476" max="10476" width="7.28515625" style="2" customWidth="1"/>
    <col min="10477" max="10477" width="66.140625" style="2" customWidth="1"/>
    <col min="10478" max="10478" width="0" style="2" hidden="1" customWidth="1"/>
    <col min="10479" max="10479" width="28" style="2" customWidth="1"/>
    <col min="10480" max="10480" width="32.140625" style="2" customWidth="1"/>
    <col min="10481" max="10481" width="39.85546875" style="2" bestFit="1" customWidth="1"/>
    <col min="10482" max="10482" width="0" style="2" hidden="1" customWidth="1"/>
    <col min="10483" max="10483" width="7.28515625" style="2" customWidth="1"/>
    <col min="10484" max="10484" width="0" style="2" hidden="1" customWidth="1"/>
    <col min="10485" max="10485" width="7.28515625" style="2" customWidth="1"/>
    <col min="10486" max="10486" width="59.5703125" style="2" customWidth="1"/>
    <col min="10487" max="10487" width="0" style="2" hidden="1" customWidth="1"/>
    <col min="10488" max="10488" width="23.85546875" style="2" customWidth="1"/>
    <col min="10489" max="10489" width="27.42578125" style="2" customWidth="1"/>
    <col min="10490" max="10490" width="28" style="2" customWidth="1"/>
    <col min="10491" max="10493" width="0" style="2" hidden="1" customWidth="1"/>
    <col min="10494" max="10494" width="7.28515625" style="2" customWidth="1"/>
    <col min="10495" max="10495" width="6.140625" style="2" bestFit="1" customWidth="1"/>
    <col min="10496" max="10496" width="76.85546875" style="2"/>
    <col min="10497" max="10497" width="7.28515625" style="2" customWidth="1"/>
    <col min="10498" max="10498" width="6.140625" style="2" bestFit="1" customWidth="1"/>
    <col min="10499" max="10499" width="78" style="2" customWidth="1"/>
    <col min="10500" max="10500" width="20.7109375" style="2" customWidth="1"/>
    <col min="10501" max="10501" width="26" style="2" customWidth="1"/>
    <col min="10502" max="10502" width="37" style="2" bestFit="1" customWidth="1"/>
    <col min="10503" max="10511" width="0" style="2" hidden="1" customWidth="1"/>
    <col min="10512" max="10514" width="22.7109375" style="2" bestFit="1" customWidth="1"/>
    <col min="10515" max="10515" width="25.28515625" style="2" bestFit="1" customWidth="1"/>
    <col min="10516" max="10516" width="21" style="2" bestFit="1" customWidth="1"/>
    <col min="10517" max="10517" width="8.28515625" style="2" customWidth="1"/>
    <col min="10518" max="10518" width="19" style="2" bestFit="1" customWidth="1"/>
    <col min="10519" max="10519" width="20.5703125" style="2" bestFit="1" customWidth="1"/>
    <col min="10520" max="10520" width="19" style="2" customWidth="1"/>
    <col min="10521" max="10727" width="11.42578125" style="2" customWidth="1"/>
    <col min="10728" max="10730" width="7.28515625" style="2" customWidth="1"/>
    <col min="10731" max="10731" width="0" style="2" hidden="1" customWidth="1"/>
    <col min="10732" max="10732" width="7.28515625" style="2" customWidth="1"/>
    <col min="10733" max="10733" width="66.140625" style="2" customWidth="1"/>
    <col min="10734" max="10734" width="0" style="2" hidden="1" customWidth="1"/>
    <col min="10735" max="10735" width="28" style="2" customWidth="1"/>
    <col min="10736" max="10736" width="32.140625" style="2" customWidth="1"/>
    <col min="10737" max="10737" width="39.85546875" style="2" bestFit="1" customWidth="1"/>
    <col min="10738" max="10738" width="0" style="2" hidden="1" customWidth="1"/>
    <col min="10739" max="10739" width="7.28515625" style="2" customWidth="1"/>
    <col min="10740" max="10740" width="0" style="2" hidden="1" customWidth="1"/>
    <col min="10741" max="10741" width="7.28515625" style="2" customWidth="1"/>
    <col min="10742" max="10742" width="59.5703125" style="2" customWidth="1"/>
    <col min="10743" max="10743" width="0" style="2" hidden="1" customWidth="1"/>
    <col min="10744" max="10744" width="23.85546875" style="2" customWidth="1"/>
    <col min="10745" max="10745" width="27.42578125" style="2" customWidth="1"/>
    <col min="10746" max="10746" width="28" style="2" customWidth="1"/>
    <col min="10747" max="10749" width="0" style="2" hidden="1" customWidth="1"/>
    <col min="10750" max="10750" width="7.28515625" style="2" customWidth="1"/>
    <col min="10751" max="10751" width="6.140625" style="2" bestFit="1" customWidth="1"/>
    <col min="10752" max="10752" width="76.85546875" style="2"/>
    <col min="10753" max="10753" width="7.28515625" style="2" customWidth="1"/>
    <col min="10754" max="10754" width="6.140625" style="2" bestFit="1" customWidth="1"/>
    <col min="10755" max="10755" width="78" style="2" customWidth="1"/>
    <col min="10756" max="10756" width="20.7109375" style="2" customWidth="1"/>
    <col min="10757" max="10757" width="26" style="2" customWidth="1"/>
    <col min="10758" max="10758" width="37" style="2" bestFit="1" customWidth="1"/>
    <col min="10759" max="10767" width="0" style="2" hidden="1" customWidth="1"/>
    <col min="10768" max="10770" width="22.7109375" style="2" bestFit="1" customWidth="1"/>
    <col min="10771" max="10771" width="25.28515625" style="2" bestFit="1" customWidth="1"/>
    <col min="10772" max="10772" width="21" style="2" bestFit="1" customWidth="1"/>
    <col min="10773" max="10773" width="8.28515625" style="2" customWidth="1"/>
    <col min="10774" max="10774" width="19" style="2" bestFit="1" customWidth="1"/>
    <col min="10775" max="10775" width="20.5703125" style="2" bestFit="1" customWidth="1"/>
    <col min="10776" max="10776" width="19" style="2" customWidth="1"/>
    <col min="10777" max="10983" width="11.42578125" style="2" customWidth="1"/>
    <col min="10984" max="10986" width="7.28515625" style="2" customWidth="1"/>
    <col min="10987" max="10987" width="0" style="2" hidden="1" customWidth="1"/>
    <col min="10988" max="10988" width="7.28515625" style="2" customWidth="1"/>
    <col min="10989" max="10989" width="66.140625" style="2" customWidth="1"/>
    <col min="10990" max="10990" width="0" style="2" hidden="1" customWidth="1"/>
    <col min="10991" max="10991" width="28" style="2" customWidth="1"/>
    <col min="10992" max="10992" width="32.140625" style="2" customWidth="1"/>
    <col min="10993" max="10993" width="39.85546875" style="2" bestFit="1" customWidth="1"/>
    <col min="10994" max="10994" width="0" style="2" hidden="1" customWidth="1"/>
    <col min="10995" max="10995" width="7.28515625" style="2" customWidth="1"/>
    <col min="10996" max="10996" width="0" style="2" hidden="1" customWidth="1"/>
    <col min="10997" max="10997" width="7.28515625" style="2" customWidth="1"/>
    <col min="10998" max="10998" width="59.5703125" style="2" customWidth="1"/>
    <col min="10999" max="10999" width="0" style="2" hidden="1" customWidth="1"/>
    <col min="11000" max="11000" width="23.85546875" style="2" customWidth="1"/>
    <col min="11001" max="11001" width="27.42578125" style="2" customWidth="1"/>
    <col min="11002" max="11002" width="28" style="2" customWidth="1"/>
    <col min="11003" max="11005" width="0" style="2" hidden="1" customWidth="1"/>
    <col min="11006" max="11006" width="7.28515625" style="2" customWidth="1"/>
    <col min="11007" max="11007" width="6.140625" style="2" bestFit="1" customWidth="1"/>
    <col min="11008" max="11008" width="76.85546875" style="2"/>
    <col min="11009" max="11009" width="7.28515625" style="2" customWidth="1"/>
    <col min="11010" max="11010" width="6.140625" style="2" bestFit="1" customWidth="1"/>
    <col min="11011" max="11011" width="78" style="2" customWidth="1"/>
    <col min="11012" max="11012" width="20.7109375" style="2" customWidth="1"/>
    <col min="11013" max="11013" width="26" style="2" customWidth="1"/>
    <col min="11014" max="11014" width="37" style="2" bestFit="1" customWidth="1"/>
    <col min="11015" max="11023" width="0" style="2" hidden="1" customWidth="1"/>
    <col min="11024" max="11026" width="22.7109375" style="2" bestFit="1" customWidth="1"/>
    <col min="11027" max="11027" width="25.28515625" style="2" bestFit="1" customWidth="1"/>
    <col min="11028" max="11028" width="21" style="2" bestFit="1" customWidth="1"/>
    <col min="11029" max="11029" width="8.28515625" style="2" customWidth="1"/>
    <col min="11030" max="11030" width="19" style="2" bestFit="1" customWidth="1"/>
    <col min="11031" max="11031" width="20.5703125" style="2" bestFit="1" customWidth="1"/>
    <col min="11032" max="11032" width="19" style="2" customWidth="1"/>
    <col min="11033" max="11239" width="11.42578125" style="2" customWidth="1"/>
    <col min="11240" max="11242" width="7.28515625" style="2" customWidth="1"/>
    <col min="11243" max="11243" width="0" style="2" hidden="1" customWidth="1"/>
    <col min="11244" max="11244" width="7.28515625" style="2" customWidth="1"/>
    <col min="11245" max="11245" width="66.140625" style="2" customWidth="1"/>
    <col min="11246" max="11246" width="0" style="2" hidden="1" customWidth="1"/>
    <col min="11247" max="11247" width="28" style="2" customWidth="1"/>
    <col min="11248" max="11248" width="32.140625" style="2" customWidth="1"/>
    <col min="11249" max="11249" width="39.85546875" style="2" bestFit="1" customWidth="1"/>
    <col min="11250" max="11250" width="0" style="2" hidden="1" customWidth="1"/>
    <col min="11251" max="11251" width="7.28515625" style="2" customWidth="1"/>
    <col min="11252" max="11252" width="0" style="2" hidden="1" customWidth="1"/>
    <col min="11253" max="11253" width="7.28515625" style="2" customWidth="1"/>
    <col min="11254" max="11254" width="59.5703125" style="2" customWidth="1"/>
    <col min="11255" max="11255" width="0" style="2" hidden="1" customWidth="1"/>
    <col min="11256" max="11256" width="23.85546875" style="2" customWidth="1"/>
    <col min="11257" max="11257" width="27.42578125" style="2" customWidth="1"/>
    <col min="11258" max="11258" width="28" style="2" customWidth="1"/>
    <col min="11259" max="11261" width="0" style="2" hidden="1" customWidth="1"/>
    <col min="11262" max="11262" width="7.28515625" style="2" customWidth="1"/>
    <col min="11263" max="11263" width="6.140625" style="2" bestFit="1" customWidth="1"/>
    <col min="11264" max="11264" width="76.85546875" style="2"/>
    <col min="11265" max="11265" width="7.28515625" style="2" customWidth="1"/>
    <col min="11266" max="11266" width="6.140625" style="2" bestFit="1" customWidth="1"/>
    <col min="11267" max="11267" width="78" style="2" customWidth="1"/>
    <col min="11268" max="11268" width="20.7109375" style="2" customWidth="1"/>
    <col min="11269" max="11269" width="26" style="2" customWidth="1"/>
    <col min="11270" max="11270" width="37" style="2" bestFit="1" customWidth="1"/>
    <col min="11271" max="11279" width="0" style="2" hidden="1" customWidth="1"/>
    <col min="11280" max="11282" width="22.7109375" style="2" bestFit="1" customWidth="1"/>
    <col min="11283" max="11283" width="25.28515625" style="2" bestFit="1" customWidth="1"/>
    <col min="11284" max="11284" width="21" style="2" bestFit="1" customWidth="1"/>
    <col min="11285" max="11285" width="8.28515625" style="2" customWidth="1"/>
    <col min="11286" max="11286" width="19" style="2" bestFit="1" customWidth="1"/>
    <col min="11287" max="11287" width="20.5703125" style="2" bestFit="1" customWidth="1"/>
    <col min="11288" max="11288" width="19" style="2" customWidth="1"/>
    <col min="11289" max="11495" width="11.42578125" style="2" customWidth="1"/>
    <col min="11496" max="11498" width="7.28515625" style="2" customWidth="1"/>
    <col min="11499" max="11499" width="0" style="2" hidden="1" customWidth="1"/>
    <col min="11500" max="11500" width="7.28515625" style="2" customWidth="1"/>
    <col min="11501" max="11501" width="66.140625" style="2" customWidth="1"/>
    <col min="11502" max="11502" width="0" style="2" hidden="1" customWidth="1"/>
    <col min="11503" max="11503" width="28" style="2" customWidth="1"/>
    <col min="11504" max="11504" width="32.140625" style="2" customWidth="1"/>
    <col min="11505" max="11505" width="39.85546875" style="2" bestFit="1" customWidth="1"/>
    <col min="11506" max="11506" width="0" style="2" hidden="1" customWidth="1"/>
    <col min="11507" max="11507" width="7.28515625" style="2" customWidth="1"/>
    <col min="11508" max="11508" width="0" style="2" hidden="1" customWidth="1"/>
    <col min="11509" max="11509" width="7.28515625" style="2" customWidth="1"/>
    <col min="11510" max="11510" width="59.5703125" style="2" customWidth="1"/>
    <col min="11511" max="11511" width="0" style="2" hidden="1" customWidth="1"/>
    <col min="11512" max="11512" width="23.85546875" style="2" customWidth="1"/>
    <col min="11513" max="11513" width="27.42578125" style="2" customWidth="1"/>
    <col min="11514" max="11514" width="28" style="2" customWidth="1"/>
    <col min="11515" max="11517" width="0" style="2" hidden="1" customWidth="1"/>
    <col min="11518" max="11518" width="7.28515625" style="2" customWidth="1"/>
    <col min="11519" max="11519" width="6.140625" style="2" bestFit="1" customWidth="1"/>
    <col min="11520" max="11520" width="76.85546875" style="2"/>
    <col min="11521" max="11521" width="7.28515625" style="2" customWidth="1"/>
    <col min="11522" max="11522" width="6.140625" style="2" bestFit="1" customWidth="1"/>
    <col min="11523" max="11523" width="78" style="2" customWidth="1"/>
    <col min="11524" max="11524" width="20.7109375" style="2" customWidth="1"/>
    <col min="11525" max="11525" width="26" style="2" customWidth="1"/>
    <col min="11526" max="11526" width="37" style="2" bestFit="1" customWidth="1"/>
    <col min="11527" max="11535" width="0" style="2" hidden="1" customWidth="1"/>
    <col min="11536" max="11538" width="22.7109375" style="2" bestFit="1" customWidth="1"/>
    <col min="11539" max="11539" width="25.28515625" style="2" bestFit="1" customWidth="1"/>
    <col min="11540" max="11540" width="21" style="2" bestFit="1" customWidth="1"/>
    <col min="11541" max="11541" width="8.28515625" style="2" customWidth="1"/>
    <col min="11542" max="11542" width="19" style="2" bestFit="1" customWidth="1"/>
    <col min="11543" max="11543" width="20.5703125" style="2" bestFit="1" customWidth="1"/>
    <col min="11544" max="11544" width="19" style="2" customWidth="1"/>
    <col min="11545" max="11751" width="11.42578125" style="2" customWidth="1"/>
    <col min="11752" max="11754" width="7.28515625" style="2" customWidth="1"/>
    <col min="11755" max="11755" width="0" style="2" hidden="1" customWidth="1"/>
    <col min="11756" max="11756" width="7.28515625" style="2" customWidth="1"/>
    <col min="11757" max="11757" width="66.140625" style="2" customWidth="1"/>
    <col min="11758" max="11758" width="0" style="2" hidden="1" customWidth="1"/>
    <col min="11759" max="11759" width="28" style="2" customWidth="1"/>
    <col min="11760" max="11760" width="32.140625" style="2" customWidth="1"/>
    <col min="11761" max="11761" width="39.85546875" style="2" bestFit="1" customWidth="1"/>
    <col min="11762" max="11762" width="0" style="2" hidden="1" customWidth="1"/>
    <col min="11763" max="11763" width="7.28515625" style="2" customWidth="1"/>
    <col min="11764" max="11764" width="0" style="2" hidden="1" customWidth="1"/>
    <col min="11765" max="11765" width="7.28515625" style="2" customWidth="1"/>
    <col min="11766" max="11766" width="59.5703125" style="2" customWidth="1"/>
    <col min="11767" max="11767" width="0" style="2" hidden="1" customWidth="1"/>
    <col min="11768" max="11768" width="23.85546875" style="2" customWidth="1"/>
    <col min="11769" max="11769" width="27.42578125" style="2" customWidth="1"/>
    <col min="11770" max="11770" width="28" style="2" customWidth="1"/>
    <col min="11771" max="11773" width="0" style="2" hidden="1" customWidth="1"/>
    <col min="11774" max="11774" width="7.28515625" style="2" customWidth="1"/>
    <col min="11775" max="11775" width="6.140625" style="2" bestFit="1" customWidth="1"/>
    <col min="11776" max="11776" width="76.85546875" style="2"/>
    <col min="11777" max="11777" width="7.28515625" style="2" customWidth="1"/>
    <col min="11778" max="11778" width="6.140625" style="2" bestFit="1" customWidth="1"/>
    <col min="11779" max="11779" width="78" style="2" customWidth="1"/>
    <col min="11780" max="11780" width="20.7109375" style="2" customWidth="1"/>
    <col min="11781" max="11781" width="26" style="2" customWidth="1"/>
    <col min="11782" max="11782" width="37" style="2" bestFit="1" customWidth="1"/>
    <col min="11783" max="11791" width="0" style="2" hidden="1" customWidth="1"/>
    <col min="11792" max="11794" width="22.7109375" style="2" bestFit="1" customWidth="1"/>
    <col min="11795" max="11795" width="25.28515625" style="2" bestFit="1" customWidth="1"/>
    <col min="11796" max="11796" width="21" style="2" bestFit="1" customWidth="1"/>
    <col min="11797" max="11797" width="8.28515625" style="2" customWidth="1"/>
    <col min="11798" max="11798" width="19" style="2" bestFit="1" customWidth="1"/>
    <col min="11799" max="11799" width="20.5703125" style="2" bestFit="1" customWidth="1"/>
    <col min="11800" max="11800" width="19" style="2" customWidth="1"/>
    <col min="11801" max="12007" width="11.42578125" style="2" customWidth="1"/>
    <col min="12008" max="12010" width="7.28515625" style="2" customWidth="1"/>
    <col min="12011" max="12011" width="0" style="2" hidden="1" customWidth="1"/>
    <col min="12012" max="12012" width="7.28515625" style="2" customWidth="1"/>
    <col min="12013" max="12013" width="66.140625" style="2" customWidth="1"/>
    <col min="12014" max="12014" width="0" style="2" hidden="1" customWidth="1"/>
    <col min="12015" max="12015" width="28" style="2" customWidth="1"/>
    <col min="12016" max="12016" width="32.140625" style="2" customWidth="1"/>
    <col min="12017" max="12017" width="39.85546875" style="2" bestFit="1" customWidth="1"/>
    <col min="12018" max="12018" width="0" style="2" hidden="1" customWidth="1"/>
    <col min="12019" max="12019" width="7.28515625" style="2" customWidth="1"/>
    <col min="12020" max="12020" width="0" style="2" hidden="1" customWidth="1"/>
    <col min="12021" max="12021" width="7.28515625" style="2" customWidth="1"/>
    <col min="12022" max="12022" width="59.5703125" style="2" customWidth="1"/>
    <col min="12023" max="12023" width="0" style="2" hidden="1" customWidth="1"/>
    <col min="12024" max="12024" width="23.85546875" style="2" customWidth="1"/>
    <col min="12025" max="12025" width="27.42578125" style="2" customWidth="1"/>
    <col min="12026" max="12026" width="28" style="2" customWidth="1"/>
    <col min="12027" max="12029" width="0" style="2" hidden="1" customWidth="1"/>
    <col min="12030" max="12030" width="7.28515625" style="2" customWidth="1"/>
    <col min="12031" max="12031" width="6.140625" style="2" bestFit="1" customWidth="1"/>
    <col min="12032" max="12032" width="76.85546875" style="2"/>
    <col min="12033" max="12033" width="7.28515625" style="2" customWidth="1"/>
    <col min="12034" max="12034" width="6.140625" style="2" bestFit="1" customWidth="1"/>
    <col min="12035" max="12035" width="78" style="2" customWidth="1"/>
    <col min="12036" max="12036" width="20.7109375" style="2" customWidth="1"/>
    <col min="12037" max="12037" width="26" style="2" customWidth="1"/>
    <col min="12038" max="12038" width="37" style="2" bestFit="1" customWidth="1"/>
    <col min="12039" max="12047" width="0" style="2" hidden="1" customWidth="1"/>
    <col min="12048" max="12050" width="22.7109375" style="2" bestFit="1" customWidth="1"/>
    <col min="12051" max="12051" width="25.28515625" style="2" bestFit="1" customWidth="1"/>
    <col min="12052" max="12052" width="21" style="2" bestFit="1" customWidth="1"/>
    <col min="12053" max="12053" width="8.28515625" style="2" customWidth="1"/>
    <col min="12054" max="12054" width="19" style="2" bestFit="1" customWidth="1"/>
    <col min="12055" max="12055" width="20.5703125" style="2" bestFit="1" customWidth="1"/>
    <col min="12056" max="12056" width="19" style="2" customWidth="1"/>
    <col min="12057" max="12263" width="11.42578125" style="2" customWidth="1"/>
    <col min="12264" max="12266" width="7.28515625" style="2" customWidth="1"/>
    <col min="12267" max="12267" width="0" style="2" hidden="1" customWidth="1"/>
    <col min="12268" max="12268" width="7.28515625" style="2" customWidth="1"/>
    <col min="12269" max="12269" width="66.140625" style="2" customWidth="1"/>
    <col min="12270" max="12270" width="0" style="2" hidden="1" customWidth="1"/>
    <col min="12271" max="12271" width="28" style="2" customWidth="1"/>
    <col min="12272" max="12272" width="32.140625" style="2" customWidth="1"/>
    <col min="12273" max="12273" width="39.85546875" style="2" bestFit="1" customWidth="1"/>
    <col min="12274" max="12274" width="0" style="2" hidden="1" customWidth="1"/>
    <col min="12275" max="12275" width="7.28515625" style="2" customWidth="1"/>
    <col min="12276" max="12276" width="0" style="2" hidden="1" customWidth="1"/>
    <col min="12277" max="12277" width="7.28515625" style="2" customWidth="1"/>
    <col min="12278" max="12278" width="59.5703125" style="2" customWidth="1"/>
    <col min="12279" max="12279" width="0" style="2" hidden="1" customWidth="1"/>
    <col min="12280" max="12280" width="23.85546875" style="2" customWidth="1"/>
    <col min="12281" max="12281" width="27.42578125" style="2" customWidth="1"/>
    <col min="12282" max="12282" width="28" style="2" customWidth="1"/>
    <col min="12283" max="12285" width="0" style="2" hidden="1" customWidth="1"/>
    <col min="12286" max="12286" width="7.28515625" style="2" customWidth="1"/>
    <col min="12287" max="12287" width="6.140625" style="2" bestFit="1" customWidth="1"/>
    <col min="12288" max="12288" width="76.85546875" style="2"/>
    <col min="12289" max="12289" width="7.28515625" style="2" customWidth="1"/>
    <col min="12290" max="12290" width="6.140625" style="2" bestFit="1" customWidth="1"/>
    <col min="12291" max="12291" width="78" style="2" customWidth="1"/>
    <col min="12292" max="12292" width="20.7109375" style="2" customWidth="1"/>
    <col min="12293" max="12293" width="26" style="2" customWidth="1"/>
    <col min="12294" max="12294" width="37" style="2" bestFit="1" customWidth="1"/>
    <col min="12295" max="12303" width="0" style="2" hidden="1" customWidth="1"/>
    <col min="12304" max="12306" width="22.7109375" style="2" bestFit="1" customWidth="1"/>
    <col min="12307" max="12307" width="25.28515625" style="2" bestFit="1" customWidth="1"/>
    <col min="12308" max="12308" width="21" style="2" bestFit="1" customWidth="1"/>
    <col min="12309" max="12309" width="8.28515625" style="2" customWidth="1"/>
    <col min="12310" max="12310" width="19" style="2" bestFit="1" customWidth="1"/>
    <col min="12311" max="12311" width="20.5703125" style="2" bestFit="1" customWidth="1"/>
    <col min="12312" max="12312" width="19" style="2" customWidth="1"/>
    <col min="12313" max="12519" width="11.42578125" style="2" customWidth="1"/>
    <col min="12520" max="12522" width="7.28515625" style="2" customWidth="1"/>
    <col min="12523" max="12523" width="0" style="2" hidden="1" customWidth="1"/>
    <col min="12524" max="12524" width="7.28515625" style="2" customWidth="1"/>
    <col min="12525" max="12525" width="66.140625" style="2" customWidth="1"/>
    <col min="12526" max="12526" width="0" style="2" hidden="1" customWidth="1"/>
    <col min="12527" max="12527" width="28" style="2" customWidth="1"/>
    <col min="12528" max="12528" width="32.140625" style="2" customWidth="1"/>
    <col min="12529" max="12529" width="39.85546875" style="2" bestFit="1" customWidth="1"/>
    <col min="12530" max="12530" width="0" style="2" hidden="1" customWidth="1"/>
    <col min="12531" max="12531" width="7.28515625" style="2" customWidth="1"/>
    <col min="12532" max="12532" width="0" style="2" hidden="1" customWidth="1"/>
    <col min="12533" max="12533" width="7.28515625" style="2" customWidth="1"/>
    <col min="12534" max="12534" width="59.5703125" style="2" customWidth="1"/>
    <col min="12535" max="12535" width="0" style="2" hidden="1" customWidth="1"/>
    <col min="12536" max="12536" width="23.85546875" style="2" customWidth="1"/>
    <col min="12537" max="12537" width="27.42578125" style="2" customWidth="1"/>
    <col min="12538" max="12538" width="28" style="2" customWidth="1"/>
    <col min="12539" max="12541" width="0" style="2" hidden="1" customWidth="1"/>
    <col min="12542" max="12542" width="7.28515625" style="2" customWidth="1"/>
    <col min="12543" max="12543" width="6.140625" style="2" bestFit="1" customWidth="1"/>
    <col min="12544" max="12544" width="76.85546875" style="2"/>
    <col min="12545" max="12545" width="7.28515625" style="2" customWidth="1"/>
    <col min="12546" max="12546" width="6.140625" style="2" bestFit="1" customWidth="1"/>
    <col min="12547" max="12547" width="78" style="2" customWidth="1"/>
    <col min="12548" max="12548" width="20.7109375" style="2" customWidth="1"/>
    <col min="12549" max="12549" width="26" style="2" customWidth="1"/>
    <col min="12550" max="12550" width="37" style="2" bestFit="1" customWidth="1"/>
    <col min="12551" max="12559" width="0" style="2" hidden="1" customWidth="1"/>
    <col min="12560" max="12562" width="22.7109375" style="2" bestFit="1" customWidth="1"/>
    <col min="12563" max="12563" width="25.28515625" style="2" bestFit="1" customWidth="1"/>
    <col min="12564" max="12564" width="21" style="2" bestFit="1" customWidth="1"/>
    <col min="12565" max="12565" width="8.28515625" style="2" customWidth="1"/>
    <col min="12566" max="12566" width="19" style="2" bestFit="1" customWidth="1"/>
    <col min="12567" max="12567" width="20.5703125" style="2" bestFit="1" customWidth="1"/>
    <col min="12568" max="12568" width="19" style="2" customWidth="1"/>
    <col min="12569" max="12775" width="11.42578125" style="2" customWidth="1"/>
    <col min="12776" max="12778" width="7.28515625" style="2" customWidth="1"/>
    <col min="12779" max="12779" width="0" style="2" hidden="1" customWidth="1"/>
    <col min="12780" max="12780" width="7.28515625" style="2" customWidth="1"/>
    <col min="12781" max="12781" width="66.140625" style="2" customWidth="1"/>
    <col min="12782" max="12782" width="0" style="2" hidden="1" customWidth="1"/>
    <col min="12783" max="12783" width="28" style="2" customWidth="1"/>
    <col min="12784" max="12784" width="32.140625" style="2" customWidth="1"/>
    <col min="12785" max="12785" width="39.85546875" style="2" bestFit="1" customWidth="1"/>
    <col min="12786" max="12786" width="0" style="2" hidden="1" customWidth="1"/>
    <col min="12787" max="12787" width="7.28515625" style="2" customWidth="1"/>
    <col min="12788" max="12788" width="0" style="2" hidden="1" customWidth="1"/>
    <col min="12789" max="12789" width="7.28515625" style="2" customWidth="1"/>
    <col min="12790" max="12790" width="59.5703125" style="2" customWidth="1"/>
    <col min="12791" max="12791" width="0" style="2" hidden="1" customWidth="1"/>
    <col min="12792" max="12792" width="23.85546875" style="2" customWidth="1"/>
    <col min="12793" max="12793" width="27.42578125" style="2" customWidth="1"/>
    <col min="12794" max="12794" width="28" style="2" customWidth="1"/>
    <col min="12795" max="12797" width="0" style="2" hidden="1" customWidth="1"/>
    <col min="12798" max="12798" width="7.28515625" style="2" customWidth="1"/>
    <col min="12799" max="12799" width="6.140625" style="2" bestFit="1" customWidth="1"/>
    <col min="12800" max="12800" width="76.85546875" style="2"/>
    <col min="12801" max="12801" width="7.28515625" style="2" customWidth="1"/>
    <col min="12802" max="12802" width="6.140625" style="2" bestFit="1" customWidth="1"/>
    <col min="12803" max="12803" width="78" style="2" customWidth="1"/>
    <col min="12804" max="12804" width="20.7109375" style="2" customWidth="1"/>
    <col min="12805" max="12805" width="26" style="2" customWidth="1"/>
    <col min="12806" max="12806" width="37" style="2" bestFit="1" customWidth="1"/>
    <col min="12807" max="12815" width="0" style="2" hidden="1" customWidth="1"/>
    <col min="12816" max="12818" width="22.7109375" style="2" bestFit="1" customWidth="1"/>
    <col min="12819" max="12819" width="25.28515625" style="2" bestFit="1" customWidth="1"/>
    <col min="12820" max="12820" width="21" style="2" bestFit="1" customWidth="1"/>
    <col min="12821" max="12821" width="8.28515625" style="2" customWidth="1"/>
    <col min="12822" max="12822" width="19" style="2" bestFit="1" customWidth="1"/>
    <col min="12823" max="12823" width="20.5703125" style="2" bestFit="1" customWidth="1"/>
    <col min="12824" max="12824" width="19" style="2" customWidth="1"/>
    <col min="12825" max="13031" width="11.42578125" style="2" customWidth="1"/>
    <col min="13032" max="13034" width="7.28515625" style="2" customWidth="1"/>
    <col min="13035" max="13035" width="0" style="2" hidden="1" customWidth="1"/>
    <col min="13036" max="13036" width="7.28515625" style="2" customWidth="1"/>
    <col min="13037" max="13037" width="66.140625" style="2" customWidth="1"/>
    <col min="13038" max="13038" width="0" style="2" hidden="1" customWidth="1"/>
    <col min="13039" max="13039" width="28" style="2" customWidth="1"/>
    <col min="13040" max="13040" width="32.140625" style="2" customWidth="1"/>
    <col min="13041" max="13041" width="39.85546875" style="2" bestFit="1" customWidth="1"/>
    <col min="13042" max="13042" width="0" style="2" hidden="1" customWidth="1"/>
    <col min="13043" max="13043" width="7.28515625" style="2" customWidth="1"/>
    <col min="13044" max="13044" width="0" style="2" hidden="1" customWidth="1"/>
    <col min="13045" max="13045" width="7.28515625" style="2" customWidth="1"/>
    <col min="13046" max="13046" width="59.5703125" style="2" customWidth="1"/>
    <col min="13047" max="13047" width="0" style="2" hidden="1" customWidth="1"/>
    <col min="13048" max="13048" width="23.85546875" style="2" customWidth="1"/>
    <col min="13049" max="13049" width="27.42578125" style="2" customWidth="1"/>
    <col min="13050" max="13050" width="28" style="2" customWidth="1"/>
    <col min="13051" max="13053" width="0" style="2" hidden="1" customWidth="1"/>
    <col min="13054" max="13054" width="7.28515625" style="2" customWidth="1"/>
    <col min="13055" max="13055" width="6.140625" style="2" bestFit="1" customWidth="1"/>
    <col min="13056" max="13056" width="76.85546875" style="2"/>
    <col min="13057" max="13057" width="7.28515625" style="2" customWidth="1"/>
    <col min="13058" max="13058" width="6.140625" style="2" bestFit="1" customWidth="1"/>
    <col min="13059" max="13059" width="78" style="2" customWidth="1"/>
    <col min="13060" max="13060" width="20.7109375" style="2" customWidth="1"/>
    <col min="13061" max="13061" width="26" style="2" customWidth="1"/>
    <col min="13062" max="13062" width="37" style="2" bestFit="1" customWidth="1"/>
    <col min="13063" max="13071" width="0" style="2" hidden="1" customWidth="1"/>
    <col min="13072" max="13074" width="22.7109375" style="2" bestFit="1" customWidth="1"/>
    <col min="13075" max="13075" width="25.28515625" style="2" bestFit="1" customWidth="1"/>
    <col min="13076" max="13076" width="21" style="2" bestFit="1" customWidth="1"/>
    <col min="13077" max="13077" width="8.28515625" style="2" customWidth="1"/>
    <col min="13078" max="13078" width="19" style="2" bestFit="1" customWidth="1"/>
    <col min="13079" max="13079" width="20.5703125" style="2" bestFit="1" customWidth="1"/>
    <col min="13080" max="13080" width="19" style="2" customWidth="1"/>
    <col min="13081" max="13287" width="11.42578125" style="2" customWidth="1"/>
    <col min="13288" max="13290" width="7.28515625" style="2" customWidth="1"/>
    <col min="13291" max="13291" width="0" style="2" hidden="1" customWidth="1"/>
    <col min="13292" max="13292" width="7.28515625" style="2" customWidth="1"/>
    <col min="13293" max="13293" width="66.140625" style="2" customWidth="1"/>
    <col min="13294" max="13294" width="0" style="2" hidden="1" customWidth="1"/>
    <col min="13295" max="13295" width="28" style="2" customWidth="1"/>
    <col min="13296" max="13296" width="32.140625" style="2" customWidth="1"/>
    <col min="13297" max="13297" width="39.85546875" style="2" bestFit="1" customWidth="1"/>
    <col min="13298" max="13298" width="0" style="2" hidden="1" customWidth="1"/>
    <col min="13299" max="13299" width="7.28515625" style="2" customWidth="1"/>
    <col min="13300" max="13300" width="0" style="2" hidden="1" customWidth="1"/>
    <col min="13301" max="13301" width="7.28515625" style="2" customWidth="1"/>
    <col min="13302" max="13302" width="59.5703125" style="2" customWidth="1"/>
    <col min="13303" max="13303" width="0" style="2" hidden="1" customWidth="1"/>
    <col min="13304" max="13304" width="23.85546875" style="2" customWidth="1"/>
    <col min="13305" max="13305" width="27.42578125" style="2" customWidth="1"/>
    <col min="13306" max="13306" width="28" style="2" customWidth="1"/>
    <col min="13307" max="13309" width="0" style="2" hidden="1" customWidth="1"/>
    <col min="13310" max="13310" width="7.28515625" style="2" customWidth="1"/>
    <col min="13311" max="13311" width="6.140625" style="2" bestFit="1" customWidth="1"/>
    <col min="13312" max="13312" width="76.85546875" style="2"/>
    <col min="13313" max="13313" width="7.28515625" style="2" customWidth="1"/>
    <col min="13314" max="13314" width="6.140625" style="2" bestFit="1" customWidth="1"/>
    <col min="13315" max="13315" width="78" style="2" customWidth="1"/>
    <col min="13316" max="13316" width="20.7109375" style="2" customWidth="1"/>
    <col min="13317" max="13317" width="26" style="2" customWidth="1"/>
    <col min="13318" max="13318" width="37" style="2" bestFit="1" customWidth="1"/>
    <col min="13319" max="13327" width="0" style="2" hidden="1" customWidth="1"/>
    <col min="13328" max="13330" width="22.7109375" style="2" bestFit="1" customWidth="1"/>
    <col min="13331" max="13331" width="25.28515625" style="2" bestFit="1" customWidth="1"/>
    <col min="13332" max="13332" width="21" style="2" bestFit="1" customWidth="1"/>
    <col min="13333" max="13333" width="8.28515625" style="2" customWidth="1"/>
    <col min="13334" max="13334" width="19" style="2" bestFit="1" customWidth="1"/>
    <col min="13335" max="13335" width="20.5703125" style="2" bestFit="1" customWidth="1"/>
    <col min="13336" max="13336" width="19" style="2" customWidth="1"/>
    <col min="13337" max="13543" width="11.42578125" style="2" customWidth="1"/>
    <col min="13544" max="13546" width="7.28515625" style="2" customWidth="1"/>
    <col min="13547" max="13547" width="0" style="2" hidden="1" customWidth="1"/>
    <col min="13548" max="13548" width="7.28515625" style="2" customWidth="1"/>
    <col min="13549" max="13549" width="66.140625" style="2" customWidth="1"/>
    <col min="13550" max="13550" width="0" style="2" hidden="1" customWidth="1"/>
    <col min="13551" max="13551" width="28" style="2" customWidth="1"/>
    <col min="13552" max="13552" width="32.140625" style="2" customWidth="1"/>
    <col min="13553" max="13553" width="39.85546875" style="2" bestFit="1" customWidth="1"/>
    <col min="13554" max="13554" width="0" style="2" hidden="1" customWidth="1"/>
    <col min="13555" max="13555" width="7.28515625" style="2" customWidth="1"/>
    <col min="13556" max="13556" width="0" style="2" hidden="1" customWidth="1"/>
    <col min="13557" max="13557" width="7.28515625" style="2" customWidth="1"/>
    <col min="13558" max="13558" width="59.5703125" style="2" customWidth="1"/>
    <col min="13559" max="13559" width="0" style="2" hidden="1" customWidth="1"/>
    <col min="13560" max="13560" width="23.85546875" style="2" customWidth="1"/>
    <col min="13561" max="13561" width="27.42578125" style="2" customWidth="1"/>
    <col min="13562" max="13562" width="28" style="2" customWidth="1"/>
    <col min="13563" max="13565" width="0" style="2" hidden="1" customWidth="1"/>
    <col min="13566" max="13566" width="7.28515625" style="2" customWidth="1"/>
    <col min="13567" max="13567" width="6.140625" style="2" bestFit="1" customWidth="1"/>
    <col min="13568" max="13568" width="76.85546875" style="2"/>
    <col min="13569" max="13569" width="7.28515625" style="2" customWidth="1"/>
    <col min="13570" max="13570" width="6.140625" style="2" bestFit="1" customWidth="1"/>
    <col min="13571" max="13571" width="78" style="2" customWidth="1"/>
    <col min="13572" max="13572" width="20.7109375" style="2" customWidth="1"/>
    <col min="13573" max="13573" width="26" style="2" customWidth="1"/>
    <col min="13574" max="13574" width="37" style="2" bestFit="1" customWidth="1"/>
    <col min="13575" max="13583" width="0" style="2" hidden="1" customWidth="1"/>
    <col min="13584" max="13586" width="22.7109375" style="2" bestFit="1" customWidth="1"/>
    <col min="13587" max="13587" width="25.28515625" style="2" bestFit="1" customWidth="1"/>
    <col min="13588" max="13588" width="21" style="2" bestFit="1" customWidth="1"/>
    <col min="13589" max="13589" width="8.28515625" style="2" customWidth="1"/>
    <col min="13590" max="13590" width="19" style="2" bestFit="1" customWidth="1"/>
    <col min="13591" max="13591" width="20.5703125" style="2" bestFit="1" customWidth="1"/>
    <col min="13592" max="13592" width="19" style="2" customWidth="1"/>
    <col min="13593" max="13799" width="11.42578125" style="2" customWidth="1"/>
    <col min="13800" max="13802" width="7.28515625" style="2" customWidth="1"/>
    <col min="13803" max="13803" width="0" style="2" hidden="1" customWidth="1"/>
    <col min="13804" max="13804" width="7.28515625" style="2" customWidth="1"/>
    <col min="13805" max="13805" width="66.140625" style="2" customWidth="1"/>
    <col min="13806" max="13806" width="0" style="2" hidden="1" customWidth="1"/>
    <col min="13807" max="13807" width="28" style="2" customWidth="1"/>
    <col min="13808" max="13808" width="32.140625" style="2" customWidth="1"/>
    <col min="13809" max="13809" width="39.85546875" style="2" bestFit="1" customWidth="1"/>
    <col min="13810" max="13810" width="0" style="2" hidden="1" customWidth="1"/>
    <col min="13811" max="13811" width="7.28515625" style="2" customWidth="1"/>
    <col min="13812" max="13812" width="0" style="2" hidden="1" customWidth="1"/>
    <col min="13813" max="13813" width="7.28515625" style="2" customWidth="1"/>
    <col min="13814" max="13814" width="59.5703125" style="2" customWidth="1"/>
    <col min="13815" max="13815" width="0" style="2" hidden="1" customWidth="1"/>
    <col min="13816" max="13816" width="23.85546875" style="2" customWidth="1"/>
    <col min="13817" max="13817" width="27.42578125" style="2" customWidth="1"/>
    <col min="13818" max="13818" width="28" style="2" customWidth="1"/>
    <col min="13819" max="13821" width="0" style="2" hidden="1" customWidth="1"/>
    <col min="13822" max="13822" width="7.28515625" style="2" customWidth="1"/>
    <col min="13823" max="13823" width="6.140625" style="2" bestFit="1" customWidth="1"/>
    <col min="13824" max="13824" width="76.85546875" style="2"/>
    <col min="13825" max="13825" width="7.28515625" style="2" customWidth="1"/>
    <col min="13826" max="13826" width="6.140625" style="2" bestFit="1" customWidth="1"/>
    <col min="13827" max="13827" width="78" style="2" customWidth="1"/>
    <col min="13828" max="13828" width="20.7109375" style="2" customWidth="1"/>
    <col min="13829" max="13829" width="26" style="2" customWidth="1"/>
    <col min="13830" max="13830" width="37" style="2" bestFit="1" customWidth="1"/>
    <col min="13831" max="13839" width="0" style="2" hidden="1" customWidth="1"/>
    <col min="13840" max="13842" width="22.7109375" style="2" bestFit="1" customWidth="1"/>
    <col min="13843" max="13843" width="25.28515625" style="2" bestFit="1" customWidth="1"/>
    <col min="13844" max="13844" width="21" style="2" bestFit="1" customWidth="1"/>
    <col min="13845" max="13845" width="8.28515625" style="2" customWidth="1"/>
    <col min="13846" max="13846" width="19" style="2" bestFit="1" customWidth="1"/>
    <col min="13847" max="13847" width="20.5703125" style="2" bestFit="1" customWidth="1"/>
    <col min="13848" max="13848" width="19" style="2" customWidth="1"/>
    <col min="13849" max="14055" width="11.42578125" style="2" customWidth="1"/>
    <col min="14056" max="14058" width="7.28515625" style="2" customWidth="1"/>
    <col min="14059" max="14059" width="0" style="2" hidden="1" customWidth="1"/>
    <col min="14060" max="14060" width="7.28515625" style="2" customWidth="1"/>
    <col min="14061" max="14061" width="66.140625" style="2" customWidth="1"/>
    <col min="14062" max="14062" width="0" style="2" hidden="1" customWidth="1"/>
    <col min="14063" max="14063" width="28" style="2" customWidth="1"/>
    <col min="14064" max="14064" width="32.140625" style="2" customWidth="1"/>
    <col min="14065" max="14065" width="39.85546875" style="2" bestFit="1" customWidth="1"/>
    <col min="14066" max="14066" width="0" style="2" hidden="1" customWidth="1"/>
    <col min="14067" max="14067" width="7.28515625" style="2" customWidth="1"/>
    <col min="14068" max="14068" width="0" style="2" hidden="1" customWidth="1"/>
    <col min="14069" max="14069" width="7.28515625" style="2" customWidth="1"/>
    <col min="14070" max="14070" width="59.5703125" style="2" customWidth="1"/>
    <col min="14071" max="14071" width="0" style="2" hidden="1" customWidth="1"/>
    <col min="14072" max="14072" width="23.85546875" style="2" customWidth="1"/>
    <col min="14073" max="14073" width="27.42578125" style="2" customWidth="1"/>
    <col min="14074" max="14074" width="28" style="2" customWidth="1"/>
    <col min="14075" max="14077" width="0" style="2" hidden="1" customWidth="1"/>
    <col min="14078" max="14078" width="7.28515625" style="2" customWidth="1"/>
    <col min="14079" max="14079" width="6.140625" style="2" bestFit="1" customWidth="1"/>
    <col min="14080" max="14080" width="76.85546875" style="2"/>
    <col min="14081" max="14081" width="7.28515625" style="2" customWidth="1"/>
    <col min="14082" max="14082" width="6.140625" style="2" bestFit="1" customWidth="1"/>
    <col min="14083" max="14083" width="78" style="2" customWidth="1"/>
    <col min="14084" max="14084" width="20.7109375" style="2" customWidth="1"/>
    <col min="14085" max="14085" width="26" style="2" customWidth="1"/>
    <col min="14086" max="14086" width="37" style="2" bestFit="1" customWidth="1"/>
    <col min="14087" max="14095" width="0" style="2" hidden="1" customWidth="1"/>
    <col min="14096" max="14098" width="22.7109375" style="2" bestFit="1" customWidth="1"/>
    <col min="14099" max="14099" width="25.28515625" style="2" bestFit="1" customWidth="1"/>
    <col min="14100" max="14100" width="21" style="2" bestFit="1" customWidth="1"/>
    <col min="14101" max="14101" width="8.28515625" style="2" customWidth="1"/>
    <col min="14102" max="14102" width="19" style="2" bestFit="1" customWidth="1"/>
    <col min="14103" max="14103" width="20.5703125" style="2" bestFit="1" customWidth="1"/>
    <col min="14104" max="14104" width="19" style="2" customWidth="1"/>
    <col min="14105" max="14311" width="11.42578125" style="2" customWidth="1"/>
    <col min="14312" max="14314" width="7.28515625" style="2" customWidth="1"/>
    <col min="14315" max="14315" width="0" style="2" hidden="1" customWidth="1"/>
    <col min="14316" max="14316" width="7.28515625" style="2" customWidth="1"/>
    <col min="14317" max="14317" width="66.140625" style="2" customWidth="1"/>
    <col min="14318" max="14318" width="0" style="2" hidden="1" customWidth="1"/>
    <col min="14319" max="14319" width="28" style="2" customWidth="1"/>
    <col min="14320" max="14320" width="32.140625" style="2" customWidth="1"/>
    <col min="14321" max="14321" width="39.85546875" style="2" bestFit="1" customWidth="1"/>
    <col min="14322" max="14322" width="0" style="2" hidden="1" customWidth="1"/>
    <col min="14323" max="14323" width="7.28515625" style="2" customWidth="1"/>
    <col min="14324" max="14324" width="0" style="2" hidden="1" customWidth="1"/>
    <col min="14325" max="14325" width="7.28515625" style="2" customWidth="1"/>
    <col min="14326" max="14326" width="59.5703125" style="2" customWidth="1"/>
    <col min="14327" max="14327" width="0" style="2" hidden="1" customWidth="1"/>
    <col min="14328" max="14328" width="23.85546875" style="2" customWidth="1"/>
    <col min="14329" max="14329" width="27.42578125" style="2" customWidth="1"/>
    <col min="14330" max="14330" width="28" style="2" customWidth="1"/>
    <col min="14331" max="14333" width="0" style="2" hidden="1" customWidth="1"/>
    <col min="14334" max="14334" width="7.28515625" style="2" customWidth="1"/>
    <col min="14335" max="14335" width="6.140625" style="2" bestFit="1" customWidth="1"/>
    <col min="14336" max="14336" width="76.85546875" style="2"/>
    <col min="14337" max="14337" width="7.28515625" style="2" customWidth="1"/>
    <col min="14338" max="14338" width="6.140625" style="2" bestFit="1" customWidth="1"/>
    <col min="14339" max="14339" width="78" style="2" customWidth="1"/>
    <col min="14340" max="14340" width="20.7109375" style="2" customWidth="1"/>
    <col min="14341" max="14341" width="26" style="2" customWidth="1"/>
    <col min="14342" max="14342" width="37" style="2" bestFit="1" customWidth="1"/>
    <col min="14343" max="14351" width="0" style="2" hidden="1" customWidth="1"/>
    <col min="14352" max="14354" width="22.7109375" style="2" bestFit="1" customWidth="1"/>
    <col min="14355" max="14355" width="25.28515625" style="2" bestFit="1" customWidth="1"/>
    <col min="14356" max="14356" width="21" style="2" bestFit="1" customWidth="1"/>
    <col min="14357" max="14357" width="8.28515625" style="2" customWidth="1"/>
    <col min="14358" max="14358" width="19" style="2" bestFit="1" customWidth="1"/>
    <col min="14359" max="14359" width="20.5703125" style="2" bestFit="1" customWidth="1"/>
    <col min="14360" max="14360" width="19" style="2" customWidth="1"/>
    <col min="14361" max="14567" width="11.42578125" style="2" customWidth="1"/>
    <col min="14568" max="14570" width="7.28515625" style="2" customWidth="1"/>
    <col min="14571" max="14571" width="0" style="2" hidden="1" customWidth="1"/>
    <col min="14572" max="14572" width="7.28515625" style="2" customWidth="1"/>
    <col min="14573" max="14573" width="66.140625" style="2" customWidth="1"/>
    <col min="14574" max="14574" width="0" style="2" hidden="1" customWidth="1"/>
    <col min="14575" max="14575" width="28" style="2" customWidth="1"/>
    <col min="14576" max="14576" width="32.140625" style="2" customWidth="1"/>
    <col min="14577" max="14577" width="39.85546875" style="2" bestFit="1" customWidth="1"/>
    <col min="14578" max="14578" width="0" style="2" hidden="1" customWidth="1"/>
    <col min="14579" max="14579" width="7.28515625" style="2" customWidth="1"/>
    <col min="14580" max="14580" width="0" style="2" hidden="1" customWidth="1"/>
    <col min="14581" max="14581" width="7.28515625" style="2" customWidth="1"/>
    <col min="14582" max="14582" width="59.5703125" style="2" customWidth="1"/>
    <col min="14583" max="14583" width="0" style="2" hidden="1" customWidth="1"/>
    <col min="14584" max="14584" width="23.85546875" style="2" customWidth="1"/>
    <col min="14585" max="14585" width="27.42578125" style="2" customWidth="1"/>
    <col min="14586" max="14586" width="28" style="2" customWidth="1"/>
    <col min="14587" max="14589" width="0" style="2" hidden="1" customWidth="1"/>
    <col min="14590" max="14590" width="7.28515625" style="2" customWidth="1"/>
    <col min="14591" max="14591" width="6.140625" style="2" bestFit="1" customWidth="1"/>
    <col min="14592" max="14592" width="76.85546875" style="2"/>
    <col min="14593" max="14593" width="7.28515625" style="2" customWidth="1"/>
    <col min="14594" max="14594" width="6.140625" style="2" bestFit="1" customWidth="1"/>
    <col min="14595" max="14595" width="78" style="2" customWidth="1"/>
    <col min="14596" max="14596" width="20.7109375" style="2" customWidth="1"/>
    <col min="14597" max="14597" width="26" style="2" customWidth="1"/>
    <col min="14598" max="14598" width="37" style="2" bestFit="1" customWidth="1"/>
    <col min="14599" max="14607" width="0" style="2" hidden="1" customWidth="1"/>
    <col min="14608" max="14610" width="22.7109375" style="2" bestFit="1" customWidth="1"/>
    <col min="14611" max="14611" width="25.28515625" style="2" bestFit="1" customWidth="1"/>
    <col min="14612" max="14612" width="21" style="2" bestFit="1" customWidth="1"/>
    <col min="14613" max="14613" width="8.28515625" style="2" customWidth="1"/>
    <col min="14614" max="14614" width="19" style="2" bestFit="1" customWidth="1"/>
    <col min="14615" max="14615" width="20.5703125" style="2" bestFit="1" customWidth="1"/>
    <col min="14616" max="14616" width="19" style="2" customWidth="1"/>
    <col min="14617" max="14823" width="11.42578125" style="2" customWidth="1"/>
    <col min="14824" max="14826" width="7.28515625" style="2" customWidth="1"/>
    <col min="14827" max="14827" width="0" style="2" hidden="1" customWidth="1"/>
    <col min="14828" max="14828" width="7.28515625" style="2" customWidth="1"/>
    <col min="14829" max="14829" width="66.140625" style="2" customWidth="1"/>
    <col min="14830" max="14830" width="0" style="2" hidden="1" customWidth="1"/>
    <col min="14831" max="14831" width="28" style="2" customWidth="1"/>
    <col min="14832" max="14832" width="32.140625" style="2" customWidth="1"/>
    <col min="14833" max="14833" width="39.85546875" style="2" bestFit="1" customWidth="1"/>
    <col min="14834" max="14834" width="0" style="2" hidden="1" customWidth="1"/>
    <col min="14835" max="14835" width="7.28515625" style="2" customWidth="1"/>
    <col min="14836" max="14836" width="0" style="2" hidden="1" customWidth="1"/>
    <col min="14837" max="14837" width="7.28515625" style="2" customWidth="1"/>
    <col min="14838" max="14838" width="59.5703125" style="2" customWidth="1"/>
    <col min="14839" max="14839" width="0" style="2" hidden="1" customWidth="1"/>
    <col min="14840" max="14840" width="23.85546875" style="2" customWidth="1"/>
    <col min="14841" max="14841" width="27.42578125" style="2" customWidth="1"/>
    <col min="14842" max="14842" width="28" style="2" customWidth="1"/>
    <col min="14843" max="14845" width="0" style="2" hidden="1" customWidth="1"/>
    <col min="14846" max="14846" width="7.28515625" style="2" customWidth="1"/>
    <col min="14847" max="14847" width="6.140625" style="2" bestFit="1" customWidth="1"/>
    <col min="14848" max="14848" width="76.85546875" style="2"/>
    <col min="14849" max="14849" width="7.28515625" style="2" customWidth="1"/>
    <col min="14850" max="14850" width="6.140625" style="2" bestFit="1" customWidth="1"/>
    <col min="14851" max="14851" width="78" style="2" customWidth="1"/>
    <col min="14852" max="14852" width="20.7109375" style="2" customWidth="1"/>
    <col min="14853" max="14853" width="26" style="2" customWidth="1"/>
    <col min="14854" max="14854" width="37" style="2" bestFit="1" customWidth="1"/>
    <col min="14855" max="14863" width="0" style="2" hidden="1" customWidth="1"/>
    <col min="14864" max="14866" width="22.7109375" style="2" bestFit="1" customWidth="1"/>
    <col min="14867" max="14867" width="25.28515625" style="2" bestFit="1" customWidth="1"/>
    <col min="14868" max="14868" width="21" style="2" bestFit="1" customWidth="1"/>
    <col min="14869" max="14869" width="8.28515625" style="2" customWidth="1"/>
    <col min="14870" max="14870" width="19" style="2" bestFit="1" customWidth="1"/>
    <col min="14871" max="14871" width="20.5703125" style="2" bestFit="1" customWidth="1"/>
    <col min="14872" max="14872" width="19" style="2" customWidth="1"/>
    <col min="14873" max="15079" width="11.42578125" style="2" customWidth="1"/>
    <col min="15080" max="15082" width="7.28515625" style="2" customWidth="1"/>
    <col min="15083" max="15083" width="0" style="2" hidden="1" customWidth="1"/>
    <col min="15084" max="15084" width="7.28515625" style="2" customWidth="1"/>
    <col min="15085" max="15085" width="66.140625" style="2" customWidth="1"/>
    <col min="15086" max="15086" width="0" style="2" hidden="1" customWidth="1"/>
    <col min="15087" max="15087" width="28" style="2" customWidth="1"/>
    <col min="15088" max="15088" width="32.140625" style="2" customWidth="1"/>
    <col min="15089" max="15089" width="39.85546875" style="2" bestFit="1" customWidth="1"/>
    <col min="15090" max="15090" width="0" style="2" hidden="1" customWidth="1"/>
    <col min="15091" max="15091" width="7.28515625" style="2" customWidth="1"/>
    <col min="15092" max="15092" width="0" style="2" hidden="1" customWidth="1"/>
    <col min="15093" max="15093" width="7.28515625" style="2" customWidth="1"/>
    <col min="15094" max="15094" width="59.5703125" style="2" customWidth="1"/>
    <col min="15095" max="15095" width="0" style="2" hidden="1" customWidth="1"/>
    <col min="15096" max="15096" width="23.85546875" style="2" customWidth="1"/>
    <col min="15097" max="15097" width="27.42578125" style="2" customWidth="1"/>
    <col min="15098" max="15098" width="28" style="2" customWidth="1"/>
    <col min="15099" max="15101" width="0" style="2" hidden="1" customWidth="1"/>
    <col min="15102" max="15102" width="7.28515625" style="2" customWidth="1"/>
    <col min="15103" max="15103" width="6.140625" style="2" bestFit="1" customWidth="1"/>
    <col min="15104" max="15104" width="76.85546875" style="2"/>
    <col min="15105" max="15105" width="7.28515625" style="2" customWidth="1"/>
    <col min="15106" max="15106" width="6.140625" style="2" bestFit="1" customWidth="1"/>
    <col min="15107" max="15107" width="78" style="2" customWidth="1"/>
    <col min="15108" max="15108" width="20.7109375" style="2" customWidth="1"/>
    <col min="15109" max="15109" width="26" style="2" customWidth="1"/>
    <col min="15110" max="15110" width="37" style="2" bestFit="1" customWidth="1"/>
    <col min="15111" max="15119" width="0" style="2" hidden="1" customWidth="1"/>
    <col min="15120" max="15122" width="22.7109375" style="2" bestFit="1" customWidth="1"/>
    <col min="15123" max="15123" width="25.28515625" style="2" bestFit="1" customWidth="1"/>
    <col min="15124" max="15124" width="21" style="2" bestFit="1" customWidth="1"/>
    <col min="15125" max="15125" width="8.28515625" style="2" customWidth="1"/>
    <col min="15126" max="15126" width="19" style="2" bestFit="1" customWidth="1"/>
    <col min="15127" max="15127" width="20.5703125" style="2" bestFit="1" customWidth="1"/>
    <col min="15128" max="15128" width="19" style="2" customWidth="1"/>
    <col min="15129" max="15335" width="11.42578125" style="2" customWidth="1"/>
    <col min="15336" max="15338" width="7.28515625" style="2" customWidth="1"/>
    <col min="15339" max="15339" width="0" style="2" hidden="1" customWidth="1"/>
    <col min="15340" max="15340" width="7.28515625" style="2" customWidth="1"/>
    <col min="15341" max="15341" width="66.140625" style="2" customWidth="1"/>
    <col min="15342" max="15342" width="0" style="2" hidden="1" customWidth="1"/>
    <col min="15343" max="15343" width="28" style="2" customWidth="1"/>
    <col min="15344" max="15344" width="32.140625" style="2" customWidth="1"/>
    <col min="15345" max="15345" width="39.85546875" style="2" bestFit="1" customWidth="1"/>
    <col min="15346" max="15346" width="0" style="2" hidden="1" customWidth="1"/>
    <col min="15347" max="15347" width="7.28515625" style="2" customWidth="1"/>
    <col min="15348" max="15348" width="0" style="2" hidden="1" customWidth="1"/>
    <col min="15349" max="15349" width="7.28515625" style="2" customWidth="1"/>
    <col min="15350" max="15350" width="59.5703125" style="2" customWidth="1"/>
    <col min="15351" max="15351" width="0" style="2" hidden="1" customWidth="1"/>
    <col min="15352" max="15352" width="23.85546875" style="2" customWidth="1"/>
    <col min="15353" max="15353" width="27.42578125" style="2" customWidth="1"/>
    <col min="15354" max="15354" width="28" style="2" customWidth="1"/>
    <col min="15355" max="15357" width="0" style="2" hidden="1" customWidth="1"/>
    <col min="15358" max="15358" width="7.28515625" style="2" customWidth="1"/>
    <col min="15359" max="15359" width="6.140625" style="2" bestFit="1" customWidth="1"/>
    <col min="15360" max="15360" width="76.85546875" style="2"/>
    <col min="15361" max="15361" width="7.28515625" style="2" customWidth="1"/>
    <col min="15362" max="15362" width="6.140625" style="2" bestFit="1" customWidth="1"/>
    <col min="15363" max="15363" width="78" style="2" customWidth="1"/>
    <col min="15364" max="15364" width="20.7109375" style="2" customWidth="1"/>
    <col min="15365" max="15365" width="26" style="2" customWidth="1"/>
    <col min="15366" max="15366" width="37" style="2" bestFit="1" customWidth="1"/>
    <col min="15367" max="15375" width="0" style="2" hidden="1" customWidth="1"/>
    <col min="15376" max="15378" width="22.7109375" style="2" bestFit="1" customWidth="1"/>
    <col min="15379" max="15379" width="25.28515625" style="2" bestFit="1" customWidth="1"/>
    <col min="15380" max="15380" width="21" style="2" bestFit="1" customWidth="1"/>
    <col min="15381" max="15381" width="8.28515625" style="2" customWidth="1"/>
    <col min="15382" max="15382" width="19" style="2" bestFit="1" customWidth="1"/>
    <col min="15383" max="15383" width="20.5703125" style="2" bestFit="1" customWidth="1"/>
    <col min="15384" max="15384" width="19" style="2" customWidth="1"/>
    <col min="15385" max="15591" width="11.42578125" style="2" customWidth="1"/>
    <col min="15592" max="15594" width="7.28515625" style="2" customWidth="1"/>
    <col min="15595" max="15595" width="0" style="2" hidden="1" customWidth="1"/>
    <col min="15596" max="15596" width="7.28515625" style="2" customWidth="1"/>
    <col min="15597" max="15597" width="66.140625" style="2" customWidth="1"/>
    <col min="15598" max="15598" width="0" style="2" hidden="1" customWidth="1"/>
    <col min="15599" max="15599" width="28" style="2" customWidth="1"/>
    <col min="15600" max="15600" width="32.140625" style="2" customWidth="1"/>
    <col min="15601" max="15601" width="39.85546875" style="2" bestFit="1" customWidth="1"/>
    <col min="15602" max="15602" width="0" style="2" hidden="1" customWidth="1"/>
    <col min="15603" max="15603" width="7.28515625" style="2" customWidth="1"/>
    <col min="15604" max="15604" width="0" style="2" hidden="1" customWidth="1"/>
    <col min="15605" max="15605" width="7.28515625" style="2" customWidth="1"/>
    <col min="15606" max="15606" width="59.5703125" style="2" customWidth="1"/>
    <col min="15607" max="15607" width="0" style="2" hidden="1" customWidth="1"/>
    <col min="15608" max="15608" width="23.85546875" style="2" customWidth="1"/>
    <col min="15609" max="15609" width="27.42578125" style="2" customWidth="1"/>
    <col min="15610" max="15610" width="28" style="2" customWidth="1"/>
    <col min="15611" max="15613" width="0" style="2" hidden="1" customWidth="1"/>
    <col min="15614" max="15614" width="7.28515625" style="2" customWidth="1"/>
    <col min="15615" max="15615" width="6.140625" style="2" bestFit="1" customWidth="1"/>
    <col min="15616" max="15616" width="76.85546875" style="2"/>
    <col min="15617" max="15617" width="7.28515625" style="2" customWidth="1"/>
    <col min="15618" max="15618" width="6.140625" style="2" bestFit="1" customWidth="1"/>
    <col min="15619" max="15619" width="78" style="2" customWidth="1"/>
    <col min="15620" max="15620" width="20.7109375" style="2" customWidth="1"/>
    <col min="15621" max="15621" width="26" style="2" customWidth="1"/>
    <col min="15622" max="15622" width="37" style="2" bestFit="1" customWidth="1"/>
    <col min="15623" max="15631" width="0" style="2" hidden="1" customWidth="1"/>
    <col min="15632" max="15634" width="22.7109375" style="2" bestFit="1" customWidth="1"/>
    <col min="15635" max="15635" width="25.28515625" style="2" bestFit="1" customWidth="1"/>
    <col min="15636" max="15636" width="21" style="2" bestFit="1" customWidth="1"/>
    <col min="15637" max="15637" width="8.28515625" style="2" customWidth="1"/>
    <col min="15638" max="15638" width="19" style="2" bestFit="1" customWidth="1"/>
    <col min="15639" max="15639" width="20.5703125" style="2" bestFit="1" customWidth="1"/>
    <col min="15640" max="15640" width="19" style="2" customWidth="1"/>
    <col min="15641" max="15847" width="11.42578125" style="2" customWidth="1"/>
    <col min="15848" max="15850" width="7.28515625" style="2" customWidth="1"/>
    <col min="15851" max="15851" width="0" style="2" hidden="1" customWidth="1"/>
    <col min="15852" max="15852" width="7.28515625" style="2" customWidth="1"/>
    <col min="15853" max="15853" width="66.140625" style="2" customWidth="1"/>
    <col min="15854" max="15854" width="0" style="2" hidden="1" customWidth="1"/>
    <col min="15855" max="15855" width="28" style="2" customWidth="1"/>
    <col min="15856" max="15856" width="32.140625" style="2" customWidth="1"/>
    <col min="15857" max="15857" width="39.85546875" style="2" bestFit="1" customWidth="1"/>
    <col min="15858" max="15858" width="0" style="2" hidden="1" customWidth="1"/>
    <col min="15859" max="15859" width="7.28515625" style="2" customWidth="1"/>
    <col min="15860" max="15860" width="0" style="2" hidden="1" customWidth="1"/>
    <col min="15861" max="15861" width="7.28515625" style="2" customWidth="1"/>
    <col min="15862" max="15862" width="59.5703125" style="2" customWidth="1"/>
    <col min="15863" max="15863" width="0" style="2" hidden="1" customWidth="1"/>
    <col min="15864" max="15864" width="23.85546875" style="2" customWidth="1"/>
    <col min="15865" max="15865" width="27.42578125" style="2" customWidth="1"/>
    <col min="15866" max="15866" width="28" style="2" customWidth="1"/>
    <col min="15867" max="15869" width="0" style="2" hidden="1" customWidth="1"/>
    <col min="15870" max="15870" width="7.28515625" style="2" customWidth="1"/>
    <col min="15871" max="15871" width="6.140625" style="2" bestFit="1" customWidth="1"/>
    <col min="15872" max="15872" width="76.85546875" style="2"/>
    <col min="15873" max="15873" width="7.28515625" style="2" customWidth="1"/>
    <col min="15874" max="15874" width="6.140625" style="2" bestFit="1" customWidth="1"/>
    <col min="15875" max="15875" width="78" style="2" customWidth="1"/>
    <col min="15876" max="15876" width="20.7109375" style="2" customWidth="1"/>
    <col min="15877" max="15877" width="26" style="2" customWidth="1"/>
    <col min="15878" max="15878" width="37" style="2" bestFit="1" customWidth="1"/>
    <col min="15879" max="15887" width="0" style="2" hidden="1" customWidth="1"/>
    <col min="15888" max="15890" width="22.7109375" style="2" bestFit="1" customWidth="1"/>
    <col min="15891" max="15891" width="25.28515625" style="2" bestFit="1" customWidth="1"/>
    <col min="15892" max="15892" width="21" style="2" bestFit="1" customWidth="1"/>
    <col min="15893" max="15893" width="8.28515625" style="2" customWidth="1"/>
    <col min="15894" max="15894" width="19" style="2" bestFit="1" customWidth="1"/>
    <col min="15895" max="15895" width="20.5703125" style="2" bestFit="1" customWidth="1"/>
    <col min="15896" max="15896" width="19" style="2" customWidth="1"/>
    <col min="15897" max="16103" width="11.42578125" style="2" customWidth="1"/>
    <col min="16104" max="16106" width="7.28515625" style="2" customWidth="1"/>
    <col min="16107" max="16107" width="0" style="2" hidden="1" customWidth="1"/>
    <col min="16108" max="16108" width="7.28515625" style="2" customWidth="1"/>
    <col min="16109" max="16109" width="66.140625" style="2" customWidth="1"/>
    <col min="16110" max="16110" width="0" style="2" hidden="1" customWidth="1"/>
    <col min="16111" max="16111" width="28" style="2" customWidth="1"/>
    <col min="16112" max="16112" width="32.140625" style="2" customWidth="1"/>
    <col min="16113" max="16113" width="39.85546875" style="2" bestFit="1" customWidth="1"/>
    <col min="16114" max="16114" width="0" style="2" hidden="1" customWidth="1"/>
    <col min="16115" max="16115" width="7.28515625" style="2" customWidth="1"/>
    <col min="16116" max="16116" width="0" style="2" hidden="1" customWidth="1"/>
    <col min="16117" max="16117" width="7.28515625" style="2" customWidth="1"/>
    <col min="16118" max="16118" width="59.5703125" style="2" customWidth="1"/>
    <col min="16119" max="16119" width="0" style="2" hidden="1" customWidth="1"/>
    <col min="16120" max="16120" width="23.85546875" style="2" customWidth="1"/>
    <col min="16121" max="16121" width="27.42578125" style="2" customWidth="1"/>
    <col min="16122" max="16122" width="28" style="2" customWidth="1"/>
    <col min="16123" max="16125" width="0" style="2" hidden="1" customWidth="1"/>
    <col min="16126" max="16126" width="7.28515625" style="2" customWidth="1"/>
    <col min="16127" max="16127" width="6.140625" style="2" bestFit="1" customWidth="1"/>
    <col min="16128" max="16128" width="76.85546875" style="2"/>
    <col min="16129" max="16129" width="7.28515625" style="2" customWidth="1"/>
    <col min="16130" max="16130" width="6.140625" style="2" bestFit="1" customWidth="1"/>
    <col min="16131" max="16131" width="78" style="2" customWidth="1"/>
    <col min="16132" max="16132" width="20.7109375" style="2" customWidth="1"/>
    <col min="16133" max="16133" width="26" style="2" customWidth="1"/>
    <col min="16134" max="16134" width="37" style="2" bestFit="1" customWidth="1"/>
    <col min="16135" max="16143" width="0" style="2" hidden="1" customWidth="1"/>
    <col min="16144" max="16146" width="22.7109375" style="2" bestFit="1" customWidth="1"/>
    <col min="16147" max="16147" width="25.28515625" style="2" bestFit="1" customWidth="1"/>
    <col min="16148" max="16148" width="21" style="2" bestFit="1" customWidth="1"/>
    <col min="16149" max="16149" width="8.28515625" style="2" customWidth="1"/>
    <col min="16150" max="16150" width="19" style="2" bestFit="1" customWidth="1"/>
    <col min="16151" max="16151" width="20.5703125" style="2" bestFit="1" customWidth="1"/>
    <col min="16152" max="16152" width="19" style="2" customWidth="1"/>
    <col min="16153" max="16359" width="11.42578125" style="2" customWidth="1"/>
    <col min="16360" max="16362" width="7.28515625" style="2" customWidth="1"/>
    <col min="16363" max="16363" width="0" style="2" hidden="1" customWidth="1"/>
    <col min="16364" max="16364" width="7.28515625" style="2" customWidth="1"/>
    <col min="16365" max="16365" width="66.140625" style="2" customWidth="1"/>
    <col min="16366" max="16366" width="0" style="2" hidden="1" customWidth="1"/>
    <col min="16367" max="16367" width="28" style="2" customWidth="1"/>
    <col min="16368" max="16368" width="32.140625" style="2" customWidth="1"/>
    <col min="16369" max="16369" width="39.85546875" style="2" bestFit="1" customWidth="1"/>
    <col min="16370" max="16370" width="0" style="2" hidden="1" customWidth="1"/>
    <col min="16371" max="16371" width="7.28515625" style="2" customWidth="1"/>
    <col min="16372" max="16372" width="0" style="2" hidden="1" customWidth="1"/>
    <col min="16373" max="16373" width="7.28515625" style="2" customWidth="1"/>
    <col min="16374" max="16374" width="59.5703125" style="2" customWidth="1"/>
    <col min="16375" max="16375" width="0" style="2" hidden="1" customWidth="1"/>
    <col min="16376" max="16376" width="23.85546875" style="2" customWidth="1"/>
    <col min="16377" max="16377" width="27.42578125" style="2" customWidth="1"/>
    <col min="16378" max="16378" width="28" style="2" customWidth="1"/>
    <col min="16379" max="16381" width="0" style="2" hidden="1" customWidth="1"/>
    <col min="16382" max="16382" width="7.28515625" style="2" customWidth="1"/>
    <col min="16383" max="16383" width="6.140625" style="2" bestFit="1" customWidth="1"/>
    <col min="16384" max="16384" width="76.85546875" style="18"/>
  </cols>
  <sheetData>
    <row r="1" spans="1:16383" ht="27.75" customHeight="1" x14ac:dyDescent="0.3">
      <c r="A1" s="16"/>
      <c r="B1" s="16"/>
      <c r="C1" s="1" t="s">
        <v>0</v>
      </c>
      <c r="D1" s="1"/>
      <c r="E1" s="17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  <c r="IX1" s="18"/>
      <c r="IY1" s="18"/>
      <c r="IZ1" s="18"/>
      <c r="JA1" s="18"/>
      <c r="JB1" s="18"/>
      <c r="JC1" s="18"/>
      <c r="JD1" s="18"/>
      <c r="JE1" s="18"/>
      <c r="JF1" s="18"/>
      <c r="JG1" s="18"/>
      <c r="JH1" s="18"/>
      <c r="JI1" s="18"/>
      <c r="JJ1" s="18"/>
      <c r="JK1" s="18"/>
      <c r="JL1" s="18"/>
      <c r="JM1" s="18"/>
      <c r="JN1" s="18"/>
      <c r="JO1" s="18"/>
      <c r="JP1" s="18"/>
      <c r="JQ1" s="18"/>
      <c r="JR1" s="18"/>
      <c r="JS1" s="18"/>
      <c r="JT1" s="18"/>
      <c r="JU1" s="18"/>
      <c r="JV1" s="18"/>
      <c r="JW1" s="18"/>
      <c r="JX1" s="18"/>
      <c r="JY1" s="18"/>
      <c r="JZ1" s="18"/>
      <c r="KA1" s="18"/>
      <c r="KB1" s="18"/>
      <c r="KC1" s="18"/>
      <c r="KD1" s="18"/>
      <c r="KE1" s="18"/>
      <c r="KF1" s="18"/>
      <c r="KG1" s="18"/>
      <c r="KH1" s="18"/>
      <c r="KI1" s="18"/>
      <c r="KJ1" s="18"/>
      <c r="KK1" s="18"/>
      <c r="KL1" s="18"/>
      <c r="KM1" s="18"/>
      <c r="KN1" s="18"/>
      <c r="KO1" s="18"/>
      <c r="KP1" s="18"/>
      <c r="KQ1" s="18"/>
      <c r="KR1" s="18"/>
      <c r="KS1" s="18"/>
      <c r="KT1" s="18"/>
      <c r="KU1" s="18"/>
      <c r="KV1" s="18"/>
      <c r="KW1" s="18"/>
      <c r="KX1" s="18"/>
      <c r="KY1" s="18"/>
      <c r="KZ1" s="18"/>
      <c r="LA1" s="18"/>
      <c r="LB1" s="18"/>
      <c r="LC1" s="18"/>
      <c r="LD1" s="18"/>
      <c r="LE1" s="18"/>
      <c r="LF1" s="18"/>
      <c r="LG1" s="18"/>
      <c r="LH1" s="18"/>
      <c r="LI1" s="18"/>
      <c r="LJ1" s="18"/>
      <c r="LK1" s="18"/>
      <c r="LL1" s="18"/>
      <c r="LM1" s="18"/>
      <c r="LN1" s="18"/>
      <c r="LO1" s="18"/>
      <c r="LP1" s="18"/>
      <c r="LQ1" s="18"/>
      <c r="LR1" s="18"/>
      <c r="LS1" s="18"/>
      <c r="LT1" s="18"/>
      <c r="LU1" s="18"/>
      <c r="LV1" s="18"/>
      <c r="LW1" s="18"/>
      <c r="LX1" s="18"/>
      <c r="LY1" s="18"/>
      <c r="LZ1" s="18"/>
      <c r="MA1" s="18"/>
      <c r="MB1" s="18"/>
      <c r="MC1" s="18"/>
      <c r="MD1" s="18"/>
      <c r="ME1" s="18"/>
      <c r="MF1" s="18"/>
      <c r="MG1" s="18"/>
      <c r="MH1" s="18"/>
      <c r="MI1" s="18"/>
      <c r="MJ1" s="18"/>
      <c r="MK1" s="18"/>
      <c r="ML1" s="18"/>
      <c r="MM1" s="18"/>
      <c r="MN1" s="18"/>
      <c r="MO1" s="18"/>
      <c r="MP1" s="18"/>
      <c r="MQ1" s="18"/>
      <c r="MR1" s="18"/>
      <c r="MS1" s="18"/>
      <c r="MT1" s="18"/>
      <c r="MU1" s="18"/>
      <c r="MV1" s="18"/>
      <c r="MW1" s="18"/>
      <c r="MX1" s="18"/>
      <c r="MY1" s="18"/>
      <c r="MZ1" s="18"/>
      <c r="NA1" s="18"/>
      <c r="NB1" s="18"/>
      <c r="NC1" s="18"/>
      <c r="ND1" s="18"/>
      <c r="NE1" s="18"/>
      <c r="NF1" s="18"/>
      <c r="NG1" s="18"/>
      <c r="NH1" s="18"/>
      <c r="NI1" s="18"/>
      <c r="NJ1" s="18"/>
      <c r="NK1" s="18"/>
      <c r="NL1" s="18"/>
      <c r="NM1" s="18"/>
      <c r="NN1" s="18"/>
      <c r="NO1" s="18"/>
      <c r="NP1" s="18"/>
      <c r="NQ1" s="18"/>
      <c r="NR1" s="18"/>
      <c r="NS1" s="18"/>
      <c r="NT1" s="18"/>
      <c r="NU1" s="18"/>
      <c r="NV1" s="18"/>
      <c r="NW1" s="18"/>
      <c r="NX1" s="18"/>
      <c r="NY1" s="18"/>
      <c r="NZ1" s="18"/>
      <c r="OA1" s="18"/>
      <c r="OB1" s="18"/>
      <c r="OC1" s="18"/>
      <c r="OD1" s="18"/>
      <c r="OE1" s="18"/>
      <c r="OF1" s="18"/>
      <c r="OG1" s="18"/>
      <c r="OH1" s="18"/>
      <c r="OI1" s="18"/>
      <c r="OJ1" s="18"/>
      <c r="OK1" s="18"/>
      <c r="OL1" s="18"/>
      <c r="OM1" s="18"/>
      <c r="ON1" s="18"/>
      <c r="OO1" s="18"/>
      <c r="OP1" s="18"/>
      <c r="OQ1" s="18"/>
      <c r="OR1" s="18"/>
      <c r="OS1" s="18"/>
      <c r="OT1" s="18"/>
      <c r="OU1" s="18"/>
      <c r="OV1" s="18"/>
      <c r="OW1" s="18"/>
      <c r="OX1" s="18"/>
      <c r="OY1" s="18"/>
      <c r="OZ1" s="18"/>
      <c r="PA1" s="18"/>
      <c r="PB1" s="18"/>
      <c r="PC1" s="18"/>
      <c r="PD1" s="18"/>
      <c r="PE1" s="18"/>
      <c r="PF1" s="18"/>
      <c r="PG1" s="18"/>
      <c r="PH1" s="18"/>
      <c r="PI1" s="18"/>
      <c r="PJ1" s="18"/>
      <c r="PK1" s="18"/>
      <c r="PL1" s="18"/>
      <c r="PM1" s="18"/>
      <c r="PN1" s="18"/>
      <c r="PO1" s="18"/>
      <c r="PP1" s="18"/>
      <c r="PQ1" s="18"/>
      <c r="PR1" s="18"/>
      <c r="PS1" s="18"/>
      <c r="PT1" s="18"/>
      <c r="PU1" s="18"/>
      <c r="PV1" s="18"/>
      <c r="PW1" s="18"/>
      <c r="PX1" s="18"/>
      <c r="PY1" s="18"/>
      <c r="PZ1" s="18"/>
      <c r="QA1" s="18"/>
      <c r="QB1" s="18"/>
      <c r="QC1" s="18"/>
      <c r="QD1" s="18"/>
      <c r="QE1" s="18"/>
      <c r="QF1" s="18"/>
      <c r="QG1" s="18"/>
      <c r="QH1" s="18"/>
      <c r="QI1" s="18"/>
      <c r="QJ1" s="18"/>
      <c r="QK1" s="18"/>
      <c r="QL1" s="18"/>
      <c r="QM1" s="18"/>
      <c r="QN1" s="18"/>
      <c r="QO1" s="18"/>
      <c r="QP1" s="18"/>
      <c r="QQ1" s="18"/>
      <c r="QR1" s="18"/>
      <c r="QS1" s="18"/>
      <c r="QT1" s="18"/>
      <c r="QU1" s="18"/>
      <c r="QV1" s="18"/>
      <c r="QW1" s="18"/>
      <c r="QX1" s="18"/>
      <c r="QY1" s="18"/>
      <c r="QZ1" s="18"/>
      <c r="RA1" s="18"/>
      <c r="RB1" s="18"/>
      <c r="RC1" s="18"/>
      <c r="RD1" s="18"/>
      <c r="RE1" s="18"/>
      <c r="RF1" s="18"/>
      <c r="RG1" s="18"/>
      <c r="RH1" s="18"/>
      <c r="RI1" s="18"/>
      <c r="RJ1" s="18"/>
      <c r="RK1" s="18"/>
      <c r="RL1" s="18"/>
      <c r="RM1" s="18"/>
      <c r="RN1" s="18"/>
      <c r="RO1" s="18"/>
      <c r="RP1" s="18"/>
      <c r="RQ1" s="18"/>
      <c r="RR1" s="18"/>
      <c r="RS1" s="18"/>
      <c r="RT1" s="18"/>
      <c r="RU1" s="18"/>
      <c r="RV1" s="18"/>
      <c r="RW1" s="18"/>
      <c r="RX1" s="18"/>
      <c r="RY1" s="18"/>
      <c r="RZ1" s="18"/>
      <c r="SA1" s="18"/>
      <c r="SB1" s="18"/>
      <c r="SC1" s="18"/>
      <c r="SD1" s="18"/>
      <c r="SE1" s="18"/>
      <c r="SF1" s="18"/>
      <c r="SG1" s="18"/>
      <c r="SH1" s="18"/>
      <c r="SI1" s="18"/>
      <c r="SJ1" s="18"/>
      <c r="SK1" s="18"/>
      <c r="SL1" s="18"/>
      <c r="SM1" s="18"/>
      <c r="SN1" s="18"/>
      <c r="SO1" s="18"/>
      <c r="SP1" s="18"/>
      <c r="SQ1" s="18"/>
      <c r="SR1" s="18"/>
      <c r="SS1" s="18"/>
      <c r="ST1" s="18"/>
      <c r="SU1" s="18"/>
      <c r="SV1" s="18"/>
      <c r="SW1" s="18"/>
      <c r="SX1" s="18"/>
      <c r="SY1" s="18"/>
      <c r="SZ1" s="18"/>
      <c r="TA1" s="18"/>
      <c r="TB1" s="18"/>
      <c r="TC1" s="18"/>
      <c r="TD1" s="18"/>
      <c r="TE1" s="18"/>
      <c r="TF1" s="18"/>
      <c r="TG1" s="18"/>
      <c r="TH1" s="18"/>
      <c r="TI1" s="18"/>
      <c r="TJ1" s="18"/>
      <c r="TK1" s="18"/>
      <c r="TL1" s="18"/>
      <c r="TM1" s="18"/>
      <c r="TN1" s="18"/>
      <c r="TO1" s="18"/>
      <c r="TP1" s="18"/>
      <c r="TQ1" s="18"/>
      <c r="TR1" s="18"/>
      <c r="TS1" s="18"/>
      <c r="TT1" s="18"/>
      <c r="TU1" s="18"/>
      <c r="TV1" s="18"/>
      <c r="TW1" s="18"/>
      <c r="TX1" s="18"/>
      <c r="TY1" s="18"/>
      <c r="TZ1" s="18"/>
      <c r="UA1" s="18"/>
      <c r="UB1" s="18"/>
      <c r="UC1" s="18"/>
      <c r="UD1" s="18"/>
      <c r="UE1" s="18"/>
      <c r="UF1" s="18"/>
      <c r="UG1" s="18"/>
      <c r="UH1" s="18"/>
      <c r="UI1" s="18"/>
      <c r="UJ1" s="18"/>
      <c r="UK1" s="18"/>
      <c r="UL1" s="18"/>
      <c r="UM1" s="18"/>
      <c r="UN1" s="18"/>
      <c r="UO1" s="18"/>
      <c r="UP1" s="18"/>
      <c r="UQ1" s="18"/>
      <c r="UR1" s="18"/>
      <c r="US1" s="18"/>
      <c r="UT1" s="18"/>
      <c r="UU1" s="18"/>
      <c r="UV1" s="18"/>
      <c r="UW1" s="18"/>
      <c r="UX1" s="18"/>
      <c r="UY1" s="18"/>
      <c r="UZ1" s="18"/>
      <c r="VA1" s="18"/>
      <c r="VB1" s="18"/>
      <c r="VC1" s="18"/>
      <c r="VD1" s="18"/>
      <c r="VE1" s="18"/>
      <c r="VF1" s="18"/>
      <c r="VG1" s="18"/>
      <c r="VH1" s="18"/>
      <c r="VI1" s="18"/>
      <c r="VJ1" s="18"/>
      <c r="VK1" s="18"/>
      <c r="VL1" s="18"/>
      <c r="VM1" s="18"/>
      <c r="VN1" s="18"/>
      <c r="VO1" s="18"/>
      <c r="VP1" s="18"/>
      <c r="VQ1" s="18"/>
      <c r="VR1" s="18"/>
      <c r="VS1" s="18"/>
      <c r="VT1" s="18"/>
      <c r="VU1" s="18"/>
      <c r="VV1" s="18"/>
      <c r="VW1" s="18"/>
      <c r="VX1" s="18"/>
      <c r="VY1" s="18"/>
      <c r="VZ1" s="18"/>
      <c r="WA1" s="18"/>
      <c r="WB1" s="18"/>
      <c r="WC1" s="18"/>
      <c r="WD1" s="18"/>
      <c r="WE1" s="18"/>
      <c r="WF1" s="18"/>
      <c r="WG1" s="18"/>
      <c r="WH1" s="18"/>
      <c r="WI1" s="18"/>
      <c r="WJ1" s="18"/>
      <c r="WK1" s="18"/>
      <c r="WL1" s="18"/>
      <c r="WM1" s="18"/>
      <c r="WN1" s="18"/>
      <c r="WO1" s="18"/>
      <c r="WP1" s="18"/>
      <c r="WQ1" s="18"/>
      <c r="WR1" s="18"/>
      <c r="WS1" s="18"/>
      <c r="WT1" s="18"/>
      <c r="WU1" s="18"/>
      <c r="WV1" s="18"/>
      <c r="WW1" s="18"/>
      <c r="WX1" s="18"/>
      <c r="WY1" s="18"/>
      <c r="WZ1" s="18"/>
      <c r="XA1" s="18"/>
      <c r="XB1" s="18"/>
      <c r="XC1" s="18"/>
      <c r="XD1" s="18"/>
      <c r="XE1" s="18"/>
      <c r="XF1" s="18"/>
      <c r="XG1" s="18"/>
      <c r="XH1" s="18"/>
      <c r="XI1" s="18"/>
      <c r="XJ1" s="18"/>
      <c r="XK1" s="18"/>
      <c r="XL1" s="18"/>
      <c r="XM1" s="18"/>
      <c r="XN1" s="18"/>
      <c r="XO1" s="18"/>
      <c r="XP1" s="18"/>
      <c r="XQ1" s="18"/>
      <c r="XR1" s="18"/>
      <c r="XS1" s="18"/>
      <c r="XT1" s="18"/>
      <c r="XU1" s="18"/>
      <c r="XV1" s="18"/>
      <c r="XW1" s="18"/>
      <c r="XX1" s="18"/>
      <c r="XY1" s="18"/>
      <c r="XZ1" s="18"/>
      <c r="YA1" s="18"/>
      <c r="YB1" s="18"/>
      <c r="YC1" s="18"/>
      <c r="YD1" s="18"/>
      <c r="YE1" s="18"/>
      <c r="YF1" s="18"/>
      <c r="YG1" s="18"/>
      <c r="YH1" s="18"/>
      <c r="YI1" s="18"/>
      <c r="YJ1" s="18"/>
      <c r="YK1" s="18"/>
      <c r="YL1" s="18"/>
      <c r="YM1" s="18"/>
      <c r="YN1" s="18"/>
      <c r="YO1" s="18"/>
      <c r="YP1" s="18"/>
      <c r="YQ1" s="18"/>
      <c r="YR1" s="18"/>
      <c r="YS1" s="18"/>
      <c r="YT1" s="18"/>
      <c r="YU1" s="18"/>
      <c r="YV1" s="18"/>
      <c r="YW1" s="18"/>
      <c r="YX1" s="18"/>
      <c r="YY1" s="18"/>
      <c r="YZ1" s="18"/>
      <c r="ZA1" s="18"/>
      <c r="ZB1" s="18"/>
      <c r="ZC1" s="18"/>
      <c r="ZD1" s="18"/>
      <c r="ZE1" s="18"/>
      <c r="ZF1" s="18"/>
      <c r="ZG1" s="18"/>
      <c r="ZH1" s="18"/>
      <c r="ZI1" s="18"/>
      <c r="ZJ1" s="18"/>
      <c r="ZK1" s="18"/>
      <c r="ZL1" s="18"/>
      <c r="ZM1" s="18"/>
      <c r="ZN1" s="18"/>
      <c r="ZO1" s="18"/>
      <c r="ZP1" s="18"/>
      <c r="ZQ1" s="18"/>
      <c r="ZR1" s="18"/>
      <c r="ZS1" s="18"/>
      <c r="ZT1" s="18"/>
      <c r="ZU1" s="18"/>
      <c r="ZV1" s="18"/>
      <c r="ZW1" s="18"/>
      <c r="ZX1" s="18"/>
      <c r="ZY1" s="18"/>
      <c r="ZZ1" s="18"/>
      <c r="AAA1" s="18"/>
      <c r="AAB1" s="18"/>
      <c r="AAC1" s="18"/>
      <c r="AAD1" s="18"/>
      <c r="AAE1" s="18"/>
      <c r="AAF1" s="18"/>
      <c r="AAG1" s="18"/>
      <c r="AAH1" s="18"/>
      <c r="AAI1" s="18"/>
      <c r="AAJ1" s="18"/>
      <c r="AAK1" s="18"/>
      <c r="AAL1" s="18"/>
      <c r="AAM1" s="18"/>
      <c r="AAN1" s="18"/>
      <c r="AAO1" s="18"/>
      <c r="AAP1" s="18"/>
      <c r="AAQ1" s="18"/>
      <c r="AAR1" s="18"/>
      <c r="AAS1" s="18"/>
      <c r="AAT1" s="18"/>
      <c r="AAU1" s="18"/>
      <c r="AAV1" s="18"/>
      <c r="AAW1" s="18"/>
      <c r="AAX1" s="18"/>
      <c r="AAY1" s="18"/>
      <c r="AAZ1" s="18"/>
      <c r="ABA1" s="18"/>
      <c r="ABB1" s="18"/>
      <c r="ABC1" s="18"/>
      <c r="ABD1" s="18"/>
      <c r="ABE1" s="18"/>
      <c r="ABF1" s="18"/>
      <c r="ABG1" s="18"/>
      <c r="ABH1" s="18"/>
      <c r="ABI1" s="18"/>
      <c r="ABJ1" s="18"/>
      <c r="ABK1" s="18"/>
      <c r="ABL1" s="18"/>
      <c r="ABM1" s="18"/>
      <c r="ABN1" s="18"/>
      <c r="ABO1" s="18"/>
      <c r="ABP1" s="18"/>
      <c r="ABQ1" s="18"/>
      <c r="ABR1" s="18"/>
      <c r="ABS1" s="18"/>
      <c r="ABT1" s="18"/>
      <c r="ABU1" s="18"/>
      <c r="ABV1" s="18"/>
      <c r="ABW1" s="18"/>
      <c r="ABX1" s="18"/>
      <c r="ABY1" s="18"/>
      <c r="ABZ1" s="18"/>
      <c r="ACA1" s="18"/>
      <c r="ACB1" s="18"/>
      <c r="ACC1" s="18"/>
      <c r="ACD1" s="18"/>
      <c r="ACE1" s="18"/>
      <c r="ACF1" s="18"/>
      <c r="ACG1" s="18"/>
      <c r="ACH1" s="18"/>
      <c r="ACI1" s="18"/>
      <c r="ACJ1" s="18"/>
      <c r="ACK1" s="18"/>
      <c r="ACL1" s="18"/>
      <c r="ACM1" s="18"/>
      <c r="ACN1" s="18"/>
      <c r="ACO1" s="18"/>
      <c r="ACP1" s="18"/>
      <c r="ACQ1" s="18"/>
      <c r="ACR1" s="18"/>
      <c r="ACS1" s="18"/>
      <c r="ACT1" s="18"/>
      <c r="ACU1" s="18"/>
      <c r="ACV1" s="18"/>
      <c r="ACW1" s="18"/>
      <c r="ACX1" s="18"/>
      <c r="ACY1" s="18"/>
      <c r="ACZ1" s="18"/>
      <c r="ADA1" s="18"/>
      <c r="ADB1" s="18"/>
      <c r="ADC1" s="18"/>
      <c r="ADD1" s="18"/>
      <c r="ADE1" s="18"/>
      <c r="ADF1" s="18"/>
      <c r="ADG1" s="18"/>
      <c r="ADH1" s="18"/>
      <c r="ADI1" s="18"/>
      <c r="ADJ1" s="18"/>
      <c r="ADK1" s="18"/>
      <c r="ADL1" s="18"/>
      <c r="ADM1" s="18"/>
      <c r="ADN1" s="18"/>
      <c r="ADO1" s="18"/>
      <c r="ADP1" s="18"/>
      <c r="ADQ1" s="18"/>
      <c r="ADR1" s="18"/>
      <c r="ADS1" s="18"/>
      <c r="ADT1" s="18"/>
      <c r="ADU1" s="18"/>
      <c r="ADV1" s="18"/>
      <c r="ADW1" s="18"/>
      <c r="ADX1" s="18"/>
      <c r="ADY1" s="18"/>
      <c r="ADZ1" s="18"/>
      <c r="AEA1" s="18"/>
      <c r="AEB1" s="18"/>
      <c r="AEC1" s="18"/>
      <c r="AED1" s="18"/>
      <c r="AEE1" s="18"/>
      <c r="AEF1" s="18"/>
      <c r="AEG1" s="18"/>
      <c r="AEH1" s="18"/>
      <c r="AEI1" s="18"/>
      <c r="AEJ1" s="18"/>
      <c r="AEK1" s="18"/>
      <c r="AEL1" s="18"/>
      <c r="AEM1" s="18"/>
      <c r="AEN1" s="18"/>
      <c r="AEO1" s="18"/>
      <c r="AEP1" s="18"/>
      <c r="AEQ1" s="18"/>
      <c r="AER1" s="18"/>
      <c r="AES1" s="18"/>
      <c r="AET1" s="18"/>
      <c r="AEU1" s="18"/>
      <c r="AEV1" s="18"/>
      <c r="AEW1" s="18"/>
      <c r="AEX1" s="18"/>
      <c r="AEY1" s="18"/>
      <c r="AEZ1" s="18"/>
      <c r="AFA1" s="18"/>
      <c r="AFB1" s="18"/>
      <c r="AFC1" s="18"/>
      <c r="AFD1" s="18"/>
      <c r="AFE1" s="18"/>
      <c r="AFF1" s="18"/>
      <c r="AFG1" s="18"/>
      <c r="AFH1" s="18"/>
      <c r="AFI1" s="18"/>
      <c r="AFJ1" s="18"/>
      <c r="AFK1" s="18"/>
      <c r="AFL1" s="18"/>
      <c r="AFM1" s="18"/>
      <c r="AFN1" s="18"/>
      <c r="AFO1" s="18"/>
      <c r="AFP1" s="18"/>
      <c r="AFQ1" s="18"/>
      <c r="AFR1" s="18"/>
      <c r="AFS1" s="18"/>
      <c r="AFT1" s="18"/>
      <c r="AFU1" s="18"/>
      <c r="AFV1" s="18"/>
      <c r="AFW1" s="18"/>
      <c r="AFX1" s="18"/>
      <c r="AFY1" s="18"/>
      <c r="AFZ1" s="18"/>
      <c r="AGA1" s="18"/>
      <c r="AGB1" s="18"/>
      <c r="AGC1" s="18"/>
      <c r="AGD1" s="18"/>
      <c r="AGE1" s="18"/>
      <c r="AGF1" s="18"/>
      <c r="AGG1" s="18"/>
      <c r="AGH1" s="18"/>
      <c r="AGI1" s="18"/>
      <c r="AGJ1" s="18"/>
      <c r="AGK1" s="18"/>
      <c r="AGL1" s="18"/>
      <c r="AGM1" s="18"/>
      <c r="AGN1" s="18"/>
      <c r="AGO1" s="18"/>
      <c r="AGP1" s="18"/>
      <c r="AGQ1" s="18"/>
      <c r="AGR1" s="18"/>
      <c r="AGS1" s="18"/>
      <c r="AGT1" s="18"/>
      <c r="AGU1" s="18"/>
      <c r="AGV1" s="18"/>
      <c r="AGW1" s="18"/>
      <c r="AGX1" s="18"/>
      <c r="AGY1" s="18"/>
      <c r="AGZ1" s="18"/>
      <c r="AHA1" s="18"/>
      <c r="AHB1" s="18"/>
      <c r="AHC1" s="18"/>
      <c r="AHD1" s="18"/>
      <c r="AHE1" s="18"/>
      <c r="AHF1" s="18"/>
      <c r="AHG1" s="18"/>
      <c r="AHH1" s="18"/>
      <c r="AHI1" s="18"/>
      <c r="AHJ1" s="18"/>
      <c r="AHK1" s="18"/>
      <c r="AHL1" s="18"/>
      <c r="AHM1" s="18"/>
      <c r="AHN1" s="18"/>
      <c r="AHO1" s="18"/>
      <c r="AHP1" s="18"/>
      <c r="AHQ1" s="18"/>
      <c r="AHR1" s="18"/>
      <c r="AHS1" s="18"/>
      <c r="AHT1" s="18"/>
      <c r="AHU1" s="18"/>
      <c r="AHV1" s="18"/>
      <c r="AHW1" s="18"/>
      <c r="AHX1" s="18"/>
      <c r="AHY1" s="18"/>
      <c r="AHZ1" s="18"/>
      <c r="AIA1" s="18"/>
      <c r="AIB1" s="18"/>
      <c r="AIC1" s="18"/>
      <c r="AID1" s="18"/>
      <c r="AIE1" s="18"/>
      <c r="AIF1" s="18"/>
      <c r="AIG1" s="18"/>
      <c r="AIH1" s="18"/>
      <c r="AII1" s="18"/>
      <c r="AIJ1" s="18"/>
      <c r="AIK1" s="18"/>
      <c r="AIL1" s="18"/>
      <c r="AIM1" s="18"/>
      <c r="AIN1" s="18"/>
      <c r="AIO1" s="18"/>
      <c r="AIP1" s="18"/>
      <c r="AIQ1" s="18"/>
      <c r="AIR1" s="18"/>
      <c r="AIS1" s="18"/>
      <c r="AIT1" s="18"/>
      <c r="AIU1" s="18"/>
      <c r="AIV1" s="18"/>
      <c r="AIW1" s="18"/>
      <c r="AIX1" s="18"/>
      <c r="AIY1" s="18"/>
      <c r="AIZ1" s="18"/>
      <c r="AJA1" s="18"/>
      <c r="AJB1" s="18"/>
      <c r="AJC1" s="18"/>
      <c r="AJD1" s="18"/>
      <c r="AJE1" s="18"/>
      <c r="AJF1" s="18"/>
      <c r="AJG1" s="18"/>
      <c r="AJH1" s="18"/>
      <c r="AJI1" s="18"/>
      <c r="AJJ1" s="18"/>
      <c r="AJK1" s="18"/>
      <c r="AJL1" s="18"/>
      <c r="AJM1" s="18"/>
      <c r="AJN1" s="18"/>
      <c r="AJO1" s="18"/>
      <c r="AJP1" s="18"/>
      <c r="AJQ1" s="18"/>
      <c r="AJR1" s="18"/>
      <c r="AJS1" s="18"/>
      <c r="AJT1" s="18"/>
      <c r="AJU1" s="18"/>
      <c r="AJV1" s="18"/>
      <c r="AJW1" s="18"/>
      <c r="AJX1" s="18"/>
      <c r="AJY1" s="18"/>
      <c r="AJZ1" s="18"/>
      <c r="AKA1" s="18"/>
      <c r="AKB1" s="18"/>
      <c r="AKC1" s="18"/>
      <c r="AKD1" s="18"/>
      <c r="AKE1" s="18"/>
      <c r="AKF1" s="18"/>
      <c r="AKG1" s="18"/>
      <c r="AKH1" s="18"/>
      <c r="AKI1" s="18"/>
      <c r="AKJ1" s="18"/>
      <c r="AKK1" s="18"/>
      <c r="AKL1" s="18"/>
      <c r="AKM1" s="18"/>
      <c r="AKN1" s="18"/>
      <c r="AKO1" s="18"/>
      <c r="AKP1" s="18"/>
      <c r="AKQ1" s="18"/>
      <c r="AKR1" s="18"/>
      <c r="AKS1" s="18"/>
      <c r="AKT1" s="18"/>
      <c r="AKU1" s="18"/>
      <c r="AKV1" s="18"/>
      <c r="AKW1" s="18"/>
      <c r="AKX1" s="18"/>
      <c r="AKY1" s="18"/>
      <c r="AKZ1" s="18"/>
      <c r="ALA1" s="18"/>
      <c r="ALB1" s="18"/>
      <c r="ALC1" s="18"/>
      <c r="ALD1" s="18"/>
      <c r="ALE1" s="18"/>
      <c r="ALF1" s="18"/>
      <c r="ALG1" s="18"/>
      <c r="ALH1" s="18"/>
      <c r="ALI1" s="18"/>
      <c r="ALJ1" s="18"/>
      <c r="ALK1" s="18"/>
      <c r="ALL1" s="18"/>
      <c r="ALM1" s="18"/>
      <c r="ALN1" s="18"/>
      <c r="ALO1" s="18"/>
      <c r="ALP1" s="18"/>
      <c r="ALQ1" s="18"/>
      <c r="ALR1" s="18"/>
      <c r="ALS1" s="18"/>
      <c r="ALT1" s="18"/>
      <c r="ALU1" s="18"/>
      <c r="ALV1" s="18"/>
      <c r="ALW1" s="18"/>
      <c r="ALX1" s="18"/>
      <c r="ALY1" s="18"/>
      <c r="ALZ1" s="18"/>
      <c r="AMA1" s="18"/>
      <c r="AMB1" s="18"/>
      <c r="AMC1" s="18"/>
      <c r="AMD1" s="18"/>
      <c r="AME1" s="18"/>
      <c r="AMF1" s="18"/>
      <c r="AMG1" s="18"/>
      <c r="AMH1" s="18"/>
      <c r="AMI1" s="18"/>
      <c r="AMJ1" s="18"/>
      <c r="AMK1" s="18"/>
      <c r="AML1" s="18"/>
      <c r="AMM1" s="18"/>
      <c r="AMN1" s="18"/>
      <c r="AMO1" s="18"/>
      <c r="AMP1" s="18"/>
      <c r="AMQ1" s="18"/>
      <c r="AMR1" s="18"/>
      <c r="AMS1" s="18"/>
      <c r="AMT1" s="18"/>
      <c r="AMU1" s="18"/>
      <c r="AMV1" s="18"/>
      <c r="AMW1" s="18"/>
      <c r="AMX1" s="18"/>
      <c r="AMY1" s="18"/>
      <c r="AMZ1" s="18"/>
      <c r="ANA1" s="18"/>
      <c r="ANB1" s="18"/>
      <c r="ANC1" s="18"/>
      <c r="AND1" s="18"/>
      <c r="ANE1" s="18"/>
      <c r="ANF1" s="18"/>
      <c r="ANG1" s="18"/>
      <c r="ANH1" s="18"/>
      <c r="ANI1" s="18"/>
      <c r="ANJ1" s="18"/>
      <c r="ANK1" s="18"/>
      <c r="ANL1" s="18"/>
      <c r="ANM1" s="18"/>
      <c r="ANN1" s="18"/>
      <c r="ANO1" s="18"/>
      <c r="ANP1" s="18"/>
      <c r="ANQ1" s="18"/>
      <c r="ANR1" s="18"/>
      <c r="ANS1" s="18"/>
      <c r="ANT1" s="18"/>
      <c r="ANU1" s="18"/>
      <c r="ANV1" s="18"/>
      <c r="ANW1" s="18"/>
      <c r="ANX1" s="18"/>
      <c r="ANY1" s="18"/>
      <c r="ANZ1" s="18"/>
      <c r="AOA1" s="18"/>
      <c r="AOB1" s="18"/>
      <c r="AOC1" s="18"/>
      <c r="AOD1" s="18"/>
      <c r="AOE1" s="18"/>
      <c r="AOF1" s="18"/>
      <c r="AOG1" s="18"/>
      <c r="AOH1" s="18"/>
      <c r="AOI1" s="18"/>
      <c r="AOJ1" s="18"/>
      <c r="AOK1" s="18"/>
      <c r="AOL1" s="18"/>
      <c r="AOM1" s="18"/>
      <c r="AON1" s="18"/>
      <c r="AOO1" s="18"/>
      <c r="AOP1" s="18"/>
      <c r="AOQ1" s="18"/>
      <c r="AOR1" s="18"/>
      <c r="AOS1" s="18"/>
      <c r="AOT1" s="18"/>
      <c r="AOU1" s="18"/>
      <c r="AOV1" s="18"/>
      <c r="AOW1" s="18"/>
      <c r="AOX1" s="18"/>
      <c r="AOY1" s="18"/>
      <c r="AOZ1" s="18"/>
      <c r="APA1" s="18"/>
      <c r="APB1" s="18"/>
      <c r="APC1" s="18"/>
      <c r="APD1" s="18"/>
      <c r="APE1" s="18"/>
      <c r="APF1" s="18"/>
      <c r="APG1" s="18"/>
      <c r="APH1" s="18"/>
      <c r="API1" s="18"/>
      <c r="APJ1" s="18"/>
      <c r="APK1" s="18"/>
      <c r="APL1" s="18"/>
      <c r="APM1" s="18"/>
      <c r="APN1" s="18"/>
      <c r="APO1" s="18"/>
      <c r="APP1" s="18"/>
      <c r="APQ1" s="18"/>
      <c r="APR1" s="18"/>
      <c r="APS1" s="18"/>
      <c r="APT1" s="18"/>
      <c r="APU1" s="18"/>
      <c r="APV1" s="18"/>
      <c r="APW1" s="18"/>
      <c r="APX1" s="18"/>
      <c r="APY1" s="18"/>
      <c r="APZ1" s="18"/>
      <c r="AQA1" s="18"/>
      <c r="AQB1" s="18"/>
      <c r="AQC1" s="18"/>
      <c r="AQD1" s="18"/>
      <c r="AQE1" s="18"/>
      <c r="AQF1" s="18"/>
      <c r="AQG1" s="18"/>
      <c r="AQH1" s="18"/>
      <c r="AQI1" s="18"/>
      <c r="AQJ1" s="18"/>
      <c r="AQK1" s="18"/>
      <c r="AQL1" s="18"/>
      <c r="AQM1" s="18"/>
      <c r="AQN1" s="18"/>
      <c r="AQO1" s="18"/>
      <c r="AQP1" s="18"/>
      <c r="AQQ1" s="18"/>
      <c r="AQR1" s="18"/>
      <c r="AQS1" s="18"/>
      <c r="AQT1" s="18"/>
      <c r="AQU1" s="18"/>
      <c r="AQV1" s="18"/>
      <c r="AQW1" s="18"/>
      <c r="AQX1" s="18"/>
      <c r="AQY1" s="18"/>
      <c r="AQZ1" s="18"/>
      <c r="ARA1" s="18"/>
      <c r="ARB1" s="18"/>
      <c r="ARC1" s="18"/>
      <c r="ARD1" s="18"/>
      <c r="ARE1" s="18"/>
      <c r="ARF1" s="18"/>
      <c r="ARG1" s="18"/>
      <c r="ARH1" s="18"/>
      <c r="ARI1" s="18"/>
      <c r="ARJ1" s="18"/>
      <c r="ARK1" s="18"/>
      <c r="ARL1" s="18"/>
      <c r="ARM1" s="18"/>
      <c r="ARN1" s="18"/>
      <c r="ARO1" s="18"/>
      <c r="ARP1" s="18"/>
      <c r="ARQ1" s="18"/>
      <c r="ARR1" s="18"/>
      <c r="ARS1" s="18"/>
      <c r="ART1" s="18"/>
      <c r="ARU1" s="18"/>
      <c r="ARV1" s="18"/>
      <c r="ARW1" s="18"/>
      <c r="ARX1" s="18"/>
      <c r="ARY1" s="18"/>
      <c r="ARZ1" s="18"/>
      <c r="ASA1" s="18"/>
      <c r="ASB1" s="18"/>
      <c r="ASC1" s="18"/>
      <c r="ASD1" s="18"/>
      <c r="ASE1" s="18"/>
      <c r="ASF1" s="18"/>
      <c r="ASG1" s="18"/>
      <c r="ASH1" s="18"/>
      <c r="ASI1" s="18"/>
      <c r="ASJ1" s="18"/>
      <c r="ASK1" s="18"/>
      <c r="ASL1" s="18"/>
      <c r="ASM1" s="18"/>
      <c r="ASN1" s="18"/>
      <c r="ASO1" s="18"/>
      <c r="ASP1" s="18"/>
      <c r="ASQ1" s="18"/>
      <c r="ASR1" s="18"/>
      <c r="ASS1" s="18"/>
      <c r="AST1" s="18"/>
      <c r="ASU1" s="18"/>
      <c r="ASV1" s="18"/>
      <c r="ASW1" s="18"/>
      <c r="ASX1" s="18"/>
      <c r="ASY1" s="18"/>
      <c r="ASZ1" s="18"/>
      <c r="ATA1" s="18"/>
      <c r="ATB1" s="18"/>
      <c r="ATC1" s="18"/>
      <c r="ATD1" s="18"/>
      <c r="ATE1" s="18"/>
      <c r="ATF1" s="18"/>
      <c r="ATG1" s="18"/>
      <c r="ATH1" s="18"/>
      <c r="ATI1" s="18"/>
      <c r="ATJ1" s="18"/>
      <c r="ATK1" s="18"/>
      <c r="ATL1" s="18"/>
      <c r="ATM1" s="18"/>
      <c r="ATN1" s="18"/>
      <c r="ATO1" s="18"/>
      <c r="ATP1" s="18"/>
      <c r="ATQ1" s="18"/>
      <c r="ATR1" s="18"/>
      <c r="ATS1" s="18"/>
      <c r="ATT1" s="18"/>
      <c r="ATU1" s="18"/>
      <c r="ATV1" s="18"/>
      <c r="ATW1" s="18"/>
      <c r="ATX1" s="18"/>
      <c r="ATY1" s="18"/>
      <c r="ATZ1" s="18"/>
      <c r="AUA1" s="18"/>
      <c r="AUB1" s="18"/>
      <c r="AUC1" s="18"/>
      <c r="AUD1" s="18"/>
      <c r="AUE1" s="18"/>
      <c r="AUF1" s="18"/>
      <c r="AUG1" s="18"/>
      <c r="AUH1" s="18"/>
      <c r="AUI1" s="18"/>
      <c r="AUJ1" s="18"/>
      <c r="AUK1" s="18"/>
      <c r="AUL1" s="18"/>
      <c r="AUM1" s="18"/>
      <c r="AUN1" s="18"/>
      <c r="AUO1" s="18"/>
      <c r="AUP1" s="18"/>
      <c r="AUQ1" s="18"/>
      <c r="AUR1" s="18"/>
      <c r="AUS1" s="18"/>
      <c r="AUT1" s="18"/>
      <c r="AUU1" s="18"/>
      <c r="AUV1" s="18"/>
      <c r="AUW1" s="18"/>
      <c r="AUX1" s="18"/>
      <c r="AUY1" s="18"/>
      <c r="AUZ1" s="18"/>
      <c r="AVA1" s="18"/>
      <c r="AVB1" s="18"/>
      <c r="AVC1" s="18"/>
      <c r="AVD1" s="18"/>
      <c r="AVE1" s="18"/>
      <c r="AVF1" s="18"/>
      <c r="AVG1" s="18"/>
      <c r="AVH1" s="18"/>
      <c r="AVI1" s="18"/>
      <c r="AVJ1" s="18"/>
      <c r="AVK1" s="18"/>
      <c r="AVL1" s="18"/>
      <c r="AVM1" s="18"/>
      <c r="AVN1" s="18"/>
      <c r="AVO1" s="18"/>
      <c r="AVP1" s="18"/>
      <c r="AVQ1" s="18"/>
      <c r="AVR1" s="18"/>
      <c r="AVS1" s="18"/>
      <c r="AVT1" s="18"/>
      <c r="AVU1" s="18"/>
      <c r="AVV1" s="18"/>
      <c r="AVW1" s="18"/>
      <c r="AVX1" s="18"/>
      <c r="AVY1" s="18"/>
      <c r="AVZ1" s="18"/>
      <c r="AWA1" s="18"/>
      <c r="AWB1" s="18"/>
      <c r="AWC1" s="18"/>
      <c r="AWD1" s="18"/>
      <c r="AWE1" s="18"/>
      <c r="AWF1" s="18"/>
      <c r="AWG1" s="18"/>
      <c r="AWH1" s="18"/>
      <c r="AWI1" s="18"/>
      <c r="AWJ1" s="18"/>
      <c r="AWK1" s="18"/>
      <c r="AWL1" s="18"/>
      <c r="AWM1" s="18"/>
      <c r="AWN1" s="18"/>
      <c r="AWO1" s="18"/>
      <c r="AWP1" s="18"/>
      <c r="AWQ1" s="18"/>
      <c r="AWR1" s="18"/>
      <c r="AWS1" s="18"/>
      <c r="AWT1" s="18"/>
      <c r="AWU1" s="18"/>
      <c r="AWV1" s="18"/>
      <c r="AWW1" s="18"/>
      <c r="AWX1" s="18"/>
      <c r="AWY1" s="18"/>
      <c r="AWZ1" s="18"/>
      <c r="AXA1" s="18"/>
      <c r="AXB1" s="18"/>
      <c r="AXC1" s="18"/>
      <c r="AXD1" s="18"/>
      <c r="AXE1" s="18"/>
      <c r="AXF1" s="18"/>
      <c r="AXG1" s="18"/>
      <c r="AXH1" s="18"/>
      <c r="AXI1" s="18"/>
      <c r="AXJ1" s="18"/>
      <c r="AXK1" s="18"/>
      <c r="AXL1" s="18"/>
      <c r="AXM1" s="18"/>
      <c r="AXN1" s="18"/>
      <c r="AXO1" s="18"/>
      <c r="AXP1" s="18"/>
      <c r="AXQ1" s="18"/>
      <c r="AXR1" s="18"/>
      <c r="AXS1" s="18"/>
      <c r="AXT1" s="18"/>
      <c r="AXU1" s="18"/>
      <c r="AXV1" s="18"/>
      <c r="AXW1" s="18"/>
      <c r="AXX1" s="18"/>
      <c r="AXY1" s="18"/>
      <c r="AXZ1" s="18"/>
      <c r="AYA1" s="18"/>
      <c r="AYB1" s="18"/>
      <c r="AYC1" s="18"/>
      <c r="AYD1" s="18"/>
      <c r="AYE1" s="18"/>
      <c r="AYF1" s="18"/>
      <c r="AYG1" s="18"/>
      <c r="AYH1" s="18"/>
      <c r="AYI1" s="18"/>
      <c r="AYJ1" s="18"/>
      <c r="AYK1" s="18"/>
      <c r="AYL1" s="18"/>
      <c r="AYM1" s="18"/>
      <c r="AYN1" s="18"/>
      <c r="AYO1" s="18"/>
      <c r="AYP1" s="18"/>
      <c r="AYQ1" s="18"/>
      <c r="AYR1" s="18"/>
      <c r="AYS1" s="18"/>
      <c r="AYT1" s="18"/>
      <c r="AYU1" s="18"/>
      <c r="AYV1" s="18"/>
      <c r="AYW1" s="18"/>
      <c r="AYX1" s="18"/>
      <c r="AYY1" s="18"/>
      <c r="AYZ1" s="18"/>
      <c r="AZA1" s="18"/>
      <c r="AZB1" s="18"/>
      <c r="AZC1" s="18"/>
      <c r="AZD1" s="18"/>
      <c r="AZE1" s="18"/>
      <c r="AZF1" s="18"/>
      <c r="AZG1" s="18"/>
      <c r="AZH1" s="18"/>
      <c r="AZI1" s="18"/>
      <c r="AZJ1" s="18"/>
      <c r="AZK1" s="18"/>
      <c r="AZL1" s="18"/>
      <c r="AZM1" s="18"/>
      <c r="AZN1" s="18"/>
      <c r="AZO1" s="18"/>
      <c r="AZP1" s="18"/>
      <c r="AZQ1" s="18"/>
      <c r="AZR1" s="18"/>
      <c r="AZS1" s="18"/>
      <c r="AZT1" s="18"/>
      <c r="AZU1" s="18"/>
      <c r="AZV1" s="18"/>
      <c r="AZW1" s="18"/>
      <c r="AZX1" s="18"/>
      <c r="AZY1" s="18"/>
      <c r="AZZ1" s="18"/>
      <c r="BAA1" s="18"/>
      <c r="BAB1" s="18"/>
      <c r="BAC1" s="18"/>
      <c r="BAD1" s="18"/>
      <c r="BAE1" s="18"/>
      <c r="BAF1" s="18"/>
      <c r="BAG1" s="18"/>
      <c r="BAH1" s="18"/>
      <c r="BAI1" s="18"/>
      <c r="BAJ1" s="18"/>
      <c r="BAK1" s="18"/>
      <c r="BAL1" s="18"/>
      <c r="BAM1" s="18"/>
      <c r="BAN1" s="18"/>
      <c r="BAO1" s="18"/>
      <c r="BAP1" s="18"/>
      <c r="BAQ1" s="18"/>
      <c r="BAR1" s="18"/>
      <c r="BAS1" s="18"/>
      <c r="BAT1" s="18"/>
      <c r="BAU1" s="18"/>
      <c r="BAV1" s="18"/>
      <c r="BAW1" s="18"/>
      <c r="BAX1" s="18"/>
      <c r="BAY1" s="18"/>
      <c r="BAZ1" s="18"/>
      <c r="BBA1" s="18"/>
      <c r="BBB1" s="18"/>
      <c r="BBC1" s="18"/>
      <c r="BBD1" s="18"/>
      <c r="BBE1" s="18"/>
      <c r="BBF1" s="18"/>
      <c r="BBG1" s="18"/>
      <c r="BBH1" s="18"/>
      <c r="BBI1" s="18"/>
      <c r="BBJ1" s="18"/>
      <c r="BBK1" s="18"/>
      <c r="BBL1" s="18"/>
      <c r="BBM1" s="18"/>
      <c r="BBN1" s="18"/>
      <c r="BBO1" s="18"/>
      <c r="BBP1" s="18"/>
      <c r="BBQ1" s="18"/>
      <c r="BBR1" s="18"/>
      <c r="BBS1" s="18"/>
      <c r="BBT1" s="18"/>
      <c r="BBU1" s="18"/>
      <c r="BBV1" s="18"/>
      <c r="BBW1" s="18"/>
      <c r="BBX1" s="18"/>
      <c r="BBY1" s="18"/>
      <c r="BBZ1" s="18"/>
      <c r="BCA1" s="18"/>
      <c r="BCB1" s="18"/>
      <c r="BCC1" s="18"/>
      <c r="BCD1" s="18"/>
      <c r="BCE1" s="18"/>
      <c r="BCF1" s="18"/>
      <c r="BCG1" s="18"/>
      <c r="BCH1" s="18"/>
      <c r="BCI1" s="18"/>
      <c r="BCJ1" s="18"/>
      <c r="BCK1" s="18"/>
      <c r="BCL1" s="18"/>
      <c r="BCM1" s="18"/>
      <c r="BCN1" s="18"/>
      <c r="BCO1" s="18"/>
      <c r="BCP1" s="18"/>
      <c r="BCQ1" s="18"/>
      <c r="BCR1" s="18"/>
      <c r="BCS1" s="18"/>
      <c r="BCT1" s="18"/>
      <c r="BCU1" s="18"/>
      <c r="BCV1" s="18"/>
      <c r="BCW1" s="18"/>
      <c r="BCX1" s="18"/>
      <c r="BCY1" s="18"/>
      <c r="BCZ1" s="18"/>
      <c r="BDA1" s="18"/>
      <c r="BDB1" s="18"/>
      <c r="BDC1" s="18"/>
      <c r="BDD1" s="18"/>
      <c r="BDE1" s="18"/>
      <c r="BDF1" s="18"/>
      <c r="BDG1" s="18"/>
      <c r="BDH1" s="18"/>
      <c r="BDI1" s="18"/>
      <c r="BDJ1" s="18"/>
      <c r="BDK1" s="18"/>
      <c r="BDL1" s="18"/>
      <c r="BDM1" s="18"/>
      <c r="BDN1" s="18"/>
      <c r="BDO1" s="18"/>
      <c r="BDP1" s="18"/>
      <c r="BDQ1" s="18"/>
      <c r="BDR1" s="18"/>
      <c r="BDS1" s="18"/>
      <c r="BDT1" s="18"/>
      <c r="BDU1" s="18"/>
      <c r="BDV1" s="18"/>
      <c r="BDW1" s="18"/>
      <c r="BDX1" s="18"/>
      <c r="BDY1" s="18"/>
      <c r="BDZ1" s="18"/>
      <c r="BEA1" s="18"/>
      <c r="BEB1" s="18"/>
      <c r="BEC1" s="18"/>
      <c r="BED1" s="18"/>
      <c r="BEE1" s="18"/>
      <c r="BEF1" s="18"/>
      <c r="BEG1" s="18"/>
      <c r="BEH1" s="18"/>
      <c r="BEI1" s="18"/>
      <c r="BEJ1" s="18"/>
      <c r="BEK1" s="18"/>
      <c r="BEL1" s="18"/>
      <c r="BEM1" s="18"/>
      <c r="BEN1" s="18"/>
      <c r="BEO1" s="18"/>
      <c r="BEP1" s="18"/>
      <c r="BEQ1" s="18"/>
      <c r="BER1" s="18"/>
      <c r="BES1" s="18"/>
      <c r="BET1" s="18"/>
      <c r="BEU1" s="18"/>
      <c r="BEV1" s="18"/>
      <c r="BEW1" s="18"/>
      <c r="BEX1" s="18"/>
      <c r="BEY1" s="18"/>
      <c r="BEZ1" s="18"/>
      <c r="BFA1" s="18"/>
      <c r="BFB1" s="18"/>
      <c r="BFC1" s="18"/>
      <c r="BFD1" s="18"/>
      <c r="BFE1" s="18"/>
      <c r="BFF1" s="18"/>
      <c r="BFG1" s="18"/>
      <c r="BFH1" s="18"/>
      <c r="BFI1" s="18"/>
      <c r="BFJ1" s="18"/>
      <c r="BFK1" s="18"/>
      <c r="BFL1" s="18"/>
      <c r="BFM1" s="18"/>
      <c r="BFN1" s="18"/>
      <c r="BFO1" s="18"/>
      <c r="BFP1" s="18"/>
      <c r="BFQ1" s="18"/>
      <c r="BFR1" s="18"/>
      <c r="BFS1" s="18"/>
      <c r="BFT1" s="18"/>
      <c r="BFU1" s="18"/>
      <c r="BFV1" s="18"/>
      <c r="BFW1" s="18"/>
      <c r="BFX1" s="18"/>
      <c r="BFY1" s="18"/>
      <c r="BFZ1" s="18"/>
      <c r="BGA1" s="18"/>
      <c r="BGB1" s="18"/>
      <c r="BGC1" s="18"/>
      <c r="BGD1" s="18"/>
      <c r="BGE1" s="18"/>
      <c r="BGF1" s="18"/>
      <c r="BGG1" s="18"/>
      <c r="BGH1" s="18"/>
      <c r="BGI1" s="18"/>
      <c r="BGJ1" s="18"/>
      <c r="BGK1" s="18"/>
      <c r="BGL1" s="18"/>
      <c r="BGM1" s="18"/>
      <c r="BGN1" s="18"/>
      <c r="BGO1" s="18"/>
      <c r="BGP1" s="18"/>
      <c r="BGQ1" s="18"/>
      <c r="BGR1" s="18"/>
      <c r="BGS1" s="18"/>
      <c r="BGT1" s="18"/>
      <c r="BGU1" s="18"/>
      <c r="BGV1" s="18"/>
      <c r="BGW1" s="18"/>
      <c r="BGX1" s="18"/>
      <c r="BGY1" s="18"/>
      <c r="BGZ1" s="18"/>
      <c r="BHA1" s="18"/>
      <c r="BHB1" s="18"/>
      <c r="BHC1" s="18"/>
      <c r="BHD1" s="18"/>
      <c r="BHE1" s="18"/>
      <c r="BHF1" s="18"/>
      <c r="BHG1" s="18"/>
      <c r="BHH1" s="18"/>
      <c r="BHI1" s="18"/>
      <c r="BHJ1" s="18"/>
      <c r="BHK1" s="18"/>
      <c r="BHL1" s="18"/>
      <c r="BHM1" s="18"/>
      <c r="BHN1" s="18"/>
      <c r="BHO1" s="18"/>
      <c r="BHP1" s="18"/>
      <c r="BHQ1" s="18"/>
      <c r="BHR1" s="18"/>
      <c r="BHS1" s="18"/>
      <c r="BHT1" s="18"/>
      <c r="BHU1" s="18"/>
      <c r="BHV1" s="18"/>
      <c r="BHW1" s="18"/>
      <c r="BHX1" s="18"/>
      <c r="BHY1" s="18"/>
      <c r="BHZ1" s="18"/>
      <c r="BIA1" s="18"/>
      <c r="BIB1" s="18"/>
      <c r="BIC1" s="18"/>
      <c r="BID1" s="18"/>
      <c r="BIE1" s="18"/>
      <c r="BIF1" s="18"/>
      <c r="BIG1" s="18"/>
      <c r="BIH1" s="18"/>
      <c r="BII1" s="18"/>
      <c r="BIJ1" s="18"/>
      <c r="BIK1" s="18"/>
      <c r="BIL1" s="18"/>
      <c r="BIM1" s="18"/>
      <c r="BIN1" s="18"/>
      <c r="BIO1" s="18"/>
      <c r="BIP1" s="18"/>
      <c r="BIQ1" s="18"/>
      <c r="BIR1" s="18"/>
      <c r="BIS1" s="18"/>
      <c r="BIT1" s="18"/>
      <c r="BIU1" s="18"/>
      <c r="BIV1" s="18"/>
      <c r="BIW1" s="18"/>
      <c r="BIX1" s="18"/>
      <c r="BIY1" s="18"/>
      <c r="BIZ1" s="18"/>
      <c r="BJA1" s="18"/>
      <c r="BJB1" s="18"/>
      <c r="BJC1" s="18"/>
      <c r="BJD1" s="18"/>
      <c r="BJE1" s="18"/>
      <c r="BJF1" s="18"/>
      <c r="BJG1" s="18"/>
      <c r="BJH1" s="18"/>
      <c r="BJI1" s="18"/>
      <c r="BJJ1" s="18"/>
      <c r="BJK1" s="18"/>
      <c r="BJL1" s="18"/>
      <c r="BJM1" s="18"/>
      <c r="BJN1" s="18"/>
      <c r="BJO1" s="18"/>
      <c r="BJP1" s="18"/>
      <c r="BJQ1" s="18"/>
      <c r="BJR1" s="18"/>
      <c r="BJS1" s="18"/>
      <c r="BJT1" s="18"/>
      <c r="BJU1" s="18"/>
      <c r="BJV1" s="18"/>
      <c r="BJW1" s="18"/>
      <c r="BJX1" s="18"/>
      <c r="BJY1" s="18"/>
      <c r="BJZ1" s="18"/>
      <c r="BKA1" s="18"/>
      <c r="BKB1" s="18"/>
      <c r="BKC1" s="18"/>
      <c r="BKD1" s="18"/>
      <c r="BKE1" s="18"/>
      <c r="BKF1" s="18"/>
      <c r="BKG1" s="18"/>
      <c r="BKH1" s="18"/>
      <c r="BKI1" s="18"/>
      <c r="BKJ1" s="18"/>
      <c r="BKK1" s="18"/>
      <c r="BKL1" s="18"/>
      <c r="BKM1" s="18"/>
      <c r="BKN1" s="18"/>
      <c r="BKO1" s="18"/>
      <c r="BKP1" s="18"/>
      <c r="BKQ1" s="18"/>
      <c r="BKR1" s="18"/>
      <c r="BKS1" s="18"/>
      <c r="BKT1" s="18"/>
      <c r="BKU1" s="18"/>
      <c r="BKV1" s="18"/>
      <c r="BKW1" s="18"/>
      <c r="BKX1" s="18"/>
      <c r="BKY1" s="18"/>
      <c r="BKZ1" s="18"/>
      <c r="BLA1" s="18"/>
      <c r="BLB1" s="18"/>
      <c r="BLC1" s="18"/>
      <c r="BLD1" s="18"/>
      <c r="BLE1" s="18"/>
      <c r="BLF1" s="18"/>
      <c r="BLG1" s="18"/>
      <c r="BLH1" s="18"/>
      <c r="BLI1" s="18"/>
      <c r="BLJ1" s="18"/>
      <c r="BLK1" s="18"/>
      <c r="BLL1" s="18"/>
      <c r="BLM1" s="18"/>
      <c r="BLN1" s="18"/>
      <c r="BLO1" s="18"/>
      <c r="BLP1" s="18"/>
      <c r="BLQ1" s="18"/>
      <c r="BLR1" s="18"/>
      <c r="BLS1" s="18"/>
      <c r="BLT1" s="18"/>
      <c r="BLU1" s="18"/>
      <c r="BLV1" s="18"/>
      <c r="BLW1" s="18"/>
      <c r="BLX1" s="18"/>
      <c r="BLY1" s="18"/>
      <c r="BLZ1" s="18"/>
      <c r="BMA1" s="18"/>
      <c r="BMB1" s="18"/>
      <c r="BMC1" s="18"/>
      <c r="BMD1" s="18"/>
      <c r="BME1" s="18"/>
      <c r="BMF1" s="18"/>
      <c r="BMG1" s="18"/>
      <c r="BMH1" s="18"/>
      <c r="BMI1" s="18"/>
      <c r="BMJ1" s="18"/>
      <c r="BMK1" s="18"/>
      <c r="BML1" s="18"/>
      <c r="BMM1" s="18"/>
      <c r="BMN1" s="18"/>
      <c r="BMO1" s="18"/>
      <c r="BMP1" s="18"/>
      <c r="BMQ1" s="18"/>
      <c r="BMR1" s="18"/>
      <c r="BMS1" s="18"/>
      <c r="BMT1" s="18"/>
      <c r="BMU1" s="18"/>
      <c r="BMV1" s="18"/>
      <c r="BMW1" s="18"/>
      <c r="BMX1" s="18"/>
      <c r="BMY1" s="18"/>
      <c r="BMZ1" s="18"/>
      <c r="BNA1" s="18"/>
      <c r="BNB1" s="18"/>
      <c r="BNC1" s="18"/>
      <c r="BND1" s="18"/>
      <c r="BNE1" s="18"/>
      <c r="BNF1" s="18"/>
      <c r="BNG1" s="18"/>
      <c r="BNH1" s="18"/>
      <c r="BNI1" s="18"/>
      <c r="BNJ1" s="18"/>
      <c r="BNK1" s="18"/>
      <c r="BNL1" s="18"/>
      <c r="BNM1" s="18"/>
      <c r="BNN1" s="18"/>
      <c r="BNO1" s="18"/>
      <c r="BNP1" s="18"/>
      <c r="BNQ1" s="18"/>
      <c r="BNR1" s="18"/>
      <c r="BNS1" s="18"/>
      <c r="BNT1" s="18"/>
      <c r="BNU1" s="18"/>
      <c r="BNV1" s="18"/>
      <c r="BNW1" s="18"/>
      <c r="BNX1" s="18"/>
      <c r="BNY1" s="18"/>
      <c r="BNZ1" s="18"/>
      <c r="BOA1" s="18"/>
      <c r="BOB1" s="18"/>
      <c r="BOC1" s="18"/>
      <c r="BOD1" s="18"/>
      <c r="BOE1" s="18"/>
      <c r="BOF1" s="18"/>
      <c r="BOG1" s="18"/>
      <c r="BOH1" s="18"/>
      <c r="BOI1" s="18"/>
      <c r="BOJ1" s="18"/>
      <c r="BOK1" s="18"/>
      <c r="BOL1" s="18"/>
      <c r="BOM1" s="18"/>
      <c r="BON1" s="18"/>
      <c r="BOO1" s="18"/>
      <c r="BOP1" s="18"/>
      <c r="BOQ1" s="18"/>
      <c r="BOR1" s="18"/>
      <c r="BOS1" s="18"/>
      <c r="BOT1" s="18"/>
      <c r="BOU1" s="18"/>
      <c r="BOV1" s="18"/>
      <c r="BOW1" s="18"/>
      <c r="BOX1" s="18"/>
      <c r="BOY1" s="18"/>
      <c r="BOZ1" s="18"/>
      <c r="BPA1" s="18"/>
      <c r="BPB1" s="18"/>
      <c r="BPC1" s="18"/>
      <c r="BPD1" s="18"/>
      <c r="BPE1" s="18"/>
      <c r="BPF1" s="18"/>
      <c r="BPG1" s="18"/>
      <c r="BPH1" s="18"/>
      <c r="BPI1" s="18"/>
      <c r="BPJ1" s="18"/>
      <c r="BPK1" s="18"/>
      <c r="BPL1" s="18"/>
      <c r="BPM1" s="18"/>
      <c r="BPN1" s="18"/>
      <c r="BPO1" s="18"/>
      <c r="BPP1" s="18"/>
      <c r="BPQ1" s="18"/>
      <c r="BPR1" s="18"/>
      <c r="BPS1" s="18"/>
      <c r="BPT1" s="18"/>
      <c r="BPU1" s="18"/>
      <c r="BPV1" s="18"/>
      <c r="BPW1" s="18"/>
      <c r="BPX1" s="18"/>
      <c r="BPY1" s="18"/>
      <c r="BPZ1" s="18"/>
      <c r="BQA1" s="18"/>
      <c r="BQB1" s="18"/>
      <c r="BQC1" s="18"/>
      <c r="BQD1" s="18"/>
      <c r="BQE1" s="18"/>
      <c r="BQF1" s="18"/>
      <c r="BQG1" s="18"/>
      <c r="BQH1" s="18"/>
      <c r="BQI1" s="18"/>
      <c r="BQJ1" s="18"/>
      <c r="BQK1" s="18"/>
      <c r="BQL1" s="18"/>
      <c r="BQM1" s="18"/>
      <c r="BQN1" s="18"/>
      <c r="BQO1" s="18"/>
      <c r="BQP1" s="18"/>
      <c r="BQQ1" s="18"/>
      <c r="BQR1" s="18"/>
      <c r="BQS1" s="18"/>
      <c r="BQT1" s="18"/>
      <c r="BQU1" s="18"/>
      <c r="BQV1" s="18"/>
      <c r="BQW1" s="18"/>
      <c r="BQX1" s="18"/>
      <c r="BQY1" s="18"/>
      <c r="BQZ1" s="18"/>
      <c r="BRA1" s="18"/>
      <c r="BRB1" s="18"/>
      <c r="BRC1" s="18"/>
      <c r="BRD1" s="18"/>
      <c r="BRE1" s="18"/>
      <c r="BRF1" s="18"/>
      <c r="BRG1" s="18"/>
      <c r="BRH1" s="18"/>
      <c r="BRI1" s="18"/>
      <c r="BRJ1" s="18"/>
      <c r="BRK1" s="18"/>
      <c r="BRL1" s="18"/>
      <c r="BRM1" s="18"/>
      <c r="BRN1" s="18"/>
      <c r="BRO1" s="18"/>
      <c r="BRP1" s="18"/>
      <c r="BRQ1" s="18"/>
      <c r="BRR1" s="18"/>
      <c r="BRS1" s="18"/>
      <c r="BRT1" s="18"/>
      <c r="BRU1" s="18"/>
      <c r="BRV1" s="18"/>
      <c r="BRW1" s="18"/>
      <c r="BRX1" s="18"/>
      <c r="BRY1" s="18"/>
      <c r="BRZ1" s="18"/>
      <c r="BSA1" s="18"/>
      <c r="BSB1" s="18"/>
      <c r="BSC1" s="18"/>
      <c r="BSD1" s="18"/>
      <c r="BSE1" s="18"/>
      <c r="BSF1" s="18"/>
      <c r="BSG1" s="18"/>
      <c r="BSH1" s="18"/>
      <c r="BSI1" s="18"/>
      <c r="BSJ1" s="18"/>
      <c r="BSK1" s="18"/>
      <c r="BSL1" s="18"/>
      <c r="BSM1" s="18"/>
      <c r="BSN1" s="18"/>
      <c r="BSO1" s="18"/>
      <c r="BSP1" s="18"/>
      <c r="BSQ1" s="18"/>
      <c r="BSR1" s="18"/>
      <c r="BSS1" s="18"/>
      <c r="BST1" s="18"/>
      <c r="BSU1" s="18"/>
      <c r="BSV1" s="18"/>
      <c r="BSW1" s="18"/>
      <c r="BSX1" s="18"/>
      <c r="BSY1" s="18"/>
      <c r="BSZ1" s="18"/>
      <c r="BTA1" s="18"/>
      <c r="BTB1" s="18"/>
      <c r="BTC1" s="18"/>
      <c r="BTD1" s="18"/>
      <c r="BTE1" s="18"/>
      <c r="BTF1" s="18"/>
      <c r="BTG1" s="18"/>
      <c r="BTH1" s="18"/>
      <c r="BTI1" s="18"/>
      <c r="BTJ1" s="18"/>
      <c r="BTK1" s="18"/>
      <c r="BTL1" s="18"/>
      <c r="BTM1" s="18"/>
      <c r="BTN1" s="18"/>
      <c r="BTO1" s="18"/>
      <c r="BTP1" s="18"/>
      <c r="BTQ1" s="18"/>
      <c r="BTR1" s="18"/>
      <c r="BTS1" s="18"/>
      <c r="BTT1" s="18"/>
      <c r="BTU1" s="18"/>
      <c r="BTV1" s="18"/>
      <c r="BTW1" s="18"/>
      <c r="BTX1" s="18"/>
      <c r="BTY1" s="18"/>
      <c r="BTZ1" s="18"/>
      <c r="BUA1" s="18"/>
      <c r="BUB1" s="18"/>
      <c r="BUC1" s="18"/>
      <c r="BUD1" s="18"/>
      <c r="BUE1" s="18"/>
      <c r="BUF1" s="18"/>
      <c r="BUG1" s="18"/>
      <c r="BUH1" s="18"/>
      <c r="BUI1" s="18"/>
      <c r="BUJ1" s="18"/>
      <c r="BUK1" s="18"/>
      <c r="BUL1" s="18"/>
      <c r="BUM1" s="18"/>
      <c r="BUN1" s="18"/>
      <c r="BUO1" s="18"/>
      <c r="BUP1" s="18"/>
      <c r="BUQ1" s="18"/>
      <c r="BUR1" s="18"/>
      <c r="BUS1" s="18"/>
      <c r="BUT1" s="18"/>
      <c r="BUU1" s="18"/>
      <c r="BUV1" s="18"/>
      <c r="BUW1" s="18"/>
      <c r="BUX1" s="18"/>
      <c r="BUY1" s="18"/>
      <c r="BUZ1" s="18"/>
      <c r="BVA1" s="18"/>
      <c r="BVB1" s="18"/>
      <c r="BVC1" s="18"/>
      <c r="BVD1" s="18"/>
      <c r="BVE1" s="18"/>
      <c r="BVF1" s="18"/>
      <c r="BVG1" s="18"/>
      <c r="BVH1" s="18"/>
      <c r="BVI1" s="18"/>
      <c r="BVJ1" s="18"/>
      <c r="BVK1" s="18"/>
      <c r="BVL1" s="18"/>
      <c r="BVM1" s="18"/>
      <c r="BVN1" s="18"/>
      <c r="BVO1" s="18"/>
      <c r="BVP1" s="18"/>
      <c r="BVQ1" s="18"/>
      <c r="BVR1" s="18"/>
      <c r="BVS1" s="18"/>
      <c r="BVT1" s="18"/>
      <c r="BVU1" s="18"/>
      <c r="BVV1" s="18"/>
      <c r="BVW1" s="18"/>
      <c r="BVX1" s="18"/>
      <c r="BVY1" s="18"/>
      <c r="BVZ1" s="18"/>
      <c r="BWA1" s="18"/>
      <c r="BWB1" s="18"/>
      <c r="BWC1" s="18"/>
      <c r="BWD1" s="18"/>
      <c r="BWE1" s="18"/>
      <c r="BWF1" s="18"/>
      <c r="BWG1" s="18"/>
      <c r="BWH1" s="18"/>
      <c r="BWI1" s="18"/>
      <c r="BWJ1" s="18"/>
      <c r="BWK1" s="18"/>
      <c r="BWL1" s="18"/>
      <c r="BWM1" s="18"/>
      <c r="BWN1" s="18"/>
      <c r="BWO1" s="18"/>
      <c r="BWP1" s="18"/>
      <c r="BWQ1" s="18"/>
      <c r="BWR1" s="18"/>
      <c r="BWS1" s="18"/>
      <c r="BWT1" s="18"/>
      <c r="BWU1" s="18"/>
      <c r="BWV1" s="18"/>
      <c r="BWW1" s="18"/>
      <c r="BWX1" s="18"/>
      <c r="BWY1" s="18"/>
      <c r="BWZ1" s="18"/>
      <c r="BXA1" s="18"/>
      <c r="BXB1" s="18"/>
      <c r="BXC1" s="18"/>
      <c r="BXD1" s="18"/>
      <c r="BXE1" s="18"/>
      <c r="BXF1" s="18"/>
      <c r="BXG1" s="18"/>
      <c r="BXH1" s="18"/>
      <c r="BXI1" s="18"/>
      <c r="BXJ1" s="18"/>
      <c r="BXK1" s="18"/>
      <c r="BXL1" s="18"/>
      <c r="BXM1" s="18"/>
      <c r="BXN1" s="18"/>
      <c r="BXO1" s="18"/>
      <c r="BXP1" s="18"/>
      <c r="BXQ1" s="18"/>
      <c r="BXR1" s="18"/>
      <c r="BXS1" s="18"/>
      <c r="BXT1" s="18"/>
      <c r="BXU1" s="18"/>
      <c r="BXV1" s="18"/>
      <c r="BXW1" s="18"/>
      <c r="BXX1" s="18"/>
      <c r="BXY1" s="18"/>
      <c r="BXZ1" s="18"/>
      <c r="BYA1" s="18"/>
      <c r="BYB1" s="18"/>
      <c r="BYC1" s="18"/>
      <c r="BYD1" s="18"/>
      <c r="BYE1" s="18"/>
      <c r="BYF1" s="18"/>
      <c r="BYG1" s="18"/>
      <c r="BYH1" s="18"/>
      <c r="BYI1" s="18"/>
      <c r="BYJ1" s="18"/>
      <c r="BYK1" s="18"/>
      <c r="BYL1" s="18"/>
      <c r="BYM1" s="18"/>
      <c r="BYN1" s="18"/>
      <c r="BYO1" s="18"/>
      <c r="BYP1" s="18"/>
      <c r="BYQ1" s="18"/>
      <c r="BYR1" s="18"/>
      <c r="BYS1" s="18"/>
      <c r="BYT1" s="18"/>
      <c r="BYU1" s="18"/>
      <c r="BYV1" s="18"/>
      <c r="BYW1" s="18"/>
      <c r="BYX1" s="18"/>
      <c r="BYY1" s="18"/>
      <c r="BYZ1" s="18"/>
      <c r="BZA1" s="18"/>
      <c r="BZB1" s="18"/>
      <c r="BZC1" s="18"/>
      <c r="BZD1" s="18"/>
      <c r="BZE1" s="18"/>
      <c r="BZF1" s="18"/>
      <c r="BZG1" s="18"/>
      <c r="BZH1" s="18"/>
      <c r="BZI1" s="18"/>
      <c r="BZJ1" s="18"/>
      <c r="BZK1" s="18"/>
      <c r="BZL1" s="18"/>
      <c r="BZM1" s="18"/>
      <c r="BZN1" s="18"/>
      <c r="BZO1" s="18"/>
      <c r="BZP1" s="18"/>
      <c r="BZQ1" s="18"/>
      <c r="BZR1" s="18"/>
      <c r="BZS1" s="18"/>
      <c r="BZT1" s="18"/>
      <c r="BZU1" s="18"/>
      <c r="BZV1" s="18"/>
      <c r="BZW1" s="18"/>
      <c r="BZX1" s="18"/>
      <c r="BZY1" s="18"/>
      <c r="BZZ1" s="18"/>
      <c r="CAA1" s="18"/>
      <c r="CAB1" s="18"/>
      <c r="CAC1" s="18"/>
      <c r="CAD1" s="18"/>
      <c r="CAE1" s="18"/>
      <c r="CAF1" s="18"/>
      <c r="CAG1" s="18"/>
      <c r="CAH1" s="18"/>
      <c r="CAI1" s="18"/>
      <c r="CAJ1" s="18"/>
      <c r="CAK1" s="18"/>
      <c r="CAL1" s="18"/>
      <c r="CAM1" s="18"/>
      <c r="CAN1" s="18"/>
      <c r="CAO1" s="18"/>
      <c r="CAP1" s="18"/>
      <c r="CAQ1" s="18"/>
      <c r="CAR1" s="18"/>
      <c r="CAS1" s="18"/>
      <c r="CAT1" s="18"/>
      <c r="CAU1" s="18"/>
      <c r="CAV1" s="18"/>
      <c r="CAW1" s="18"/>
      <c r="CAX1" s="18"/>
      <c r="CAY1" s="18"/>
      <c r="CAZ1" s="18"/>
      <c r="CBA1" s="18"/>
      <c r="CBB1" s="18"/>
      <c r="CBC1" s="18"/>
      <c r="CBD1" s="18"/>
      <c r="CBE1" s="18"/>
      <c r="CBF1" s="18"/>
      <c r="CBG1" s="18"/>
      <c r="CBH1" s="18"/>
      <c r="CBI1" s="18"/>
      <c r="CBJ1" s="18"/>
      <c r="CBK1" s="18"/>
      <c r="CBL1" s="18"/>
      <c r="CBM1" s="18"/>
      <c r="CBN1" s="18"/>
      <c r="CBO1" s="18"/>
      <c r="CBP1" s="18"/>
      <c r="CBQ1" s="18"/>
      <c r="CBR1" s="18"/>
      <c r="CBS1" s="18"/>
      <c r="CBT1" s="18"/>
      <c r="CBU1" s="18"/>
      <c r="CBV1" s="18"/>
      <c r="CBW1" s="18"/>
      <c r="CBX1" s="18"/>
      <c r="CBY1" s="18"/>
      <c r="CBZ1" s="18"/>
      <c r="CCA1" s="18"/>
      <c r="CCB1" s="18"/>
      <c r="CCC1" s="18"/>
      <c r="CCD1" s="18"/>
      <c r="CCE1" s="18"/>
      <c r="CCF1" s="18"/>
      <c r="CCG1" s="18"/>
      <c r="CCH1" s="18"/>
      <c r="CCI1" s="18"/>
      <c r="CCJ1" s="18"/>
      <c r="CCK1" s="18"/>
      <c r="CCL1" s="18"/>
      <c r="CCM1" s="18"/>
      <c r="CCN1" s="18"/>
      <c r="CCO1" s="18"/>
      <c r="CCP1" s="18"/>
      <c r="CCQ1" s="18"/>
      <c r="CCR1" s="18"/>
      <c r="CCS1" s="18"/>
      <c r="CCT1" s="18"/>
      <c r="CCU1" s="18"/>
      <c r="CCV1" s="18"/>
      <c r="CCW1" s="18"/>
      <c r="CCX1" s="18"/>
      <c r="CCY1" s="18"/>
      <c r="CCZ1" s="18"/>
      <c r="CDA1" s="18"/>
      <c r="CDB1" s="18"/>
      <c r="CDC1" s="18"/>
      <c r="CDD1" s="18"/>
      <c r="CDE1" s="18"/>
      <c r="CDF1" s="18"/>
      <c r="CDG1" s="18"/>
      <c r="CDH1" s="18"/>
      <c r="CDI1" s="18"/>
      <c r="CDJ1" s="18"/>
      <c r="CDK1" s="18"/>
      <c r="CDL1" s="18"/>
      <c r="CDM1" s="18"/>
      <c r="CDN1" s="18"/>
      <c r="CDO1" s="18"/>
      <c r="CDP1" s="18"/>
      <c r="CDQ1" s="18"/>
      <c r="CDR1" s="18"/>
      <c r="CDS1" s="18"/>
      <c r="CDT1" s="18"/>
      <c r="CDU1" s="18"/>
      <c r="CDV1" s="18"/>
      <c r="CDW1" s="18"/>
      <c r="CDX1" s="18"/>
      <c r="CDY1" s="18"/>
      <c r="CDZ1" s="18"/>
      <c r="CEA1" s="18"/>
      <c r="CEB1" s="18"/>
      <c r="CEC1" s="18"/>
      <c r="CED1" s="18"/>
      <c r="CEE1" s="18"/>
      <c r="CEF1" s="18"/>
      <c r="CEG1" s="18"/>
      <c r="CEH1" s="18"/>
      <c r="CEI1" s="18"/>
      <c r="CEJ1" s="18"/>
      <c r="CEK1" s="18"/>
      <c r="CEL1" s="18"/>
      <c r="CEM1" s="18"/>
      <c r="CEN1" s="18"/>
      <c r="CEO1" s="18"/>
      <c r="CEP1" s="18"/>
      <c r="CEQ1" s="18"/>
      <c r="CER1" s="18"/>
      <c r="CES1" s="18"/>
      <c r="CET1" s="18"/>
      <c r="CEU1" s="18"/>
      <c r="CEV1" s="18"/>
      <c r="CEW1" s="18"/>
      <c r="CEX1" s="18"/>
      <c r="CEY1" s="18"/>
      <c r="CEZ1" s="18"/>
      <c r="CFA1" s="18"/>
      <c r="CFB1" s="18"/>
      <c r="CFC1" s="18"/>
      <c r="CFD1" s="18"/>
      <c r="CFE1" s="18"/>
      <c r="CFF1" s="18"/>
      <c r="CFG1" s="18"/>
      <c r="CFH1" s="18"/>
      <c r="CFI1" s="18"/>
      <c r="CFJ1" s="18"/>
      <c r="CFK1" s="18"/>
      <c r="CFL1" s="18"/>
      <c r="CFM1" s="18"/>
      <c r="CFN1" s="18"/>
      <c r="CFO1" s="18"/>
      <c r="CFP1" s="18"/>
      <c r="CFQ1" s="18"/>
      <c r="CFR1" s="18"/>
      <c r="CFS1" s="18"/>
      <c r="CFT1" s="18"/>
      <c r="CFU1" s="18"/>
      <c r="CFV1" s="18"/>
      <c r="CFW1" s="18"/>
      <c r="CFX1" s="18"/>
      <c r="CFY1" s="18"/>
      <c r="CFZ1" s="18"/>
      <c r="CGA1" s="18"/>
      <c r="CGB1" s="18"/>
      <c r="CGC1" s="18"/>
      <c r="CGD1" s="18"/>
      <c r="CGE1" s="18"/>
      <c r="CGF1" s="18"/>
      <c r="CGG1" s="18"/>
      <c r="CGH1" s="18"/>
      <c r="CGI1" s="18"/>
      <c r="CGJ1" s="18"/>
      <c r="CGK1" s="18"/>
      <c r="CGL1" s="18"/>
      <c r="CGM1" s="18"/>
      <c r="CGN1" s="18"/>
      <c r="CGO1" s="18"/>
      <c r="CGP1" s="18"/>
      <c r="CGQ1" s="18"/>
      <c r="CGR1" s="18"/>
      <c r="CGS1" s="18"/>
      <c r="CGT1" s="18"/>
      <c r="CGU1" s="18"/>
      <c r="CGV1" s="18"/>
      <c r="CGW1" s="18"/>
      <c r="CGX1" s="18"/>
      <c r="CGY1" s="18"/>
      <c r="CGZ1" s="18"/>
      <c r="CHA1" s="18"/>
      <c r="CHB1" s="18"/>
      <c r="CHC1" s="18"/>
      <c r="CHD1" s="18"/>
      <c r="CHE1" s="18"/>
      <c r="CHF1" s="18"/>
      <c r="CHG1" s="18"/>
      <c r="CHH1" s="18"/>
      <c r="CHI1" s="18"/>
      <c r="CHJ1" s="18"/>
      <c r="CHK1" s="18"/>
      <c r="CHL1" s="18"/>
      <c r="CHM1" s="18"/>
      <c r="CHN1" s="18"/>
      <c r="CHO1" s="18"/>
      <c r="CHP1" s="18"/>
      <c r="CHQ1" s="18"/>
      <c r="CHR1" s="18"/>
      <c r="CHS1" s="18"/>
      <c r="CHT1" s="18"/>
      <c r="CHU1" s="18"/>
      <c r="CHV1" s="18"/>
      <c r="CHW1" s="18"/>
      <c r="CHX1" s="18"/>
      <c r="CHY1" s="18"/>
      <c r="CHZ1" s="18"/>
      <c r="CIA1" s="18"/>
      <c r="CIB1" s="18"/>
      <c r="CIC1" s="18"/>
      <c r="CID1" s="18"/>
      <c r="CIE1" s="18"/>
      <c r="CIF1" s="18"/>
      <c r="CIG1" s="18"/>
      <c r="CIH1" s="18"/>
      <c r="CII1" s="18"/>
      <c r="CIJ1" s="18"/>
      <c r="CIK1" s="18"/>
      <c r="CIL1" s="18"/>
      <c r="CIM1" s="18"/>
      <c r="CIN1" s="18"/>
      <c r="CIO1" s="18"/>
      <c r="CIP1" s="18"/>
      <c r="CIQ1" s="18"/>
      <c r="CIR1" s="18"/>
      <c r="CIS1" s="18"/>
      <c r="CIT1" s="18"/>
      <c r="CIU1" s="18"/>
      <c r="CIV1" s="18"/>
      <c r="CIW1" s="18"/>
      <c r="CIX1" s="18"/>
      <c r="CIY1" s="18"/>
      <c r="CIZ1" s="18"/>
      <c r="CJA1" s="18"/>
      <c r="CJB1" s="18"/>
      <c r="CJC1" s="18"/>
      <c r="CJD1" s="18"/>
      <c r="CJE1" s="18"/>
      <c r="CJF1" s="18"/>
      <c r="CJG1" s="18"/>
      <c r="CJH1" s="18"/>
      <c r="CJI1" s="18"/>
      <c r="CJJ1" s="18"/>
      <c r="CJK1" s="18"/>
      <c r="CJL1" s="18"/>
      <c r="CJM1" s="18"/>
      <c r="CJN1" s="18"/>
      <c r="CJO1" s="18"/>
      <c r="CJP1" s="18"/>
      <c r="CJQ1" s="18"/>
      <c r="CJR1" s="18"/>
      <c r="CJS1" s="18"/>
      <c r="CJT1" s="18"/>
      <c r="CJU1" s="18"/>
      <c r="CJV1" s="18"/>
      <c r="CJW1" s="18"/>
      <c r="CJX1" s="18"/>
      <c r="CJY1" s="18"/>
      <c r="CJZ1" s="18"/>
      <c r="CKA1" s="18"/>
      <c r="CKB1" s="18"/>
      <c r="CKC1" s="18"/>
      <c r="CKD1" s="18"/>
      <c r="CKE1" s="18"/>
      <c r="CKF1" s="18"/>
      <c r="CKG1" s="18"/>
      <c r="CKH1" s="18"/>
      <c r="CKI1" s="18"/>
      <c r="CKJ1" s="18"/>
      <c r="CKK1" s="18"/>
      <c r="CKL1" s="18"/>
      <c r="CKM1" s="18"/>
      <c r="CKN1" s="18"/>
      <c r="CKO1" s="18"/>
      <c r="CKP1" s="18"/>
      <c r="CKQ1" s="18"/>
      <c r="CKR1" s="18"/>
      <c r="CKS1" s="18"/>
      <c r="CKT1" s="18"/>
      <c r="CKU1" s="18"/>
      <c r="CKV1" s="18"/>
      <c r="CKW1" s="18"/>
      <c r="CKX1" s="18"/>
      <c r="CKY1" s="18"/>
      <c r="CKZ1" s="18"/>
      <c r="CLA1" s="18"/>
      <c r="CLB1" s="18"/>
      <c r="CLC1" s="18"/>
      <c r="CLD1" s="18"/>
      <c r="CLE1" s="18"/>
      <c r="CLF1" s="18"/>
      <c r="CLG1" s="18"/>
      <c r="CLH1" s="18"/>
      <c r="CLI1" s="18"/>
      <c r="CLJ1" s="18"/>
      <c r="CLK1" s="18"/>
      <c r="CLL1" s="18"/>
      <c r="CLM1" s="18"/>
      <c r="CLN1" s="18"/>
      <c r="CLO1" s="18"/>
      <c r="CLP1" s="18"/>
      <c r="CLQ1" s="18"/>
      <c r="CLR1" s="18"/>
      <c r="CLS1" s="18"/>
      <c r="CLT1" s="18"/>
      <c r="CLU1" s="18"/>
      <c r="CLV1" s="18"/>
      <c r="CLW1" s="18"/>
      <c r="CLX1" s="18"/>
      <c r="CLY1" s="18"/>
      <c r="CLZ1" s="18"/>
      <c r="CMA1" s="18"/>
      <c r="CMB1" s="18"/>
      <c r="CMC1" s="18"/>
      <c r="CMD1" s="18"/>
      <c r="CME1" s="18"/>
      <c r="CMF1" s="18"/>
      <c r="CMG1" s="18"/>
      <c r="CMH1" s="18"/>
      <c r="CMI1" s="18"/>
      <c r="CMJ1" s="18"/>
      <c r="CMK1" s="18"/>
      <c r="CML1" s="18"/>
      <c r="CMM1" s="18"/>
      <c r="CMN1" s="18"/>
      <c r="CMO1" s="18"/>
      <c r="CMP1" s="18"/>
      <c r="CMQ1" s="18"/>
      <c r="CMR1" s="18"/>
      <c r="CMS1" s="18"/>
      <c r="CMT1" s="18"/>
      <c r="CMU1" s="18"/>
      <c r="CMV1" s="18"/>
      <c r="CMW1" s="18"/>
      <c r="CMX1" s="18"/>
      <c r="CMY1" s="18"/>
      <c r="CMZ1" s="18"/>
      <c r="CNA1" s="18"/>
      <c r="CNB1" s="18"/>
      <c r="CNC1" s="18"/>
      <c r="CND1" s="18"/>
      <c r="CNE1" s="18"/>
      <c r="CNF1" s="18"/>
      <c r="CNG1" s="18"/>
      <c r="CNH1" s="18"/>
      <c r="CNI1" s="18"/>
      <c r="CNJ1" s="18"/>
      <c r="CNK1" s="18"/>
      <c r="CNL1" s="18"/>
      <c r="CNM1" s="18"/>
      <c r="CNN1" s="18"/>
      <c r="CNO1" s="18"/>
      <c r="CNP1" s="18"/>
      <c r="CNQ1" s="18"/>
      <c r="CNR1" s="18"/>
      <c r="CNS1" s="18"/>
      <c r="CNT1" s="18"/>
      <c r="CNU1" s="18"/>
      <c r="CNV1" s="18"/>
      <c r="CNW1" s="18"/>
      <c r="CNX1" s="18"/>
      <c r="CNY1" s="18"/>
      <c r="CNZ1" s="18"/>
      <c r="COA1" s="18"/>
      <c r="COB1" s="18"/>
      <c r="COC1" s="18"/>
      <c r="COD1" s="18"/>
      <c r="COE1" s="18"/>
      <c r="COF1" s="18"/>
      <c r="COG1" s="18"/>
      <c r="COH1" s="18"/>
      <c r="COI1" s="18"/>
      <c r="COJ1" s="18"/>
      <c r="COK1" s="18"/>
      <c r="COL1" s="18"/>
      <c r="COM1" s="18"/>
      <c r="CON1" s="18"/>
      <c r="COO1" s="18"/>
      <c r="COP1" s="18"/>
      <c r="COQ1" s="18"/>
      <c r="COR1" s="18"/>
      <c r="COS1" s="18"/>
      <c r="COT1" s="18"/>
      <c r="COU1" s="18"/>
      <c r="COV1" s="18"/>
      <c r="COW1" s="18"/>
      <c r="COX1" s="18"/>
      <c r="COY1" s="18"/>
      <c r="COZ1" s="18"/>
      <c r="CPA1" s="18"/>
      <c r="CPB1" s="18"/>
      <c r="CPC1" s="18"/>
      <c r="CPD1" s="18"/>
      <c r="CPE1" s="18"/>
      <c r="CPF1" s="18"/>
      <c r="CPG1" s="18"/>
      <c r="CPH1" s="18"/>
      <c r="CPI1" s="18"/>
      <c r="CPJ1" s="18"/>
      <c r="CPK1" s="18"/>
      <c r="CPL1" s="18"/>
      <c r="CPM1" s="18"/>
      <c r="CPN1" s="18"/>
      <c r="CPO1" s="18"/>
      <c r="CPP1" s="18"/>
      <c r="CPQ1" s="18"/>
      <c r="CPR1" s="18"/>
      <c r="CPS1" s="18"/>
      <c r="CPT1" s="18"/>
      <c r="CPU1" s="18"/>
      <c r="CPV1" s="18"/>
      <c r="CPW1" s="18"/>
      <c r="CPX1" s="18"/>
      <c r="CPY1" s="18"/>
      <c r="CPZ1" s="18"/>
      <c r="CQA1" s="18"/>
      <c r="CQB1" s="18"/>
      <c r="CQC1" s="18"/>
      <c r="CQD1" s="18"/>
      <c r="CQE1" s="18"/>
      <c r="CQF1" s="18"/>
      <c r="CQG1" s="18"/>
      <c r="CQH1" s="18"/>
      <c r="CQI1" s="18"/>
      <c r="CQJ1" s="18"/>
      <c r="CQK1" s="18"/>
      <c r="CQL1" s="18"/>
      <c r="CQM1" s="18"/>
      <c r="CQN1" s="18"/>
      <c r="CQO1" s="18"/>
      <c r="CQP1" s="18"/>
      <c r="CQQ1" s="18"/>
      <c r="CQR1" s="18"/>
      <c r="CQS1" s="18"/>
      <c r="CQT1" s="18"/>
      <c r="CQU1" s="18"/>
      <c r="CQV1" s="18"/>
      <c r="CQW1" s="18"/>
      <c r="CQX1" s="18"/>
      <c r="CQY1" s="18"/>
      <c r="CQZ1" s="18"/>
      <c r="CRA1" s="18"/>
      <c r="CRB1" s="18"/>
      <c r="CRC1" s="18"/>
      <c r="CRD1" s="18"/>
      <c r="CRE1" s="18"/>
      <c r="CRF1" s="18"/>
      <c r="CRG1" s="18"/>
      <c r="CRH1" s="18"/>
      <c r="CRI1" s="18"/>
      <c r="CRJ1" s="18"/>
      <c r="CRK1" s="18"/>
      <c r="CRL1" s="18"/>
      <c r="CRM1" s="18"/>
      <c r="CRN1" s="18"/>
      <c r="CRO1" s="18"/>
      <c r="CRP1" s="18"/>
      <c r="CRQ1" s="18"/>
      <c r="CRR1" s="18"/>
      <c r="CRS1" s="18"/>
      <c r="CRT1" s="18"/>
      <c r="CRU1" s="18"/>
      <c r="CRV1" s="18"/>
      <c r="CRW1" s="18"/>
      <c r="CRX1" s="18"/>
      <c r="CRY1" s="18"/>
      <c r="CRZ1" s="18"/>
      <c r="CSA1" s="18"/>
      <c r="CSB1" s="18"/>
      <c r="CSC1" s="18"/>
      <c r="CSD1" s="18"/>
      <c r="CSE1" s="18"/>
      <c r="CSF1" s="18"/>
      <c r="CSG1" s="18"/>
      <c r="CSH1" s="18"/>
      <c r="CSI1" s="18"/>
      <c r="CSJ1" s="18"/>
      <c r="CSK1" s="18"/>
      <c r="CSL1" s="18"/>
      <c r="CSM1" s="18"/>
      <c r="CSN1" s="18"/>
      <c r="CSO1" s="18"/>
      <c r="CSP1" s="18"/>
      <c r="CSQ1" s="18"/>
      <c r="CSR1" s="18"/>
      <c r="CSS1" s="18"/>
      <c r="CST1" s="18"/>
      <c r="CSU1" s="18"/>
      <c r="CSV1" s="18"/>
      <c r="CSW1" s="18"/>
      <c r="CSX1" s="18"/>
      <c r="CSY1" s="18"/>
      <c r="CSZ1" s="18"/>
      <c r="CTA1" s="18"/>
      <c r="CTB1" s="18"/>
      <c r="CTC1" s="18"/>
      <c r="CTD1" s="18"/>
      <c r="CTE1" s="18"/>
      <c r="CTF1" s="18"/>
      <c r="CTG1" s="18"/>
      <c r="CTH1" s="18"/>
      <c r="CTI1" s="18"/>
      <c r="CTJ1" s="18"/>
      <c r="CTK1" s="18"/>
      <c r="CTL1" s="18"/>
      <c r="CTM1" s="18"/>
      <c r="CTN1" s="18"/>
      <c r="CTO1" s="18"/>
      <c r="CTP1" s="18"/>
      <c r="CTQ1" s="18"/>
      <c r="CTR1" s="18"/>
      <c r="CTS1" s="18"/>
      <c r="CTT1" s="18"/>
      <c r="CTU1" s="18"/>
      <c r="CTV1" s="18"/>
      <c r="CTW1" s="18"/>
      <c r="CTX1" s="18"/>
      <c r="CTY1" s="18"/>
      <c r="CTZ1" s="18"/>
      <c r="CUA1" s="18"/>
      <c r="CUB1" s="18"/>
      <c r="CUC1" s="18"/>
      <c r="CUD1" s="18"/>
      <c r="CUE1" s="18"/>
      <c r="CUF1" s="18"/>
      <c r="CUG1" s="18"/>
      <c r="CUH1" s="18"/>
      <c r="CUI1" s="18"/>
      <c r="CUJ1" s="18"/>
      <c r="CUK1" s="18"/>
      <c r="CUL1" s="18"/>
      <c r="CUM1" s="18"/>
      <c r="CUN1" s="18"/>
      <c r="CUO1" s="18"/>
      <c r="CUP1" s="18"/>
      <c r="CUQ1" s="18"/>
      <c r="CUR1" s="18"/>
      <c r="CUS1" s="18"/>
      <c r="CUT1" s="18"/>
      <c r="CUU1" s="18"/>
      <c r="CUV1" s="18"/>
      <c r="CUW1" s="18"/>
      <c r="CUX1" s="18"/>
      <c r="CUY1" s="18"/>
      <c r="CUZ1" s="18"/>
      <c r="CVA1" s="18"/>
      <c r="CVB1" s="18"/>
      <c r="CVC1" s="18"/>
      <c r="CVD1" s="18"/>
      <c r="CVE1" s="18"/>
      <c r="CVF1" s="18"/>
      <c r="CVG1" s="18"/>
      <c r="CVH1" s="18"/>
      <c r="CVI1" s="18"/>
      <c r="CVJ1" s="18"/>
      <c r="CVK1" s="18"/>
      <c r="CVL1" s="18"/>
      <c r="CVM1" s="18"/>
      <c r="CVN1" s="18"/>
      <c r="CVO1" s="18"/>
      <c r="CVP1" s="18"/>
      <c r="CVQ1" s="18"/>
      <c r="CVR1" s="18"/>
      <c r="CVS1" s="18"/>
      <c r="CVT1" s="18"/>
      <c r="CVU1" s="18"/>
      <c r="CVV1" s="18"/>
      <c r="CVW1" s="18"/>
      <c r="CVX1" s="18"/>
      <c r="CVY1" s="18"/>
      <c r="CVZ1" s="18"/>
      <c r="CWA1" s="18"/>
      <c r="CWB1" s="18"/>
      <c r="CWC1" s="18"/>
      <c r="CWD1" s="18"/>
      <c r="CWE1" s="18"/>
      <c r="CWF1" s="18"/>
      <c r="CWG1" s="18"/>
      <c r="CWH1" s="18"/>
      <c r="CWI1" s="18"/>
      <c r="CWJ1" s="18"/>
      <c r="CWK1" s="18"/>
      <c r="CWL1" s="18"/>
      <c r="CWM1" s="18"/>
      <c r="CWN1" s="18"/>
      <c r="CWO1" s="18"/>
      <c r="CWP1" s="18"/>
      <c r="CWQ1" s="18"/>
      <c r="CWR1" s="18"/>
      <c r="CWS1" s="18"/>
      <c r="CWT1" s="18"/>
      <c r="CWU1" s="18"/>
      <c r="CWV1" s="18"/>
      <c r="CWW1" s="18"/>
      <c r="CWX1" s="18"/>
      <c r="CWY1" s="18"/>
      <c r="CWZ1" s="18"/>
      <c r="CXA1" s="18"/>
      <c r="CXB1" s="18"/>
      <c r="CXC1" s="18"/>
      <c r="CXD1" s="18"/>
      <c r="CXE1" s="18"/>
      <c r="CXF1" s="18"/>
      <c r="CXG1" s="18"/>
      <c r="CXH1" s="18"/>
      <c r="CXI1" s="18"/>
      <c r="CXJ1" s="18"/>
      <c r="CXK1" s="18"/>
      <c r="CXL1" s="18"/>
      <c r="CXM1" s="18"/>
      <c r="CXN1" s="18"/>
      <c r="CXO1" s="18"/>
      <c r="CXP1" s="18"/>
      <c r="CXQ1" s="18"/>
      <c r="CXR1" s="18"/>
      <c r="CXS1" s="18"/>
      <c r="CXT1" s="18"/>
      <c r="CXU1" s="18"/>
      <c r="CXV1" s="18"/>
      <c r="CXW1" s="18"/>
      <c r="CXX1" s="18"/>
      <c r="CXY1" s="18"/>
      <c r="CXZ1" s="18"/>
      <c r="CYA1" s="18"/>
      <c r="CYB1" s="18"/>
      <c r="CYC1" s="18"/>
      <c r="CYD1" s="18"/>
      <c r="CYE1" s="18"/>
      <c r="CYF1" s="18"/>
      <c r="CYG1" s="18"/>
      <c r="CYH1" s="18"/>
      <c r="CYI1" s="18"/>
      <c r="CYJ1" s="18"/>
      <c r="CYK1" s="18"/>
      <c r="CYL1" s="18"/>
      <c r="CYM1" s="18"/>
      <c r="CYN1" s="18"/>
      <c r="CYO1" s="18"/>
      <c r="CYP1" s="18"/>
      <c r="CYQ1" s="18"/>
      <c r="CYR1" s="18"/>
      <c r="CYS1" s="18"/>
      <c r="CYT1" s="18"/>
      <c r="CYU1" s="18"/>
      <c r="CYV1" s="18"/>
      <c r="CYW1" s="18"/>
      <c r="CYX1" s="18"/>
      <c r="CYY1" s="18"/>
      <c r="CYZ1" s="18"/>
      <c r="CZA1" s="18"/>
      <c r="CZB1" s="18"/>
      <c r="CZC1" s="18"/>
      <c r="CZD1" s="18"/>
      <c r="CZE1" s="18"/>
      <c r="CZF1" s="18"/>
      <c r="CZG1" s="18"/>
      <c r="CZH1" s="18"/>
      <c r="CZI1" s="18"/>
      <c r="CZJ1" s="18"/>
      <c r="CZK1" s="18"/>
      <c r="CZL1" s="18"/>
      <c r="CZM1" s="18"/>
      <c r="CZN1" s="18"/>
      <c r="CZO1" s="18"/>
      <c r="CZP1" s="18"/>
      <c r="CZQ1" s="18"/>
      <c r="CZR1" s="18"/>
      <c r="CZS1" s="18"/>
      <c r="CZT1" s="18"/>
      <c r="CZU1" s="18"/>
      <c r="CZV1" s="18"/>
      <c r="CZW1" s="18"/>
      <c r="CZX1" s="18"/>
      <c r="CZY1" s="18"/>
      <c r="CZZ1" s="18"/>
      <c r="DAA1" s="18"/>
      <c r="DAB1" s="18"/>
      <c r="DAC1" s="18"/>
      <c r="DAD1" s="18"/>
      <c r="DAE1" s="18"/>
      <c r="DAF1" s="18"/>
      <c r="DAG1" s="18"/>
      <c r="DAH1" s="18"/>
      <c r="DAI1" s="18"/>
      <c r="DAJ1" s="18"/>
      <c r="DAK1" s="18"/>
      <c r="DAL1" s="18"/>
      <c r="DAM1" s="18"/>
      <c r="DAN1" s="18"/>
      <c r="DAO1" s="18"/>
      <c r="DAP1" s="18"/>
      <c r="DAQ1" s="18"/>
      <c r="DAR1" s="18"/>
      <c r="DAS1" s="18"/>
      <c r="DAT1" s="18"/>
      <c r="DAU1" s="18"/>
      <c r="DAV1" s="18"/>
      <c r="DAW1" s="18"/>
      <c r="DAX1" s="18"/>
      <c r="DAY1" s="18"/>
      <c r="DAZ1" s="18"/>
      <c r="DBA1" s="18"/>
      <c r="DBB1" s="18"/>
      <c r="DBC1" s="18"/>
      <c r="DBD1" s="18"/>
      <c r="DBE1" s="18"/>
      <c r="DBF1" s="18"/>
      <c r="DBG1" s="18"/>
      <c r="DBH1" s="18"/>
      <c r="DBI1" s="18"/>
      <c r="DBJ1" s="18"/>
      <c r="DBK1" s="18"/>
      <c r="DBL1" s="18"/>
      <c r="DBM1" s="18"/>
      <c r="DBN1" s="18"/>
      <c r="DBO1" s="18"/>
      <c r="DBP1" s="18"/>
      <c r="DBQ1" s="18"/>
      <c r="DBR1" s="18"/>
      <c r="DBS1" s="18"/>
      <c r="DBT1" s="18"/>
      <c r="DBU1" s="18"/>
      <c r="DBV1" s="18"/>
      <c r="DBW1" s="18"/>
      <c r="DBX1" s="18"/>
      <c r="DBY1" s="18"/>
      <c r="DBZ1" s="18"/>
      <c r="DCA1" s="18"/>
      <c r="DCB1" s="18"/>
      <c r="DCC1" s="18"/>
      <c r="DCD1" s="18"/>
      <c r="DCE1" s="18"/>
      <c r="DCF1" s="18"/>
      <c r="DCG1" s="18"/>
      <c r="DCH1" s="18"/>
      <c r="DCI1" s="18"/>
      <c r="DCJ1" s="18"/>
      <c r="DCK1" s="18"/>
      <c r="DCL1" s="18"/>
      <c r="DCM1" s="18"/>
      <c r="DCN1" s="18"/>
      <c r="DCO1" s="18"/>
      <c r="DCP1" s="18"/>
      <c r="DCQ1" s="18"/>
      <c r="DCR1" s="18"/>
      <c r="DCS1" s="18"/>
      <c r="DCT1" s="18"/>
      <c r="DCU1" s="18"/>
      <c r="DCV1" s="18"/>
      <c r="DCW1" s="18"/>
      <c r="DCX1" s="18"/>
      <c r="DCY1" s="18"/>
      <c r="DCZ1" s="18"/>
      <c r="DDA1" s="18"/>
      <c r="DDB1" s="18"/>
      <c r="DDC1" s="18"/>
      <c r="DDD1" s="18"/>
      <c r="DDE1" s="18"/>
      <c r="DDF1" s="18"/>
      <c r="DDG1" s="18"/>
      <c r="DDH1" s="18"/>
      <c r="DDI1" s="18"/>
      <c r="DDJ1" s="18"/>
      <c r="DDK1" s="18"/>
      <c r="DDL1" s="18"/>
      <c r="DDM1" s="18"/>
      <c r="DDN1" s="18"/>
      <c r="DDO1" s="18"/>
      <c r="DDP1" s="18"/>
      <c r="DDQ1" s="18"/>
      <c r="DDR1" s="18"/>
      <c r="DDS1" s="18"/>
      <c r="DDT1" s="18"/>
      <c r="DDU1" s="18"/>
      <c r="DDV1" s="18"/>
      <c r="DDW1" s="18"/>
      <c r="DDX1" s="18"/>
      <c r="DDY1" s="18"/>
      <c r="DDZ1" s="18"/>
      <c r="DEA1" s="18"/>
      <c r="DEB1" s="18"/>
      <c r="DEC1" s="18"/>
      <c r="DED1" s="18"/>
      <c r="DEE1" s="18"/>
      <c r="DEF1" s="18"/>
      <c r="DEG1" s="18"/>
      <c r="DEH1" s="18"/>
      <c r="DEI1" s="18"/>
      <c r="DEJ1" s="18"/>
      <c r="DEK1" s="18"/>
      <c r="DEL1" s="18"/>
      <c r="DEM1" s="18"/>
      <c r="DEN1" s="18"/>
      <c r="DEO1" s="18"/>
      <c r="DEP1" s="18"/>
      <c r="DEQ1" s="18"/>
      <c r="DER1" s="18"/>
      <c r="DES1" s="18"/>
      <c r="DET1" s="18"/>
      <c r="DEU1" s="18"/>
      <c r="DEV1" s="18"/>
      <c r="DEW1" s="18"/>
      <c r="DEX1" s="18"/>
      <c r="DEY1" s="18"/>
      <c r="DEZ1" s="18"/>
      <c r="DFA1" s="18"/>
      <c r="DFB1" s="18"/>
      <c r="DFC1" s="18"/>
      <c r="DFD1" s="18"/>
      <c r="DFE1" s="18"/>
      <c r="DFF1" s="18"/>
      <c r="DFG1" s="18"/>
      <c r="DFH1" s="18"/>
      <c r="DFI1" s="18"/>
      <c r="DFJ1" s="18"/>
      <c r="DFK1" s="18"/>
      <c r="DFL1" s="18"/>
      <c r="DFM1" s="18"/>
      <c r="DFN1" s="18"/>
      <c r="DFO1" s="18"/>
      <c r="DFP1" s="18"/>
      <c r="DFQ1" s="18"/>
      <c r="DFR1" s="18"/>
      <c r="DFS1" s="18"/>
      <c r="DFT1" s="18"/>
      <c r="DFU1" s="18"/>
      <c r="DFV1" s="18"/>
      <c r="DFW1" s="18"/>
      <c r="DFX1" s="18"/>
      <c r="DFY1" s="18"/>
      <c r="DFZ1" s="18"/>
      <c r="DGA1" s="18"/>
      <c r="DGB1" s="18"/>
      <c r="DGC1" s="18"/>
      <c r="DGD1" s="18"/>
      <c r="DGE1" s="18"/>
      <c r="DGF1" s="18"/>
      <c r="DGG1" s="18"/>
      <c r="DGH1" s="18"/>
      <c r="DGI1" s="18"/>
      <c r="DGJ1" s="18"/>
      <c r="DGK1" s="18"/>
      <c r="DGL1" s="18"/>
      <c r="DGM1" s="18"/>
      <c r="DGN1" s="18"/>
      <c r="DGO1" s="18"/>
      <c r="DGP1" s="18"/>
      <c r="DGQ1" s="18"/>
      <c r="DGR1" s="18"/>
      <c r="DGS1" s="18"/>
      <c r="DGT1" s="18"/>
      <c r="DGU1" s="18"/>
      <c r="DGV1" s="18"/>
      <c r="DGW1" s="18"/>
      <c r="DGX1" s="18"/>
      <c r="DGY1" s="18"/>
      <c r="DGZ1" s="18"/>
      <c r="DHA1" s="18"/>
      <c r="DHB1" s="18"/>
      <c r="DHC1" s="18"/>
      <c r="DHD1" s="18"/>
      <c r="DHE1" s="18"/>
      <c r="DHF1" s="18"/>
      <c r="DHG1" s="18"/>
      <c r="DHH1" s="18"/>
      <c r="DHI1" s="18"/>
      <c r="DHJ1" s="18"/>
      <c r="DHK1" s="18"/>
      <c r="DHL1" s="18"/>
      <c r="DHM1" s="18"/>
      <c r="DHN1" s="18"/>
      <c r="DHO1" s="18"/>
      <c r="DHP1" s="18"/>
      <c r="DHQ1" s="18"/>
      <c r="DHR1" s="18"/>
      <c r="DHS1" s="18"/>
      <c r="DHT1" s="18"/>
      <c r="DHU1" s="18"/>
      <c r="DHV1" s="18"/>
      <c r="DHW1" s="18"/>
      <c r="DHX1" s="18"/>
      <c r="DHY1" s="18"/>
      <c r="DHZ1" s="18"/>
      <c r="DIA1" s="18"/>
      <c r="DIB1" s="18"/>
      <c r="DIC1" s="18"/>
      <c r="DID1" s="18"/>
      <c r="DIE1" s="18"/>
      <c r="DIF1" s="18"/>
      <c r="DIG1" s="18"/>
      <c r="DIH1" s="18"/>
      <c r="DII1" s="18"/>
      <c r="DIJ1" s="18"/>
      <c r="DIK1" s="18"/>
      <c r="DIL1" s="18"/>
      <c r="DIM1" s="18"/>
      <c r="DIN1" s="18"/>
      <c r="DIO1" s="18"/>
      <c r="DIP1" s="18"/>
      <c r="DIQ1" s="18"/>
      <c r="DIR1" s="18"/>
      <c r="DIS1" s="18"/>
      <c r="DIT1" s="18"/>
      <c r="DIU1" s="18"/>
      <c r="DIV1" s="18"/>
      <c r="DIW1" s="18"/>
      <c r="DIX1" s="18"/>
      <c r="DIY1" s="18"/>
      <c r="DIZ1" s="18"/>
      <c r="DJA1" s="18"/>
      <c r="DJB1" s="18"/>
      <c r="DJC1" s="18"/>
      <c r="DJD1" s="18"/>
      <c r="DJE1" s="18"/>
      <c r="DJF1" s="18"/>
      <c r="DJG1" s="18"/>
      <c r="DJH1" s="18"/>
      <c r="DJI1" s="18"/>
      <c r="DJJ1" s="18"/>
      <c r="DJK1" s="18"/>
      <c r="DJL1" s="18"/>
      <c r="DJM1" s="18"/>
      <c r="DJN1" s="18"/>
      <c r="DJO1" s="18"/>
      <c r="DJP1" s="18"/>
      <c r="DJQ1" s="18"/>
      <c r="DJR1" s="18"/>
      <c r="DJS1" s="18"/>
      <c r="DJT1" s="18"/>
      <c r="DJU1" s="18"/>
      <c r="DJV1" s="18"/>
      <c r="DJW1" s="18"/>
      <c r="DJX1" s="18"/>
      <c r="DJY1" s="18"/>
      <c r="DJZ1" s="18"/>
      <c r="DKA1" s="18"/>
      <c r="DKB1" s="18"/>
      <c r="DKC1" s="18"/>
      <c r="DKD1" s="18"/>
      <c r="DKE1" s="18"/>
      <c r="DKF1" s="18"/>
      <c r="DKG1" s="18"/>
      <c r="DKH1" s="18"/>
      <c r="DKI1" s="18"/>
      <c r="DKJ1" s="18"/>
      <c r="DKK1" s="18"/>
      <c r="DKL1" s="18"/>
      <c r="DKM1" s="18"/>
      <c r="DKN1" s="18"/>
      <c r="DKO1" s="18"/>
      <c r="DKP1" s="18"/>
      <c r="DKQ1" s="18"/>
      <c r="DKR1" s="18"/>
      <c r="DKS1" s="18"/>
      <c r="DKT1" s="18"/>
      <c r="DKU1" s="18"/>
      <c r="DKV1" s="18"/>
      <c r="DKW1" s="18"/>
      <c r="DKX1" s="18"/>
      <c r="DKY1" s="18"/>
      <c r="DKZ1" s="18"/>
      <c r="DLA1" s="18"/>
      <c r="DLB1" s="18"/>
      <c r="DLC1" s="18"/>
      <c r="DLD1" s="18"/>
      <c r="DLE1" s="18"/>
      <c r="DLF1" s="18"/>
      <c r="DLG1" s="18"/>
      <c r="DLH1" s="18"/>
      <c r="DLI1" s="18"/>
      <c r="DLJ1" s="18"/>
      <c r="DLK1" s="18"/>
      <c r="DLL1" s="18"/>
      <c r="DLM1" s="18"/>
      <c r="DLN1" s="18"/>
      <c r="DLO1" s="18"/>
      <c r="DLP1" s="18"/>
      <c r="DLQ1" s="18"/>
      <c r="DLR1" s="18"/>
      <c r="DLS1" s="18"/>
      <c r="DLT1" s="18"/>
      <c r="DLU1" s="18"/>
      <c r="DLV1" s="18"/>
      <c r="DLW1" s="18"/>
      <c r="DLX1" s="18"/>
      <c r="DLY1" s="18"/>
      <c r="DLZ1" s="18"/>
      <c r="DMA1" s="18"/>
      <c r="DMB1" s="18"/>
      <c r="DMC1" s="18"/>
      <c r="DMD1" s="18"/>
      <c r="DME1" s="18"/>
      <c r="DMF1" s="18"/>
      <c r="DMG1" s="18"/>
      <c r="DMH1" s="18"/>
      <c r="DMI1" s="18"/>
      <c r="DMJ1" s="18"/>
      <c r="DMK1" s="18"/>
      <c r="DML1" s="18"/>
      <c r="DMM1" s="18"/>
      <c r="DMN1" s="18"/>
      <c r="DMO1" s="18"/>
      <c r="DMP1" s="18"/>
      <c r="DMQ1" s="18"/>
      <c r="DMR1" s="18"/>
      <c r="DMS1" s="18"/>
      <c r="DMT1" s="18"/>
      <c r="DMU1" s="18"/>
      <c r="DMV1" s="18"/>
      <c r="DMW1" s="18"/>
      <c r="DMX1" s="18"/>
      <c r="DMY1" s="18"/>
      <c r="DMZ1" s="18"/>
      <c r="DNA1" s="18"/>
      <c r="DNB1" s="18"/>
      <c r="DNC1" s="18"/>
      <c r="DND1" s="18"/>
      <c r="DNE1" s="18"/>
      <c r="DNF1" s="18"/>
      <c r="DNG1" s="18"/>
      <c r="DNH1" s="18"/>
      <c r="DNI1" s="18"/>
      <c r="DNJ1" s="18"/>
      <c r="DNK1" s="18"/>
      <c r="DNL1" s="18"/>
      <c r="DNM1" s="18"/>
      <c r="DNN1" s="18"/>
      <c r="DNO1" s="18"/>
      <c r="DNP1" s="18"/>
      <c r="DNQ1" s="18"/>
      <c r="DNR1" s="18"/>
      <c r="DNS1" s="18"/>
      <c r="DNT1" s="18"/>
      <c r="DNU1" s="18"/>
      <c r="DNV1" s="18"/>
      <c r="DNW1" s="18"/>
      <c r="DNX1" s="18"/>
      <c r="DNY1" s="18"/>
      <c r="DNZ1" s="18"/>
      <c r="DOA1" s="18"/>
      <c r="DOB1" s="18"/>
      <c r="DOC1" s="18"/>
      <c r="DOD1" s="18"/>
      <c r="DOE1" s="18"/>
      <c r="DOF1" s="18"/>
      <c r="DOG1" s="18"/>
      <c r="DOH1" s="18"/>
      <c r="DOI1" s="18"/>
      <c r="DOJ1" s="18"/>
      <c r="DOK1" s="18"/>
      <c r="DOL1" s="18"/>
      <c r="DOM1" s="18"/>
      <c r="DON1" s="18"/>
      <c r="DOO1" s="18"/>
      <c r="DOP1" s="18"/>
      <c r="DOQ1" s="18"/>
      <c r="DOR1" s="18"/>
      <c r="DOS1" s="18"/>
      <c r="DOT1" s="18"/>
      <c r="DOU1" s="18"/>
      <c r="DOV1" s="18"/>
      <c r="DOW1" s="18"/>
      <c r="DOX1" s="18"/>
      <c r="DOY1" s="18"/>
      <c r="DOZ1" s="18"/>
      <c r="DPA1" s="18"/>
      <c r="DPB1" s="18"/>
      <c r="DPC1" s="18"/>
      <c r="DPD1" s="18"/>
      <c r="DPE1" s="18"/>
      <c r="DPF1" s="18"/>
      <c r="DPG1" s="18"/>
      <c r="DPH1" s="18"/>
      <c r="DPI1" s="18"/>
      <c r="DPJ1" s="18"/>
      <c r="DPK1" s="18"/>
      <c r="DPL1" s="18"/>
      <c r="DPM1" s="18"/>
      <c r="DPN1" s="18"/>
      <c r="DPO1" s="18"/>
      <c r="DPP1" s="18"/>
      <c r="DPQ1" s="18"/>
      <c r="DPR1" s="18"/>
      <c r="DPS1" s="18"/>
      <c r="DPT1" s="18"/>
      <c r="DPU1" s="18"/>
      <c r="DPV1" s="18"/>
      <c r="DPW1" s="18"/>
      <c r="DPX1" s="18"/>
      <c r="DPY1" s="18"/>
      <c r="DPZ1" s="18"/>
      <c r="DQA1" s="18"/>
      <c r="DQB1" s="18"/>
      <c r="DQC1" s="18"/>
      <c r="DQD1" s="18"/>
      <c r="DQE1" s="18"/>
      <c r="DQF1" s="18"/>
      <c r="DQG1" s="18"/>
      <c r="DQH1" s="18"/>
      <c r="DQI1" s="18"/>
      <c r="DQJ1" s="18"/>
      <c r="DQK1" s="18"/>
      <c r="DQL1" s="18"/>
      <c r="DQM1" s="18"/>
      <c r="DQN1" s="18"/>
      <c r="DQO1" s="18"/>
      <c r="DQP1" s="18"/>
      <c r="DQQ1" s="18"/>
      <c r="DQR1" s="18"/>
      <c r="DQS1" s="18"/>
      <c r="DQT1" s="18"/>
      <c r="DQU1" s="18"/>
      <c r="DQV1" s="18"/>
      <c r="DQW1" s="18"/>
      <c r="DQX1" s="18"/>
      <c r="DQY1" s="18"/>
      <c r="DQZ1" s="18"/>
      <c r="DRA1" s="18"/>
      <c r="DRB1" s="18"/>
      <c r="DRC1" s="18"/>
      <c r="DRD1" s="18"/>
      <c r="DRE1" s="18"/>
      <c r="DRF1" s="18"/>
      <c r="DRG1" s="18"/>
      <c r="DRH1" s="18"/>
      <c r="DRI1" s="18"/>
      <c r="DRJ1" s="18"/>
      <c r="DRK1" s="18"/>
      <c r="DRL1" s="18"/>
      <c r="DRM1" s="18"/>
      <c r="DRN1" s="18"/>
      <c r="DRO1" s="18"/>
      <c r="DRP1" s="18"/>
      <c r="DRQ1" s="18"/>
      <c r="DRR1" s="18"/>
      <c r="DRS1" s="18"/>
      <c r="DRT1" s="18"/>
      <c r="DRU1" s="18"/>
      <c r="DRV1" s="18"/>
      <c r="DRW1" s="18"/>
      <c r="DRX1" s="18"/>
      <c r="DRY1" s="18"/>
      <c r="DRZ1" s="18"/>
      <c r="DSA1" s="18"/>
      <c r="DSB1" s="18"/>
      <c r="DSC1" s="18"/>
      <c r="DSD1" s="18"/>
      <c r="DSE1" s="18"/>
      <c r="DSF1" s="18"/>
      <c r="DSG1" s="18"/>
      <c r="DSH1" s="18"/>
      <c r="DSI1" s="18"/>
      <c r="DSJ1" s="18"/>
      <c r="DSK1" s="18"/>
      <c r="DSL1" s="18"/>
      <c r="DSM1" s="18"/>
      <c r="DSN1" s="18"/>
      <c r="DSO1" s="18"/>
      <c r="DSP1" s="18"/>
      <c r="DSQ1" s="18"/>
      <c r="DSR1" s="18"/>
      <c r="DSS1" s="18"/>
      <c r="DST1" s="18"/>
      <c r="DSU1" s="18"/>
      <c r="DSV1" s="18"/>
      <c r="DSW1" s="18"/>
      <c r="DSX1" s="18"/>
      <c r="DSY1" s="18"/>
      <c r="DSZ1" s="18"/>
      <c r="DTA1" s="18"/>
      <c r="DTB1" s="18"/>
      <c r="DTC1" s="18"/>
      <c r="DTD1" s="18"/>
      <c r="DTE1" s="18"/>
      <c r="DTF1" s="18"/>
      <c r="DTG1" s="18"/>
      <c r="DTH1" s="18"/>
      <c r="DTI1" s="18"/>
      <c r="DTJ1" s="18"/>
      <c r="DTK1" s="18"/>
      <c r="DTL1" s="18"/>
      <c r="DTM1" s="18"/>
      <c r="DTN1" s="18"/>
      <c r="DTO1" s="18"/>
      <c r="DTP1" s="18"/>
      <c r="DTQ1" s="18"/>
      <c r="DTR1" s="18"/>
      <c r="DTS1" s="18"/>
      <c r="DTT1" s="18"/>
      <c r="DTU1" s="18"/>
      <c r="DTV1" s="18"/>
      <c r="DTW1" s="18"/>
      <c r="DTX1" s="18"/>
      <c r="DTY1" s="18"/>
      <c r="DTZ1" s="18"/>
      <c r="DUA1" s="18"/>
      <c r="DUB1" s="18"/>
      <c r="DUC1" s="18"/>
      <c r="DUD1" s="18"/>
      <c r="DUE1" s="18"/>
      <c r="DUF1" s="18"/>
      <c r="DUG1" s="18"/>
      <c r="DUH1" s="18"/>
      <c r="DUI1" s="18"/>
      <c r="DUJ1" s="18"/>
      <c r="DUK1" s="18"/>
      <c r="DUL1" s="18"/>
      <c r="DUM1" s="18"/>
      <c r="DUN1" s="18"/>
      <c r="DUO1" s="18"/>
      <c r="DUP1" s="18"/>
      <c r="DUQ1" s="18"/>
      <c r="DUR1" s="18"/>
      <c r="DUS1" s="18"/>
      <c r="DUT1" s="18"/>
      <c r="DUU1" s="18"/>
      <c r="DUV1" s="18"/>
      <c r="DUW1" s="18"/>
      <c r="DUX1" s="18"/>
      <c r="DUY1" s="18"/>
      <c r="DUZ1" s="18"/>
      <c r="DVA1" s="18"/>
      <c r="DVB1" s="18"/>
      <c r="DVC1" s="18"/>
      <c r="DVD1" s="18"/>
      <c r="DVE1" s="18"/>
      <c r="DVF1" s="18"/>
      <c r="DVG1" s="18"/>
      <c r="DVH1" s="18"/>
      <c r="DVI1" s="18"/>
      <c r="DVJ1" s="18"/>
      <c r="DVK1" s="18"/>
      <c r="DVL1" s="18"/>
      <c r="DVM1" s="18"/>
      <c r="DVN1" s="18"/>
      <c r="DVO1" s="18"/>
      <c r="DVP1" s="18"/>
      <c r="DVQ1" s="18"/>
      <c r="DVR1" s="18"/>
      <c r="DVS1" s="18"/>
      <c r="DVT1" s="18"/>
      <c r="DVU1" s="18"/>
      <c r="DVV1" s="18"/>
      <c r="DVW1" s="18"/>
      <c r="DVX1" s="18"/>
      <c r="DVY1" s="18"/>
      <c r="DVZ1" s="18"/>
      <c r="DWA1" s="18"/>
      <c r="DWB1" s="18"/>
      <c r="DWC1" s="18"/>
      <c r="DWD1" s="18"/>
      <c r="DWE1" s="18"/>
      <c r="DWF1" s="18"/>
      <c r="DWG1" s="18"/>
      <c r="DWH1" s="18"/>
      <c r="DWI1" s="18"/>
      <c r="DWJ1" s="18"/>
      <c r="DWK1" s="18"/>
      <c r="DWL1" s="18"/>
      <c r="DWM1" s="18"/>
      <c r="DWN1" s="18"/>
      <c r="DWO1" s="18"/>
      <c r="DWP1" s="18"/>
      <c r="DWQ1" s="18"/>
      <c r="DWR1" s="18"/>
      <c r="DWS1" s="18"/>
      <c r="DWT1" s="18"/>
      <c r="DWU1" s="18"/>
      <c r="DWV1" s="18"/>
      <c r="DWW1" s="18"/>
      <c r="DWX1" s="18"/>
      <c r="DWY1" s="18"/>
      <c r="DWZ1" s="18"/>
      <c r="DXA1" s="18"/>
      <c r="DXB1" s="18"/>
      <c r="DXC1" s="18"/>
      <c r="DXD1" s="18"/>
      <c r="DXE1" s="18"/>
      <c r="DXF1" s="18"/>
      <c r="DXG1" s="18"/>
      <c r="DXH1" s="18"/>
      <c r="DXI1" s="18"/>
      <c r="DXJ1" s="18"/>
      <c r="DXK1" s="18"/>
      <c r="DXL1" s="18"/>
      <c r="DXM1" s="18"/>
      <c r="DXN1" s="18"/>
      <c r="DXO1" s="18"/>
      <c r="DXP1" s="18"/>
      <c r="DXQ1" s="18"/>
      <c r="DXR1" s="18"/>
      <c r="DXS1" s="18"/>
      <c r="DXT1" s="18"/>
      <c r="DXU1" s="18"/>
      <c r="DXV1" s="18"/>
      <c r="DXW1" s="18"/>
      <c r="DXX1" s="18"/>
      <c r="DXY1" s="18"/>
      <c r="DXZ1" s="18"/>
      <c r="DYA1" s="18"/>
      <c r="DYB1" s="18"/>
      <c r="DYC1" s="18"/>
      <c r="DYD1" s="18"/>
      <c r="DYE1" s="18"/>
      <c r="DYF1" s="18"/>
      <c r="DYG1" s="18"/>
      <c r="DYH1" s="18"/>
      <c r="DYI1" s="18"/>
      <c r="DYJ1" s="18"/>
      <c r="DYK1" s="18"/>
      <c r="DYL1" s="18"/>
      <c r="DYM1" s="18"/>
      <c r="DYN1" s="18"/>
      <c r="DYO1" s="18"/>
      <c r="DYP1" s="18"/>
      <c r="DYQ1" s="18"/>
      <c r="DYR1" s="18"/>
      <c r="DYS1" s="18"/>
      <c r="DYT1" s="18"/>
      <c r="DYU1" s="18"/>
      <c r="DYV1" s="18"/>
      <c r="DYW1" s="18"/>
      <c r="DYX1" s="18"/>
      <c r="DYY1" s="18"/>
      <c r="DYZ1" s="18"/>
      <c r="DZA1" s="18"/>
      <c r="DZB1" s="18"/>
      <c r="DZC1" s="18"/>
      <c r="DZD1" s="18"/>
      <c r="DZE1" s="18"/>
      <c r="DZF1" s="18"/>
      <c r="DZG1" s="18"/>
      <c r="DZH1" s="18"/>
      <c r="DZI1" s="18"/>
      <c r="DZJ1" s="18"/>
      <c r="DZK1" s="18"/>
      <c r="DZL1" s="18"/>
      <c r="DZM1" s="18"/>
      <c r="DZN1" s="18"/>
      <c r="DZO1" s="18"/>
      <c r="DZP1" s="18"/>
      <c r="DZQ1" s="18"/>
      <c r="DZR1" s="18"/>
      <c r="DZS1" s="18"/>
      <c r="DZT1" s="18"/>
      <c r="DZU1" s="18"/>
      <c r="DZV1" s="18"/>
      <c r="DZW1" s="18"/>
      <c r="DZX1" s="18"/>
      <c r="DZY1" s="18"/>
      <c r="DZZ1" s="18"/>
      <c r="EAA1" s="18"/>
      <c r="EAB1" s="18"/>
      <c r="EAC1" s="18"/>
      <c r="EAD1" s="18"/>
      <c r="EAE1" s="18"/>
      <c r="EAF1" s="18"/>
      <c r="EAG1" s="18"/>
      <c r="EAH1" s="18"/>
      <c r="EAI1" s="18"/>
      <c r="EAJ1" s="18"/>
      <c r="EAK1" s="18"/>
      <c r="EAL1" s="18"/>
      <c r="EAM1" s="18"/>
      <c r="EAN1" s="18"/>
      <c r="EAO1" s="18"/>
      <c r="EAP1" s="18"/>
      <c r="EAQ1" s="18"/>
      <c r="EAR1" s="18"/>
      <c r="EAS1" s="18"/>
      <c r="EAT1" s="18"/>
      <c r="EAU1" s="18"/>
      <c r="EAV1" s="18"/>
      <c r="EAW1" s="18"/>
      <c r="EAX1" s="18"/>
      <c r="EAY1" s="18"/>
      <c r="EAZ1" s="18"/>
      <c r="EBA1" s="18"/>
      <c r="EBB1" s="18"/>
      <c r="EBC1" s="18"/>
      <c r="EBD1" s="18"/>
      <c r="EBE1" s="18"/>
      <c r="EBF1" s="18"/>
      <c r="EBG1" s="18"/>
      <c r="EBH1" s="18"/>
      <c r="EBI1" s="18"/>
      <c r="EBJ1" s="18"/>
      <c r="EBK1" s="18"/>
      <c r="EBL1" s="18"/>
      <c r="EBM1" s="18"/>
      <c r="EBN1" s="18"/>
      <c r="EBO1" s="18"/>
      <c r="EBP1" s="18"/>
      <c r="EBQ1" s="18"/>
      <c r="EBR1" s="18"/>
      <c r="EBS1" s="18"/>
      <c r="EBT1" s="18"/>
      <c r="EBU1" s="18"/>
      <c r="EBV1" s="18"/>
      <c r="EBW1" s="18"/>
      <c r="EBX1" s="18"/>
      <c r="EBY1" s="18"/>
      <c r="EBZ1" s="18"/>
      <c r="ECA1" s="18"/>
      <c r="ECB1" s="18"/>
      <c r="ECC1" s="18"/>
      <c r="ECD1" s="18"/>
      <c r="ECE1" s="18"/>
      <c r="ECF1" s="18"/>
      <c r="ECG1" s="18"/>
      <c r="ECH1" s="18"/>
      <c r="ECI1" s="18"/>
      <c r="ECJ1" s="18"/>
      <c r="ECK1" s="18"/>
      <c r="ECL1" s="18"/>
      <c r="ECM1" s="18"/>
      <c r="ECN1" s="18"/>
      <c r="ECO1" s="18"/>
      <c r="ECP1" s="18"/>
      <c r="ECQ1" s="18"/>
      <c r="ECR1" s="18"/>
      <c r="ECS1" s="18"/>
      <c r="ECT1" s="18"/>
      <c r="ECU1" s="18"/>
      <c r="ECV1" s="18"/>
      <c r="ECW1" s="18"/>
      <c r="ECX1" s="18"/>
      <c r="ECY1" s="18"/>
      <c r="ECZ1" s="18"/>
      <c r="EDA1" s="18"/>
      <c r="EDB1" s="18"/>
      <c r="EDC1" s="18"/>
      <c r="EDD1" s="18"/>
      <c r="EDE1" s="18"/>
      <c r="EDF1" s="18"/>
      <c r="EDG1" s="18"/>
      <c r="EDH1" s="18"/>
      <c r="EDI1" s="18"/>
      <c r="EDJ1" s="18"/>
      <c r="EDK1" s="18"/>
      <c r="EDL1" s="18"/>
      <c r="EDM1" s="18"/>
      <c r="EDN1" s="18"/>
      <c r="EDO1" s="18"/>
      <c r="EDP1" s="18"/>
      <c r="EDQ1" s="18"/>
      <c r="EDR1" s="18"/>
      <c r="EDS1" s="18"/>
      <c r="EDT1" s="18"/>
      <c r="EDU1" s="18"/>
      <c r="EDV1" s="18"/>
      <c r="EDW1" s="18"/>
      <c r="EDX1" s="18"/>
      <c r="EDY1" s="18"/>
      <c r="EDZ1" s="18"/>
      <c r="EEA1" s="18"/>
      <c r="EEB1" s="18"/>
      <c r="EEC1" s="18"/>
      <c r="EED1" s="18"/>
      <c r="EEE1" s="18"/>
      <c r="EEF1" s="18"/>
      <c r="EEG1" s="18"/>
      <c r="EEH1" s="18"/>
      <c r="EEI1" s="18"/>
      <c r="EEJ1" s="18"/>
      <c r="EEK1" s="18"/>
      <c r="EEL1" s="18"/>
      <c r="EEM1" s="18"/>
      <c r="EEN1" s="18"/>
      <c r="EEO1" s="18"/>
      <c r="EEP1" s="18"/>
      <c r="EEQ1" s="18"/>
      <c r="EER1" s="18"/>
      <c r="EES1" s="18"/>
      <c r="EET1" s="18"/>
      <c r="EEU1" s="18"/>
      <c r="EEV1" s="18"/>
      <c r="EEW1" s="18"/>
      <c r="EEX1" s="18"/>
      <c r="EEY1" s="18"/>
      <c r="EEZ1" s="18"/>
      <c r="EFA1" s="18"/>
      <c r="EFB1" s="18"/>
      <c r="EFC1" s="18"/>
      <c r="EFD1" s="18"/>
      <c r="EFE1" s="18"/>
      <c r="EFF1" s="18"/>
      <c r="EFG1" s="18"/>
      <c r="EFH1" s="18"/>
      <c r="EFI1" s="18"/>
      <c r="EFJ1" s="18"/>
      <c r="EFK1" s="18"/>
      <c r="EFL1" s="18"/>
      <c r="EFM1" s="18"/>
      <c r="EFN1" s="18"/>
      <c r="EFO1" s="18"/>
      <c r="EFP1" s="18"/>
      <c r="EFQ1" s="18"/>
      <c r="EFR1" s="18"/>
      <c r="EFS1" s="18"/>
      <c r="EFT1" s="18"/>
      <c r="EFU1" s="18"/>
      <c r="EFV1" s="18"/>
      <c r="EFW1" s="18"/>
      <c r="EFX1" s="18"/>
      <c r="EFY1" s="18"/>
      <c r="EFZ1" s="18"/>
      <c r="EGA1" s="18"/>
      <c r="EGB1" s="18"/>
      <c r="EGC1" s="18"/>
      <c r="EGD1" s="18"/>
      <c r="EGE1" s="18"/>
      <c r="EGF1" s="18"/>
      <c r="EGG1" s="18"/>
      <c r="EGH1" s="18"/>
      <c r="EGI1" s="18"/>
      <c r="EGJ1" s="18"/>
      <c r="EGK1" s="18"/>
      <c r="EGL1" s="18"/>
      <c r="EGM1" s="18"/>
      <c r="EGN1" s="18"/>
      <c r="EGO1" s="18"/>
      <c r="EGP1" s="18"/>
      <c r="EGQ1" s="18"/>
      <c r="EGR1" s="18"/>
      <c r="EGS1" s="18"/>
      <c r="EGT1" s="18"/>
      <c r="EGU1" s="18"/>
      <c r="EGV1" s="18"/>
      <c r="EGW1" s="18"/>
      <c r="EGX1" s="18"/>
      <c r="EGY1" s="18"/>
      <c r="EGZ1" s="18"/>
      <c r="EHA1" s="18"/>
      <c r="EHB1" s="18"/>
      <c r="EHC1" s="18"/>
      <c r="EHD1" s="18"/>
      <c r="EHE1" s="18"/>
      <c r="EHF1" s="18"/>
      <c r="EHG1" s="18"/>
      <c r="EHH1" s="18"/>
      <c r="EHI1" s="18"/>
      <c r="EHJ1" s="18"/>
      <c r="EHK1" s="18"/>
      <c r="EHL1" s="18"/>
      <c r="EHM1" s="18"/>
      <c r="EHN1" s="18"/>
      <c r="EHO1" s="18"/>
      <c r="EHP1" s="18"/>
      <c r="EHQ1" s="18"/>
      <c r="EHR1" s="18"/>
      <c r="EHS1" s="18"/>
      <c r="EHT1" s="18"/>
      <c r="EHU1" s="18"/>
      <c r="EHV1" s="18"/>
      <c r="EHW1" s="18"/>
      <c r="EHX1" s="18"/>
      <c r="EHY1" s="18"/>
      <c r="EHZ1" s="18"/>
      <c r="EIA1" s="18"/>
      <c r="EIB1" s="18"/>
      <c r="EIC1" s="18"/>
      <c r="EID1" s="18"/>
      <c r="EIE1" s="18"/>
      <c r="EIF1" s="18"/>
      <c r="EIG1" s="18"/>
      <c r="EIH1" s="18"/>
      <c r="EII1" s="18"/>
      <c r="EIJ1" s="18"/>
      <c r="EIK1" s="18"/>
      <c r="EIL1" s="18"/>
      <c r="EIM1" s="18"/>
      <c r="EIN1" s="18"/>
      <c r="EIO1" s="18"/>
      <c r="EIP1" s="18"/>
      <c r="EIQ1" s="18"/>
      <c r="EIR1" s="18"/>
      <c r="EIS1" s="18"/>
      <c r="EIT1" s="18"/>
      <c r="EIU1" s="18"/>
      <c r="EIV1" s="18"/>
      <c r="EIW1" s="18"/>
      <c r="EIX1" s="18"/>
      <c r="EIY1" s="18"/>
      <c r="EIZ1" s="18"/>
      <c r="EJA1" s="18"/>
      <c r="EJB1" s="18"/>
      <c r="EJC1" s="18"/>
      <c r="EJD1" s="18"/>
      <c r="EJE1" s="18"/>
      <c r="EJF1" s="18"/>
      <c r="EJG1" s="18"/>
      <c r="EJH1" s="18"/>
      <c r="EJI1" s="18"/>
      <c r="EJJ1" s="18"/>
      <c r="EJK1" s="18"/>
      <c r="EJL1" s="18"/>
      <c r="EJM1" s="18"/>
      <c r="EJN1" s="18"/>
      <c r="EJO1" s="18"/>
      <c r="EJP1" s="18"/>
      <c r="EJQ1" s="18"/>
      <c r="EJR1" s="18"/>
      <c r="EJS1" s="18"/>
      <c r="EJT1" s="18"/>
      <c r="EJU1" s="18"/>
      <c r="EJV1" s="18"/>
      <c r="EJW1" s="18"/>
      <c r="EJX1" s="18"/>
      <c r="EJY1" s="18"/>
      <c r="EJZ1" s="18"/>
      <c r="EKA1" s="18"/>
      <c r="EKB1" s="18"/>
      <c r="EKC1" s="18"/>
      <c r="EKD1" s="18"/>
      <c r="EKE1" s="18"/>
      <c r="EKF1" s="18"/>
      <c r="EKG1" s="18"/>
      <c r="EKH1" s="18"/>
      <c r="EKI1" s="18"/>
      <c r="EKJ1" s="18"/>
      <c r="EKK1" s="18"/>
      <c r="EKL1" s="18"/>
      <c r="EKM1" s="18"/>
      <c r="EKN1" s="18"/>
      <c r="EKO1" s="18"/>
      <c r="EKP1" s="18"/>
      <c r="EKQ1" s="18"/>
      <c r="EKR1" s="18"/>
      <c r="EKS1" s="18"/>
      <c r="EKT1" s="18"/>
      <c r="EKU1" s="18"/>
      <c r="EKV1" s="18"/>
      <c r="EKW1" s="18"/>
      <c r="EKX1" s="18"/>
      <c r="EKY1" s="18"/>
      <c r="EKZ1" s="18"/>
      <c r="ELA1" s="18"/>
      <c r="ELB1" s="18"/>
      <c r="ELC1" s="18"/>
      <c r="ELD1" s="18"/>
      <c r="ELE1" s="18"/>
      <c r="ELF1" s="18"/>
      <c r="ELG1" s="18"/>
      <c r="ELH1" s="18"/>
      <c r="ELI1" s="18"/>
      <c r="ELJ1" s="18"/>
      <c r="ELK1" s="18"/>
      <c r="ELL1" s="18"/>
      <c r="ELM1" s="18"/>
      <c r="ELN1" s="18"/>
      <c r="ELO1" s="18"/>
      <c r="ELP1" s="18"/>
      <c r="ELQ1" s="18"/>
      <c r="ELR1" s="18"/>
      <c r="ELS1" s="18"/>
      <c r="ELT1" s="18"/>
      <c r="ELU1" s="18"/>
      <c r="ELV1" s="18"/>
      <c r="ELW1" s="18"/>
      <c r="ELX1" s="18"/>
      <c r="ELY1" s="18"/>
      <c r="ELZ1" s="18"/>
      <c r="EMA1" s="18"/>
      <c r="EMB1" s="18"/>
      <c r="EMC1" s="18"/>
      <c r="EMD1" s="18"/>
      <c r="EME1" s="18"/>
      <c r="EMF1" s="18"/>
      <c r="EMG1" s="18"/>
      <c r="EMH1" s="18"/>
      <c r="EMI1" s="18"/>
      <c r="EMJ1" s="18"/>
      <c r="EMK1" s="18"/>
      <c r="EML1" s="18"/>
      <c r="EMM1" s="18"/>
      <c r="EMN1" s="18"/>
      <c r="EMO1" s="18"/>
      <c r="EMP1" s="18"/>
      <c r="EMQ1" s="18"/>
      <c r="EMR1" s="18"/>
      <c r="EMS1" s="18"/>
      <c r="EMT1" s="18"/>
      <c r="EMU1" s="18"/>
      <c r="EMV1" s="18"/>
      <c r="EMW1" s="18"/>
      <c r="EMX1" s="18"/>
      <c r="EMY1" s="18"/>
      <c r="EMZ1" s="18"/>
      <c r="ENA1" s="18"/>
      <c r="ENB1" s="18"/>
      <c r="ENC1" s="18"/>
      <c r="END1" s="18"/>
      <c r="ENE1" s="18"/>
      <c r="ENF1" s="18"/>
      <c r="ENG1" s="18"/>
      <c r="ENH1" s="18"/>
      <c r="ENI1" s="18"/>
      <c r="ENJ1" s="18"/>
      <c r="ENK1" s="18"/>
      <c r="ENL1" s="18"/>
      <c r="ENM1" s="18"/>
      <c r="ENN1" s="18"/>
      <c r="ENO1" s="18"/>
      <c r="ENP1" s="18"/>
      <c r="ENQ1" s="18"/>
      <c r="ENR1" s="18"/>
      <c r="ENS1" s="18"/>
      <c r="ENT1" s="18"/>
      <c r="ENU1" s="18"/>
      <c r="ENV1" s="18"/>
      <c r="ENW1" s="18"/>
      <c r="ENX1" s="18"/>
      <c r="ENY1" s="18"/>
      <c r="ENZ1" s="18"/>
      <c r="EOA1" s="18"/>
      <c r="EOB1" s="18"/>
      <c r="EOC1" s="18"/>
      <c r="EOD1" s="18"/>
      <c r="EOE1" s="18"/>
      <c r="EOF1" s="18"/>
      <c r="EOG1" s="18"/>
      <c r="EOH1" s="18"/>
      <c r="EOI1" s="18"/>
      <c r="EOJ1" s="18"/>
      <c r="EOK1" s="18"/>
      <c r="EOL1" s="18"/>
      <c r="EOM1" s="18"/>
      <c r="EON1" s="18"/>
      <c r="EOO1" s="18"/>
      <c r="EOP1" s="18"/>
      <c r="EOQ1" s="18"/>
      <c r="EOR1" s="18"/>
      <c r="EOS1" s="18"/>
      <c r="EOT1" s="18"/>
      <c r="EOU1" s="18"/>
      <c r="EOV1" s="18"/>
      <c r="EOW1" s="18"/>
      <c r="EOX1" s="18"/>
      <c r="EOY1" s="18"/>
      <c r="EOZ1" s="18"/>
      <c r="EPA1" s="18"/>
      <c r="EPB1" s="18"/>
      <c r="EPC1" s="18"/>
      <c r="EPD1" s="18"/>
      <c r="EPE1" s="18"/>
      <c r="EPF1" s="18"/>
      <c r="EPG1" s="18"/>
      <c r="EPH1" s="18"/>
      <c r="EPI1" s="18"/>
      <c r="EPJ1" s="18"/>
      <c r="EPK1" s="18"/>
      <c r="EPL1" s="18"/>
      <c r="EPM1" s="18"/>
      <c r="EPN1" s="18"/>
      <c r="EPO1" s="18"/>
      <c r="EPP1" s="18"/>
      <c r="EPQ1" s="18"/>
      <c r="EPR1" s="18"/>
      <c r="EPS1" s="18"/>
      <c r="EPT1" s="18"/>
      <c r="EPU1" s="18"/>
      <c r="EPV1" s="18"/>
      <c r="EPW1" s="18"/>
      <c r="EPX1" s="18"/>
      <c r="EPY1" s="18"/>
      <c r="EPZ1" s="18"/>
      <c r="EQA1" s="18"/>
      <c r="EQB1" s="18"/>
      <c r="EQC1" s="18"/>
      <c r="EQD1" s="18"/>
      <c r="EQE1" s="18"/>
      <c r="EQF1" s="18"/>
      <c r="EQG1" s="18"/>
      <c r="EQH1" s="18"/>
      <c r="EQI1" s="18"/>
      <c r="EQJ1" s="18"/>
      <c r="EQK1" s="18"/>
      <c r="EQL1" s="18"/>
      <c r="EQM1" s="18"/>
      <c r="EQN1" s="18"/>
      <c r="EQO1" s="18"/>
      <c r="EQP1" s="18"/>
      <c r="EQQ1" s="18"/>
      <c r="EQR1" s="18"/>
      <c r="EQS1" s="18"/>
      <c r="EQT1" s="18"/>
      <c r="EQU1" s="18"/>
      <c r="EQV1" s="18"/>
      <c r="EQW1" s="18"/>
      <c r="EQX1" s="18"/>
      <c r="EQY1" s="18"/>
      <c r="EQZ1" s="18"/>
      <c r="ERA1" s="18"/>
      <c r="ERB1" s="18"/>
      <c r="ERC1" s="18"/>
      <c r="ERD1" s="18"/>
      <c r="ERE1" s="18"/>
      <c r="ERF1" s="18"/>
      <c r="ERG1" s="18"/>
      <c r="ERH1" s="18"/>
      <c r="ERI1" s="18"/>
      <c r="ERJ1" s="18"/>
      <c r="ERK1" s="18"/>
      <c r="ERL1" s="18"/>
      <c r="ERM1" s="18"/>
      <c r="ERN1" s="18"/>
      <c r="ERO1" s="18"/>
      <c r="ERP1" s="18"/>
      <c r="ERQ1" s="18"/>
      <c r="ERR1" s="18"/>
      <c r="ERS1" s="18"/>
      <c r="ERT1" s="18"/>
      <c r="ERU1" s="18"/>
      <c r="ERV1" s="18"/>
      <c r="ERW1" s="18"/>
      <c r="ERX1" s="18"/>
      <c r="ERY1" s="18"/>
      <c r="ERZ1" s="18"/>
      <c r="ESA1" s="18"/>
      <c r="ESB1" s="18"/>
      <c r="ESC1" s="18"/>
      <c r="ESD1" s="18"/>
      <c r="ESE1" s="18"/>
      <c r="ESF1" s="18"/>
      <c r="ESG1" s="18"/>
      <c r="ESH1" s="18"/>
      <c r="ESI1" s="18"/>
      <c r="ESJ1" s="18"/>
      <c r="ESK1" s="18"/>
      <c r="ESL1" s="18"/>
      <c r="ESM1" s="18"/>
      <c r="ESN1" s="18"/>
      <c r="ESO1" s="18"/>
      <c r="ESP1" s="18"/>
      <c r="ESQ1" s="18"/>
      <c r="ESR1" s="18"/>
      <c r="ESS1" s="18"/>
      <c r="EST1" s="18"/>
      <c r="ESU1" s="18"/>
      <c r="ESV1" s="18"/>
      <c r="ESW1" s="18"/>
      <c r="ESX1" s="18"/>
      <c r="ESY1" s="18"/>
      <c r="ESZ1" s="18"/>
      <c r="ETA1" s="18"/>
      <c r="ETB1" s="18"/>
      <c r="ETC1" s="18"/>
      <c r="ETD1" s="18"/>
      <c r="ETE1" s="18"/>
      <c r="ETF1" s="18"/>
      <c r="ETG1" s="18"/>
      <c r="ETH1" s="18"/>
      <c r="ETI1" s="18"/>
      <c r="ETJ1" s="18"/>
      <c r="ETK1" s="18"/>
      <c r="ETL1" s="18"/>
      <c r="ETM1" s="18"/>
      <c r="ETN1" s="18"/>
      <c r="ETO1" s="18"/>
      <c r="ETP1" s="18"/>
      <c r="ETQ1" s="18"/>
      <c r="ETR1" s="18"/>
      <c r="ETS1" s="18"/>
      <c r="ETT1" s="18"/>
      <c r="ETU1" s="18"/>
      <c r="ETV1" s="18"/>
      <c r="ETW1" s="18"/>
      <c r="ETX1" s="18"/>
      <c r="ETY1" s="18"/>
      <c r="ETZ1" s="18"/>
      <c r="EUA1" s="18"/>
      <c r="EUB1" s="18"/>
      <c r="EUC1" s="18"/>
      <c r="EUD1" s="18"/>
      <c r="EUE1" s="18"/>
      <c r="EUF1" s="18"/>
      <c r="EUG1" s="18"/>
      <c r="EUH1" s="18"/>
      <c r="EUI1" s="18"/>
      <c r="EUJ1" s="18"/>
      <c r="EUK1" s="18"/>
      <c r="EUL1" s="18"/>
      <c r="EUM1" s="18"/>
      <c r="EUN1" s="18"/>
      <c r="EUO1" s="18"/>
      <c r="EUP1" s="18"/>
      <c r="EUQ1" s="18"/>
      <c r="EUR1" s="18"/>
      <c r="EUS1" s="18"/>
      <c r="EUT1" s="18"/>
      <c r="EUU1" s="18"/>
      <c r="EUV1" s="18"/>
      <c r="EUW1" s="18"/>
      <c r="EUX1" s="18"/>
      <c r="EUY1" s="18"/>
      <c r="EUZ1" s="18"/>
      <c r="EVA1" s="18"/>
      <c r="EVB1" s="18"/>
      <c r="EVC1" s="18"/>
      <c r="EVD1" s="18"/>
      <c r="EVE1" s="18"/>
      <c r="EVF1" s="18"/>
      <c r="EVG1" s="18"/>
      <c r="EVH1" s="18"/>
      <c r="EVI1" s="18"/>
      <c r="EVJ1" s="18"/>
      <c r="EVK1" s="18"/>
      <c r="EVL1" s="18"/>
      <c r="EVM1" s="18"/>
      <c r="EVN1" s="18"/>
      <c r="EVO1" s="18"/>
      <c r="EVP1" s="18"/>
      <c r="EVQ1" s="18"/>
      <c r="EVR1" s="18"/>
      <c r="EVS1" s="18"/>
      <c r="EVT1" s="18"/>
      <c r="EVU1" s="18"/>
      <c r="EVV1" s="18"/>
      <c r="EVW1" s="18"/>
      <c r="EVX1" s="18"/>
      <c r="EVY1" s="18"/>
      <c r="EVZ1" s="18"/>
      <c r="EWA1" s="18"/>
      <c r="EWB1" s="18"/>
      <c r="EWC1" s="18"/>
      <c r="EWD1" s="18"/>
      <c r="EWE1" s="18"/>
      <c r="EWF1" s="18"/>
      <c r="EWG1" s="18"/>
      <c r="EWH1" s="18"/>
      <c r="EWI1" s="18"/>
      <c r="EWJ1" s="18"/>
      <c r="EWK1" s="18"/>
      <c r="EWL1" s="18"/>
      <c r="EWM1" s="18"/>
      <c r="EWN1" s="18"/>
      <c r="EWO1" s="18"/>
      <c r="EWP1" s="18"/>
      <c r="EWQ1" s="18"/>
      <c r="EWR1" s="18"/>
      <c r="EWS1" s="18"/>
      <c r="EWT1" s="18"/>
      <c r="EWU1" s="18"/>
      <c r="EWV1" s="18"/>
      <c r="EWW1" s="18"/>
      <c r="EWX1" s="18"/>
      <c r="EWY1" s="18"/>
      <c r="EWZ1" s="18"/>
      <c r="EXA1" s="18"/>
      <c r="EXB1" s="18"/>
      <c r="EXC1" s="18"/>
      <c r="EXD1" s="18"/>
      <c r="EXE1" s="18"/>
      <c r="EXF1" s="18"/>
      <c r="EXG1" s="18"/>
      <c r="EXH1" s="18"/>
      <c r="EXI1" s="18"/>
      <c r="EXJ1" s="18"/>
      <c r="EXK1" s="18"/>
      <c r="EXL1" s="18"/>
      <c r="EXM1" s="18"/>
      <c r="EXN1" s="18"/>
      <c r="EXO1" s="18"/>
      <c r="EXP1" s="18"/>
      <c r="EXQ1" s="18"/>
      <c r="EXR1" s="18"/>
      <c r="EXS1" s="18"/>
      <c r="EXT1" s="18"/>
      <c r="EXU1" s="18"/>
      <c r="EXV1" s="18"/>
      <c r="EXW1" s="18"/>
      <c r="EXX1" s="18"/>
      <c r="EXY1" s="18"/>
      <c r="EXZ1" s="18"/>
      <c r="EYA1" s="18"/>
      <c r="EYB1" s="18"/>
      <c r="EYC1" s="18"/>
      <c r="EYD1" s="18"/>
      <c r="EYE1" s="18"/>
      <c r="EYF1" s="18"/>
      <c r="EYG1" s="18"/>
      <c r="EYH1" s="18"/>
      <c r="EYI1" s="18"/>
      <c r="EYJ1" s="18"/>
      <c r="EYK1" s="18"/>
      <c r="EYL1" s="18"/>
      <c r="EYM1" s="18"/>
      <c r="EYN1" s="18"/>
      <c r="EYO1" s="18"/>
      <c r="EYP1" s="18"/>
      <c r="EYQ1" s="18"/>
      <c r="EYR1" s="18"/>
      <c r="EYS1" s="18"/>
      <c r="EYT1" s="18"/>
      <c r="EYU1" s="18"/>
      <c r="EYV1" s="18"/>
      <c r="EYW1" s="18"/>
      <c r="EYX1" s="18"/>
      <c r="EYY1" s="18"/>
      <c r="EYZ1" s="18"/>
      <c r="EZA1" s="18"/>
      <c r="EZB1" s="18"/>
      <c r="EZC1" s="18"/>
      <c r="EZD1" s="18"/>
      <c r="EZE1" s="18"/>
      <c r="EZF1" s="18"/>
      <c r="EZG1" s="18"/>
      <c r="EZH1" s="18"/>
      <c r="EZI1" s="18"/>
      <c r="EZJ1" s="18"/>
      <c r="EZK1" s="18"/>
      <c r="EZL1" s="18"/>
      <c r="EZM1" s="18"/>
      <c r="EZN1" s="18"/>
      <c r="EZO1" s="18"/>
      <c r="EZP1" s="18"/>
      <c r="EZQ1" s="18"/>
      <c r="EZR1" s="18"/>
      <c r="EZS1" s="18"/>
      <c r="EZT1" s="18"/>
      <c r="EZU1" s="18"/>
      <c r="EZV1" s="18"/>
      <c r="EZW1" s="18"/>
      <c r="EZX1" s="18"/>
      <c r="EZY1" s="18"/>
      <c r="EZZ1" s="18"/>
      <c r="FAA1" s="18"/>
      <c r="FAB1" s="18"/>
      <c r="FAC1" s="18"/>
      <c r="FAD1" s="18"/>
      <c r="FAE1" s="18"/>
      <c r="FAF1" s="18"/>
      <c r="FAG1" s="18"/>
      <c r="FAH1" s="18"/>
      <c r="FAI1" s="18"/>
      <c r="FAJ1" s="18"/>
      <c r="FAK1" s="18"/>
      <c r="FAL1" s="18"/>
      <c r="FAM1" s="18"/>
      <c r="FAN1" s="18"/>
      <c r="FAO1" s="18"/>
      <c r="FAP1" s="18"/>
      <c r="FAQ1" s="18"/>
      <c r="FAR1" s="18"/>
      <c r="FAS1" s="18"/>
      <c r="FAT1" s="18"/>
      <c r="FAU1" s="18"/>
      <c r="FAV1" s="18"/>
      <c r="FAW1" s="18"/>
      <c r="FAX1" s="18"/>
      <c r="FAY1" s="18"/>
      <c r="FAZ1" s="18"/>
      <c r="FBA1" s="18"/>
      <c r="FBB1" s="18"/>
      <c r="FBC1" s="18"/>
      <c r="FBD1" s="18"/>
      <c r="FBE1" s="18"/>
      <c r="FBF1" s="18"/>
      <c r="FBG1" s="18"/>
      <c r="FBH1" s="18"/>
      <c r="FBI1" s="18"/>
      <c r="FBJ1" s="18"/>
      <c r="FBK1" s="18"/>
      <c r="FBL1" s="18"/>
      <c r="FBM1" s="18"/>
      <c r="FBN1" s="18"/>
      <c r="FBO1" s="18"/>
      <c r="FBP1" s="18"/>
      <c r="FBQ1" s="18"/>
      <c r="FBR1" s="18"/>
      <c r="FBS1" s="18"/>
      <c r="FBT1" s="18"/>
      <c r="FBU1" s="18"/>
      <c r="FBV1" s="18"/>
      <c r="FBW1" s="18"/>
      <c r="FBX1" s="18"/>
      <c r="FBY1" s="18"/>
      <c r="FBZ1" s="18"/>
      <c r="FCA1" s="18"/>
      <c r="FCB1" s="18"/>
      <c r="FCC1" s="18"/>
      <c r="FCD1" s="18"/>
      <c r="FCE1" s="18"/>
      <c r="FCF1" s="18"/>
      <c r="FCG1" s="18"/>
      <c r="FCH1" s="18"/>
      <c r="FCI1" s="18"/>
      <c r="FCJ1" s="18"/>
      <c r="FCK1" s="18"/>
      <c r="FCL1" s="18"/>
      <c r="FCM1" s="18"/>
      <c r="FCN1" s="18"/>
      <c r="FCO1" s="18"/>
      <c r="FCP1" s="18"/>
      <c r="FCQ1" s="18"/>
      <c r="FCR1" s="18"/>
      <c r="FCS1" s="18"/>
      <c r="FCT1" s="18"/>
      <c r="FCU1" s="18"/>
      <c r="FCV1" s="18"/>
      <c r="FCW1" s="18"/>
      <c r="FCX1" s="18"/>
      <c r="FCY1" s="18"/>
      <c r="FCZ1" s="18"/>
      <c r="FDA1" s="18"/>
      <c r="FDB1" s="18"/>
      <c r="FDC1" s="18"/>
      <c r="FDD1" s="18"/>
      <c r="FDE1" s="18"/>
      <c r="FDF1" s="18"/>
      <c r="FDG1" s="18"/>
      <c r="FDH1" s="18"/>
      <c r="FDI1" s="18"/>
      <c r="FDJ1" s="18"/>
      <c r="FDK1" s="18"/>
      <c r="FDL1" s="18"/>
      <c r="FDM1" s="18"/>
      <c r="FDN1" s="18"/>
      <c r="FDO1" s="18"/>
      <c r="FDP1" s="18"/>
      <c r="FDQ1" s="18"/>
      <c r="FDR1" s="18"/>
      <c r="FDS1" s="18"/>
      <c r="FDT1" s="18"/>
      <c r="FDU1" s="18"/>
      <c r="FDV1" s="18"/>
      <c r="FDW1" s="18"/>
      <c r="FDX1" s="18"/>
      <c r="FDY1" s="18"/>
      <c r="FDZ1" s="18"/>
      <c r="FEA1" s="18"/>
      <c r="FEB1" s="18"/>
      <c r="FEC1" s="18"/>
      <c r="FED1" s="18"/>
      <c r="FEE1" s="18"/>
      <c r="FEF1" s="18"/>
      <c r="FEG1" s="18"/>
      <c r="FEH1" s="18"/>
      <c r="FEI1" s="18"/>
      <c r="FEJ1" s="18"/>
      <c r="FEK1" s="18"/>
      <c r="FEL1" s="18"/>
      <c r="FEM1" s="18"/>
      <c r="FEN1" s="18"/>
      <c r="FEO1" s="18"/>
      <c r="FEP1" s="18"/>
      <c r="FEQ1" s="18"/>
      <c r="FER1" s="18"/>
      <c r="FES1" s="18"/>
      <c r="FET1" s="18"/>
      <c r="FEU1" s="18"/>
      <c r="FEV1" s="18"/>
      <c r="FEW1" s="18"/>
      <c r="FEX1" s="18"/>
      <c r="FEY1" s="18"/>
      <c r="FEZ1" s="18"/>
      <c r="FFA1" s="18"/>
      <c r="FFB1" s="18"/>
      <c r="FFC1" s="18"/>
      <c r="FFD1" s="18"/>
      <c r="FFE1" s="18"/>
      <c r="FFF1" s="18"/>
      <c r="FFG1" s="18"/>
      <c r="FFH1" s="18"/>
      <c r="FFI1" s="18"/>
      <c r="FFJ1" s="18"/>
      <c r="FFK1" s="18"/>
      <c r="FFL1" s="18"/>
      <c r="FFM1" s="18"/>
      <c r="FFN1" s="18"/>
      <c r="FFO1" s="18"/>
      <c r="FFP1" s="18"/>
      <c r="FFQ1" s="18"/>
      <c r="FFR1" s="18"/>
      <c r="FFS1" s="18"/>
      <c r="FFT1" s="18"/>
      <c r="FFU1" s="18"/>
      <c r="FFV1" s="18"/>
      <c r="FFW1" s="18"/>
      <c r="FFX1" s="18"/>
      <c r="FFY1" s="18"/>
      <c r="FFZ1" s="18"/>
      <c r="FGA1" s="18"/>
      <c r="FGB1" s="18"/>
      <c r="FGC1" s="18"/>
      <c r="FGD1" s="18"/>
      <c r="FGE1" s="18"/>
      <c r="FGF1" s="18"/>
      <c r="FGG1" s="18"/>
      <c r="FGH1" s="18"/>
      <c r="FGI1" s="18"/>
      <c r="FGJ1" s="18"/>
      <c r="FGK1" s="18"/>
      <c r="FGL1" s="18"/>
      <c r="FGM1" s="18"/>
      <c r="FGN1" s="18"/>
      <c r="FGO1" s="18"/>
      <c r="FGP1" s="18"/>
      <c r="FGQ1" s="18"/>
      <c r="FGR1" s="18"/>
      <c r="FGS1" s="18"/>
      <c r="FGT1" s="18"/>
      <c r="FGU1" s="18"/>
      <c r="FGV1" s="18"/>
      <c r="FGW1" s="18"/>
      <c r="FGX1" s="18"/>
      <c r="FGY1" s="18"/>
      <c r="FGZ1" s="18"/>
      <c r="FHA1" s="18"/>
      <c r="FHB1" s="18"/>
      <c r="FHC1" s="18"/>
      <c r="FHD1" s="18"/>
      <c r="FHE1" s="18"/>
      <c r="FHF1" s="18"/>
      <c r="FHG1" s="18"/>
      <c r="FHH1" s="18"/>
      <c r="FHI1" s="18"/>
      <c r="FHJ1" s="18"/>
      <c r="FHK1" s="18"/>
      <c r="FHL1" s="18"/>
      <c r="FHM1" s="18"/>
      <c r="FHN1" s="18"/>
      <c r="FHO1" s="18"/>
      <c r="FHP1" s="18"/>
      <c r="FHQ1" s="18"/>
      <c r="FHR1" s="18"/>
      <c r="FHS1" s="18"/>
      <c r="FHT1" s="18"/>
      <c r="FHU1" s="18"/>
      <c r="FHV1" s="18"/>
      <c r="FHW1" s="18"/>
      <c r="FHX1" s="18"/>
      <c r="FHY1" s="18"/>
      <c r="FHZ1" s="18"/>
      <c r="FIA1" s="18"/>
      <c r="FIB1" s="18"/>
      <c r="FIC1" s="18"/>
      <c r="FID1" s="18"/>
      <c r="FIE1" s="18"/>
      <c r="FIF1" s="18"/>
      <c r="FIG1" s="18"/>
      <c r="FIH1" s="18"/>
      <c r="FII1" s="18"/>
      <c r="FIJ1" s="18"/>
      <c r="FIK1" s="18"/>
      <c r="FIL1" s="18"/>
      <c r="FIM1" s="18"/>
      <c r="FIN1" s="18"/>
      <c r="FIO1" s="18"/>
      <c r="FIP1" s="18"/>
      <c r="FIQ1" s="18"/>
      <c r="FIR1" s="18"/>
      <c r="FIS1" s="18"/>
      <c r="FIT1" s="18"/>
      <c r="FIU1" s="18"/>
      <c r="FIV1" s="18"/>
      <c r="FIW1" s="18"/>
      <c r="FIX1" s="18"/>
      <c r="FIY1" s="18"/>
      <c r="FIZ1" s="18"/>
      <c r="FJA1" s="18"/>
      <c r="FJB1" s="18"/>
      <c r="FJC1" s="18"/>
      <c r="FJD1" s="18"/>
      <c r="FJE1" s="18"/>
      <c r="FJF1" s="18"/>
      <c r="FJG1" s="18"/>
      <c r="FJH1" s="18"/>
      <c r="FJI1" s="18"/>
      <c r="FJJ1" s="18"/>
      <c r="FJK1" s="18"/>
      <c r="FJL1" s="18"/>
      <c r="FJM1" s="18"/>
      <c r="FJN1" s="18"/>
      <c r="FJO1" s="18"/>
      <c r="FJP1" s="18"/>
      <c r="FJQ1" s="18"/>
      <c r="FJR1" s="18"/>
      <c r="FJS1" s="18"/>
      <c r="FJT1" s="18"/>
      <c r="FJU1" s="18"/>
      <c r="FJV1" s="18"/>
      <c r="FJW1" s="18"/>
      <c r="FJX1" s="18"/>
      <c r="FJY1" s="18"/>
      <c r="FJZ1" s="18"/>
      <c r="FKA1" s="18"/>
      <c r="FKB1" s="18"/>
      <c r="FKC1" s="18"/>
      <c r="FKD1" s="18"/>
      <c r="FKE1" s="18"/>
      <c r="FKF1" s="18"/>
      <c r="FKG1" s="18"/>
      <c r="FKH1" s="18"/>
      <c r="FKI1" s="18"/>
      <c r="FKJ1" s="18"/>
      <c r="FKK1" s="18"/>
      <c r="FKL1" s="18"/>
      <c r="FKM1" s="18"/>
      <c r="FKN1" s="18"/>
      <c r="FKO1" s="18"/>
      <c r="FKP1" s="18"/>
      <c r="FKQ1" s="18"/>
      <c r="FKR1" s="18"/>
      <c r="FKS1" s="18"/>
      <c r="FKT1" s="18"/>
      <c r="FKU1" s="18"/>
      <c r="FKV1" s="18"/>
      <c r="FKW1" s="18"/>
      <c r="FKX1" s="18"/>
      <c r="FKY1" s="18"/>
      <c r="FKZ1" s="18"/>
      <c r="FLA1" s="18"/>
      <c r="FLB1" s="18"/>
      <c r="FLC1" s="18"/>
      <c r="FLD1" s="18"/>
      <c r="FLE1" s="18"/>
      <c r="FLF1" s="18"/>
      <c r="FLG1" s="18"/>
      <c r="FLH1" s="18"/>
      <c r="FLI1" s="18"/>
      <c r="FLJ1" s="18"/>
      <c r="FLK1" s="18"/>
      <c r="FLL1" s="18"/>
      <c r="FLM1" s="18"/>
      <c r="FLN1" s="18"/>
      <c r="FLO1" s="18"/>
      <c r="FLP1" s="18"/>
      <c r="FLQ1" s="18"/>
      <c r="FLR1" s="18"/>
      <c r="FLS1" s="18"/>
      <c r="FLT1" s="18"/>
      <c r="FLU1" s="18"/>
      <c r="FLV1" s="18"/>
      <c r="FLW1" s="18"/>
      <c r="FLX1" s="18"/>
      <c r="FLY1" s="18"/>
      <c r="FLZ1" s="18"/>
      <c r="FMA1" s="18"/>
      <c r="FMB1" s="18"/>
      <c r="FMC1" s="18"/>
      <c r="FMD1" s="18"/>
      <c r="FME1" s="18"/>
      <c r="FMF1" s="18"/>
      <c r="FMG1" s="18"/>
      <c r="FMH1" s="18"/>
      <c r="FMI1" s="18"/>
      <c r="FMJ1" s="18"/>
      <c r="FMK1" s="18"/>
      <c r="FML1" s="18"/>
      <c r="FMM1" s="18"/>
      <c r="FMN1" s="18"/>
      <c r="FMO1" s="18"/>
      <c r="FMP1" s="18"/>
      <c r="FMQ1" s="18"/>
      <c r="FMR1" s="18"/>
      <c r="FMS1" s="18"/>
      <c r="FMT1" s="18"/>
      <c r="FMU1" s="18"/>
      <c r="FMV1" s="18"/>
      <c r="FMW1" s="18"/>
      <c r="FMX1" s="18"/>
      <c r="FMY1" s="18"/>
      <c r="FMZ1" s="18"/>
      <c r="FNA1" s="18"/>
      <c r="FNB1" s="18"/>
      <c r="FNC1" s="18"/>
      <c r="FND1" s="18"/>
      <c r="FNE1" s="18"/>
      <c r="FNF1" s="18"/>
      <c r="FNG1" s="18"/>
      <c r="FNH1" s="18"/>
      <c r="FNI1" s="18"/>
      <c r="FNJ1" s="18"/>
      <c r="FNK1" s="18"/>
      <c r="FNL1" s="18"/>
      <c r="FNM1" s="18"/>
      <c r="FNN1" s="18"/>
      <c r="FNO1" s="18"/>
      <c r="FNP1" s="18"/>
      <c r="FNQ1" s="18"/>
      <c r="FNR1" s="18"/>
      <c r="FNS1" s="18"/>
      <c r="FNT1" s="18"/>
      <c r="FNU1" s="18"/>
      <c r="FNV1" s="18"/>
      <c r="FNW1" s="18"/>
      <c r="FNX1" s="18"/>
      <c r="FNY1" s="18"/>
      <c r="FNZ1" s="18"/>
      <c r="FOA1" s="18"/>
      <c r="FOB1" s="18"/>
      <c r="FOC1" s="18"/>
      <c r="FOD1" s="18"/>
      <c r="FOE1" s="18"/>
      <c r="FOF1" s="18"/>
      <c r="FOG1" s="18"/>
      <c r="FOH1" s="18"/>
      <c r="FOI1" s="18"/>
      <c r="FOJ1" s="18"/>
      <c r="FOK1" s="18"/>
      <c r="FOL1" s="18"/>
      <c r="FOM1" s="18"/>
      <c r="FON1" s="18"/>
      <c r="FOO1" s="18"/>
      <c r="FOP1" s="18"/>
      <c r="FOQ1" s="18"/>
      <c r="FOR1" s="18"/>
      <c r="FOS1" s="18"/>
      <c r="FOT1" s="18"/>
      <c r="FOU1" s="18"/>
      <c r="FOV1" s="18"/>
      <c r="FOW1" s="18"/>
      <c r="FOX1" s="18"/>
      <c r="FOY1" s="18"/>
      <c r="FOZ1" s="18"/>
      <c r="FPA1" s="18"/>
      <c r="FPB1" s="18"/>
      <c r="FPC1" s="18"/>
      <c r="FPD1" s="18"/>
      <c r="FPE1" s="18"/>
      <c r="FPF1" s="18"/>
      <c r="FPG1" s="18"/>
      <c r="FPH1" s="18"/>
      <c r="FPI1" s="18"/>
      <c r="FPJ1" s="18"/>
      <c r="FPK1" s="18"/>
      <c r="FPL1" s="18"/>
      <c r="FPM1" s="18"/>
      <c r="FPN1" s="18"/>
      <c r="FPO1" s="18"/>
      <c r="FPP1" s="18"/>
      <c r="FPQ1" s="18"/>
      <c r="FPR1" s="18"/>
      <c r="FPS1" s="18"/>
      <c r="FPT1" s="18"/>
      <c r="FPU1" s="18"/>
      <c r="FPV1" s="18"/>
      <c r="FPW1" s="18"/>
      <c r="FPX1" s="18"/>
      <c r="FPY1" s="18"/>
      <c r="FPZ1" s="18"/>
      <c r="FQA1" s="18"/>
      <c r="FQB1" s="18"/>
      <c r="FQC1" s="18"/>
      <c r="FQD1" s="18"/>
      <c r="FQE1" s="18"/>
      <c r="FQF1" s="18"/>
      <c r="FQG1" s="18"/>
      <c r="FQH1" s="18"/>
      <c r="FQI1" s="18"/>
      <c r="FQJ1" s="18"/>
      <c r="FQK1" s="18"/>
      <c r="FQL1" s="18"/>
      <c r="FQM1" s="18"/>
      <c r="FQN1" s="18"/>
      <c r="FQO1" s="18"/>
      <c r="FQP1" s="18"/>
      <c r="FQQ1" s="18"/>
      <c r="FQR1" s="18"/>
      <c r="FQS1" s="18"/>
      <c r="FQT1" s="18"/>
      <c r="FQU1" s="18"/>
      <c r="FQV1" s="18"/>
      <c r="FQW1" s="18"/>
      <c r="FQX1" s="18"/>
      <c r="FQY1" s="18"/>
      <c r="FQZ1" s="18"/>
      <c r="FRA1" s="18"/>
      <c r="FRB1" s="18"/>
      <c r="FRC1" s="18"/>
      <c r="FRD1" s="18"/>
      <c r="FRE1" s="18"/>
      <c r="FRF1" s="18"/>
      <c r="FRG1" s="18"/>
      <c r="FRH1" s="18"/>
      <c r="FRI1" s="18"/>
      <c r="FRJ1" s="18"/>
      <c r="FRK1" s="18"/>
      <c r="FRL1" s="18"/>
      <c r="FRM1" s="18"/>
      <c r="FRN1" s="18"/>
      <c r="FRO1" s="18"/>
      <c r="FRP1" s="18"/>
      <c r="FRQ1" s="18"/>
      <c r="FRR1" s="18"/>
      <c r="FRS1" s="18"/>
      <c r="FRT1" s="18"/>
      <c r="FRU1" s="18"/>
      <c r="FRV1" s="18"/>
      <c r="FRW1" s="18"/>
      <c r="FRX1" s="18"/>
      <c r="FRY1" s="18"/>
      <c r="FRZ1" s="18"/>
      <c r="FSA1" s="18"/>
      <c r="FSB1" s="18"/>
      <c r="FSC1" s="18"/>
      <c r="FSD1" s="18"/>
      <c r="FSE1" s="18"/>
      <c r="FSF1" s="18"/>
      <c r="FSG1" s="18"/>
      <c r="FSH1" s="18"/>
      <c r="FSI1" s="18"/>
      <c r="FSJ1" s="18"/>
      <c r="FSK1" s="18"/>
      <c r="FSL1" s="18"/>
      <c r="FSM1" s="18"/>
      <c r="FSN1" s="18"/>
      <c r="FSO1" s="18"/>
      <c r="FSP1" s="18"/>
      <c r="FSQ1" s="18"/>
      <c r="FSR1" s="18"/>
      <c r="FSS1" s="18"/>
      <c r="FST1" s="18"/>
      <c r="FSU1" s="18"/>
      <c r="FSV1" s="18"/>
      <c r="FSW1" s="18"/>
      <c r="FSX1" s="18"/>
      <c r="FSY1" s="18"/>
      <c r="FSZ1" s="18"/>
      <c r="FTA1" s="18"/>
      <c r="FTB1" s="18"/>
      <c r="FTC1" s="18"/>
      <c r="FTD1" s="18"/>
      <c r="FTE1" s="18"/>
      <c r="FTF1" s="18"/>
      <c r="FTG1" s="18"/>
      <c r="FTH1" s="18"/>
      <c r="FTI1" s="18"/>
      <c r="FTJ1" s="18"/>
      <c r="FTK1" s="18"/>
      <c r="FTL1" s="18"/>
      <c r="FTM1" s="18"/>
      <c r="FTN1" s="18"/>
      <c r="FTO1" s="18"/>
      <c r="FTP1" s="18"/>
      <c r="FTQ1" s="18"/>
      <c r="FTR1" s="18"/>
      <c r="FTS1" s="18"/>
      <c r="FTT1" s="18"/>
      <c r="FTU1" s="18"/>
      <c r="FTV1" s="18"/>
      <c r="FTW1" s="18"/>
      <c r="FTX1" s="18"/>
      <c r="FTY1" s="18"/>
      <c r="FTZ1" s="18"/>
      <c r="FUA1" s="18"/>
      <c r="FUB1" s="18"/>
      <c r="FUC1" s="18"/>
      <c r="FUD1" s="18"/>
      <c r="FUE1" s="18"/>
      <c r="FUF1" s="18"/>
      <c r="FUG1" s="18"/>
      <c r="FUH1" s="18"/>
      <c r="FUI1" s="18"/>
      <c r="FUJ1" s="18"/>
      <c r="FUK1" s="18"/>
      <c r="FUL1" s="18"/>
      <c r="FUM1" s="18"/>
      <c r="FUN1" s="18"/>
      <c r="FUO1" s="18"/>
      <c r="FUP1" s="18"/>
      <c r="FUQ1" s="18"/>
      <c r="FUR1" s="18"/>
      <c r="FUS1" s="18"/>
      <c r="FUT1" s="18"/>
      <c r="FUU1" s="18"/>
      <c r="FUV1" s="18"/>
      <c r="FUW1" s="18"/>
      <c r="FUX1" s="18"/>
      <c r="FUY1" s="18"/>
      <c r="FUZ1" s="18"/>
      <c r="FVA1" s="18"/>
      <c r="FVB1" s="18"/>
      <c r="FVC1" s="18"/>
      <c r="FVD1" s="18"/>
      <c r="FVE1" s="18"/>
      <c r="FVF1" s="18"/>
      <c r="FVG1" s="18"/>
      <c r="FVH1" s="18"/>
      <c r="FVI1" s="18"/>
      <c r="FVJ1" s="18"/>
      <c r="FVK1" s="18"/>
      <c r="FVL1" s="18"/>
      <c r="FVM1" s="18"/>
      <c r="FVN1" s="18"/>
      <c r="FVO1" s="18"/>
      <c r="FVP1" s="18"/>
      <c r="FVQ1" s="18"/>
      <c r="FVR1" s="18"/>
      <c r="FVS1" s="18"/>
      <c r="FVT1" s="18"/>
      <c r="FVU1" s="18"/>
      <c r="FVV1" s="18"/>
      <c r="FVW1" s="18"/>
      <c r="FVX1" s="18"/>
      <c r="FVY1" s="18"/>
      <c r="FVZ1" s="18"/>
      <c r="FWA1" s="18"/>
      <c r="FWB1" s="18"/>
      <c r="FWC1" s="18"/>
      <c r="FWD1" s="18"/>
      <c r="FWE1" s="18"/>
      <c r="FWF1" s="18"/>
      <c r="FWG1" s="18"/>
      <c r="FWH1" s="18"/>
      <c r="FWI1" s="18"/>
      <c r="FWJ1" s="18"/>
      <c r="FWK1" s="18"/>
      <c r="FWL1" s="18"/>
      <c r="FWM1" s="18"/>
      <c r="FWN1" s="18"/>
      <c r="FWO1" s="18"/>
      <c r="FWP1" s="18"/>
      <c r="FWQ1" s="18"/>
      <c r="FWR1" s="18"/>
      <c r="FWS1" s="18"/>
      <c r="FWT1" s="18"/>
      <c r="FWU1" s="18"/>
      <c r="FWV1" s="18"/>
      <c r="FWW1" s="18"/>
      <c r="FWX1" s="18"/>
      <c r="FWY1" s="18"/>
      <c r="FWZ1" s="18"/>
      <c r="FXA1" s="18"/>
      <c r="FXB1" s="18"/>
      <c r="FXC1" s="18"/>
      <c r="FXD1" s="18"/>
      <c r="FXE1" s="18"/>
      <c r="FXF1" s="18"/>
      <c r="FXG1" s="18"/>
      <c r="FXH1" s="18"/>
      <c r="FXI1" s="18"/>
      <c r="FXJ1" s="18"/>
      <c r="FXK1" s="18"/>
      <c r="FXL1" s="18"/>
      <c r="FXM1" s="18"/>
      <c r="FXN1" s="18"/>
      <c r="FXO1" s="18"/>
      <c r="FXP1" s="18"/>
      <c r="FXQ1" s="18"/>
      <c r="FXR1" s="18"/>
      <c r="FXS1" s="18"/>
      <c r="FXT1" s="18"/>
      <c r="FXU1" s="18"/>
      <c r="FXV1" s="18"/>
      <c r="FXW1" s="18"/>
      <c r="FXX1" s="18"/>
      <c r="FXY1" s="18"/>
      <c r="FXZ1" s="18"/>
      <c r="FYA1" s="18"/>
      <c r="FYB1" s="18"/>
      <c r="FYC1" s="18"/>
      <c r="FYD1" s="18"/>
      <c r="FYE1" s="18"/>
      <c r="FYF1" s="18"/>
      <c r="FYG1" s="18"/>
      <c r="FYH1" s="18"/>
      <c r="FYI1" s="18"/>
      <c r="FYJ1" s="18"/>
      <c r="FYK1" s="18"/>
      <c r="FYL1" s="18"/>
      <c r="FYM1" s="18"/>
      <c r="FYN1" s="18"/>
      <c r="FYO1" s="18"/>
      <c r="FYP1" s="18"/>
      <c r="FYQ1" s="18"/>
      <c r="FYR1" s="18"/>
      <c r="FYS1" s="18"/>
      <c r="FYT1" s="18"/>
      <c r="FYU1" s="18"/>
      <c r="FYV1" s="18"/>
      <c r="FYW1" s="18"/>
      <c r="FYX1" s="18"/>
      <c r="FYY1" s="18"/>
      <c r="FYZ1" s="18"/>
      <c r="FZA1" s="18"/>
      <c r="FZB1" s="18"/>
      <c r="FZC1" s="18"/>
      <c r="FZD1" s="18"/>
      <c r="FZE1" s="18"/>
      <c r="FZF1" s="18"/>
      <c r="FZG1" s="18"/>
      <c r="FZH1" s="18"/>
      <c r="FZI1" s="18"/>
      <c r="FZJ1" s="18"/>
      <c r="FZK1" s="18"/>
      <c r="FZL1" s="18"/>
      <c r="FZM1" s="18"/>
      <c r="FZN1" s="18"/>
      <c r="FZO1" s="18"/>
      <c r="FZP1" s="18"/>
      <c r="FZQ1" s="18"/>
      <c r="FZR1" s="18"/>
      <c r="FZS1" s="18"/>
      <c r="FZT1" s="18"/>
      <c r="FZU1" s="18"/>
      <c r="FZV1" s="18"/>
      <c r="FZW1" s="18"/>
      <c r="FZX1" s="18"/>
      <c r="FZY1" s="18"/>
      <c r="FZZ1" s="18"/>
      <c r="GAA1" s="18"/>
      <c r="GAB1" s="18"/>
      <c r="GAC1" s="18"/>
      <c r="GAD1" s="18"/>
      <c r="GAE1" s="18"/>
      <c r="GAF1" s="18"/>
      <c r="GAG1" s="18"/>
      <c r="GAH1" s="18"/>
      <c r="GAI1" s="18"/>
      <c r="GAJ1" s="18"/>
      <c r="GAK1" s="18"/>
      <c r="GAL1" s="18"/>
      <c r="GAM1" s="18"/>
      <c r="GAN1" s="18"/>
      <c r="GAO1" s="18"/>
      <c r="GAP1" s="18"/>
      <c r="GAQ1" s="18"/>
      <c r="GAR1" s="18"/>
      <c r="GAS1" s="18"/>
      <c r="GAT1" s="18"/>
      <c r="GAU1" s="18"/>
      <c r="GAV1" s="18"/>
      <c r="GAW1" s="18"/>
      <c r="GAX1" s="18"/>
      <c r="GAY1" s="18"/>
      <c r="GAZ1" s="18"/>
      <c r="GBA1" s="18"/>
      <c r="GBB1" s="18"/>
      <c r="GBC1" s="18"/>
      <c r="GBD1" s="18"/>
      <c r="GBE1" s="18"/>
      <c r="GBF1" s="18"/>
      <c r="GBG1" s="18"/>
      <c r="GBH1" s="18"/>
      <c r="GBI1" s="18"/>
      <c r="GBJ1" s="18"/>
      <c r="GBK1" s="18"/>
      <c r="GBL1" s="18"/>
      <c r="GBM1" s="18"/>
      <c r="GBN1" s="18"/>
      <c r="GBO1" s="18"/>
      <c r="GBP1" s="18"/>
      <c r="GBQ1" s="18"/>
      <c r="GBR1" s="18"/>
      <c r="GBS1" s="18"/>
      <c r="GBT1" s="18"/>
      <c r="GBU1" s="18"/>
      <c r="GBV1" s="18"/>
      <c r="GBW1" s="18"/>
      <c r="GBX1" s="18"/>
      <c r="GBY1" s="18"/>
      <c r="GBZ1" s="18"/>
      <c r="GCA1" s="18"/>
      <c r="GCB1" s="18"/>
      <c r="GCC1" s="18"/>
      <c r="GCD1" s="18"/>
      <c r="GCE1" s="18"/>
      <c r="GCF1" s="18"/>
      <c r="GCG1" s="18"/>
      <c r="GCH1" s="18"/>
      <c r="GCI1" s="18"/>
      <c r="GCJ1" s="18"/>
      <c r="GCK1" s="18"/>
      <c r="GCL1" s="18"/>
      <c r="GCM1" s="18"/>
      <c r="GCN1" s="18"/>
      <c r="GCO1" s="18"/>
      <c r="GCP1" s="18"/>
      <c r="GCQ1" s="18"/>
      <c r="GCR1" s="18"/>
      <c r="GCS1" s="18"/>
      <c r="GCT1" s="18"/>
      <c r="GCU1" s="18"/>
      <c r="GCV1" s="18"/>
      <c r="GCW1" s="18"/>
      <c r="GCX1" s="18"/>
      <c r="GCY1" s="18"/>
      <c r="GCZ1" s="18"/>
      <c r="GDA1" s="18"/>
      <c r="GDB1" s="18"/>
      <c r="GDC1" s="18"/>
      <c r="GDD1" s="18"/>
      <c r="GDE1" s="18"/>
      <c r="GDF1" s="18"/>
      <c r="GDG1" s="18"/>
      <c r="GDH1" s="18"/>
      <c r="GDI1" s="18"/>
      <c r="GDJ1" s="18"/>
      <c r="GDK1" s="18"/>
      <c r="GDL1" s="18"/>
      <c r="GDM1" s="18"/>
      <c r="GDN1" s="18"/>
      <c r="GDO1" s="18"/>
      <c r="GDP1" s="18"/>
      <c r="GDQ1" s="18"/>
      <c r="GDR1" s="18"/>
      <c r="GDS1" s="18"/>
      <c r="GDT1" s="18"/>
      <c r="GDU1" s="18"/>
      <c r="GDV1" s="18"/>
      <c r="GDW1" s="18"/>
      <c r="GDX1" s="18"/>
      <c r="GDY1" s="18"/>
      <c r="GDZ1" s="18"/>
      <c r="GEA1" s="18"/>
      <c r="GEB1" s="18"/>
      <c r="GEC1" s="18"/>
      <c r="GED1" s="18"/>
      <c r="GEE1" s="18"/>
      <c r="GEF1" s="18"/>
      <c r="GEG1" s="18"/>
      <c r="GEH1" s="18"/>
      <c r="GEI1" s="18"/>
      <c r="GEJ1" s="18"/>
      <c r="GEK1" s="18"/>
      <c r="GEL1" s="18"/>
      <c r="GEM1" s="18"/>
      <c r="GEN1" s="18"/>
      <c r="GEO1" s="18"/>
      <c r="GEP1" s="18"/>
      <c r="GEQ1" s="18"/>
      <c r="GER1" s="18"/>
      <c r="GES1" s="18"/>
      <c r="GET1" s="18"/>
      <c r="GEU1" s="18"/>
      <c r="GEV1" s="18"/>
      <c r="GEW1" s="18"/>
      <c r="GEX1" s="18"/>
      <c r="GEY1" s="18"/>
      <c r="GEZ1" s="18"/>
      <c r="GFA1" s="18"/>
      <c r="GFB1" s="18"/>
      <c r="GFC1" s="18"/>
      <c r="GFD1" s="18"/>
      <c r="GFE1" s="18"/>
      <c r="GFF1" s="18"/>
      <c r="GFG1" s="18"/>
      <c r="GFH1" s="18"/>
      <c r="GFI1" s="18"/>
      <c r="GFJ1" s="18"/>
      <c r="GFK1" s="18"/>
      <c r="GFL1" s="18"/>
      <c r="GFM1" s="18"/>
      <c r="GFN1" s="18"/>
      <c r="GFO1" s="18"/>
      <c r="GFP1" s="18"/>
      <c r="GFQ1" s="18"/>
      <c r="GFR1" s="18"/>
      <c r="GFS1" s="18"/>
      <c r="GFT1" s="18"/>
      <c r="GFU1" s="18"/>
      <c r="GFV1" s="18"/>
      <c r="GFW1" s="18"/>
      <c r="GFX1" s="18"/>
      <c r="GFY1" s="18"/>
      <c r="GFZ1" s="18"/>
      <c r="GGA1" s="18"/>
      <c r="GGB1" s="18"/>
      <c r="GGC1" s="18"/>
      <c r="GGD1" s="18"/>
      <c r="GGE1" s="18"/>
      <c r="GGF1" s="18"/>
      <c r="GGG1" s="18"/>
      <c r="GGH1" s="18"/>
      <c r="GGI1" s="18"/>
      <c r="GGJ1" s="18"/>
      <c r="GGK1" s="18"/>
      <c r="GGL1" s="18"/>
      <c r="GGM1" s="18"/>
      <c r="GGN1" s="18"/>
      <c r="GGO1" s="18"/>
      <c r="GGP1" s="18"/>
      <c r="GGQ1" s="18"/>
      <c r="GGR1" s="18"/>
      <c r="GGS1" s="18"/>
      <c r="GGT1" s="18"/>
      <c r="GGU1" s="18"/>
      <c r="GGV1" s="18"/>
      <c r="GGW1" s="18"/>
      <c r="GGX1" s="18"/>
      <c r="GGY1" s="18"/>
      <c r="GGZ1" s="18"/>
      <c r="GHA1" s="18"/>
      <c r="GHB1" s="18"/>
      <c r="GHC1" s="18"/>
      <c r="GHD1" s="18"/>
      <c r="GHE1" s="18"/>
      <c r="GHF1" s="18"/>
      <c r="GHG1" s="18"/>
      <c r="GHH1" s="18"/>
      <c r="GHI1" s="18"/>
      <c r="GHJ1" s="18"/>
      <c r="GHK1" s="18"/>
      <c r="GHL1" s="18"/>
      <c r="GHM1" s="18"/>
      <c r="GHN1" s="18"/>
      <c r="GHO1" s="18"/>
      <c r="GHP1" s="18"/>
      <c r="GHQ1" s="18"/>
      <c r="GHR1" s="18"/>
      <c r="GHS1" s="18"/>
      <c r="GHT1" s="18"/>
      <c r="GHU1" s="18"/>
      <c r="GHV1" s="18"/>
      <c r="GHW1" s="18"/>
      <c r="GHX1" s="18"/>
      <c r="GHY1" s="18"/>
      <c r="GHZ1" s="18"/>
      <c r="GIA1" s="18"/>
      <c r="GIB1" s="18"/>
      <c r="GIC1" s="18"/>
      <c r="GID1" s="18"/>
      <c r="GIE1" s="18"/>
      <c r="GIF1" s="18"/>
      <c r="GIG1" s="18"/>
      <c r="GIH1" s="18"/>
      <c r="GII1" s="18"/>
      <c r="GIJ1" s="18"/>
      <c r="GIK1" s="18"/>
      <c r="GIL1" s="18"/>
      <c r="GIM1" s="18"/>
      <c r="GIN1" s="18"/>
      <c r="GIO1" s="18"/>
      <c r="GIP1" s="18"/>
      <c r="GIQ1" s="18"/>
      <c r="GIR1" s="18"/>
      <c r="GIS1" s="18"/>
      <c r="GIT1" s="18"/>
      <c r="GIU1" s="18"/>
      <c r="GIV1" s="18"/>
      <c r="GIW1" s="18"/>
      <c r="GIX1" s="18"/>
      <c r="GIY1" s="18"/>
      <c r="GIZ1" s="18"/>
      <c r="GJA1" s="18"/>
      <c r="GJB1" s="18"/>
      <c r="GJC1" s="18"/>
      <c r="GJD1" s="18"/>
      <c r="GJE1" s="18"/>
      <c r="GJF1" s="18"/>
      <c r="GJG1" s="18"/>
      <c r="GJH1" s="18"/>
      <c r="GJI1" s="18"/>
      <c r="GJJ1" s="18"/>
      <c r="GJK1" s="18"/>
      <c r="GJL1" s="18"/>
      <c r="GJM1" s="18"/>
      <c r="GJN1" s="18"/>
      <c r="GJO1" s="18"/>
      <c r="GJP1" s="18"/>
      <c r="GJQ1" s="18"/>
      <c r="GJR1" s="18"/>
      <c r="GJS1" s="18"/>
      <c r="GJT1" s="18"/>
      <c r="GJU1" s="18"/>
      <c r="GJV1" s="18"/>
      <c r="GJW1" s="18"/>
      <c r="GJX1" s="18"/>
      <c r="GJY1" s="18"/>
      <c r="GJZ1" s="18"/>
      <c r="GKA1" s="18"/>
      <c r="GKB1" s="18"/>
      <c r="GKC1" s="18"/>
      <c r="GKD1" s="18"/>
      <c r="GKE1" s="18"/>
      <c r="GKF1" s="18"/>
      <c r="GKG1" s="18"/>
      <c r="GKH1" s="18"/>
      <c r="GKI1" s="18"/>
      <c r="GKJ1" s="18"/>
      <c r="GKK1" s="18"/>
      <c r="GKL1" s="18"/>
      <c r="GKM1" s="18"/>
      <c r="GKN1" s="18"/>
      <c r="GKO1" s="18"/>
      <c r="GKP1" s="18"/>
      <c r="GKQ1" s="18"/>
      <c r="GKR1" s="18"/>
      <c r="GKS1" s="18"/>
      <c r="GKT1" s="18"/>
      <c r="GKU1" s="18"/>
      <c r="GKV1" s="18"/>
      <c r="GKW1" s="18"/>
      <c r="GKX1" s="18"/>
      <c r="GKY1" s="18"/>
      <c r="GKZ1" s="18"/>
      <c r="GLA1" s="18"/>
      <c r="GLB1" s="18"/>
      <c r="GLC1" s="18"/>
      <c r="GLD1" s="18"/>
      <c r="GLE1" s="18"/>
      <c r="GLF1" s="18"/>
      <c r="GLG1" s="18"/>
      <c r="GLH1" s="18"/>
      <c r="GLI1" s="18"/>
      <c r="GLJ1" s="18"/>
      <c r="GLK1" s="18"/>
      <c r="GLL1" s="18"/>
      <c r="GLM1" s="18"/>
      <c r="GLN1" s="18"/>
      <c r="GLO1" s="18"/>
      <c r="GLP1" s="18"/>
      <c r="GLQ1" s="18"/>
      <c r="GLR1" s="18"/>
      <c r="GLS1" s="18"/>
      <c r="GLT1" s="18"/>
      <c r="GLU1" s="18"/>
      <c r="GLV1" s="18"/>
      <c r="GLW1" s="18"/>
      <c r="GLX1" s="18"/>
      <c r="GLY1" s="18"/>
      <c r="GLZ1" s="18"/>
      <c r="GMA1" s="18"/>
      <c r="GMB1" s="18"/>
      <c r="GMC1" s="18"/>
      <c r="GMD1" s="18"/>
      <c r="GME1" s="18"/>
      <c r="GMF1" s="18"/>
      <c r="GMG1" s="18"/>
      <c r="GMH1" s="18"/>
      <c r="GMI1" s="18"/>
      <c r="GMJ1" s="18"/>
      <c r="GMK1" s="18"/>
      <c r="GML1" s="18"/>
      <c r="GMM1" s="18"/>
      <c r="GMN1" s="18"/>
      <c r="GMO1" s="18"/>
      <c r="GMP1" s="18"/>
      <c r="GMQ1" s="18"/>
      <c r="GMR1" s="18"/>
      <c r="GMS1" s="18"/>
      <c r="GMT1" s="18"/>
      <c r="GMU1" s="18"/>
      <c r="GMV1" s="18"/>
      <c r="GMW1" s="18"/>
      <c r="GMX1" s="18"/>
      <c r="GMY1" s="18"/>
      <c r="GMZ1" s="18"/>
      <c r="GNA1" s="18"/>
      <c r="GNB1" s="18"/>
      <c r="GNC1" s="18"/>
      <c r="GND1" s="18"/>
      <c r="GNE1" s="18"/>
      <c r="GNF1" s="18"/>
      <c r="GNG1" s="18"/>
      <c r="GNH1" s="18"/>
      <c r="GNI1" s="18"/>
      <c r="GNJ1" s="18"/>
      <c r="GNK1" s="18"/>
      <c r="GNL1" s="18"/>
      <c r="GNM1" s="18"/>
      <c r="GNN1" s="18"/>
      <c r="GNO1" s="18"/>
      <c r="GNP1" s="18"/>
      <c r="GNQ1" s="18"/>
      <c r="GNR1" s="18"/>
      <c r="GNS1" s="18"/>
      <c r="GNT1" s="18"/>
      <c r="GNU1" s="18"/>
      <c r="GNV1" s="18"/>
      <c r="GNW1" s="18"/>
      <c r="GNX1" s="18"/>
      <c r="GNY1" s="18"/>
      <c r="GNZ1" s="18"/>
      <c r="GOA1" s="18"/>
      <c r="GOB1" s="18"/>
      <c r="GOC1" s="18"/>
      <c r="GOD1" s="18"/>
      <c r="GOE1" s="18"/>
      <c r="GOF1" s="18"/>
      <c r="GOG1" s="18"/>
      <c r="GOH1" s="18"/>
      <c r="GOI1" s="18"/>
      <c r="GOJ1" s="18"/>
      <c r="GOK1" s="18"/>
      <c r="GOL1" s="18"/>
      <c r="GOM1" s="18"/>
      <c r="GON1" s="18"/>
      <c r="GOO1" s="18"/>
      <c r="GOP1" s="18"/>
      <c r="GOQ1" s="18"/>
      <c r="GOR1" s="18"/>
      <c r="GOS1" s="18"/>
      <c r="GOT1" s="18"/>
      <c r="GOU1" s="18"/>
      <c r="GOV1" s="18"/>
      <c r="GOW1" s="18"/>
      <c r="GOX1" s="18"/>
      <c r="GOY1" s="18"/>
      <c r="GOZ1" s="18"/>
      <c r="GPA1" s="18"/>
      <c r="GPB1" s="18"/>
      <c r="GPC1" s="18"/>
      <c r="GPD1" s="18"/>
      <c r="GPE1" s="18"/>
      <c r="GPF1" s="18"/>
      <c r="GPG1" s="18"/>
      <c r="GPH1" s="18"/>
      <c r="GPI1" s="18"/>
      <c r="GPJ1" s="18"/>
      <c r="GPK1" s="18"/>
      <c r="GPL1" s="18"/>
      <c r="GPM1" s="18"/>
      <c r="GPN1" s="18"/>
      <c r="GPO1" s="18"/>
      <c r="GPP1" s="18"/>
      <c r="GPQ1" s="18"/>
      <c r="GPR1" s="18"/>
      <c r="GPS1" s="18"/>
      <c r="GPT1" s="18"/>
      <c r="GPU1" s="18"/>
      <c r="GPV1" s="18"/>
      <c r="GPW1" s="18"/>
      <c r="GPX1" s="18"/>
      <c r="GPY1" s="18"/>
      <c r="GPZ1" s="18"/>
      <c r="GQA1" s="18"/>
      <c r="GQB1" s="18"/>
      <c r="GQC1" s="18"/>
      <c r="GQD1" s="18"/>
      <c r="GQE1" s="18"/>
      <c r="GQF1" s="18"/>
      <c r="GQG1" s="18"/>
      <c r="GQH1" s="18"/>
      <c r="GQI1" s="18"/>
      <c r="GQJ1" s="18"/>
      <c r="GQK1" s="18"/>
      <c r="GQL1" s="18"/>
      <c r="GQM1" s="18"/>
      <c r="GQN1" s="18"/>
      <c r="GQO1" s="18"/>
      <c r="GQP1" s="18"/>
      <c r="GQQ1" s="18"/>
      <c r="GQR1" s="18"/>
      <c r="GQS1" s="18"/>
      <c r="GQT1" s="18"/>
      <c r="GQU1" s="18"/>
      <c r="GQV1" s="18"/>
      <c r="GQW1" s="18"/>
      <c r="GQX1" s="18"/>
      <c r="GQY1" s="18"/>
      <c r="GQZ1" s="18"/>
      <c r="GRA1" s="18"/>
      <c r="GRB1" s="18"/>
      <c r="GRC1" s="18"/>
      <c r="GRD1" s="18"/>
      <c r="GRE1" s="18"/>
      <c r="GRF1" s="18"/>
      <c r="GRG1" s="18"/>
      <c r="GRH1" s="18"/>
      <c r="GRI1" s="18"/>
      <c r="GRJ1" s="18"/>
      <c r="GRK1" s="18"/>
      <c r="GRL1" s="18"/>
      <c r="GRM1" s="18"/>
      <c r="GRN1" s="18"/>
      <c r="GRO1" s="18"/>
      <c r="GRP1" s="18"/>
      <c r="GRQ1" s="18"/>
      <c r="GRR1" s="18"/>
      <c r="GRS1" s="18"/>
      <c r="GRT1" s="18"/>
      <c r="GRU1" s="18"/>
      <c r="GRV1" s="18"/>
      <c r="GRW1" s="18"/>
      <c r="GRX1" s="18"/>
      <c r="GRY1" s="18"/>
      <c r="GRZ1" s="18"/>
      <c r="GSA1" s="18"/>
      <c r="GSB1" s="18"/>
      <c r="GSC1" s="18"/>
      <c r="GSD1" s="18"/>
      <c r="GSE1" s="18"/>
      <c r="GSF1" s="18"/>
      <c r="GSG1" s="18"/>
      <c r="GSH1" s="18"/>
      <c r="GSI1" s="18"/>
      <c r="GSJ1" s="18"/>
      <c r="GSK1" s="18"/>
      <c r="GSL1" s="18"/>
      <c r="GSM1" s="18"/>
      <c r="GSN1" s="18"/>
      <c r="GSO1" s="18"/>
      <c r="GSP1" s="18"/>
      <c r="GSQ1" s="18"/>
      <c r="GSR1" s="18"/>
      <c r="GSS1" s="18"/>
      <c r="GST1" s="18"/>
      <c r="GSU1" s="18"/>
      <c r="GSV1" s="18"/>
      <c r="GSW1" s="18"/>
      <c r="GSX1" s="18"/>
      <c r="GSY1" s="18"/>
      <c r="GSZ1" s="18"/>
      <c r="GTA1" s="18"/>
      <c r="GTB1" s="18"/>
      <c r="GTC1" s="18"/>
      <c r="GTD1" s="18"/>
      <c r="GTE1" s="18"/>
      <c r="GTF1" s="18"/>
      <c r="GTG1" s="18"/>
      <c r="GTH1" s="18"/>
      <c r="GTI1" s="18"/>
      <c r="GTJ1" s="18"/>
      <c r="GTK1" s="18"/>
      <c r="GTL1" s="18"/>
      <c r="GTM1" s="18"/>
      <c r="GTN1" s="18"/>
      <c r="GTO1" s="18"/>
      <c r="GTP1" s="18"/>
      <c r="GTQ1" s="18"/>
      <c r="GTR1" s="18"/>
      <c r="GTS1" s="18"/>
      <c r="GTT1" s="18"/>
      <c r="GTU1" s="18"/>
      <c r="GTV1" s="18"/>
      <c r="GTW1" s="18"/>
      <c r="GTX1" s="18"/>
      <c r="GTY1" s="18"/>
      <c r="GTZ1" s="18"/>
      <c r="GUA1" s="18"/>
      <c r="GUB1" s="18"/>
      <c r="GUC1" s="18"/>
      <c r="GUD1" s="18"/>
      <c r="GUE1" s="18"/>
      <c r="GUF1" s="18"/>
      <c r="GUG1" s="18"/>
      <c r="GUH1" s="18"/>
      <c r="GUI1" s="18"/>
      <c r="GUJ1" s="18"/>
      <c r="GUK1" s="18"/>
      <c r="GUL1" s="18"/>
      <c r="GUM1" s="18"/>
      <c r="GUN1" s="18"/>
      <c r="GUO1" s="18"/>
      <c r="GUP1" s="18"/>
      <c r="GUQ1" s="18"/>
      <c r="GUR1" s="18"/>
      <c r="GUS1" s="18"/>
      <c r="GUT1" s="18"/>
      <c r="GUU1" s="18"/>
      <c r="GUV1" s="18"/>
      <c r="GUW1" s="18"/>
      <c r="GUX1" s="18"/>
      <c r="GUY1" s="18"/>
      <c r="GUZ1" s="18"/>
      <c r="GVA1" s="18"/>
      <c r="GVB1" s="18"/>
      <c r="GVC1" s="18"/>
      <c r="GVD1" s="18"/>
      <c r="GVE1" s="18"/>
      <c r="GVF1" s="18"/>
      <c r="GVG1" s="18"/>
      <c r="GVH1" s="18"/>
      <c r="GVI1" s="18"/>
      <c r="GVJ1" s="18"/>
      <c r="GVK1" s="18"/>
      <c r="GVL1" s="18"/>
      <c r="GVM1" s="18"/>
      <c r="GVN1" s="18"/>
      <c r="GVO1" s="18"/>
      <c r="GVP1" s="18"/>
      <c r="GVQ1" s="18"/>
      <c r="GVR1" s="18"/>
      <c r="GVS1" s="18"/>
      <c r="GVT1" s="18"/>
      <c r="GVU1" s="18"/>
      <c r="GVV1" s="18"/>
      <c r="GVW1" s="18"/>
      <c r="GVX1" s="18"/>
      <c r="GVY1" s="18"/>
      <c r="GVZ1" s="18"/>
      <c r="GWA1" s="18"/>
      <c r="GWB1" s="18"/>
      <c r="GWC1" s="18"/>
      <c r="GWD1" s="18"/>
      <c r="GWE1" s="18"/>
      <c r="GWF1" s="18"/>
      <c r="GWG1" s="18"/>
      <c r="GWH1" s="18"/>
      <c r="GWI1" s="18"/>
      <c r="GWJ1" s="18"/>
      <c r="GWK1" s="18"/>
      <c r="GWL1" s="18"/>
      <c r="GWM1" s="18"/>
      <c r="GWN1" s="18"/>
      <c r="GWO1" s="18"/>
      <c r="GWP1" s="18"/>
      <c r="GWQ1" s="18"/>
      <c r="GWR1" s="18"/>
      <c r="GWS1" s="18"/>
      <c r="GWT1" s="18"/>
      <c r="GWU1" s="18"/>
      <c r="GWV1" s="18"/>
      <c r="GWW1" s="18"/>
      <c r="GWX1" s="18"/>
      <c r="GWY1" s="18"/>
      <c r="GWZ1" s="18"/>
      <c r="GXA1" s="18"/>
      <c r="GXB1" s="18"/>
      <c r="GXC1" s="18"/>
      <c r="GXD1" s="18"/>
      <c r="GXE1" s="18"/>
      <c r="GXF1" s="18"/>
      <c r="GXG1" s="18"/>
      <c r="GXH1" s="18"/>
      <c r="GXI1" s="18"/>
      <c r="GXJ1" s="18"/>
      <c r="GXK1" s="18"/>
      <c r="GXL1" s="18"/>
      <c r="GXM1" s="18"/>
      <c r="GXN1" s="18"/>
      <c r="GXO1" s="18"/>
      <c r="GXP1" s="18"/>
      <c r="GXQ1" s="18"/>
      <c r="GXR1" s="18"/>
      <c r="GXS1" s="18"/>
      <c r="GXT1" s="18"/>
      <c r="GXU1" s="18"/>
      <c r="GXV1" s="18"/>
      <c r="GXW1" s="18"/>
      <c r="GXX1" s="18"/>
      <c r="GXY1" s="18"/>
      <c r="GXZ1" s="18"/>
      <c r="GYA1" s="18"/>
      <c r="GYB1" s="18"/>
      <c r="GYC1" s="18"/>
      <c r="GYD1" s="18"/>
      <c r="GYE1" s="18"/>
      <c r="GYF1" s="18"/>
      <c r="GYG1" s="18"/>
      <c r="GYH1" s="18"/>
      <c r="GYI1" s="18"/>
      <c r="GYJ1" s="18"/>
      <c r="GYK1" s="18"/>
      <c r="GYL1" s="18"/>
      <c r="GYM1" s="18"/>
      <c r="GYN1" s="18"/>
      <c r="GYO1" s="18"/>
      <c r="GYP1" s="18"/>
      <c r="GYQ1" s="18"/>
      <c r="GYR1" s="18"/>
      <c r="GYS1" s="18"/>
      <c r="GYT1" s="18"/>
      <c r="GYU1" s="18"/>
      <c r="GYV1" s="18"/>
      <c r="GYW1" s="18"/>
      <c r="GYX1" s="18"/>
      <c r="GYY1" s="18"/>
      <c r="GYZ1" s="18"/>
      <c r="GZA1" s="18"/>
      <c r="GZB1" s="18"/>
      <c r="GZC1" s="18"/>
      <c r="GZD1" s="18"/>
      <c r="GZE1" s="18"/>
      <c r="GZF1" s="18"/>
      <c r="GZG1" s="18"/>
      <c r="GZH1" s="18"/>
      <c r="GZI1" s="18"/>
      <c r="GZJ1" s="18"/>
      <c r="GZK1" s="18"/>
      <c r="GZL1" s="18"/>
      <c r="GZM1" s="18"/>
      <c r="GZN1" s="18"/>
      <c r="GZO1" s="18"/>
      <c r="GZP1" s="18"/>
      <c r="GZQ1" s="18"/>
      <c r="GZR1" s="18"/>
      <c r="GZS1" s="18"/>
      <c r="GZT1" s="18"/>
      <c r="GZU1" s="18"/>
      <c r="GZV1" s="18"/>
      <c r="GZW1" s="18"/>
      <c r="GZX1" s="18"/>
      <c r="GZY1" s="18"/>
      <c r="GZZ1" s="18"/>
      <c r="HAA1" s="18"/>
      <c r="HAB1" s="18"/>
      <c r="HAC1" s="18"/>
      <c r="HAD1" s="18"/>
      <c r="HAE1" s="18"/>
      <c r="HAF1" s="18"/>
      <c r="HAG1" s="18"/>
      <c r="HAH1" s="18"/>
      <c r="HAI1" s="18"/>
      <c r="HAJ1" s="18"/>
      <c r="HAK1" s="18"/>
      <c r="HAL1" s="18"/>
      <c r="HAM1" s="18"/>
      <c r="HAN1" s="18"/>
      <c r="HAO1" s="18"/>
      <c r="HAP1" s="18"/>
      <c r="HAQ1" s="18"/>
      <c r="HAR1" s="18"/>
      <c r="HAS1" s="18"/>
      <c r="HAT1" s="18"/>
      <c r="HAU1" s="18"/>
      <c r="HAV1" s="18"/>
      <c r="HAW1" s="18"/>
      <c r="HAX1" s="18"/>
      <c r="HAY1" s="18"/>
      <c r="HAZ1" s="18"/>
      <c r="HBA1" s="18"/>
      <c r="HBB1" s="18"/>
      <c r="HBC1" s="18"/>
      <c r="HBD1" s="18"/>
      <c r="HBE1" s="18"/>
      <c r="HBF1" s="18"/>
      <c r="HBG1" s="18"/>
      <c r="HBH1" s="18"/>
      <c r="HBI1" s="18"/>
      <c r="HBJ1" s="18"/>
      <c r="HBK1" s="18"/>
      <c r="HBL1" s="18"/>
      <c r="HBM1" s="18"/>
      <c r="HBN1" s="18"/>
      <c r="HBO1" s="18"/>
      <c r="HBP1" s="18"/>
      <c r="HBQ1" s="18"/>
      <c r="HBR1" s="18"/>
      <c r="HBS1" s="18"/>
      <c r="HBT1" s="18"/>
      <c r="HBU1" s="18"/>
      <c r="HBV1" s="18"/>
      <c r="HBW1" s="18"/>
      <c r="HBX1" s="18"/>
      <c r="HBY1" s="18"/>
      <c r="HBZ1" s="18"/>
      <c r="HCA1" s="18"/>
      <c r="HCB1" s="18"/>
      <c r="HCC1" s="18"/>
      <c r="HCD1" s="18"/>
      <c r="HCE1" s="18"/>
      <c r="HCF1" s="18"/>
      <c r="HCG1" s="18"/>
      <c r="HCH1" s="18"/>
      <c r="HCI1" s="18"/>
      <c r="HCJ1" s="18"/>
      <c r="HCK1" s="18"/>
      <c r="HCL1" s="18"/>
      <c r="HCM1" s="18"/>
      <c r="HCN1" s="18"/>
      <c r="HCO1" s="18"/>
      <c r="HCP1" s="18"/>
      <c r="HCQ1" s="18"/>
      <c r="HCR1" s="18"/>
      <c r="HCS1" s="18"/>
      <c r="HCT1" s="18"/>
      <c r="HCU1" s="18"/>
      <c r="HCV1" s="18"/>
      <c r="HCW1" s="18"/>
      <c r="HCX1" s="18"/>
      <c r="HCY1" s="18"/>
      <c r="HCZ1" s="18"/>
      <c r="HDA1" s="18"/>
      <c r="HDB1" s="18"/>
      <c r="HDC1" s="18"/>
      <c r="HDD1" s="18"/>
      <c r="HDE1" s="18"/>
      <c r="HDF1" s="18"/>
      <c r="HDG1" s="18"/>
      <c r="HDH1" s="18"/>
      <c r="HDI1" s="18"/>
      <c r="HDJ1" s="18"/>
      <c r="HDK1" s="18"/>
      <c r="HDL1" s="18"/>
      <c r="HDM1" s="18"/>
      <c r="HDN1" s="18"/>
      <c r="HDO1" s="18"/>
      <c r="HDP1" s="18"/>
      <c r="HDQ1" s="18"/>
      <c r="HDR1" s="18"/>
      <c r="HDS1" s="18"/>
      <c r="HDT1" s="18"/>
      <c r="HDU1" s="18"/>
      <c r="HDV1" s="18"/>
      <c r="HDW1" s="18"/>
      <c r="HDX1" s="18"/>
      <c r="HDY1" s="18"/>
      <c r="HDZ1" s="18"/>
      <c r="HEA1" s="18"/>
      <c r="HEB1" s="18"/>
      <c r="HEC1" s="18"/>
      <c r="HED1" s="18"/>
      <c r="HEE1" s="18"/>
      <c r="HEF1" s="18"/>
      <c r="HEG1" s="18"/>
      <c r="HEH1" s="18"/>
      <c r="HEI1" s="18"/>
      <c r="HEJ1" s="18"/>
      <c r="HEK1" s="18"/>
      <c r="HEL1" s="18"/>
      <c r="HEM1" s="18"/>
      <c r="HEN1" s="18"/>
      <c r="HEO1" s="18"/>
      <c r="HEP1" s="18"/>
      <c r="HEQ1" s="18"/>
      <c r="HER1" s="18"/>
      <c r="HES1" s="18"/>
      <c r="HET1" s="18"/>
      <c r="HEU1" s="18"/>
      <c r="HEV1" s="18"/>
      <c r="HEW1" s="18"/>
      <c r="HEX1" s="18"/>
      <c r="HEY1" s="18"/>
      <c r="HEZ1" s="18"/>
      <c r="HFA1" s="18"/>
      <c r="HFB1" s="18"/>
      <c r="HFC1" s="18"/>
      <c r="HFD1" s="18"/>
      <c r="HFE1" s="18"/>
      <c r="HFF1" s="18"/>
      <c r="HFG1" s="18"/>
      <c r="HFH1" s="18"/>
      <c r="HFI1" s="18"/>
      <c r="HFJ1" s="18"/>
      <c r="HFK1" s="18"/>
      <c r="HFL1" s="18"/>
      <c r="HFM1" s="18"/>
      <c r="HFN1" s="18"/>
      <c r="HFO1" s="18"/>
      <c r="HFP1" s="18"/>
      <c r="HFQ1" s="18"/>
      <c r="HFR1" s="18"/>
      <c r="HFS1" s="18"/>
      <c r="HFT1" s="18"/>
      <c r="HFU1" s="18"/>
      <c r="HFV1" s="18"/>
      <c r="HFW1" s="18"/>
      <c r="HFX1" s="18"/>
      <c r="HFY1" s="18"/>
      <c r="HFZ1" s="18"/>
      <c r="HGA1" s="18"/>
      <c r="HGB1" s="18"/>
      <c r="HGC1" s="18"/>
      <c r="HGD1" s="18"/>
      <c r="HGE1" s="18"/>
      <c r="HGF1" s="18"/>
      <c r="HGG1" s="18"/>
      <c r="HGH1" s="18"/>
      <c r="HGI1" s="18"/>
      <c r="HGJ1" s="18"/>
      <c r="HGK1" s="18"/>
      <c r="HGL1" s="18"/>
      <c r="HGM1" s="18"/>
      <c r="HGN1" s="18"/>
      <c r="HGO1" s="18"/>
      <c r="HGP1" s="18"/>
      <c r="HGQ1" s="18"/>
      <c r="HGR1" s="18"/>
      <c r="HGS1" s="18"/>
      <c r="HGT1" s="18"/>
      <c r="HGU1" s="18"/>
      <c r="HGV1" s="18"/>
      <c r="HGW1" s="18"/>
      <c r="HGX1" s="18"/>
      <c r="HGY1" s="18"/>
      <c r="HGZ1" s="18"/>
      <c r="HHA1" s="18"/>
      <c r="HHB1" s="18"/>
      <c r="HHC1" s="18"/>
      <c r="HHD1" s="18"/>
      <c r="HHE1" s="18"/>
      <c r="HHF1" s="18"/>
      <c r="HHG1" s="18"/>
      <c r="HHH1" s="18"/>
      <c r="HHI1" s="18"/>
      <c r="HHJ1" s="18"/>
      <c r="HHK1" s="18"/>
      <c r="HHL1" s="18"/>
      <c r="HHM1" s="18"/>
      <c r="HHN1" s="18"/>
      <c r="HHO1" s="18"/>
      <c r="HHP1" s="18"/>
      <c r="HHQ1" s="18"/>
      <c r="HHR1" s="18"/>
      <c r="HHS1" s="18"/>
      <c r="HHT1" s="18"/>
      <c r="HHU1" s="18"/>
      <c r="HHV1" s="18"/>
      <c r="HHW1" s="18"/>
      <c r="HHX1" s="18"/>
      <c r="HHY1" s="18"/>
      <c r="HHZ1" s="18"/>
      <c r="HIA1" s="18"/>
      <c r="HIB1" s="18"/>
      <c r="HIC1" s="18"/>
      <c r="HID1" s="18"/>
      <c r="HIE1" s="18"/>
      <c r="HIF1" s="18"/>
      <c r="HIG1" s="18"/>
      <c r="HIH1" s="18"/>
      <c r="HII1" s="18"/>
      <c r="HIJ1" s="18"/>
      <c r="HIK1" s="18"/>
      <c r="HIL1" s="18"/>
      <c r="HIM1" s="18"/>
      <c r="HIN1" s="18"/>
      <c r="HIO1" s="18"/>
      <c r="HIP1" s="18"/>
      <c r="HIQ1" s="18"/>
      <c r="HIR1" s="18"/>
      <c r="HIS1" s="18"/>
      <c r="HIT1" s="18"/>
      <c r="HIU1" s="18"/>
      <c r="HIV1" s="18"/>
      <c r="HIW1" s="18"/>
      <c r="HIX1" s="18"/>
      <c r="HIY1" s="18"/>
      <c r="HIZ1" s="18"/>
      <c r="HJA1" s="18"/>
      <c r="HJB1" s="18"/>
      <c r="HJC1" s="18"/>
      <c r="HJD1" s="18"/>
      <c r="HJE1" s="18"/>
      <c r="HJF1" s="18"/>
      <c r="HJG1" s="18"/>
      <c r="HJH1" s="18"/>
      <c r="HJI1" s="18"/>
      <c r="HJJ1" s="18"/>
      <c r="HJK1" s="18"/>
      <c r="HJL1" s="18"/>
      <c r="HJM1" s="18"/>
      <c r="HJN1" s="18"/>
      <c r="HJO1" s="18"/>
      <c r="HJP1" s="18"/>
      <c r="HJQ1" s="18"/>
      <c r="HJR1" s="18"/>
      <c r="HJS1" s="18"/>
      <c r="HJT1" s="18"/>
      <c r="HJU1" s="18"/>
      <c r="HJV1" s="18"/>
      <c r="HJW1" s="18"/>
      <c r="HJX1" s="18"/>
      <c r="HJY1" s="18"/>
      <c r="HJZ1" s="18"/>
      <c r="HKA1" s="18"/>
      <c r="HKB1" s="18"/>
      <c r="HKC1" s="18"/>
      <c r="HKD1" s="18"/>
      <c r="HKE1" s="18"/>
      <c r="HKF1" s="18"/>
      <c r="HKG1" s="18"/>
      <c r="HKH1" s="18"/>
      <c r="HKI1" s="18"/>
      <c r="HKJ1" s="18"/>
      <c r="HKK1" s="18"/>
      <c r="HKL1" s="18"/>
      <c r="HKM1" s="18"/>
      <c r="HKN1" s="18"/>
      <c r="HKO1" s="18"/>
      <c r="HKP1" s="18"/>
      <c r="HKQ1" s="18"/>
      <c r="HKR1" s="18"/>
      <c r="HKS1" s="18"/>
      <c r="HKT1" s="18"/>
      <c r="HKU1" s="18"/>
      <c r="HKV1" s="18"/>
      <c r="HKW1" s="18"/>
      <c r="HKX1" s="18"/>
      <c r="HKY1" s="18"/>
      <c r="HKZ1" s="18"/>
      <c r="HLA1" s="18"/>
      <c r="HLB1" s="18"/>
      <c r="HLC1" s="18"/>
      <c r="HLD1" s="18"/>
      <c r="HLE1" s="18"/>
      <c r="HLF1" s="18"/>
      <c r="HLG1" s="18"/>
      <c r="HLH1" s="18"/>
      <c r="HLI1" s="18"/>
      <c r="HLJ1" s="18"/>
      <c r="HLK1" s="18"/>
      <c r="HLL1" s="18"/>
      <c r="HLM1" s="18"/>
      <c r="HLN1" s="18"/>
      <c r="HLO1" s="18"/>
      <c r="HLP1" s="18"/>
      <c r="HLQ1" s="18"/>
      <c r="HLR1" s="18"/>
      <c r="HLS1" s="18"/>
      <c r="HLT1" s="18"/>
      <c r="HLU1" s="18"/>
      <c r="HLV1" s="18"/>
      <c r="HLW1" s="18"/>
      <c r="HLX1" s="18"/>
      <c r="HLY1" s="18"/>
      <c r="HLZ1" s="18"/>
      <c r="HMA1" s="18"/>
      <c r="HMB1" s="18"/>
      <c r="HMC1" s="18"/>
      <c r="HMD1" s="18"/>
      <c r="HME1" s="18"/>
      <c r="HMF1" s="18"/>
      <c r="HMG1" s="18"/>
      <c r="HMH1" s="18"/>
      <c r="HMI1" s="18"/>
      <c r="HMJ1" s="18"/>
      <c r="HMK1" s="18"/>
      <c r="HML1" s="18"/>
      <c r="HMM1" s="18"/>
      <c r="HMN1" s="18"/>
      <c r="HMO1" s="18"/>
      <c r="HMP1" s="18"/>
      <c r="HMQ1" s="18"/>
      <c r="HMR1" s="18"/>
      <c r="HMS1" s="18"/>
      <c r="HMT1" s="18"/>
      <c r="HMU1" s="18"/>
      <c r="HMV1" s="18"/>
      <c r="HMW1" s="18"/>
      <c r="HMX1" s="18"/>
      <c r="HMY1" s="18"/>
      <c r="HMZ1" s="18"/>
      <c r="HNA1" s="18"/>
      <c r="HNB1" s="18"/>
      <c r="HNC1" s="18"/>
      <c r="HND1" s="18"/>
      <c r="HNE1" s="18"/>
      <c r="HNF1" s="18"/>
      <c r="HNG1" s="18"/>
      <c r="HNH1" s="18"/>
      <c r="HNI1" s="18"/>
      <c r="HNJ1" s="18"/>
      <c r="HNK1" s="18"/>
      <c r="HNL1" s="18"/>
      <c r="HNM1" s="18"/>
      <c r="HNN1" s="18"/>
      <c r="HNO1" s="18"/>
      <c r="HNP1" s="18"/>
      <c r="HNQ1" s="18"/>
      <c r="HNR1" s="18"/>
      <c r="HNS1" s="18"/>
      <c r="HNT1" s="18"/>
      <c r="HNU1" s="18"/>
      <c r="HNV1" s="18"/>
      <c r="HNW1" s="18"/>
      <c r="HNX1" s="18"/>
      <c r="HNY1" s="18"/>
      <c r="HNZ1" s="18"/>
      <c r="HOA1" s="18"/>
      <c r="HOB1" s="18"/>
      <c r="HOC1" s="18"/>
      <c r="HOD1" s="18"/>
      <c r="HOE1" s="18"/>
      <c r="HOF1" s="18"/>
      <c r="HOG1" s="18"/>
      <c r="HOH1" s="18"/>
      <c r="HOI1" s="18"/>
      <c r="HOJ1" s="18"/>
      <c r="HOK1" s="18"/>
      <c r="HOL1" s="18"/>
      <c r="HOM1" s="18"/>
      <c r="HON1" s="18"/>
      <c r="HOO1" s="18"/>
      <c r="HOP1" s="18"/>
      <c r="HOQ1" s="18"/>
      <c r="HOR1" s="18"/>
      <c r="HOS1" s="18"/>
      <c r="HOT1" s="18"/>
      <c r="HOU1" s="18"/>
      <c r="HOV1" s="18"/>
      <c r="HOW1" s="18"/>
      <c r="HOX1" s="18"/>
      <c r="HOY1" s="18"/>
      <c r="HOZ1" s="18"/>
      <c r="HPA1" s="18"/>
      <c r="HPB1" s="18"/>
      <c r="HPC1" s="18"/>
      <c r="HPD1" s="18"/>
      <c r="HPE1" s="18"/>
      <c r="HPF1" s="18"/>
      <c r="HPG1" s="18"/>
      <c r="HPH1" s="18"/>
      <c r="HPI1" s="18"/>
      <c r="HPJ1" s="18"/>
      <c r="HPK1" s="18"/>
      <c r="HPL1" s="18"/>
      <c r="HPM1" s="18"/>
      <c r="HPN1" s="18"/>
      <c r="HPO1" s="18"/>
      <c r="HPP1" s="18"/>
      <c r="HPQ1" s="18"/>
      <c r="HPR1" s="18"/>
      <c r="HPS1" s="18"/>
      <c r="HPT1" s="18"/>
      <c r="HPU1" s="18"/>
      <c r="HPV1" s="18"/>
      <c r="HPW1" s="18"/>
      <c r="HPX1" s="18"/>
      <c r="HPY1" s="18"/>
      <c r="HPZ1" s="18"/>
      <c r="HQA1" s="18"/>
      <c r="HQB1" s="18"/>
      <c r="HQC1" s="18"/>
      <c r="HQD1" s="18"/>
      <c r="HQE1" s="18"/>
      <c r="HQF1" s="18"/>
      <c r="HQG1" s="18"/>
      <c r="HQH1" s="18"/>
      <c r="HQI1" s="18"/>
      <c r="HQJ1" s="18"/>
      <c r="HQK1" s="18"/>
      <c r="HQL1" s="18"/>
      <c r="HQM1" s="18"/>
      <c r="HQN1" s="18"/>
      <c r="HQO1" s="18"/>
      <c r="HQP1" s="18"/>
      <c r="HQQ1" s="18"/>
      <c r="HQR1" s="18"/>
      <c r="HQS1" s="18"/>
      <c r="HQT1" s="18"/>
      <c r="HQU1" s="18"/>
      <c r="HQV1" s="18"/>
      <c r="HQW1" s="18"/>
      <c r="HQX1" s="18"/>
      <c r="HQY1" s="18"/>
      <c r="HQZ1" s="18"/>
      <c r="HRA1" s="18"/>
      <c r="HRB1" s="18"/>
      <c r="HRC1" s="18"/>
      <c r="HRD1" s="18"/>
      <c r="HRE1" s="18"/>
      <c r="HRF1" s="18"/>
      <c r="HRG1" s="18"/>
      <c r="HRH1" s="18"/>
      <c r="HRI1" s="18"/>
      <c r="HRJ1" s="18"/>
      <c r="HRK1" s="18"/>
      <c r="HRL1" s="18"/>
      <c r="HRM1" s="18"/>
      <c r="HRN1" s="18"/>
      <c r="HRO1" s="18"/>
      <c r="HRP1" s="18"/>
      <c r="HRQ1" s="18"/>
      <c r="HRR1" s="18"/>
      <c r="HRS1" s="18"/>
      <c r="HRT1" s="18"/>
      <c r="HRU1" s="18"/>
      <c r="HRV1" s="18"/>
      <c r="HRW1" s="18"/>
      <c r="HRX1" s="18"/>
      <c r="HRY1" s="18"/>
      <c r="HRZ1" s="18"/>
      <c r="HSA1" s="18"/>
      <c r="HSB1" s="18"/>
      <c r="HSC1" s="18"/>
      <c r="HSD1" s="18"/>
      <c r="HSE1" s="18"/>
      <c r="HSF1" s="18"/>
      <c r="HSG1" s="18"/>
      <c r="HSH1" s="18"/>
      <c r="HSI1" s="18"/>
      <c r="HSJ1" s="18"/>
      <c r="HSK1" s="18"/>
      <c r="HSL1" s="18"/>
      <c r="HSM1" s="18"/>
      <c r="HSN1" s="18"/>
      <c r="HSO1" s="18"/>
      <c r="HSP1" s="18"/>
      <c r="HSQ1" s="18"/>
      <c r="HSR1" s="18"/>
      <c r="HSS1" s="18"/>
      <c r="HST1" s="18"/>
      <c r="HSU1" s="18"/>
      <c r="HSV1" s="18"/>
      <c r="HSW1" s="18"/>
      <c r="HSX1" s="18"/>
      <c r="HSY1" s="18"/>
      <c r="HSZ1" s="18"/>
      <c r="HTA1" s="18"/>
      <c r="HTB1" s="18"/>
      <c r="HTC1" s="18"/>
      <c r="HTD1" s="18"/>
      <c r="HTE1" s="18"/>
      <c r="HTF1" s="18"/>
      <c r="HTG1" s="18"/>
      <c r="HTH1" s="18"/>
      <c r="HTI1" s="18"/>
      <c r="HTJ1" s="18"/>
      <c r="HTK1" s="18"/>
      <c r="HTL1" s="18"/>
      <c r="HTM1" s="18"/>
      <c r="HTN1" s="18"/>
      <c r="HTO1" s="18"/>
      <c r="HTP1" s="18"/>
      <c r="HTQ1" s="18"/>
      <c r="HTR1" s="18"/>
      <c r="HTS1" s="18"/>
      <c r="HTT1" s="18"/>
      <c r="HTU1" s="18"/>
      <c r="HTV1" s="18"/>
      <c r="HTW1" s="18"/>
      <c r="HTX1" s="18"/>
      <c r="HTY1" s="18"/>
      <c r="HTZ1" s="18"/>
      <c r="HUA1" s="18"/>
      <c r="HUB1" s="18"/>
      <c r="HUC1" s="18"/>
      <c r="HUD1" s="18"/>
      <c r="HUE1" s="18"/>
      <c r="HUF1" s="18"/>
      <c r="HUG1" s="18"/>
      <c r="HUH1" s="18"/>
      <c r="HUI1" s="18"/>
      <c r="HUJ1" s="18"/>
      <c r="HUK1" s="18"/>
      <c r="HUL1" s="18"/>
      <c r="HUM1" s="18"/>
      <c r="HUN1" s="18"/>
      <c r="HUO1" s="18"/>
      <c r="HUP1" s="18"/>
      <c r="HUQ1" s="18"/>
      <c r="HUR1" s="18"/>
      <c r="HUS1" s="18"/>
      <c r="HUT1" s="18"/>
      <c r="HUU1" s="18"/>
      <c r="HUV1" s="18"/>
      <c r="HUW1" s="18"/>
      <c r="HUX1" s="18"/>
      <c r="HUY1" s="18"/>
      <c r="HUZ1" s="18"/>
      <c r="HVA1" s="18"/>
      <c r="HVB1" s="18"/>
      <c r="HVC1" s="18"/>
      <c r="HVD1" s="18"/>
      <c r="HVE1" s="18"/>
      <c r="HVF1" s="18"/>
      <c r="HVG1" s="18"/>
      <c r="HVH1" s="18"/>
      <c r="HVI1" s="18"/>
      <c r="HVJ1" s="18"/>
      <c r="HVK1" s="18"/>
      <c r="HVL1" s="18"/>
      <c r="HVM1" s="18"/>
      <c r="HVN1" s="18"/>
      <c r="HVO1" s="18"/>
      <c r="HVP1" s="18"/>
      <c r="HVQ1" s="18"/>
      <c r="HVR1" s="18"/>
      <c r="HVS1" s="18"/>
      <c r="HVT1" s="18"/>
      <c r="HVU1" s="18"/>
      <c r="HVV1" s="18"/>
      <c r="HVW1" s="18"/>
      <c r="HVX1" s="18"/>
      <c r="HVY1" s="18"/>
      <c r="HVZ1" s="18"/>
      <c r="HWA1" s="18"/>
      <c r="HWB1" s="18"/>
      <c r="HWC1" s="18"/>
      <c r="HWD1" s="18"/>
      <c r="HWE1" s="18"/>
      <c r="HWF1" s="18"/>
      <c r="HWG1" s="18"/>
      <c r="HWH1" s="18"/>
      <c r="HWI1" s="18"/>
      <c r="HWJ1" s="18"/>
      <c r="HWK1" s="18"/>
      <c r="HWL1" s="18"/>
      <c r="HWM1" s="18"/>
      <c r="HWN1" s="18"/>
      <c r="HWO1" s="18"/>
      <c r="HWP1" s="18"/>
      <c r="HWQ1" s="18"/>
      <c r="HWR1" s="18"/>
      <c r="HWS1" s="18"/>
      <c r="HWT1" s="18"/>
      <c r="HWU1" s="18"/>
      <c r="HWV1" s="18"/>
      <c r="HWW1" s="18"/>
      <c r="HWX1" s="18"/>
      <c r="HWY1" s="18"/>
      <c r="HWZ1" s="18"/>
      <c r="HXA1" s="18"/>
      <c r="HXB1" s="18"/>
      <c r="HXC1" s="18"/>
      <c r="HXD1" s="18"/>
      <c r="HXE1" s="18"/>
      <c r="HXF1" s="18"/>
      <c r="HXG1" s="18"/>
      <c r="HXH1" s="18"/>
      <c r="HXI1" s="18"/>
      <c r="HXJ1" s="18"/>
      <c r="HXK1" s="18"/>
      <c r="HXL1" s="18"/>
      <c r="HXM1" s="18"/>
      <c r="HXN1" s="18"/>
      <c r="HXO1" s="18"/>
      <c r="HXP1" s="18"/>
      <c r="HXQ1" s="18"/>
      <c r="HXR1" s="18"/>
      <c r="HXS1" s="18"/>
      <c r="HXT1" s="18"/>
      <c r="HXU1" s="18"/>
      <c r="HXV1" s="18"/>
      <c r="HXW1" s="18"/>
      <c r="HXX1" s="18"/>
      <c r="HXY1" s="18"/>
      <c r="HXZ1" s="18"/>
      <c r="HYA1" s="18"/>
      <c r="HYB1" s="18"/>
      <c r="HYC1" s="18"/>
      <c r="HYD1" s="18"/>
      <c r="HYE1" s="18"/>
      <c r="HYF1" s="18"/>
      <c r="HYG1" s="18"/>
      <c r="HYH1" s="18"/>
      <c r="HYI1" s="18"/>
      <c r="HYJ1" s="18"/>
      <c r="HYK1" s="18"/>
      <c r="HYL1" s="18"/>
      <c r="HYM1" s="18"/>
      <c r="HYN1" s="18"/>
      <c r="HYO1" s="18"/>
      <c r="HYP1" s="18"/>
      <c r="HYQ1" s="18"/>
      <c r="HYR1" s="18"/>
      <c r="HYS1" s="18"/>
      <c r="HYT1" s="18"/>
      <c r="HYU1" s="18"/>
      <c r="HYV1" s="18"/>
      <c r="HYW1" s="18"/>
      <c r="HYX1" s="18"/>
      <c r="HYY1" s="18"/>
      <c r="HYZ1" s="18"/>
      <c r="HZA1" s="18"/>
      <c r="HZB1" s="18"/>
      <c r="HZC1" s="18"/>
      <c r="HZD1" s="18"/>
      <c r="HZE1" s="18"/>
      <c r="HZF1" s="18"/>
      <c r="HZG1" s="18"/>
      <c r="HZH1" s="18"/>
      <c r="HZI1" s="18"/>
      <c r="HZJ1" s="18"/>
      <c r="HZK1" s="18"/>
      <c r="HZL1" s="18"/>
      <c r="HZM1" s="18"/>
      <c r="HZN1" s="18"/>
      <c r="HZO1" s="18"/>
      <c r="HZP1" s="18"/>
      <c r="HZQ1" s="18"/>
      <c r="HZR1" s="18"/>
      <c r="HZS1" s="18"/>
      <c r="HZT1" s="18"/>
      <c r="HZU1" s="18"/>
      <c r="HZV1" s="18"/>
      <c r="HZW1" s="18"/>
      <c r="HZX1" s="18"/>
      <c r="HZY1" s="18"/>
      <c r="HZZ1" s="18"/>
      <c r="IAA1" s="18"/>
      <c r="IAB1" s="18"/>
      <c r="IAC1" s="18"/>
      <c r="IAD1" s="18"/>
      <c r="IAE1" s="18"/>
      <c r="IAF1" s="18"/>
      <c r="IAG1" s="18"/>
      <c r="IAH1" s="18"/>
      <c r="IAI1" s="18"/>
      <c r="IAJ1" s="18"/>
      <c r="IAK1" s="18"/>
      <c r="IAL1" s="18"/>
      <c r="IAM1" s="18"/>
      <c r="IAN1" s="18"/>
      <c r="IAO1" s="18"/>
      <c r="IAP1" s="18"/>
      <c r="IAQ1" s="18"/>
      <c r="IAR1" s="18"/>
      <c r="IAS1" s="18"/>
      <c r="IAT1" s="18"/>
      <c r="IAU1" s="18"/>
      <c r="IAV1" s="18"/>
      <c r="IAW1" s="18"/>
      <c r="IAX1" s="18"/>
      <c r="IAY1" s="18"/>
      <c r="IAZ1" s="18"/>
      <c r="IBA1" s="18"/>
      <c r="IBB1" s="18"/>
      <c r="IBC1" s="18"/>
      <c r="IBD1" s="18"/>
      <c r="IBE1" s="18"/>
      <c r="IBF1" s="18"/>
      <c r="IBG1" s="18"/>
      <c r="IBH1" s="18"/>
      <c r="IBI1" s="18"/>
      <c r="IBJ1" s="18"/>
      <c r="IBK1" s="18"/>
      <c r="IBL1" s="18"/>
      <c r="IBM1" s="18"/>
      <c r="IBN1" s="18"/>
      <c r="IBO1" s="18"/>
      <c r="IBP1" s="18"/>
      <c r="IBQ1" s="18"/>
      <c r="IBR1" s="18"/>
      <c r="IBS1" s="18"/>
      <c r="IBT1" s="18"/>
      <c r="IBU1" s="18"/>
      <c r="IBV1" s="18"/>
      <c r="IBW1" s="18"/>
      <c r="IBX1" s="18"/>
      <c r="IBY1" s="18"/>
      <c r="IBZ1" s="18"/>
      <c r="ICA1" s="18"/>
      <c r="ICB1" s="18"/>
      <c r="ICC1" s="18"/>
      <c r="ICD1" s="18"/>
      <c r="ICE1" s="18"/>
      <c r="ICF1" s="18"/>
      <c r="ICG1" s="18"/>
      <c r="ICH1" s="18"/>
      <c r="ICI1" s="18"/>
      <c r="ICJ1" s="18"/>
      <c r="ICK1" s="18"/>
      <c r="ICL1" s="18"/>
      <c r="ICM1" s="18"/>
      <c r="ICN1" s="18"/>
      <c r="ICO1" s="18"/>
      <c r="ICP1" s="18"/>
      <c r="ICQ1" s="18"/>
      <c r="ICR1" s="18"/>
      <c r="ICS1" s="18"/>
      <c r="ICT1" s="18"/>
      <c r="ICU1" s="18"/>
      <c r="ICV1" s="18"/>
      <c r="ICW1" s="18"/>
      <c r="ICX1" s="18"/>
      <c r="ICY1" s="18"/>
      <c r="ICZ1" s="18"/>
      <c r="IDA1" s="18"/>
      <c r="IDB1" s="18"/>
      <c r="IDC1" s="18"/>
      <c r="IDD1" s="18"/>
      <c r="IDE1" s="18"/>
      <c r="IDF1" s="18"/>
      <c r="IDG1" s="18"/>
      <c r="IDH1" s="18"/>
      <c r="IDI1" s="18"/>
      <c r="IDJ1" s="18"/>
      <c r="IDK1" s="18"/>
      <c r="IDL1" s="18"/>
      <c r="IDM1" s="18"/>
      <c r="IDN1" s="18"/>
      <c r="IDO1" s="18"/>
      <c r="IDP1" s="18"/>
      <c r="IDQ1" s="18"/>
      <c r="IDR1" s="18"/>
      <c r="IDS1" s="18"/>
      <c r="IDT1" s="18"/>
      <c r="IDU1" s="18"/>
      <c r="IDV1" s="18"/>
      <c r="IDW1" s="18"/>
      <c r="IDX1" s="18"/>
      <c r="IDY1" s="18"/>
      <c r="IDZ1" s="18"/>
      <c r="IEA1" s="18"/>
      <c r="IEB1" s="18"/>
      <c r="IEC1" s="18"/>
      <c r="IED1" s="18"/>
      <c r="IEE1" s="18"/>
      <c r="IEF1" s="18"/>
      <c r="IEG1" s="18"/>
      <c r="IEH1" s="18"/>
      <c r="IEI1" s="18"/>
      <c r="IEJ1" s="18"/>
      <c r="IEK1" s="18"/>
      <c r="IEL1" s="18"/>
      <c r="IEM1" s="18"/>
      <c r="IEN1" s="18"/>
      <c r="IEO1" s="18"/>
      <c r="IEP1" s="18"/>
      <c r="IEQ1" s="18"/>
      <c r="IER1" s="18"/>
      <c r="IES1" s="18"/>
      <c r="IET1" s="18"/>
      <c r="IEU1" s="18"/>
      <c r="IEV1" s="18"/>
      <c r="IEW1" s="18"/>
      <c r="IEX1" s="18"/>
      <c r="IEY1" s="18"/>
      <c r="IEZ1" s="18"/>
      <c r="IFA1" s="18"/>
      <c r="IFB1" s="18"/>
      <c r="IFC1" s="18"/>
      <c r="IFD1" s="18"/>
      <c r="IFE1" s="18"/>
      <c r="IFF1" s="18"/>
      <c r="IFG1" s="18"/>
      <c r="IFH1" s="18"/>
      <c r="IFI1" s="18"/>
      <c r="IFJ1" s="18"/>
      <c r="IFK1" s="18"/>
      <c r="IFL1" s="18"/>
      <c r="IFM1" s="18"/>
      <c r="IFN1" s="18"/>
      <c r="IFO1" s="18"/>
      <c r="IFP1" s="18"/>
      <c r="IFQ1" s="18"/>
      <c r="IFR1" s="18"/>
      <c r="IFS1" s="18"/>
      <c r="IFT1" s="18"/>
      <c r="IFU1" s="18"/>
      <c r="IFV1" s="18"/>
      <c r="IFW1" s="18"/>
      <c r="IFX1" s="18"/>
      <c r="IFY1" s="18"/>
      <c r="IFZ1" s="18"/>
      <c r="IGA1" s="18"/>
      <c r="IGB1" s="18"/>
      <c r="IGC1" s="18"/>
      <c r="IGD1" s="18"/>
      <c r="IGE1" s="18"/>
      <c r="IGF1" s="18"/>
      <c r="IGG1" s="18"/>
      <c r="IGH1" s="18"/>
      <c r="IGI1" s="18"/>
      <c r="IGJ1" s="18"/>
      <c r="IGK1" s="18"/>
      <c r="IGL1" s="18"/>
      <c r="IGM1" s="18"/>
      <c r="IGN1" s="18"/>
      <c r="IGO1" s="18"/>
      <c r="IGP1" s="18"/>
      <c r="IGQ1" s="18"/>
      <c r="IGR1" s="18"/>
      <c r="IGS1" s="18"/>
      <c r="IGT1" s="18"/>
      <c r="IGU1" s="18"/>
      <c r="IGV1" s="18"/>
      <c r="IGW1" s="18"/>
      <c r="IGX1" s="18"/>
      <c r="IGY1" s="18"/>
      <c r="IGZ1" s="18"/>
      <c r="IHA1" s="18"/>
      <c r="IHB1" s="18"/>
      <c r="IHC1" s="18"/>
      <c r="IHD1" s="18"/>
      <c r="IHE1" s="18"/>
      <c r="IHF1" s="18"/>
      <c r="IHG1" s="18"/>
      <c r="IHH1" s="18"/>
      <c r="IHI1" s="18"/>
      <c r="IHJ1" s="18"/>
      <c r="IHK1" s="18"/>
      <c r="IHL1" s="18"/>
      <c r="IHM1" s="18"/>
      <c r="IHN1" s="18"/>
      <c r="IHO1" s="18"/>
      <c r="IHP1" s="18"/>
      <c r="IHQ1" s="18"/>
      <c r="IHR1" s="18"/>
      <c r="IHS1" s="18"/>
      <c r="IHT1" s="18"/>
      <c r="IHU1" s="18"/>
      <c r="IHV1" s="18"/>
      <c r="IHW1" s="18"/>
      <c r="IHX1" s="18"/>
      <c r="IHY1" s="18"/>
      <c r="IHZ1" s="18"/>
      <c r="IIA1" s="18"/>
      <c r="IIB1" s="18"/>
      <c r="IIC1" s="18"/>
      <c r="IID1" s="18"/>
      <c r="IIE1" s="18"/>
      <c r="IIF1" s="18"/>
      <c r="IIG1" s="18"/>
      <c r="IIH1" s="18"/>
      <c r="III1" s="18"/>
      <c r="IIJ1" s="18"/>
      <c r="IIK1" s="18"/>
      <c r="IIL1" s="18"/>
      <c r="IIM1" s="18"/>
      <c r="IIN1" s="18"/>
      <c r="IIO1" s="18"/>
      <c r="IIP1" s="18"/>
      <c r="IIQ1" s="18"/>
      <c r="IIR1" s="18"/>
      <c r="IIS1" s="18"/>
      <c r="IIT1" s="18"/>
      <c r="IIU1" s="18"/>
      <c r="IIV1" s="18"/>
      <c r="IIW1" s="18"/>
      <c r="IIX1" s="18"/>
      <c r="IIY1" s="18"/>
      <c r="IIZ1" s="18"/>
      <c r="IJA1" s="18"/>
      <c r="IJB1" s="18"/>
      <c r="IJC1" s="18"/>
      <c r="IJD1" s="18"/>
      <c r="IJE1" s="18"/>
      <c r="IJF1" s="18"/>
      <c r="IJG1" s="18"/>
      <c r="IJH1" s="18"/>
      <c r="IJI1" s="18"/>
      <c r="IJJ1" s="18"/>
      <c r="IJK1" s="18"/>
      <c r="IJL1" s="18"/>
      <c r="IJM1" s="18"/>
      <c r="IJN1" s="18"/>
      <c r="IJO1" s="18"/>
      <c r="IJP1" s="18"/>
      <c r="IJQ1" s="18"/>
      <c r="IJR1" s="18"/>
      <c r="IJS1" s="18"/>
      <c r="IJT1" s="18"/>
      <c r="IJU1" s="18"/>
      <c r="IJV1" s="18"/>
      <c r="IJW1" s="18"/>
      <c r="IJX1" s="18"/>
      <c r="IJY1" s="18"/>
      <c r="IJZ1" s="18"/>
      <c r="IKA1" s="18"/>
      <c r="IKB1" s="18"/>
      <c r="IKC1" s="18"/>
      <c r="IKD1" s="18"/>
      <c r="IKE1" s="18"/>
      <c r="IKF1" s="18"/>
      <c r="IKG1" s="18"/>
      <c r="IKH1" s="18"/>
      <c r="IKI1" s="18"/>
      <c r="IKJ1" s="18"/>
      <c r="IKK1" s="18"/>
      <c r="IKL1" s="18"/>
      <c r="IKM1" s="18"/>
      <c r="IKN1" s="18"/>
      <c r="IKO1" s="18"/>
      <c r="IKP1" s="18"/>
      <c r="IKQ1" s="18"/>
      <c r="IKR1" s="18"/>
      <c r="IKS1" s="18"/>
      <c r="IKT1" s="18"/>
      <c r="IKU1" s="18"/>
      <c r="IKV1" s="18"/>
      <c r="IKW1" s="18"/>
      <c r="IKX1" s="18"/>
      <c r="IKY1" s="18"/>
      <c r="IKZ1" s="18"/>
      <c r="ILA1" s="18"/>
      <c r="ILB1" s="18"/>
      <c r="ILC1" s="18"/>
      <c r="ILD1" s="18"/>
      <c r="ILE1" s="18"/>
      <c r="ILF1" s="18"/>
      <c r="ILG1" s="18"/>
      <c r="ILH1" s="18"/>
      <c r="ILI1" s="18"/>
      <c r="ILJ1" s="18"/>
      <c r="ILK1" s="18"/>
      <c r="ILL1" s="18"/>
      <c r="ILM1" s="18"/>
      <c r="ILN1" s="18"/>
      <c r="ILO1" s="18"/>
      <c r="ILP1" s="18"/>
      <c r="ILQ1" s="18"/>
      <c r="ILR1" s="18"/>
      <c r="ILS1" s="18"/>
      <c r="ILT1" s="18"/>
      <c r="ILU1" s="18"/>
      <c r="ILV1" s="18"/>
      <c r="ILW1" s="18"/>
      <c r="ILX1" s="18"/>
      <c r="ILY1" s="18"/>
      <c r="ILZ1" s="18"/>
      <c r="IMA1" s="18"/>
      <c r="IMB1" s="18"/>
      <c r="IMC1" s="18"/>
      <c r="IMD1" s="18"/>
      <c r="IME1" s="18"/>
      <c r="IMF1" s="18"/>
      <c r="IMG1" s="18"/>
      <c r="IMH1" s="18"/>
      <c r="IMI1" s="18"/>
      <c r="IMJ1" s="18"/>
      <c r="IMK1" s="18"/>
      <c r="IML1" s="18"/>
      <c r="IMM1" s="18"/>
      <c r="IMN1" s="18"/>
      <c r="IMO1" s="18"/>
      <c r="IMP1" s="18"/>
      <c r="IMQ1" s="18"/>
      <c r="IMR1" s="18"/>
      <c r="IMS1" s="18"/>
      <c r="IMT1" s="18"/>
      <c r="IMU1" s="18"/>
      <c r="IMV1" s="18"/>
      <c r="IMW1" s="18"/>
      <c r="IMX1" s="18"/>
      <c r="IMY1" s="18"/>
      <c r="IMZ1" s="18"/>
      <c r="INA1" s="18"/>
      <c r="INB1" s="18"/>
      <c r="INC1" s="18"/>
      <c r="IND1" s="18"/>
      <c r="INE1" s="18"/>
      <c r="INF1" s="18"/>
      <c r="ING1" s="18"/>
      <c r="INH1" s="18"/>
      <c r="INI1" s="18"/>
      <c r="INJ1" s="18"/>
      <c r="INK1" s="18"/>
      <c r="INL1" s="18"/>
      <c r="INM1" s="18"/>
      <c r="INN1" s="18"/>
      <c r="INO1" s="18"/>
      <c r="INP1" s="18"/>
      <c r="INQ1" s="18"/>
      <c r="INR1" s="18"/>
      <c r="INS1" s="18"/>
      <c r="INT1" s="18"/>
      <c r="INU1" s="18"/>
      <c r="INV1" s="18"/>
      <c r="INW1" s="18"/>
      <c r="INX1" s="18"/>
      <c r="INY1" s="18"/>
      <c r="INZ1" s="18"/>
      <c r="IOA1" s="18"/>
      <c r="IOB1" s="18"/>
      <c r="IOC1" s="18"/>
      <c r="IOD1" s="18"/>
      <c r="IOE1" s="18"/>
      <c r="IOF1" s="18"/>
      <c r="IOG1" s="18"/>
      <c r="IOH1" s="18"/>
      <c r="IOI1" s="18"/>
      <c r="IOJ1" s="18"/>
      <c r="IOK1" s="18"/>
      <c r="IOL1" s="18"/>
      <c r="IOM1" s="18"/>
      <c r="ION1" s="18"/>
      <c r="IOO1" s="18"/>
      <c r="IOP1" s="18"/>
      <c r="IOQ1" s="18"/>
      <c r="IOR1" s="18"/>
      <c r="IOS1" s="18"/>
      <c r="IOT1" s="18"/>
      <c r="IOU1" s="18"/>
      <c r="IOV1" s="18"/>
      <c r="IOW1" s="18"/>
      <c r="IOX1" s="18"/>
      <c r="IOY1" s="18"/>
      <c r="IOZ1" s="18"/>
      <c r="IPA1" s="18"/>
      <c r="IPB1" s="18"/>
      <c r="IPC1" s="18"/>
      <c r="IPD1" s="18"/>
      <c r="IPE1" s="18"/>
      <c r="IPF1" s="18"/>
      <c r="IPG1" s="18"/>
      <c r="IPH1" s="18"/>
      <c r="IPI1" s="18"/>
      <c r="IPJ1" s="18"/>
      <c r="IPK1" s="18"/>
      <c r="IPL1" s="18"/>
      <c r="IPM1" s="18"/>
      <c r="IPN1" s="18"/>
      <c r="IPO1" s="18"/>
      <c r="IPP1" s="18"/>
      <c r="IPQ1" s="18"/>
      <c r="IPR1" s="18"/>
      <c r="IPS1" s="18"/>
      <c r="IPT1" s="18"/>
      <c r="IPU1" s="18"/>
      <c r="IPV1" s="18"/>
      <c r="IPW1" s="18"/>
      <c r="IPX1" s="18"/>
      <c r="IPY1" s="18"/>
      <c r="IPZ1" s="18"/>
      <c r="IQA1" s="18"/>
      <c r="IQB1" s="18"/>
      <c r="IQC1" s="18"/>
      <c r="IQD1" s="18"/>
      <c r="IQE1" s="18"/>
      <c r="IQF1" s="18"/>
      <c r="IQG1" s="18"/>
      <c r="IQH1" s="18"/>
      <c r="IQI1" s="18"/>
      <c r="IQJ1" s="18"/>
      <c r="IQK1" s="18"/>
      <c r="IQL1" s="18"/>
      <c r="IQM1" s="18"/>
      <c r="IQN1" s="18"/>
      <c r="IQO1" s="18"/>
      <c r="IQP1" s="18"/>
      <c r="IQQ1" s="18"/>
      <c r="IQR1" s="18"/>
      <c r="IQS1" s="18"/>
      <c r="IQT1" s="18"/>
      <c r="IQU1" s="18"/>
      <c r="IQV1" s="18"/>
      <c r="IQW1" s="18"/>
      <c r="IQX1" s="18"/>
      <c r="IQY1" s="18"/>
      <c r="IQZ1" s="18"/>
      <c r="IRA1" s="18"/>
      <c r="IRB1" s="18"/>
      <c r="IRC1" s="18"/>
      <c r="IRD1" s="18"/>
      <c r="IRE1" s="18"/>
      <c r="IRF1" s="18"/>
      <c r="IRG1" s="18"/>
      <c r="IRH1" s="18"/>
      <c r="IRI1" s="18"/>
      <c r="IRJ1" s="18"/>
      <c r="IRK1" s="18"/>
      <c r="IRL1" s="18"/>
      <c r="IRM1" s="18"/>
      <c r="IRN1" s="18"/>
      <c r="IRO1" s="18"/>
      <c r="IRP1" s="18"/>
      <c r="IRQ1" s="18"/>
      <c r="IRR1" s="18"/>
      <c r="IRS1" s="18"/>
      <c r="IRT1" s="18"/>
      <c r="IRU1" s="18"/>
      <c r="IRV1" s="18"/>
      <c r="IRW1" s="18"/>
      <c r="IRX1" s="18"/>
      <c r="IRY1" s="18"/>
      <c r="IRZ1" s="18"/>
      <c r="ISA1" s="18"/>
      <c r="ISB1" s="18"/>
      <c r="ISC1" s="18"/>
      <c r="ISD1" s="18"/>
      <c r="ISE1" s="18"/>
      <c r="ISF1" s="18"/>
      <c r="ISG1" s="18"/>
      <c r="ISH1" s="18"/>
      <c r="ISI1" s="18"/>
      <c r="ISJ1" s="18"/>
      <c r="ISK1" s="18"/>
      <c r="ISL1" s="18"/>
      <c r="ISM1" s="18"/>
      <c r="ISN1" s="18"/>
      <c r="ISO1" s="18"/>
      <c r="ISP1" s="18"/>
      <c r="ISQ1" s="18"/>
      <c r="ISR1" s="18"/>
      <c r="ISS1" s="18"/>
      <c r="IST1" s="18"/>
      <c r="ISU1" s="18"/>
      <c r="ISV1" s="18"/>
      <c r="ISW1" s="18"/>
      <c r="ISX1" s="18"/>
      <c r="ISY1" s="18"/>
      <c r="ISZ1" s="18"/>
      <c r="ITA1" s="18"/>
      <c r="ITB1" s="18"/>
      <c r="ITC1" s="18"/>
      <c r="ITD1" s="18"/>
      <c r="ITE1" s="18"/>
      <c r="ITF1" s="18"/>
      <c r="ITG1" s="18"/>
      <c r="ITH1" s="18"/>
      <c r="ITI1" s="18"/>
      <c r="ITJ1" s="18"/>
      <c r="ITK1" s="18"/>
      <c r="ITL1" s="18"/>
      <c r="ITM1" s="18"/>
      <c r="ITN1" s="18"/>
      <c r="ITO1" s="18"/>
      <c r="ITP1" s="18"/>
      <c r="ITQ1" s="18"/>
      <c r="ITR1" s="18"/>
      <c r="ITS1" s="18"/>
      <c r="ITT1" s="18"/>
      <c r="ITU1" s="18"/>
      <c r="ITV1" s="18"/>
      <c r="ITW1" s="18"/>
      <c r="ITX1" s="18"/>
      <c r="ITY1" s="18"/>
      <c r="ITZ1" s="18"/>
      <c r="IUA1" s="18"/>
      <c r="IUB1" s="18"/>
      <c r="IUC1" s="18"/>
      <c r="IUD1" s="18"/>
      <c r="IUE1" s="18"/>
      <c r="IUF1" s="18"/>
      <c r="IUG1" s="18"/>
      <c r="IUH1" s="18"/>
      <c r="IUI1" s="18"/>
      <c r="IUJ1" s="18"/>
      <c r="IUK1" s="18"/>
      <c r="IUL1" s="18"/>
      <c r="IUM1" s="18"/>
      <c r="IUN1" s="18"/>
      <c r="IUO1" s="18"/>
      <c r="IUP1" s="18"/>
      <c r="IUQ1" s="18"/>
      <c r="IUR1" s="18"/>
      <c r="IUS1" s="18"/>
      <c r="IUT1" s="18"/>
      <c r="IUU1" s="18"/>
      <c r="IUV1" s="18"/>
      <c r="IUW1" s="18"/>
      <c r="IUX1" s="18"/>
      <c r="IUY1" s="18"/>
      <c r="IUZ1" s="18"/>
      <c r="IVA1" s="18"/>
      <c r="IVB1" s="18"/>
      <c r="IVC1" s="18"/>
      <c r="IVD1" s="18"/>
      <c r="IVE1" s="18"/>
      <c r="IVF1" s="18"/>
      <c r="IVG1" s="18"/>
      <c r="IVH1" s="18"/>
      <c r="IVI1" s="18"/>
      <c r="IVJ1" s="18"/>
      <c r="IVK1" s="18"/>
      <c r="IVL1" s="18"/>
      <c r="IVM1" s="18"/>
      <c r="IVN1" s="18"/>
      <c r="IVO1" s="18"/>
      <c r="IVP1" s="18"/>
      <c r="IVQ1" s="18"/>
      <c r="IVR1" s="18"/>
      <c r="IVS1" s="18"/>
      <c r="IVT1" s="18"/>
      <c r="IVU1" s="18"/>
      <c r="IVV1" s="18"/>
      <c r="IVW1" s="18"/>
      <c r="IVX1" s="18"/>
      <c r="IVY1" s="18"/>
      <c r="IVZ1" s="18"/>
      <c r="IWA1" s="18"/>
      <c r="IWB1" s="18"/>
      <c r="IWC1" s="18"/>
      <c r="IWD1" s="18"/>
      <c r="IWE1" s="18"/>
      <c r="IWF1" s="18"/>
      <c r="IWG1" s="18"/>
      <c r="IWH1" s="18"/>
      <c r="IWI1" s="18"/>
      <c r="IWJ1" s="18"/>
      <c r="IWK1" s="18"/>
      <c r="IWL1" s="18"/>
      <c r="IWM1" s="18"/>
      <c r="IWN1" s="18"/>
      <c r="IWO1" s="18"/>
      <c r="IWP1" s="18"/>
      <c r="IWQ1" s="18"/>
      <c r="IWR1" s="18"/>
      <c r="IWS1" s="18"/>
      <c r="IWT1" s="18"/>
      <c r="IWU1" s="18"/>
      <c r="IWV1" s="18"/>
      <c r="IWW1" s="18"/>
      <c r="IWX1" s="18"/>
      <c r="IWY1" s="18"/>
      <c r="IWZ1" s="18"/>
      <c r="IXA1" s="18"/>
      <c r="IXB1" s="18"/>
      <c r="IXC1" s="18"/>
      <c r="IXD1" s="18"/>
      <c r="IXE1" s="18"/>
      <c r="IXF1" s="18"/>
      <c r="IXG1" s="18"/>
      <c r="IXH1" s="18"/>
      <c r="IXI1" s="18"/>
      <c r="IXJ1" s="18"/>
      <c r="IXK1" s="18"/>
      <c r="IXL1" s="18"/>
      <c r="IXM1" s="18"/>
      <c r="IXN1" s="18"/>
      <c r="IXO1" s="18"/>
      <c r="IXP1" s="18"/>
      <c r="IXQ1" s="18"/>
      <c r="IXR1" s="18"/>
      <c r="IXS1" s="18"/>
      <c r="IXT1" s="18"/>
      <c r="IXU1" s="18"/>
      <c r="IXV1" s="18"/>
      <c r="IXW1" s="18"/>
      <c r="IXX1" s="18"/>
      <c r="IXY1" s="18"/>
      <c r="IXZ1" s="18"/>
      <c r="IYA1" s="18"/>
      <c r="IYB1" s="18"/>
      <c r="IYC1" s="18"/>
      <c r="IYD1" s="18"/>
      <c r="IYE1" s="18"/>
      <c r="IYF1" s="18"/>
      <c r="IYG1" s="18"/>
      <c r="IYH1" s="18"/>
      <c r="IYI1" s="18"/>
      <c r="IYJ1" s="18"/>
      <c r="IYK1" s="18"/>
      <c r="IYL1" s="18"/>
      <c r="IYM1" s="18"/>
      <c r="IYN1" s="18"/>
      <c r="IYO1" s="18"/>
      <c r="IYP1" s="18"/>
      <c r="IYQ1" s="18"/>
      <c r="IYR1" s="18"/>
      <c r="IYS1" s="18"/>
      <c r="IYT1" s="18"/>
      <c r="IYU1" s="18"/>
      <c r="IYV1" s="18"/>
      <c r="IYW1" s="18"/>
      <c r="IYX1" s="18"/>
      <c r="IYY1" s="18"/>
      <c r="IYZ1" s="18"/>
      <c r="IZA1" s="18"/>
      <c r="IZB1" s="18"/>
      <c r="IZC1" s="18"/>
      <c r="IZD1" s="18"/>
      <c r="IZE1" s="18"/>
      <c r="IZF1" s="18"/>
      <c r="IZG1" s="18"/>
      <c r="IZH1" s="18"/>
      <c r="IZI1" s="18"/>
      <c r="IZJ1" s="18"/>
      <c r="IZK1" s="18"/>
      <c r="IZL1" s="18"/>
      <c r="IZM1" s="18"/>
      <c r="IZN1" s="18"/>
      <c r="IZO1" s="18"/>
      <c r="IZP1" s="18"/>
      <c r="IZQ1" s="18"/>
      <c r="IZR1" s="18"/>
      <c r="IZS1" s="18"/>
      <c r="IZT1" s="18"/>
      <c r="IZU1" s="18"/>
      <c r="IZV1" s="18"/>
      <c r="IZW1" s="18"/>
      <c r="IZX1" s="18"/>
      <c r="IZY1" s="18"/>
      <c r="IZZ1" s="18"/>
      <c r="JAA1" s="18"/>
      <c r="JAB1" s="18"/>
      <c r="JAC1" s="18"/>
      <c r="JAD1" s="18"/>
      <c r="JAE1" s="18"/>
      <c r="JAF1" s="18"/>
      <c r="JAG1" s="18"/>
      <c r="JAH1" s="18"/>
      <c r="JAI1" s="18"/>
      <c r="JAJ1" s="18"/>
      <c r="JAK1" s="18"/>
      <c r="JAL1" s="18"/>
      <c r="JAM1" s="18"/>
      <c r="JAN1" s="18"/>
      <c r="JAO1" s="18"/>
      <c r="JAP1" s="18"/>
      <c r="JAQ1" s="18"/>
      <c r="JAR1" s="18"/>
      <c r="JAS1" s="18"/>
      <c r="JAT1" s="18"/>
      <c r="JAU1" s="18"/>
      <c r="JAV1" s="18"/>
      <c r="JAW1" s="18"/>
      <c r="JAX1" s="18"/>
      <c r="JAY1" s="18"/>
      <c r="JAZ1" s="18"/>
      <c r="JBA1" s="18"/>
      <c r="JBB1" s="18"/>
      <c r="JBC1" s="18"/>
      <c r="JBD1" s="18"/>
      <c r="JBE1" s="18"/>
      <c r="JBF1" s="18"/>
      <c r="JBG1" s="18"/>
      <c r="JBH1" s="18"/>
      <c r="JBI1" s="18"/>
      <c r="JBJ1" s="18"/>
      <c r="JBK1" s="18"/>
      <c r="JBL1" s="18"/>
      <c r="JBM1" s="18"/>
      <c r="JBN1" s="18"/>
      <c r="JBO1" s="18"/>
      <c r="JBP1" s="18"/>
      <c r="JBQ1" s="18"/>
      <c r="JBR1" s="18"/>
      <c r="JBS1" s="18"/>
      <c r="JBT1" s="18"/>
      <c r="JBU1" s="18"/>
      <c r="JBV1" s="18"/>
      <c r="JBW1" s="18"/>
      <c r="JBX1" s="18"/>
      <c r="JBY1" s="18"/>
      <c r="JBZ1" s="18"/>
      <c r="JCA1" s="18"/>
      <c r="JCB1" s="18"/>
      <c r="JCC1" s="18"/>
      <c r="JCD1" s="18"/>
      <c r="JCE1" s="18"/>
      <c r="JCF1" s="18"/>
      <c r="JCG1" s="18"/>
      <c r="JCH1" s="18"/>
      <c r="JCI1" s="18"/>
      <c r="JCJ1" s="18"/>
      <c r="JCK1" s="18"/>
      <c r="JCL1" s="18"/>
      <c r="JCM1" s="18"/>
      <c r="JCN1" s="18"/>
      <c r="JCO1" s="18"/>
      <c r="JCP1" s="18"/>
      <c r="JCQ1" s="18"/>
      <c r="JCR1" s="18"/>
      <c r="JCS1" s="18"/>
      <c r="JCT1" s="18"/>
      <c r="JCU1" s="18"/>
      <c r="JCV1" s="18"/>
      <c r="JCW1" s="18"/>
      <c r="JCX1" s="18"/>
      <c r="JCY1" s="18"/>
      <c r="JCZ1" s="18"/>
      <c r="JDA1" s="18"/>
      <c r="JDB1" s="18"/>
      <c r="JDC1" s="18"/>
      <c r="JDD1" s="18"/>
      <c r="JDE1" s="18"/>
      <c r="JDF1" s="18"/>
      <c r="JDG1" s="18"/>
      <c r="JDH1" s="18"/>
      <c r="JDI1" s="18"/>
      <c r="JDJ1" s="18"/>
      <c r="JDK1" s="18"/>
      <c r="JDL1" s="18"/>
      <c r="JDM1" s="18"/>
      <c r="JDN1" s="18"/>
      <c r="JDO1" s="18"/>
      <c r="JDP1" s="18"/>
      <c r="JDQ1" s="18"/>
      <c r="JDR1" s="18"/>
      <c r="JDS1" s="18"/>
      <c r="JDT1" s="18"/>
      <c r="JDU1" s="18"/>
      <c r="JDV1" s="18"/>
      <c r="JDW1" s="18"/>
      <c r="JDX1" s="18"/>
      <c r="JDY1" s="18"/>
      <c r="JDZ1" s="18"/>
      <c r="JEA1" s="18"/>
      <c r="JEB1" s="18"/>
      <c r="JEC1" s="18"/>
      <c r="JED1" s="18"/>
      <c r="JEE1" s="18"/>
      <c r="JEF1" s="18"/>
      <c r="JEG1" s="18"/>
      <c r="JEH1" s="18"/>
      <c r="JEI1" s="18"/>
      <c r="JEJ1" s="18"/>
      <c r="JEK1" s="18"/>
      <c r="JEL1" s="18"/>
      <c r="JEM1" s="18"/>
      <c r="JEN1" s="18"/>
      <c r="JEO1" s="18"/>
      <c r="JEP1" s="18"/>
      <c r="JEQ1" s="18"/>
      <c r="JER1" s="18"/>
      <c r="JES1" s="18"/>
      <c r="JET1" s="18"/>
      <c r="JEU1" s="18"/>
      <c r="JEV1" s="18"/>
      <c r="JEW1" s="18"/>
      <c r="JEX1" s="18"/>
      <c r="JEY1" s="18"/>
      <c r="JEZ1" s="18"/>
      <c r="JFA1" s="18"/>
      <c r="JFB1" s="18"/>
      <c r="JFC1" s="18"/>
      <c r="JFD1" s="18"/>
      <c r="JFE1" s="18"/>
      <c r="JFF1" s="18"/>
      <c r="JFG1" s="18"/>
      <c r="JFH1" s="18"/>
      <c r="JFI1" s="18"/>
      <c r="JFJ1" s="18"/>
      <c r="JFK1" s="18"/>
      <c r="JFL1" s="18"/>
      <c r="JFM1" s="18"/>
      <c r="JFN1" s="18"/>
      <c r="JFO1" s="18"/>
      <c r="JFP1" s="18"/>
      <c r="JFQ1" s="18"/>
      <c r="JFR1" s="18"/>
      <c r="JFS1" s="18"/>
      <c r="JFT1" s="18"/>
      <c r="JFU1" s="18"/>
      <c r="JFV1" s="18"/>
      <c r="JFW1" s="18"/>
      <c r="JFX1" s="18"/>
      <c r="JFY1" s="18"/>
      <c r="JFZ1" s="18"/>
      <c r="JGA1" s="18"/>
      <c r="JGB1" s="18"/>
      <c r="JGC1" s="18"/>
      <c r="JGD1" s="18"/>
      <c r="JGE1" s="18"/>
      <c r="JGF1" s="18"/>
      <c r="JGG1" s="18"/>
      <c r="JGH1" s="18"/>
      <c r="JGI1" s="18"/>
      <c r="JGJ1" s="18"/>
      <c r="JGK1" s="18"/>
      <c r="JGL1" s="18"/>
      <c r="JGM1" s="18"/>
      <c r="JGN1" s="18"/>
      <c r="JGO1" s="18"/>
      <c r="JGP1" s="18"/>
      <c r="JGQ1" s="18"/>
      <c r="JGR1" s="18"/>
      <c r="JGS1" s="18"/>
      <c r="JGT1" s="18"/>
      <c r="JGU1" s="18"/>
      <c r="JGV1" s="18"/>
      <c r="JGW1" s="18"/>
      <c r="JGX1" s="18"/>
      <c r="JGY1" s="18"/>
      <c r="JGZ1" s="18"/>
      <c r="JHA1" s="18"/>
      <c r="JHB1" s="18"/>
      <c r="JHC1" s="18"/>
      <c r="JHD1" s="18"/>
      <c r="JHE1" s="18"/>
      <c r="JHF1" s="18"/>
      <c r="JHG1" s="18"/>
      <c r="JHH1" s="18"/>
      <c r="JHI1" s="18"/>
      <c r="JHJ1" s="18"/>
      <c r="JHK1" s="18"/>
      <c r="JHL1" s="18"/>
      <c r="JHM1" s="18"/>
      <c r="JHN1" s="18"/>
      <c r="JHO1" s="18"/>
      <c r="JHP1" s="18"/>
      <c r="JHQ1" s="18"/>
      <c r="JHR1" s="18"/>
      <c r="JHS1" s="18"/>
      <c r="JHT1" s="18"/>
      <c r="JHU1" s="18"/>
      <c r="JHV1" s="18"/>
      <c r="JHW1" s="18"/>
      <c r="JHX1" s="18"/>
      <c r="JHY1" s="18"/>
      <c r="JHZ1" s="18"/>
      <c r="JIA1" s="18"/>
      <c r="JIB1" s="18"/>
      <c r="JIC1" s="18"/>
      <c r="JID1" s="18"/>
      <c r="JIE1" s="18"/>
      <c r="JIF1" s="18"/>
      <c r="JIG1" s="18"/>
      <c r="JIH1" s="18"/>
      <c r="JII1" s="18"/>
      <c r="JIJ1" s="18"/>
      <c r="JIK1" s="18"/>
      <c r="JIL1" s="18"/>
      <c r="JIM1" s="18"/>
      <c r="JIN1" s="18"/>
      <c r="JIO1" s="18"/>
      <c r="JIP1" s="18"/>
      <c r="JIQ1" s="18"/>
      <c r="JIR1" s="18"/>
      <c r="JIS1" s="18"/>
      <c r="JIT1" s="18"/>
      <c r="JIU1" s="18"/>
      <c r="JIV1" s="18"/>
      <c r="JIW1" s="18"/>
      <c r="JIX1" s="18"/>
      <c r="JIY1" s="18"/>
      <c r="JIZ1" s="18"/>
      <c r="JJA1" s="18"/>
      <c r="JJB1" s="18"/>
      <c r="JJC1" s="18"/>
      <c r="JJD1" s="18"/>
      <c r="JJE1" s="18"/>
      <c r="JJF1" s="18"/>
      <c r="JJG1" s="18"/>
      <c r="JJH1" s="18"/>
      <c r="JJI1" s="18"/>
      <c r="JJJ1" s="18"/>
      <c r="JJK1" s="18"/>
      <c r="JJL1" s="18"/>
      <c r="JJM1" s="18"/>
      <c r="JJN1" s="18"/>
      <c r="JJO1" s="18"/>
      <c r="JJP1" s="18"/>
      <c r="JJQ1" s="18"/>
      <c r="JJR1" s="18"/>
      <c r="JJS1" s="18"/>
      <c r="JJT1" s="18"/>
      <c r="JJU1" s="18"/>
      <c r="JJV1" s="18"/>
      <c r="JJW1" s="18"/>
      <c r="JJX1" s="18"/>
      <c r="JJY1" s="18"/>
      <c r="JJZ1" s="18"/>
      <c r="JKA1" s="18"/>
      <c r="JKB1" s="18"/>
      <c r="JKC1" s="18"/>
      <c r="JKD1" s="18"/>
      <c r="JKE1" s="18"/>
      <c r="JKF1" s="18"/>
      <c r="JKG1" s="18"/>
      <c r="JKH1" s="18"/>
      <c r="JKI1" s="18"/>
      <c r="JKJ1" s="18"/>
      <c r="JKK1" s="18"/>
      <c r="JKL1" s="18"/>
      <c r="JKM1" s="18"/>
      <c r="JKN1" s="18"/>
      <c r="JKO1" s="18"/>
      <c r="JKP1" s="18"/>
      <c r="JKQ1" s="18"/>
      <c r="JKR1" s="18"/>
      <c r="JKS1" s="18"/>
      <c r="JKT1" s="18"/>
      <c r="JKU1" s="18"/>
      <c r="JKV1" s="18"/>
      <c r="JKW1" s="18"/>
      <c r="JKX1" s="18"/>
      <c r="JKY1" s="18"/>
      <c r="JKZ1" s="18"/>
      <c r="JLA1" s="18"/>
      <c r="JLB1" s="18"/>
      <c r="JLC1" s="18"/>
      <c r="JLD1" s="18"/>
      <c r="JLE1" s="18"/>
      <c r="JLF1" s="18"/>
      <c r="JLG1" s="18"/>
      <c r="JLH1" s="18"/>
      <c r="JLI1" s="18"/>
      <c r="JLJ1" s="18"/>
      <c r="JLK1" s="18"/>
      <c r="JLL1" s="18"/>
      <c r="JLM1" s="18"/>
      <c r="JLN1" s="18"/>
      <c r="JLO1" s="18"/>
      <c r="JLP1" s="18"/>
      <c r="JLQ1" s="18"/>
      <c r="JLR1" s="18"/>
      <c r="JLS1" s="18"/>
      <c r="JLT1" s="18"/>
      <c r="JLU1" s="18"/>
      <c r="JLV1" s="18"/>
      <c r="JLW1" s="18"/>
      <c r="JLX1" s="18"/>
      <c r="JLY1" s="18"/>
      <c r="JLZ1" s="18"/>
      <c r="JMA1" s="18"/>
      <c r="JMB1" s="18"/>
      <c r="JMC1" s="18"/>
      <c r="JMD1" s="18"/>
      <c r="JME1" s="18"/>
      <c r="JMF1" s="18"/>
      <c r="JMG1" s="18"/>
      <c r="JMH1" s="18"/>
      <c r="JMI1" s="18"/>
      <c r="JMJ1" s="18"/>
      <c r="JMK1" s="18"/>
      <c r="JML1" s="18"/>
      <c r="JMM1" s="18"/>
      <c r="JMN1" s="18"/>
      <c r="JMO1" s="18"/>
      <c r="JMP1" s="18"/>
      <c r="JMQ1" s="18"/>
      <c r="JMR1" s="18"/>
      <c r="JMS1" s="18"/>
      <c r="JMT1" s="18"/>
      <c r="JMU1" s="18"/>
      <c r="JMV1" s="18"/>
      <c r="JMW1" s="18"/>
      <c r="JMX1" s="18"/>
      <c r="JMY1" s="18"/>
      <c r="JMZ1" s="18"/>
      <c r="JNA1" s="18"/>
      <c r="JNB1" s="18"/>
      <c r="JNC1" s="18"/>
      <c r="JND1" s="18"/>
      <c r="JNE1" s="18"/>
      <c r="JNF1" s="18"/>
      <c r="JNG1" s="18"/>
      <c r="JNH1" s="18"/>
      <c r="JNI1" s="18"/>
      <c r="JNJ1" s="18"/>
      <c r="JNK1" s="18"/>
      <c r="JNL1" s="18"/>
      <c r="JNM1" s="18"/>
      <c r="JNN1" s="18"/>
      <c r="JNO1" s="18"/>
      <c r="JNP1" s="18"/>
      <c r="JNQ1" s="18"/>
      <c r="JNR1" s="18"/>
      <c r="JNS1" s="18"/>
      <c r="JNT1" s="18"/>
      <c r="JNU1" s="18"/>
      <c r="JNV1" s="18"/>
      <c r="JNW1" s="18"/>
      <c r="JNX1" s="18"/>
      <c r="JNY1" s="18"/>
      <c r="JNZ1" s="18"/>
      <c r="JOA1" s="18"/>
      <c r="JOB1" s="18"/>
      <c r="JOC1" s="18"/>
      <c r="JOD1" s="18"/>
      <c r="JOE1" s="18"/>
      <c r="JOF1" s="18"/>
      <c r="JOG1" s="18"/>
      <c r="JOH1" s="18"/>
      <c r="JOI1" s="18"/>
      <c r="JOJ1" s="18"/>
      <c r="JOK1" s="18"/>
      <c r="JOL1" s="18"/>
      <c r="JOM1" s="18"/>
      <c r="JON1" s="18"/>
      <c r="JOO1" s="18"/>
      <c r="JOP1" s="18"/>
      <c r="JOQ1" s="18"/>
      <c r="JOR1" s="18"/>
      <c r="JOS1" s="18"/>
      <c r="JOT1" s="18"/>
      <c r="JOU1" s="18"/>
      <c r="JOV1" s="18"/>
      <c r="JOW1" s="18"/>
      <c r="JOX1" s="18"/>
      <c r="JOY1" s="18"/>
      <c r="JOZ1" s="18"/>
      <c r="JPA1" s="18"/>
      <c r="JPB1" s="18"/>
      <c r="JPC1" s="18"/>
      <c r="JPD1" s="18"/>
      <c r="JPE1" s="18"/>
      <c r="JPF1" s="18"/>
      <c r="JPG1" s="18"/>
      <c r="JPH1" s="18"/>
      <c r="JPI1" s="18"/>
      <c r="JPJ1" s="18"/>
      <c r="JPK1" s="18"/>
      <c r="JPL1" s="18"/>
      <c r="JPM1" s="18"/>
      <c r="JPN1" s="18"/>
      <c r="JPO1" s="18"/>
      <c r="JPP1" s="18"/>
      <c r="JPQ1" s="18"/>
      <c r="JPR1" s="18"/>
      <c r="JPS1" s="18"/>
      <c r="JPT1" s="18"/>
      <c r="JPU1" s="18"/>
      <c r="JPV1" s="18"/>
      <c r="JPW1" s="18"/>
      <c r="JPX1" s="18"/>
      <c r="JPY1" s="18"/>
      <c r="JPZ1" s="18"/>
      <c r="JQA1" s="18"/>
      <c r="JQB1" s="18"/>
      <c r="JQC1" s="18"/>
      <c r="JQD1" s="18"/>
      <c r="JQE1" s="18"/>
      <c r="JQF1" s="18"/>
      <c r="JQG1" s="18"/>
      <c r="JQH1" s="18"/>
      <c r="JQI1" s="18"/>
      <c r="JQJ1" s="18"/>
      <c r="JQK1" s="18"/>
      <c r="JQL1" s="18"/>
      <c r="JQM1" s="18"/>
      <c r="JQN1" s="18"/>
      <c r="JQO1" s="18"/>
      <c r="JQP1" s="18"/>
      <c r="JQQ1" s="18"/>
      <c r="JQR1" s="18"/>
      <c r="JQS1" s="18"/>
      <c r="JQT1" s="18"/>
      <c r="JQU1" s="18"/>
      <c r="JQV1" s="18"/>
      <c r="JQW1" s="18"/>
      <c r="JQX1" s="18"/>
      <c r="JQY1" s="18"/>
      <c r="JQZ1" s="18"/>
      <c r="JRA1" s="18"/>
      <c r="JRB1" s="18"/>
      <c r="JRC1" s="18"/>
      <c r="JRD1" s="18"/>
      <c r="JRE1" s="18"/>
      <c r="JRF1" s="18"/>
      <c r="JRG1" s="18"/>
      <c r="JRH1" s="18"/>
      <c r="JRI1" s="18"/>
      <c r="JRJ1" s="18"/>
      <c r="JRK1" s="18"/>
      <c r="JRL1" s="18"/>
      <c r="JRM1" s="18"/>
      <c r="JRN1" s="18"/>
      <c r="JRO1" s="18"/>
      <c r="JRP1" s="18"/>
      <c r="JRQ1" s="18"/>
      <c r="JRR1" s="18"/>
      <c r="JRS1" s="18"/>
      <c r="JRT1" s="18"/>
      <c r="JRU1" s="18"/>
      <c r="JRV1" s="18"/>
      <c r="JRW1" s="18"/>
      <c r="JRX1" s="18"/>
      <c r="JRY1" s="18"/>
      <c r="JRZ1" s="18"/>
      <c r="JSA1" s="18"/>
      <c r="JSB1" s="18"/>
      <c r="JSC1" s="18"/>
      <c r="JSD1" s="18"/>
      <c r="JSE1" s="18"/>
      <c r="JSF1" s="18"/>
      <c r="JSG1" s="18"/>
      <c r="JSH1" s="18"/>
      <c r="JSI1" s="18"/>
      <c r="JSJ1" s="18"/>
      <c r="JSK1" s="18"/>
      <c r="JSL1" s="18"/>
      <c r="JSM1" s="18"/>
      <c r="JSN1" s="18"/>
      <c r="JSO1" s="18"/>
      <c r="JSP1" s="18"/>
      <c r="JSQ1" s="18"/>
      <c r="JSR1" s="18"/>
      <c r="JSS1" s="18"/>
      <c r="JST1" s="18"/>
      <c r="JSU1" s="18"/>
      <c r="JSV1" s="18"/>
      <c r="JSW1" s="18"/>
      <c r="JSX1" s="18"/>
      <c r="JSY1" s="18"/>
      <c r="JSZ1" s="18"/>
      <c r="JTA1" s="18"/>
      <c r="JTB1" s="18"/>
      <c r="JTC1" s="18"/>
      <c r="JTD1" s="18"/>
      <c r="JTE1" s="18"/>
      <c r="JTF1" s="18"/>
      <c r="JTG1" s="18"/>
      <c r="JTH1" s="18"/>
      <c r="JTI1" s="18"/>
      <c r="JTJ1" s="18"/>
      <c r="JTK1" s="18"/>
      <c r="JTL1" s="18"/>
      <c r="JTM1" s="18"/>
      <c r="JTN1" s="18"/>
      <c r="JTO1" s="18"/>
      <c r="JTP1" s="18"/>
      <c r="JTQ1" s="18"/>
      <c r="JTR1" s="18"/>
      <c r="JTS1" s="18"/>
      <c r="JTT1" s="18"/>
      <c r="JTU1" s="18"/>
      <c r="JTV1" s="18"/>
      <c r="JTW1" s="18"/>
      <c r="JTX1" s="18"/>
      <c r="JTY1" s="18"/>
      <c r="JTZ1" s="18"/>
      <c r="JUA1" s="18"/>
      <c r="JUB1" s="18"/>
      <c r="JUC1" s="18"/>
      <c r="JUD1" s="18"/>
      <c r="JUE1" s="18"/>
      <c r="JUF1" s="18"/>
      <c r="JUG1" s="18"/>
      <c r="JUH1" s="18"/>
      <c r="JUI1" s="18"/>
      <c r="JUJ1" s="18"/>
      <c r="JUK1" s="18"/>
      <c r="JUL1" s="18"/>
      <c r="JUM1" s="18"/>
      <c r="JUN1" s="18"/>
      <c r="JUO1" s="18"/>
      <c r="JUP1" s="18"/>
      <c r="JUQ1" s="18"/>
      <c r="JUR1" s="18"/>
      <c r="JUS1" s="18"/>
      <c r="JUT1" s="18"/>
      <c r="JUU1" s="18"/>
      <c r="JUV1" s="18"/>
      <c r="JUW1" s="18"/>
      <c r="JUX1" s="18"/>
      <c r="JUY1" s="18"/>
      <c r="JUZ1" s="18"/>
      <c r="JVA1" s="18"/>
      <c r="JVB1" s="18"/>
      <c r="JVC1" s="18"/>
      <c r="JVD1" s="18"/>
      <c r="JVE1" s="18"/>
      <c r="JVF1" s="18"/>
      <c r="JVG1" s="18"/>
      <c r="JVH1" s="18"/>
      <c r="JVI1" s="18"/>
      <c r="JVJ1" s="18"/>
      <c r="JVK1" s="18"/>
      <c r="JVL1" s="18"/>
      <c r="JVM1" s="18"/>
      <c r="JVN1" s="18"/>
      <c r="JVO1" s="18"/>
      <c r="JVP1" s="18"/>
      <c r="JVQ1" s="18"/>
      <c r="JVR1" s="18"/>
      <c r="JVS1" s="18"/>
      <c r="JVT1" s="18"/>
      <c r="JVU1" s="18"/>
      <c r="JVV1" s="18"/>
      <c r="JVW1" s="18"/>
      <c r="JVX1" s="18"/>
      <c r="JVY1" s="18"/>
      <c r="JVZ1" s="18"/>
      <c r="JWA1" s="18"/>
      <c r="JWB1" s="18"/>
      <c r="JWC1" s="18"/>
      <c r="JWD1" s="18"/>
      <c r="JWE1" s="18"/>
      <c r="JWF1" s="18"/>
      <c r="JWG1" s="18"/>
      <c r="JWH1" s="18"/>
      <c r="JWI1" s="18"/>
      <c r="JWJ1" s="18"/>
      <c r="JWK1" s="18"/>
      <c r="JWL1" s="18"/>
      <c r="JWM1" s="18"/>
      <c r="JWN1" s="18"/>
      <c r="JWO1" s="18"/>
      <c r="JWP1" s="18"/>
      <c r="JWQ1" s="18"/>
      <c r="JWR1" s="18"/>
      <c r="JWS1" s="18"/>
      <c r="JWT1" s="18"/>
      <c r="JWU1" s="18"/>
      <c r="JWV1" s="18"/>
      <c r="JWW1" s="18"/>
      <c r="JWX1" s="18"/>
      <c r="JWY1" s="18"/>
      <c r="JWZ1" s="18"/>
      <c r="JXA1" s="18"/>
      <c r="JXB1" s="18"/>
      <c r="JXC1" s="18"/>
      <c r="JXD1" s="18"/>
      <c r="JXE1" s="18"/>
      <c r="JXF1" s="18"/>
      <c r="JXG1" s="18"/>
      <c r="JXH1" s="18"/>
      <c r="JXI1" s="18"/>
      <c r="JXJ1" s="18"/>
      <c r="JXK1" s="18"/>
      <c r="JXL1" s="18"/>
      <c r="JXM1" s="18"/>
      <c r="JXN1" s="18"/>
      <c r="JXO1" s="18"/>
      <c r="JXP1" s="18"/>
      <c r="JXQ1" s="18"/>
      <c r="JXR1" s="18"/>
      <c r="JXS1" s="18"/>
      <c r="JXT1" s="18"/>
      <c r="JXU1" s="18"/>
      <c r="JXV1" s="18"/>
      <c r="JXW1" s="18"/>
      <c r="JXX1" s="18"/>
      <c r="JXY1" s="18"/>
      <c r="JXZ1" s="18"/>
      <c r="JYA1" s="18"/>
      <c r="JYB1" s="18"/>
      <c r="JYC1" s="18"/>
      <c r="JYD1" s="18"/>
      <c r="JYE1" s="18"/>
      <c r="JYF1" s="18"/>
      <c r="JYG1" s="18"/>
      <c r="JYH1" s="18"/>
      <c r="JYI1" s="18"/>
      <c r="JYJ1" s="18"/>
      <c r="JYK1" s="18"/>
      <c r="JYL1" s="18"/>
      <c r="JYM1" s="18"/>
      <c r="JYN1" s="18"/>
      <c r="JYO1" s="18"/>
      <c r="JYP1" s="18"/>
      <c r="JYQ1" s="18"/>
      <c r="JYR1" s="18"/>
      <c r="JYS1" s="18"/>
      <c r="JYT1" s="18"/>
      <c r="JYU1" s="18"/>
      <c r="JYV1" s="18"/>
      <c r="JYW1" s="18"/>
      <c r="JYX1" s="18"/>
      <c r="JYY1" s="18"/>
      <c r="JYZ1" s="18"/>
      <c r="JZA1" s="18"/>
      <c r="JZB1" s="18"/>
      <c r="JZC1" s="18"/>
      <c r="JZD1" s="18"/>
      <c r="JZE1" s="18"/>
      <c r="JZF1" s="18"/>
      <c r="JZG1" s="18"/>
      <c r="JZH1" s="18"/>
      <c r="JZI1" s="18"/>
      <c r="JZJ1" s="18"/>
      <c r="JZK1" s="18"/>
      <c r="JZL1" s="18"/>
      <c r="JZM1" s="18"/>
      <c r="JZN1" s="18"/>
      <c r="JZO1" s="18"/>
      <c r="JZP1" s="18"/>
      <c r="JZQ1" s="18"/>
      <c r="JZR1" s="18"/>
      <c r="JZS1" s="18"/>
      <c r="JZT1" s="18"/>
      <c r="JZU1" s="18"/>
      <c r="JZV1" s="18"/>
      <c r="JZW1" s="18"/>
      <c r="JZX1" s="18"/>
      <c r="JZY1" s="18"/>
      <c r="JZZ1" s="18"/>
      <c r="KAA1" s="18"/>
      <c r="KAB1" s="18"/>
      <c r="KAC1" s="18"/>
      <c r="KAD1" s="18"/>
      <c r="KAE1" s="18"/>
      <c r="KAF1" s="18"/>
      <c r="KAG1" s="18"/>
      <c r="KAH1" s="18"/>
      <c r="KAI1" s="18"/>
      <c r="KAJ1" s="18"/>
      <c r="KAK1" s="18"/>
      <c r="KAL1" s="18"/>
      <c r="KAM1" s="18"/>
      <c r="KAN1" s="18"/>
      <c r="KAO1" s="18"/>
      <c r="KAP1" s="18"/>
      <c r="KAQ1" s="18"/>
      <c r="KAR1" s="18"/>
      <c r="KAS1" s="18"/>
      <c r="KAT1" s="18"/>
      <c r="KAU1" s="18"/>
      <c r="KAV1" s="18"/>
      <c r="KAW1" s="18"/>
      <c r="KAX1" s="18"/>
      <c r="KAY1" s="18"/>
      <c r="KAZ1" s="18"/>
      <c r="KBA1" s="18"/>
      <c r="KBB1" s="18"/>
      <c r="KBC1" s="18"/>
      <c r="KBD1" s="18"/>
      <c r="KBE1" s="18"/>
      <c r="KBF1" s="18"/>
      <c r="KBG1" s="18"/>
      <c r="KBH1" s="18"/>
      <c r="KBI1" s="18"/>
      <c r="KBJ1" s="18"/>
      <c r="KBK1" s="18"/>
      <c r="KBL1" s="18"/>
      <c r="KBM1" s="18"/>
      <c r="KBN1" s="18"/>
      <c r="KBO1" s="18"/>
      <c r="KBP1" s="18"/>
      <c r="KBQ1" s="18"/>
      <c r="KBR1" s="18"/>
      <c r="KBS1" s="18"/>
      <c r="KBT1" s="18"/>
      <c r="KBU1" s="18"/>
      <c r="KBV1" s="18"/>
      <c r="KBW1" s="18"/>
      <c r="KBX1" s="18"/>
      <c r="KBY1" s="18"/>
      <c r="KBZ1" s="18"/>
      <c r="KCA1" s="18"/>
      <c r="KCB1" s="18"/>
      <c r="KCC1" s="18"/>
      <c r="KCD1" s="18"/>
      <c r="KCE1" s="18"/>
      <c r="KCF1" s="18"/>
      <c r="KCG1" s="18"/>
      <c r="KCH1" s="18"/>
      <c r="KCI1" s="18"/>
      <c r="KCJ1" s="18"/>
      <c r="KCK1" s="18"/>
      <c r="KCL1" s="18"/>
      <c r="KCM1" s="18"/>
      <c r="KCN1" s="18"/>
      <c r="KCO1" s="18"/>
      <c r="KCP1" s="18"/>
      <c r="KCQ1" s="18"/>
      <c r="KCR1" s="18"/>
      <c r="KCS1" s="18"/>
      <c r="KCT1" s="18"/>
      <c r="KCU1" s="18"/>
      <c r="KCV1" s="18"/>
      <c r="KCW1" s="18"/>
      <c r="KCX1" s="18"/>
      <c r="KCY1" s="18"/>
      <c r="KCZ1" s="18"/>
      <c r="KDA1" s="18"/>
      <c r="KDB1" s="18"/>
      <c r="KDC1" s="18"/>
      <c r="KDD1" s="18"/>
      <c r="KDE1" s="18"/>
      <c r="KDF1" s="18"/>
      <c r="KDG1" s="18"/>
      <c r="KDH1" s="18"/>
      <c r="KDI1" s="18"/>
      <c r="KDJ1" s="18"/>
      <c r="KDK1" s="18"/>
      <c r="KDL1" s="18"/>
      <c r="KDM1" s="18"/>
      <c r="KDN1" s="18"/>
      <c r="KDO1" s="18"/>
      <c r="KDP1" s="18"/>
      <c r="KDQ1" s="18"/>
      <c r="KDR1" s="18"/>
      <c r="KDS1" s="18"/>
      <c r="KDT1" s="18"/>
      <c r="KDU1" s="18"/>
      <c r="KDV1" s="18"/>
      <c r="KDW1" s="18"/>
      <c r="KDX1" s="18"/>
      <c r="KDY1" s="18"/>
      <c r="KDZ1" s="18"/>
      <c r="KEA1" s="18"/>
      <c r="KEB1" s="18"/>
      <c r="KEC1" s="18"/>
      <c r="KED1" s="18"/>
      <c r="KEE1" s="18"/>
      <c r="KEF1" s="18"/>
      <c r="KEG1" s="18"/>
      <c r="KEH1" s="18"/>
      <c r="KEI1" s="18"/>
      <c r="KEJ1" s="18"/>
      <c r="KEK1" s="18"/>
      <c r="KEL1" s="18"/>
      <c r="KEM1" s="18"/>
      <c r="KEN1" s="18"/>
      <c r="KEO1" s="18"/>
      <c r="KEP1" s="18"/>
      <c r="KEQ1" s="18"/>
      <c r="KER1" s="18"/>
      <c r="KES1" s="18"/>
      <c r="KET1" s="18"/>
      <c r="KEU1" s="18"/>
      <c r="KEV1" s="18"/>
      <c r="KEW1" s="18"/>
      <c r="KEX1" s="18"/>
      <c r="KEY1" s="18"/>
      <c r="KEZ1" s="18"/>
      <c r="KFA1" s="18"/>
      <c r="KFB1" s="18"/>
      <c r="KFC1" s="18"/>
      <c r="KFD1" s="18"/>
      <c r="KFE1" s="18"/>
      <c r="KFF1" s="18"/>
      <c r="KFG1" s="18"/>
      <c r="KFH1" s="18"/>
      <c r="KFI1" s="18"/>
      <c r="KFJ1" s="18"/>
      <c r="KFK1" s="18"/>
      <c r="KFL1" s="18"/>
      <c r="KFM1" s="18"/>
      <c r="KFN1" s="18"/>
      <c r="KFO1" s="18"/>
      <c r="KFP1" s="18"/>
      <c r="KFQ1" s="18"/>
      <c r="KFR1" s="18"/>
      <c r="KFS1" s="18"/>
      <c r="KFT1" s="18"/>
      <c r="KFU1" s="18"/>
      <c r="KFV1" s="18"/>
      <c r="KFW1" s="18"/>
      <c r="KFX1" s="18"/>
      <c r="KFY1" s="18"/>
      <c r="KFZ1" s="18"/>
      <c r="KGA1" s="18"/>
      <c r="KGB1" s="18"/>
      <c r="KGC1" s="18"/>
      <c r="KGD1" s="18"/>
      <c r="KGE1" s="18"/>
      <c r="KGF1" s="18"/>
      <c r="KGG1" s="18"/>
      <c r="KGH1" s="18"/>
      <c r="KGI1" s="18"/>
      <c r="KGJ1" s="18"/>
      <c r="KGK1" s="18"/>
      <c r="KGL1" s="18"/>
      <c r="KGM1" s="18"/>
      <c r="KGN1" s="18"/>
      <c r="KGO1" s="18"/>
      <c r="KGP1" s="18"/>
      <c r="KGQ1" s="18"/>
      <c r="KGR1" s="18"/>
      <c r="KGS1" s="18"/>
      <c r="KGT1" s="18"/>
      <c r="KGU1" s="18"/>
      <c r="KGV1" s="18"/>
      <c r="KGW1" s="18"/>
      <c r="KGX1" s="18"/>
      <c r="KGY1" s="18"/>
      <c r="KGZ1" s="18"/>
      <c r="KHA1" s="18"/>
      <c r="KHB1" s="18"/>
      <c r="KHC1" s="18"/>
      <c r="KHD1" s="18"/>
      <c r="KHE1" s="18"/>
      <c r="KHF1" s="18"/>
      <c r="KHG1" s="18"/>
      <c r="KHH1" s="18"/>
      <c r="KHI1" s="18"/>
      <c r="KHJ1" s="18"/>
      <c r="KHK1" s="18"/>
      <c r="KHL1" s="18"/>
      <c r="KHM1" s="18"/>
      <c r="KHN1" s="18"/>
      <c r="KHO1" s="18"/>
      <c r="KHP1" s="18"/>
      <c r="KHQ1" s="18"/>
      <c r="KHR1" s="18"/>
      <c r="KHS1" s="18"/>
      <c r="KHT1" s="18"/>
      <c r="KHU1" s="18"/>
      <c r="KHV1" s="18"/>
      <c r="KHW1" s="18"/>
      <c r="KHX1" s="18"/>
      <c r="KHY1" s="18"/>
      <c r="KHZ1" s="18"/>
      <c r="KIA1" s="18"/>
      <c r="KIB1" s="18"/>
      <c r="KIC1" s="18"/>
      <c r="KID1" s="18"/>
      <c r="KIE1" s="18"/>
      <c r="KIF1" s="18"/>
      <c r="KIG1" s="18"/>
      <c r="KIH1" s="18"/>
      <c r="KII1" s="18"/>
      <c r="KIJ1" s="18"/>
      <c r="KIK1" s="18"/>
      <c r="KIL1" s="18"/>
      <c r="KIM1" s="18"/>
      <c r="KIN1" s="18"/>
      <c r="KIO1" s="18"/>
      <c r="KIP1" s="18"/>
      <c r="KIQ1" s="18"/>
      <c r="KIR1" s="18"/>
      <c r="KIS1" s="18"/>
      <c r="KIT1" s="18"/>
      <c r="KIU1" s="18"/>
      <c r="KIV1" s="18"/>
      <c r="KIW1" s="18"/>
      <c r="KIX1" s="18"/>
      <c r="KIY1" s="18"/>
      <c r="KIZ1" s="18"/>
      <c r="KJA1" s="18"/>
      <c r="KJB1" s="18"/>
      <c r="KJC1" s="18"/>
      <c r="KJD1" s="18"/>
      <c r="KJE1" s="18"/>
      <c r="KJF1" s="18"/>
      <c r="KJG1" s="18"/>
      <c r="KJH1" s="18"/>
      <c r="KJI1" s="18"/>
      <c r="KJJ1" s="18"/>
      <c r="KJK1" s="18"/>
      <c r="KJL1" s="18"/>
      <c r="KJM1" s="18"/>
      <c r="KJN1" s="18"/>
      <c r="KJO1" s="18"/>
      <c r="KJP1" s="18"/>
      <c r="KJQ1" s="18"/>
      <c r="KJR1" s="18"/>
      <c r="KJS1" s="18"/>
      <c r="KJT1" s="18"/>
      <c r="KJU1" s="18"/>
      <c r="KJV1" s="18"/>
      <c r="KJW1" s="18"/>
      <c r="KJX1" s="18"/>
      <c r="KJY1" s="18"/>
      <c r="KJZ1" s="18"/>
      <c r="KKA1" s="18"/>
      <c r="KKB1" s="18"/>
      <c r="KKC1" s="18"/>
      <c r="KKD1" s="18"/>
      <c r="KKE1" s="18"/>
      <c r="KKF1" s="18"/>
      <c r="KKG1" s="18"/>
      <c r="KKH1" s="18"/>
      <c r="KKI1" s="18"/>
      <c r="KKJ1" s="18"/>
      <c r="KKK1" s="18"/>
      <c r="KKL1" s="18"/>
      <c r="KKM1" s="18"/>
      <c r="KKN1" s="18"/>
      <c r="KKO1" s="18"/>
      <c r="KKP1" s="18"/>
      <c r="KKQ1" s="18"/>
      <c r="KKR1" s="18"/>
      <c r="KKS1" s="18"/>
      <c r="KKT1" s="18"/>
      <c r="KKU1" s="18"/>
      <c r="KKV1" s="18"/>
      <c r="KKW1" s="18"/>
      <c r="KKX1" s="18"/>
      <c r="KKY1" s="18"/>
      <c r="KKZ1" s="18"/>
      <c r="KLA1" s="18"/>
      <c r="KLB1" s="18"/>
      <c r="KLC1" s="18"/>
      <c r="KLD1" s="18"/>
      <c r="KLE1" s="18"/>
      <c r="KLF1" s="18"/>
      <c r="KLG1" s="18"/>
      <c r="KLH1" s="18"/>
      <c r="KLI1" s="18"/>
      <c r="KLJ1" s="18"/>
      <c r="KLK1" s="18"/>
      <c r="KLL1" s="18"/>
      <c r="KLM1" s="18"/>
      <c r="KLN1" s="18"/>
      <c r="KLO1" s="18"/>
      <c r="KLP1" s="18"/>
      <c r="KLQ1" s="18"/>
      <c r="KLR1" s="18"/>
      <c r="KLS1" s="18"/>
      <c r="KLT1" s="18"/>
      <c r="KLU1" s="18"/>
      <c r="KLV1" s="18"/>
      <c r="KLW1" s="18"/>
      <c r="KLX1" s="18"/>
      <c r="KLY1" s="18"/>
      <c r="KLZ1" s="18"/>
      <c r="KMA1" s="18"/>
      <c r="KMB1" s="18"/>
      <c r="KMC1" s="18"/>
      <c r="KMD1" s="18"/>
      <c r="KME1" s="18"/>
      <c r="KMF1" s="18"/>
      <c r="KMG1" s="18"/>
      <c r="KMH1" s="18"/>
      <c r="KMI1" s="18"/>
      <c r="KMJ1" s="18"/>
      <c r="KMK1" s="18"/>
      <c r="KML1" s="18"/>
      <c r="KMM1" s="18"/>
      <c r="KMN1" s="18"/>
      <c r="KMO1" s="18"/>
      <c r="KMP1" s="18"/>
      <c r="KMQ1" s="18"/>
      <c r="KMR1" s="18"/>
      <c r="KMS1" s="18"/>
      <c r="KMT1" s="18"/>
      <c r="KMU1" s="18"/>
      <c r="KMV1" s="18"/>
      <c r="KMW1" s="18"/>
      <c r="KMX1" s="18"/>
      <c r="KMY1" s="18"/>
      <c r="KMZ1" s="18"/>
      <c r="KNA1" s="18"/>
      <c r="KNB1" s="18"/>
      <c r="KNC1" s="18"/>
      <c r="KND1" s="18"/>
      <c r="KNE1" s="18"/>
      <c r="KNF1" s="18"/>
      <c r="KNG1" s="18"/>
      <c r="KNH1" s="18"/>
      <c r="KNI1" s="18"/>
      <c r="KNJ1" s="18"/>
      <c r="KNK1" s="18"/>
      <c r="KNL1" s="18"/>
      <c r="KNM1" s="18"/>
      <c r="KNN1" s="18"/>
      <c r="KNO1" s="18"/>
      <c r="KNP1" s="18"/>
      <c r="KNQ1" s="18"/>
      <c r="KNR1" s="18"/>
      <c r="KNS1" s="18"/>
      <c r="KNT1" s="18"/>
      <c r="KNU1" s="18"/>
      <c r="KNV1" s="18"/>
      <c r="KNW1" s="18"/>
      <c r="KNX1" s="18"/>
      <c r="KNY1" s="18"/>
      <c r="KNZ1" s="18"/>
      <c r="KOA1" s="18"/>
      <c r="KOB1" s="18"/>
      <c r="KOC1" s="18"/>
      <c r="KOD1" s="18"/>
      <c r="KOE1" s="18"/>
      <c r="KOF1" s="18"/>
      <c r="KOG1" s="18"/>
      <c r="KOH1" s="18"/>
      <c r="KOI1" s="18"/>
      <c r="KOJ1" s="18"/>
      <c r="KOK1" s="18"/>
      <c r="KOL1" s="18"/>
      <c r="KOM1" s="18"/>
      <c r="KON1" s="18"/>
      <c r="KOO1" s="18"/>
      <c r="KOP1" s="18"/>
      <c r="KOQ1" s="18"/>
      <c r="KOR1" s="18"/>
      <c r="KOS1" s="18"/>
      <c r="KOT1" s="18"/>
      <c r="KOU1" s="18"/>
      <c r="KOV1" s="18"/>
      <c r="KOW1" s="18"/>
      <c r="KOX1" s="18"/>
      <c r="KOY1" s="18"/>
      <c r="KOZ1" s="18"/>
      <c r="KPA1" s="18"/>
      <c r="KPB1" s="18"/>
      <c r="KPC1" s="18"/>
      <c r="KPD1" s="18"/>
      <c r="KPE1" s="18"/>
      <c r="KPF1" s="18"/>
      <c r="KPG1" s="18"/>
      <c r="KPH1" s="18"/>
      <c r="KPI1" s="18"/>
      <c r="KPJ1" s="18"/>
      <c r="KPK1" s="18"/>
      <c r="KPL1" s="18"/>
      <c r="KPM1" s="18"/>
      <c r="KPN1" s="18"/>
      <c r="KPO1" s="18"/>
      <c r="KPP1" s="18"/>
      <c r="KPQ1" s="18"/>
      <c r="KPR1" s="18"/>
      <c r="KPS1" s="18"/>
      <c r="KPT1" s="18"/>
      <c r="KPU1" s="18"/>
      <c r="KPV1" s="18"/>
      <c r="KPW1" s="18"/>
      <c r="KPX1" s="18"/>
      <c r="KPY1" s="18"/>
      <c r="KPZ1" s="18"/>
      <c r="KQA1" s="18"/>
      <c r="KQB1" s="18"/>
      <c r="KQC1" s="18"/>
      <c r="KQD1" s="18"/>
      <c r="KQE1" s="18"/>
      <c r="KQF1" s="18"/>
      <c r="KQG1" s="18"/>
      <c r="KQH1" s="18"/>
      <c r="KQI1" s="18"/>
      <c r="KQJ1" s="18"/>
      <c r="KQK1" s="18"/>
      <c r="KQL1" s="18"/>
      <c r="KQM1" s="18"/>
      <c r="KQN1" s="18"/>
      <c r="KQO1" s="18"/>
      <c r="KQP1" s="18"/>
      <c r="KQQ1" s="18"/>
      <c r="KQR1" s="18"/>
      <c r="KQS1" s="18"/>
      <c r="KQT1" s="18"/>
      <c r="KQU1" s="18"/>
      <c r="KQV1" s="18"/>
      <c r="KQW1" s="18"/>
      <c r="KQX1" s="18"/>
      <c r="KQY1" s="18"/>
      <c r="KQZ1" s="18"/>
      <c r="KRA1" s="18"/>
      <c r="KRB1" s="18"/>
      <c r="KRC1" s="18"/>
      <c r="KRD1" s="18"/>
      <c r="KRE1" s="18"/>
      <c r="KRF1" s="18"/>
      <c r="KRG1" s="18"/>
      <c r="KRH1" s="18"/>
      <c r="KRI1" s="18"/>
      <c r="KRJ1" s="18"/>
      <c r="KRK1" s="18"/>
      <c r="KRL1" s="18"/>
      <c r="KRM1" s="18"/>
      <c r="KRN1" s="18"/>
      <c r="KRO1" s="18"/>
      <c r="KRP1" s="18"/>
      <c r="KRQ1" s="18"/>
      <c r="KRR1" s="18"/>
      <c r="KRS1" s="18"/>
      <c r="KRT1" s="18"/>
      <c r="KRU1" s="18"/>
      <c r="KRV1" s="18"/>
      <c r="KRW1" s="18"/>
      <c r="KRX1" s="18"/>
      <c r="KRY1" s="18"/>
      <c r="KRZ1" s="18"/>
      <c r="KSA1" s="18"/>
      <c r="KSB1" s="18"/>
      <c r="KSC1" s="18"/>
      <c r="KSD1" s="18"/>
      <c r="KSE1" s="18"/>
      <c r="KSF1" s="18"/>
      <c r="KSG1" s="18"/>
      <c r="KSH1" s="18"/>
      <c r="KSI1" s="18"/>
      <c r="KSJ1" s="18"/>
      <c r="KSK1" s="18"/>
      <c r="KSL1" s="18"/>
      <c r="KSM1" s="18"/>
      <c r="KSN1" s="18"/>
      <c r="KSO1" s="18"/>
      <c r="KSP1" s="18"/>
      <c r="KSQ1" s="18"/>
      <c r="KSR1" s="18"/>
      <c r="KSS1" s="18"/>
      <c r="KST1" s="18"/>
      <c r="KSU1" s="18"/>
      <c r="KSV1" s="18"/>
      <c r="KSW1" s="18"/>
      <c r="KSX1" s="18"/>
      <c r="KSY1" s="18"/>
      <c r="KSZ1" s="18"/>
      <c r="KTA1" s="18"/>
      <c r="KTB1" s="18"/>
      <c r="KTC1" s="18"/>
      <c r="KTD1" s="18"/>
      <c r="KTE1" s="18"/>
      <c r="KTF1" s="18"/>
      <c r="KTG1" s="18"/>
      <c r="KTH1" s="18"/>
      <c r="KTI1" s="18"/>
      <c r="KTJ1" s="18"/>
      <c r="KTK1" s="18"/>
      <c r="KTL1" s="18"/>
      <c r="KTM1" s="18"/>
      <c r="KTN1" s="18"/>
      <c r="KTO1" s="18"/>
      <c r="KTP1" s="18"/>
      <c r="KTQ1" s="18"/>
      <c r="KTR1" s="18"/>
      <c r="KTS1" s="18"/>
      <c r="KTT1" s="18"/>
      <c r="KTU1" s="18"/>
      <c r="KTV1" s="18"/>
      <c r="KTW1" s="18"/>
      <c r="KTX1" s="18"/>
      <c r="KTY1" s="18"/>
      <c r="KTZ1" s="18"/>
      <c r="KUA1" s="18"/>
      <c r="KUB1" s="18"/>
      <c r="KUC1" s="18"/>
      <c r="KUD1" s="18"/>
      <c r="KUE1" s="18"/>
      <c r="KUF1" s="18"/>
      <c r="KUG1" s="18"/>
      <c r="KUH1" s="18"/>
      <c r="KUI1" s="18"/>
      <c r="KUJ1" s="18"/>
      <c r="KUK1" s="18"/>
      <c r="KUL1" s="18"/>
      <c r="KUM1" s="18"/>
      <c r="KUN1" s="18"/>
      <c r="KUO1" s="18"/>
      <c r="KUP1" s="18"/>
      <c r="KUQ1" s="18"/>
      <c r="KUR1" s="18"/>
      <c r="KUS1" s="18"/>
      <c r="KUT1" s="18"/>
      <c r="KUU1" s="18"/>
      <c r="KUV1" s="18"/>
      <c r="KUW1" s="18"/>
      <c r="KUX1" s="18"/>
      <c r="KUY1" s="18"/>
      <c r="KUZ1" s="18"/>
      <c r="KVA1" s="18"/>
      <c r="KVB1" s="18"/>
      <c r="KVC1" s="18"/>
      <c r="KVD1" s="18"/>
      <c r="KVE1" s="18"/>
      <c r="KVF1" s="18"/>
      <c r="KVG1" s="18"/>
      <c r="KVH1" s="18"/>
      <c r="KVI1" s="18"/>
      <c r="KVJ1" s="18"/>
      <c r="KVK1" s="18"/>
      <c r="KVL1" s="18"/>
      <c r="KVM1" s="18"/>
      <c r="KVN1" s="18"/>
      <c r="KVO1" s="18"/>
      <c r="KVP1" s="18"/>
      <c r="KVQ1" s="18"/>
      <c r="KVR1" s="18"/>
      <c r="KVS1" s="18"/>
      <c r="KVT1" s="18"/>
      <c r="KVU1" s="18"/>
      <c r="KVV1" s="18"/>
      <c r="KVW1" s="18"/>
      <c r="KVX1" s="18"/>
      <c r="KVY1" s="18"/>
      <c r="KVZ1" s="18"/>
      <c r="KWA1" s="18"/>
      <c r="KWB1" s="18"/>
      <c r="KWC1" s="18"/>
      <c r="KWD1" s="18"/>
      <c r="KWE1" s="18"/>
      <c r="KWF1" s="18"/>
      <c r="KWG1" s="18"/>
      <c r="KWH1" s="18"/>
      <c r="KWI1" s="18"/>
      <c r="KWJ1" s="18"/>
      <c r="KWK1" s="18"/>
      <c r="KWL1" s="18"/>
      <c r="KWM1" s="18"/>
      <c r="KWN1" s="18"/>
      <c r="KWO1" s="18"/>
      <c r="KWP1" s="18"/>
      <c r="KWQ1" s="18"/>
      <c r="KWR1" s="18"/>
      <c r="KWS1" s="18"/>
      <c r="KWT1" s="18"/>
      <c r="KWU1" s="18"/>
      <c r="KWV1" s="18"/>
      <c r="KWW1" s="18"/>
      <c r="KWX1" s="18"/>
      <c r="KWY1" s="18"/>
      <c r="KWZ1" s="18"/>
      <c r="KXA1" s="18"/>
      <c r="KXB1" s="18"/>
      <c r="KXC1" s="18"/>
      <c r="KXD1" s="18"/>
      <c r="KXE1" s="18"/>
      <c r="KXF1" s="18"/>
      <c r="KXG1" s="18"/>
      <c r="KXH1" s="18"/>
      <c r="KXI1" s="18"/>
      <c r="KXJ1" s="18"/>
      <c r="KXK1" s="18"/>
      <c r="KXL1" s="18"/>
      <c r="KXM1" s="18"/>
      <c r="KXN1" s="18"/>
      <c r="KXO1" s="18"/>
      <c r="KXP1" s="18"/>
      <c r="KXQ1" s="18"/>
      <c r="KXR1" s="18"/>
      <c r="KXS1" s="18"/>
      <c r="KXT1" s="18"/>
      <c r="KXU1" s="18"/>
      <c r="KXV1" s="18"/>
      <c r="KXW1" s="18"/>
      <c r="KXX1" s="18"/>
      <c r="KXY1" s="18"/>
      <c r="KXZ1" s="18"/>
      <c r="KYA1" s="18"/>
      <c r="KYB1" s="18"/>
      <c r="KYC1" s="18"/>
      <c r="KYD1" s="18"/>
      <c r="KYE1" s="18"/>
      <c r="KYF1" s="18"/>
      <c r="KYG1" s="18"/>
      <c r="KYH1" s="18"/>
      <c r="KYI1" s="18"/>
      <c r="KYJ1" s="18"/>
      <c r="KYK1" s="18"/>
      <c r="KYL1" s="18"/>
      <c r="KYM1" s="18"/>
      <c r="KYN1" s="18"/>
      <c r="KYO1" s="18"/>
      <c r="KYP1" s="18"/>
      <c r="KYQ1" s="18"/>
      <c r="KYR1" s="18"/>
      <c r="KYS1" s="18"/>
      <c r="KYT1" s="18"/>
      <c r="KYU1" s="18"/>
      <c r="KYV1" s="18"/>
      <c r="KYW1" s="18"/>
      <c r="KYX1" s="18"/>
      <c r="KYY1" s="18"/>
      <c r="KYZ1" s="18"/>
      <c r="KZA1" s="18"/>
      <c r="KZB1" s="18"/>
      <c r="KZC1" s="18"/>
      <c r="KZD1" s="18"/>
      <c r="KZE1" s="18"/>
      <c r="KZF1" s="18"/>
      <c r="KZG1" s="18"/>
      <c r="KZH1" s="18"/>
      <c r="KZI1" s="18"/>
      <c r="KZJ1" s="18"/>
      <c r="KZK1" s="18"/>
      <c r="KZL1" s="18"/>
      <c r="KZM1" s="18"/>
      <c r="KZN1" s="18"/>
      <c r="KZO1" s="18"/>
      <c r="KZP1" s="18"/>
      <c r="KZQ1" s="18"/>
      <c r="KZR1" s="18"/>
      <c r="KZS1" s="18"/>
      <c r="KZT1" s="18"/>
      <c r="KZU1" s="18"/>
      <c r="KZV1" s="18"/>
      <c r="KZW1" s="18"/>
      <c r="KZX1" s="18"/>
      <c r="KZY1" s="18"/>
      <c r="KZZ1" s="18"/>
      <c r="LAA1" s="18"/>
      <c r="LAB1" s="18"/>
      <c r="LAC1" s="18"/>
      <c r="LAD1" s="18"/>
      <c r="LAE1" s="18"/>
      <c r="LAF1" s="18"/>
      <c r="LAG1" s="18"/>
      <c r="LAH1" s="18"/>
      <c r="LAI1" s="18"/>
      <c r="LAJ1" s="18"/>
      <c r="LAK1" s="18"/>
      <c r="LAL1" s="18"/>
      <c r="LAM1" s="18"/>
      <c r="LAN1" s="18"/>
      <c r="LAO1" s="18"/>
      <c r="LAP1" s="18"/>
      <c r="LAQ1" s="18"/>
      <c r="LAR1" s="18"/>
      <c r="LAS1" s="18"/>
      <c r="LAT1" s="18"/>
      <c r="LAU1" s="18"/>
      <c r="LAV1" s="18"/>
      <c r="LAW1" s="18"/>
      <c r="LAX1" s="18"/>
      <c r="LAY1" s="18"/>
      <c r="LAZ1" s="18"/>
      <c r="LBA1" s="18"/>
      <c r="LBB1" s="18"/>
      <c r="LBC1" s="18"/>
      <c r="LBD1" s="18"/>
      <c r="LBE1" s="18"/>
      <c r="LBF1" s="18"/>
      <c r="LBG1" s="18"/>
      <c r="LBH1" s="18"/>
      <c r="LBI1" s="18"/>
      <c r="LBJ1" s="18"/>
      <c r="LBK1" s="18"/>
      <c r="LBL1" s="18"/>
      <c r="LBM1" s="18"/>
      <c r="LBN1" s="18"/>
      <c r="LBO1" s="18"/>
      <c r="LBP1" s="18"/>
      <c r="LBQ1" s="18"/>
      <c r="LBR1" s="18"/>
      <c r="LBS1" s="18"/>
      <c r="LBT1" s="18"/>
      <c r="LBU1" s="18"/>
      <c r="LBV1" s="18"/>
      <c r="LBW1" s="18"/>
      <c r="LBX1" s="18"/>
      <c r="LBY1" s="18"/>
      <c r="LBZ1" s="18"/>
      <c r="LCA1" s="18"/>
      <c r="LCB1" s="18"/>
      <c r="LCC1" s="18"/>
      <c r="LCD1" s="18"/>
      <c r="LCE1" s="18"/>
      <c r="LCF1" s="18"/>
      <c r="LCG1" s="18"/>
      <c r="LCH1" s="18"/>
      <c r="LCI1" s="18"/>
      <c r="LCJ1" s="18"/>
      <c r="LCK1" s="18"/>
      <c r="LCL1" s="18"/>
      <c r="LCM1" s="18"/>
      <c r="LCN1" s="18"/>
      <c r="LCO1" s="18"/>
      <c r="LCP1" s="18"/>
      <c r="LCQ1" s="18"/>
      <c r="LCR1" s="18"/>
      <c r="LCS1" s="18"/>
      <c r="LCT1" s="18"/>
      <c r="LCU1" s="18"/>
      <c r="LCV1" s="18"/>
      <c r="LCW1" s="18"/>
      <c r="LCX1" s="18"/>
      <c r="LCY1" s="18"/>
      <c r="LCZ1" s="18"/>
      <c r="LDA1" s="18"/>
      <c r="LDB1" s="18"/>
      <c r="LDC1" s="18"/>
      <c r="LDD1" s="18"/>
      <c r="LDE1" s="18"/>
      <c r="LDF1" s="18"/>
      <c r="LDG1" s="18"/>
      <c r="LDH1" s="18"/>
      <c r="LDI1" s="18"/>
      <c r="LDJ1" s="18"/>
      <c r="LDK1" s="18"/>
      <c r="LDL1" s="18"/>
      <c r="LDM1" s="18"/>
      <c r="LDN1" s="18"/>
      <c r="LDO1" s="18"/>
      <c r="LDP1" s="18"/>
      <c r="LDQ1" s="18"/>
      <c r="LDR1" s="18"/>
      <c r="LDS1" s="18"/>
      <c r="LDT1" s="18"/>
      <c r="LDU1" s="18"/>
      <c r="LDV1" s="18"/>
      <c r="LDW1" s="18"/>
      <c r="LDX1" s="18"/>
      <c r="LDY1" s="18"/>
      <c r="LDZ1" s="18"/>
      <c r="LEA1" s="18"/>
      <c r="LEB1" s="18"/>
      <c r="LEC1" s="18"/>
      <c r="LED1" s="18"/>
      <c r="LEE1" s="18"/>
      <c r="LEF1" s="18"/>
      <c r="LEG1" s="18"/>
      <c r="LEH1" s="18"/>
      <c r="LEI1" s="18"/>
      <c r="LEJ1" s="18"/>
      <c r="LEK1" s="18"/>
      <c r="LEL1" s="18"/>
      <c r="LEM1" s="18"/>
      <c r="LEN1" s="18"/>
      <c r="LEO1" s="18"/>
      <c r="LEP1" s="18"/>
      <c r="LEQ1" s="18"/>
      <c r="LER1" s="18"/>
      <c r="LES1" s="18"/>
      <c r="LET1" s="18"/>
      <c r="LEU1" s="18"/>
      <c r="LEV1" s="18"/>
      <c r="LEW1" s="18"/>
      <c r="LEX1" s="18"/>
      <c r="LEY1" s="18"/>
      <c r="LEZ1" s="18"/>
      <c r="LFA1" s="18"/>
      <c r="LFB1" s="18"/>
      <c r="LFC1" s="18"/>
      <c r="LFD1" s="18"/>
      <c r="LFE1" s="18"/>
      <c r="LFF1" s="18"/>
      <c r="LFG1" s="18"/>
      <c r="LFH1" s="18"/>
      <c r="LFI1" s="18"/>
      <c r="LFJ1" s="18"/>
      <c r="LFK1" s="18"/>
      <c r="LFL1" s="18"/>
      <c r="LFM1" s="18"/>
      <c r="LFN1" s="18"/>
      <c r="LFO1" s="18"/>
      <c r="LFP1" s="18"/>
      <c r="LFQ1" s="18"/>
      <c r="LFR1" s="18"/>
      <c r="LFS1" s="18"/>
      <c r="LFT1" s="18"/>
      <c r="LFU1" s="18"/>
      <c r="LFV1" s="18"/>
      <c r="LFW1" s="18"/>
      <c r="LFX1" s="18"/>
      <c r="LFY1" s="18"/>
      <c r="LFZ1" s="18"/>
      <c r="LGA1" s="18"/>
      <c r="LGB1" s="18"/>
      <c r="LGC1" s="18"/>
      <c r="LGD1" s="18"/>
      <c r="LGE1" s="18"/>
      <c r="LGF1" s="18"/>
      <c r="LGG1" s="18"/>
      <c r="LGH1" s="18"/>
      <c r="LGI1" s="18"/>
      <c r="LGJ1" s="18"/>
      <c r="LGK1" s="18"/>
      <c r="LGL1" s="18"/>
      <c r="LGM1" s="18"/>
      <c r="LGN1" s="18"/>
      <c r="LGO1" s="18"/>
      <c r="LGP1" s="18"/>
      <c r="LGQ1" s="18"/>
      <c r="LGR1" s="18"/>
      <c r="LGS1" s="18"/>
      <c r="LGT1" s="18"/>
      <c r="LGU1" s="18"/>
      <c r="LGV1" s="18"/>
      <c r="LGW1" s="18"/>
      <c r="LGX1" s="18"/>
      <c r="LGY1" s="18"/>
      <c r="LGZ1" s="18"/>
      <c r="LHA1" s="18"/>
      <c r="LHB1" s="18"/>
      <c r="LHC1" s="18"/>
      <c r="LHD1" s="18"/>
      <c r="LHE1" s="18"/>
      <c r="LHF1" s="18"/>
      <c r="LHG1" s="18"/>
      <c r="LHH1" s="18"/>
      <c r="LHI1" s="18"/>
      <c r="LHJ1" s="18"/>
      <c r="LHK1" s="18"/>
      <c r="LHL1" s="18"/>
      <c r="LHM1" s="18"/>
      <c r="LHN1" s="18"/>
      <c r="LHO1" s="18"/>
      <c r="LHP1" s="18"/>
      <c r="LHQ1" s="18"/>
      <c r="LHR1" s="18"/>
      <c r="LHS1" s="18"/>
      <c r="LHT1" s="18"/>
      <c r="LHU1" s="18"/>
      <c r="LHV1" s="18"/>
      <c r="LHW1" s="18"/>
      <c r="LHX1" s="18"/>
      <c r="LHY1" s="18"/>
      <c r="LHZ1" s="18"/>
      <c r="LIA1" s="18"/>
      <c r="LIB1" s="18"/>
      <c r="LIC1" s="18"/>
      <c r="LID1" s="18"/>
      <c r="LIE1" s="18"/>
      <c r="LIF1" s="18"/>
      <c r="LIG1" s="18"/>
      <c r="LIH1" s="18"/>
      <c r="LII1" s="18"/>
      <c r="LIJ1" s="18"/>
      <c r="LIK1" s="18"/>
      <c r="LIL1" s="18"/>
      <c r="LIM1" s="18"/>
      <c r="LIN1" s="18"/>
      <c r="LIO1" s="18"/>
      <c r="LIP1" s="18"/>
      <c r="LIQ1" s="18"/>
      <c r="LIR1" s="18"/>
      <c r="LIS1" s="18"/>
      <c r="LIT1" s="18"/>
      <c r="LIU1" s="18"/>
      <c r="LIV1" s="18"/>
      <c r="LIW1" s="18"/>
      <c r="LIX1" s="18"/>
      <c r="LIY1" s="18"/>
      <c r="LIZ1" s="18"/>
      <c r="LJA1" s="18"/>
      <c r="LJB1" s="18"/>
      <c r="LJC1" s="18"/>
      <c r="LJD1" s="18"/>
      <c r="LJE1" s="18"/>
      <c r="LJF1" s="18"/>
      <c r="LJG1" s="18"/>
      <c r="LJH1" s="18"/>
      <c r="LJI1" s="18"/>
      <c r="LJJ1" s="18"/>
      <c r="LJK1" s="18"/>
      <c r="LJL1" s="18"/>
      <c r="LJM1" s="18"/>
      <c r="LJN1" s="18"/>
      <c r="LJO1" s="18"/>
      <c r="LJP1" s="18"/>
      <c r="LJQ1" s="18"/>
      <c r="LJR1" s="18"/>
      <c r="LJS1" s="18"/>
      <c r="LJT1" s="18"/>
      <c r="LJU1" s="18"/>
      <c r="LJV1" s="18"/>
      <c r="LJW1" s="18"/>
      <c r="LJX1" s="18"/>
      <c r="LJY1" s="18"/>
      <c r="LJZ1" s="18"/>
      <c r="LKA1" s="18"/>
      <c r="LKB1" s="18"/>
      <c r="LKC1" s="18"/>
      <c r="LKD1" s="18"/>
      <c r="LKE1" s="18"/>
      <c r="LKF1" s="18"/>
      <c r="LKG1" s="18"/>
      <c r="LKH1" s="18"/>
      <c r="LKI1" s="18"/>
      <c r="LKJ1" s="18"/>
      <c r="LKK1" s="18"/>
      <c r="LKL1" s="18"/>
      <c r="LKM1" s="18"/>
      <c r="LKN1" s="18"/>
      <c r="LKO1" s="18"/>
      <c r="LKP1" s="18"/>
      <c r="LKQ1" s="18"/>
      <c r="LKR1" s="18"/>
      <c r="LKS1" s="18"/>
      <c r="LKT1" s="18"/>
      <c r="LKU1" s="18"/>
      <c r="LKV1" s="18"/>
      <c r="LKW1" s="18"/>
      <c r="LKX1" s="18"/>
      <c r="LKY1" s="18"/>
      <c r="LKZ1" s="18"/>
      <c r="LLA1" s="18"/>
      <c r="LLB1" s="18"/>
      <c r="LLC1" s="18"/>
      <c r="LLD1" s="18"/>
      <c r="LLE1" s="18"/>
      <c r="LLF1" s="18"/>
      <c r="LLG1" s="18"/>
      <c r="LLH1" s="18"/>
      <c r="LLI1" s="18"/>
      <c r="LLJ1" s="18"/>
      <c r="LLK1" s="18"/>
      <c r="LLL1" s="18"/>
      <c r="LLM1" s="18"/>
      <c r="LLN1" s="18"/>
      <c r="LLO1" s="18"/>
      <c r="LLP1" s="18"/>
      <c r="LLQ1" s="18"/>
      <c r="LLR1" s="18"/>
      <c r="LLS1" s="18"/>
      <c r="LLT1" s="18"/>
      <c r="LLU1" s="18"/>
      <c r="LLV1" s="18"/>
      <c r="LLW1" s="18"/>
      <c r="LLX1" s="18"/>
      <c r="LLY1" s="18"/>
      <c r="LLZ1" s="18"/>
      <c r="LMA1" s="18"/>
      <c r="LMB1" s="18"/>
      <c r="LMC1" s="18"/>
      <c r="LMD1" s="18"/>
      <c r="LME1" s="18"/>
      <c r="LMF1" s="18"/>
      <c r="LMG1" s="18"/>
      <c r="LMH1" s="18"/>
      <c r="LMI1" s="18"/>
      <c r="LMJ1" s="18"/>
      <c r="LMK1" s="18"/>
      <c r="LML1" s="18"/>
      <c r="LMM1" s="18"/>
      <c r="LMN1" s="18"/>
      <c r="LMO1" s="18"/>
      <c r="LMP1" s="18"/>
      <c r="LMQ1" s="18"/>
      <c r="LMR1" s="18"/>
      <c r="LMS1" s="18"/>
      <c r="LMT1" s="18"/>
      <c r="LMU1" s="18"/>
      <c r="LMV1" s="18"/>
      <c r="LMW1" s="18"/>
      <c r="LMX1" s="18"/>
      <c r="LMY1" s="18"/>
      <c r="LMZ1" s="18"/>
      <c r="LNA1" s="18"/>
      <c r="LNB1" s="18"/>
      <c r="LNC1" s="18"/>
      <c r="LND1" s="18"/>
      <c r="LNE1" s="18"/>
      <c r="LNF1" s="18"/>
      <c r="LNG1" s="18"/>
      <c r="LNH1" s="18"/>
      <c r="LNI1" s="18"/>
      <c r="LNJ1" s="18"/>
      <c r="LNK1" s="18"/>
      <c r="LNL1" s="18"/>
      <c r="LNM1" s="18"/>
      <c r="LNN1" s="18"/>
      <c r="LNO1" s="18"/>
      <c r="LNP1" s="18"/>
      <c r="LNQ1" s="18"/>
      <c r="LNR1" s="18"/>
      <c r="LNS1" s="18"/>
      <c r="LNT1" s="18"/>
      <c r="LNU1" s="18"/>
      <c r="LNV1" s="18"/>
      <c r="LNW1" s="18"/>
      <c r="LNX1" s="18"/>
      <c r="LNY1" s="18"/>
      <c r="LNZ1" s="18"/>
      <c r="LOA1" s="18"/>
      <c r="LOB1" s="18"/>
      <c r="LOC1" s="18"/>
      <c r="LOD1" s="18"/>
      <c r="LOE1" s="18"/>
      <c r="LOF1" s="18"/>
      <c r="LOG1" s="18"/>
      <c r="LOH1" s="18"/>
      <c r="LOI1" s="18"/>
      <c r="LOJ1" s="18"/>
      <c r="LOK1" s="18"/>
      <c r="LOL1" s="18"/>
      <c r="LOM1" s="18"/>
      <c r="LON1" s="18"/>
      <c r="LOO1" s="18"/>
      <c r="LOP1" s="18"/>
      <c r="LOQ1" s="18"/>
      <c r="LOR1" s="18"/>
      <c r="LOS1" s="18"/>
      <c r="LOT1" s="18"/>
      <c r="LOU1" s="18"/>
      <c r="LOV1" s="18"/>
      <c r="LOW1" s="18"/>
      <c r="LOX1" s="18"/>
      <c r="LOY1" s="18"/>
      <c r="LOZ1" s="18"/>
      <c r="LPA1" s="18"/>
      <c r="LPB1" s="18"/>
      <c r="LPC1" s="18"/>
      <c r="LPD1" s="18"/>
      <c r="LPE1" s="18"/>
      <c r="LPF1" s="18"/>
      <c r="LPG1" s="18"/>
      <c r="LPH1" s="18"/>
      <c r="LPI1" s="18"/>
      <c r="LPJ1" s="18"/>
      <c r="LPK1" s="18"/>
      <c r="LPL1" s="18"/>
      <c r="LPM1" s="18"/>
      <c r="LPN1" s="18"/>
      <c r="LPO1" s="18"/>
      <c r="LPP1" s="18"/>
      <c r="LPQ1" s="18"/>
      <c r="LPR1" s="18"/>
      <c r="LPS1" s="18"/>
      <c r="LPT1" s="18"/>
      <c r="LPU1" s="18"/>
      <c r="LPV1" s="18"/>
      <c r="LPW1" s="18"/>
      <c r="LPX1" s="18"/>
      <c r="LPY1" s="18"/>
      <c r="LPZ1" s="18"/>
      <c r="LQA1" s="18"/>
      <c r="LQB1" s="18"/>
      <c r="LQC1" s="18"/>
      <c r="LQD1" s="18"/>
      <c r="LQE1" s="18"/>
      <c r="LQF1" s="18"/>
      <c r="LQG1" s="18"/>
      <c r="LQH1" s="18"/>
      <c r="LQI1" s="18"/>
      <c r="LQJ1" s="18"/>
      <c r="LQK1" s="18"/>
      <c r="LQL1" s="18"/>
      <c r="LQM1" s="18"/>
      <c r="LQN1" s="18"/>
      <c r="LQO1" s="18"/>
      <c r="LQP1" s="18"/>
      <c r="LQQ1" s="18"/>
      <c r="LQR1" s="18"/>
      <c r="LQS1" s="18"/>
      <c r="LQT1" s="18"/>
      <c r="LQU1" s="18"/>
      <c r="LQV1" s="18"/>
      <c r="LQW1" s="18"/>
      <c r="LQX1" s="18"/>
      <c r="LQY1" s="18"/>
      <c r="LQZ1" s="18"/>
      <c r="LRA1" s="18"/>
      <c r="LRB1" s="18"/>
      <c r="LRC1" s="18"/>
      <c r="LRD1" s="18"/>
      <c r="LRE1" s="18"/>
      <c r="LRF1" s="18"/>
      <c r="LRG1" s="18"/>
      <c r="LRH1" s="18"/>
      <c r="LRI1" s="18"/>
      <c r="LRJ1" s="18"/>
      <c r="LRK1" s="18"/>
      <c r="LRL1" s="18"/>
      <c r="LRM1" s="18"/>
      <c r="LRN1" s="18"/>
      <c r="LRO1" s="18"/>
      <c r="LRP1" s="18"/>
      <c r="LRQ1" s="18"/>
      <c r="LRR1" s="18"/>
      <c r="LRS1" s="18"/>
      <c r="LRT1" s="18"/>
      <c r="LRU1" s="18"/>
      <c r="LRV1" s="18"/>
      <c r="LRW1" s="18"/>
      <c r="LRX1" s="18"/>
      <c r="LRY1" s="18"/>
      <c r="LRZ1" s="18"/>
      <c r="LSA1" s="18"/>
      <c r="LSB1" s="18"/>
      <c r="LSC1" s="18"/>
      <c r="LSD1" s="18"/>
      <c r="LSE1" s="18"/>
      <c r="LSF1" s="18"/>
      <c r="LSG1" s="18"/>
      <c r="LSH1" s="18"/>
      <c r="LSI1" s="18"/>
      <c r="LSJ1" s="18"/>
      <c r="LSK1" s="18"/>
      <c r="LSL1" s="18"/>
      <c r="LSM1" s="18"/>
      <c r="LSN1" s="18"/>
      <c r="LSO1" s="18"/>
      <c r="LSP1" s="18"/>
      <c r="LSQ1" s="18"/>
      <c r="LSR1" s="18"/>
      <c r="LSS1" s="18"/>
      <c r="LST1" s="18"/>
      <c r="LSU1" s="18"/>
      <c r="LSV1" s="18"/>
      <c r="LSW1" s="18"/>
      <c r="LSX1" s="18"/>
      <c r="LSY1" s="18"/>
      <c r="LSZ1" s="18"/>
      <c r="LTA1" s="18"/>
      <c r="LTB1" s="18"/>
      <c r="LTC1" s="18"/>
      <c r="LTD1" s="18"/>
      <c r="LTE1" s="18"/>
      <c r="LTF1" s="18"/>
      <c r="LTG1" s="18"/>
      <c r="LTH1" s="18"/>
      <c r="LTI1" s="18"/>
      <c r="LTJ1" s="18"/>
      <c r="LTK1" s="18"/>
      <c r="LTL1" s="18"/>
      <c r="LTM1" s="18"/>
      <c r="LTN1" s="18"/>
      <c r="LTO1" s="18"/>
      <c r="LTP1" s="18"/>
      <c r="LTQ1" s="18"/>
      <c r="LTR1" s="18"/>
      <c r="LTS1" s="18"/>
      <c r="LTT1" s="18"/>
      <c r="LTU1" s="18"/>
      <c r="LTV1" s="18"/>
      <c r="LTW1" s="18"/>
      <c r="LTX1" s="18"/>
      <c r="LTY1" s="18"/>
      <c r="LTZ1" s="18"/>
      <c r="LUA1" s="18"/>
      <c r="LUB1" s="18"/>
      <c r="LUC1" s="18"/>
      <c r="LUD1" s="18"/>
      <c r="LUE1" s="18"/>
      <c r="LUF1" s="18"/>
      <c r="LUG1" s="18"/>
      <c r="LUH1" s="18"/>
      <c r="LUI1" s="18"/>
      <c r="LUJ1" s="18"/>
      <c r="LUK1" s="18"/>
      <c r="LUL1" s="18"/>
      <c r="LUM1" s="18"/>
      <c r="LUN1" s="18"/>
      <c r="LUO1" s="18"/>
      <c r="LUP1" s="18"/>
      <c r="LUQ1" s="18"/>
      <c r="LUR1" s="18"/>
      <c r="LUS1" s="18"/>
      <c r="LUT1" s="18"/>
      <c r="LUU1" s="18"/>
      <c r="LUV1" s="18"/>
      <c r="LUW1" s="18"/>
      <c r="LUX1" s="18"/>
      <c r="LUY1" s="18"/>
      <c r="LUZ1" s="18"/>
      <c r="LVA1" s="18"/>
      <c r="LVB1" s="18"/>
      <c r="LVC1" s="18"/>
      <c r="LVD1" s="18"/>
      <c r="LVE1" s="18"/>
      <c r="LVF1" s="18"/>
      <c r="LVG1" s="18"/>
      <c r="LVH1" s="18"/>
      <c r="LVI1" s="18"/>
      <c r="LVJ1" s="18"/>
      <c r="LVK1" s="18"/>
      <c r="LVL1" s="18"/>
      <c r="LVM1" s="18"/>
      <c r="LVN1" s="18"/>
      <c r="LVO1" s="18"/>
      <c r="LVP1" s="18"/>
      <c r="LVQ1" s="18"/>
      <c r="LVR1" s="18"/>
      <c r="LVS1" s="18"/>
      <c r="LVT1" s="18"/>
      <c r="LVU1" s="18"/>
      <c r="LVV1" s="18"/>
      <c r="LVW1" s="18"/>
      <c r="LVX1" s="18"/>
      <c r="LVY1" s="18"/>
      <c r="LVZ1" s="18"/>
      <c r="LWA1" s="18"/>
      <c r="LWB1" s="18"/>
      <c r="LWC1" s="18"/>
      <c r="LWD1" s="18"/>
      <c r="LWE1" s="18"/>
      <c r="LWF1" s="18"/>
      <c r="LWG1" s="18"/>
      <c r="LWH1" s="18"/>
      <c r="LWI1" s="18"/>
      <c r="LWJ1" s="18"/>
      <c r="LWK1" s="18"/>
      <c r="LWL1" s="18"/>
      <c r="LWM1" s="18"/>
      <c r="LWN1" s="18"/>
      <c r="LWO1" s="18"/>
      <c r="LWP1" s="18"/>
      <c r="LWQ1" s="18"/>
      <c r="LWR1" s="18"/>
      <c r="LWS1" s="18"/>
      <c r="LWT1" s="18"/>
      <c r="LWU1" s="18"/>
      <c r="LWV1" s="18"/>
      <c r="LWW1" s="18"/>
      <c r="LWX1" s="18"/>
      <c r="LWY1" s="18"/>
      <c r="LWZ1" s="18"/>
      <c r="LXA1" s="18"/>
      <c r="LXB1" s="18"/>
      <c r="LXC1" s="18"/>
      <c r="LXD1" s="18"/>
      <c r="LXE1" s="18"/>
      <c r="LXF1" s="18"/>
      <c r="LXG1" s="18"/>
      <c r="LXH1" s="18"/>
      <c r="LXI1" s="18"/>
      <c r="LXJ1" s="18"/>
      <c r="LXK1" s="18"/>
      <c r="LXL1" s="18"/>
      <c r="LXM1" s="18"/>
      <c r="LXN1" s="18"/>
      <c r="LXO1" s="18"/>
      <c r="LXP1" s="18"/>
      <c r="LXQ1" s="18"/>
      <c r="LXR1" s="18"/>
      <c r="LXS1" s="18"/>
      <c r="LXT1" s="18"/>
      <c r="LXU1" s="18"/>
      <c r="LXV1" s="18"/>
      <c r="LXW1" s="18"/>
      <c r="LXX1" s="18"/>
      <c r="LXY1" s="18"/>
      <c r="LXZ1" s="18"/>
      <c r="LYA1" s="18"/>
      <c r="LYB1" s="18"/>
      <c r="LYC1" s="18"/>
      <c r="LYD1" s="18"/>
      <c r="LYE1" s="18"/>
      <c r="LYF1" s="18"/>
      <c r="LYG1" s="18"/>
      <c r="LYH1" s="18"/>
      <c r="LYI1" s="18"/>
      <c r="LYJ1" s="18"/>
      <c r="LYK1" s="18"/>
      <c r="LYL1" s="18"/>
      <c r="LYM1" s="18"/>
      <c r="LYN1" s="18"/>
      <c r="LYO1" s="18"/>
      <c r="LYP1" s="18"/>
      <c r="LYQ1" s="18"/>
      <c r="LYR1" s="18"/>
      <c r="LYS1" s="18"/>
      <c r="LYT1" s="18"/>
      <c r="LYU1" s="18"/>
      <c r="LYV1" s="18"/>
      <c r="LYW1" s="18"/>
      <c r="LYX1" s="18"/>
      <c r="LYY1" s="18"/>
      <c r="LYZ1" s="18"/>
      <c r="LZA1" s="18"/>
      <c r="LZB1" s="18"/>
      <c r="LZC1" s="18"/>
      <c r="LZD1" s="18"/>
      <c r="LZE1" s="18"/>
      <c r="LZF1" s="18"/>
      <c r="LZG1" s="18"/>
      <c r="LZH1" s="18"/>
      <c r="LZI1" s="18"/>
      <c r="LZJ1" s="18"/>
      <c r="LZK1" s="18"/>
      <c r="LZL1" s="18"/>
      <c r="LZM1" s="18"/>
      <c r="LZN1" s="18"/>
      <c r="LZO1" s="18"/>
      <c r="LZP1" s="18"/>
      <c r="LZQ1" s="18"/>
      <c r="LZR1" s="18"/>
      <c r="LZS1" s="18"/>
      <c r="LZT1" s="18"/>
      <c r="LZU1" s="18"/>
      <c r="LZV1" s="18"/>
      <c r="LZW1" s="18"/>
      <c r="LZX1" s="18"/>
      <c r="LZY1" s="18"/>
      <c r="LZZ1" s="18"/>
      <c r="MAA1" s="18"/>
      <c r="MAB1" s="18"/>
      <c r="MAC1" s="18"/>
      <c r="MAD1" s="18"/>
      <c r="MAE1" s="18"/>
      <c r="MAF1" s="18"/>
      <c r="MAG1" s="18"/>
      <c r="MAH1" s="18"/>
      <c r="MAI1" s="18"/>
      <c r="MAJ1" s="18"/>
      <c r="MAK1" s="18"/>
      <c r="MAL1" s="18"/>
      <c r="MAM1" s="18"/>
      <c r="MAN1" s="18"/>
      <c r="MAO1" s="18"/>
      <c r="MAP1" s="18"/>
      <c r="MAQ1" s="18"/>
      <c r="MAR1" s="18"/>
      <c r="MAS1" s="18"/>
      <c r="MAT1" s="18"/>
      <c r="MAU1" s="18"/>
      <c r="MAV1" s="18"/>
      <c r="MAW1" s="18"/>
      <c r="MAX1" s="18"/>
      <c r="MAY1" s="18"/>
      <c r="MAZ1" s="18"/>
      <c r="MBA1" s="18"/>
      <c r="MBB1" s="18"/>
      <c r="MBC1" s="18"/>
      <c r="MBD1" s="18"/>
      <c r="MBE1" s="18"/>
      <c r="MBF1" s="18"/>
      <c r="MBG1" s="18"/>
      <c r="MBH1" s="18"/>
      <c r="MBI1" s="18"/>
      <c r="MBJ1" s="18"/>
      <c r="MBK1" s="18"/>
      <c r="MBL1" s="18"/>
      <c r="MBM1" s="18"/>
      <c r="MBN1" s="18"/>
      <c r="MBO1" s="18"/>
      <c r="MBP1" s="18"/>
      <c r="MBQ1" s="18"/>
      <c r="MBR1" s="18"/>
      <c r="MBS1" s="18"/>
      <c r="MBT1" s="18"/>
      <c r="MBU1" s="18"/>
      <c r="MBV1" s="18"/>
      <c r="MBW1" s="18"/>
      <c r="MBX1" s="18"/>
      <c r="MBY1" s="18"/>
      <c r="MBZ1" s="18"/>
      <c r="MCA1" s="18"/>
      <c r="MCB1" s="18"/>
      <c r="MCC1" s="18"/>
      <c r="MCD1" s="18"/>
      <c r="MCE1" s="18"/>
      <c r="MCF1" s="18"/>
      <c r="MCG1" s="18"/>
      <c r="MCH1" s="18"/>
      <c r="MCI1" s="18"/>
      <c r="MCJ1" s="18"/>
      <c r="MCK1" s="18"/>
      <c r="MCL1" s="18"/>
      <c r="MCM1" s="18"/>
      <c r="MCN1" s="18"/>
      <c r="MCO1" s="18"/>
      <c r="MCP1" s="18"/>
      <c r="MCQ1" s="18"/>
      <c r="MCR1" s="18"/>
      <c r="MCS1" s="18"/>
      <c r="MCT1" s="18"/>
      <c r="MCU1" s="18"/>
      <c r="MCV1" s="18"/>
      <c r="MCW1" s="18"/>
      <c r="MCX1" s="18"/>
      <c r="MCY1" s="18"/>
      <c r="MCZ1" s="18"/>
      <c r="MDA1" s="18"/>
      <c r="MDB1" s="18"/>
      <c r="MDC1" s="18"/>
      <c r="MDD1" s="18"/>
      <c r="MDE1" s="18"/>
      <c r="MDF1" s="18"/>
      <c r="MDG1" s="18"/>
      <c r="MDH1" s="18"/>
      <c r="MDI1" s="18"/>
      <c r="MDJ1" s="18"/>
      <c r="MDK1" s="18"/>
      <c r="MDL1" s="18"/>
      <c r="MDM1" s="18"/>
      <c r="MDN1" s="18"/>
      <c r="MDO1" s="18"/>
      <c r="MDP1" s="18"/>
      <c r="MDQ1" s="18"/>
      <c r="MDR1" s="18"/>
      <c r="MDS1" s="18"/>
      <c r="MDT1" s="18"/>
      <c r="MDU1" s="18"/>
      <c r="MDV1" s="18"/>
      <c r="MDW1" s="18"/>
      <c r="MDX1" s="18"/>
      <c r="MDY1" s="18"/>
      <c r="MDZ1" s="18"/>
      <c r="MEA1" s="18"/>
      <c r="MEB1" s="18"/>
      <c r="MEC1" s="18"/>
      <c r="MED1" s="18"/>
      <c r="MEE1" s="18"/>
      <c r="MEF1" s="18"/>
      <c r="MEG1" s="18"/>
      <c r="MEH1" s="18"/>
      <c r="MEI1" s="18"/>
      <c r="MEJ1" s="18"/>
      <c r="MEK1" s="18"/>
      <c r="MEL1" s="18"/>
      <c r="MEM1" s="18"/>
      <c r="MEN1" s="18"/>
      <c r="MEO1" s="18"/>
      <c r="MEP1" s="18"/>
      <c r="MEQ1" s="18"/>
      <c r="MER1" s="18"/>
      <c r="MES1" s="18"/>
      <c r="MET1" s="18"/>
      <c r="MEU1" s="18"/>
      <c r="MEV1" s="18"/>
      <c r="MEW1" s="18"/>
      <c r="MEX1" s="18"/>
      <c r="MEY1" s="18"/>
      <c r="MEZ1" s="18"/>
      <c r="MFA1" s="18"/>
      <c r="MFB1" s="18"/>
      <c r="MFC1" s="18"/>
      <c r="MFD1" s="18"/>
      <c r="MFE1" s="18"/>
      <c r="MFF1" s="18"/>
      <c r="MFG1" s="18"/>
      <c r="MFH1" s="18"/>
      <c r="MFI1" s="18"/>
      <c r="MFJ1" s="18"/>
      <c r="MFK1" s="18"/>
      <c r="MFL1" s="18"/>
      <c r="MFM1" s="18"/>
      <c r="MFN1" s="18"/>
      <c r="MFO1" s="18"/>
      <c r="MFP1" s="18"/>
      <c r="MFQ1" s="18"/>
      <c r="MFR1" s="18"/>
      <c r="MFS1" s="18"/>
      <c r="MFT1" s="18"/>
      <c r="MFU1" s="18"/>
      <c r="MFV1" s="18"/>
      <c r="MFW1" s="18"/>
      <c r="MFX1" s="18"/>
      <c r="MFY1" s="18"/>
      <c r="MFZ1" s="18"/>
      <c r="MGA1" s="18"/>
      <c r="MGB1" s="18"/>
      <c r="MGC1" s="18"/>
      <c r="MGD1" s="18"/>
      <c r="MGE1" s="18"/>
      <c r="MGF1" s="18"/>
      <c r="MGG1" s="18"/>
      <c r="MGH1" s="18"/>
      <c r="MGI1" s="18"/>
      <c r="MGJ1" s="18"/>
      <c r="MGK1" s="18"/>
      <c r="MGL1" s="18"/>
      <c r="MGM1" s="18"/>
      <c r="MGN1" s="18"/>
      <c r="MGO1" s="18"/>
      <c r="MGP1" s="18"/>
      <c r="MGQ1" s="18"/>
      <c r="MGR1" s="18"/>
      <c r="MGS1" s="18"/>
      <c r="MGT1" s="18"/>
      <c r="MGU1" s="18"/>
      <c r="MGV1" s="18"/>
      <c r="MGW1" s="18"/>
      <c r="MGX1" s="18"/>
      <c r="MGY1" s="18"/>
      <c r="MGZ1" s="18"/>
      <c r="MHA1" s="18"/>
      <c r="MHB1" s="18"/>
      <c r="MHC1" s="18"/>
      <c r="MHD1" s="18"/>
      <c r="MHE1" s="18"/>
      <c r="MHF1" s="18"/>
      <c r="MHG1" s="18"/>
      <c r="MHH1" s="18"/>
      <c r="MHI1" s="18"/>
      <c r="MHJ1" s="18"/>
      <c r="MHK1" s="18"/>
      <c r="MHL1" s="18"/>
      <c r="MHM1" s="18"/>
      <c r="MHN1" s="18"/>
      <c r="MHO1" s="18"/>
      <c r="MHP1" s="18"/>
      <c r="MHQ1" s="18"/>
      <c r="MHR1" s="18"/>
      <c r="MHS1" s="18"/>
      <c r="MHT1" s="18"/>
      <c r="MHU1" s="18"/>
      <c r="MHV1" s="18"/>
      <c r="MHW1" s="18"/>
      <c r="MHX1" s="18"/>
      <c r="MHY1" s="18"/>
      <c r="MHZ1" s="18"/>
      <c r="MIA1" s="18"/>
      <c r="MIB1" s="18"/>
      <c r="MIC1" s="18"/>
      <c r="MID1" s="18"/>
      <c r="MIE1" s="18"/>
      <c r="MIF1" s="18"/>
      <c r="MIG1" s="18"/>
      <c r="MIH1" s="18"/>
      <c r="MII1" s="18"/>
      <c r="MIJ1" s="18"/>
      <c r="MIK1" s="18"/>
      <c r="MIL1" s="18"/>
      <c r="MIM1" s="18"/>
      <c r="MIN1" s="18"/>
      <c r="MIO1" s="18"/>
      <c r="MIP1" s="18"/>
      <c r="MIQ1" s="18"/>
      <c r="MIR1" s="18"/>
      <c r="MIS1" s="18"/>
      <c r="MIT1" s="18"/>
      <c r="MIU1" s="18"/>
      <c r="MIV1" s="18"/>
      <c r="MIW1" s="18"/>
      <c r="MIX1" s="18"/>
      <c r="MIY1" s="18"/>
      <c r="MIZ1" s="18"/>
      <c r="MJA1" s="18"/>
      <c r="MJB1" s="18"/>
      <c r="MJC1" s="18"/>
      <c r="MJD1" s="18"/>
      <c r="MJE1" s="18"/>
      <c r="MJF1" s="18"/>
      <c r="MJG1" s="18"/>
      <c r="MJH1" s="18"/>
      <c r="MJI1" s="18"/>
      <c r="MJJ1" s="18"/>
      <c r="MJK1" s="18"/>
      <c r="MJL1" s="18"/>
      <c r="MJM1" s="18"/>
      <c r="MJN1" s="18"/>
      <c r="MJO1" s="18"/>
      <c r="MJP1" s="18"/>
      <c r="MJQ1" s="18"/>
      <c r="MJR1" s="18"/>
      <c r="MJS1" s="18"/>
      <c r="MJT1" s="18"/>
      <c r="MJU1" s="18"/>
      <c r="MJV1" s="18"/>
      <c r="MJW1" s="18"/>
      <c r="MJX1" s="18"/>
      <c r="MJY1" s="18"/>
      <c r="MJZ1" s="18"/>
      <c r="MKA1" s="18"/>
      <c r="MKB1" s="18"/>
      <c r="MKC1" s="18"/>
      <c r="MKD1" s="18"/>
      <c r="MKE1" s="18"/>
      <c r="MKF1" s="18"/>
      <c r="MKG1" s="18"/>
      <c r="MKH1" s="18"/>
      <c r="MKI1" s="18"/>
      <c r="MKJ1" s="18"/>
      <c r="MKK1" s="18"/>
      <c r="MKL1" s="18"/>
      <c r="MKM1" s="18"/>
      <c r="MKN1" s="18"/>
      <c r="MKO1" s="18"/>
      <c r="MKP1" s="18"/>
      <c r="MKQ1" s="18"/>
      <c r="MKR1" s="18"/>
      <c r="MKS1" s="18"/>
      <c r="MKT1" s="18"/>
      <c r="MKU1" s="18"/>
      <c r="MKV1" s="18"/>
      <c r="MKW1" s="18"/>
      <c r="MKX1" s="18"/>
      <c r="MKY1" s="18"/>
      <c r="MKZ1" s="18"/>
      <c r="MLA1" s="18"/>
      <c r="MLB1" s="18"/>
      <c r="MLC1" s="18"/>
      <c r="MLD1" s="18"/>
      <c r="MLE1" s="18"/>
      <c r="MLF1" s="18"/>
      <c r="MLG1" s="18"/>
      <c r="MLH1" s="18"/>
      <c r="MLI1" s="18"/>
      <c r="MLJ1" s="18"/>
      <c r="MLK1" s="18"/>
      <c r="MLL1" s="18"/>
      <c r="MLM1" s="18"/>
      <c r="MLN1" s="18"/>
      <c r="MLO1" s="18"/>
      <c r="MLP1" s="18"/>
      <c r="MLQ1" s="18"/>
      <c r="MLR1" s="18"/>
      <c r="MLS1" s="18"/>
      <c r="MLT1" s="18"/>
      <c r="MLU1" s="18"/>
      <c r="MLV1" s="18"/>
      <c r="MLW1" s="18"/>
      <c r="MLX1" s="18"/>
      <c r="MLY1" s="18"/>
      <c r="MLZ1" s="18"/>
      <c r="MMA1" s="18"/>
      <c r="MMB1" s="18"/>
      <c r="MMC1" s="18"/>
      <c r="MMD1" s="18"/>
      <c r="MME1" s="18"/>
      <c r="MMF1" s="18"/>
      <c r="MMG1" s="18"/>
      <c r="MMH1" s="18"/>
      <c r="MMI1" s="18"/>
      <c r="MMJ1" s="18"/>
      <c r="MMK1" s="18"/>
      <c r="MML1" s="18"/>
      <c r="MMM1" s="18"/>
      <c r="MMN1" s="18"/>
      <c r="MMO1" s="18"/>
      <c r="MMP1" s="18"/>
      <c r="MMQ1" s="18"/>
      <c r="MMR1" s="18"/>
      <c r="MMS1" s="18"/>
      <c r="MMT1" s="18"/>
      <c r="MMU1" s="18"/>
      <c r="MMV1" s="18"/>
      <c r="MMW1" s="18"/>
      <c r="MMX1" s="18"/>
      <c r="MMY1" s="18"/>
      <c r="MMZ1" s="18"/>
      <c r="MNA1" s="18"/>
      <c r="MNB1" s="18"/>
      <c r="MNC1" s="18"/>
      <c r="MND1" s="18"/>
      <c r="MNE1" s="18"/>
      <c r="MNF1" s="18"/>
      <c r="MNG1" s="18"/>
      <c r="MNH1" s="18"/>
      <c r="MNI1" s="18"/>
      <c r="MNJ1" s="18"/>
      <c r="MNK1" s="18"/>
      <c r="MNL1" s="18"/>
      <c r="MNM1" s="18"/>
      <c r="MNN1" s="18"/>
      <c r="MNO1" s="18"/>
      <c r="MNP1" s="18"/>
      <c r="MNQ1" s="18"/>
      <c r="MNR1" s="18"/>
      <c r="MNS1" s="18"/>
      <c r="MNT1" s="18"/>
      <c r="MNU1" s="18"/>
      <c r="MNV1" s="18"/>
      <c r="MNW1" s="18"/>
      <c r="MNX1" s="18"/>
      <c r="MNY1" s="18"/>
      <c r="MNZ1" s="18"/>
      <c r="MOA1" s="18"/>
      <c r="MOB1" s="18"/>
      <c r="MOC1" s="18"/>
      <c r="MOD1" s="18"/>
      <c r="MOE1" s="18"/>
      <c r="MOF1" s="18"/>
      <c r="MOG1" s="18"/>
      <c r="MOH1" s="18"/>
      <c r="MOI1" s="18"/>
      <c r="MOJ1" s="18"/>
      <c r="MOK1" s="18"/>
      <c r="MOL1" s="18"/>
      <c r="MOM1" s="18"/>
      <c r="MON1" s="18"/>
      <c r="MOO1" s="18"/>
      <c r="MOP1" s="18"/>
      <c r="MOQ1" s="18"/>
      <c r="MOR1" s="18"/>
      <c r="MOS1" s="18"/>
      <c r="MOT1" s="18"/>
      <c r="MOU1" s="18"/>
      <c r="MOV1" s="18"/>
      <c r="MOW1" s="18"/>
      <c r="MOX1" s="18"/>
      <c r="MOY1" s="18"/>
      <c r="MOZ1" s="18"/>
      <c r="MPA1" s="18"/>
      <c r="MPB1" s="18"/>
      <c r="MPC1" s="18"/>
      <c r="MPD1" s="18"/>
      <c r="MPE1" s="18"/>
      <c r="MPF1" s="18"/>
      <c r="MPG1" s="18"/>
      <c r="MPH1" s="18"/>
      <c r="MPI1" s="18"/>
      <c r="MPJ1" s="18"/>
      <c r="MPK1" s="18"/>
      <c r="MPL1" s="18"/>
      <c r="MPM1" s="18"/>
      <c r="MPN1" s="18"/>
      <c r="MPO1" s="18"/>
      <c r="MPP1" s="18"/>
      <c r="MPQ1" s="18"/>
      <c r="MPR1" s="18"/>
      <c r="MPS1" s="18"/>
      <c r="MPT1" s="18"/>
      <c r="MPU1" s="18"/>
      <c r="MPV1" s="18"/>
      <c r="MPW1" s="18"/>
      <c r="MPX1" s="18"/>
      <c r="MPY1" s="18"/>
      <c r="MPZ1" s="18"/>
      <c r="MQA1" s="18"/>
      <c r="MQB1" s="18"/>
      <c r="MQC1" s="18"/>
      <c r="MQD1" s="18"/>
      <c r="MQE1" s="18"/>
      <c r="MQF1" s="18"/>
      <c r="MQG1" s="18"/>
      <c r="MQH1" s="18"/>
      <c r="MQI1" s="18"/>
      <c r="MQJ1" s="18"/>
      <c r="MQK1" s="18"/>
      <c r="MQL1" s="18"/>
      <c r="MQM1" s="18"/>
      <c r="MQN1" s="18"/>
      <c r="MQO1" s="18"/>
      <c r="MQP1" s="18"/>
      <c r="MQQ1" s="18"/>
      <c r="MQR1" s="18"/>
      <c r="MQS1" s="18"/>
      <c r="MQT1" s="18"/>
      <c r="MQU1" s="18"/>
      <c r="MQV1" s="18"/>
      <c r="MQW1" s="18"/>
      <c r="MQX1" s="18"/>
      <c r="MQY1" s="18"/>
      <c r="MQZ1" s="18"/>
      <c r="MRA1" s="18"/>
      <c r="MRB1" s="18"/>
      <c r="MRC1" s="18"/>
      <c r="MRD1" s="18"/>
      <c r="MRE1" s="18"/>
      <c r="MRF1" s="18"/>
      <c r="MRG1" s="18"/>
      <c r="MRH1" s="18"/>
      <c r="MRI1" s="18"/>
      <c r="MRJ1" s="18"/>
      <c r="MRK1" s="18"/>
      <c r="MRL1" s="18"/>
      <c r="MRM1" s="18"/>
      <c r="MRN1" s="18"/>
      <c r="MRO1" s="18"/>
      <c r="MRP1" s="18"/>
      <c r="MRQ1" s="18"/>
      <c r="MRR1" s="18"/>
      <c r="MRS1" s="18"/>
      <c r="MRT1" s="18"/>
      <c r="MRU1" s="18"/>
      <c r="MRV1" s="18"/>
      <c r="MRW1" s="18"/>
      <c r="MRX1" s="18"/>
      <c r="MRY1" s="18"/>
      <c r="MRZ1" s="18"/>
      <c r="MSA1" s="18"/>
      <c r="MSB1" s="18"/>
      <c r="MSC1" s="18"/>
      <c r="MSD1" s="18"/>
      <c r="MSE1" s="18"/>
      <c r="MSF1" s="18"/>
      <c r="MSG1" s="18"/>
      <c r="MSH1" s="18"/>
      <c r="MSI1" s="18"/>
      <c r="MSJ1" s="18"/>
      <c r="MSK1" s="18"/>
      <c r="MSL1" s="18"/>
      <c r="MSM1" s="18"/>
      <c r="MSN1" s="18"/>
      <c r="MSO1" s="18"/>
      <c r="MSP1" s="18"/>
      <c r="MSQ1" s="18"/>
      <c r="MSR1" s="18"/>
      <c r="MSS1" s="18"/>
      <c r="MST1" s="18"/>
      <c r="MSU1" s="18"/>
      <c r="MSV1" s="18"/>
      <c r="MSW1" s="18"/>
      <c r="MSX1" s="18"/>
      <c r="MSY1" s="18"/>
      <c r="MSZ1" s="18"/>
      <c r="MTA1" s="18"/>
      <c r="MTB1" s="18"/>
      <c r="MTC1" s="18"/>
      <c r="MTD1" s="18"/>
      <c r="MTE1" s="18"/>
      <c r="MTF1" s="18"/>
      <c r="MTG1" s="18"/>
      <c r="MTH1" s="18"/>
      <c r="MTI1" s="18"/>
      <c r="MTJ1" s="18"/>
      <c r="MTK1" s="18"/>
      <c r="MTL1" s="18"/>
      <c r="MTM1" s="18"/>
      <c r="MTN1" s="18"/>
      <c r="MTO1" s="18"/>
      <c r="MTP1" s="18"/>
      <c r="MTQ1" s="18"/>
      <c r="MTR1" s="18"/>
      <c r="MTS1" s="18"/>
      <c r="MTT1" s="18"/>
      <c r="MTU1" s="18"/>
      <c r="MTV1" s="18"/>
      <c r="MTW1" s="18"/>
      <c r="MTX1" s="18"/>
      <c r="MTY1" s="18"/>
      <c r="MTZ1" s="18"/>
      <c r="MUA1" s="18"/>
      <c r="MUB1" s="18"/>
      <c r="MUC1" s="18"/>
      <c r="MUD1" s="18"/>
      <c r="MUE1" s="18"/>
      <c r="MUF1" s="18"/>
      <c r="MUG1" s="18"/>
      <c r="MUH1" s="18"/>
      <c r="MUI1" s="18"/>
      <c r="MUJ1" s="18"/>
      <c r="MUK1" s="18"/>
      <c r="MUL1" s="18"/>
      <c r="MUM1" s="18"/>
      <c r="MUN1" s="18"/>
      <c r="MUO1" s="18"/>
      <c r="MUP1" s="18"/>
      <c r="MUQ1" s="18"/>
      <c r="MUR1" s="18"/>
      <c r="MUS1" s="18"/>
      <c r="MUT1" s="18"/>
      <c r="MUU1" s="18"/>
      <c r="MUV1" s="18"/>
      <c r="MUW1" s="18"/>
      <c r="MUX1" s="18"/>
      <c r="MUY1" s="18"/>
      <c r="MUZ1" s="18"/>
      <c r="MVA1" s="18"/>
      <c r="MVB1" s="18"/>
      <c r="MVC1" s="18"/>
      <c r="MVD1" s="18"/>
      <c r="MVE1" s="18"/>
      <c r="MVF1" s="18"/>
      <c r="MVG1" s="18"/>
      <c r="MVH1" s="18"/>
      <c r="MVI1" s="18"/>
      <c r="MVJ1" s="18"/>
      <c r="MVK1" s="18"/>
      <c r="MVL1" s="18"/>
      <c r="MVM1" s="18"/>
      <c r="MVN1" s="18"/>
      <c r="MVO1" s="18"/>
      <c r="MVP1" s="18"/>
      <c r="MVQ1" s="18"/>
      <c r="MVR1" s="18"/>
      <c r="MVS1" s="18"/>
      <c r="MVT1" s="18"/>
      <c r="MVU1" s="18"/>
      <c r="MVV1" s="18"/>
      <c r="MVW1" s="18"/>
      <c r="MVX1" s="18"/>
      <c r="MVY1" s="18"/>
      <c r="MVZ1" s="18"/>
      <c r="MWA1" s="18"/>
      <c r="MWB1" s="18"/>
      <c r="MWC1" s="18"/>
      <c r="MWD1" s="18"/>
      <c r="MWE1" s="18"/>
      <c r="MWF1" s="18"/>
      <c r="MWG1" s="18"/>
      <c r="MWH1" s="18"/>
      <c r="MWI1" s="18"/>
      <c r="MWJ1" s="18"/>
      <c r="MWK1" s="18"/>
      <c r="MWL1" s="18"/>
      <c r="MWM1" s="18"/>
      <c r="MWN1" s="18"/>
      <c r="MWO1" s="18"/>
      <c r="MWP1" s="18"/>
      <c r="MWQ1" s="18"/>
      <c r="MWR1" s="18"/>
      <c r="MWS1" s="18"/>
      <c r="MWT1" s="18"/>
      <c r="MWU1" s="18"/>
      <c r="MWV1" s="18"/>
      <c r="MWW1" s="18"/>
      <c r="MWX1" s="18"/>
      <c r="MWY1" s="18"/>
      <c r="MWZ1" s="18"/>
      <c r="MXA1" s="18"/>
      <c r="MXB1" s="18"/>
      <c r="MXC1" s="18"/>
      <c r="MXD1" s="18"/>
      <c r="MXE1" s="18"/>
      <c r="MXF1" s="18"/>
      <c r="MXG1" s="18"/>
      <c r="MXH1" s="18"/>
      <c r="MXI1" s="18"/>
      <c r="MXJ1" s="18"/>
      <c r="MXK1" s="18"/>
      <c r="MXL1" s="18"/>
      <c r="MXM1" s="18"/>
      <c r="MXN1" s="18"/>
      <c r="MXO1" s="18"/>
      <c r="MXP1" s="18"/>
      <c r="MXQ1" s="18"/>
      <c r="MXR1" s="18"/>
      <c r="MXS1" s="18"/>
      <c r="MXT1" s="18"/>
      <c r="MXU1" s="18"/>
      <c r="MXV1" s="18"/>
      <c r="MXW1" s="18"/>
      <c r="MXX1" s="18"/>
      <c r="MXY1" s="18"/>
      <c r="MXZ1" s="18"/>
      <c r="MYA1" s="18"/>
      <c r="MYB1" s="18"/>
      <c r="MYC1" s="18"/>
      <c r="MYD1" s="18"/>
      <c r="MYE1" s="18"/>
      <c r="MYF1" s="18"/>
      <c r="MYG1" s="18"/>
      <c r="MYH1" s="18"/>
      <c r="MYI1" s="18"/>
      <c r="MYJ1" s="18"/>
      <c r="MYK1" s="18"/>
      <c r="MYL1" s="18"/>
      <c r="MYM1" s="18"/>
      <c r="MYN1" s="18"/>
      <c r="MYO1" s="18"/>
      <c r="MYP1" s="18"/>
      <c r="MYQ1" s="18"/>
      <c r="MYR1" s="18"/>
      <c r="MYS1" s="18"/>
      <c r="MYT1" s="18"/>
      <c r="MYU1" s="18"/>
      <c r="MYV1" s="18"/>
      <c r="MYW1" s="18"/>
      <c r="MYX1" s="18"/>
      <c r="MYY1" s="18"/>
      <c r="MYZ1" s="18"/>
      <c r="MZA1" s="18"/>
      <c r="MZB1" s="18"/>
      <c r="MZC1" s="18"/>
      <c r="MZD1" s="18"/>
      <c r="MZE1" s="18"/>
      <c r="MZF1" s="18"/>
      <c r="MZG1" s="18"/>
      <c r="MZH1" s="18"/>
      <c r="MZI1" s="18"/>
      <c r="MZJ1" s="18"/>
      <c r="MZK1" s="18"/>
      <c r="MZL1" s="18"/>
      <c r="MZM1" s="18"/>
      <c r="MZN1" s="18"/>
      <c r="MZO1" s="18"/>
      <c r="MZP1" s="18"/>
      <c r="MZQ1" s="18"/>
      <c r="MZR1" s="18"/>
      <c r="MZS1" s="18"/>
      <c r="MZT1" s="18"/>
      <c r="MZU1" s="18"/>
      <c r="MZV1" s="18"/>
      <c r="MZW1" s="18"/>
      <c r="MZX1" s="18"/>
      <c r="MZY1" s="18"/>
      <c r="MZZ1" s="18"/>
      <c r="NAA1" s="18"/>
      <c r="NAB1" s="18"/>
      <c r="NAC1" s="18"/>
      <c r="NAD1" s="18"/>
      <c r="NAE1" s="18"/>
      <c r="NAF1" s="18"/>
      <c r="NAG1" s="18"/>
      <c r="NAH1" s="18"/>
      <c r="NAI1" s="18"/>
      <c r="NAJ1" s="18"/>
      <c r="NAK1" s="18"/>
      <c r="NAL1" s="18"/>
      <c r="NAM1" s="18"/>
      <c r="NAN1" s="18"/>
      <c r="NAO1" s="18"/>
      <c r="NAP1" s="18"/>
      <c r="NAQ1" s="18"/>
      <c r="NAR1" s="18"/>
      <c r="NAS1" s="18"/>
      <c r="NAT1" s="18"/>
      <c r="NAU1" s="18"/>
      <c r="NAV1" s="18"/>
      <c r="NAW1" s="18"/>
      <c r="NAX1" s="18"/>
      <c r="NAY1" s="18"/>
      <c r="NAZ1" s="18"/>
      <c r="NBA1" s="18"/>
      <c r="NBB1" s="18"/>
      <c r="NBC1" s="18"/>
      <c r="NBD1" s="18"/>
      <c r="NBE1" s="18"/>
      <c r="NBF1" s="18"/>
      <c r="NBG1" s="18"/>
      <c r="NBH1" s="18"/>
      <c r="NBI1" s="18"/>
      <c r="NBJ1" s="18"/>
      <c r="NBK1" s="18"/>
      <c r="NBL1" s="18"/>
      <c r="NBM1" s="18"/>
      <c r="NBN1" s="18"/>
      <c r="NBO1" s="18"/>
      <c r="NBP1" s="18"/>
      <c r="NBQ1" s="18"/>
      <c r="NBR1" s="18"/>
      <c r="NBS1" s="18"/>
      <c r="NBT1" s="18"/>
      <c r="NBU1" s="18"/>
      <c r="NBV1" s="18"/>
      <c r="NBW1" s="18"/>
      <c r="NBX1" s="18"/>
      <c r="NBY1" s="18"/>
      <c r="NBZ1" s="18"/>
      <c r="NCA1" s="18"/>
      <c r="NCB1" s="18"/>
      <c r="NCC1" s="18"/>
      <c r="NCD1" s="18"/>
      <c r="NCE1" s="18"/>
      <c r="NCF1" s="18"/>
      <c r="NCG1" s="18"/>
      <c r="NCH1" s="18"/>
      <c r="NCI1" s="18"/>
      <c r="NCJ1" s="18"/>
      <c r="NCK1" s="18"/>
      <c r="NCL1" s="18"/>
      <c r="NCM1" s="18"/>
      <c r="NCN1" s="18"/>
      <c r="NCO1" s="18"/>
      <c r="NCP1" s="18"/>
      <c r="NCQ1" s="18"/>
      <c r="NCR1" s="18"/>
      <c r="NCS1" s="18"/>
      <c r="NCT1" s="18"/>
      <c r="NCU1" s="18"/>
      <c r="NCV1" s="18"/>
      <c r="NCW1" s="18"/>
      <c r="NCX1" s="18"/>
      <c r="NCY1" s="18"/>
      <c r="NCZ1" s="18"/>
      <c r="NDA1" s="18"/>
      <c r="NDB1" s="18"/>
      <c r="NDC1" s="18"/>
      <c r="NDD1" s="18"/>
      <c r="NDE1" s="18"/>
      <c r="NDF1" s="18"/>
      <c r="NDG1" s="18"/>
      <c r="NDH1" s="18"/>
      <c r="NDI1" s="18"/>
      <c r="NDJ1" s="18"/>
      <c r="NDK1" s="18"/>
      <c r="NDL1" s="18"/>
      <c r="NDM1" s="18"/>
      <c r="NDN1" s="18"/>
      <c r="NDO1" s="18"/>
      <c r="NDP1" s="18"/>
      <c r="NDQ1" s="18"/>
      <c r="NDR1" s="18"/>
      <c r="NDS1" s="18"/>
      <c r="NDT1" s="18"/>
      <c r="NDU1" s="18"/>
      <c r="NDV1" s="18"/>
      <c r="NDW1" s="18"/>
      <c r="NDX1" s="18"/>
      <c r="NDY1" s="18"/>
      <c r="NDZ1" s="18"/>
      <c r="NEA1" s="18"/>
      <c r="NEB1" s="18"/>
      <c r="NEC1" s="18"/>
      <c r="NED1" s="18"/>
      <c r="NEE1" s="18"/>
      <c r="NEF1" s="18"/>
      <c r="NEG1" s="18"/>
      <c r="NEH1" s="18"/>
      <c r="NEI1" s="18"/>
      <c r="NEJ1" s="18"/>
      <c r="NEK1" s="18"/>
      <c r="NEL1" s="18"/>
      <c r="NEM1" s="18"/>
      <c r="NEN1" s="18"/>
      <c r="NEO1" s="18"/>
      <c r="NEP1" s="18"/>
      <c r="NEQ1" s="18"/>
      <c r="NER1" s="18"/>
      <c r="NES1" s="18"/>
      <c r="NET1" s="18"/>
      <c r="NEU1" s="18"/>
      <c r="NEV1" s="18"/>
      <c r="NEW1" s="18"/>
      <c r="NEX1" s="18"/>
      <c r="NEY1" s="18"/>
      <c r="NEZ1" s="18"/>
      <c r="NFA1" s="18"/>
      <c r="NFB1" s="18"/>
      <c r="NFC1" s="18"/>
      <c r="NFD1" s="18"/>
      <c r="NFE1" s="18"/>
      <c r="NFF1" s="18"/>
      <c r="NFG1" s="18"/>
      <c r="NFH1" s="18"/>
      <c r="NFI1" s="18"/>
      <c r="NFJ1" s="18"/>
      <c r="NFK1" s="18"/>
      <c r="NFL1" s="18"/>
      <c r="NFM1" s="18"/>
      <c r="NFN1" s="18"/>
      <c r="NFO1" s="18"/>
      <c r="NFP1" s="18"/>
      <c r="NFQ1" s="18"/>
      <c r="NFR1" s="18"/>
      <c r="NFS1" s="18"/>
      <c r="NFT1" s="18"/>
      <c r="NFU1" s="18"/>
      <c r="NFV1" s="18"/>
      <c r="NFW1" s="18"/>
      <c r="NFX1" s="18"/>
      <c r="NFY1" s="18"/>
      <c r="NFZ1" s="18"/>
      <c r="NGA1" s="18"/>
      <c r="NGB1" s="18"/>
      <c r="NGC1" s="18"/>
      <c r="NGD1" s="18"/>
      <c r="NGE1" s="18"/>
      <c r="NGF1" s="18"/>
      <c r="NGG1" s="18"/>
      <c r="NGH1" s="18"/>
      <c r="NGI1" s="18"/>
      <c r="NGJ1" s="18"/>
      <c r="NGK1" s="18"/>
      <c r="NGL1" s="18"/>
      <c r="NGM1" s="18"/>
      <c r="NGN1" s="18"/>
      <c r="NGO1" s="18"/>
      <c r="NGP1" s="18"/>
      <c r="NGQ1" s="18"/>
      <c r="NGR1" s="18"/>
      <c r="NGS1" s="18"/>
      <c r="NGT1" s="18"/>
      <c r="NGU1" s="18"/>
      <c r="NGV1" s="18"/>
      <c r="NGW1" s="18"/>
      <c r="NGX1" s="18"/>
      <c r="NGY1" s="18"/>
      <c r="NGZ1" s="18"/>
      <c r="NHA1" s="18"/>
      <c r="NHB1" s="18"/>
      <c r="NHC1" s="18"/>
      <c r="NHD1" s="18"/>
      <c r="NHE1" s="18"/>
      <c r="NHF1" s="18"/>
      <c r="NHG1" s="18"/>
      <c r="NHH1" s="18"/>
      <c r="NHI1" s="18"/>
      <c r="NHJ1" s="18"/>
      <c r="NHK1" s="18"/>
      <c r="NHL1" s="18"/>
      <c r="NHM1" s="18"/>
      <c r="NHN1" s="18"/>
      <c r="NHO1" s="18"/>
      <c r="NHP1" s="18"/>
      <c r="NHQ1" s="18"/>
      <c r="NHR1" s="18"/>
      <c r="NHS1" s="18"/>
      <c r="NHT1" s="18"/>
      <c r="NHU1" s="18"/>
      <c r="NHV1" s="18"/>
      <c r="NHW1" s="18"/>
      <c r="NHX1" s="18"/>
      <c r="NHY1" s="18"/>
      <c r="NHZ1" s="18"/>
      <c r="NIA1" s="18"/>
      <c r="NIB1" s="18"/>
      <c r="NIC1" s="18"/>
      <c r="NID1" s="18"/>
      <c r="NIE1" s="18"/>
      <c r="NIF1" s="18"/>
      <c r="NIG1" s="18"/>
      <c r="NIH1" s="18"/>
      <c r="NII1" s="18"/>
      <c r="NIJ1" s="18"/>
      <c r="NIK1" s="18"/>
      <c r="NIL1" s="18"/>
      <c r="NIM1" s="18"/>
      <c r="NIN1" s="18"/>
      <c r="NIO1" s="18"/>
      <c r="NIP1" s="18"/>
      <c r="NIQ1" s="18"/>
      <c r="NIR1" s="18"/>
      <c r="NIS1" s="18"/>
      <c r="NIT1" s="18"/>
      <c r="NIU1" s="18"/>
      <c r="NIV1" s="18"/>
      <c r="NIW1" s="18"/>
      <c r="NIX1" s="18"/>
      <c r="NIY1" s="18"/>
      <c r="NIZ1" s="18"/>
      <c r="NJA1" s="18"/>
      <c r="NJB1" s="18"/>
      <c r="NJC1" s="18"/>
      <c r="NJD1" s="18"/>
      <c r="NJE1" s="18"/>
      <c r="NJF1" s="18"/>
      <c r="NJG1" s="18"/>
      <c r="NJH1" s="18"/>
      <c r="NJI1" s="18"/>
      <c r="NJJ1" s="18"/>
      <c r="NJK1" s="18"/>
      <c r="NJL1" s="18"/>
      <c r="NJM1" s="18"/>
      <c r="NJN1" s="18"/>
      <c r="NJO1" s="18"/>
      <c r="NJP1" s="18"/>
      <c r="NJQ1" s="18"/>
      <c r="NJR1" s="18"/>
      <c r="NJS1" s="18"/>
      <c r="NJT1" s="18"/>
      <c r="NJU1" s="18"/>
      <c r="NJV1" s="18"/>
      <c r="NJW1" s="18"/>
      <c r="NJX1" s="18"/>
      <c r="NJY1" s="18"/>
      <c r="NJZ1" s="18"/>
      <c r="NKA1" s="18"/>
      <c r="NKB1" s="18"/>
      <c r="NKC1" s="18"/>
      <c r="NKD1" s="18"/>
      <c r="NKE1" s="18"/>
      <c r="NKF1" s="18"/>
      <c r="NKG1" s="18"/>
      <c r="NKH1" s="18"/>
      <c r="NKI1" s="18"/>
      <c r="NKJ1" s="18"/>
      <c r="NKK1" s="18"/>
      <c r="NKL1" s="18"/>
      <c r="NKM1" s="18"/>
      <c r="NKN1" s="18"/>
      <c r="NKO1" s="18"/>
      <c r="NKP1" s="18"/>
      <c r="NKQ1" s="18"/>
      <c r="NKR1" s="18"/>
      <c r="NKS1" s="18"/>
      <c r="NKT1" s="18"/>
      <c r="NKU1" s="18"/>
      <c r="NKV1" s="18"/>
      <c r="NKW1" s="18"/>
      <c r="NKX1" s="18"/>
      <c r="NKY1" s="18"/>
      <c r="NKZ1" s="18"/>
      <c r="NLA1" s="18"/>
      <c r="NLB1" s="18"/>
      <c r="NLC1" s="18"/>
      <c r="NLD1" s="18"/>
      <c r="NLE1" s="18"/>
      <c r="NLF1" s="18"/>
      <c r="NLG1" s="18"/>
      <c r="NLH1" s="18"/>
      <c r="NLI1" s="18"/>
      <c r="NLJ1" s="18"/>
      <c r="NLK1" s="18"/>
      <c r="NLL1" s="18"/>
      <c r="NLM1" s="18"/>
      <c r="NLN1" s="18"/>
      <c r="NLO1" s="18"/>
      <c r="NLP1" s="18"/>
      <c r="NLQ1" s="18"/>
      <c r="NLR1" s="18"/>
      <c r="NLS1" s="18"/>
      <c r="NLT1" s="18"/>
      <c r="NLU1" s="18"/>
      <c r="NLV1" s="18"/>
      <c r="NLW1" s="18"/>
      <c r="NLX1" s="18"/>
      <c r="NLY1" s="18"/>
      <c r="NLZ1" s="18"/>
      <c r="NMA1" s="18"/>
      <c r="NMB1" s="18"/>
      <c r="NMC1" s="18"/>
      <c r="NMD1" s="18"/>
      <c r="NME1" s="18"/>
      <c r="NMF1" s="18"/>
      <c r="NMG1" s="18"/>
      <c r="NMH1" s="18"/>
      <c r="NMI1" s="18"/>
      <c r="NMJ1" s="18"/>
      <c r="NMK1" s="18"/>
      <c r="NML1" s="18"/>
      <c r="NMM1" s="18"/>
      <c r="NMN1" s="18"/>
      <c r="NMO1" s="18"/>
      <c r="NMP1" s="18"/>
      <c r="NMQ1" s="18"/>
      <c r="NMR1" s="18"/>
      <c r="NMS1" s="18"/>
      <c r="NMT1" s="18"/>
      <c r="NMU1" s="18"/>
      <c r="NMV1" s="18"/>
      <c r="NMW1" s="18"/>
      <c r="NMX1" s="18"/>
      <c r="NMY1" s="18"/>
      <c r="NMZ1" s="18"/>
      <c r="NNA1" s="18"/>
      <c r="NNB1" s="18"/>
      <c r="NNC1" s="18"/>
      <c r="NND1" s="18"/>
      <c r="NNE1" s="18"/>
      <c r="NNF1" s="18"/>
      <c r="NNG1" s="18"/>
      <c r="NNH1" s="18"/>
      <c r="NNI1" s="18"/>
      <c r="NNJ1" s="18"/>
      <c r="NNK1" s="18"/>
      <c r="NNL1" s="18"/>
      <c r="NNM1" s="18"/>
      <c r="NNN1" s="18"/>
      <c r="NNO1" s="18"/>
      <c r="NNP1" s="18"/>
      <c r="NNQ1" s="18"/>
      <c r="NNR1" s="18"/>
      <c r="NNS1" s="18"/>
      <c r="NNT1" s="18"/>
      <c r="NNU1" s="18"/>
      <c r="NNV1" s="18"/>
      <c r="NNW1" s="18"/>
      <c r="NNX1" s="18"/>
      <c r="NNY1" s="18"/>
      <c r="NNZ1" s="18"/>
      <c r="NOA1" s="18"/>
      <c r="NOB1" s="18"/>
      <c r="NOC1" s="18"/>
      <c r="NOD1" s="18"/>
      <c r="NOE1" s="18"/>
      <c r="NOF1" s="18"/>
      <c r="NOG1" s="18"/>
      <c r="NOH1" s="18"/>
      <c r="NOI1" s="18"/>
      <c r="NOJ1" s="18"/>
      <c r="NOK1" s="18"/>
      <c r="NOL1" s="18"/>
      <c r="NOM1" s="18"/>
      <c r="NON1" s="18"/>
      <c r="NOO1" s="18"/>
      <c r="NOP1" s="18"/>
      <c r="NOQ1" s="18"/>
      <c r="NOR1" s="18"/>
      <c r="NOS1" s="18"/>
      <c r="NOT1" s="18"/>
      <c r="NOU1" s="18"/>
      <c r="NOV1" s="18"/>
      <c r="NOW1" s="18"/>
      <c r="NOX1" s="18"/>
      <c r="NOY1" s="18"/>
      <c r="NOZ1" s="18"/>
      <c r="NPA1" s="18"/>
      <c r="NPB1" s="18"/>
      <c r="NPC1" s="18"/>
      <c r="NPD1" s="18"/>
      <c r="NPE1" s="18"/>
      <c r="NPF1" s="18"/>
      <c r="NPG1" s="18"/>
      <c r="NPH1" s="18"/>
      <c r="NPI1" s="18"/>
      <c r="NPJ1" s="18"/>
      <c r="NPK1" s="18"/>
      <c r="NPL1" s="18"/>
      <c r="NPM1" s="18"/>
      <c r="NPN1" s="18"/>
      <c r="NPO1" s="18"/>
      <c r="NPP1" s="18"/>
      <c r="NPQ1" s="18"/>
      <c r="NPR1" s="18"/>
      <c r="NPS1" s="18"/>
      <c r="NPT1" s="18"/>
      <c r="NPU1" s="18"/>
      <c r="NPV1" s="18"/>
      <c r="NPW1" s="18"/>
      <c r="NPX1" s="18"/>
      <c r="NPY1" s="18"/>
      <c r="NPZ1" s="18"/>
      <c r="NQA1" s="18"/>
      <c r="NQB1" s="18"/>
      <c r="NQC1" s="18"/>
      <c r="NQD1" s="18"/>
      <c r="NQE1" s="18"/>
      <c r="NQF1" s="18"/>
      <c r="NQG1" s="18"/>
      <c r="NQH1" s="18"/>
      <c r="NQI1" s="18"/>
      <c r="NQJ1" s="18"/>
      <c r="NQK1" s="18"/>
      <c r="NQL1" s="18"/>
      <c r="NQM1" s="18"/>
      <c r="NQN1" s="18"/>
      <c r="NQO1" s="18"/>
      <c r="NQP1" s="18"/>
      <c r="NQQ1" s="18"/>
      <c r="NQR1" s="18"/>
      <c r="NQS1" s="18"/>
      <c r="NQT1" s="18"/>
      <c r="NQU1" s="18"/>
      <c r="NQV1" s="18"/>
      <c r="NQW1" s="18"/>
      <c r="NQX1" s="18"/>
      <c r="NQY1" s="18"/>
      <c r="NQZ1" s="18"/>
      <c r="NRA1" s="18"/>
      <c r="NRB1" s="18"/>
      <c r="NRC1" s="18"/>
      <c r="NRD1" s="18"/>
      <c r="NRE1" s="18"/>
      <c r="NRF1" s="18"/>
      <c r="NRG1" s="18"/>
      <c r="NRH1" s="18"/>
      <c r="NRI1" s="18"/>
      <c r="NRJ1" s="18"/>
      <c r="NRK1" s="18"/>
      <c r="NRL1" s="18"/>
      <c r="NRM1" s="18"/>
      <c r="NRN1" s="18"/>
      <c r="NRO1" s="18"/>
      <c r="NRP1" s="18"/>
      <c r="NRQ1" s="18"/>
      <c r="NRR1" s="18"/>
      <c r="NRS1" s="18"/>
      <c r="NRT1" s="18"/>
      <c r="NRU1" s="18"/>
      <c r="NRV1" s="18"/>
      <c r="NRW1" s="18"/>
      <c r="NRX1" s="18"/>
      <c r="NRY1" s="18"/>
      <c r="NRZ1" s="18"/>
      <c r="NSA1" s="18"/>
      <c r="NSB1" s="18"/>
      <c r="NSC1" s="18"/>
      <c r="NSD1" s="18"/>
      <c r="NSE1" s="18"/>
      <c r="NSF1" s="18"/>
      <c r="NSG1" s="18"/>
      <c r="NSH1" s="18"/>
      <c r="NSI1" s="18"/>
      <c r="NSJ1" s="18"/>
      <c r="NSK1" s="18"/>
      <c r="NSL1" s="18"/>
      <c r="NSM1" s="18"/>
      <c r="NSN1" s="18"/>
      <c r="NSO1" s="18"/>
      <c r="NSP1" s="18"/>
      <c r="NSQ1" s="18"/>
      <c r="NSR1" s="18"/>
      <c r="NSS1" s="18"/>
      <c r="NST1" s="18"/>
      <c r="NSU1" s="18"/>
      <c r="NSV1" s="18"/>
      <c r="NSW1" s="18"/>
      <c r="NSX1" s="18"/>
      <c r="NSY1" s="18"/>
      <c r="NSZ1" s="18"/>
      <c r="NTA1" s="18"/>
      <c r="NTB1" s="18"/>
      <c r="NTC1" s="18"/>
      <c r="NTD1" s="18"/>
      <c r="NTE1" s="18"/>
      <c r="NTF1" s="18"/>
      <c r="NTG1" s="18"/>
      <c r="NTH1" s="18"/>
      <c r="NTI1" s="18"/>
      <c r="NTJ1" s="18"/>
      <c r="NTK1" s="18"/>
      <c r="NTL1" s="18"/>
      <c r="NTM1" s="18"/>
      <c r="NTN1" s="18"/>
      <c r="NTO1" s="18"/>
      <c r="NTP1" s="18"/>
      <c r="NTQ1" s="18"/>
      <c r="NTR1" s="18"/>
      <c r="NTS1" s="18"/>
      <c r="NTT1" s="18"/>
      <c r="NTU1" s="18"/>
      <c r="NTV1" s="18"/>
      <c r="NTW1" s="18"/>
      <c r="NTX1" s="18"/>
      <c r="NTY1" s="18"/>
      <c r="NTZ1" s="18"/>
      <c r="NUA1" s="18"/>
      <c r="NUB1" s="18"/>
      <c r="NUC1" s="18"/>
      <c r="NUD1" s="18"/>
      <c r="NUE1" s="18"/>
      <c r="NUF1" s="18"/>
      <c r="NUG1" s="18"/>
      <c r="NUH1" s="18"/>
      <c r="NUI1" s="18"/>
      <c r="NUJ1" s="18"/>
      <c r="NUK1" s="18"/>
      <c r="NUL1" s="18"/>
      <c r="NUM1" s="18"/>
      <c r="NUN1" s="18"/>
      <c r="NUO1" s="18"/>
      <c r="NUP1" s="18"/>
      <c r="NUQ1" s="18"/>
      <c r="NUR1" s="18"/>
      <c r="NUS1" s="18"/>
      <c r="NUT1" s="18"/>
      <c r="NUU1" s="18"/>
      <c r="NUV1" s="18"/>
      <c r="NUW1" s="18"/>
      <c r="NUX1" s="18"/>
      <c r="NUY1" s="18"/>
      <c r="NUZ1" s="18"/>
      <c r="NVA1" s="18"/>
      <c r="NVB1" s="18"/>
      <c r="NVC1" s="18"/>
      <c r="NVD1" s="18"/>
      <c r="NVE1" s="18"/>
      <c r="NVF1" s="18"/>
      <c r="NVG1" s="18"/>
      <c r="NVH1" s="18"/>
      <c r="NVI1" s="18"/>
      <c r="NVJ1" s="18"/>
      <c r="NVK1" s="18"/>
      <c r="NVL1" s="18"/>
      <c r="NVM1" s="18"/>
      <c r="NVN1" s="18"/>
      <c r="NVO1" s="18"/>
      <c r="NVP1" s="18"/>
      <c r="NVQ1" s="18"/>
      <c r="NVR1" s="18"/>
      <c r="NVS1" s="18"/>
      <c r="NVT1" s="18"/>
      <c r="NVU1" s="18"/>
      <c r="NVV1" s="18"/>
      <c r="NVW1" s="18"/>
      <c r="NVX1" s="18"/>
      <c r="NVY1" s="18"/>
      <c r="NVZ1" s="18"/>
      <c r="NWA1" s="18"/>
      <c r="NWB1" s="18"/>
      <c r="NWC1" s="18"/>
      <c r="NWD1" s="18"/>
      <c r="NWE1" s="18"/>
      <c r="NWF1" s="18"/>
      <c r="NWG1" s="18"/>
      <c r="NWH1" s="18"/>
      <c r="NWI1" s="18"/>
      <c r="NWJ1" s="18"/>
      <c r="NWK1" s="18"/>
      <c r="NWL1" s="18"/>
      <c r="NWM1" s="18"/>
      <c r="NWN1" s="18"/>
      <c r="NWO1" s="18"/>
      <c r="NWP1" s="18"/>
      <c r="NWQ1" s="18"/>
      <c r="NWR1" s="18"/>
      <c r="NWS1" s="18"/>
      <c r="NWT1" s="18"/>
      <c r="NWU1" s="18"/>
      <c r="NWV1" s="18"/>
      <c r="NWW1" s="18"/>
      <c r="NWX1" s="18"/>
      <c r="NWY1" s="18"/>
      <c r="NWZ1" s="18"/>
      <c r="NXA1" s="18"/>
      <c r="NXB1" s="18"/>
      <c r="NXC1" s="18"/>
      <c r="NXD1" s="18"/>
      <c r="NXE1" s="18"/>
      <c r="NXF1" s="18"/>
      <c r="NXG1" s="18"/>
      <c r="NXH1" s="18"/>
      <c r="NXI1" s="18"/>
      <c r="NXJ1" s="18"/>
      <c r="NXK1" s="18"/>
      <c r="NXL1" s="18"/>
      <c r="NXM1" s="18"/>
      <c r="NXN1" s="18"/>
      <c r="NXO1" s="18"/>
      <c r="NXP1" s="18"/>
      <c r="NXQ1" s="18"/>
      <c r="NXR1" s="18"/>
      <c r="NXS1" s="18"/>
      <c r="NXT1" s="18"/>
      <c r="NXU1" s="18"/>
      <c r="NXV1" s="18"/>
      <c r="NXW1" s="18"/>
      <c r="NXX1" s="18"/>
      <c r="NXY1" s="18"/>
      <c r="NXZ1" s="18"/>
      <c r="NYA1" s="18"/>
      <c r="NYB1" s="18"/>
      <c r="NYC1" s="18"/>
      <c r="NYD1" s="18"/>
      <c r="NYE1" s="18"/>
      <c r="NYF1" s="18"/>
      <c r="NYG1" s="18"/>
      <c r="NYH1" s="18"/>
      <c r="NYI1" s="18"/>
      <c r="NYJ1" s="18"/>
      <c r="NYK1" s="18"/>
      <c r="NYL1" s="18"/>
      <c r="NYM1" s="18"/>
      <c r="NYN1" s="18"/>
      <c r="NYO1" s="18"/>
      <c r="NYP1" s="18"/>
      <c r="NYQ1" s="18"/>
      <c r="NYR1" s="18"/>
      <c r="NYS1" s="18"/>
      <c r="NYT1" s="18"/>
      <c r="NYU1" s="18"/>
      <c r="NYV1" s="18"/>
      <c r="NYW1" s="18"/>
      <c r="NYX1" s="18"/>
      <c r="NYY1" s="18"/>
      <c r="NYZ1" s="18"/>
      <c r="NZA1" s="18"/>
      <c r="NZB1" s="18"/>
      <c r="NZC1" s="18"/>
      <c r="NZD1" s="18"/>
      <c r="NZE1" s="18"/>
      <c r="NZF1" s="18"/>
      <c r="NZG1" s="18"/>
      <c r="NZH1" s="18"/>
      <c r="NZI1" s="18"/>
      <c r="NZJ1" s="18"/>
      <c r="NZK1" s="18"/>
      <c r="NZL1" s="18"/>
      <c r="NZM1" s="18"/>
      <c r="NZN1" s="18"/>
      <c r="NZO1" s="18"/>
      <c r="NZP1" s="18"/>
      <c r="NZQ1" s="18"/>
      <c r="NZR1" s="18"/>
      <c r="NZS1" s="18"/>
      <c r="NZT1" s="18"/>
      <c r="NZU1" s="18"/>
      <c r="NZV1" s="18"/>
      <c r="NZW1" s="18"/>
      <c r="NZX1" s="18"/>
      <c r="NZY1" s="18"/>
      <c r="NZZ1" s="18"/>
      <c r="OAA1" s="18"/>
      <c r="OAB1" s="18"/>
      <c r="OAC1" s="18"/>
      <c r="OAD1" s="18"/>
      <c r="OAE1" s="18"/>
      <c r="OAF1" s="18"/>
      <c r="OAG1" s="18"/>
      <c r="OAH1" s="18"/>
      <c r="OAI1" s="18"/>
      <c r="OAJ1" s="18"/>
      <c r="OAK1" s="18"/>
      <c r="OAL1" s="18"/>
      <c r="OAM1" s="18"/>
      <c r="OAN1" s="18"/>
      <c r="OAO1" s="18"/>
      <c r="OAP1" s="18"/>
      <c r="OAQ1" s="18"/>
      <c r="OAR1" s="18"/>
      <c r="OAS1" s="18"/>
      <c r="OAT1" s="18"/>
      <c r="OAU1" s="18"/>
      <c r="OAV1" s="18"/>
      <c r="OAW1" s="18"/>
      <c r="OAX1" s="18"/>
      <c r="OAY1" s="18"/>
      <c r="OAZ1" s="18"/>
      <c r="OBA1" s="18"/>
      <c r="OBB1" s="18"/>
      <c r="OBC1" s="18"/>
      <c r="OBD1" s="18"/>
      <c r="OBE1" s="18"/>
      <c r="OBF1" s="18"/>
      <c r="OBG1" s="18"/>
      <c r="OBH1" s="18"/>
      <c r="OBI1" s="18"/>
      <c r="OBJ1" s="18"/>
      <c r="OBK1" s="18"/>
      <c r="OBL1" s="18"/>
      <c r="OBM1" s="18"/>
      <c r="OBN1" s="18"/>
      <c r="OBO1" s="18"/>
      <c r="OBP1" s="18"/>
      <c r="OBQ1" s="18"/>
      <c r="OBR1" s="18"/>
      <c r="OBS1" s="18"/>
      <c r="OBT1" s="18"/>
      <c r="OBU1" s="18"/>
      <c r="OBV1" s="18"/>
      <c r="OBW1" s="18"/>
      <c r="OBX1" s="18"/>
      <c r="OBY1" s="18"/>
      <c r="OBZ1" s="18"/>
      <c r="OCA1" s="18"/>
      <c r="OCB1" s="18"/>
      <c r="OCC1" s="18"/>
      <c r="OCD1" s="18"/>
      <c r="OCE1" s="18"/>
      <c r="OCF1" s="18"/>
      <c r="OCG1" s="18"/>
      <c r="OCH1" s="18"/>
      <c r="OCI1" s="18"/>
      <c r="OCJ1" s="18"/>
      <c r="OCK1" s="18"/>
      <c r="OCL1" s="18"/>
      <c r="OCM1" s="18"/>
      <c r="OCN1" s="18"/>
      <c r="OCO1" s="18"/>
      <c r="OCP1" s="18"/>
      <c r="OCQ1" s="18"/>
      <c r="OCR1" s="18"/>
      <c r="OCS1" s="18"/>
      <c r="OCT1" s="18"/>
      <c r="OCU1" s="18"/>
      <c r="OCV1" s="18"/>
      <c r="OCW1" s="18"/>
      <c r="OCX1" s="18"/>
      <c r="OCY1" s="18"/>
      <c r="OCZ1" s="18"/>
      <c r="ODA1" s="18"/>
      <c r="ODB1" s="18"/>
      <c r="ODC1" s="18"/>
      <c r="ODD1" s="18"/>
      <c r="ODE1" s="18"/>
      <c r="ODF1" s="18"/>
      <c r="ODG1" s="18"/>
      <c r="ODH1" s="18"/>
      <c r="ODI1" s="18"/>
      <c r="ODJ1" s="18"/>
      <c r="ODK1" s="18"/>
      <c r="ODL1" s="18"/>
      <c r="ODM1" s="18"/>
      <c r="ODN1" s="18"/>
      <c r="ODO1" s="18"/>
      <c r="ODP1" s="18"/>
      <c r="ODQ1" s="18"/>
      <c r="ODR1" s="18"/>
      <c r="ODS1" s="18"/>
      <c r="ODT1" s="18"/>
      <c r="ODU1" s="18"/>
      <c r="ODV1" s="18"/>
      <c r="ODW1" s="18"/>
      <c r="ODX1" s="18"/>
      <c r="ODY1" s="18"/>
      <c r="ODZ1" s="18"/>
      <c r="OEA1" s="18"/>
      <c r="OEB1" s="18"/>
      <c r="OEC1" s="18"/>
      <c r="OED1" s="18"/>
      <c r="OEE1" s="18"/>
      <c r="OEF1" s="18"/>
      <c r="OEG1" s="18"/>
      <c r="OEH1" s="18"/>
      <c r="OEI1" s="18"/>
      <c r="OEJ1" s="18"/>
      <c r="OEK1" s="18"/>
      <c r="OEL1" s="18"/>
      <c r="OEM1" s="18"/>
      <c r="OEN1" s="18"/>
      <c r="OEO1" s="18"/>
      <c r="OEP1" s="18"/>
      <c r="OEQ1" s="18"/>
      <c r="OER1" s="18"/>
      <c r="OES1" s="18"/>
      <c r="OET1" s="18"/>
      <c r="OEU1" s="18"/>
      <c r="OEV1" s="18"/>
      <c r="OEW1" s="18"/>
      <c r="OEX1" s="18"/>
      <c r="OEY1" s="18"/>
      <c r="OEZ1" s="18"/>
      <c r="OFA1" s="18"/>
      <c r="OFB1" s="18"/>
      <c r="OFC1" s="18"/>
      <c r="OFD1" s="18"/>
      <c r="OFE1" s="18"/>
      <c r="OFF1" s="18"/>
      <c r="OFG1" s="18"/>
      <c r="OFH1" s="18"/>
      <c r="OFI1" s="18"/>
      <c r="OFJ1" s="18"/>
      <c r="OFK1" s="18"/>
      <c r="OFL1" s="18"/>
      <c r="OFM1" s="18"/>
      <c r="OFN1" s="18"/>
      <c r="OFO1" s="18"/>
      <c r="OFP1" s="18"/>
      <c r="OFQ1" s="18"/>
      <c r="OFR1" s="18"/>
      <c r="OFS1" s="18"/>
      <c r="OFT1" s="18"/>
      <c r="OFU1" s="18"/>
      <c r="OFV1" s="18"/>
      <c r="OFW1" s="18"/>
      <c r="OFX1" s="18"/>
      <c r="OFY1" s="18"/>
      <c r="OFZ1" s="18"/>
      <c r="OGA1" s="18"/>
      <c r="OGB1" s="18"/>
      <c r="OGC1" s="18"/>
      <c r="OGD1" s="18"/>
      <c r="OGE1" s="18"/>
      <c r="OGF1" s="18"/>
      <c r="OGG1" s="18"/>
      <c r="OGH1" s="18"/>
      <c r="OGI1" s="18"/>
      <c r="OGJ1" s="18"/>
      <c r="OGK1" s="18"/>
      <c r="OGL1" s="18"/>
      <c r="OGM1" s="18"/>
      <c r="OGN1" s="18"/>
      <c r="OGO1" s="18"/>
      <c r="OGP1" s="18"/>
      <c r="OGQ1" s="18"/>
      <c r="OGR1" s="18"/>
      <c r="OGS1" s="18"/>
      <c r="OGT1" s="18"/>
      <c r="OGU1" s="18"/>
      <c r="OGV1" s="18"/>
      <c r="OGW1" s="18"/>
      <c r="OGX1" s="18"/>
      <c r="OGY1" s="18"/>
      <c r="OGZ1" s="18"/>
      <c r="OHA1" s="18"/>
      <c r="OHB1" s="18"/>
      <c r="OHC1" s="18"/>
      <c r="OHD1" s="18"/>
      <c r="OHE1" s="18"/>
      <c r="OHF1" s="18"/>
      <c r="OHG1" s="18"/>
      <c r="OHH1" s="18"/>
      <c r="OHI1" s="18"/>
      <c r="OHJ1" s="18"/>
      <c r="OHK1" s="18"/>
      <c r="OHL1" s="18"/>
      <c r="OHM1" s="18"/>
      <c r="OHN1" s="18"/>
      <c r="OHO1" s="18"/>
      <c r="OHP1" s="18"/>
      <c r="OHQ1" s="18"/>
      <c r="OHR1" s="18"/>
      <c r="OHS1" s="18"/>
      <c r="OHT1" s="18"/>
      <c r="OHU1" s="18"/>
      <c r="OHV1" s="18"/>
      <c r="OHW1" s="18"/>
      <c r="OHX1" s="18"/>
      <c r="OHY1" s="18"/>
      <c r="OHZ1" s="18"/>
      <c r="OIA1" s="18"/>
      <c r="OIB1" s="18"/>
      <c r="OIC1" s="18"/>
      <c r="OID1" s="18"/>
      <c r="OIE1" s="18"/>
      <c r="OIF1" s="18"/>
      <c r="OIG1" s="18"/>
      <c r="OIH1" s="18"/>
      <c r="OII1" s="18"/>
      <c r="OIJ1" s="18"/>
      <c r="OIK1" s="18"/>
      <c r="OIL1" s="18"/>
      <c r="OIM1" s="18"/>
      <c r="OIN1" s="18"/>
      <c r="OIO1" s="18"/>
      <c r="OIP1" s="18"/>
      <c r="OIQ1" s="18"/>
      <c r="OIR1" s="18"/>
      <c r="OIS1" s="18"/>
      <c r="OIT1" s="18"/>
      <c r="OIU1" s="18"/>
      <c r="OIV1" s="18"/>
      <c r="OIW1" s="18"/>
      <c r="OIX1" s="18"/>
      <c r="OIY1" s="18"/>
      <c r="OIZ1" s="18"/>
      <c r="OJA1" s="18"/>
      <c r="OJB1" s="18"/>
      <c r="OJC1" s="18"/>
      <c r="OJD1" s="18"/>
      <c r="OJE1" s="18"/>
      <c r="OJF1" s="18"/>
      <c r="OJG1" s="18"/>
      <c r="OJH1" s="18"/>
      <c r="OJI1" s="18"/>
      <c r="OJJ1" s="18"/>
      <c r="OJK1" s="18"/>
      <c r="OJL1" s="18"/>
      <c r="OJM1" s="18"/>
      <c r="OJN1" s="18"/>
      <c r="OJO1" s="18"/>
      <c r="OJP1" s="18"/>
      <c r="OJQ1" s="18"/>
      <c r="OJR1" s="18"/>
      <c r="OJS1" s="18"/>
      <c r="OJT1" s="18"/>
      <c r="OJU1" s="18"/>
      <c r="OJV1" s="18"/>
      <c r="OJW1" s="18"/>
      <c r="OJX1" s="18"/>
      <c r="OJY1" s="18"/>
      <c r="OJZ1" s="18"/>
      <c r="OKA1" s="18"/>
      <c r="OKB1" s="18"/>
      <c r="OKC1" s="18"/>
      <c r="OKD1" s="18"/>
      <c r="OKE1" s="18"/>
      <c r="OKF1" s="18"/>
      <c r="OKG1" s="18"/>
      <c r="OKH1" s="18"/>
      <c r="OKI1" s="18"/>
      <c r="OKJ1" s="18"/>
      <c r="OKK1" s="18"/>
      <c r="OKL1" s="18"/>
      <c r="OKM1" s="18"/>
      <c r="OKN1" s="18"/>
      <c r="OKO1" s="18"/>
      <c r="OKP1" s="18"/>
      <c r="OKQ1" s="18"/>
      <c r="OKR1" s="18"/>
      <c r="OKS1" s="18"/>
      <c r="OKT1" s="18"/>
      <c r="OKU1" s="18"/>
      <c r="OKV1" s="18"/>
      <c r="OKW1" s="18"/>
      <c r="OKX1" s="18"/>
      <c r="OKY1" s="18"/>
      <c r="OKZ1" s="18"/>
      <c r="OLA1" s="18"/>
      <c r="OLB1" s="18"/>
      <c r="OLC1" s="18"/>
      <c r="OLD1" s="18"/>
      <c r="OLE1" s="18"/>
      <c r="OLF1" s="18"/>
      <c r="OLG1" s="18"/>
      <c r="OLH1" s="18"/>
      <c r="OLI1" s="18"/>
      <c r="OLJ1" s="18"/>
      <c r="OLK1" s="18"/>
      <c r="OLL1" s="18"/>
      <c r="OLM1" s="18"/>
      <c r="OLN1" s="18"/>
      <c r="OLO1" s="18"/>
      <c r="OLP1" s="18"/>
      <c r="OLQ1" s="18"/>
      <c r="OLR1" s="18"/>
      <c r="OLS1" s="18"/>
      <c r="OLT1" s="18"/>
      <c r="OLU1" s="18"/>
      <c r="OLV1" s="18"/>
      <c r="OLW1" s="18"/>
      <c r="OLX1" s="18"/>
      <c r="OLY1" s="18"/>
      <c r="OLZ1" s="18"/>
      <c r="OMA1" s="18"/>
      <c r="OMB1" s="18"/>
      <c r="OMC1" s="18"/>
      <c r="OMD1" s="18"/>
      <c r="OME1" s="18"/>
      <c r="OMF1" s="18"/>
      <c r="OMG1" s="18"/>
      <c r="OMH1" s="18"/>
      <c r="OMI1" s="18"/>
      <c r="OMJ1" s="18"/>
      <c r="OMK1" s="18"/>
      <c r="OML1" s="18"/>
      <c r="OMM1" s="18"/>
      <c r="OMN1" s="18"/>
      <c r="OMO1" s="18"/>
      <c r="OMP1" s="18"/>
      <c r="OMQ1" s="18"/>
      <c r="OMR1" s="18"/>
      <c r="OMS1" s="18"/>
      <c r="OMT1" s="18"/>
      <c r="OMU1" s="18"/>
      <c r="OMV1" s="18"/>
      <c r="OMW1" s="18"/>
      <c r="OMX1" s="18"/>
      <c r="OMY1" s="18"/>
      <c r="OMZ1" s="18"/>
      <c r="ONA1" s="18"/>
      <c r="ONB1" s="18"/>
      <c r="ONC1" s="18"/>
      <c r="OND1" s="18"/>
      <c r="ONE1" s="18"/>
      <c r="ONF1" s="18"/>
      <c r="ONG1" s="18"/>
      <c r="ONH1" s="18"/>
      <c r="ONI1" s="18"/>
      <c r="ONJ1" s="18"/>
      <c r="ONK1" s="18"/>
      <c r="ONL1" s="18"/>
      <c r="ONM1" s="18"/>
      <c r="ONN1" s="18"/>
      <c r="ONO1" s="18"/>
      <c r="ONP1" s="18"/>
      <c r="ONQ1" s="18"/>
      <c r="ONR1" s="18"/>
      <c r="ONS1" s="18"/>
      <c r="ONT1" s="18"/>
      <c r="ONU1" s="18"/>
      <c r="ONV1" s="18"/>
      <c r="ONW1" s="18"/>
      <c r="ONX1" s="18"/>
      <c r="ONY1" s="18"/>
      <c r="ONZ1" s="18"/>
      <c r="OOA1" s="18"/>
      <c r="OOB1" s="18"/>
      <c r="OOC1" s="18"/>
      <c r="OOD1" s="18"/>
      <c r="OOE1" s="18"/>
      <c r="OOF1" s="18"/>
      <c r="OOG1" s="18"/>
      <c r="OOH1" s="18"/>
      <c r="OOI1" s="18"/>
      <c r="OOJ1" s="18"/>
      <c r="OOK1" s="18"/>
      <c r="OOL1" s="18"/>
      <c r="OOM1" s="18"/>
      <c r="OON1" s="18"/>
      <c r="OOO1" s="18"/>
      <c r="OOP1" s="18"/>
      <c r="OOQ1" s="18"/>
      <c r="OOR1" s="18"/>
      <c r="OOS1" s="18"/>
      <c r="OOT1" s="18"/>
      <c r="OOU1" s="18"/>
      <c r="OOV1" s="18"/>
      <c r="OOW1" s="18"/>
      <c r="OOX1" s="18"/>
      <c r="OOY1" s="18"/>
      <c r="OOZ1" s="18"/>
      <c r="OPA1" s="18"/>
      <c r="OPB1" s="18"/>
      <c r="OPC1" s="18"/>
      <c r="OPD1" s="18"/>
      <c r="OPE1" s="18"/>
      <c r="OPF1" s="18"/>
      <c r="OPG1" s="18"/>
      <c r="OPH1" s="18"/>
      <c r="OPI1" s="18"/>
      <c r="OPJ1" s="18"/>
      <c r="OPK1" s="18"/>
      <c r="OPL1" s="18"/>
      <c r="OPM1" s="18"/>
      <c r="OPN1" s="18"/>
      <c r="OPO1" s="18"/>
      <c r="OPP1" s="18"/>
      <c r="OPQ1" s="18"/>
      <c r="OPR1" s="18"/>
      <c r="OPS1" s="18"/>
      <c r="OPT1" s="18"/>
      <c r="OPU1" s="18"/>
      <c r="OPV1" s="18"/>
      <c r="OPW1" s="18"/>
      <c r="OPX1" s="18"/>
      <c r="OPY1" s="18"/>
      <c r="OPZ1" s="18"/>
      <c r="OQA1" s="18"/>
      <c r="OQB1" s="18"/>
      <c r="OQC1" s="18"/>
      <c r="OQD1" s="18"/>
      <c r="OQE1" s="18"/>
      <c r="OQF1" s="18"/>
      <c r="OQG1" s="18"/>
      <c r="OQH1" s="18"/>
      <c r="OQI1" s="18"/>
      <c r="OQJ1" s="18"/>
      <c r="OQK1" s="18"/>
      <c r="OQL1" s="18"/>
      <c r="OQM1" s="18"/>
      <c r="OQN1" s="18"/>
      <c r="OQO1" s="18"/>
      <c r="OQP1" s="18"/>
      <c r="OQQ1" s="18"/>
      <c r="OQR1" s="18"/>
      <c r="OQS1" s="18"/>
      <c r="OQT1" s="18"/>
      <c r="OQU1" s="18"/>
      <c r="OQV1" s="18"/>
      <c r="OQW1" s="18"/>
      <c r="OQX1" s="18"/>
      <c r="OQY1" s="18"/>
      <c r="OQZ1" s="18"/>
      <c r="ORA1" s="18"/>
      <c r="ORB1" s="18"/>
      <c r="ORC1" s="18"/>
      <c r="ORD1" s="18"/>
      <c r="ORE1" s="18"/>
      <c r="ORF1" s="18"/>
      <c r="ORG1" s="18"/>
      <c r="ORH1" s="18"/>
      <c r="ORI1" s="18"/>
      <c r="ORJ1" s="18"/>
      <c r="ORK1" s="18"/>
      <c r="ORL1" s="18"/>
      <c r="ORM1" s="18"/>
      <c r="ORN1" s="18"/>
      <c r="ORO1" s="18"/>
      <c r="ORP1" s="18"/>
      <c r="ORQ1" s="18"/>
      <c r="ORR1" s="18"/>
      <c r="ORS1" s="18"/>
      <c r="ORT1" s="18"/>
      <c r="ORU1" s="18"/>
      <c r="ORV1" s="18"/>
      <c r="ORW1" s="18"/>
      <c r="ORX1" s="18"/>
      <c r="ORY1" s="18"/>
      <c r="ORZ1" s="18"/>
      <c r="OSA1" s="18"/>
      <c r="OSB1" s="18"/>
      <c r="OSC1" s="18"/>
      <c r="OSD1" s="18"/>
      <c r="OSE1" s="18"/>
      <c r="OSF1" s="18"/>
      <c r="OSG1" s="18"/>
      <c r="OSH1" s="18"/>
      <c r="OSI1" s="18"/>
      <c r="OSJ1" s="18"/>
      <c r="OSK1" s="18"/>
      <c r="OSL1" s="18"/>
      <c r="OSM1" s="18"/>
      <c r="OSN1" s="18"/>
      <c r="OSO1" s="18"/>
      <c r="OSP1" s="18"/>
      <c r="OSQ1" s="18"/>
      <c r="OSR1" s="18"/>
      <c r="OSS1" s="18"/>
      <c r="OST1" s="18"/>
      <c r="OSU1" s="18"/>
      <c r="OSV1" s="18"/>
      <c r="OSW1" s="18"/>
      <c r="OSX1" s="18"/>
      <c r="OSY1" s="18"/>
      <c r="OSZ1" s="18"/>
      <c r="OTA1" s="18"/>
      <c r="OTB1" s="18"/>
      <c r="OTC1" s="18"/>
      <c r="OTD1" s="18"/>
      <c r="OTE1" s="18"/>
      <c r="OTF1" s="18"/>
      <c r="OTG1" s="18"/>
      <c r="OTH1" s="18"/>
      <c r="OTI1" s="18"/>
      <c r="OTJ1" s="18"/>
      <c r="OTK1" s="18"/>
      <c r="OTL1" s="18"/>
      <c r="OTM1" s="18"/>
      <c r="OTN1" s="18"/>
      <c r="OTO1" s="18"/>
      <c r="OTP1" s="18"/>
      <c r="OTQ1" s="18"/>
      <c r="OTR1" s="18"/>
      <c r="OTS1" s="18"/>
      <c r="OTT1" s="18"/>
      <c r="OTU1" s="18"/>
      <c r="OTV1" s="18"/>
      <c r="OTW1" s="18"/>
      <c r="OTX1" s="18"/>
      <c r="OTY1" s="18"/>
      <c r="OTZ1" s="18"/>
      <c r="OUA1" s="18"/>
      <c r="OUB1" s="18"/>
      <c r="OUC1" s="18"/>
      <c r="OUD1" s="18"/>
      <c r="OUE1" s="18"/>
      <c r="OUF1" s="18"/>
      <c r="OUG1" s="18"/>
      <c r="OUH1" s="18"/>
      <c r="OUI1" s="18"/>
      <c r="OUJ1" s="18"/>
      <c r="OUK1" s="18"/>
      <c r="OUL1" s="18"/>
      <c r="OUM1" s="18"/>
      <c r="OUN1" s="18"/>
      <c r="OUO1" s="18"/>
      <c r="OUP1" s="18"/>
      <c r="OUQ1" s="18"/>
      <c r="OUR1" s="18"/>
      <c r="OUS1" s="18"/>
      <c r="OUT1" s="18"/>
      <c r="OUU1" s="18"/>
      <c r="OUV1" s="18"/>
      <c r="OUW1" s="18"/>
      <c r="OUX1" s="18"/>
      <c r="OUY1" s="18"/>
      <c r="OUZ1" s="18"/>
      <c r="OVA1" s="18"/>
      <c r="OVB1" s="18"/>
      <c r="OVC1" s="18"/>
      <c r="OVD1" s="18"/>
      <c r="OVE1" s="18"/>
      <c r="OVF1" s="18"/>
      <c r="OVG1" s="18"/>
      <c r="OVH1" s="18"/>
      <c r="OVI1" s="18"/>
      <c r="OVJ1" s="18"/>
      <c r="OVK1" s="18"/>
      <c r="OVL1" s="18"/>
      <c r="OVM1" s="18"/>
      <c r="OVN1" s="18"/>
      <c r="OVO1" s="18"/>
      <c r="OVP1" s="18"/>
      <c r="OVQ1" s="18"/>
      <c r="OVR1" s="18"/>
      <c r="OVS1" s="18"/>
      <c r="OVT1" s="18"/>
      <c r="OVU1" s="18"/>
      <c r="OVV1" s="18"/>
      <c r="OVW1" s="18"/>
      <c r="OVX1" s="18"/>
      <c r="OVY1" s="18"/>
      <c r="OVZ1" s="18"/>
      <c r="OWA1" s="18"/>
      <c r="OWB1" s="18"/>
      <c r="OWC1" s="18"/>
      <c r="OWD1" s="18"/>
      <c r="OWE1" s="18"/>
      <c r="OWF1" s="18"/>
      <c r="OWG1" s="18"/>
      <c r="OWH1" s="18"/>
      <c r="OWI1" s="18"/>
      <c r="OWJ1" s="18"/>
      <c r="OWK1" s="18"/>
      <c r="OWL1" s="18"/>
      <c r="OWM1" s="18"/>
      <c r="OWN1" s="18"/>
      <c r="OWO1" s="18"/>
      <c r="OWP1" s="18"/>
      <c r="OWQ1" s="18"/>
      <c r="OWR1" s="18"/>
      <c r="OWS1" s="18"/>
      <c r="OWT1" s="18"/>
      <c r="OWU1" s="18"/>
      <c r="OWV1" s="18"/>
      <c r="OWW1" s="18"/>
      <c r="OWX1" s="18"/>
      <c r="OWY1" s="18"/>
      <c r="OWZ1" s="18"/>
      <c r="OXA1" s="18"/>
      <c r="OXB1" s="18"/>
      <c r="OXC1" s="18"/>
      <c r="OXD1" s="18"/>
      <c r="OXE1" s="18"/>
      <c r="OXF1" s="18"/>
      <c r="OXG1" s="18"/>
      <c r="OXH1" s="18"/>
      <c r="OXI1" s="18"/>
      <c r="OXJ1" s="18"/>
      <c r="OXK1" s="18"/>
      <c r="OXL1" s="18"/>
      <c r="OXM1" s="18"/>
      <c r="OXN1" s="18"/>
      <c r="OXO1" s="18"/>
      <c r="OXP1" s="18"/>
      <c r="OXQ1" s="18"/>
      <c r="OXR1" s="18"/>
      <c r="OXS1" s="18"/>
      <c r="OXT1" s="18"/>
      <c r="OXU1" s="18"/>
      <c r="OXV1" s="18"/>
      <c r="OXW1" s="18"/>
      <c r="OXX1" s="18"/>
      <c r="OXY1" s="18"/>
      <c r="OXZ1" s="18"/>
      <c r="OYA1" s="18"/>
      <c r="OYB1" s="18"/>
      <c r="OYC1" s="18"/>
      <c r="OYD1" s="18"/>
      <c r="OYE1" s="18"/>
      <c r="OYF1" s="18"/>
      <c r="OYG1" s="18"/>
      <c r="OYH1" s="18"/>
      <c r="OYI1" s="18"/>
      <c r="OYJ1" s="18"/>
      <c r="OYK1" s="18"/>
      <c r="OYL1" s="18"/>
      <c r="OYM1" s="18"/>
      <c r="OYN1" s="18"/>
      <c r="OYO1" s="18"/>
      <c r="OYP1" s="18"/>
      <c r="OYQ1" s="18"/>
      <c r="OYR1" s="18"/>
      <c r="OYS1" s="18"/>
      <c r="OYT1" s="18"/>
      <c r="OYU1" s="18"/>
      <c r="OYV1" s="18"/>
      <c r="OYW1" s="18"/>
      <c r="OYX1" s="18"/>
      <c r="OYY1" s="18"/>
      <c r="OYZ1" s="18"/>
      <c r="OZA1" s="18"/>
      <c r="OZB1" s="18"/>
      <c r="OZC1" s="18"/>
      <c r="OZD1" s="18"/>
      <c r="OZE1" s="18"/>
      <c r="OZF1" s="18"/>
      <c r="OZG1" s="18"/>
      <c r="OZH1" s="18"/>
      <c r="OZI1" s="18"/>
      <c r="OZJ1" s="18"/>
      <c r="OZK1" s="18"/>
      <c r="OZL1" s="18"/>
      <c r="OZM1" s="18"/>
      <c r="OZN1" s="18"/>
      <c r="OZO1" s="18"/>
      <c r="OZP1" s="18"/>
      <c r="OZQ1" s="18"/>
      <c r="OZR1" s="18"/>
      <c r="OZS1" s="18"/>
      <c r="OZT1" s="18"/>
      <c r="OZU1" s="18"/>
      <c r="OZV1" s="18"/>
      <c r="OZW1" s="18"/>
      <c r="OZX1" s="18"/>
      <c r="OZY1" s="18"/>
      <c r="OZZ1" s="18"/>
      <c r="PAA1" s="18"/>
      <c r="PAB1" s="18"/>
      <c r="PAC1" s="18"/>
      <c r="PAD1" s="18"/>
      <c r="PAE1" s="18"/>
      <c r="PAF1" s="18"/>
      <c r="PAG1" s="18"/>
      <c r="PAH1" s="18"/>
      <c r="PAI1" s="18"/>
      <c r="PAJ1" s="18"/>
      <c r="PAK1" s="18"/>
      <c r="PAL1" s="18"/>
      <c r="PAM1" s="18"/>
      <c r="PAN1" s="18"/>
      <c r="PAO1" s="18"/>
      <c r="PAP1" s="18"/>
      <c r="PAQ1" s="18"/>
      <c r="PAR1" s="18"/>
      <c r="PAS1" s="18"/>
      <c r="PAT1" s="18"/>
      <c r="PAU1" s="18"/>
      <c r="PAV1" s="18"/>
      <c r="PAW1" s="18"/>
      <c r="PAX1" s="18"/>
      <c r="PAY1" s="18"/>
      <c r="PAZ1" s="18"/>
      <c r="PBA1" s="18"/>
      <c r="PBB1" s="18"/>
      <c r="PBC1" s="18"/>
      <c r="PBD1" s="18"/>
      <c r="PBE1" s="18"/>
      <c r="PBF1" s="18"/>
      <c r="PBG1" s="18"/>
      <c r="PBH1" s="18"/>
      <c r="PBI1" s="18"/>
      <c r="PBJ1" s="18"/>
      <c r="PBK1" s="18"/>
      <c r="PBL1" s="18"/>
      <c r="PBM1" s="18"/>
      <c r="PBN1" s="18"/>
      <c r="PBO1" s="18"/>
      <c r="PBP1" s="18"/>
      <c r="PBQ1" s="18"/>
      <c r="PBR1" s="18"/>
      <c r="PBS1" s="18"/>
      <c r="PBT1" s="18"/>
      <c r="PBU1" s="18"/>
      <c r="PBV1" s="18"/>
      <c r="PBW1" s="18"/>
      <c r="PBX1" s="18"/>
      <c r="PBY1" s="18"/>
      <c r="PBZ1" s="18"/>
      <c r="PCA1" s="18"/>
      <c r="PCB1" s="18"/>
      <c r="PCC1" s="18"/>
      <c r="PCD1" s="18"/>
      <c r="PCE1" s="18"/>
      <c r="PCF1" s="18"/>
      <c r="PCG1" s="18"/>
      <c r="PCH1" s="18"/>
      <c r="PCI1" s="18"/>
      <c r="PCJ1" s="18"/>
      <c r="PCK1" s="18"/>
      <c r="PCL1" s="18"/>
      <c r="PCM1" s="18"/>
      <c r="PCN1" s="18"/>
      <c r="PCO1" s="18"/>
      <c r="PCP1" s="18"/>
      <c r="PCQ1" s="18"/>
      <c r="PCR1" s="18"/>
      <c r="PCS1" s="18"/>
      <c r="PCT1" s="18"/>
      <c r="PCU1" s="18"/>
      <c r="PCV1" s="18"/>
      <c r="PCW1" s="18"/>
      <c r="PCX1" s="18"/>
      <c r="PCY1" s="18"/>
      <c r="PCZ1" s="18"/>
      <c r="PDA1" s="18"/>
      <c r="PDB1" s="18"/>
      <c r="PDC1" s="18"/>
      <c r="PDD1" s="18"/>
      <c r="PDE1" s="18"/>
      <c r="PDF1" s="18"/>
      <c r="PDG1" s="18"/>
      <c r="PDH1" s="18"/>
      <c r="PDI1" s="18"/>
      <c r="PDJ1" s="18"/>
      <c r="PDK1" s="18"/>
      <c r="PDL1" s="18"/>
      <c r="PDM1" s="18"/>
      <c r="PDN1" s="18"/>
      <c r="PDO1" s="18"/>
      <c r="PDP1" s="18"/>
      <c r="PDQ1" s="18"/>
      <c r="PDR1" s="18"/>
      <c r="PDS1" s="18"/>
      <c r="PDT1" s="18"/>
      <c r="PDU1" s="18"/>
      <c r="PDV1" s="18"/>
      <c r="PDW1" s="18"/>
      <c r="PDX1" s="18"/>
      <c r="PDY1" s="18"/>
      <c r="PDZ1" s="18"/>
      <c r="PEA1" s="18"/>
      <c r="PEB1" s="18"/>
      <c r="PEC1" s="18"/>
      <c r="PED1" s="18"/>
      <c r="PEE1" s="18"/>
      <c r="PEF1" s="18"/>
      <c r="PEG1" s="18"/>
      <c r="PEH1" s="18"/>
      <c r="PEI1" s="18"/>
      <c r="PEJ1" s="18"/>
      <c r="PEK1" s="18"/>
      <c r="PEL1" s="18"/>
      <c r="PEM1" s="18"/>
      <c r="PEN1" s="18"/>
      <c r="PEO1" s="18"/>
      <c r="PEP1" s="18"/>
      <c r="PEQ1" s="18"/>
      <c r="PER1" s="18"/>
      <c r="PES1" s="18"/>
      <c r="PET1" s="18"/>
      <c r="PEU1" s="18"/>
      <c r="PEV1" s="18"/>
      <c r="PEW1" s="18"/>
      <c r="PEX1" s="18"/>
      <c r="PEY1" s="18"/>
      <c r="PEZ1" s="18"/>
      <c r="PFA1" s="18"/>
      <c r="PFB1" s="18"/>
      <c r="PFC1" s="18"/>
      <c r="PFD1" s="18"/>
      <c r="PFE1" s="18"/>
      <c r="PFF1" s="18"/>
      <c r="PFG1" s="18"/>
      <c r="PFH1" s="18"/>
      <c r="PFI1" s="18"/>
      <c r="PFJ1" s="18"/>
      <c r="PFK1" s="18"/>
      <c r="PFL1" s="18"/>
      <c r="PFM1" s="18"/>
      <c r="PFN1" s="18"/>
      <c r="PFO1" s="18"/>
      <c r="PFP1" s="18"/>
      <c r="PFQ1" s="18"/>
      <c r="PFR1" s="18"/>
      <c r="PFS1" s="18"/>
      <c r="PFT1" s="18"/>
      <c r="PFU1" s="18"/>
      <c r="PFV1" s="18"/>
      <c r="PFW1" s="18"/>
      <c r="PFX1" s="18"/>
      <c r="PFY1" s="18"/>
      <c r="PFZ1" s="18"/>
      <c r="PGA1" s="18"/>
      <c r="PGB1" s="18"/>
      <c r="PGC1" s="18"/>
      <c r="PGD1" s="18"/>
      <c r="PGE1" s="18"/>
      <c r="PGF1" s="18"/>
      <c r="PGG1" s="18"/>
      <c r="PGH1" s="18"/>
      <c r="PGI1" s="18"/>
      <c r="PGJ1" s="18"/>
      <c r="PGK1" s="18"/>
      <c r="PGL1" s="18"/>
      <c r="PGM1" s="18"/>
      <c r="PGN1" s="18"/>
      <c r="PGO1" s="18"/>
      <c r="PGP1" s="18"/>
      <c r="PGQ1" s="18"/>
      <c r="PGR1" s="18"/>
      <c r="PGS1" s="18"/>
      <c r="PGT1" s="18"/>
      <c r="PGU1" s="18"/>
      <c r="PGV1" s="18"/>
      <c r="PGW1" s="18"/>
      <c r="PGX1" s="18"/>
      <c r="PGY1" s="18"/>
      <c r="PGZ1" s="18"/>
      <c r="PHA1" s="18"/>
      <c r="PHB1" s="18"/>
      <c r="PHC1" s="18"/>
      <c r="PHD1" s="18"/>
      <c r="PHE1" s="18"/>
      <c r="PHF1" s="18"/>
      <c r="PHG1" s="18"/>
      <c r="PHH1" s="18"/>
      <c r="PHI1" s="18"/>
      <c r="PHJ1" s="18"/>
      <c r="PHK1" s="18"/>
      <c r="PHL1" s="18"/>
      <c r="PHM1" s="18"/>
      <c r="PHN1" s="18"/>
      <c r="PHO1" s="18"/>
      <c r="PHP1" s="18"/>
      <c r="PHQ1" s="18"/>
      <c r="PHR1" s="18"/>
      <c r="PHS1" s="18"/>
      <c r="PHT1" s="18"/>
      <c r="PHU1" s="18"/>
      <c r="PHV1" s="18"/>
      <c r="PHW1" s="18"/>
      <c r="PHX1" s="18"/>
      <c r="PHY1" s="18"/>
      <c r="PHZ1" s="18"/>
      <c r="PIA1" s="18"/>
      <c r="PIB1" s="18"/>
      <c r="PIC1" s="18"/>
      <c r="PID1" s="18"/>
      <c r="PIE1" s="18"/>
      <c r="PIF1" s="18"/>
      <c r="PIG1" s="18"/>
      <c r="PIH1" s="18"/>
      <c r="PII1" s="18"/>
      <c r="PIJ1" s="18"/>
      <c r="PIK1" s="18"/>
      <c r="PIL1" s="18"/>
      <c r="PIM1" s="18"/>
      <c r="PIN1" s="18"/>
      <c r="PIO1" s="18"/>
      <c r="PIP1" s="18"/>
      <c r="PIQ1" s="18"/>
      <c r="PIR1" s="18"/>
      <c r="PIS1" s="18"/>
      <c r="PIT1" s="18"/>
      <c r="PIU1" s="18"/>
      <c r="PIV1" s="18"/>
      <c r="PIW1" s="18"/>
      <c r="PIX1" s="18"/>
      <c r="PIY1" s="18"/>
      <c r="PIZ1" s="18"/>
      <c r="PJA1" s="18"/>
      <c r="PJB1" s="18"/>
      <c r="PJC1" s="18"/>
      <c r="PJD1" s="18"/>
      <c r="PJE1" s="18"/>
      <c r="PJF1" s="18"/>
      <c r="PJG1" s="18"/>
      <c r="PJH1" s="18"/>
      <c r="PJI1" s="18"/>
      <c r="PJJ1" s="18"/>
      <c r="PJK1" s="18"/>
      <c r="PJL1" s="18"/>
      <c r="PJM1" s="18"/>
      <c r="PJN1" s="18"/>
      <c r="PJO1" s="18"/>
      <c r="PJP1" s="18"/>
      <c r="PJQ1" s="18"/>
      <c r="PJR1" s="18"/>
      <c r="PJS1" s="18"/>
      <c r="PJT1" s="18"/>
      <c r="PJU1" s="18"/>
      <c r="PJV1" s="18"/>
      <c r="PJW1" s="18"/>
      <c r="PJX1" s="18"/>
      <c r="PJY1" s="18"/>
      <c r="PJZ1" s="18"/>
      <c r="PKA1" s="18"/>
      <c r="PKB1" s="18"/>
      <c r="PKC1" s="18"/>
      <c r="PKD1" s="18"/>
      <c r="PKE1" s="18"/>
      <c r="PKF1" s="18"/>
      <c r="PKG1" s="18"/>
      <c r="PKH1" s="18"/>
      <c r="PKI1" s="18"/>
      <c r="PKJ1" s="18"/>
      <c r="PKK1" s="18"/>
      <c r="PKL1" s="18"/>
      <c r="PKM1" s="18"/>
      <c r="PKN1" s="18"/>
      <c r="PKO1" s="18"/>
      <c r="PKP1" s="18"/>
      <c r="PKQ1" s="18"/>
      <c r="PKR1" s="18"/>
      <c r="PKS1" s="18"/>
      <c r="PKT1" s="18"/>
      <c r="PKU1" s="18"/>
      <c r="PKV1" s="18"/>
      <c r="PKW1" s="18"/>
      <c r="PKX1" s="18"/>
      <c r="PKY1" s="18"/>
      <c r="PKZ1" s="18"/>
      <c r="PLA1" s="18"/>
      <c r="PLB1" s="18"/>
      <c r="PLC1" s="18"/>
      <c r="PLD1" s="18"/>
      <c r="PLE1" s="18"/>
      <c r="PLF1" s="18"/>
      <c r="PLG1" s="18"/>
      <c r="PLH1" s="18"/>
      <c r="PLI1" s="18"/>
      <c r="PLJ1" s="18"/>
      <c r="PLK1" s="18"/>
      <c r="PLL1" s="18"/>
      <c r="PLM1" s="18"/>
      <c r="PLN1" s="18"/>
      <c r="PLO1" s="18"/>
      <c r="PLP1" s="18"/>
      <c r="PLQ1" s="18"/>
      <c r="PLR1" s="18"/>
      <c r="PLS1" s="18"/>
      <c r="PLT1" s="18"/>
      <c r="PLU1" s="18"/>
      <c r="PLV1" s="18"/>
      <c r="PLW1" s="18"/>
      <c r="PLX1" s="18"/>
      <c r="PLY1" s="18"/>
      <c r="PLZ1" s="18"/>
      <c r="PMA1" s="18"/>
      <c r="PMB1" s="18"/>
      <c r="PMC1" s="18"/>
      <c r="PMD1" s="18"/>
      <c r="PME1" s="18"/>
      <c r="PMF1" s="18"/>
      <c r="PMG1" s="18"/>
      <c r="PMH1" s="18"/>
      <c r="PMI1" s="18"/>
      <c r="PMJ1" s="18"/>
      <c r="PMK1" s="18"/>
      <c r="PML1" s="18"/>
      <c r="PMM1" s="18"/>
      <c r="PMN1" s="18"/>
      <c r="PMO1" s="18"/>
      <c r="PMP1" s="18"/>
      <c r="PMQ1" s="18"/>
      <c r="PMR1" s="18"/>
      <c r="PMS1" s="18"/>
      <c r="PMT1" s="18"/>
      <c r="PMU1" s="18"/>
      <c r="PMV1" s="18"/>
      <c r="PMW1" s="18"/>
      <c r="PMX1" s="18"/>
      <c r="PMY1" s="18"/>
      <c r="PMZ1" s="18"/>
      <c r="PNA1" s="18"/>
      <c r="PNB1" s="18"/>
      <c r="PNC1" s="18"/>
      <c r="PND1" s="18"/>
      <c r="PNE1" s="18"/>
      <c r="PNF1" s="18"/>
      <c r="PNG1" s="18"/>
      <c r="PNH1" s="18"/>
      <c r="PNI1" s="18"/>
      <c r="PNJ1" s="18"/>
      <c r="PNK1" s="18"/>
      <c r="PNL1" s="18"/>
      <c r="PNM1" s="18"/>
      <c r="PNN1" s="18"/>
      <c r="PNO1" s="18"/>
      <c r="PNP1" s="18"/>
      <c r="PNQ1" s="18"/>
      <c r="PNR1" s="18"/>
      <c r="PNS1" s="18"/>
      <c r="PNT1" s="18"/>
      <c r="PNU1" s="18"/>
      <c r="PNV1" s="18"/>
      <c r="PNW1" s="18"/>
      <c r="PNX1" s="18"/>
      <c r="PNY1" s="18"/>
      <c r="PNZ1" s="18"/>
      <c r="POA1" s="18"/>
      <c r="POB1" s="18"/>
      <c r="POC1" s="18"/>
      <c r="POD1" s="18"/>
      <c r="POE1" s="18"/>
      <c r="POF1" s="18"/>
      <c r="POG1" s="18"/>
      <c r="POH1" s="18"/>
      <c r="POI1" s="18"/>
      <c r="POJ1" s="18"/>
      <c r="POK1" s="18"/>
      <c r="POL1" s="18"/>
      <c r="POM1" s="18"/>
      <c r="PON1" s="18"/>
      <c r="POO1" s="18"/>
      <c r="POP1" s="18"/>
      <c r="POQ1" s="18"/>
      <c r="POR1" s="18"/>
      <c r="POS1" s="18"/>
      <c r="POT1" s="18"/>
      <c r="POU1" s="18"/>
      <c r="POV1" s="18"/>
      <c r="POW1" s="18"/>
      <c r="POX1" s="18"/>
      <c r="POY1" s="18"/>
      <c r="POZ1" s="18"/>
      <c r="PPA1" s="18"/>
      <c r="PPB1" s="18"/>
      <c r="PPC1" s="18"/>
      <c r="PPD1" s="18"/>
      <c r="PPE1" s="18"/>
      <c r="PPF1" s="18"/>
      <c r="PPG1" s="18"/>
      <c r="PPH1" s="18"/>
      <c r="PPI1" s="18"/>
      <c r="PPJ1" s="18"/>
      <c r="PPK1" s="18"/>
      <c r="PPL1" s="18"/>
      <c r="PPM1" s="18"/>
      <c r="PPN1" s="18"/>
      <c r="PPO1" s="18"/>
      <c r="PPP1" s="18"/>
      <c r="PPQ1" s="18"/>
      <c r="PPR1" s="18"/>
      <c r="PPS1" s="18"/>
      <c r="PPT1" s="18"/>
      <c r="PPU1" s="18"/>
      <c r="PPV1" s="18"/>
      <c r="PPW1" s="18"/>
      <c r="PPX1" s="18"/>
      <c r="PPY1" s="18"/>
      <c r="PPZ1" s="18"/>
      <c r="PQA1" s="18"/>
      <c r="PQB1" s="18"/>
      <c r="PQC1" s="18"/>
      <c r="PQD1" s="18"/>
      <c r="PQE1" s="18"/>
      <c r="PQF1" s="18"/>
      <c r="PQG1" s="18"/>
      <c r="PQH1" s="18"/>
      <c r="PQI1" s="18"/>
      <c r="PQJ1" s="18"/>
      <c r="PQK1" s="18"/>
      <c r="PQL1" s="18"/>
      <c r="PQM1" s="18"/>
      <c r="PQN1" s="18"/>
      <c r="PQO1" s="18"/>
      <c r="PQP1" s="18"/>
      <c r="PQQ1" s="18"/>
      <c r="PQR1" s="18"/>
      <c r="PQS1" s="18"/>
      <c r="PQT1" s="18"/>
      <c r="PQU1" s="18"/>
      <c r="PQV1" s="18"/>
      <c r="PQW1" s="18"/>
      <c r="PQX1" s="18"/>
      <c r="PQY1" s="18"/>
      <c r="PQZ1" s="18"/>
      <c r="PRA1" s="18"/>
      <c r="PRB1" s="18"/>
      <c r="PRC1" s="18"/>
      <c r="PRD1" s="18"/>
      <c r="PRE1" s="18"/>
      <c r="PRF1" s="18"/>
      <c r="PRG1" s="18"/>
      <c r="PRH1" s="18"/>
      <c r="PRI1" s="18"/>
      <c r="PRJ1" s="18"/>
      <c r="PRK1" s="18"/>
      <c r="PRL1" s="18"/>
      <c r="PRM1" s="18"/>
      <c r="PRN1" s="18"/>
      <c r="PRO1" s="18"/>
      <c r="PRP1" s="18"/>
      <c r="PRQ1" s="18"/>
      <c r="PRR1" s="18"/>
      <c r="PRS1" s="18"/>
      <c r="PRT1" s="18"/>
      <c r="PRU1" s="18"/>
      <c r="PRV1" s="18"/>
      <c r="PRW1" s="18"/>
      <c r="PRX1" s="18"/>
      <c r="PRY1" s="18"/>
      <c r="PRZ1" s="18"/>
      <c r="PSA1" s="18"/>
      <c r="PSB1" s="18"/>
      <c r="PSC1" s="18"/>
      <c r="PSD1" s="18"/>
      <c r="PSE1" s="18"/>
      <c r="PSF1" s="18"/>
      <c r="PSG1" s="18"/>
      <c r="PSH1" s="18"/>
      <c r="PSI1" s="18"/>
      <c r="PSJ1" s="18"/>
      <c r="PSK1" s="18"/>
      <c r="PSL1" s="18"/>
      <c r="PSM1" s="18"/>
      <c r="PSN1" s="18"/>
      <c r="PSO1" s="18"/>
      <c r="PSP1" s="18"/>
      <c r="PSQ1" s="18"/>
      <c r="PSR1" s="18"/>
      <c r="PSS1" s="18"/>
      <c r="PST1" s="18"/>
      <c r="PSU1" s="18"/>
      <c r="PSV1" s="18"/>
      <c r="PSW1" s="18"/>
      <c r="PSX1" s="18"/>
      <c r="PSY1" s="18"/>
      <c r="PSZ1" s="18"/>
      <c r="PTA1" s="18"/>
      <c r="PTB1" s="18"/>
      <c r="PTC1" s="18"/>
      <c r="PTD1" s="18"/>
      <c r="PTE1" s="18"/>
      <c r="PTF1" s="18"/>
      <c r="PTG1" s="18"/>
      <c r="PTH1" s="18"/>
      <c r="PTI1" s="18"/>
      <c r="PTJ1" s="18"/>
      <c r="PTK1" s="18"/>
      <c r="PTL1" s="18"/>
      <c r="PTM1" s="18"/>
      <c r="PTN1" s="18"/>
      <c r="PTO1" s="18"/>
      <c r="PTP1" s="18"/>
      <c r="PTQ1" s="18"/>
      <c r="PTR1" s="18"/>
      <c r="PTS1" s="18"/>
      <c r="PTT1" s="18"/>
      <c r="PTU1" s="18"/>
      <c r="PTV1" s="18"/>
      <c r="PTW1" s="18"/>
      <c r="PTX1" s="18"/>
      <c r="PTY1" s="18"/>
      <c r="PTZ1" s="18"/>
      <c r="PUA1" s="18"/>
      <c r="PUB1" s="18"/>
      <c r="PUC1" s="18"/>
      <c r="PUD1" s="18"/>
      <c r="PUE1" s="18"/>
      <c r="PUF1" s="18"/>
      <c r="PUG1" s="18"/>
      <c r="PUH1" s="18"/>
      <c r="PUI1" s="18"/>
      <c r="PUJ1" s="18"/>
      <c r="PUK1" s="18"/>
      <c r="PUL1" s="18"/>
      <c r="PUM1" s="18"/>
      <c r="PUN1" s="18"/>
      <c r="PUO1" s="18"/>
      <c r="PUP1" s="18"/>
      <c r="PUQ1" s="18"/>
      <c r="PUR1" s="18"/>
      <c r="PUS1" s="18"/>
      <c r="PUT1" s="18"/>
      <c r="PUU1" s="18"/>
      <c r="PUV1" s="18"/>
      <c r="PUW1" s="18"/>
      <c r="PUX1" s="18"/>
      <c r="PUY1" s="18"/>
      <c r="PUZ1" s="18"/>
      <c r="PVA1" s="18"/>
      <c r="PVB1" s="18"/>
      <c r="PVC1" s="18"/>
      <c r="PVD1" s="18"/>
      <c r="PVE1" s="18"/>
      <c r="PVF1" s="18"/>
      <c r="PVG1" s="18"/>
      <c r="PVH1" s="18"/>
      <c r="PVI1" s="18"/>
      <c r="PVJ1" s="18"/>
      <c r="PVK1" s="18"/>
      <c r="PVL1" s="18"/>
      <c r="PVM1" s="18"/>
      <c r="PVN1" s="18"/>
      <c r="PVO1" s="18"/>
      <c r="PVP1" s="18"/>
      <c r="PVQ1" s="18"/>
      <c r="PVR1" s="18"/>
      <c r="PVS1" s="18"/>
      <c r="PVT1" s="18"/>
      <c r="PVU1" s="18"/>
      <c r="PVV1" s="18"/>
      <c r="PVW1" s="18"/>
      <c r="PVX1" s="18"/>
      <c r="PVY1" s="18"/>
      <c r="PVZ1" s="18"/>
      <c r="PWA1" s="18"/>
      <c r="PWB1" s="18"/>
      <c r="PWC1" s="18"/>
      <c r="PWD1" s="18"/>
      <c r="PWE1" s="18"/>
      <c r="PWF1" s="18"/>
      <c r="PWG1" s="18"/>
      <c r="PWH1" s="18"/>
      <c r="PWI1" s="18"/>
      <c r="PWJ1" s="18"/>
      <c r="PWK1" s="18"/>
      <c r="PWL1" s="18"/>
      <c r="PWM1" s="18"/>
      <c r="PWN1" s="18"/>
      <c r="PWO1" s="18"/>
      <c r="PWP1" s="18"/>
      <c r="PWQ1" s="18"/>
      <c r="PWR1" s="18"/>
      <c r="PWS1" s="18"/>
      <c r="PWT1" s="18"/>
      <c r="PWU1" s="18"/>
      <c r="PWV1" s="18"/>
      <c r="PWW1" s="18"/>
      <c r="PWX1" s="18"/>
      <c r="PWY1" s="18"/>
      <c r="PWZ1" s="18"/>
      <c r="PXA1" s="18"/>
      <c r="PXB1" s="18"/>
      <c r="PXC1" s="18"/>
      <c r="PXD1" s="18"/>
      <c r="PXE1" s="18"/>
      <c r="PXF1" s="18"/>
      <c r="PXG1" s="18"/>
      <c r="PXH1" s="18"/>
      <c r="PXI1" s="18"/>
      <c r="PXJ1" s="18"/>
      <c r="PXK1" s="18"/>
      <c r="PXL1" s="18"/>
      <c r="PXM1" s="18"/>
      <c r="PXN1" s="18"/>
      <c r="PXO1" s="18"/>
      <c r="PXP1" s="18"/>
      <c r="PXQ1" s="18"/>
      <c r="PXR1" s="18"/>
      <c r="PXS1" s="18"/>
      <c r="PXT1" s="18"/>
      <c r="PXU1" s="18"/>
      <c r="PXV1" s="18"/>
      <c r="PXW1" s="18"/>
      <c r="PXX1" s="18"/>
      <c r="PXY1" s="18"/>
      <c r="PXZ1" s="18"/>
      <c r="PYA1" s="18"/>
      <c r="PYB1" s="18"/>
      <c r="PYC1" s="18"/>
      <c r="PYD1" s="18"/>
      <c r="PYE1" s="18"/>
      <c r="PYF1" s="18"/>
      <c r="PYG1" s="18"/>
      <c r="PYH1" s="18"/>
      <c r="PYI1" s="18"/>
      <c r="PYJ1" s="18"/>
      <c r="PYK1" s="18"/>
      <c r="PYL1" s="18"/>
      <c r="PYM1" s="18"/>
      <c r="PYN1" s="18"/>
      <c r="PYO1" s="18"/>
      <c r="PYP1" s="18"/>
      <c r="PYQ1" s="18"/>
      <c r="PYR1" s="18"/>
      <c r="PYS1" s="18"/>
      <c r="PYT1" s="18"/>
      <c r="PYU1" s="18"/>
      <c r="PYV1" s="18"/>
      <c r="PYW1" s="18"/>
      <c r="PYX1" s="18"/>
      <c r="PYY1" s="18"/>
      <c r="PYZ1" s="18"/>
      <c r="PZA1" s="18"/>
      <c r="PZB1" s="18"/>
      <c r="PZC1" s="18"/>
      <c r="PZD1" s="18"/>
      <c r="PZE1" s="18"/>
      <c r="PZF1" s="18"/>
      <c r="PZG1" s="18"/>
      <c r="PZH1" s="18"/>
      <c r="PZI1" s="18"/>
      <c r="PZJ1" s="18"/>
      <c r="PZK1" s="18"/>
      <c r="PZL1" s="18"/>
      <c r="PZM1" s="18"/>
      <c r="PZN1" s="18"/>
      <c r="PZO1" s="18"/>
      <c r="PZP1" s="18"/>
      <c r="PZQ1" s="18"/>
      <c r="PZR1" s="18"/>
      <c r="PZS1" s="18"/>
      <c r="PZT1" s="18"/>
      <c r="PZU1" s="18"/>
      <c r="PZV1" s="18"/>
      <c r="PZW1" s="18"/>
      <c r="PZX1" s="18"/>
      <c r="PZY1" s="18"/>
      <c r="PZZ1" s="18"/>
      <c r="QAA1" s="18"/>
      <c r="QAB1" s="18"/>
      <c r="QAC1" s="18"/>
      <c r="QAD1" s="18"/>
      <c r="QAE1" s="18"/>
      <c r="QAF1" s="18"/>
      <c r="QAG1" s="18"/>
      <c r="QAH1" s="18"/>
      <c r="QAI1" s="18"/>
      <c r="QAJ1" s="18"/>
      <c r="QAK1" s="18"/>
      <c r="QAL1" s="18"/>
      <c r="QAM1" s="18"/>
      <c r="QAN1" s="18"/>
      <c r="QAO1" s="18"/>
      <c r="QAP1" s="18"/>
      <c r="QAQ1" s="18"/>
      <c r="QAR1" s="18"/>
      <c r="QAS1" s="18"/>
      <c r="QAT1" s="18"/>
      <c r="QAU1" s="18"/>
      <c r="QAV1" s="18"/>
      <c r="QAW1" s="18"/>
      <c r="QAX1" s="18"/>
      <c r="QAY1" s="18"/>
      <c r="QAZ1" s="18"/>
      <c r="QBA1" s="18"/>
      <c r="QBB1" s="18"/>
      <c r="QBC1" s="18"/>
      <c r="QBD1" s="18"/>
      <c r="QBE1" s="18"/>
      <c r="QBF1" s="18"/>
      <c r="QBG1" s="18"/>
      <c r="QBH1" s="18"/>
      <c r="QBI1" s="18"/>
      <c r="QBJ1" s="18"/>
      <c r="QBK1" s="18"/>
      <c r="QBL1" s="18"/>
      <c r="QBM1" s="18"/>
      <c r="QBN1" s="18"/>
      <c r="QBO1" s="18"/>
      <c r="QBP1" s="18"/>
      <c r="QBQ1" s="18"/>
      <c r="QBR1" s="18"/>
      <c r="QBS1" s="18"/>
      <c r="QBT1" s="18"/>
      <c r="QBU1" s="18"/>
      <c r="QBV1" s="18"/>
      <c r="QBW1" s="18"/>
      <c r="QBX1" s="18"/>
      <c r="QBY1" s="18"/>
      <c r="QBZ1" s="18"/>
      <c r="QCA1" s="18"/>
      <c r="QCB1" s="18"/>
      <c r="QCC1" s="18"/>
      <c r="QCD1" s="18"/>
      <c r="QCE1" s="18"/>
      <c r="QCF1" s="18"/>
      <c r="QCG1" s="18"/>
      <c r="QCH1" s="18"/>
      <c r="QCI1" s="18"/>
      <c r="QCJ1" s="18"/>
      <c r="QCK1" s="18"/>
      <c r="QCL1" s="18"/>
      <c r="QCM1" s="18"/>
      <c r="QCN1" s="18"/>
      <c r="QCO1" s="18"/>
      <c r="QCP1" s="18"/>
      <c r="QCQ1" s="18"/>
      <c r="QCR1" s="18"/>
      <c r="QCS1" s="18"/>
      <c r="QCT1" s="18"/>
      <c r="QCU1" s="18"/>
      <c r="QCV1" s="18"/>
      <c r="QCW1" s="18"/>
      <c r="QCX1" s="18"/>
      <c r="QCY1" s="18"/>
      <c r="QCZ1" s="18"/>
      <c r="QDA1" s="18"/>
      <c r="QDB1" s="18"/>
      <c r="QDC1" s="18"/>
      <c r="QDD1" s="18"/>
      <c r="QDE1" s="18"/>
      <c r="QDF1" s="18"/>
      <c r="QDG1" s="18"/>
      <c r="QDH1" s="18"/>
      <c r="QDI1" s="18"/>
      <c r="QDJ1" s="18"/>
      <c r="QDK1" s="18"/>
      <c r="QDL1" s="18"/>
      <c r="QDM1" s="18"/>
      <c r="QDN1" s="18"/>
      <c r="QDO1" s="18"/>
      <c r="QDP1" s="18"/>
      <c r="QDQ1" s="18"/>
      <c r="QDR1" s="18"/>
      <c r="QDS1" s="18"/>
      <c r="QDT1" s="18"/>
      <c r="QDU1" s="18"/>
      <c r="QDV1" s="18"/>
      <c r="QDW1" s="18"/>
      <c r="QDX1" s="18"/>
      <c r="QDY1" s="18"/>
      <c r="QDZ1" s="18"/>
      <c r="QEA1" s="18"/>
      <c r="QEB1" s="18"/>
      <c r="QEC1" s="18"/>
      <c r="QED1" s="18"/>
      <c r="QEE1" s="18"/>
      <c r="QEF1" s="18"/>
      <c r="QEG1" s="18"/>
      <c r="QEH1" s="18"/>
      <c r="QEI1" s="18"/>
      <c r="QEJ1" s="18"/>
      <c r="QEK1" s="18"/>
      <c r="QEL1" s="18"/>
      <c r="QEM1" s="18"/>
      <c r="QEN1" s="18"/>
      <c r="QEO1" s="18"/>
      <c r="QEP1" s="18"/>
      <c r="QEQ1" s="18"/>
      <c r="QER1" s="18"/>
      <c r="QES1" s="18"/>
      <c r="QET1" s="18"/>
      <c r="QEU1" s="18"/>
      <c r="QEV1" s="18"/>
      <c r="QEW1" s="18"/>
      <c r="QEX1" s="18"/>
      <c r="QEY1" s="18"/>
      <c r="QEZ1" s="18"/>
      <c r="QFA1" s="18"/>
      <c r="QFB1" s="18"/>
      <c r="QFC1" s="18"/>
      <c r="QFD1" s="18"/>
      <c r="QFE1" s="18"/>
      <c r="QFF1" s="18"/>
      <c r="QFG1" s="18"/>
      <c r="QFH1" s="18"/>
      <c r="QFI1" s="18"/>
      <c r="QFJ1" s="18"/>
      <c r="QFK1" s="18"/>
      <c r="QFL1" s="18"/>
      <c r="QFM1" s="18"/>
      <c r="QFN1" s="18"/>
      <c r="QFO1" s="18"/>
      <c r="QFP1" s="18"/>
      <c r="QFQ1" s="18"/>
      <c r="QFR1" s="18"/>
      <c r="QFS1" s="18"/>
      <c r="QFT1" s="18"/>
      <c r="QFU1" s="18"/>
      <c r="QFV1" s="18"/>
      <c r="QFW1" s="18"/>
      <c r="QFX1" s="18"/>
      <c r="QFY1" s="18"/>
      <c r="QFZ1" s="18"/>
      <c r="QGA1" s="18"/>
      <c r="QGB1" s="18"/>
      <c r="QGC1" s="18"/>
      <c r="QGD1" s="18"/>
      <c r="QGE1" s="18"/>
      <c r="QGF1" s="18"/>
      <c r="QGG1" s="18"/>
      <c r="QGH1" s="18"/>
      <c r="QGI1" s="18"/>
      <c r="QGJ1" s="18"/>
      <c r="QGK1" s="18"/>
      <c r="QGL1" s="18"/>
      <c r="QGM1" s="18"/>
      <c r="QGN1" s="18"/>
      <c r="QGO1" s="18"/>
      <c r="QGP1" s="18"/>
      <c r="QGQ1" s="18"/>
      <c r="QGR1" s="18"/>
      <c r="QGS1" s="18"/>
      <c r="QGT1" s="18"/>
      <c r="QGU1" s="18"/>
      <c r="QGV1" s="18"/>
      <c r="QGW1" s="18"/>
      <c r="QGX1" s="18"/>
      <c r="QGY1" s="18"/>
      <c r="QGZ1" s="18"/>
      <c r="QHA1" s="18"/>
      <c r="QHB1" s="18"/>
      <c r="QHC1" s="18"/>
      <c r="QHD1" s="18"/>
      <c r="QHE1" s="18"/>
      <c r="QHF1" s="18"/>
      <c r="QHG1" s="18"/>
      <c r="QHH1" s="18"/>
      <c r="QHI1" s="18"/>
      <c r="QHJ1" s="18"/>
      <c r="QHK1" s="18"/>
      <c r="QHL1" s="18"/>
      <c r="QHM1" s="18"/>
      <c r="QHN1" s="18"/>
      <c r="QHO1" s="18"/>
      <c r="QHP1" s="18"/>
      <c r="QHQ1" s="18"/>
      <c r="QHR1" s="18"/>
      <c r="QHS1" s="18"/>
      <c r="QHT1" s="18"/>
      <c r="QHU1" s="18"/>
      <c r="QHV1" s="18"/>
      <c r="QHW1" s="18"/>
      <c r="QHX1" s="18"/>
      <c r="QHY1" s="18"/>
      <c r="QHZ1" s="18"/>
      <c r="QIA1" s="18"/>
      <c r="QIB1" s="18"/>
      <c r="QIC1" s="18"/>
      <c r="QID1" s="18"/>
      <c r="QIE1" s="18"/>
      <c r="QIF1" s="18"/>
      <c r="QIG1" s="18"/>
      <c r="QIH1" s="18"/>
      <c r="QII1" s="18"/>
      <c r="QIJ1" s="18"/>
      <c r="QIK1" s="18"/>
      <c r="QIL1" s="18"/>
      <c r="QIM1" s="18"/>
      <c r="QIN1" s="18"/>
      <c r="QIO1" s="18"/>
      <c r="QIP1" s="18"/>
      <c r="QIQ1" s="18"/>
      <c r="QIR1" s="18"/>
      <c r="QIS1" s="18"/>
      <c r="QIT1" s="18"/>
      <c r="QIU1" s="18"/>
      <c r="QIV1" s="18"/>
      <c r="QIW1" s="18"/>
      <c r="QIX1" s="18"/>
      <c r="QIY1" s="18"/>
      <c r="QIZ1" s="18"/>
      <c r="QJA1" s="18"/>
      <c r="QJB1" s="18"/>
      <c r="QJC1" s="18"/>
      <c r="QJD1" s="18"/>
      <c r="QJE1" s="18"/>
      <c r="QJF1" s="18"/>
      <c r="QJG1" s="18"/>
      <c r="QJH1" s="18"/>
      <c r="QJI1" s="18"/>
      <c r="QJJ1" s="18"/>
      <c r="QJK1" s="18"/>
      <c r="QJL1" s="18"/>
      <c r="QJM1" s="18"/>
      <c r="QJN1" s="18"/>
      <c r="QJO1" s="18"/>
      <c r="QJP1" s="18"/>
      <c r="QJQ1" s="18"/>
      <c r="QJR1" s="18"/>
      <c r="QJS1" s="18"/>
      <c r="QJT1" s="18"/>
      <c r="QJU1" s="18"/>
      <c r="QJV1" s="18"/>
      <c r="QJW1" s="18"/>
      <c r="QJX1" s="18"/>
      <c r="QJY1" s="18"/>
      <c r="QJZ1" s="18"/>
      <c r="QKA1" s="18"/>
      <c r="QKB1" s="18"/>
      <c r="QKC1" s="18"/>
      <c r="QKD1" s="18"/>
      <c r="QKE1" s="18"/>
      <c r="QKF1" s="18"/>
      <c r="QKG1" s="18"/>
      <c r="QKH1" s="18"/>
      <c r="QKI1" s="18"/>
      <c r="QKJ1" s="18"/>
      <c r="QKK1" s="18"/>
      <c r="QKL1" s="18"/>
      <c r="QKM1" s="18"/>
      <c r="QKN1" s="18"/>
      <c r="QKO1" s="18"/>
      <c r="QKP1" s="18"/>
      <c r="QKQ1" s="18"/>
      <c r="QKR1" s="18"/>
      <c r="QKS1" s="18"/>
      <c r="QKT1" s="18"/>
      <c r="QKU1" s="18"/>
      <c r="QKV1" s="18"/>
      <c r="QKW1" s="18"/>
      <c r="QKX1" s="18"/>
      <c r="QKY1" s="18"/>
      <c r="QKZ1" s="18"/>
      <c r="QLA1" s="18"/>
      <c r="QLB1" s="18"/>
      <c r="QLC1" s="18"/>
      <c r="QLD1" s="18"/>
      <c r="QLE1" s="18"/>
      <c r="QLF1" s="18"/>
      <c r="QLG1" s="18"/>
      <c r="QLH1" s="18"/>
      <c r="QLI1" s="18"/>
      <c r="QLJ1" s="18"/>
      <c r="QLK1" s="18"/>
      <c r="QLL1" s="18"/>
      <c r="QLM1" s="18"/>
      <c r="QLN1" s="18"/>
      <c r="QLO1" s="18"/>
      <c r="QLP1" s="18"/>
      <c r="QLQ1" s="18"/>
      <c r="QLR1" s="18"/>
      <c r="QLS1" s="18"/>
      <c r="QLT1" s="18"/>
      <c r="QLU1" s="18"/>
      <c r="QLV1" s="18"/>
      <c r="QLW1" s="18"/>
      <c r="QLX1" s="18"/>
      <c r="QLY1" s="18"/>
      <c r="QLZ1" s="18"/>
      <c r="QMA1" s="18"/>
      <c r="QMB1" s="18"/>
      <c r="QMC1" s="18"/>
      <c r="QMD1" s="18"/>
      <c r="QME1" s="18"/>
      <c r="QMF1" s="18"/>
      <c r="QMG1" s="18"/>
      <c r="QMH1" s="18"/>
      <c r="QMI1" s="18"/>
      <c r="QMJ1" s="18"/>
      <c r="QMK1" s="18"/>
      <c r="QML1" s="18"/>
      <c r="QMM1" s="18"/>
      <c r="QMN1" s="18"/>
      <c r="QMO1" s="18"/>
      <c r="QMP1" s="18"/>
      <c r="QMQ1" s="18"/>
      <c r="QMR1" s="18"/>
      <c r="QMS1" s="18"/>
      <c r="QMT1" s="18"/>
      <c r="QMU1" s="18"/>
      <c r="QMV1" s="18"/>
      <c r="QMW1" s="18"/>
      <c r="QMX1" s="18"/>
      <c r="QMY1" s="18"/>
      <c r="QMZ1" s="18"/>
      <c r="QNA1" s="18"/>
      <c r="QNB1" s="18"/>
      <c r="QNC1" s="18"/>
      <c r="QND1" s="18"/>
      <c r="QNE1" s="18"/>
      <c r="QNF1" s="18"/>
      <c r="QNG1" s="18"/>
      <c r="QNH1" s="18"/>
      <c r="QNI1" s="18"/>
      <c r="QNJ1" s="18"/>
      <c r="QNK1" s="18"/>
      <c r="QNL1" s="18"/>
      <c r="QNM1" s="18"/>
      <c r="QNN1" s="18"/>
      <c r="QNO1" s="18"/>
      <c r="QNP1" s="18"/>
      <c r="QNQ1" s="18"/>
      <c r="QNR1" s="18"/>
      <c r="QNS1" s="18"/>
      <c r="QNT1" s="18"/>
      <c r="QNU1" s="18"/>
      <c r="QNV1" s="18"/>
      <c r="QNW1" s="18"/>
      <c r="QNX1" s="18"/>
      <c r="QNY1" s="18"/>
      <c r="QNZ1" s="18"/>
      <c r="QOA1" s="18"/>
      <c r="QOB1" s="18"/>
      <c r="QOC1" s="18"/>
      <c r="QOD1" s="18"/>
      <c r="QOE1" s="18"/>
      <c r="QOF1" s="18"/>
      <c r="QOG1" s="18"/>
      <c r="QOH1" s="18"/>
      <c r="QOI1" s="18"/>
      <c r="QOJ1" s="18"/>
      <c r="QOK1" s="18"/>
      <c r="QOL1" s="18"/>
      <c r="QOM1" s="18"/>
      <c r="QON1" s="18"/>
      <c r="QOO1" s="18"/>
      <c r="QOP1" s="18"/>
      <c r="QOQ1" s="18"/>
      <c r="QOR1" s="18"/>
      <c r="QOS1" s="18"/>
      <c r="QOT1" s="18"/>
      <c r="QOU1" s="18"/>
      <c r="QOV1" s="18"/>
      <c r="QOW1" s="18"/>
      <c r="QOX1" s="18"/>
      <c r="QOY1" s="18"/>
      <c r="QOZ1" s="18"/>
      <c r="QPA1" s="18"/>
      <c r="QPB1" s="18"/>
      <c r="QPC1" s="18"/>
      <c r="QPD1" s="18"/>
      <c r="QPE1" s="18"/>
      <c r="QPF1" s="18"/>
      <c r="QPG1" s="18"/>
      <c r="QPH1" s="18"/>
      <c r="QPI1" s="18"/>
      <c r="QPJ1" s="18"/>
      <c r="QPK1" s="18"/>
      <c r="QPL1" s="18"/>
      <c r="QPM1" s="18"/>
      <c r="QPN1" s="18"/>
      <c r="QPO1" s="18"/>
      <c r="QPP1" s="18"/>
      <c r="QPQ1" s="18"/>
      <c r="QPR1" s="18"/>
      <c r="QPS1" s="18"/>
      <c r="QPT1" s="18"/>
      <c r="QPU1" s="18"/>
      <c r="QPV1" s="18"/>
      <c r="QPW1" s="18"/>
      <c r="QPX1" s="18"/>
      <c r="QPY1" s="18"/>
      <c r="QPZ1" s="18"/>
      <c r="QQA1" s="18"/>
      <c r="QQB1" s="18"/>
      <c r="QQC1" s="18"/>
      <c r="QQD1" s="18"/>
      <c r="QQE1" s="18"/>
      <c r="QQF1" s="18"/>
      <c r="QQG1" s="18"/>
      <c r="QQH1" s="18"/>
      <c r="QQI1" s="18"/>
      <c r="QQJ1" s="18"/>
      <c r="QQK1" s="18"/>
      <c r="QQL1" s="18"/>
      <c r="QQM1" s="18"/>
      <c r="QQN1" s="18"/>
      <c r="QQO1" s="18"/>
      <c r="QQP1" s="18"/>
      <c r="QQQ1" s="18"/>
      <c r="QQR1" s="18"/>
      <c r="QQS1" s="18"/>
      <c r="QQT1" s="18"/>
      <c r="QQU1" s="18"/>
      <c r="QQV1" s="18"/>
      <c r="QQW1" s="18"/>
      <c r="QQX1" s="18"/>
      <c r="QQY1" s="18"/>
      <c r="QQZ1" s="18"/>
      <c r="QRA1" s="18"/>
      <c r="QRB1" s="18"/>
      <c r="QRC1" s="18"/>
      <c r="QRD1" s="18"/>
      <c r="QRE1" s="18"/>
      <c r="QRF1" s="18"/>
      <c r="QRG1" s="18"/>
      <c r="QRH1" s="18"/>
      <c r="QRI1" s="18"/>
      <c r="QRJ1" s="18"/>
      <c r="QRK1" s="18"/>
      <c r="QRL1" s="18"/>
      <c r="QRM1" s="18"/>
      <c r="QRN1" s="18"/>
      <c r="QRO1" s="18"/>
      <c r="QRP1" s="18"/>
      <c r="QRQ1" s="18"/>
      <c r="QRR1" s="18"/>
      <c r="QRS1" s="18"/>
      <c r="QRT1" s="18"/>
      <c r="QRU1" s="18"/>
      <c r="QRV1" s="18"/>
      <c r="QRW1" s="18"/>
      <c r="QRX1" s="18"/>
      <c r="QRY1" s="18"/>
      <c r="QRZ1" s="18"/>
      <c r="QSA1" s="18"/>
      <c r="QSB1" s="18"/>
      <c r="QSC1" s="18"/>
      <c r="QSD1" s="18"/>
      <c r="QSE1" s="18"/>
      <c r="QSF1" s="18"/>
      <c r="QSG1" s="18"/>
      <c r="QSH1" s="18"/>
      <c r="QSI1" s="18"/>
      <c r="QSJ1" s="18"/>
      <c r="QSK1" s="18"/>
      <c r="QSL1" s="18"/>
      <c r="QSM1" s="18"/>
      <c r="QSN1" s="18"/>
      <c r="QSO1" s="18"/>
      <c r="QSP1" s="18"/>
      <c r="QSQ1" s="18"/>
      <c r="QSR1" s="18"/>
      <c r="QSS1" s="18"/>
      <c r="QST1" s="18"/>
      <c r="QSU1" s="18"/>
      <c r="QSV1" s="18"/>
      <c r="QSW1" s="18"/>
      <c r="QSX1" s="18"/>
      <c r="QSY1" s="18"/>
      <c r="QSZ1" s="18"/>
      <c r="QTA1" s="18"/>
      <c r="QTB1" s="18"/>
      <c r="QTC1" s="18"/>
      <c r="QTD1" s="18"/>
      <c r="QTE1" s="18"/>
      <c r="QTF1" s="18"/>
      <c r="QTG1" s="18"/>
      <c r="QTH1" s="18"/>
      <c r="QTI1" s="18"/>
      <c r="QTJ1" s="18"/>
      <c r="QTK1" s="18"/>
      <c r="QTL1" s="18"/>
      <c r="QTM1" s="18"/>
      <c r="QTN1" s="18"/>
      <c r="QTO1" s="18"/>
      <c r="QTP1" s="18"/>
      <c r="QTQ1" s="18"/>
      <c r="QTR1" s="18"/>
      <c r="QTS1" s="18"/>
      <c r="QTT1" s="18"/>
      <c r="QTU1" s="18"/>
      <c r="QTV1" s="18"/>
      <c r="QTW1" s="18"/>
      <c r="QTX1" s="18"/>
      <c r="QTY1" s="18"/>
      <c r="QTZ1" s="18"/>
      <c r="QUA1" s="18"/>
      <c r="QUB1" s="18"/>
      <c r="QUC1" s="18"/>
      <c r="QUD1" s="18"/>
      <c r="QUE1" s="18"/>
      <c r="QUF1" s="18"/>
      <c r="QUG1" s="18"/>
      <c r="QUH1" s="18"/>
      <c r="QUI1" s="18"/>
      <c r="QUJ1" s="18"/>
      <c r="QUK1" s="18"/>
      <c r="QUL1" s="18"/>
      <c r="QUM1" s="18"/>
      <c r="QUN1" s="18"/>
      <c r="QUO1" s="18"/>
      <c r="QUP1" s="18"/>
      <c r="QUQ1" s="18"/>
      <c r="QUR1" s="18"/>
      <c r="QUS1" s="18"/>
      <c r="QUT1" s="18"/>
      <c r="QUU1" s="18"/>
      <c r="QUV1" s="18"/>
      <c r="QUW1" s="18"/>
      <c r="QUX1" s="18"/>
      <c r="QUY1" s="18"/>
      <c r="QUZ1" s="18"/>
      <c r="QVA1" s="18"/>
      <c r="QVB1" s="18"/>
      <c r="QVC1" s="18"/>
      <c r="QVD1" s="18"/>
      <c r="QVE1" s="18"/>
      <c r="QVF1" s="18"/>
      <c r="QVG1" s="18"/>
      <c r="QVH1" s="18"/>
      <c r="QVI1" s="18"/>
      <c r="QVJ1" s="18"/>
      <c r="QVK1" s="18"/>
      <c r="QVL1" s="18"/>
      <c r="QVM1" s="18"/>
      <c r="QVN1" s="18"/>
      <c r="QVO1" s="18"/>
      <c r="QVP1" s="18"/>
      <c r="QVQ1" s="18"/>
      <c r="QVR1" s="18"/>
      <c r="QVS1" s="18"/>
      <c r="QVT1" s="18"/>
      <c r="QVU1" s="18"/>
      <c r="QVV1" s="18"/>
      <c r="QVW1" s="18"/>
      <c r="QVX1" s="18"/>
      <c r="QVY1" s="18"/>
      <c r="QVZ1" s="18"/>
      <c r="QWA1" s="18"/>
      <c r="QWB1" s="18"/>
      <c r="QWC1" s="18"/>
      <c r="QWD1" s="18"/>
      <c r="QWE1" s="18"/>
      <c r="QWF1" s="18"/>
      <c r="QWG1" s="18"/>
      <c r="QWH1" s="18"/>
      <c r="QWI1" s="18"/>
      <c r="QWJ1" s="18"/>
      <c r="QWK1" s="18"/>
      <c r="QWL1" s="18"/>
      <c r="QWM1" s="18"/>
      <c r="QWN1" s="18"/>
      <c r="QWO1" s="18"/>
      <c r="QWP1" s="18"/>
      <c r="QWQ1" s="18"/>
      <c r="QWR1" s="18"/>
      <c r="QWS1" s="18"/>
      <c r="QWT1" s="18"/>
      <c r="QWU1" s="18"/>
      <c r="QWV1" s="18"/>
      <c r="QWW1" s="18"/>
      <c r="QWX1" s="18"/>
      <c r="QWY1" s="18"/>
      <c r="QWZ1" s="18"/>
      <c r="QXA1" s="18"/>
      <c r="QXB1" s="18"/>
      <c r="QXC1" s="18"/>
      <c r="QXD1" s="18"/>
      <c r="QXE1" s="18"/>
      <c r="QXF1" s="18"/>
      <c r="QXG1" s="18"/>
      <c r="QXH1" s="18"/>
      <c r="QXI1" s="18"/>
      <c r="QXJ1" s="18"/>
      <c r="QXK1" s="18"/>
      <c r="QXL1" s="18"/>
      <c r="QXM1" s="18"/>
      <c r="QXN1" s="18"/>
      <c r="QXO1" s="18"/>
      <c r="QXP1" s="18"/>
      <c r="QXQ1" s="18"/>
      <c r="QXR1" s="18"/>
      <c r="QXS1" s="18"/>
      <c r="QXT1" s="18"/>
      <c r="QXU1" s="18"/>
      <c r="QXV1" s="18"/>
      <c r="QXW1" s="18"/>
      <c r="QXX1" s="18"/>
      <c r="QXY1" s="18"/>
      <c r="QXZ1" s="18"/>
      <c r="QYA1" s="18"/>
      <c r="QYB1" s="18"/>
      <c r="QYC1" s="18"/>
      <c r="QYD1" s="18"/>
      <c r="QYE1" s="18"/>
      <c r="QYF1" s="18"/>
      <c r="QYG1" s="18"/>
      <c r="QYH1" s="18"/>
      <c r="QYI1" s="18"/>
      <c r="QYJ1" s="18"/>
      <c r="QYK1" s="18"/>
      <c r="QYL1" s="18"/>
      <c r="QYM1" s="18"/>
      <c r="QYN1" s="18"/>
      <c r="QYO1" s="18"/>
      <c r="QYP1" s="18"/>
      <c r="QYQ1" s="18"/>
      <c r="QYR1" s="18"/>
      <c r="QYS1" s="18"/>
      <c r="QYT1" s="18"/>
      <c r="QYU1" s="18"/>
      <c r="QYV1" s="18"/>
      <c r="QYW1" s="18"/>
      <c r="QYX1" s="18"/>
      <c r="QYY1" s="18"/>
      <c r="QYZ1" s="18"/>
      <c r="QZA1" s="18"/>
      <c r="QZB1" s="18"/>
      <c r="QZC1" s="18"/>
      <c r="QZD1" s="18"/>
      <c r="QZE1" s="18"/>
      <c r="QZF1" s="18"/>
      <c r="QZG1" s="18"/>
      <c r="QZH1" s="18"/>
      <c r="QZI1" s="18"/>
      <c r="QZJ1" s="18"/>
      <c r="QZK1" s="18"/>
      <c r="QZL1" s="18"/>
      <c r="QZM1" s="18"/>
      <c r="QZN1" s="18"/>
      <c r="QZO1" s="18"/>
      <c r="QZP1" s="18"/>
      <c r="QZQ1" s="18"/>
      <c r="QZR1" s="18"/>
      <c r="QZS1" s="18"/>
      <c r="QZT1" s="18"/>
      <c r="QZU1" s="18"/>
      <c r="QZV1" s="18"/>
      <c r="QZW1" s="18"/>
      <c r="QZX1" s="18"/>
      <c r="QZY1" s="18"/>
      <c r="QZZ1" s="18"/>
      <c r="RAA1" s="18"/>
      <c r="RAB1" s="18"/>
      <c r="RAC1" s="18"/>
      <c r="RAD1" s="18"/>
      <c r="RAE1" s="18"/>
      <c r="RAF1" s="18"/>
      <c r="RAG1" s="18"/>
      <c r="RAH1" s="18"/>
      <c r="RAI1" s="18"/>
      <c r="RAJ1" s="18"/>
      <c r="RAK1" s="18"/>
      <c r="RAL1" s="18"/>
      <c r="RAM1" s="18"/>
      <c r="RAN1" s="18"/>
      <c r="RAO1" s="18"/>
      <c r="RAP1" s="18"/>
      <c r="RAQ1" s="18"/>
      <c r="RAR1" s="18"/>
      <c r="RAS1" s="18"/>
      <c r="RAT1" s="18"/>
      <c r="RAU1" s="18"/>
      <c r="RAV1" s="18"/>
      <c r="RAW1" s="18"/>
      <c r="RAX1" s="18"/>
      <c r="RAY1" s="18"/>
      <c r="RAZ1" s="18"/>
      <c r="RBA1" s="18"/>
      <c r="RBB1" s="18"/>
      <c r="RBC1" s="18"/>
      <c r="RBD1" s="18"/>
      <c r="RBE1" s="18"/>
      <c r="RBF1" s="18"/>
      <c r="RBG1" s="18"/>
      <c r="RBH1" s="18"/>
      <c r="RBI1" s="18"/>
      <c r="RBJ1" s="18"/>
      <c r="RBK1" s="18"/>
      <c r="RBL1" s="18"/>
      <c r="RBM1" s="18"/>
      <c r="RBN1" s="18"/>
      <c r="RBO1" s="18"/>
      <c r="RBP1" s="18"/>
      <c r="RBQ1" s="18"/>
      <c r="RBR1" s="18"/>
      <c r="RBS1" s="18"/>
      <c r="RBT1" s="18"/>
      <c r="RBU1" s="18"/>
      <c r="RBV1" s="18"/>
      <c r="RBW1" s="18"/>
      <c r="RBX1" s="18"/>
      <c r="RBY1" s="18"/>
      <c r="RBZ1" s="18"/>
      <c r="RCA1" s="18"/>
      <c r="RCB1" s="18"/>
      <c r="RCC1" s="18"/>
      <c r="RCD1" s="18"/>
      <c r="RCE1" s="18"/>
      <c r="RCF1" s="18"/>
      <c r="RCG1" s="18"/>
      <c r="RCH1" s="18"/>
      <c r="RCI1" s="18"/>
      <c r="RCJ1" s="18"/>
      <c r="RCK1" s="18"/>
      <c r="RCL1" s="18"/>
      <c r="RCM1" s="18"/>
      <c r="RCN1" s="18"/>
      <c r="RCO1" s="18"/>
      <c r="RCP1" s="18"/>
      <c r="RCQ1" s="18"/>
      <c r="RCR1" s="18"/>
      <c r="RCS1" s="18"/>
      <c r="RCT1" s="18"/>
      <c r="RCU1" s="18"/>
      <c r="RCV1" s="18"/>
      <c r="RCW1" s="18"/>
      <c r="RCX1" s="18"/>
      <c r="RCY1" s="18"/>
      <c r="RCZ1" s="18"/>
      <c r="RDA1" s="18"/>
      <c r="RDB1" s="18"/>
      <c r="RDC1" s="18"/>
      <c r="RDD1" s="18"/>
      <c r="RDE1" s="18"/>
      <c r="RDF1" s="18"/>
      <c r="RDG1" s="18"/>
      <c r="RDH1" s="18"/>
      <c r="RDI1" s="18"/>
      <c r="RDJ1" s="18"/>
      <c r="RDK1" s="18"/>
      <c r="RDL1" s="18"/>
      <c r="RDM1" s="18"/>
      <c r="RDN1" s="18"/>
      <c r="RDO1" s="18"/>
      <c r="RDP1" s="18"/>
      <c r="RDQ1" s="18"/>
      <c r="RDR1" s="18"/>
      <c r="RDS1" s="18"/>
      <c r="RDT1" s="18"/>
      <c r="RDU1" s="18"/>
      <c r="RDV1" s="18"/>
      <c r="RDW1" s="18"/>
      <c r="RDX1" s="18"/>
      <c r="RDY1" s="18"/>
      <c r="RDZ1" s="18"/>
      <c r="REA1" s="18"/>
      <c r="REB1" s="18"/>
      <c r="REC1" s="18"/>
      <c r="RED1" s="18"/>
      <c r="REE1" s="18"/>
      <c r="REF1" s="18"/>
      <c r="REG1" s="18"/>
      <c r="REH1" s="18"/>
      <c r="REI1" s="18"/>
      <c r="REJ1" s="18"/>
      <c r="REK1" s="18"/>
      <c r="REL1" s="18"/>
      <c r="REM1" s="18"/>
      <c r="REN1" s="18"/>
      <c r="REO1" s="18"/>
      <c r="REP1" s="18"/>
      <c r="REQ1" s="18"/>
      <c r="RER1" s="18"/>
      <c r="RES1" s="18"/>
      <c r="RET1" s="18"/>
      <c r="REU1" s="18"/>
      <c r="REV1" s="18"/>
      <c r="REW1" s="18"/>
      <c r="REX1" s="18"/>
      <c r="REY1" s="18"/>
      <c r="REZ1" s="18"/>
      <c r="RFA1" s="18"/>
      <c r="RFB1" s="18"/>
      <c r="RFC1" s="18"/>
      <c r="RFD1" s="18"/>
      <c r="RFE1" s="18"/>
      <c r="RFF1" s="18"/>
      <c r="RFG1" s="18"/>
      <c r="RFH1" s="18"/>
      <c r="RFI1" s="18"/>
      <c r="RFJ1" s="18"/>
      <c r="RFK1" s="18"/>
      <c r="RFL1" s="18"/>
      <c r="RFM1" s="18"/>
      <c r="RFN1" s="18"/>
      <c r="RFO1" s="18"/>
      <c r="RFP1" s="18"/>
      <c r="RFQ1" s="18"/>
      <c r="RFR1" s="18"/>
      <c r="RFS1" s="18"/>
      <c r="RFT1" s="18"/>
      <c r="RFU1" s="18"/>
      <c r="RFV1" s="18"/>
      <c r="RFW1" s="18"/>
      <c r="RFX1" s="18"/>
      <c r="RFY1" s="18"/>
      <c r="RFZ1" s="18"/>
      <c r="RGA1" s="18"/>
      <c r="RGB1" s="18"/>
      <c r="RGC1" s="18"/>
      <c r="RGD1" s="18"/>
      <c r="RGE1" s="18"/>
      <c r="RGF1" s="18"/>
      <c r="RGG1" s="18"/>
      <c r="RGH1" s="18"/>
      <c r="RGI1" s="18"/>
      <c r="RGJ1" s="18"/>
      <c r="RGK1" s="18"/>
      <c r="RGL1" s="18"/>
      <c r="RGM1" s="18"/>
      <c r="RGN1" s="18"/>
      <c r="RGO1" s="18"/>
      <c r="RGP1" s="18"/>
      <c r="RGQ1" s="18"/>
      <c r="RGR1" s="18"/>
      <c r="RGS1" s="18"/>
      <c r="RGT1" s="18"/>
      <c r="RGU1" s="18"/>
      <c r="RGV1" s="18"/>
      <c r="RGW1" s="18"/>
      <c r="RGX1" s="18"/>
      <c r="RGY1" s="18"/>
      <c r="RGZ1" s="18"/>
      <c r="RHA1" s="18"/>
      <c r="RHB1" s="18"/>
      <c r="RHC1" s="18"/>
      <c r="RHD1" s="18"/>
      <c r="RHE1" s="18"/>
      <c r="RHF1" s="18"/>
      <c r="RHG1" s="18"/>
      <c r="RHH1" s="18"/>
      <c r="RHI1" s="18"/>
      <c r="RHJ1" s="18"/>
      <c r="RHK1" s="18"/>
      <c r="RHL1" s="18"/>
      <c r="RHM1" s="18"/>
      <c r="RHN1" s="18"/>
      <c r="RHO1" s="18"/>
      <c r="RHP1" s="18"/>
      <c r="RHQ1" s="18"/>
      <c r="RHR1" s="18"/>
      <c r="RHS1" s="18"/>
      <c r="RHT1" s="18"/>
      <c r="RHU1" s="18"/>
      <c r="RHV1" s="18"/>
      <c r="RHW1" s="18"/>
      <c r="RHX1" s="18"/>
      <c r="RHY1" s="18"/>
      <c r="RHZ1" s="18"/>
      <c r="RIA1" s="18"/>
      <c r="RIB1" s="18"/>
      <c r="RIC1" s="18"/>
      <c r="RID1" s="18"/>
      <c r="RIE1" s="18"/>
      <c r="RIF1" s="18"/>
      <c r="RIG1" s="18"/>
      <c r="RIH1" s="18"/>
      <c r="RII1" s="18"/>
      <c r="RIJ1" s="18"/>
      <c r="RIK1" s="18"/>
      <c r="RIL1" s="18"/>
      <c r="RIM1" s="18"/>
      <c r="RIN1" s="18"/>
      <c r="RIO1" s="18"/>
      <c r="RIP1" s="18"/>
      <c r="RIQ1" s="18"/>
      <c r="RIR1" s="18"/>
      <c r="RIS1" s="18"/>
      <c r="RIT1" s="18"/>
      <c r="RIU1" s="18"/>
      <c r="RIV1" s="18"/>
      <c r="RIW1" s="18"/>
      <c r="RIX1" s="18"/>
      <c r="RIY1" s="18"/>
      <c r="RIZ1" s="18"/>
      <c r="RJA1" s="18"/>
      <c r="RJB1" s="18"/>
      <c r="RJC1" s="18"/>
      <c r="RJD1" s="18"/>
      <c r="RJE1" s="18"/>
      <c r="RJF1" s="18"/>
      <c r="RJG1" s="18"/>
      <c r="RJH1" s="18"/>
      <c r="RJI1" s="18"/>
      <c r="RJJ1" s="18"/>
      <c r="RJK1" s="18"/>
      <c r="RJL1" s="18"/>
      <c r="RJM1" s="18"/>
      <c r="RJN1" s="18"/>
      <c r="RJO1" s="18"/>
      <c r="RJP1" s="18"/>
      <c r="RJQ1" s="18"/>
      <c r="RJR1" s="18"/>
      <c r="RJS1" s="18"/>
      <c r="RJT1" s="18"/>
      <c r="RJU1" s="18"/>
      <c r="RJV1" s="18"/>
      <c r="RJW1" s="18"/>
      <c r="RJX1" s="18"/>
      <c r="RJY1" s="18"/>
      <c r="RJZ1" s="18"/>
      <c r="RKA1" s="18"/>
      <c r="RKB1" s="18"/>
      <c r="RKC1" s="18"/>
      <c r="RKD1" s="18"/>
      <c r="RKE1" s="18"/>
      <c r="RKF1" s="18"/>
      <c r="RKG1" s="18"/>
      <c r="RKH1" s="18"/>
      <c r="RKI1" s="18"/>
      <c r="RKJ1" s="18"/>
      <c r="RKK1" s="18"/>
      <c r="RKL1" s="18"/>
      <c r="RKM1" s="18"/>
      <c r="RKN1" s="18"/>
      <c r="RKO1" s="18"/>
      <c r="RKP1" s="18"/>
      <c r="RKQ1" s="18"/>
      <c r="RKR1" s="18"/>
      <c r="RKS1" s="18"/>
      <c r="RKT1" s="18"/>
      <c r="RKU1" s="18"/>
      <c r="RKV1" s="18"/>
      <c r="RKW1" s="18"/>
      <c r="RKX1" s="18"/>
      <c r="RKY1" s="18"/>
      <c r="RKZ1" s="18"/>
      <c r="RLA1" s="18"/>
      <c r="RLB1" s="18"/>
      <c r="RLC1" s="18"/>
      <c r="RLD1" s="18"/>
      <c r="RLE1" s="18"/>
      <c r="RLF1" s="18"/>
      <c r="RLG1" s="18"/>
      <c r="RLH1" s="18"/>
      <c r="RLI1" s="18"/>
      <c r="RLJ1" s="18"/>
      <c r="RLK1" s="18"/>
      <c r="RLL1" s="18"/>
      <c r="RLM1" s="18"/>
      <c r="RLN1" s="18"/>
      <c r="RLO1" s="18"/>
      <c r="RLP1" s="18"/>
      <c r="RLQ1" s="18"/>
      <c r="RLR1" s="18"/>
      <c r="RLS1" s="18"/>
      <c r="RLT1" s="18"/>
      <c r="RLU1" s="18"/>
      <c r="RLV1" s="18"/>
      <c r="RLW1" s="18"/>
      <c r="RLX1" s="18"/>
      <c r="RLY1" s="18"/>
      <c r="RLZ1" s="18"/>
      <c r="RMA1" s="18"/>
      <c r="RMB1" s="18"/>
      <c r="RMC1" s="18"/>
      <c r="RMD1" s="18"/>
      <c r="RME1" s="18"/>
      <c r="RMF1" s="18"/>
      <c r="RMG1" s="18"/>
      <c r="RMH1" s="18"/>
      <c r="RMI1" s="18"/>
      <c r="RMJ1" s="18"/>
      <c r="RMK1" s="18"/>
      <c r="RML1" s="18"/>
      <c r="RMM1" s="18"/>
      <c r="RMN1" s="18"/>
      <c r="RMO1" s="18"/>
      <c r="RMP1" s="18"/>
      <c r="RMQ1" s="18"/>
      <c r="RMR1" s="18"/>
      <c r="RMS1" s="18"/>
      <c r="RMT1" s="18"/>
      <c r="RMU1" s="18"/>
      <c r="RMV1" s="18"/>
      <c r="RMW1" s="18"/>
      <c r="RMX1" s="18"/>
      <c r="RMY1" s="18"/>
      <c r="RMZ1" s="18"/>
      <c r="RNA1" s="18"/>
      <c r="RNB1" s="18"/>
      <c r="RNC1" s="18"/>
      <c r="RND1" s="18"/>
      <c r="RNE1" s="18"/>
      <c r="RNF1" s="18"/>
      <c r="RNG1" s="18"/>
      <c r="RNH1" s="18"/>
      <c r="RNI1" s="18"/>
      <c r="RNJ1" s="18"/>
      <c r="RNK1" s="18"/>
      <c r="RNL1" s="18"/>
      <c r="RNM1" s="18"/>
      <c r="RNN1" s="18"/>
      <c r="RNO1" s="18"/>
      <c r="RNP1" s="18"/>
      <c r="RNQ1" s="18"/>
      <c r="RNR1" s="18"/>
      <c r="RNS1" s="18"/>
      <c r="RNT1" s="18"/>
      <c r="RNU1" s="18"/>
      <c r="RNV1" s="18"/>
      <c r="RNW1" s="18"/>
      <c r="RNX1" s="18"/>
      <c r="RNY1" s="18"/>
      <c r="RNZ1" s="18"/>
      <c r="ROA1" s="18"/>
      <c r="ROB1" s="18"/>
      <c r="ROC1" s="18"/>
      <c r="ROD1" s="18"/>
      <c r="ROE1" s="18"/>
      <c r="ROF1" s="18"/>
      <c r="ROG1" s="18"/>
      <c r="ROH1" s="18"/>
      <c r="ROI1" s="18"/>
      <c r="ROJ1" s="18"/>
      <c r="ROK1" s="18"/>
      <c r="ROL1" s="18"/>
      <c r="ROM1" s="18"/>
      <c r="RON1" s="18"/>
      <c r="ROO1" s="18"/>
      <c r="ROP1" s="18"/>
      <c r="ROQ1" s="18"/>
      <c r="ROR1" s="18"/>
      <c r="ROS1" s="18"/>
      <c r="ROT1" s="18"/>
      <c r="ROU1" s="18"/>
      <c r="ROV1" s="18"/>
      <c r="ROW1" s="18"/>
      <c r="ROX1" s="18"/>
      <c r="ROY1" s="18"/>
      <c r="ROZ1" s="18"/>
      <c r="RPA1" s="18"/>
      <c r="RPB1" s="18"/>
      <c r="RPC1" s="18"/>
      <c r="RPD1" s="18"/>
      <c r="RPE1" s="18"/>
      <c r="RPF1" s="18"/>
      <c r="RPG1" s="18"/>
      <c r="RPH1" s="18"/>
      <c r="RPI1" s="18"/>
      <c r="RPJ1" s="18"/>
      <c r="RPK1" s="18"/>
      <c r="RPL1" s="18"/>
      <c r="RPM1" s="18"/>
      <c r="RPN1" s="18"/>
      <c r="RPO1" s="18"/>
      <c r="RPP1" s="18"/>
      <c r="RPQ1" s="18"/>
      <c r="RPR1" s="18"/>
      <c r="RPS1" s="18"/>
      <c r="RPT1" s="18"/>
      <c r="RPU1" s="18"/>
      <c r="RPV1" s="18"/>
      <c r="RPW1" s="18"/>
      <c r="RPX1" s="18"/>
      <c r="RPY1" s="18"/>
      <c r="RPZ1" s="18"/>
      <c r="RQA1" s="18"/>
      <c r="RQB1" s="18"/>
      <c r="RQC1" s="18"/>
      <c r="RQD1" s="18"/>
      <c r="RQE1" s="18"/>
      <c r="RQF1" s="18"/>
      <c r="RQG1" s="18"/>
      <c r="RQH1" s="18"/>
      <c r="RQI1" s="18"/>
      <c r="RQJ1" s="18"/>
      <c r="RQK1" s="18"/>
      <c r="RQL1" s="18"/>
      <c r="RQM1" s="18"/>
      <c r="RQN1" s="18"/>
      <c r="RQO1" s="18"/>
      <c r="RQP1" s="18"/>
      <c r="RQQ1" s="18"/>
      <c r="RQR1" s="18"/>
      <c r="RQS1" s="18"/>
      <c r="RQT1" s="18"/>
      <c r="RQU1" s="18"/>
      <c r="RQV1" s="18"/>
      <c r="RQW1" s="18"/>
      <c r="RQX1" s="18"/>
      <c r="RQY1" s="18"/>
      <c r="RQZ1" s="18"/>
      <c r="RRA1" s="18"/>
      <c r="RRB1" s="18"/>
      <c r="RRC1" s="18"/>
      <c r="RRD1" s="18"/>
      <c r="RRE1" s="18"/>
      <c r="RRF1" s="18"/>
      <c r="RRG1" s="18"/>
      <c r="RRH1" s="18"/>
      <c r="RRI1" s="18"/>
      <c r="RRJ1" s="18"/>
      <c r="RRK1" s="18"/>
      <c r="RRL1" s="18"/>
      <c r="RRM1" s="18"/>
      <c r="RRN1" s="18"/>
      <c r="RRO1" s="18"/>
      <c r="RRP1" s="18"/>
      <c r="RRQ1" s="18"/>
      <c r="RRR1" s="18"/>
      <c r="RRS1" s="18"/>
      <c r="RRT1" s="18"/>
      <c r="RRU1" s="18"/>
      <c r="RRV1" s="18"/>
      <c r="RRW1" s="18"/>
      <c r="RRX1" s="18"/>
      <c r="RRY1" s="18"/>
      <c r="RRZ1" s="18"/>
      <c r="RSA1" s="18"/>
      <c r="RSB1" s="18"/>
      <c r="RSC1" s="18"/>
      <c r="RSD1" s="18"/>
      <c r="RSE1" s="18"/>
      <c r="RSF1" s="18"/>
      <c r="RSG1" s="18"/>
      <c r="RSH1" s="18"/>
      <c r="RSI1" s="18"/>
      <c r="RSJ1" s="18"/>
      <c r="RSK1" s="18"/>
      <c r="RSL1" s="18"/>
      <c r="RSM1" s="18"/>
      <c r="RSN1" s="18"/>
      <c r="RSO1" s="18"/>
      <c r="RSP1" s="18"/>
      <c r="RSQ1" s="18"/>
      <c r="RSR1" s="18"/>
      <c r="RSS1" s="18"/>
      <c r="RST1" s="18"/>
      <c r="RSU1" s="18"/>
      <c r="RSV1" s="18"/>
      <c r="RSW1" s="18"/>
      <c r="RSX1" s="18"/>
      <c r="RSY1" s="18"/>
      <c r="RSZ1" s="18"/>
      <c r="RTA1" s="18"/>
      <c r="RTB1" s="18"/>
      <c r="RTC1" s="18"/>
      <c r="RTD1" s="18"/>
      <c r="RTE1" s="18"/>
      <c r="RTF1" s="18"/>
      <c r="RTG1" s="18"/>
      <c r="RTH1" s="18"/>
      <c r="RTI1" s="18"/>
      <c r="RTJ1" s="18"/>
      <c r="RTK1" s="18"/>
      <c r="RTL1" s="18"/>
      <c r="RTM1" s="18"/>
      <c r="RTN1" s="18"/>
      <c r="RTO1" s="18"/>
      <c r="RTP1" s="18"/>
      <c r="RTQ1" s="18"/>
      <c r="RTR1" s="18"/>
      <c r="RTS1" s="18"/>
      <c r="RTT1" s="18"/>
      <c r="RTU1" s="18"/>
      <c r="RTV1" s="18"/>
      <c r="RTW1" s="18"/>
      <c r="RTX1" s="18"/>
      <c r="RTY1" s="18"/>
      <c r="RTZ1" s="18"/>
      <c r="RUA1" s="18"/>
      <c r="RUB1" s="18"/>
      <c r="RUC1" s="18"/>
      <c r="RUD1" s="18"/>
      <c r="RUE1" s="18"/>
      <c r="RUF1" s="18"/>
      <c r="RUG1" s="18"/>
      <c r="RUH1" s="18"/>
      <c r="RUI1" s="18"/>
      <c r="RUJ1" s="18"/>
      <c r="RUK1" s="18"/>
      <c r="RUL1" s="18"/>
      <c r="RUM1" s="18"/>
      <c r="RUN1" s="18"/>
      <c r="RUO1" s="18"/>
      <c r="RUP1" s="18"/>
      <c r="RUQ1" s="18"/>
      <c r="RUR1" s="18"/>
      <c r="RUS1" s="18"/>
      <c r="RUT1" s="18"/>
      <c r="RUU1" s="18"/>
      <c r="RUV1" s="18"/>
      <c r="RUW1" s="18"/>
      <c r="RUX1" s="18"/>
      <c r="RUY1" s="18"/>
      <c r="RUZ1" s="18"/>
      <c r="RVA1" s="18"/>
      <c r="RVB1" s="18"/>
      <c r="RVC1" s="18"/>
      <c r="RVD1" s="18"/>
      <c r="RVE1" s="18"/>
      <c r="RVF1" s="18"/>
      <c r="RVG1" s="18"/>
      <c r="RVH1" s="18"/>
      <c r="RVI1" s="18"/>
      <c r="RVJ1" s="18"/>
      <c r="RVK1" s="18"/>
      <c r="RVL1" s="18"/>
      <c r="RVM1" s="18"/>
      <c r="RVN1" s="18"/>
      <c r="RVO1" s="18"/>
      <c r="RVP1" s="18"/>
      <c r="RVQ1" s="18"/>
      <c r="RVR1" s="18"/>
      <c r="RVS1" s="18"/>
      <c r="RVT1" s="18"/>
      <c r="RVU1" s="18"/>
      <c r="RVV1" s="18"/>
      <c r="RVW1" s="18"/>
      <c r="RVX1" s="18"/>
      <c r="RVY1" s="18"/>
      <c r="RVZ1" s="18"/>
      <c r="RWA1" s="18"/>
      <c r="RWB1" s="18"/>
      <c r="RWC1" s="18"/>
      <c r="RWD1" s="18"/>
      <c r="RWE1" s="18"/>
      <c r="RWF1" s="18"/>
      <c r="RWG1" s="18"/>
      <c r="RWH1" s="18"/>
      <c r="RWI1" s="18"/>
      <c r="RWJ1" s="18"/>
      <c r="RWK1" s="18"/>
      <c r="RWL1" s="18"/>
      <c r="RWM1" s="18"/>
      <c r="RWN1" s="18"/>
      <c r="RWO1" s="18"/>
      <c r="RWP1" s="18"/>
      <c r="RWQ1" s="18"/>
      <c r="RWR1" s="18"/>
      <c r="RWS1" s="18"/>
      <c r="RWT1" s="18"/>
      <c r="RWU1" s="18"/>
      <c r="RWV1" s="18"/>
      <c r="RWW1" s="18"/>
      <c r="RWX1" s="18"/>
      <c r="RWY1" s="18"/>
      <c r="RWZ1" s="18"/>
      <c r="RXA1" s="18"/>
      <c r="RXB1" s="18"/>
      <c r="RXC1" s="18"/>
      <c r="RXD1" s="18"/>
      <c r="RXE1" s="18"/>
      <c r="RXF1" s="18"/>
      <c r="RXG1" s="18"/>
      <c r="RXH1" s="18"/>
      <c r="RXI1" s="18"/>
      <c r="RXJ1" s="18"/>
      <c r="RXK1" s="18"/>
      <c r="RXL1" s="18"/>
      <c r="RXM1" s="18"/>
      <c r="RXN1" s="18"/>
      <c r="RXO1" s="18"/>
      <c r="RXP1" s="18"/>
      <c r="RXQ1" s="18"/>
      <c r="RXR1" s="18"/>
      <c r="RXS1" s="18"/>
      <c r="RXT1" s="18"/>
      <c r="RXU1" s="18"/>
      <c r="RXV1" s="18"/>
      <c r="RXW1" s="18"/>
      <c r="RXX1" s="18"/>
      <c r="RXY1" s="18"/>
      <c r="RXZ1" s="18"/>
      <c r="RYA1" s="18"/>
      <c r="RYB1" s="18"/>
      <c r="RYC1" s="18"/>
      <c r="RYD1" s="18"/>
      <c r="RYE1" s="18"/>
      <c r="RYF1" s="18"/>
      <c r="RYG1" s="18"/>
      <c r="RYH1" s="18"/>
      <c r="RYI1" s="18"/>
      <c r="RYJ1" s="18"/>
      <c r="RYK1" s="18"/>
      <c r="RYL1" s="18"/>
      <c r="RYM1" s="18"/>
      <c r="RYN1" s="18"/>
      <c r="RYO1" s="18"/>
      <c r="RYP1" s="18"/>
      <c r="RYQ1" s="18"/>
      <c r="RYR1" s="18"/>
      <c r="RYS1" s="18"/>
      <c r="RYT1" s="18"/>
      <c r="RYU1" s="18"/>
      <c r="RYV1" s="18"/>
      <c r="RYW1" s="18"/>
      <c r="RYX1" s="18"/>
      <c r="RYY1" s="18"/>
      <c r="RYZ1" s="18"/>
      <c r="RZA1" s="18"/>
      <c r="RZB1" s="18"/>
      <c r="RZC1" s="18"/>
      <c r="RZD1" s="18"/>
      <c r="RZE1" s="18"/>
      <c r="RZF1" s="18"/>
      <c r="RZG1" s="18"/>
      <c r="RZH1" s="18"/>
      <c r="RZI1" s="18"/>
      <c r="RZJ1" s="18"/>
      <c r="RZK1" s="18"/>
      <c r="RZL1" s="18"/>
      <c r="RZM1" s="18"/>
      <c r="RZN1" s="18"/>
      <c r="RZO1" s="18"/>
      <c r="RZP1" s="18"/>
      <c r="RZQ1" s="18"/>
      <c r="RZR1" s="18"/>
      <c r="RZS1" s="18"/>
      <c r="RZT1" s="18"/>
      <c r="RZU1" s="18"/>
      <c r="RZV1" s="18"/>
      <c r="RZW1" s="18"/>
      <c r="RZX1" s="18"/>
      <c r="RZY1" s="18"/>
      <c r="RZZ1" s="18"/>
      <c r="SAA1" s="18"/>
      <c r="SAB1" s="18"/>
      <c r="SAC1" s="18"/>
      <c r="SAD1" s="18"/>
      <c r="SAE1" s="18"/>
      <c r="SAF1" s="18"/>
      <c r="SAG1" s="18"/>
      <c r="SAH1" s="18"/>
      <c r="SAI1" s="18"/>
      <c r="SAJ1" s="18"/>
      <c r="SAK1" s="18"/>
      <c r="SAL1" s="18"/>
      <c r="SAM1" s="18"/>
      <c r="SAN1" s="18"/>
      <c r="SAO1" s="18"/>
      <c r="SAP1" s="18"/>
      <c r="SAQ1" s="18"/>
      <c r="SAR1" s="18"/>
      <c r="SAS1" s="18"/>
      <c r="SAT1" s="18"/>
      <c r="SAU1" s="18"/>
      <c r="SAV1" s="18"/>
      <c r="SAW1" s="18"/>
      <c r="SAX1" s="18"/>
      <c r="SAY1" s="18"/>
      <c r="SAZ1" s="18"/>
      <c r="SBA1" s="18"/>
      <c r="SBB1" s="18"/>
      <c r="SBC1" s="18"/>
      <c r="SBD1" s="18"/>
      <c r="SBE1" s="18"/>
      <c r="SBF1" s="18"/>
      <c r="SBG1" s="18"/>
      <c r="SBH1" s="18"/>
      <c r="SBI1" s="18"/>
      <c r="SBJ1" s="18"/>
      <c r="SBK1" s="18"/>
      <c r="SBL1" s="18"/>
      <c r="SBM1" s="18"/>
      <c r="SBN1" s="18"/>
      <c r="SBO1" s="18"/>
      <c r="SBP1" s="18"/>
      <c r="SBQ1" s="18"/>
      <c r="SBR1" s="18"/>
      <c r="SBS1" s="18"/>
      <c r="SBT1" s="18"/>
      <c r="SBU1" s="18"/>
      <c r="SBV1" s="18"/>
      <c r="SBW1" s="18"/>
      <c r="SBX1" s="18"/>
      <c r="SBY1" s="18"/>
      <c r="SBZ1" s="18"/>
      <c r="SCA1" s="18"/>
      <c r="SCB1" s="18"/>
      <c r="SCC1" s="18"/>
      <c r="SCD1" s="18"/>
      <c r="SCE1" s="18"/>
      <c r="SCF1" s="18"/>
      <c r="SCG1" s="18"/>
      <c r="SCH1" s="18"/>
      <c r="SCI1" s="18"/>
      <c r="SCJ1" s="18"/>
      <c r="SCK1" s="18"/>
      <c r="SCL1" s="18"/>
      <c r="SCM1" s="18"/>
      <c r="SCN1" s="18"/>
      <c r="SCO1" s="18"/>
      <c r="SCP1" s="18"/>
      <c r="SCQ1" s="18"/>
      <c r="SCR1" s="18"/>
      <c r="SCS1" s="18"/>
      <c r="SCT1" s="18"/>
      <c r="SCU1" s="18"/>
      <c r="SCV1" s="18"/>
      <c r="SCW1" s="18"/>
      <c r="SCX1" s="18"/>
      <c r="SCY1" s="18"/>
      <c r="SCZ1" s="18"/>
      <c r="SDA1" s="18"/>
      <c r="SDB1" s="18"/>
      <c r="SDC1" s="18"/>
      <c r="SDD1" s="18"/>
      <c r="SDE1" s="18"/>
      <c r="SDF1" s="18"/>
      <c r="SDG1" s="18"/>
      <c r="SDH1" s="18"/>
      <c r="SDI1" s="18"/>
      <c r="SDJ1" s="18"/>
      <c r="SDK1" s="18"/>
      <c r="SDL1" s="18"/>
      <c r="SDM1" s="18"/>
      <c r="SDN1" s="18"/>
      <c r="SDO1" s="18"/>
      <c r="SDP1" s="18"/>
      <c r="SDQ1" s="18"/>
      <c r="SDR1" s="18"/>
      <c r="SDS1" s="18"/>
      <c r="SDT1" s="18"/>
      <c r="SDU1" s="18"/>
      <c r="SDV1" s="18"/>
      <c r="SDW1" s="18"/>
      <c r="SDX1" s="18"/>
      <c r="SDY1" s="18"/>
      <c r="SDZ1" s="18"/>
      <c r="SEA1" s="18"/>
      <c r="SEB1" s="18"/>
      <c r="SEC1" s="18"/>
      <c r="SED1" s="18"/>
      <c r="SEE1" s="18"/>
      <c r="SEF1" s="18"/>
      <c r="SEG1" s="18"/>
      <c r="SEH1" s="18"/>
      <c r="SEI1" s="18"/>
      <c r="SEJ1" s="18"/>
      <c r="SEK1" s="18"/>
      <c r="SEL1" s="18"/>
      <c r="SEM1" s="18"/>
      <c r="SEN1" s="18"/>
      <c r="SEO1" s="18"/>
      <c r="SEP1" s="18"/>
      <c r="SEQ1" s="18"/>
      <c r="SER1" s="18"/>
      <c r="SES1" s="18"/>
      <c r="SET1" s="18"/>
      <c r="SEU1" s="18"/>
      <c r="SEV1" s="18"/>
      <c r="SEW1" s="18"/>
      <c r="SEX1" s="18"/>
      <c r="SEY1" s="18"/>
      <c r="SEZ1" s="18"/>
      <c r="SFA1" s="18"/>
      <c r="SFB1" s="18"/>
      <c r="SFC1" s="18"/>
      <c r="SFD1" s="18"/>
      <c r="SFE1" s="18"/>
      <c r="SFF1" s="18"/>
      <c r="SFG1" s="18"/>
      <c r="SFH1" s="18"/>
      <c r="SFI1" s="18"/>
      <c r="SFJ1" s="18"/>
      <c r="SFK1" s="18"/>
      <c r="SFL1" s="18"/>
      <c r="SFM1" s="18"/>
      <c r="SFN1" s="18"/>
      <c r="SFO1" s="18"/>
      <c r="SFP1" s="18"/>
      <c r="SFQ1" s="18"/>
      <c r="SFR1" s="18"/>
      <c r="SFS1" s="18"/>
      <c r="SFT1" s="18"/>
      <c r="SFU1" s="18"/>
      <c r="SFV1" s="18"/>
      <c r="SFW1" s="18"/>
      <c r="SFX1" s="18"/>
      <c r="SFY1" s="18"/>
      <c r="SFZ1" s="18"/>
      <c r="SGA1" s="18"/>
      <c r="SGB1" s="18"/>
      <c r="SGC1" s="18"/>
      <c r="SGD1" s="18"/>
      <c r="SGE1" s="18"/>
      <c r="SGF1" s="18"/>
      <c r="SGG1" s="18"/>
      <c r="SGH1" s="18"/>
      <c r="SGI1" s="18"/>
      <c r="SGJ1" s="18"/>
      <c r="SGK1" s="18"/>
      <c r="SGL1" s="18"/>
      <c r="SGM1" s="18"/>
      <c r="SGN1" s="18"/>
      <c r="SGO1" s="18"/>
      <c r="SGP1" s="18"/>
      <c r="SGQ1" s="18"/>
      <c r="SGR1" s="18"/>
      <c r="SGS1" s="18"/>
      <c r="SGT1" s="18"/>
      <c r="SGU1" s="18"/>
      <c r="SGV1" s="18"/>
      <c r="SGW1" s="18"/>
      <c r="SGX1" s="18"/>
      <c r="SGY1" s="18"/>
      <c r="SGZ1" s="18"/>
      <c r="SHA1" s="18"/>
      <c r="SHB1" s="18"/>
      <c r="SHC1" s="18"/>
      <c r="SHD1" s="18"/>
      <c r="SHE1" s="18"/>
      <c r="SHF1" s="18"/>
      <c r="SHG1" s="18"/>
      <c r="SHH1" s="18"/>
      <c r="SHI1" s="18"/>
      <c r="SHJ1" s="18"/>
      <c r="SHK1" s="18"/>
      <c r="SHL1" s="18"/>
      <c r="SHM1" s="18"/>
      <c r="SHN1" s="18"/>
      <c r="SHO1" s="18"/>
      <c r="SHP1" s="18"/>
      <c r="SHQ1" s="18"/>
      <c r="SHR1" s="18"/>
      <c r="SHS1" s="18"/>
      <c r="SHT1" s="18"/>
      <c r="SHU1" s="18"/>
      <c r="SHV1" s="18"/>
      <c r="SHW1" s="18"/>
      <c r="SHX1" s="18"/>
      <c r="SHY1" s="18"/>
      <c r="SHZ1" s="18"/>
      <c r="SIA1" s="18"/>
      <c r="SIB1" s="18"/>
      <c r="SIC1" s="18"/>
      <c r="SID1" s="18"/>
      <c r="SIE1" s="18"/>
      <c r="SIF1" s="18"/>
      <c r="SIG1" s="18"/>
      <c r="SIH1" s="18"/>
      <c r="SII1" s="18"/>
      <c r="SIJ1" s="18"/>
      <c r="SIK1" s="18"/>
      <c r="SIL1" s="18"/>
      <c r="SIM1" s="18"/>
      <c r="SIN1" s="18"/>
      <c r="SIO1" s="18"/>
      <c r="SIP1" s="18"/>
      <c r="SIQ1" s="18"/>
      <c r="SIR1" s="18"/>
      <c r="SIS1" s="18"/>
      <c r="SIT1" s="18"/>
      <c r="SIU1" s="18"/>
      <c r="SIV1" s="18"/>
      <c r="SIW1" s="18"/>
      <c r="SIX1" s="18"/>
      <c r="SIY1" s="18"/>
      <c r="SIZ1" s="18"/>
      <c r="SJA1" s="18"/>
      <c r="SJB1" s="18"/>
      <c r="SJC1" s="18"/>
      <c r="SJD1" s="18"/>
      <c r="SJE1" s="18"/>
      <c r="SJF1" s="18"/>
      <c r="SJG1" s="18"/>
      <c r="SJH1" s="18"/>
      <c r="SJI1" s="18"/>
      <c r="SJJ1" s="18"/>
      <c r="SJK1" s="18"/>
      <c r="SJL1" s="18"/>
      <c r="SJM1" s="18"/>
      <c r="SJN1" s="18"/>
      <c r="SJO1" s="18"/>
      <c r="SJP1" s="18"/>
      <c r="SJQ1" s="18"/>
      <c r="SJR1" s="18"/>
      <c r="SJS1" s="18"/>
      <c r="SJT1" s="18"/>
      <c r="SJU1" s="18"/>
      <c r="SJV1" s="18"/>
      <c r="SJW1" s="18"/>
      <c r="SJX1" s="18"/>
      <c r="SJY1" s="18"/>
      <c r="SJZ1" s="18"/>
      <c r="SKA1" s="18"/>
      <c r="SKB1" s="18"/>
      <c r="SKC1" s="18"/>
      <c r="SKD1" s="18"/>
      <c r="SKE1" s="18"/>
      <c r="SKF1" s="18"/>
      <c r="SKG1" s="18"/>
      <c r="SKH1" s="18"/>
      <c r="SKI1" s="18"/>
      <c r="SKJ1" s="18"/>
      <c r="SKK1" s="18"/>
      <c r="SKL1" s="18"/>
      <c r="SKM1" s="18"/>
      <c r="SKN1" s="18"/>
      <c r="SKO1" s="18"/>
      <c r="SKP1" s="18"/>
      <c r="SKQ1" s="18"/>
      <c r="SKR1" s="18"/>
      <c r="SKS1" s="18"/>
      <c r="SKT1" s="18"/>
      <c r="SKU1" s="18"/>
      <c r="SKV1" s="18"/>
      <c r="SKW1" s="18"/>
      <c r="SKX1" s="18"/>
      <c r="SKY1" s="18"/>
      <c r="SKZ1" s="18"/>
      <c r="SLA1" s="18"/>
      <c r="SLB1" s="18"/>
      <c r="SLC1" s="18"/>
      <c r="SLD1" s="18"/>
      <c r="SLE1" s="18"/>
      <c r="SLF1" s="18"/>
      <c r="SLG1" s="18"/>
      <c r="SLH1" s="18"/>
      <c r="SLI1" s="18"/>
      <c r="SLJ1" s="18"/>
      <c r="SLK1" s="18"/>
      <c r="SLL1" s="18"/>
      <c r="SLM1" s="18"/>
      <c r="SLN1" s="18"/>
      <c r="SLO1" s="18"/>
      <c r="SLP1" s="18"/>
      <c r="SLQ1" s="18"/>
      <c r="SLR1" s="18"/>
      <c r="SLS1" s="18"/>
      <c r="SLT1" s="18"/>
      <c r="SLU1" s="18"/>
      <c r="SLV1" s="18"/>
      <c r="SLW1" s="18"/>
      <c r="SLX1" s="18"/>
      <c r="SLY1" s="18"/>
      <c r="SLZ1" s="18"/>
      <c r="SMA1" s="18"/>
      <c r="SMB1" s="18"/>
      <c r="SMC1" s="18"/>
      <c r="SMD1" s="18"/>
      <c r="SME1" s="18"/>
      <c r="SMF1" s="18"/>
      <c r="SMG1" s="18"/>
      <c r="SMH1" s="18"/>
      <c r="SMI1" s="18"/>
      <c r="SMJ1" s="18"/>
      <c r="SMK1" s="18"/>
      <c r="SML1" s="18"/>
      <c r="SMM1" s="18"/>
      <c r="SMN1" s="18"/>
      <c r="SMO1" s="18"/>
      <c r="SMP1" s="18"/>
      <c r="SMQ1" s="18"/>
      <c r="SMR1" s="18"/>
      <c r="SMS1" s="18"/>
      <c r="SMT1" s="18"/>
      <c r="SMU1" s="18"/>
      <c r="SMV1" s="18"/>
      <c r="SMW1" s="18"/>
      <c r="SMX1" s="18"/>
      <c r="SMY1" s="18"/>
      <c r="SMZ1" s="18"/>
      <c r="SNA1" s="18"/>
      <c r="SNB1" s="18"/>
      <c r="SNC1" s="18"/>
      <c r="SND1" s="18"/>
      <c r="SNE1" s="18"/>
      <c r="SNF1" s="18"/>
      <c r="SNG1" s="18"/>
      <c r="SNH1" s="18"/>
      <c r="SNI1" s="18"/>
      <c r="SNJ1" s="18"/>
      <c r="SNK1" s="18"/>
      <c r="SNL1" s="18"/>
      <c r="SNM1" s="18"/>
      <c r="SNN1" s="18"/>
      <c r="SNO1" s="18"/>
      <c r="SNP1" s="18"/>
      <c r="SNQ1" s="18"/>
      <c r="SNR1" s="18"/>
      <c r="SNS1" s="18"/>
      <c r="SNT1" s="18"/>
      <c r="SNU1" s="18"/>
      <c r="SNV1" s="18"/>
      <c r="SNW1" s="18"/>
      <c r="SNX1" s="18"/>
      <c r="SNY1" s="18"/>
      <c r="SNZ1" s="18"/>
      <c r="SOA1" s="18"/>
      <c r="SOB1" s="18"/>
      <c r="SOC1" s="18"/>
      <c r="SOD1" s="18"/>
      <c r="SOE1" s="18"/>
      <c r="SOF1" s="18"/>
      <c r="SOG1" s="18"/>
      <c r="SOH1" s="18"/>
      <c r="SOI1" s="18"/>
      <c r="SOJ1" s="18"/>
      <c r="SOK1" s="18"/>
      <c r="SOL1" s="18"/>
      <c r="SOM1" s="18"/>
      <c r="SON1" s="18"/>
      <c r="SOO1" s="18"/>
      <c r="SOP1" s="18"/>
      <c r="SOQ1" s="18"/>
      <c r="SOR1" s="18"/>
      <c r="SOS1" s="18"/>
      <c r="SOT1" s="18"/>
      <c r="SOU1" s="18"/>
      <c r="SOV1" s="18"/>
      <c r="SOW1" s="18"/>
      <c r="SOX1" s="18"/>
      <c r="SOY1" s="18"/>
      <c r="SOZ1" s="18"/>
      <c r="SPA1" s="18"/>
      <c r="SPB1" s="18"/>
      <c r="SPC1" s="18"/>
      <c r="SPD1" s="18"/>
      <c r="SPE1" s="18"/>
      <c r="SPF1" s="18"/>
      <c r="SPG1" s="18"/>
      <c r="SPH1" s="18"/>
      <c r="SPI1" s="18"/>
      <c r="SPJ1" s="18"/>
      <c r="SPK1" s="18"/>
      <c r="SPL1" s="18"/>
      <c r="SPM1" s="18"/>
      <c r="SPN1" s="18"/>
      <c r="SPO1" s="18"/>
      <c r="SPP1" s="18"/>
      <c r="SPQ1" s="18"/>
      <c r="SPR1" s="18"/>
      <c r="SPS1" s="18"/>
      <c r="SPT1" s="18"/>
      <c r="SPU1" s="18"/>
      <c r="SPV1" s="18"/>
      <c r="SPW1" s="18"/>
      <c r="SPX1" s="18"/>
      <c r="SPY1" s="18"/>
      <c r="SPZ1" s="18"/>
      <c r="SQA1" s="18"/>
      <c r="SQB1" s="18"/>
      <c r="SQC1" s="18"/>
      <c r="SQD1" s="18"/>
      <c r="SQE1" s="18"/>
      <c r="SQF1" s="18"/>
      <c r="SQG1" s="18"/>
      <c r="SQH1" s="18"/>
      <c r="SQI1" s="18"/>
      <c r="SQJ1" s="18"/>
      <c r="SQK1" s="18"/>
      <c r="SQL1" s="18"/>
      <c r="SQM1" s="18"/>
      <c r="SQN1" s="18"/>
      <c r="SQO1" s="18"/>
      <c r="SQP1" s="18"/>
      <c r="SQQ1" s="18"/>
      <c r="SQR1" s="18"/>
      <c r="SQS1" s="18"/>
      <c r="SQT1" s="18"/>
      <c r="SQU1" s="18"/>
      <c r="SQV1" s="18"/>
      <c r="SQW1" s="18"/>
      <c r="SQX1" s="18"/>
      <c r="SQY1" s="18"/>
      <c r="SQZ1" s="18"/>
      <c r="SRA1" s="18"/>
      <c r="SRB1" s="18"/>
      <c r="SRC1" s="18"/>
      <c r="SRD1" s="18"/>
      <c r="SRE1" s="18"/>
      <c r="SRF1" s="18"/>
      <c r="SRG1" s="18"/>
      <c r="SRH1" s="18"/>
      <c r="SRI1" s="18"/>
      <c r="SRJ1" s="18"/>
      <c r="SRK1" s="18"/>
      <c r="SRL1" s="18"/>
      <c r="SRM1" s="18"/>
      <c r="SRN1" s="18"/>
      <c r="SRO1" s="18"/>
      <c r="SRP1" s="18"/>
      <c r="SRQ1" s="18"/>
      <c r="SRR1" s="18"/>
      <c r="SRS1" s="18"/>
      <c r="SRT1" s="18"/>
      <c r="SRU1" s="18"/>
      <c r="SRV1" s="18"/>
      <c r="SRW1" s="18"/>
      <c r="SRX1" s="18"/>
      <c r="SRY1" s="18"/>
      <c r="SRZ1" s="18"/>
      <c r="SSA1" s="18"/>
      <c r="SSB1" s="18"/>
      <c r="SSC1" s="18"/>
      <c r="SSD1" s="18"/>
      <c r="SSE1" s="18"/>
      <c r="SSF1" s="18"/>
      <c r="SSG1" s="18"/>
      <c r="SSH1" s="18"/>
      <c r="SSI1" s="18"/>
      <c r="SSJ1" s="18"/>
      <c r="SSK1" s="18"/>
      <c r="SSL1" s="18"/>
      <c r="SSM1" s="18"/>
      <c r="SSN1" s="18"/>
      <c r="SSO1" s="18"/>
      <c r="SSP1" s="18"/>
      <c r="SSQ1" s="18"/>
      <c r="SSR1" s="18"/>
      <c r="SSS1" s="18"/>
      <c r="SST1" s="18"/>
      <c r="SSU1" s="18"/>
      <c r="SSV1" s="18"/>
      <c r="SSW1" s="18"/>
      <c r="SSX1" s="18"/>
      <c r="SSY1" s="18"/>
      <c r="SSZ1" s="18"/>
      <c r="STA1" s="18"/>
      <c r="STB1" s="18"/>
      <c r="STC1" s="18"/>
      <c r="STD1" s="18"/>
      <c r="STE1" s="18"/>
      <c r="STF1" s="18"/>
      <c r="STG1" s="18"/>
      <c r="STH1" s="18"/>
      <c r="STI1" s="18"/>
      <c r="STJ1" s="18"/>
      <c r="STK1" s="18"/>
      <c r="STL1" s="18"/>
      <c r="STM1" s="18"/>
      <c r="STN1" s="18"/>
      <c r="STO1" s="18"/>
      <c r="STP1" s="18"/>
      <c r="STQ1" s="18"/>
      <c r="STR1" s="18"/>
      <c r="STS1" s="18"/>
      <c r="STT1" s="18"/>
      <c r="STU1" s="18"/>
      <c r="STV1" s="18"/>
      <c r="STW1" s="18"/>
      <c r="STX1" s="18"/>
      <c r="STY1" s="18"/>
      <c r="STZ1" s="18"/>
      <c r="SUA1" s="18"/>
      <c r="SUB1" s="18"/>
      <c r="SUC1" s="18"/>
      <c r="SUD1" s="18"/>
      <c r="SUE1" s="18"/>
      <c r="SUF1" s="18"/>
      <c r="SUG1" s="18"/>
      <c r="SUH1" s="18"/>
      <c r="SUI1" s="18"/>
      <c r="SUJ1" s="18"/>
      <c r="SUK1" s="18"/>
      <c r="SUL1" s="18"/>
      <c r="SUM1" s="18"/>
      <c r="SUN1" s="18"/>
      <c r="SUO1" s="18"/>
      <c r="SUP1" s="18"/>
      <c r="SUQ1" s="18"/>
      <c r="SUR1" s="18"/>
      <c r="SUS1" s="18"/>
      <c r="SUT1" s="18"/>
      <c r="SUU1" s="18"/>
      <c r="SUV1" s="18"/>
      <c r="SUW1" s="18"/>
      <c r="SUX1" s="18"/>
      <c r="SUY1" s="18"/>
      <c r="SUZ1" s="18"/>
      <c r="SVA1" s="18"/>
      <c r="SVB1" s="18"/>
      <c r="SVC1" s="18"/>
      <c r="SVD1" s="18"/>
      <c r="SVE1" s="18"/>
      <c r="SVF1" s="18"/>
      <c r="SVG1" s="18"/>
      <c r="SVH1" s="18"/>
      <c r="SVI1" s="18"/>
      <c r="SVJ1" s="18"/>
      <c r="SVK1" s="18"/>
      <c r="SVL1" s="18"/>
      <c r="SVM1" s="18"/>
      <c r="SVN1" s="18"/>
      <c r="SVO1" s="18"/>
      <c r="SVP1" s="18"/>
      <c r="SVQ1" s="18"/>
      <c r="SVR1" s="18"/>
      <c r="SVS1" s="18"/>
      <c r="SVT1" s="18"/>
      <c r="SVU1" s="18"/>
      <c r="SVV1" s="18"/>
      <c r="SVW1" s="18"/>
      <c r="SVX1" s="18"/>
      <c r="SVY1" s="18"/>
      <c r="SVZ1" s="18"/>
      <c r="SWA1" s="18"/>
      <c r="SWB1" s="18"/>
      <c r="SWC1" s="18"/>
      <c r="SWD1" s="18"/>
      <c r="SWE1" s="18"/>
      <c r="SWF1" s="18"/>
      <c r="SWG1" s="18"/>
      <c r="SWH1" s="18"/>
      <c r="SWI1" s="18"/>
      <c r="SWJ1" s="18"/>
      <c r="SWK1" s="18"/>
      <c r="SWL1" s="18"/>
      <c r="SWM1" s="18"/>
      <c r="SWN1" s="18"/>
      <c r="SWO1" s="18"/>
      <c r="SWP1" s="18"/>
      <c r="SWQ1" s="18"/>
      <c r="SWR1" s="18"/>
      <c r="SWS1" s="18"/>
      <c r="SWT1" s="18"/>
      <c r="SWU1" s="18"/>
      <c r="SWV1" s="18"/>
      <c r="SWW1" s="18"/>
      <c r="SWX1" s="18"/>
      <c r="SWY1" s="18"/>
      <c r="SWZ1" s="18"/>
      <c r="SXA1" s="18"/>
      <c r="SXB1" s="18"/>
      <c r="SXC1" s="18"/>
      <c r="SXD1" s="18"/>
      <c r="SXE1" s="18"/>
      <c r="SXF1" s="18"/>
      <c r="SXG1" s="18"/>
      <c r="SXH1" s="18"/>
      <c r="SXI1" s="18"/>
      <c r="SXJ1" s="18"/>
      <c r="SXK1" s="18"/>
      <c r="SXL1" s="18"/>
      <c r="SXM1" s="18"/>
      <c r="SXN1" s="18"/>
      <c r="SXO1" s="18"/>
      <c r="SXP1" s="18"/>
      <c r="SXQ1" s="18"/>
      <c r="SXR1" s="18"/>
      <c r="SXS1" s="18"/>
      <c r="SXT1" s="18"/>
      <c r="SXU1" s="18"/>
      <c r="SXV1" s="18"/>
      <c r="SXW1" s="18"/>
      <c r="SXX1" s="18"/>
      <c r="SXY1" s="18"/>
      <c r="SXZ1" s="18"/>
      <c r="SYA1" s="18"/>
      <c r="SYB1" s="18"/>
      <c r="SYC1" s="18"/>
      <c r="SYD1" s="18"/>
      <c r="SYE1" s="18"/>
      <c r="SYF1" s="18"/>
      <c r="SYG1" s="18"/>
      <c r="SYH1" s="18"/>
      <c r="SYI1" s="18"/>
      <c r="SYJ1" s="18"/>
      <c r="SYK1" s="18"/>
      <c r="SYL1" s="18"/>
      <c r="SYM1" s="18"/>
      <c r="SYN1" s="18"/>
      <c r="SYO1" s="18"/>
      <c r="SYP1" s="18"/>
      <c r="SYQ1" s="18"/>
      <c r="SYR1" s="18"/>
      <c r="SYS1" s="18"/>
      <c r="SYT1" s="18"/>
      <c r="SYU1" s="18"/>
      <c r="SYV1" s="18"/>
      <c r="SYW1" s="18"/>
      <c r="SYX1" s="18"/>
      <c r="SYY1" s="18"/>
      <c r="SYZ1" s="18"/>
      <c r="SZA1" s="18"/>
      <c r="SZB1" s="18"/>
      <c r="SZC1" s="18"/>
      <c r="SZD1" s="18"/>
      <c r="SZE1" s="18"/>
      <c r="SZF1" s="18"/>
      <c r="SZG1" s="18"/>
      <c r="SZH1" s="18"/>
      <c r="SZI1" s="18"/>
      <c r="SZJ1" s="18"/>
      <c r="SZK1" s="18"/>
      <c r="SZL1" s="18"/>
      <c r="SZM1" s="18"/>
      <c r="SZN1" s="18"/>
      <c r="SZO1" s="18"/>
      <c r="SZP1" s="18"/>
      <c r="SZQ1" s="18"/>
      <c r="SZR1" s="18"/>
      <c r="SZS1" s="18"/>
      <c r="SZT1" s="18"/>
      <c r="SZU1" s="18"/>
      <c r="SZV1" s="18"/>
      <c r="SZW1" s="18"/>
      <c r="SZX1" s="18"/>
      <c r="SZY1" s="18"/>
      <c r="SZZ1" s="18"/>
      <c r="TAA1" s="18"/>
      <c r="TAB1" s="18"/>
      <c r="TAC1" s="18"/>
      <c r="TAD1" s="18"/>
      <c r="TAE1" s="18"/>
      <c r="TAF1" s="18"/>
      <c r="TAG1" s="18"/>
      <c r="TAH1" s="18"/>
      <c r="TAI1" s="18"/>
      <c r="TAJ1" s="18"/>
      <c r="TAK1" s="18"/>
      <c r="TAL1" s="18"/>
      <c r="TAM1" s="18"/>
      <c r="TAN1" s="18"/>
      <c r="TAO1" s="18"/>
      <c r="TAP1" s="18"/>
      <c r="TAQ1" s="18"/>
      <c r="TAR1" s="18"/>
      <c r="TAS1" s="18"/>
      <c r="TAT1" s="18"/>
      <c r="TAU1" s="18"/>
      <c r="TAV1" s="18"/>
      <c r="TAW1" s="18"/>
      <c r="TAX1" s="18"/>
      <c r="TAY1" s="18"/>
      <c r="TAZ1" s="18"/>
      <c r="TBA1" s="18"/>
      <c r="TBB1" s="18"/>
      <c r="TBC1" s="18"/>
      <c r="TBD1" s="18"/>
      <c r="TBE1" s="18"/>
      <c r="TBF1" s="18"/>
      <c r="TBG1" s="18"/>
      <c r="TBH1" s="18"/>
      <c r="TBI1" s="18"/>
      <c r="TBJ1" s="18"/>
      <c r="TBK1" s="18"/>
      <c r="TBL1" s="18"/>
      <c r="TBM1" s="18"/>
      <c r="TBN1" s="18"/>
      <c r="TBO1" s="18"/>
      <c r="TBP1" s="18"/>
      <c r="TBQ1" s="18"/>
      <c r="TBR1" s="18"/>
      <c r="TBS1" s="18"/>
      <c r="TBT1" s="18"/>
      <c r="TBU1" s="18"/>
      <c r="TBV1" s="18"/>
      <c r="TBW1" s="18"/>
      <c r="TBX1" s="18"/>
      <c r="TBY1" s="18"/>
      <c r="TBZ1" s="18"/>
      <c r="TCA1" s="18"/>
      <c r="TCB1" s="18"/>
      <c r="TCC1" s="18"/>
      <c r="TCD1" s="18"/>
      <c r="TCE1" s="18"/>
      <c r="TCF1" s="18"/>
      <c r="TCG1" s="18"/>
      <c r="TCH1" s="18"/>
      <c r="TCI1" s="18"/>
      <c r="TCJ1" s="18"/>
      <c r="TCK1" s="18"/>
      <c r="TCL1" s="18"/>
      <c r="TCM1" s="18"/>
      <c r="TCN1" s="18"/>
      <c r="TCO1" s="18"/>
      <c r="TCP1" s="18"/>
      <c r="TCQ1" s="18"/>
      <c r="TCR1" s="18"/>
      <c r="TCS1" s="18"/>
      <c r="TCT1" s="18"/>
      <c r="TCU1" s="18"/>
      <c r="TCV1" s="18"/>
      <c r="TCW1" s="18"/>
      <c r="TCX1" s="18"/>
      <c r="TCY1" s="18"/>
      <c r="TCZ1" s="18"/>
      <c r="TDA1" s="18"/>
      <c r="TDB1" s="18"/>
      <c r="TDC1" s="18"/>
      <c r="TDD1" s="18"/>
      <c r="TDE1" s="18"/>
      <c r="TDF1" s="18"/>
      <c r="TDG1" s="18"/>
      <c r="TDH1" s="18"/>
      <c r="TDI1" s="18"/>
      <c r="TDJ1" s="18"/>
      <c r="TDK1" s="18"/>
      <c r="TDL1" s="18"/>
      <c r="TDM1" s="18"/>
      <c r="TDN1" s="18"/>
      <c r="TDO1" s="18"/>
      <c r="TDP1" s="18"/>
      <c r="TDQ1" s="18"/>
      <c r="TDR1" s="18"/>
      <c r="TDS1" s="18"/>
      <c r="TDT1" s="18"/>
      <c r="TDU1" s="18"/>
      <c r="TDV1" s="18"/>
      <c r="TDW1" s="18"/>
      <c r="TDX1" s="18"/>
      <c r="TDY1" s="18"/>
      <c r="TDZ1" s="18"/>
      <c r="TEA1" s="18"/>
      <c r="TEB1" s="18"/>
      <c r="TEC1" s="18"/>
      <c r="TED1" s="18"/>
      <c r="TEE1" s="18"/>
      <c r="TEF1" s="18"/>
      <c r="TEG1" s="18"/>
      <c r="TEH1" s="18"/>
      <c r="TEI1" s="18"/>
      <c r="TEJ1" s="18"/>
      <c r="TEK1" s="18"/>
      <c r="TEL1" s="18"/>
      <c r="TEM1" s="18"/>
      <c r="TEN1" s="18"/>
      <c r="TEO1" s="18"/>
      <c r="TEP1" s="18"/>
      <c r="TEQ1" s="18"/>
      <c r="TER1" s="18"/>
      <c r="TES1" s="18"/>
      <c r="TET1" s="18"/>
      <c r="TEU1" s="18"/>
      <c r="TEV1" s="18"/>
      <c r="TEW1" s="18"/>
      <c r="TEX1" s="18"/>
      <c r="TEY1" s="18"/>
      <c r="TEZ1" s="18"/>
      <c r="TFA1" s="18"/>
      <c r="TFB1" s="18"/>
      <c r="TFC1" s="18"/>
      <c r="TFD1" s="18"/>
      <c r="TFE1" s="18"/>
      <c r="TFF1" s="18"/>
      <c r="TFG1" s="18"/>
      <c r="TFH1" s="18"/>
      <c r="TFI1" s="18"/>
      <c r="TFJ1" s="18"/>
      <c r="TFK1" s="18"/>
      <c r="TFL1" s="18"/>
      <c r="TFM1" s="18"/>
      <c r="TFN1" s="18"/>
      <c r="TFO1" s="18"/>
      <c r="TFP1" s="18"/>
      <c r="TFQ1" s="18"/>
      <c r="TFR1" s="18"/>
      <c r="TFS1" s="18"/>
      <c r="TFT1" s="18"/>
      <c r="TFU1" s="18"/>
      <c r="TFV1" s="18"/>
      <c r="TFW1" s="18"/>
      <c r="TFX1" s="18"/>
      <c r="TFY1" s="18"/>
      <c r="TFZ1" s="18"/>
      <c r="TGA1" s="18"/>
      <c r="TGB1" s="18"/>
      <c r="TGC1" s="18"/>
      <c r="TGD1" s="18"/>
      <c r="TGE1" s="18"/>
      <c r="TGF1" s="18"/>
      <c r="TGG1" s="18"/>
      <c r="TGH1" s="18"/>
      <c r="TGI1" s="18"/>
      <c r="TGJ1" s="18"/>
      <c r="TGK1" s="18"/>
      <c r="TGL1" s="18"/>
      <c r="TGM1" s="18"/>
      <c r="TGN1" s="18"/>
      <c r="TGO1" s="18"/>
      <c r="TGP1" s="18"/>
      <c r="TGQ1" s="18"/>
      <c r="TGR1" s="18"/>
      <c r="TGS1" s="18"/>
      <c r="TGT1" s="18"/>
      <c r="TGU1" s="18"/>
      <c r="TGV1" s="18"/>
      <c r="TGW1" s="18"/>
      <c r="TGX1" s="18"/>
      <c r="TGY1" s="18"/>
      <c r="TGZ1" s="18"/>
      <c r="THA1" s="18"/>
      <c r="THB1" s="18"/>
      <c r="THC1" s="18"/>
      <c r="THD1" s="18"/>
      <c r="THE1" s="18"/>
      <c r="THF1" s="18"/>
      <c r="THG1" s="18"/>
      <c r="THH1" s="18"/>
      <c r="THI1" s="18"/>
      <c r="THJ1" s="18"/>
      <c r="THK1" s="18"/>
      <c r="THL1" s="18"/>
      <c r="THM1" s="18"/>
      <c r="THN1" s="18"/>
      <c r="THO1" s="18"/>
      <c r="THP1" s="18"/>
      <c r="THQ1" s="18"/>
      <c r="THR1" s="18"/>
      <c r="THS1" s="18"/>
      <c r="THT1" s="18"/>
      <c r="THU1" s="18"/>
      <c r="THV1" s="18"/>
      <c r="THW1" s="18"/>
      <c r="THX1" s="18"/>
      <c r="THY1" s="18"/>
      <c r="THZ1" s="18"/>
      <c r="TIA1" s="18"/>
      <c r="TIB1" s="18"/>
      <c r="TIC1" s="18"/>
      <c r="TID1" s="18"/>
      <c r="TIE1" s="18"/>
      <c r="TIF1" s="18"/>
      <c r="TIG1" s="18"/>
      <c r="TIH1" s="18"/>
      <c r="TII1" s="18"/>
      <c r="TIJ1" s="18"/>
      <c r="TIK1" s="18"/>
      <c r="TIL1" s="18"/>
      <c r="TIM1" s="18"/>
      <c r="TIN1" s="18"/>
      <c r="TIO1" s="18"/>
      <c r="TIP1" s="18"/>
      <c r="TIQ1" s="18"/>
      <c r="TIR1" s="18"/>
      <c r="TIS1" s="18"/>
      <c r="TIT1" s="18"/>
      <c r="TIU1" s="18"/>
      <c r="TIV1" s="18"/>
      <c r="TIW1" s="18"/>
      <c r="TIX1" s="18"/>
      <c r="TIY1" s="18"/>
      <c r="TIZ1" s="18"/>
      <c r="TJA1" s="18"/>
      <c r="TJB1" s="18"/>
      <c r="TJC1" s="18"/>
      <c r="TJD1" s="18"/>
      <c r="TJE1" s="18"/>
      <c r="TJF1" s="18"/>
      <c r="TJG1" s="18"/>
      <c r="TJH1" s="18"/>
      <c r="TJI1" s="18"/>
      <c r="TJJ1" s="18"/>
      <c r="TJK1" s="18"/>
      <c r="TJL1" s="18"/>
      <c r="TJM1" s="18"/>
      <c r="TJN1" s="18"/>
      <c r="TJO1" s="18"/>
      <c r="TJP1" s="18"/>
      <c r="TJQ1" s="18"/>
      <c r="TJR1" s="18"/>
      <c r="TJS1" s="18"/>
      <c r="TJT1" s="18"/>
      <c r="TJU1" s="18"/>
      <c r="TJV1" s="18"/>
      <c r="TJW1" s="18"/>
      <c r="TJX1" s="18"/>
      <c r="TJY1" s="18"/>
      <c r="TJZ1" s="18"/>
      <c r="TKA1" s="18"/>
      <c r="TKB1" s="18"/>
      <c r="TKC1" s="18"/>
      <c r="TKD1" s="18"/>
      <c r="TKE1" s="18"/>
      <c r="TKF1" s="18"/>
      <c r="TKG1" s="18"/>
      <c r="TKH1" s="18"/>
      <c r="TKI1" s="18"/>
      <c r="TKJ1" s="18"/>
      <c r="TKK1" s="18"/>
      <c r="TKL1" s="18"/>
      <c r="TKM1" s="18"/>
      <c r="TKN1" s="18"/>
      <c r="TKO1" s="18"/>
      <c r="TKP1" s="18"/>
      <c r="TKQ1" s="18"/>
      <c r="TKR1" s="18"/>
      <c r="TKS1" s="18"/>
      <c r="TKT1" s="18"/>
      <c r="TKU1" s="18"/>
      <c r="TKV1" s="18"/>
      <c r="TKW1" s="18"/>
      <c r="TKX1" s="18"/>
      <c r="TKY1" s="18"/>
      <c r="TKZ1" s="18"/>
      <c r="TLA1" s="18"/>
      <c r="TLB1" s="18"/>
      <c r="TLC1" s="18"/>
      <c r="TLD1" s="18"/>
      <c r="TLE1" s="18"/>
      <c r="TLF1" s="18"/>
      <c r="TLG1" s="18"/>
      <c r="TLH1" s="18"/>
      <c r="TLI1" s="18"/>
      <c r="TLJ1" s="18"/>
      <c r="TLK1" s="18"/>
      <c r="TLL1" s="18"/>
      <c r="TLM1" s="18"/>
      <c r="TLN1" s="18"/>
      <c r="TLO1" s="18"/>
      <c r="TLP1" s="18"/>
      <c r="TLQ1" s="18"/>
      <c r="TLR1" s="18"/>
      <c r="TLS1" s="18"/>
      <c r="TLT1" s="18"/>
      <c r="TLU1" s="18"/>
      <c r="TLV1" s="18"/>
      <c r="TLW1" s="18"/>
      <c r="TLX1" s="18"/>
      <c r="TLY1" s="18"/>
      <c r="TLZ1" s="18"/>
      <c r="TMA1" s="18"/>
      <c r="TMB1" s="18"/>
      <c r="TMC1" s="18"/>
      <c r="TMD1" s="18"/>
      <c r="TME1" s="18"/>
      <c r="TMF1" s="18"/>
      <c r="TMG1" s="18"/>
      <c r="TMH1" s="18"/>
      <c r="TMI1" s="18"/>
      <c r="TMJ1" s="18"/>
      <c r="TMK1" s="18"/>
      <c r="TML1" s="18"/>
      <c r="TMM1" s="18"/>
      <c r="TMN1" s="18"/>
      <c r="TMO1" s="18"/>
      <c r="TMP1" s="18"/>
      <c r="TMQ1" s="18"/>
      <c r="TMR1" s="18"/>
      <c r="TMS1" s="18"/>
      <c r="TMT1" s="18"/>
      <c r="TMU1" s="18"/>
      <c r="TMV1" s="18"/>
      <c r="TMW1" s="18"/>
      <c r="TMX1" s="18"/>
      <c r="TMY1" s="18"/>
      <c r="TMZ1" s="18"/>
      <c r="TNA1" s="18"/>
      <c r="TNB1" s="18"/>
      <c r="TNC1" s="18"/>
      <c r="TND1" s="18"/>
      <c r="TNE1" s="18"/>
      <c r="TNF1" s="18"/>
      <c r="TNG1" s="18"/>
      <c r="TNH1" s="18"/>
      <c r="TNI1" s="18"/>
      <c r="TNJ1" s="18"/>
      <c r="TNK1" s="18"/>
      <c r="TNL1" s="18"/>
      <c r="TNM1" s="18"/>
      <c r="TNN1" s="18"/>
      <c r="TNO1" s="18"/>
      <c r="TNP1" s="18"/>
      <c r="TNQ1" s="18"/>
      <c r="TNR1" s="18"/>
      <c r="TNS1" s="18"/>
      <c r="TNT1" s="18"/>
      <c r="TNU1" s="18"/>
      <c r="TNV1" s="18"/>
      <c r="TNW1" s="18"/>
      <c r="TNX1" s="18"/>
      <c r="TNY1" s="18"/>
      <c r="TNZ1" s="18"/>
      <c r="TOA1" s="18"/>
      <c r="TOB1" s="18"/>
      <c r="TOC1" s="18"/>
      <c r="TOD1" s="18"/>
      <c r="TOE1" s="18"/>
      <c r="TOF1" s="18"/>
      <c r="TOG1" s="18"/>
      <c r="TOH1" s="18"/>
      <c r="TOI1" s="18"/>
      <c r="TOJ1" s="18"/>
      <c r="TOK1" s="18"/>
      <c r="TOL1" s="18"/>
      <c r="TOM1" s="18"/>
      <c r="TON1" s="18"/>
      <c r="TOO1" s="18"/>
      <c r="TOP1" s="18"/>
      <c r="TOQ1" s="18"/>
      <c r="TOR1" s="18"/>
      <c r="TOS1" s="18"/>
      <c r="TOT1" s="18"/>
      <c r="TOU1" s="18"/>
      <c r="TOV1" s="18"/>
      <c r="TOW1" s="18"/>
      <c r="TOX1" s="18"/>
      <c r="TOY1" s="18"/>
      <c r="TOZ1" s="18"/>
      <c r="TPA1" s="18"/>
      <c r="TPB1" s="18"/>
      <c r="TPC1" s="18"/>
      <c r="TPD1" s="18"/>
      <c r="TPE1" s="18"/>
      <c r="TPF1" s="18"/>
      <c r="TPG1" s="18"/>
      <c r="TPH1" s="18"/>
      <c r="TPI1" s="18"/>
      <c r="TPJ1" s="18"/>
      <c r="TPK1" s="18"/>
      <c r="TPL1" s="18"/>
      <c r="TPM1" s="18"/>
      <c r="TPN1" s="18"/>
      <c r="TPO1" s="18"/>
      <c r="TPP1" s="18"/>
      <c r="TPQ1" s="18"/>
      <c r="TPR1" s="18"/>
      <c r="TPS1" s="18"/>
      <c r="TPT1" s="18"/>
      <c r="TPU1" s="18"/>
      <c r="TPV1" s="18"/>
      <c r="TPW1" s="18"/>
      <c r="TPX1" s="18"/>
      <c r="TPY1" s="18"/>
      <c r="TPZ1" s="18"/>
      <c r="TQA1" s="18"/>
      <c r="TQB1" s="18"/>
      <c r="TQC1" s="18"/>
      <c r="TQD1" s="18"/>
      <c r="TQE1" s="18"/>
      <c r="TQF1" s="18"/>
      <c r="TQG1" s="18"/>
      <c r="TQH1" s="18"/>
      <c r="TQI1" s="18"/>
      <c r="TQJ1" s="18"/>
      <c r="TQK1" s="18"/>
      <c r="TQL1" s="18"/>
      <c r="TQM1" s="18"/>
      <c r="TQN1" s="18"/>
      <c r="TQO1" s="18"/>
      <c r="TQP1" s="18"/>
      <c r="TQQ1" s="18"/>
      <c r="TQR1" s="18"/>
      <c r="TQS1" s="18"/>
      <c r="TQT1" s="18"/>
      <c r="TQU1" s="18"/>
      <c r="TQV1" s="18"/>
      <c r="TQW1" s="18"/>
      <c r="TQX1" s="18"/>
      <c r="TQY1" s="18"/>
      <c r="TQZ1" s="18"/>
      <c r="TRA1" s="18"/>
      <c r="TRB1" s="18"/>
      <c r="TRC1" s="18"/>
      <c r="TRD1" s="18"/>
      <c r="TRE1" s="18"/>
      <c r="TRF1" s="18"/>
      <c r="TRG1" s="18"/>
      <c r="TRH1" s="18"/>
      <c r="TRI1" s="18"/>
      <c r="TRJ1" s="18"/>
      <c r="TRK1" s="18"/>
      <c r="TRL1" s="18"/>
      <c r="TRM1" s="18"/>
      <c r="TRN1" s="18"/>
      <c r="TRO1" s="18"/>
      <c r="TRP1" s="18"/>
      <c r="TRQ1" s="18"/>
      <c r="TRR1" s="18"/>
      <c r="TRS1" s="18"/>
      <c r="TRT1" s="18"/>
      <c r="TRU1" s="18"/>
      <c r="TRV1" s="18"/>
      <c r="TRW1" s="18"/>
      <c r="TRX1" s="18"/>
      <c r="TRY1" s="18"/>
      <c r="TRZ1" s="18"/>
      <c r="TSA1" s="18"/>
      <c r="TSB1" s="18"/>
      <c r="TSC1" s="18"/>
      <c r="TSD1" s="18"/>
      <c r="TSE1" s="18"/>
      <c r="TSF1" s="18"/>
      <c r="TSG1" s="18"/>
      <c r="TSH1" s="18"/>
      <c r="TSI1" s="18"/>
      <c r="TSJ1" s="18"/>
      <c r="TSK1" s="18"/>
      <c r="TSL1" s="18"/>
      <c r="TSM1" s="18"/>
      <c r="TSN1" s="18"/>
      <c r="TSO1" s="18"/>
      <c r="TSP1" s="18"/>
      <c r="TSQ1" s="18"/>
      <c r="TSR1" s="18"/>
      <c r="TSS1" s="18"/>
      <c r="TST1" s="18"/>
      <c r="TSU1" s="18"/>
      <c r="TSV1" s="18"/>
      <c r="TSW1" s="18"/>
      <c r="TSX1" s="18"/>
      <c r="TSY1" s="18"/>
      <c r="TSZ1" s="18"/>
      <c r="TTA1" s="18"/>
      <c r="TTB1" s="18"/>
      <c r="TTC1" s="18"/>
      <c r="TTD1" s="18"/>
      <c r="TTE1" s="18"/>
      <c r="TTF1" s="18"/>
      <c r="TTG1" s="18"/>
      <c r="TTH1" s="18"/>
      <c r="TTI1" s="18"/>
      <c r="TTJ1" s="18"/>
      <c r="TTK1" s="18"/>
      <c r="TTL1" s="18"/>
      <c r="TTM1" s="18"/>
      <c r="TTN1" s="18"/>
      <c r="TTO1" s="18"/>
      <c r="TTP1" s="18"/>
      <c r="TTQ1" s="18"/>
      <c r="TTR1" s="18"/>
      <c r="TTS1" s="18"/>
      <c r="TTT1" s="18"/>
      <c r="TTU1" s="18"/>
      <c r="TTV1" s="18"/>
      <c r="TTW1" s="18"/>
      <c r="TTX1" s="18"/>
      <c r="TTY1" s="18"/>
      <c r="TTZ1" s="18"/>
      <c r="TUA1" s="18"/>
      <c r="TUB1" s="18"/>
      <c r="TUC1" s="18"/>
      <c r="TUD1" s="18"/>
      <c r="TUE1" s="18"/>
      <c r="TUF1" s="18"/>
      <c r="TUG1" s="18"/>
      <c r="TUH1" s="18"/>
      <c r="TUI1" s="18"/>
      <c r="TUJ1" s="18"/>
      <c r="TUK1" s="18"/>
      <c r="TUL1" s="18"/>
      <c r="TUM1" s="18"/>
      <c r="TUN1" s="18"/>
      <c r="TUO1" s="18"/>
      <c r="TUP1" s="18"/>
      <c r="TUQ1" s="18"/>
      <c r="TUR1" s="18"/>
      <c r="TUS1" s="18"/>
      <c r="TUT1" s="18"/>
      <c r="TUU1" s="18"/>
      <c r="TUV1" s="18"/>
      <c r="TUW1" s="18"/>
      <c r="TUX1" s="18"/>
      <c r="TUY1" s="18"/>
      <c r="TUZ1" s="18"/>
      <c r="TVA1" s="18"/>
      <c r="TVB1" s="18"/>
      <c r="TVC1" s="18"/>
      <c r="TVD1" s="18"/>
      <c r="TVE1" s="18"/>
      <c r="TVF1" s="18"/>
      <c r="TVG1" s="18"/>
      <c r="TVH1" s="18"/>
      <c r="TVI1" s="18"/>
      <c r="TVJ1" s="18"/>
      <c r="TVK1" s="18"/>
      <c r="TVL1" s="18"/>
      <c r="TVM1" s="18"/>
      <c r="TVN1" s="18"/>
      <c r="TVO1" s="18"/>
      <c r="TVP1" s="18"/>
      <c r="TVQ1" s="18"/>
      <c r="TVR1" s="18"/>
      <c r="TVS1" s="18"/>
      <c r="TVT1" s="18"/>
      <c r="TVU1" s="18"/>
      <c r="TVV1" s="18"/>
      <c r="TVW1" s="18"/>
      <c r="TVX1" s="18"/>
      <c r="TVY1" s="18"/>
      <c r="TVZ1" s="18"/>
      <c r="TWA1" s="18"/>
      <c r="TWB1" s="18"/>
      <c r="TWC1" s="18"/>
      <c r="TWD1" s="18"/>
      <c r="TWE1" s="18"/>
      <c r="TWF1" s="18"/>
      <c r="TWG1" s="18"/>
      <c r="TWH1" s="18"/>
      <c r="TWI1" s="18"/>
      <c r="TWJ1" s="18"/>
      <c r="TWK1" s="18"/>
      <c r="TWL1" s="18"/>
      <c r="TWM1" s="18"/>
      <c r="TWN1" s="18"/>
      <c r="TWO1" s="18"/>
      <c r="TWP1" s="18"/>
      <c r="TWQ1" s="18"/>
      <c r="TWR1" s="18"/>
      <c r="TWS1" s="18"/>
      <c r="TWT1" s="18"/>
      <c r="TWU1" s="18"/>
      <c r="TWV1" s="18"/>
      <c r="TWW1" s="18"/>
      <c r="TWX1" s="18"/>
      <c r="TWY1" s="18"/>
      <c r="TWZ1" s="18"/>
      <c r="TXA1" s="18"/>
      <c r="TXB1" s="18"/>
      <c r="TXC1" s="18"/>
      <c r="TXD1" s="18"/>
      <c r="TXE1" s="18"/>
      <c r="TXF1" s="18"/>
      <c r="TXG1" s="18"/>
      <c r="TXH1" s="18"/>
      <c r="TXI1" s="18"/>
      <c r="TXJ1" s="18"/>
      <c r="TXK1" s="18"/>
      <c r="TXL1" s="18"/>
      <c r="TXM1" s="18"/>
      <c r="TXN1" s="18"/>
      <c r="TXO1" s="18"/>
      <c r="TXP1" s="18"/>
      <c r="TXQ1" s="18"/>
      <c r="TXR1" s="18"/>
      <c r="TXS1" s="18"/>
      <c r="TXT1" s="18"/>
      <c r="TXU1" s="18"/>
      <c r="TXV1" s="18"/>
      <c r="TXW1" s="18"/>
      <c r="TXX1" s="18"/>
      <c r="TXY1" s="18"/>
      <c r="TXZ1" s="18"/>
      <c r="TYA1" s="18"/>
      <c r="TYB1" s="18"/>
      <c r="TYC1" s="18"/>
      <c r="TYD1" s="18"/>
      <c r="TYE1" s="18"/>
      <c r="TYF1" s="18"/>
      <c r="TYG1" s="18"/>
      <c r="TYH1" s="18"/>
      <c r="TYI1" s="18"/>
      <c r="TYJ1" s="18"/>
      <c r="TYK1" s="18"/>
      <c r="TYL1" s="18"/>
      <c r="TYM1" s="18"/>
      <c r="TYN1" s="18"/>
      <c r="TYO1" s="18"/>
      <c r="TYP1" s="18"/>
      <c r="TYQ1" s="18"/>
      <c r="TYR1" s="18"/>
      <c r="TYS1" s="18"/>
      <c r="TYT1" s="18"/>
      <c r="TYU1" s="18"/>
      <c r="TYV1" s="18"/>
      <c r="TYW1" s="18"/>
      <c r="TYX1" s="18"/>
      <c r="TYY1" s="18"/>
      <c r="TYZ1" s="18"/>
      <c r="TZA1" s="18"/>
      <c r="TZB1" s="18"/>
      <c r="TZC1" s="18"/>
      <c r="TZD1" s="18"/>
      <c r="TZE1" s="18"/>
      <c r="TZF1" s="18"/>
      <c r="TZG1" s="18"/>
      <c r="TZH1" s="18"/>
      <c r="TZI1" s="18"/>
      <c r="TZJ1" s="18"/>
      <c r="TZK1" s="18"/>
      <c r="TZL1" s="18"/>
      <c r="TZM1" s="18"/>
      <c r="TZN1" s="18"/>
      <c r="TZO1" s="18"/>
      <c r="TZP1" s="18"/>
      <c r="TZQ1" s="18"/>
      <c r="TZR1" s="18"/>
      <c r="TZS1" s="18"/>
      <c r="TZT1" s="18"/>
      <c r="TZU1" s="18"/>
      <c r="TZV1" s="18"/>
      <c r="TZW1" s="18"/>
      <c r="TZX1" s="18"/>
      <c r="TZY1" s="18"/>
      <c r="TZZ1" s="18"/>
      <c r="UAA1" s="18"/>
      <c r="UAB1" s="18"/>
      <c r="UAC1" s="18"/>
      <c r="UAD1" s="18"/>
      <c r="UAE1" s="18"/>
      <c r="UAF1" s="18"/>
      <c r="UAG1" s="18"/>
      <c r="UAH1" s="18"/>
      <c r="UAI1" s="18"/>
      <c r="UAJ1" s="18"/>
      <c r="UAK1" s="18"/>
      <c r="UAL1" s="18"/>
      <c r="UAM1" s="18"/>
      <c r="UAN1" s="18"/>
      <c r="UAO1" s="18"/>
      <c r="UAP1" s="18"/>
      <c r="UAQ1" s="18"/>
      <c r="UAR1" s="18"/>
      <c r="UAS1" s="18"/>
      <c r="UAT1" s="18"/>
      <c r="UAU1" s="18"/>
      <c r="UAV1" s="18"/>
      <c r="UAW1" s="18"/>
      <c r="UAX1" s="18"/>
      <c r="UAY1" s="18"/>
      <c r="UAZ1" s="18"/>
      <c r="UBA1" s="18"/>
      <c r="UBB1" s="18"/>
      <c r="UBC1" s="18"/>
      <c r="UBD1" s="18"/>
      <c r="UBE1" s="18"/>
      <c r="UBF1" s="18"/>
      <c r="UBG1" s="18"/>
      <c r="UBH1" s="18"/>
      <c r="UBI1" s="18"/>
      <c r="UBJ1" s="18"/>
      <c r="UBK1" s="18"/>
      <c r="UBL1" s="18"/>
      <c r="UBM1" s="18"/>
      <c r="UBN1" s="18"/>
      <c r="UBO1" s="18"/>
      <c r="UBP1" s="18"/>
      <c r="UBQ1" s="18"/>
      <c r="UBR1" s="18"/>
      <c r="UBS1" s="18"/>
      <c r="UBT1" s="18"/>
      <c r="UBU1" s="18"/>
      <c r="UBV1" s="18"/>
      <c r="UBW1" s="18"/>
      <c r="UBX1" s="18"/>
      <c r="UBY1" s="18"/>
      <c r="UBZ1" s="18"/>
      <c r="UCA1" s="18"/>
      <c r="UCB1" s="18"/>
      <c r="UCC1" s="18"/>
      <c r="UCD1" s="18"/>
      <c r="UCE1" s="18"/>
      <c r="UCF1" s="18"/>
      <c r="UCG1" s="18"/>
      <c r="UCH1" s="18"/>
      <c r="UCI1" s="18"/>
      <c r="UCJ1" s="18"/>
      <c r="UCK1" s="18"/>
      <c r="UCL1" s="18"/>
      <c r="UCM1" s="18"/>
      <c r="UCN1" s="18"/>
      <c r="UCO1" s="18"/>
      <c r="UCP1" s="18"/>
      <c r="UCQ1" s="18"/>
      <c r="UCR1" s="18"/>
      <c r="UCS1" s="18"/>
      <c r="UCT1" s="18"/>
      <c r="UCU1" s="18"/>
      <c r="UCV1" s="18"/>
      <c r="UCW1" s="18"/>
      <c r="UCX1" s="18"/>
      <c r="UCY1" s="18"/>
      <c r="UCZ1" s="18"/>
      <c r="UDA1" s="18"/>
      <c r="UDB1" s="18"/>
      <c r="UDC1" s="18"/>
      <c r="UDD1" s="18"/>
      <c r="UDE1" s="18"/>
      <c r="UDF1" s="18"/>
      <c r="UDG1" s="18"/>
      <c r="UDH1" s="18"/>
      <c r="UDI1" s="18"/>
      <c r="UDJ1" s="18"/>
      <c r="UDK1" s="18"/>
      <c r="UDL1" s="18"/>
      <c r="UDM1" s="18"/>
      <c r="UDN1" s="18"/>
      <c r="UDO1" s="18"/>
      <c r="UDP1" s="18"/>
      <c r="UDQ1" s="18"/>
      <c r="UDR1" s="18"/>
      <c r="UDS1" s="18"/>
      <c r="UDT1" s="18"/>
      <c r="UDU1" s="18"/>
      <c r="UDV1" s="18"/>
      <c r="UDW1" s="18"/>
      <c r="UDX1" s="18"/>
      <c r="UDY1" s="18"/>
      <c r="UDZ1" s="18"/>
      <c r="UEA1" s="18"/>
      <c r="UEB1" s="18"/>
      <c r="UEC1" s="18"/>
      <c r="UED1" s="18"/>
      <c r="UEE1" s="18"/>
      <c r="UEF1" s="18"/>
      <c r="UEG1" s="18"/>
      <c r="UEH1" s="18"/>
      <c r="UEI1" s="18"/>
      <c r="UEJ1" s="18"/>
      <c r="UEK1" s="18"/>
      <c r="UEL1" s="18"/>
      <c r="UEM1" s="18"/>
      <c r="UEN1" s="18"/>
      <c r="UEO1" s="18"/>
      <c r="UEP1" s="18"/>
      <c r="UEQ1" s="18"/>
      <c r="UER1" s="18"/>
      <c r="UES1" s="18"/>
      <c r="UET1" s="18"/>
      <c r="UEU1" s="18"/>
      <c r="UEV1" s="18"/>
      <c r="UEW1" s="18"/>
      <c r="UEX1" s="18"/>
      <c r="UEY1" s="18"/>
      <c r="UEZ1" s="18"/>
      <c r="UFA1" s="18"/>
      <c r="UFB1" s="18"/>
      <c r="UFC1" s="18"/>
      <c r="UFD1" s="18"/>
      <c r="UFE1" s="18"/>
      <c r="UFF1" s="18"/>
      <c r="UFG1" s="18"/>
      <c r="UFH1" s="18"/>
      <c r="UFI1" s="18"/>
      <c r="UFJ1" s="18"/>
      <c r="UFK1" s="18"/>
      <c r="UFL1" s="18"/>
      <c r="UFM1" s="18"/>
      <c r="UFN1" s="18"/>
      <c r="UFO1" s="18"/>
      <c r="UFP1" s="18"/>
      <c r="UFQ1" s="18"/>
      <c r="UFR1" s="18"/>
      <c r="UFS1" s="18"/>
      <c r="UFT1" s="18"/>
      <c r="UFU1" s="18"/>
      <c r="UFV1" s="18"/>
      <c r="UFW1" s="18"/>
      <c r="UFX1" s="18"/>
      <c r="UFY1" s="18"/>
      <c r="UFZ1" s="18"/>
      <c r="UGA1" s="18"/>
      <c r="UGB1" s="18"/>
      <c r="UGC1" s="18"/>
      <c r="UGD1" s="18"/>
      <c r="UGE1" s="18"/>
      <c r="UGF1" s="18"/>
      <c r="UGG1" s="18"/>
      <c r="UGH1" s="18"/>
      <c r="UGI1" s="18"/>
      <c r="UGJ1" s="18"/>
      <c r="UGK1" s="18"/>
      <c r="UGL1" s="18"/>
      <c r="UGM1" s="18"/>
      <c r="UGN1" s="18"/>
      <c r="UGO1" s="18"/>
      <c r="UGP1" s="18"/>
      <c r="UGQ1" s="18"/>
      <c r="UGR1" s="18"/>
      <c r="UGS1" s="18"/>
      <c r="UGT1" s="18"/>
      <c r="UGU1" s="18"/>
      <c r="UGV1" s="18"/>
      <c r="UGW1" s="18"/>
      <c r="UGX1" s="18"/>
      <c r="UGY1" s="18"/>
      <c r="UGZ1" s="18"/>
      <c r="UHA1" s="18"/>
      <c r="UHB1" s="18"/>
      <c r="UHC1" s="18"/>
      <c r="UHD1" s="18"/>
      <c r="UHE1" s="18"/>
      <c r="UHF1" s="18"/>
      <c r="UHG1" s="18"/>
      <c r="UHH1" s="18"/>
      <c r="UHI1" s="18"/>
      <c r="UHJ1" s="18"/>
      <c r="UHK1" s="18"/>
      <c r="UHL1" s="18"/>
      <c r="UHM1" s="18"/>
      <c r="UHN1" s="18"/>
      <c r="UHO1" s="18"/>
      <c r="UHP1" s="18"/>
      <c r="UHQ1" s="18"/>
      <c r="UHR1" s="18"/>
      <c r="UHS1" s="18"/>
      <c r="UHT1" s="18"/>
      <c r="UHU1" s="18"/>
      <c r="UHV1" s="18"/>
      <c r="UHW1" s="18"/>
      <c r="UHX1" s="18"/>
      <c r="UHY1" s="18"/>
      <c r="UHZ1" s="18"/>
      <c r="UIA1" s="18"/>
      <c r="UIB1" s="18"/>
      <c r="UIC1" s="18"/>
      <c r="UID1" s="18"/>
      <c r="UIE1" s="18"/>
      <c r="UIF1" s="18"/>
      <c r="UIG1" s="18"/>
      <c r="UIH1" s="18"/>
      <c r="UII1" s="18"/>
      <c r="UIJ1" s="18"/>
      <c r="UIK1" s="18"/>
      <c r="UIL1" s="18"/>
      <c r="UIM1" s="18"/>
      <c r="UIN1" s="18"/>
      <c r="UIO1" s="18"/>
      <c r="UIP1" s="18"/>
      <c r="UIQ1" s="18"/>
      <c r="UIR1" s="18"/>
      <c r="UIS1" s="18"/>
      <c r="UIT1" s="18"/>
      <c r="UIU1" s="18"/>
      <c r="UIV1" s="18"/>
      <c r="UIW1" s="18"/>
      <c r="UIX1" s="18"/>
      <c r="UIY1" s="18"/>
      <c r="UIZ1" s="18"/>
      <c r="UJA1" s="18"/>
      <c r="UJB1" s="18"/>
      <c r="UJC1" s="18"/>
      <c r="UJD1" s="18"/>
      <c r="UJE1" s="18"/>
      <c r="UJF1" s="18"/>
      <c r="UJG1" s="18"/>
      <c r="UJH1" s="18"/>
      <c r="UJI1" s="18"/>
      <c r="UJJ1" s="18"/>
      <c r="UJK1" s="18"/>
      <c r="UJL1" s="18"/>
      <c r="UJM1" s="18"/>
      <c r="UJN1" s="18"/>
      <c r="UJO1" s="18"/>
      <c r="UJP1" s="18"/>
      <c r="UJQ1" s="18"/>
      <c r="UJR1" s="18"/>
      <c r="UJS1" s="18"/>
      <c r="UJT1" s="18"/>
      <c r="UJU1" s="18"/>
      <c r="UJV1" s="18"/>
      <c r="UJW1" s="18"/>
      <c r="UJX1" s="18"/>
      <c r="UJY1" s="18"/>
      <c r="UJZ1" s="18"/>
      <c r="UKA1" s="18"/>
      <c r="UKB1" s="18"/>
      <c r="UKC1" s="18"/>
      <c r="UKD1" s="18"/>
      <c r="UKE1" s="18"/>
      <c r="UKF1" s="18"/>
      <c r="UKG1" s="18"/>
      <c r="UKH1" s="18"/>
      <c r="UKI1" s="18"/>
      <c r="UKJ1" s="18"/>
      <c r="UKK1" s="18"/>
      <c r="UKL1" s="18"/>
      <c r="UKM1" s="18"/>
      <c r="UKN1" s="18"/>
      <c r="UKO1" s="18"/>
      <c r="UKP1" s="18"/>
      <c r="UKQ1" s="18"/>
      <c r="UKR1" s="18"/>
      <c r="UKS1" s="18"/>
      <c r="UKT1" s="18"/>
      <c r="UKU1" s="18"/>
      <c r="UKV1" s="18"/>
      <c r="UKW1" s="18"/>
      <c r="UKX1" s="18"/>
      <c r="UKY1" s="18"/>
      <c r="UKZ1" s="18"/>
      <c r="ULA1" s="18"/>
      <c r="ULB1" s="18"/>
      <c r="ULC1" s="18"/>
      <c r="ULD1" s="18"/>
      <c r="ULE1" s="18"/>
      <c r="ULF1" s="18"/>
      <c r="ULG1" s="18"/>
      <c r="ULH1" s="18"/>
      <c r="ULI1" s="18"/>
      <c r="ULJ1" s="18"/>
      <c r="ULK1" s="18"/>
      <c r="ULL1" s="18"/>
      <c r="ULM1" s="18"/>
      <c r="ULN1" s="18"/>
      <c r="ULO1" s="18"/>
      <c r="ULP1" s="18"/>
      <c r="ULQ1" s="18"/>
      <c r="ULR1" s="18"/>
      <c r="ULS1" s="18"/>
      <c r="ULT1" s="18"/>
      <c r="ULU1" s="18"/>
      <c r="ULV1" s="18"/>
      <c r="ULW1" s="18"/>
      <c r="ULX1" s="18"/>
      <c r="ULY1" s="18"/>
      <c r="ULZ1" s="18"/>
      <c r="UMA1" s="18"/>
      <c r="UMB1" s="18"/>
      <c r="UMC1" s="18"/>
      <c r="UMD1" s="18"/>
      <c r="UME1" s="18"/>
      <c r="UMF1" s="18"/>
      <c r="UMG1" s="18"/>
      <c r="UMH1" s="18"/>
      <c r="UMI1" s="18"/>
      <c r="UMJ1" s="18"/>
      <c r="UMK1" s="18"/>
      <c r="UML1" s="18"/>
      <c r="UMM1" s="18"/>
      <c r="UMN1" s="18"/>
      <c r="UMO1" s="18"/>
      <c r="UMP1" s="18"/>
      <c r="UMQ1" s="18"/>
      <c r="UMR1" s="18"/>
      <c r="UMS1" s="18"/>
      <c r="UMT1" s="18"/>
      <c r="UMU1" s="18"/>
      <c r="UMV1" s="18"/>
      <c r="UMW1" s="18"/>
      <c r="UMX1" s="18"/>
      <c r="UMY1" s="18"/>
      <c r="UMZ1" s="18"/>
      <c r="UNA1" s="18"/>
      <c r="UNB1" s="18"/>
      <c r="UNC1" s="18"/>
      <c r="UND1" s="18"/>
      <c r="UNE1" s="18"/>
      <c r="UNF1" s="18"/>
      <c r="UNG1" s="18"/>
      <c r="UNH1" s="18"/>
      <c r="UNI1" s="18"/>
      <c r="UNJ1" s="18"/>
      <c r="UNK1" s="18"/>
      <c r="UNL1" s="18"/>
      <c r="UNM1" s="18"/>
      <c r="UNN1" s="18"/>
      <c r="UNO1" s="18"/>
      <c r="UNP1" s="18"/>
      <c r="UNQ1" s="18"/>
      <c r="UNR1" s="18"/>
      <c r="UNS1" s="18"/>
      <c r="UNT1" s="18"/>
      <c r="UNU1" s="18"/>
      <c r="UNV1" s="18"/>
      <c r="UNW1" s="18"/>
      <c r="UNX1" s="18"/>
      <c r="UNY1" s="18"/>
      <c r="UNZ1" s="18"/>
      <c r="UOA1" s="18"/>
      <c r="UOB1" s="18"/>
      <c r="UOC1" s="18"/>
      <c r="UOD1" s="18"/>
      <c r="UOE1" s="18"/>
      <c r="UOF1" s="18"/>
      <c r="UOG1" s="18"/>
      <c r="UOH1" s="18"/>
      <c r="UOI1" s="18"/>
      <c r="UOJ1" s="18"/>
      <c r="UOK1" s="18"/>
      <c r="UOL1" s="18"/>
      <c r="UOM1" s="18"/>
      <c r="UON1" s="18"/>
      <c r="UOO1" s="18"/>
      <c r="UOP1" s="18"/>
      <c r="UOQ1" s="18"/>
      <c r="UOR1" s="18"/>
      <c r="UOS1" s="18"/>
      <c r="UOT1" s="18"/>
      <c r="UOU1" s="18"/>
      <c r="UOV1" s="18"/>
      <c r="UOW1" s="18"/>
      <c r="UOX1" s="18"/>
      <c r="UOY1" s="18"/>
      <c r="UOZ1" s="18"/>
      <c r="UPA1" s="18"/>
      <c r="UPB1" s="18"/>
      <c r="UPC1" s="18"/>
      <c r="UPD1" s="18"/>
      <c r="UPE1" s="18"/>
      <c r="UPF1" s="18"/>
      <c r="UPG1" s="18"/>
      <c r="UPH1" s="18"/>
      <c r="UPI1" s="18"/>
      <c r="UPJ1" s="18"/>
      <c r="UPK1" s="18"/>
      <c r="UPL1" s="18"/>
      <c r="UPM1" s="18"/>
      <c r="UPN1" s="18"/>
      <c r="UPO1" s="18"/>
      <c r="UPP1" s="18"/>
      <c r="UPQ1" s="18"/>
      <c r="UPR1" s="18"/>
      <c r="UPS1" s="18"/>
      <c r="UPT1" s="18"/>
      <c r="UPU1" s="18"/>
      <c r="UPV1" s="18"/>
      <c r="UPW1" s="18"/>
      <c r="UPX1" s="18"/>
      <c r="UPY1" s="18"/>
      <c r="UPZ1" s="18"/>
      <c r="UQA1" s="18"/>
      <c r="UQB1" s="18"/>
      <c r="UQC1" s="18"/>
      <c r="UQD1" s="18"/>
      <c r="UQE1" s="18"/>
      <c r="UQF1" s="18"/>
      <c r="UQG1" s="18"/>
      <c r="UQH1" s="18"/>
      <c r="UQI1" s="18"/>
      <c r="UQJ1" s="18"/>
      <c r="UQK1" s="18"/>
      <c r="UQL1" s="18"/>
      <c r="UQM1" s="18"/>
      <c r="UQN1" s="18"/>
      <c r="UQO1" s="18"/>
      <c r="UQP1" s="18"/>
      <c r="UQQ1" s="18"/>
      <c r="UQR1" s="18"/>
      <c r="UQS1" s="18"/>
      <c r="UQT1" s="18"/>
      <c r="UQU1" s="18"/>
      <c r="UQV1" s="18"/>
      <c r="UQW1" s="18"/>
      <c r="UQX1" s="18"/>
      <c r="UQY1" s="18"/>
      <c r="UQZ1" s="18"/>
      <c r="URA1" s="18"/>
      <c r="URB1" s="18"/>
      <c r="URC1" s="18"/>
      <c r="URD1" s="18"/>
      <c r="URE1" s="18"/>
      <c r="URF1" s="18"/>
      <c r="URG1" s="18"/>
      <c r="URH1" s="18"/>
      <c r="URI1" s="18"/>
      <c r="URJ1" s="18"/>
      <c r="URK1" s="18"/>
      <c r="URL1" s="18"/>
      <c r="URM1" s="18"/>
      <c r="URN1" s="18"/>
      <c r="URO1" s="18"/>
      <c r="URP1" s="18"/>
      <c r="URQ1" s="18"/>
      <c r="URR1" s="18"/>
      <c r="URS1" s="18"/>
      <c r="URT1" s="18"/>
      <c r="URU1" s="18"/>
      <c r="URV1" s="18"/>
      <c r="URW1" s="18"/>
      <c r="URX1" s="18"/>
      <c r="URY1" s="18"/>
      <c r="URZ1" s="18"/>
      <c r="USA1" s="18"/>
      <c r="USB1" s="18"/>
      <c r="USC1" s="18"/>
      <c r="USD1" s="18"/>
      <c r="USE1" s="18"/>
      <c r="USF1" s="18"/>
      <c r="USG1" s="18"/>
      <c r="USH1" s="18"/>
      <c r="USI1" s="18"/>
      <c r="USJ1" s="18"/>
      <c r="USK1" s="18"/>
      <c r="USL1" s="18"/>
      <c r="USM1" s="18"/>
      <c r="USN1" s="18"/>
      <c r="USO1" s="18"/>
      <c r="USP1" s="18"/>
      <c r="USQ1" s="18"/>
      <c r="USR1" s="18"/>
      <c r="USS1" s="18"/>
      <c r="UST1" s="18"/>
      <c r="USU1" s="18"/>
      <c r="USV1" s="18"/>
      <c r="USW1" s="18"/>
      <c r="USX1" s="18"/>
      <c r="USY1" s="18"/>
      <c r="USZ1" s="18"/>
      <c r="UTA1" s="18"/>
      <c r="UTB1" s="18"/>
      <c r="UTC1" s="18"/>
      <c r="UTD1" s="18"/>
      <c r="UTE1" s="18"/>
      <c r="UTF1" s="18"/>
      <c r="UTG1" s="18"/>
      <c r="UTH1" s="18"/>
      <c r="UTI1" s="18"/>
      <c r="UTJ1" s="18"/>
      <c r="UTK1" s="18"/>
      <c r="UTL1" s="18"/>
      <c r="UTM1" s="18"/>
      <c r="UTN1" s="18"/>
      <c r="UTO1" s="18"/>
      <c r="UTP1" s="18"/>
      <c r="UTQ1" s="18"/>
      <c r="UTR1" s="18"/>
      <c r="UTS1" s="18"/>
      <c r="UTT1" s="18"/>
      <c r="UTU1" s="18"/>
      <c r="UTV1" s="18"/>
      <c r="UTW1" s="18"/>
      <c r="UTX1" s="18"/>
      <c r="UTY1" s="18"/>
      <c r="UTZ1" s="18"/>
      <c r="UUA1" s="18"/>
      <c r="UUB1" s="18"/>
      <c r="UUC1" s="18"/>
      <c r="UUD1" s="18"/>
      <c r="UUE1" s="18"/>
      <c r="UUF1" s="18"/>
      <c r="UUG1" s="18"/>
      <c r="UUH1" s="18"/>
      <c r="UUI1" s="18"/>
      <c r="UUJ1" s="18"/>
      <c r="UUK1" s="18"/>
      <c r="UUL1" s="18"/>
      <c r="UUM1" s="18"/>
      <c r="UUN1" s="18"/>
      <c r="UUO1" s="18"/>
      <c r="UUP1" s="18"/>
      <c r="UUQ1" s="18"/>
      <c r="UUR1" s="18"/>
      <c r="UUS1" s="18"/>
      <c r="UUT1" s="18"/>
      <c r="UUU1" s="18"/>
      <c r="UUV1" s="18"/>
      <c r="UUW1" s="18"/>
      <c r="UUX1" s="18"/>
      <c r="UUY1" s="18"/>
      <c r="UUZ1" s="18"/>
      <c r="UVA1" s="18"/>
      <c r="UVB1" s="18"/>
      <c r="UVC1" s="18"/>
      <c r="UVD1" s="18"/>
      <c r="UVE1" s="18"/>
      <c r="UVF1" s="18"/>
      <c r="UVG1" s="18"/>
      <c r="UVH1" s="18"/>
      <c r="UVI1" s="18"/>
      <c r="UVJ1" s="18"/>
      <c r="UVK1" s="18"/>
      <c r="UVL1" s="18"/>
      <c r="UVM1" s="18"/>
      <c r="UVN1" s="18"/>
      <c r="UVO1" s="18"/>
      <c r="UVP1" s="18"/>
      <c r="UVQ1" s="18"/>
      <c r="UVR1" s="18"/>
      <c r="UVS1" s="18"/>
      <c r="UVT1" s="18"/>
      <c r="UVU1" s="18"/>
      <c r="UVV1" s="18"/>
      <c r="UVW1" s="18"/>
      <c r="UVX1" s="18"/>
      <c r="UVY1" s="18"/>
      <c r="UVZ1" s="18"/>
      <c r="UWA1" s="18"/>
      <c r="UWB1" s="18"/>
      <c r="UWC1" s="18"/>
      <c r="UWD1" s="18"/>
      <c r="UWE1" s="18"/>
      <c r="UWF1" s="18"/>
      <c r="UWG1" s="18"/>
      <c r="UWH1" s="18"/>
      <c r="UWI1" s="18"/>
      <c r="UWJ1" s="18"/>
      <c r="UWK1" s="18"/>
      <c r="UWL1" s="18"/>
      <c r="UWM1" s="18"/>
      <c r="UWN1" s="18"/>
      <c r="UWO1" s="18"/>
      <c r="UWP1" s="18"/>
      <c r="UWQ1" s="18"/>
      <c r="UWR1" s="18"/>
      <c r="UWS1" s="18"/>
      <c r="UWT1" s="18"/>
      <c r="UWU1" s="18"/>
      <c r="UWV1" s="18"/>
      <c r="UWW1" s="18"/>
      <c r="UWX1" s="18"/>
      <c r="UWY1" s="18"/>
      <c r="UWZ1" s="18"/>
      <c r="UXA1" s="18"/>
      <c r="UXB1" s="18"/>
      <c r="UXC1" s="18"/>
      <c r="UXD1" s="18"/>
      <c r="UXE1" s="18"/>
      <c r="UXF1" s="18"/>
      <c r="UXG1" s="18"/>
      <c r="UXH1" s="18"/>
      <c r="UXI1" s="18"/>
      <c r="UXJ1" s="18"/>
      <c r="UXK1" s="18"/>
      <c r="UXL1" s="18"/>
      <c r="UXM1" s="18"/>
      <c r="UXN1" s="18"/>
      <c r="UXO1" s="18"/>
      <c r="UXP1" s="18"/>
      <c r="UXQ1" s="18"/>
      <c r="UXR1" s="18"/>
      <c r="UXS1" s="18"/>
      <c r="UXT1" s="18"/>
      <c r="UXU1" s="18"/>
      <c r="UXV1" s="18"/>
      <c r="UXW1" s="18"/>
      <c r="UXX1" s="18"/>
      <c r="UXY1" s="18"/>
      <c r="UXZ1" s="18"/>
      <c r="UYA1" s="18"/>
      <c r="UYB1" s="18"/>
      <c r="UYC1" s="18"/>
      <c r="UYD1" s="18"/>
      <c r="UYE1" s="18"/>
      <c r="UYF1" s="18"/>
      <c r="UYG1" s="18"/>
      <c r="UYH1" s="18"/>
      <c r="UYI1" s="18"/>
      <c r="UYJ1" s="18"/>
      <c r="UYK1" s="18"/>
      <c r="UYL1" s="18"/>
      <c r="UYM1" s="18"/>
      <c r="UYN1" s="18"/>
      <c r="UYO1" s="18"/>
      <c r="UYP1" s="18"/>
      <c r="UYQ1" s="18"/>
      <c r="UYR1" s="18"/>
      <c r="UYS1" s="18"/>
      <c r="UYT1" s="18"/>
      <c r="UYU1" s="18"/>
      <c r="UYV1" s="18"/>
      <c r="UYW1" s="18"/>
      <c r="UYX1" s="18"/>
      <c r="UYY1" s="18"/>
      <c r="UYZ1" s="18"/>
      <c r="UZA1" s="18"/>
      <c r="UZB1" s="18"/>
      <c r="UZC1" s="18"/>
      <c r="UZD1" s="18"/>
      <c r="UZE1" s="18"/>
      <c r="UZF1" s="18"/>
      <c r="UZG1" s="18"/>
      <c r="UZH1" s="18"/>
      <c r="UZI1" s="18"/>
      <c r="UZJ1" s="18"/>
      <c r="UZK1" s="18"/>
      <c r="UZL1" s="18"/>
      <c r="UZM1" s="18"/>
      <c r="UZN1" s="18"/>
      <c r="UZO1" s="18"/>
      <c r="UZP1" s="18"/>
      <c r="UZQ1" s="18"/>
      <c r="UZR1" s="18"/>
      <c r="UZS1" s="18"/>
      <c r="UZT1" s="18"/>
      <c r="UZU1" s="18"/>
      <c r="UZV1" s="18"/>
      <c r="UZW1" s="18"/>
      <c r="UZX1" s="18"/>
      <c r="UZY1" s="18"/>
      <c r="UZZ1" s="18"/>
      <c r="VAA1" s="18"/>
      <c r="VAB1" s="18"/>
      <c r="VAC1" s="18"/>
      <c r="VAD1" s="18"/>
      <c r="VAE1" s="18"/>
      <c r="VAF1" s="18"/>
      <c r="VAG1" s="18"/>
      <c r="VAH1" s="18"/>
      <c r="VAI1" s="18"/>
      <c r="VAJ1" s="18"/>
      <c r="VAK1" s="18"/>
      <c r="VAL1" s="18"/>
      <c r="VAM1" s="18"/>
      <c r="VAN1" s="18"/>
      <c r="VAO1" s="18"/>
      <c r="VAP1" s="18"/>
      <c r="VAQ1" s="18"/>
      <c r="VAR1" s="18"/>
      <c r="VAS1" s="18"/>
      <c r="VAT1" s="18"/>
      <c r="VAU1" s="18"/>
      <c r="VAV1" s="18"/>
      <c r="VAW1" s="18"/>
      <c r="VAX1" s="18"/>
      <c r="VAY1" s="18"/>
      <c r="VAZ1" s="18"/>
      <c r="VBA1" s="18"/>
      <c r="VBB1" s="18"/>
      <c r="VBC1" s="18"/>
      <c r="VBD1" s="18"/>
      <c r="VBE1" s="18"/>
      <c r="VBF1" s="18"/>
      <c r="VBG1" s="18"/>
      <c r="VBH1" s="18"/>
      <c r="VBI1" s="18"/>
      <c r="VBJ1" s="18"/>
      <c r="VBK1" s="18"/>
      <c r="VBL1" s="18"/>
      <c r="VBM1" s="18"/>
      <c r="VBN1" s="18"/>
      <c r="VBO1" s="18"/>
      <c r="VBP1" s="18"/>
      <c r="VBQ1" s="18"/>
      <c r="VBR1" s="18"/>
      <c r="VBS1" s="18"/>
      <c r="VBT1" s="18"/>
      <c r="VBU1" s="18"/>
      <c r="VBV1" s="18"/>
      <c r="VBW1" s="18"/>
      <c r="VBX1" s="18"/>
      <c r="VBY1" s="18"/>
      <c r="VBZ1" s="18"/>
      <c r="VCA1" s="18"/>
      <c r="VCB1" s="18"/>
      <c r="VCC1" s="18"/>
      <c r="VCD1" s="18"/>
      <c r="VCE1" s="18"/>
      <c r="VCF1" s="18"/>
      <c r="VCG1" s="18"/>
      <c r="VCH1" s="18"/>
      <c r="VCI1" s="18"/>
      <c r="VCJ1" s="18"/>
      <c r="VCK1" s="18"/>
      <c r="VCL1" s="18"/>
      <c r="VCM1" s="18"/>
      <c r="VCN1" s="18"/>
      <c r="VCO1" s="18"/>
      <c r="VCP1" s="18"/>
      <c r="VCQ1" s="18"/>
      <c r="VCR1" s="18"/>
      <c r="VCS1" s="18"/>
      <c r="VCT1" s="18"/>
      <c r="VCU1" s="18"/>
      <c r="VCV1" s="18"/>
      <c r="VCW1" s="18"/>
      <c r="VCX1" s="18"/>
      <c r="VCY1" s="18"/>
      <c r="VCZ1" s="18"/>
      <c r="VDA1" s="18"/>
      <c r="VDB1" s="18"/>
      <c r="VDC1" s="18"/>
      <c r="VDD1" s="18"/>
      <c r="VDE1" s="18"/>
      <c r="VDF1" s="18"/>
      <c r="VDG1" s="18"/>
      <c r="VDH1" s="18"/>
      <c r="VDI1" s="18"/>
      <c r="VDJ1" s="18"/>
      <c r="VDK1" s="18"/>
      <c r="VDL1" s="18"/>
      <c r="VDM1" s="18"/>
      <c r="VDN1" s="18"/>
      <c r="VDO1" s="18"/>
      <c r="VDP1" s="18"/>
      <c r="VDQ1" s="18"/>
      <c r="VDR1" s="18"/>
      <c r="VDS1" s="18"/>
      <c r="VDT1" s="18"/>
      <c r="VDU1" s="18"/>
      <c r="VDV1" s="18"/>
      <c r="VDW1" s="18"/>
      <c r="VDX1" s="18"/>
      <c r="VDY1" s="18"/>
      <c r="VDZ1" s="18"/>
      <c r="VEA1" s="18"/>
      <c r="VEB1" s="18"/>
      <c r="VEC1" s="18"/>
      <c r="VED1" s="18"/>
      <c r="VEE1" s="18"/>
      <c r="VEF1" s="18"/>
      <c r="VEG1" s="18"/>
      <c r="VEH1" s="18"/>
      <c r="VEI1" s="18"/>
      <c r="VEJ1" s="18"/>
      <c r="VEK1" s="18"/>
      <c r="VEL1" s="18"/>
      <c r="VEM1" s="18"/>
      <c r="VEN1" s="18"/>
      <c r="VEO1" s="18"/>
      <c r="VEP1" s="18"/>
      <c r="VEQ1" s="18"/>
      <c r="VER1" s="18"/>
      <c r="VES1" s="18"/>
      <c r="VET1" s="18"/>
      <c r="VEU1" s="18"/>
      <c r="VEV1" s="18"/>
      <c r="VEW1" s="18"/>
      <c r="VEX1" s="18"/>
      <c r="VEY1" s="18"/>
      <c r="VEZ1" s="18"/>
      <c r="VFA1" s="18"/>
      <c r="VFB1" s="18"/>
      <c r="VFC1" s="18"/>
      <c r="VFD1" s="18"/>
      <c r="VFE1" s="18"/>
      <c r="VFF1" s="18"/>
      <c r="VFG1" s="18"/>
      <c r="VFH1" s="18"/>
      <c r="VFI1" s="18"/>
      <c r="VFJ1" s="18"/>
      <c r="VFK1" s="18"/>
      <c r="VFL1" s="18"/>
      <c r="VFM1" s="18"/>
      <c r="VFN1" s="18"/>
      <c r="VFO1" s="18"/>
      <c r="VFP1" s="18"/>
      <c r="VFQ1" s="18"/>
      <c r="VFR1" s="18"/>
      <c r="VFS1" s="18"/>
      <c r="VFT1" s="18"/>
      <c r="VFU1" s="18"/>
      <c r="VFV1" s="18"/>
      <c r="VFW1" s="18"/>
      <c r="VFX1" s="18"/>
      <c r="VFY1" s="18"/>
      <c r="VFZ1" s="18"/>
      <c r="VGA1" s="18"/>
      <c r="VGB1" s="18"/>
      <c r="VGC1" s="18"/>
      <c r="VGD1" s="18"/>
      <c r="VGE1" s="18"/>
      <c r="VGF1" s="18"/>
      <c r="VGG1" s="18"/>
      <c r="VGH1" s="18"/>
      <c r="VGI1" s="18"/>
      <c r="VGJ1" s="18"/>
      <c r="VGK1" s="18"/>
      <c r="VGL1" s="18"/>
      <c r="VGM1" s="18"/>
      <c r="VGN1" s="18"/>
      <c r="VGO1" s="18"/>
      <c r="VGP1" s="18"/>
      <c r="VGQ1" s="18"/>
      <c r="VGR1" s="18"/>
      <c r="VGS1" s="18"/>
      <c r="VGT1" s="18"/>
      <c r="VGU1" s="18"/>
      <c r="VGV1" s="18"/>
      <c r="VGW1" s="18"/>
      <c r="VGX1" s="18"/>
      <c r="VGY1" s="18"/>
      <c r="VGZ1" s="18"/>
      <c r="VHA1" s="18"/>
      <c r="VHB1" s="18"/>
      <c r="VHC1" s="18"/>
      <c r="VHD1" s="18"/>
      <c r="VHE1" s="18"/>
      <c r="VHF1" s="18"/>
      <c r="VHG1" s="18"/>
      <c r="VHH1" s="18"/>
      <c r="VHI1" s="18"/>
      <c r="VHJ1" s="18"/>
      <c r="VHK1" s="18"/>
      <c r="VHL1" s="18"/>
      <c r="VHM1" s="18"/>
      <c r="VHN1" s="18"/>
      <c r="VHO1" s="18"/>
      <c r="VHP1" s="18"/>
      <c r="VHQ1" s="18"/>
      <c r="VHR1" s="18"/>
      <c r="VHS1" s="18"/>
      <c r="VHT1" s="18"/>
      <c r="VHU1" s="18"/>
      <c r="VHV1" s="18"/>
      <c r="VHW1" s="18"/>
      <c r="VHX1" s="18"/>
      <c r="VHY1" s="18"/>
      <c r="VHZ1" s="18"/>
      <c r="VIA1" s="18"/>
      <c r="VIB1" s="18"/>
      <c r="VIC1" s="18"/>
      <c r="VID1" s="18"/>
      <c r="VIE1" s="18"/>
      <c r="VIF1" s="18"/>
      <c r="VIG1" s="18"/>
      <c r="VIH1" s="18"/>
      <c r="VII1" s="18"/>
      <c r="VIJ1" s="18"/>
      <c r="VIK1" s="18"/>
      <c r="VIL1" s="18"/>
      <c r="VIM1" s="18"/>
      <c r="VIN1" s="18"/>
      <c r="VIO1" s="18"/>
      <c r="VIP1" s="18"/>
      <c r="VIQ1" s="18"/>
      <c r="VIR1" s="18"/>
      <c r="VIS1" s="18"/>
      <c r="VIT1" s="18"/>
      <c r="VIU1" s="18"/>
      <c r="VIV1" s="18"/>
      <c r="VIW1" s="18"/>
      <c r="VIX1" s="18"/>
      <c r="VIY1" s="18"/>
      <c r="VIZ1" s="18"/>
      <c r="VJA1" s="18"/>
      <c r="VJB1" s="18"/>
      <c r="VJC1" s="18"/>
      <c r="VJD1" s="18"/>
      <c r="VJE1" s="18"/>
      <c r="VJF1" s="18"/>
      <c r="VJG1" s="18"/>
      <c r="VJH1" s="18"/>
      <c r="VJI1" s="18"/>
      <c r="VJJ1" s="18"/>
      <c r="VJK1" s="18"/>
      <c r="VJL1" s="18"/>
      <c r="VJM1" s="18"/>
      <c r="VJN1" s="18"/>
      <c r="VJO1" s="18"/>
      <c r="VJP1" s="18"/>
      <c r="VJQ1" s="18"/>
      <c r="VJR1" s="18"/>
      <c r="VJS1" s="18"/>
      <c r="VJT1" s="18"/>
      <c r="VJU1" s="18"/>
      <c r="VJV1" s="18"/>
      <c r="VJW1" s="18"/>
      <c r="VJX1" s="18"/>
      <c r="VJY1" s="18"/>
      <c r="VJZ1" s="18"/>
      <c r="VKA1" s="18"/>
      <c r="VKB1" s="18"/>
      <c r="VKC1" s="18"/>
      <c r="VKD1" s="18"/>
      <c r="VKE1" s="18"/>
      <c r="VKF1" s="18"/>
      <c r="VKG1" s="18"/>
      <c r="VKH1" s="18"/>
      <c r="VKI1" s="18"/>
      <c r="VKJ1" s="18"/>
      <c r="VKK1" s="18"/>
      <c r="VKL1" s="18"/>
      <c r="VKM1" s="18"/>
      <c r="VKN1" s="18"/>
      <c r="VKO1" s="18"/>
      <c r="VKP1" s="18"/>
      <c r="VKQ1" s="18"/>
      <c r="VKR1" s="18"/>
      <c r="VKS1" s="18"/>
      <c r="VKT1" s="18"/>
      <c r="VKU1" s="18"/>
      <c r="VKV1" s="18"/>
      <c r="VKW1" s="18"/>
      <c r="VKX1" s="18"/>
      <c r="VKY1" s="18"/>
      <c r="VKZ1" s="18"/>
      <c r="VLA1" s="18"/>
      <c r="VLB1" s="18"/>
      <c r="VLC1" s="18"/>
      <c r="VLD1" s="18"/>
      <c r="VLE1" s="18"/>
      <c r="VLF1" s="18"/>
      <c r="VLG1" s="18"/>
      <c r="VLH1" s="18"/>
      <c r="VLI1" s="18"/>
      <c r="VLJ1" s="18"/>
      <c r="VLK1" s="18"/>
      <c r="VLL1" s="18"/>
      <c r="VLM1" s="18"/>
      <c r="VLN1" s="18"/>
      <c r="VLO1" s="18"/>
      <c r="VLP1" s="18"/>
      <c r="VLQ1" s="18"/>
      <c r="VLR1" s="18"/>
      <c r="VLS1" s="18"/>
      <c r="VLT1" s="18"/>
      <c r="VLU1" s="18"/>
      <c r="VLV1" s="18"/>
      <c r="VLW1" s="18"/>
      <c r="VLX1" s="18"/>
      <c r="VLY1" s="18"/>
      <c r="VLZ1" s="18"/>
      <c r="VMA1" s="18"/>
      <c r="VMB1" s="18"/>
      <c r="VMC1" s="18"/>
      <c r="VMD1" s="18"/>
      <c r="VME1" s="18"/>
      <c r="VMF1" s="18"/>
      <c r="VMG1" s="18"/>
      <c r="VMH1" s="18"/>
      <c r="VMI1" s="18"/>
      <c r="VMJ1" s="18"/>
      <c r="VMK1" s="18"/>
      <c r="VML1" s="18"/>
      <c r="VMM1" s="18"/>
      <c r="VMN1" s="18"/>
      <c r="VMO1" s="18"/>
      <c r="VMP1" s="18"/>
      <c r="VMQ1" s="18"/>
      <c r="VMR1" s="18"/>
      <c r="VMS1" s="18"/>
      <c r="VMT1" s="18"/>
      <c r="VMU1" s="18"/>
      <c r="VMV1" s="18"/>
      <c r="VMW1" s="18"/>
      <c r="VMX1" s="18"/>
      <c r="VMY1" s="18"/>
      <c r="VMZ1" s="18"/>
      <c r="VNA1" s="18"/>
      <c r="VNB1" s="18"/>
      <c r="VNC1" s="18"/>
      <c r="VND1" s="18"/>
      <c r="VNE1" s="18"/>
      <c r="VNF1" s="18"/>
      <c r="VNG1" s="18"/>
      <c r="VNH1" s="18"/>
      <c r="VNI1" s="18"/>
      <c r="VNJ1" s="18"/>
      <c r="VNK1" s="18"/>
      <c r="VNL1" s="18"/>
      <c r="VNM1" s="18"/>
      <c r="VNN1" s="18"/>
      <c r="VNO1" s="18"/>
      <c r="VNP1" s="18"/>
      <c r="VNQ1" s="18"/>
      <c r="VNR1" s="18"/>
      <c r="VNS1" s="18"/>
      <c r="VNT1" s="18"/>
      <c r="VNU1" s="18"/>
      <c r="VNV1" s="18"/>
      <c r="VNW1" s="18"/>
      <c r="VNX1" s="18"/>
      <c r="VNY1" s="18"/>
      <c r="VNZ1" s="18"/>
      <c r="VOA1" s="18"/>
      <c r="VOB1" s="18"/>
      <c r="VOC1" s="18"/>
      <c r="VOD1" s="18"/>
      <c r="VOE1" s="18"/>
      <c r="VOF1" s="18"/>
      <c r="VOG1" s="18"/>
      <c r="VOH1" s="18"/>
      <c r="VOI1" s="18"/>
      <c r="VOJ1" s="18"/>
      <c r="VOK1" s="18"/>
      <c r="VOL1" s="18"/>
      <c r="VOM1" s="18"/>
      <c r="VON1" s="18"/>
      <c r="VOO1" s="18"/>
      <c r="VOP1" s="18"/>
      <c r="VOQ1" s="18"/>
      <c r="VOR1" s="18"/>
      <c r="VOS1" s="18"/>
      <c r="VOT1" s="18"/>
      <c r="VOU1" s="18"/>
      <c r="VOV1" s="18"/>
      <c r="VOW1" s="18"/>
      <c r="VOX1" s="18"/>
      <c r="VOY1" s="18"/>
      <c r="VOZ1" s="18"/>
      <c r="VPA1" s="18"/>
      <c r="VPB1" s="18"/>
      <c r="VPC1" s="18"/>
      <c r="VPD1" s="18"/>
      <c r="VPE1" s="18"/>
      <c r="VPF1" s="18"/>
      <c r="VPG1" s="18"/>
      <c r="VPH1" s="18"/>
      <c r="VPI1" s="18"/>
      <c r="VPJ1" s="18"/>
      <c r="VPK1" s="18"/>
      <c r="VPL1" s="18"/>
      <c r="VPM1" s="18"/>
      <c r="VPN1" s="18"/>
      <c r="VPO1" s="18"/>
      <c r="VPP1" s="18"/>
      <c r="VPQ1" s="18"/>
      <c r="VPR1" s="18"/>
      <c r="VPS1" s="18"/>
      <c r="VPT1" s="18"/>
      <c r="VPU1" s="18"/>
      <c r="VPV1" s="18"/>
      <c r="VPW1" s="18"/>
      <c r="VPX1" s="18"/>
      <c r="VPY1" s="18"/>
      <c r="VPZ1" s="18"/>
      <c r="VQA1" s="18"/>
      <c r="VQB1" s="18"/>
      <c r="VQC1" s="18"/>
      <c r="VQD1" s="18"/>
      <c r="VQE1" s="18"/>
      <c r="VQF1" s="18"/>
      <c r="VQG1" s="18"/>
      <c r="VQH1" s="18"/>
      <c r="VQI1" s="18"/>
      <c r="VQJ1" s="18"/>
      <c r="VQK1" s="18"/>
      <c r="VQL1" s="18"/>
      <c r="VQM1" s="18"/>
      <c r="VQN1" s="18"/>
      <c r="VQO1" s="18"/>
      <c r="VQP1" s="18"/>
      <c r="VQQ1" s="18"/>
      <c r="VQR1" s="18"/>
      <c r="VQS1" s="18"/>
      <c r="VQT1" s="18"/>
      <c r="VQU1" s="18"/>
      <c r="VQV1" s="18"/>
      <c r="VQW1" s="18"/>
      <c r="VQX1" s="18"/>
      <c r="VQY1" s="18"/>
      <c r="VQZ1" s="18"/>
      <c r="VRA1" s="18"/>
      <c r="VRB1" s="18"/>
      <c r="VRC1" s="18"/>
      <c r="VRD1" s="18"/>
      <c r="VRE1" s="18"/>
      <c r="VRF1" s="18"/>
      <c r="VRG1" s="18"/>
      <c r="VRH1" s="18"/>
      <c r="VRI1" s="18"/>
      <c r="VRJ1" s="18"/>
      <c r="VRK1" s="18"/>
      <c r="VRL1" s="18"/>
      <c r="VRM1" s="18"/>
      <c r="VRN1" s="18"/>
      <c r="VRO1" s="18"/>
      <c r="VRP1" s="18"/>
      <c r="VRQ1" s="18"/>
      <c r="VRR1" s="18"/>
      <c r="VRS1" s="18"/>
      <c r="VRT1" s="18"/>
      <c r="VRU1" s="18"/>
      <c r="VRV1" s="18"/>
      <c r="VRW1" s="18"/>
      <c r="VRX1" s="18"/>
      <c r="VRY1" s="18"/>
      <c r="VRZ1" s="18"/>
      <c r="VSA1" s="18"/>
      <c r="VSB1" s="18"/>
      <c r="VSC1" s="18"/>
      <c r="VSD1" s="18"/>
      <c r="VSE1" s="18"/>
      <c r="VSF1" s="18"/>
      <c r="VSG1" s="18"/>
      <c r="VSH1" s="18"/>
      <c r="VSI1" s="18"/>
      <c r="VSJ1" s="18"/>
      <c r="VSK1" s="18"/>
      <c r="VSL1" s="18"/>
      <c r="VSM1" s="18"/>
      <c r="VSN1" s="18"/>
      <c r="VSO1" s="18"/>
      <c r="VSP1" s="18"/>
      <c r="VSQ1" s="18"/>
      <c r="VSR1" s="18"/>
      <c r="VSS1" s="18"/>
      <c r="VST1" s="18"/>
      <c r="VSU1" s="18"/>
      <c r="VSV1" s="18"/>
      <c r="VSW1" s="18"/>
      <c r="VSX1" s="18"/>
      <c r="VSY1" s="18"/>
      <c r="VSZ1" s="18"/>
      <c r="VTA1" s="18"/>
      <c r="VTB1" s="18"/>
      <c r="VTC1" s="18"/>
      <c r="VTD1" s="18"/>
      <c r="VTE1" s="18"/>
      <c r="VTF1" s="18"/>
      <c r="VTG1" s="18"/>
      <c r="VTH1" s="18"/>
      <c r="VTI1" s="18"/>
      <c r="VTJ1" s="18"/>
      <c r="VTK1" s="18"/>
      <c r="VTL1" s="18"/>
      <c r="VTM1" s="18"/>
      <c r="VTN1" s="18"/>
      <c r="VTO1" s="18"/>
      <c r="VTP1" s="18"/>
      <c r="VTQ1" s="18"/>
      <c r="VTR1" s="18"/>
      <c r="VTS1" s="18"/>
      <c r="VTT1" s="18"/>
      <c r="VTU1" s="18"/>
      <c r="VTV1" s="18"/>
      <c r="VTW1" s="18"/>
      <c r="VTX1" s="18"/>
      <c r="VTY1" s="18"/>
      <c r="VTZ1" s="18"/>
      <c r="VUA1" s="18"/>
      <c r="VUB1" s="18"/>
      <c r="VUC1" s="18"/>
      <c r="VUD1" s="18"/>
      <c r="VUE1" s="18"/>
      <c r="VUF1" s="18"/>
      <c r="VUG1" s="18"/>
      <c r="VUH1" s="18"/>
      <c r="VUI1" s="18"/>
      <c r="VUJ1" s="18"/>
      <c r="VUK1" s="18"/>
      <c r="VUL1" s="18"/>
      <c r="VUM1" s="18"/>
      <c r="VUN1" s="18"/>
      <c r="VUO1" s="18"/>
      <c r="VUP1" s="18"/>
      <c r="VUQ1" s="18"/>
      <c r="VUR1" s="18"/>
      <c r="VUS1" s="18"/>
      <c r="VUT1" s="18"/>
      <c r="VUU1" s="18"/>
      <c r="VUV1" s="18"/>
      <c r="VUW1" s="18"/>
      <c r="VUX1" s="18"/>
      <c r="VUY1" s="18"/>
      <c r="VUZ1" s="18"/>
      <c r="VVA1" s="18"/>
      <c r="VVB1" s="18"/>
      <c r="VVC1" s="18"/>
      <c r="VVD1" s="18"/>
      <c r="VVE1" s="18"/>
      <c r="VVF1" s="18"/>
      <c r="VVG1" s="18"/>
      <c r="VVH1" s="18"/>
      <c r="VVI1" s="18"/>
      <c r="VVJ1" s="18"/>
      <c r="VVK1" s="18"/>
      <c r="VVL1" s="18"/>
      <c r="VVM1" s="18"/>
      <c r="VVN1" s="18"/>
      <c r="VVO1" s="18"/>
      <c r="VVP1" s="18"/>
      <c r="VVQ1" s="18"/>
      <c r="VVR1" s="18"/>
      <c r="VVS1" s="18"/>
      <c r="VVT1" s="18"/>
      <c r="VVU1" s="18"/>
      <c r="VVV1" s="18"/>
      <c r="VVW1" s="18"/>
      <c r="VVX1" s="18"/>
      <c r="VVY1" s="18"/>
      <c r="VVZ1" s="18"/>
      <c r="VWA1" s="18"/>
      <c r="VWB1" s="18"/>
      <c r="VWC1" s="18"/>
      <c r="VWD1" s="18"/>
      <c r="VWE1" s="18"/>
      <c r="VWF1" s="18"/>
      <c r="VWG1" s="18"/>
      <c r="VWH1" s="18"/>
      <c r="VWI1" s="18"/>
      <c r="VWJ1" s="18"/>
      <c r="VWK1" s="18"/>
      <c r="VWL1" s="18"/>
      <c r="VWM1" s="18"/>
      <c r="VWN1" s="18"/>
      <c r="VWO1" s="18"/>
      <c r="VWP1" s="18"/>
      <c r="VWQ1" s="18"/>
      <c r="VWR1" s="18"/>
      <c r="VWS1" s="18"/>
      <c r="VWT1" s="18"/>
      <c r="VWU1" s="18"/>
      <c r="VWV1" s="18"/>
      <c r="VWW1" s="18"/>
      <c r="VWX1" s="18"/>
      <c r="VWY1" s="18"/>
      <c r="VWZ1" s="18"/>
      <c r="VXA1" s="18"/>
      <c r="VXB1" s="18"/>
      <c r="VXC1" s="18"/>
      <c r="VXD1" s="18"/>
      <c r="VXE1" s="18"/>
      <c r="VXF1" s="18"/>
      <c r="VXG1" s="18"/>
      <c r="VXH1" s="18"/>
      <c r="VXI1" s="18"/>
      <c r="VXJ1" s="18"/>
      <c r="VXK1" s="18"/>
      <c r="VXL1" s="18"/>
      <c r="VXM1" s="18"/>
      <c r="VXN1" s="18"/>
      <c r="VXO1" s="18"/>
      <c r="VXP1" s="18"/>
      <c r="VXQ1" s="18"/>
      <c r="VXR1" s="18"/>
      <c r="VXS1" s="18"/>
      <c r="VXT1" s="18"/>
      <c r="VXU1" s="18"/>
      <c r="VXV1" s="18"/>
      <c r="VXW1" s="18"/>
      <c r="VXX1" s="18"/>
      <c r="VXY1" s="18"/>
      <c r="VXZ1" s="18"/>
      <c r="VYA1" s="18"/>
      <c r="VYB1" s="18"/>
      <c r="VYC1" s="18"/>
      <c r="VYD1" s="18"/>
      <c r="VYE1" s="18"/>
      <c r="VYF1" s="18"/>
      <c r="VYG1" s="18"/>
      <c r="VYH1" s="18"/>
      <c r="VYI1" s="18"/>
      <c r="VYJ1" s="18"/>
      <c r="VYK1" s="18"/>
      <c r="VYL1" s="18"/>
      <c r="VYM1" s="18"/>
      <c r="VYN1" s="18"/>
      <c r="VYO1" s="18"/>
      <c r="VYP1" s="18"/>
      <c r="VYQ1" s="18"/>
      <c r="VYR1" s="18"/>
      <c r="VYS1" s="18"/>
      <c r="VYT1" s="18"/>
      <c r="VYU1" s="18"/>
      <c r="VYV1" s="18"/>
      <c r="VYW1" s="18"/>
      <c r="VYX1" s="18"/>
      <c r="VYY1" s="18"/>
      <c r="VYZ1" s="18"/>
      <c r="VZA1" s="18"/>
      <c r="VZB1" s="18"/>
      <c r="VZC1" s="18"/>
      <c r="VZD1" s="18"/>
      <c r="VZE1" s="18"/>
      <c r="VZF1" s="18"/>
      <c r="VZG1" s="18"/>
      <c r="VZH1" s="18"/>
      <c r="VZI1" s="18"/>
      <c r="VZJ1" s="18"/>
      <c r="VZK1" s="18"/>
      <c r="VZL1" s="18"/>
      <c r="VZM1" s="18"/>
      <c r="VZN1" s="18"/>
      <c r="VZO1" s="18"/>
      <c r="VZP1" s="18"/>
      <c r="VZQ1" s="18"/>
      <c r="VZR1" s="18"/>
      <c r="VZS1" s="18"/>
      <c r="VZT1" s="18"/>
      <c r="VZU1" s="18"/>
      <c r="VZV1" s="18"/>
      <c r="VZW1" s="18"/>
      <c r="VZX1" s="18"/>
      <c r="VZY1" s="18"/>
      <c r="VZZ1" s="18"/>
      <c r="WAA1" s="18"/>
      <c r="WAB1" s="18"/>
      <c r="WAC1" s="18"/>
      <c r="WAD1" s="18"/>
      <c r="WAE1" s="18"/>
      <c r="WAF1" s="18"/>
      <c r="WAG1" s="18"/>
      <c r="WAH1" s="18"/>
      <c r="WAI1" s="18"/>
      <c r="WAJ1" s="18"/>
      <c r="WAK1" s="18"/>
      <c r="WAL1" s="18"/>
      <c r="WAM1" s="18"/>
      <c r="WAN1" s="18"/>
      <c r="WAO1" s="18"/>
      <c r="WAP1" s="18"/>
      <c r="WAQ1" s="18"/>
      <c r="WAR1" s="18"/>
      <c r="WAS1" s="18"/>
      <c r="WAT1" s="18"/>
      <c r="WAU1" s="18"/>
      <c r="WAV1" s="18"/>
      <c r="WAW1" s="18"/>
      <c r="WAX1" s="18"/>
      <c r="WAY1" s="18"/>
      <c r="WAZ1" s="18"/>
      <c r="WBA1" s="18"/>
      <c r="WBB1" s="18"/>
      <c r="WBC1" s="18"/>
      <c r="WBD1" s="18"/>
      <c r="WBE1" s="18"/>
      <c r="WBF1" s="18"/>
      <c r="WBG1" s="18"/>
      <c r="WBH1" s="18"/>
      <c r="WBI1" s="18"/>
      <c r="WBJ1" s="18"/>
      <c r="WBK1" s="18"/>
      <c r="WBL1" s="18"/>
      <c r="WBM1" s="18"/>
      <c r="WBN1" s="18"/>
      <c r="WBO1" s="18"/>
      <c r="WBP1" s="18"/>
      <c r="WBQ1" s="18"/>
      <c r="WBR1" s="18"/>
      <c r="WBS1" s="18"/>
      <c r="WBT1" s="18"/>
      <c r="WBU1" s="18"/>
      <c r="WBV1" s="18"/>
      <c r="WBW1" s="18"/>
      <c r="WBX1" s="18"/>
      <c r="WBY1" s="18"/>
      <c r="WBZ1" s="18"/>
      <c r="WCA1" s="18"/>
      <c r="WCB1" s="18"/>
      <c r="WCC1" s="18"/>
      <c r="WCD1" s="18"/>
      <c r="WCE1" s="18"/>
      <c r="WCF1" s="18"/>
      <c r="WCG1" s="18"/>
      <c r="WCH1" s="18"/>
      <c r="WCI1" s="18"/>
      <c r="WCJ1" s="18"/>
      <c r="WCK1" s="18"/>
      <c r="WCL1" s="18"/>
      <c r="WCM1" s="18"/>
      <c r="WCN1" s="18"/>
      <c r="WCO1" s="18"/>
      <c r="WCP1" s="18"/>
      <c r="WCQ1" s="18"/>
      <c r="WCR1" s="18"/>
      <c r="WCS1" s="18"/>
      <c r="WCT1" s="18"/>
      <c r="WCU1" s="18"/>
      <c r="WCV1" s="18"/>
      <c r="WCW1" s="18"/>
      <c r="WCX1" s="18"/>
      <c r="WCY1" s="18"/>
      <c r="WCZ1" s="18"/>
      <c r="WDA1" s="18"/>
      <c r="WDB1" s="18"/>
      <c r="WDC1" s="18"/>
      <c r="WDD1" s="18"/>
      <c r="WDE1" s="18"/>
      <c r="WDF1" s="18"/>
      <c r="WDG1" s="18"/>
      <c r="WDH1" s="18"/>
      <c r="WDI1" s="18"/>
      <c r="WDJ1" s="18"/>
      <c r="WDK1" s="18"/>
      <c r="WDL1" s="18"/>
      <c r="WDM1" s="18"/>
      <c r="WDN1" s="18"/>
      <c r="WDO1" s="18"/>
      <c r="WDP1" s="18"/>
      <c r="WDQ1" s="18"/>
      <c r="WDR1" s="18"/>
      <c r="WDS1" s="18"/>
      <c r="WDT1" s="18"/>
      <c r="WDU1" s="18"/>
      <c r="WDV1" s="18"/>
      <c r="WDW1" s="18"/>
      <c r="WDX1" s="18"/>
      <c r="WDY1" s="18"/>
      <c r="WDZ1" s="18"/>
      <c r="WEA1" s="18"/>
      <c r="WEB1" s="18"/>
      <c r="WEC1" s="18"/>
      <c r="WED1" s="18"/>
      <c r="WEE1" s="18"/>
      <c r="WEF1" s="18"/>
      <c r="WEG1" s="18"/>
      <c r="WEH1" s="18"/>
      <c r="WEI1" s="18"/>
      <c r="WEJ1" s="18"/>
      <c r="WEK1" s="18"/>
      <c r="WEL1" s="18"/>
      <c r="WEM1" s="18"/>
      <c r="WEN1" s="18"/>
      <c r="WEO1" s="18"/>
      <c r="WEP1" s="18"/>
      <c r="WEQ1" s="18"/>
      <c r="WER1" s="18"/>
      <c r="WES1" s="18"/>
      <c r="WET1" s="18"/>
      <c r="WEU1" s="18"/>
      <c r="WEV1" s="18"/>
      <c r="WEW1" s="18"/>
      <c r="WEX1" s="18"/>
      <c r="WEY1" s="18"/>
      <c r="WEZ1" s="18"/>
      <c r="WFA1" s="18"/>
      <c r="WFB1" s="18"/>
      <c r="WFC1" s="18"/>
      <c r="WFD1" s="18"/>
      <c r="WFE1" s="18"/>
      <c r="WFF1" s="18"/>
      <c r="WFG1" s="18"/>
      <c r="WFH1" s="18"/>
      <c r="WFI1" s="18"/>
      <c r="WFJ1" s="18"/>
      <c r="WFK1" s="18"/>
      <c r="WFL1" s="18"/>
      <c r="WFM1" s="18"/>
      <c r="WFN1" s="18"/>
      <c r="WFO1" s="18"/>
      <c r="WFP1" s="18"/>
      <c r="WFQ1" s="18"/>
      <c r="WFR1" s="18"/>
      <c r="WFS1" s="18"/>
      <c r="WFT1" s="18"/>
      <c r="WFU1" s="18"/>
      <c r="WFV1" s="18"/>
      <c r="WFW1" s="18"/>
      <c r="WFX1" s="18"/>
      <c r="WFY1" s="18"/>
      <c r="WFZ1" s="18"/>
      <c r="WGA1" s="18"/>
      <c r="WGB1" s="18"/>
      <c r="WGC1" s="18"/>
      <c r="WGD1" s="18"/>
      <c r="WGE1" s="18"/>
      <c r="WGF1" s="18"/>
      <c r="WGG1" s="18"/>
      <c r="WGH1" s="18"/>
      <c r="WGI1" s="18"/>
      <c r="WGJ1" s="18"/>
      <c r="WGK1" s="18"/>
      <c r="WGL1" s="18"/>
      <c r="WGM1" s="18"/>
      <c r="WGN1" s="18"/>
      <c r="WGO1" s="18"/>
      <c r="WGP1" s="18"/>
      <c r="WGQ1" s="18"/>
      <c r="WGR1" s="18"/>
      <c r="WGS1" s="18"/>
      <c r="WGT1" s="18"/>
      <c r="WGU1" s="18"/>
      <c r="WGV1" s="18"/>
      <c r="WGW1" s="18"/>
      <c r="WGX1" s="18"/>
      <c r="WGY1" s="18"/>
      <c r="WGZ1" s="18"/>
      <c r="WHA1" s="18"/>
      <c r="WHB1" s="18"/>
      <c r="WHC1" s="18"/>
      <c r="WHD1" s="18"/>
      <c r="WHE1" s="18"/>
      <c r="WHF1" s="18"/>
      <c r="WHG1" s="18"/>
      <c r="WHH1" s="18"/>
      <c r="WHI1" s="18"/>
      <c r="WHJ1" s="18"/>
      <c r="WHK1" s="18"/>
      <c r="WHL1" s="18"/>
      <c r="WHM1" s="18"/>
      <c r="WHN1" s="18"/>
      <c r="WHO1" s="18"/>
      <c r="WHP1" s="18"/>
      <c r="WHQ1" s="18"/>
      <c r="WHR1" s="18"/>
      <c r="WHS1" s="18"/>
      <c r="WHT1" s="18"/>
      <c r="WHU1" s="18"/>
      <c r="WHV1" s="18"/>
      <c r="WHW1" s="18"/>
      <c r="WHX1" s="18"/>
      <c r="WHY1" s="18"/>
      <c r="WHZ1" s="18"/>
      <c r="WIA1" s="18"/>
      <c r="WIB1" s="18"/>
      <c r="WIC1" s="18"/>
      <c r="WID1" s="18"/>
      <c r="WIE1" s="18"/>
      <c r="WIF1" s="18"/>
      <c r="WIG1" s="18"/>
      <c r="WIH1" s="18"/>
      <c r="WII1" s="18"/>
      <c r="WIJ1" s="18"/>
      <c r="WIK1" s="18"/>
      <c r="WIL1" s="18"/>
      <c r="WIM1" s="18"/>
      <c r="WIN1" s="18"/>
      <c r="WIO1" s="18"/>
      <c r="WIP1" s="18"/>
      <c r="WIQ1" s="18"/>
      <c r="WIR1" s="18"/>
      <c r="WIS1" s="18"/>
      <c r="WIT1" s="18"/>
      <c r="WIU1" s="18"/>
      <c r="WIV1" s="18"/>
      <c r="WIW1" s="18"/>
      <c r="WIX1" s="18"/>
      <c r="WIY1" s="18"/>
      <c r="WIZ1" s="18"/>
      <c r="WJA1" s="18"/>
      <c r="WJB1" s="18"/>
      <c r="WJC1" s="18"/>
      <c r="WJD1" s="18"/>
      <c r="WJE1" s="18"/>
      <c r="WJF1" s="18"/>
      <c r="WJG1" s="18"/>
      <c r="WJH1" s="18"/>
      <c r="WJI1" s="18"/>
      <c r="WJJ1" s="18"/>
      <c r="WJK1" s="18"/>
      <c r="WJL1" s="18"/>
      <c r="WJM1" s="18"/>
      <c r="WJN1" s="18"/>
      <c r="WJO1" s="18"/>
      <c r="WJP1" s="18"/>
      <c r="WJQ1" s="18"/>
      <c r="WJR1" s="18"/>
      <c r="WJS1" s="18"/>
      <c r="WJT1" s="18"/>
      <c r="WJU1" s="18"/>
      <c r="WJV1" s="18"/>
      <c r="WJW1" s="18"/>
      <c r="WJX1" s="18"/>
      <c r="WJY1" s="18"/>
      <c r="WJZ1" s="18"/>
      <c r="WKA1" s="18"/>
      <c r="WKB1" s="18"/>
      <c r="WKC1" s="18"/>
      <c r="WKD1" s="18"/>
      <c r="WKE1" s="18"/>
      <c r="WKF1" s="18"/>
      <c r="WKG1" s="18"/>
      <c r="WKH1" s="18"/>
      <c r="WKI1" s="18"/>
      <c r="WKJ1" s="18"/>
      <c r="WKK1" s="18"/>
      <c r="WKL1" s="18"/>
      <c r="WKM1" s="18"/>
      <c r="WKN1" s="18"/>
      <c r="WKO1" s="18"/>
      <c r="WKP1" s="18"/>
      <c r="WKQ1" s="18"/>
      <c r="WKR1" s="18"/>
      <c r="WKS1" s="18"/>
      <c r="WKT1" s="18"/>
      <c r="WKU1" s="18"/>
      <c r="WKV1" s="18"/>
      <c r="WKW1" s="18"/>
      <c r="WKX1" s="18"/>
      <c r="WKY1" s="18"/>
      <c r="WKZ1" s="18"/>
      <c r="WLA1" s="18"/>
      <c r="WLB1" s="18"/>
      <c r="WLC1" s="18"/>
      <c r="WLD1" s="18"/>
      <c r="WLE1" s="18"/>
      <c r="WLF1" s="18"/>
      <c r="WLG1" s="18"/>
      <c r="WLH1" s="18"/>
      <c r="WLI1" s="18"/>
      <c r="WLJ1" s="18"/>
      <c r="WLK1" s="18"/>
      <c r="WLL1" s="18"/>
      <c r="WLM1" s="18"/>
      <c r="WLN1" s="18"/>
      <c r="WLO1" s="18"/>
      <c r="WLP1" s="18"/>
      <c r="WLQ1" s="18"/>
      <c r="WLR1" s="18"/>
      <c r="WLS1" s="18"/>
      <c r="WLT1" s="18"/>
      <c r="WLU1" s="18"/>
      <c r="WLV1" s="18"/>
      <c r="WLW1" s="18"/>
      <c r="WLX1" s="18"/>
      <c r="WLY1" s="18"/>
      <c r="WLZ1" s="18"/>
      <c r="WMA1" s="18"/>
      <c r="WMB1" s="18"/>
      <c r="WMC1" s="18"/>
      <c r="WMD1" s="18"/>
      <c r="WME1" s="18"/>
      <c r="WMF1" s="18"/>
      <c r="WMG1" s="18"/>
      <c r="WMH1" s="18"/>
      <c r="WMI1" s="18"/>
      <c r="WMJ1" s="18"/>
      <c r="WMK1" s="18"/>
      <c r="WML1" s="18"/>
      <c r="WMM1" s="18"/>
      <c r="WMN1" s="18"/>
      <c r="WMO1" s="18"/>
      <c r="WMP1" s="18"/>
      <c r="WMQ1" s="18"/>
      <c r="WMR1" s="18"/>
      <c r="WMS1" s="18"/>
      <c r="WMT1" s="18"/>
      <c r="WMU1" s="18"/>
      <c r="WMV1" s="18"/>
      <c r="WMW1" s="18"/>
      <c r="WMX1" s="18"/>
      <c r="WMY1" s="18"/>
      <c r="WMZ1" s="18"/>
      <c r="WNA1" s="18"/>
      <c r="WNB1" s="18"/>
      <c r="WNC1" s="18"/>
      <c r="WND1" s="18"/>
      <c r="WNE1" s="18"/>
      <c r="WNF1" s="18"/>
      <c r="WNG1" s="18"/>
      <c r="WNH1" s="18"/>
      <c r="WNI1" s="18"/>
      <c r="WNJ1" s="18"/>
      <c r="WNK1" s="18"/>
      <c r="WNL1" s="18"/>
      <c r="WNM1" s="18"/>
      <c r="WNN1" s="18"/>
      <c r="WNO1" s="18"/>
      <c r="WNP1" s="18"/>
      <c r="WNQ1" s="18"/>
      <c r="WNR1" s="18"/>
      <c r="WNS1" s="18"/>
      <c r="WNT1" s="18"/>
      <c r="WNU1" s="18"/>
      <c r="WNV1" s="18"/>
      <c r="WNW1" s="18"/>
      <c r="WNX1" s="18"/>
      <c r="WNY1" s="18"/>
      <c r="WNZ1" s="18"/>
      <c r="WOA1" s="18"/>
      <c r="WOB1" s="18"/>
      <c r="WOC1" s="18"/>
      <c r="WOD1" s="18"/>
      <c r="WOE1" s="18"/>
      <c r="WOF1" s="18"/>
      <c r="WOG1" s="18"/>
      <c r="WOH1" s="18"/>
      <c r="WOI1" s="18"/>
      <c r="WOJ1" s="18"/>
      <c r="WOK1" s="18"/>
      <c r="WOL1" s="18"/>
      <c r="WOM1" s="18"/>
      <c r="WON1" s="18"/>
      <c r="WOO1" s="18"/>
      <c r="WOP1" s="18"/>
      <c r="WOQ1" s="18"/>
      <c r="WOR1" s="18"/>
      <c r="WOS1" s="18"/>
      <c r="WOT1" s="18"/>
      <c r="WOU1" s="18"/>
      <c r="WOV1" s="18"/>
      <c r="WOW1" s="18"/>
      <c r="WOX1" s="18"/>
      <c r="WOY1" s="18"/>
      <c r="WOZ1" s="18"/>
      <c r="WPA1" s="18"/>
      <c r="WPB1" s="18"/>
      <c r="WPC1" s="18"/>
      <c r="WPD1" s="18"/>
      <c r="WPE1" s="18"/>
      <c r="WPF1" s="18"/>
      <c r="WPG1" s="18"/>
      <c r="WPH1" s="18"/>
      <c r="WPI1" s="18"/>
      <c r="WPJ1" s="18"/>
      <c r="WPK1" s="18"/>
      <c r="WPL1" s="18"/>
      <c r="WPM1" s="18"/>
      <c r="WPN1" s="18"/>
      <c r="WPO1" s="18"/>
      <c r="WPP1" s="18"/>
      <c r="WPQ1" s="18"/>
      <c r="WPR1" s="18"/>
      <c r="WPS1" s="18"/>
      <c r="WPT1" s="18"/>
      <c r="WPU1" s="18"/>
      <c r="WPV1" s="18"/>
      <c r="WPW1" s="18"/>
      <c r="WPX1" s="18"/>
      <c r="WPY1" s="18"/>
      <c r="WPZ1" s="18"/>
      <c r="WQA1" s="18"/>
      <c r="WQB1" s="18"/>
      <c r="WQC1" s="18"/>
      <c r="WQD1" s="18"/>
      <c r="WQE1" s="18"/>
      <c r="WQF1" s="18"/>
      <c r="WQG1" s="18"/>
      <c r="WQH1" s="18"/>
      <c r="WQI1" s="18"/>
      <c r="WQJ1" s="18"/>
      <c r="WQK1" s="18"/>
      <c r="WQL1" s="18"/>
      <c r="WQM1" s="18"/>
      <c r="WQN1" s="18"/>
      <c r="WQO1" s="18"/>
      <c r="WQP1" s="18"/>
      <c r="WQQ1" s="18"/>
      <c r="WQR1" s="18"/>
      <c r="WQS1" s="18"/>
      <c r="WQT1" s="18"/>
      <c r="WQU1" s="18"/>
      <c r="WQV1" s="18"/>
      <c r="WQW1" s="18"/>
      <c r="WQX1" s="18"/>
      <c r="WQY1" s="18"/>
      <c r="WQZ1" s="18"/>
      <c r="WRA1" s="18"/>
      <c r="WRB1" s="18"/>
      <c r="WRC1" s="18"/>
      <c r="WRD1" s="18"/>
      <c r="WRE1" s="18"/>
      <c r="WRF1" s="18"/>
      <c r="WRG1" s="18"/>
      <c r="WRH1" s="18"/>
      <c r="WRI1" s="18"/>
      <c r="WRJ1" s="18"/>
      <c r="WRK1" s="18"/>
      <c r="WRL1" s="18"/>
      <c r="WRM1" s="18"/>
      <c r="WRN1" s="18"/>
      <c r="WRO1" s="18"/>
      <c r="WRP1" s="18"/>
      <c r="WRQ1" s="18"/>
      <c r="WRR1" s="18"/>
      <c r="WRS1" s="18"/>
      <c r="WRT1" s="18"/>
      <c r="WRU1" s="18"/>
      <c r="WRV1" s="18"/>
      <c r="WRW1" s="18"/>
      <c r="WRX1" s="18"/>
      <c r="WRY1" s="18"/>
      <c r="WRZ1" s="18"/>
      <c r="WSA1" s="18"/>
      <c r="WSB1" s="18"/>
      <c r="WSC1" s="18"/>
      <c r="WSD1" s="18"/>
      <c r="WSE1" s="18"/>
      <c r="WSF1" s="18"/>
      <c r="WSG1" s="18"/>
      <c r="WSH1" s="18"/>
      <c r="WSI1" s="18"/>
      <c r="WSJ1" s="18"/>
      <c r="WSK1" s="18"/>
      <c r="WSL1" s="18"/>
      <c r="WSM1" s="18"/>
      <c r="WSN1" s="18"/>
      <c r="WSO1" s="18"/>
      <c r="WSP1" s="18"/>
      <c r="WSQ1" s="18"/>
      <c r="WSR1" s="18"/>
      <c r="WSS1" s="18"/>
      <c r="WST1" s="18"/>
      <c r="WSU1" s="18"/>
      <c r="WSV1" s="18"/>
      <c r="WSW1" s="18"/>
      <c r="WSX1" s="18"/>
      <c r="WSY1" s="18"/>
      <c r="WSZ1" s="18"/>
      <c r="WTA1" s="18"/>
      <c r="WTB1" s="18"/>
      <c r="WTC1" s="18"/>
      <c r="WTD1" s="18"/>
      <c r="WTE1" s="18"/>
      <c r="WTF1" s="18"/>
      <c r="WTG1" s="18"/>
      <c r="WTH1" s="18"/>
      <c r="WTI1" s="18"/>
      <c r="WTJ1" s="18"/>
      <c r="WTK1" s="18"/>
      <c r="WTL1" s="18"/>
      <c r="WTM1" s="18"/>
      <c r="WTN1" s="18"/>
      <c r="WTO1" s="18"/>
      <c r="WTP1" s="18"/>
      <c r="WTQ1" s="18"/>
      <c r="WTR1" s="18"/>
      <c r="WTS1" s="18"/>
      <c r="WTT1" s="18"/>
      <c r="WTU1" s="18"/>
      <c r="WTV1" s="18"/>
      <c r="WTW1" s="18"/>
      <c r="WTX1" s="18"/>
      <c r="WTY1" s="18"/>
      <c r="WTZ1" s="18"/>
      <c r="WUA1" s="18"/>
      <c r="WUB1" s="18"/>
      <c r="WUC1" s="18"/>
      <c r="WUD1" s="18"/>
      <c r="WUE1" s="18"/>
      <c r="WUF1" s="18"/>
      <c r="WUG1" s="18"/>
      <c r="WUH1" s="18"/>
      <c r="WUI1" s="18"/>
      <c r="WUJ1" s="18"/>
      <c r="WUK1" s="18"/>
      <c r="WUL1" s="18"/>
      <c r="WUM1" s="18"/>
      <c r="WUN1" s="18"/>
      <c r="WUO1" s="18"/>
      <c r="WUP1" s="18"/>
      <c r="WUQ1" s="18"/>
      <c r="WUR1" s="18"/>
      <c r="WUS1" s="18"/>
      <c r="WUT1" s="18"/>
      <c r="WUU1" s="18"/>
      <c r="WUV1" s="18"/>
      <c r="WUW1" s="18"/>
      <c r="WUX1" s="18"/>
      <c r="WUY1" s="18"/>
      <c r="WUZ1" s="18"/>
      <c r="WVA1" s="18"/>
      <c r="WVB1" s="18"/>
      <c r="WVC1" s="18"/>
      <c r="WVD1" s="18"/>
      <c r="WVE1" s="18"/>
      <c r="WVF1" s="18"/>
      <c r="WVG1" s="18"/>
      <c r="WVH1" s="18"/>
      <c r="WVI1" s="18"/>
      <c r="WVJ1" s="18"/>
      <c r="WVK1" s="18"/>
      <c r="WVL1" s="18"/>
      <c r="WVM1" s="18"/>
      <c r="WVN1" s="18"/>
      <c r="WVO1" s="18"/>
      <c r="WVP1" s="18"/>
      <c r="WVQ1" s="18"/>
      <c r="WVR1" s="18"/>
      <c r="WVS1" s="18"/>
      <c r="WVT1" s="18"/>
      <c r="WVU1" s="18"/>
      <c r="WVV1" s="18"/>
      <c r="WVW1" s="18"/>
      <c r="WVX1" s="18"/>
      <c r="WVY1" s="18"/>
      <c r="WVZ1" s="18"/>
      <c r="WWA1" s="18"/>
      <c r="WWB1" s="18"/>
      <c r="WWC1" s="18"/>
      <c r="WWD1" s="18"/>
      <c r="WWE1" s="18"/>
      <c r="WWF1" s="18"/>
      <c r="WWG1" s="18"/>
      <c r="WWH1" s="18"/>
      <c r="WWI1" s="18"/>
      <c r="WWJ1" s="18"/>
      <c r="WWK1" s="18"/>
      <c r="WWL1" s="18"/>
      <c r="WWM1" s="18"/>
      <c r="WWN1" s="18"/>
      <c r="WWO1" s="18"/>
      <c r="WWP1" s="18"/>
      <c r="WWQ1" s="18"/>
      <c r="WWR1" s="18"/>
      <c r="WWS1" s="18"/>
      <c r="WWT1" s="18"/>
      <c r="WWU1" s="18"/>
      <c r="WWV1" s="18"/>
      <c r="WWW1" s="18"/>
      <c r="WWX1" s="18"/>
      <c r="WWY1" s="18"/>
      <c r="WWZ1" s="18"/>
      <c r="WXA1" s="18"/>
      <c r="WXB1" s="18"/>
      <c r="WXC1" s="18"/>
      <c r="WXD1" s="18"/>
      <c r="WXE1" s="18"/>
      <c r="WXF1" s="18"/>
      <c r="WXG1" s="18"/>
      <c r="WXH1" s="18"/>
      <c r="WXI1" s="18"/>
      <c r="WXJ1" s="18"/>
      <c r="WXK1" s="18"/>
      <c r="WXL1" s="18"/>
      <c r="WXM1" s="18"/>
      <c r="WXN1" s="18"/>
      <c r="WXO1" s="18"/>
      <c r="WXP1" s="18"/>
      <c r="WXQ1" s="18"/>
      <c r="WXR1" s="18"/>
      <c r="WXS1" s="18"/>
      <c r="WXT1" s="18"/>
      <c r="WXU1" s="18"/>
      <c r="WXV1" s="18"/>
      <c r="WXW1" s="18"/>
      <c r="WXX1" s="18"/>
      <c r="WXY1" s="18"/>
      <c r="WXZ1" s="18"/>
      <c r="WYA1" s="18"/>
      <c r="WYB1" s="18"/>
      <c r="WYC1" s="18"/>
      <c r="WYD1" s="18"/>
      <c r="WYE1" s="18"/>
      <c r="WYF1" s="18"/>
      <c r="WYG1" s="18"/>
      <c r="WYH1" s="18"/>
      <c r="WYI1" s="18"/>
      <c r="WYJ1" s="18"/>
      <c r="WYK1" s="18"/>
      <c r="WYL1" s="18"/>
      <c r="WYM1" s="18"/>
      <c r="WYN1" s="18"/>
      <c r="WYO1" s="18"/>
      <c r="WYP1" s="18"/>
      <c r="WYQ1" s="18"/>
      <c r="WYR1" s="18"/>
      <c r="WYS1" s="18"/>
      <c r="WYT1" s="18"/>
      <c r="WYU1" s="18"/>
      <c r="WYV1" s="18"/>
      <c r="WYW1" s="18"/>
      <c r="WYX1" s="18"/>
      <c r="WYY1" s="18"/>
      <c r="WYZ1" s="18"/>
      <c r="WZA1" s="18"/>
      <c r="WZB1" s="18"/>
      <c r="WZC1" s="18"/>
      <c r="WZD1" s="18"/>
      <c r="WZE1" s="18"/>
      <c r="WZF1" s="18"/>
      <c r="WZG1" s="18"/>
      <c r="WZH1" s="18"/>
      <c r="WZI1" s="18"/>
      <c r="WZJ1" s="18"/>
      <c r="WZK1" s="18"/>
      <c r="WZL1" s="18"/>
      <c r="WZM1" s="18"/>
      <c r="WZN1" s="18"/>
      <c r="WZO1" s="18"/>
      <c r="WZP1" s="18"/>
      <c r="WZQ1" s="18"/>
      <c r="WZR1" s="18"/>
      <c r="WZS1" s="18"/>
      <c r="WZT1" s="18"/>
      <c r="WZU1" s="18"/>
      <c r="WZV1" s="18"/>
      <c r="WZW1" s="18"/>
      <c r="WZX1" s="18"/>
      <c r="WZY1" s="18"/>
      <c r="WZZ1" s="18"/>
      <c r="XAA1" s="18"/>
      <c r="XAB1" s="18"/>
      <c r="XAC1" s="18"/>
      <c r="XAD1" s="18"/>
      <c r="XAE1" s="18"/>
      <c r="XAF1" s="18"/>
      <c r="XAG1" s="18"/>
      <c r="XAH1" s="18"/>
      <c r="XAI1" s="18"/>
      <c r="XAJ1" s="18"/>
      <c r="XAK1" s="18"/>
      <c r="XAL1" s="18"/>
      <c r="XAM1" s="18"/>
      <c r="XAN1" s="18"/>
      <c r="XAO1" s="18"/>
      <c r="XAP1" s="18"/>
      <c r="XAQ1" s="18"/>
      <c r="XAR1" s="18"/>
      <c r="XAS1" s="18"/>
      <c r="XAT1" s="18"/>
      <c r="XAU1" s="18"/>
      <c r="XAV1" s="18"/>
      <c r="XAW1" s="18"/>
      <c r="XAX1" s="18"/>
      <c r="XAY1" s="18"/>
      <c r="XAZ1" s="18"/>
      <c r="XBA1" s="18"/>
      <c r="XBB1" s="18"/>
      <c r="XBC1" s="18"/>
      <c r="XBD1" s="18"/>
      <c r="XBE1" s="18"/>
      <c r="XBF1" s="18"/>
      <c r="XBG1" s="18"/>
      <c r="XBH1" s="18"/>
      <c r="XBI1" s="18"/>
      <c r="XBJ1" s="18"/>
      <c r="XBK1" s="18"/>
      <c r="XBL1" s="18"/>
      <c r="XBM1" s="18"/>
      <c r="XBN1" s="18"/>
      <c r="XBO1" s="18"/>
      <c r="XBP1" s="18"/>
      <c r="XBQ1" s="18"/>
      <c r="XBR1" s="18"/>
      <c r="XBS1" s="18"/>
      <c r="XBT1" s="18"/>
      <c r="XBU1" s="18"/>
      <c r="XBV1" s="18"/>
      <c r="XBW1" s="18"/>
      <c r="XBX1" s="18"/>
      <c r="XBY1" s="18"/>
      <c r="XBZ1" s="18"/>
      <c r="XCA1" s="18"/>
      <c r="XCB1" s="18"/>
      <c r="XCC1" s="18"/>
      <c r="XCD1" s="18"/>
      <c r="XCE1" s="18"/>
      <c r="XCF1" s="18"/>
      <c r="XCG1" s="18"/>
      <c r="XCH1" s="18"/>
      <c r="XCI1" s="18"/>
      <c r="XCJ1" s="18"/>
      <c r="XCK1" s="18"/>
      <c r="XCL1" s="18"/>
      <c r="XCM1" s="18"/>
      <c r="XCN1" s="18"/>
      <c r="XCO1" s="18"/>
      <c r="XCP1" s="18"/>
      <c r="XCQ1" s="18"/>
      <c r="XCR1" s="18"/>
      <c r="XCS1" s="18"/>
      <c r="XCT1" s="18"/>
      <c r="XCU1" s="18"/>
      <c r="XCV1" s="18"/>
      <c r="XCW1" s="18"/>
      <c r="XCX1" s="18"/>
      <c r="XCY1" s="18"/>
      <c r="XCZ1" s="18"/>
      <c r="XDA1" s="18"/>
      <c r="XDB1" s="18"/>
      <c r="XDC1" s="18"/>
      <c r="XDD1" s="18"/>
      <c r="XDE1" s="18"/>
      <c r="XDF1" s="18"/>
      <c r="XDG1" s="18"/>
      <c r="XDH1" s="18"/>
      <c r="XDI1" s="18"/>
      <c r="XDJ1" s="18"/>
      <c r="XDK1" s="18"/>
      <c r="XDL1" s="18"/>
      <c r="XDM1" s="18"/>
      <c r="XDN1" s="18"/>
      <c r="XDO1" s="18"/>
      <c r="XDP1" s="18"/>
      <c r="XDQ1" s="18"/>
      <c r="XDR1" s="18"/>
      <c r="XDS1" s="18"/>
      <c r="XDT1" s="18"/>
      <c r="XDU1" s="18"/>
      <c r="XDV1" s="18"/>
      <c r="XDW1" s="18"/>
      <c r="XDX1" s="18"/>
      <c r="XDY1" s="18"/>
      <c r="XDZ1" s="18"/>
      <c r="XEA1" s="18"/>
      <c r="XEB1" s="18"/>
      <c r="XEC1" s="18"/>
      <c r="XED1" s="18"/>
      <c r="XEE1" s="18"/>
      <c r="XEF1" s="18"/>
      <c r="XEG1" s="18"/>
      <c r="XEH1" s="18"/>
      <c r="XEI1" s="18"/>
      <c r="XEJ1" s="18"/>
      <c r="XEK1" s="18"/>
      <c r="XEL1" s="18"/>
      <c r="XEM1" s="18"/>
      <c r="XEN1" s="18"/>
      <c r="XEO1" s="18"/>
      <c r="XEP1" s="18"/>
      <c r="XEQ1" s="18"/>
      <c r="XER1" s="18"/>
      <c r="XES1" s="18"/>
      <c r="XET1" s="18"/>
      <c r="XEU1" s="18"/>
      <c r="XEV1" s="18"/>
      <c r="XEW1" s="18"/>
      <c r="XEX1" s="18"/>
      <c r="XEY1" s="18"/>
      <c r="XEZ1" s="18"/>
      <c r="XFA1" s="18"/>
      <c r="XFB1" s="18"/>
      <c r="XFC1" s="18"/>
    </row>
    <row r="2" spans="1:16383" ht="27.75" customHeight="1" x14ac:dyDescent="0.3">
      <c r="A2" s="16"/>
      <c r="B2" s="16"/>
      <c r="C2" s="1" t="s">
        <v>1</v>
      </c>
      <c r="D2" s="1"/>
      <c r="E2" s="17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145"/>
      <c r="BN2" s="145"/>
      <c r="BO2" s="145"/>
      <c r="BP2" s="145"/>
      <c r="BQ2" s="145"/>
      <c r="BR2" s="145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  <c r="AJJ2" s="18"/>
      <c r="AJK2" s="18"/>
      <c r="AJL2" s="18"/>
      <c r="AJM2" s="18"/>
      <c r="AJN2" s="18"/>
      <c r="AJO2" s="18"/>
      <c r="AJP2" s="18"/>
      <c r="AJQ2" s="18"/>
      <c r="AJR2" s="18"/>
      <c r="AJS2" s="18"/>
      <c r="AJT2" s="18"/>
      <c r="AJU2" s="18"/>
      <c r="AJV2" s="18"/>
      <c r="AJW2" s="18"/>
      <c r="AJX2" s="18"/>
      <c r="AJY2" s="18"/>
      <c r="AJZ2" s="18"/>
      <c r="AKA2" s="18"/>
      <c r="AKB2" s="18"/>
      <c r="AKC2" s="18"/>
      <c r="AKD2" s="18"/>
      <c r="AKE2" s="18"/>
      <c r="AKF2" s="18"/>
      <c r="AKG2" s="18"/>
      <c r="AKH2" s="18"/>
      <c r="AKI2" s="18"/>
      <c r="AKJ2" s="18"/>
      <c r="AKK2" s="18"/>
      <c r="AKL2" s="18"/>
      <c r="AKM2" s="18"/>
      <c r="AKN2" s="18"/>
      <c r="AKO2" s="18"/>
      <c r="AKP2" s="18"/>
      <c r="AKQ2" s="18"/>
      <c r="AKR2" s="18"/>
      <c r="AKS2" s="18"/>
      <c r="AKT2" s="18"/>
      <c r="AKU2" s="18"/>
      <c r="AKV2" s="18"/>
      <c r="AKW2" s="18"/>
      <c r="AKX2" s="18"/>
      <c r="AKY2" s="18"/>
      <c r="AKZ2" s="18"/>
      <c r="ALA2" s="18"/>
      <c r="ALB2" s="18"/>
      <c r="ALC2" s="18"/>
      <c r="ALD2" s="18"/>
      <c r="ALE2" s="18"/>
      <c r="ALF2" s="18"/>
      <c r="ALG2" s="18"/>
      <c r="ALH2" s="18"/>
      <c r="ALI2" s="18"/>
      <c r="ALJ2" s="18"/>
      <c r="ALK2" s="18"/>
      <c r="ALL2" s="18"/>
      <c r="ALM2" s="18"/>
      <c r="ALN2" s="18"/>
      <c r="ALO2" s="18"/>
      <c r="ALP2" s="18"/>
      <c r="ALQ2" s="18"/>
      <c r="ALR2" s="18"/>
      <c r="ALS2" s="18"/>
      <c r="ALT2" s="18"/>
      <c r="ALU2" s="18"/>
      <c r="ALV2" s="18"/>
      <c r="ALW2" s="18"/>
      <c r="ALX2" s="18"/>
      <c r="ALY2" s="18"/>
      <c r="ALZ2" s="18"/>
      <c r="AMA2" s="18"/>
      <c r="AMB2" s="18"/>
      <c r="AMC2" s="18"/>
      <c r="AMD2" s="18"/>
      <c r="AME2" s="18"/>
      <c r="AMF2" s="18"/>
      <c r="AMG2" s="18"/>
      <c r="AMH2" s="18"/>
      <c r="AMI2" s="18"/>
      <c r="AMJ2" s="18"/>
      <c r="AMK2" s="18"/>
      <c r="AML2" s="18"/>
      <c r="AMM2" s="18"/>
      <c r="AMN2" s="18"/>
      <c r="AMO2" s="18"/>
      <c r="AMP2" s="18"/>
      <c r="AMQ2" s="18"/>
      <c r="AMR2" s="18"/>
      <c r="AMS2" s="18"/>
      <c r="AMT2" s="18"/>
      <c r="AMU2" s="18"/>
      <c r="AMV2" s="18"/>
      <c r="AMW2" s="18"/>
      <c r="AMX2" s="18"/>
      <c r="AMY2" s="18"/>
      <c r="AMZ2" s="18"/>
      <c r="ANA2" s="18"/>
      <c r="ANB2" s="18"/>
      <c r="ANC2" s="18"/>
      <c r="AND2" s="18"/>
      <c r="ANE2" s="18"/>
      <c r="ANF2" s="18"/>
      <c r="ANG2" s="18"/>
      <c r="ANH2" s="18"/>
      <c r="ANI2" s="18"/>
      <c r="ANJ2" s="18"/>
      <c r="ANK2" s="18"/>
      <c r="ANL2" s="18"/>
      <c r="ANM2" s="18"/>
      <c r="ANN2" s="18"/>
      <c r="ANO2" s="18"/>
      <c r="ANP2" s="18"/>
      <c r="ANQ2" s="18"/>
      <c r="ANR2" s="18"/>
      <c r="ANS2" s="18"/>
      <c r="ANT2" s="18"/>
      <c r="ANU2" s="18"/>
      <c r="ANV2" s="18"/>
      <c r="ANW2" s="18"/>
      <c r="ANX2" s="18"/>
      <c r="ANY2" s="18"/>
      <c r="ANZ2" s="18"/>
      <c r="AOA2" s="18"/>
      <c r="AOB2" s="18"/>
      <c r="AOC2" s="18"/>
      <c r="AOD2" s="18"/>
      <c r="AOE2" s="18"/>
      <c r="AOF2" s="18"/>
      <c r="AOG2" s="18"/>
      <c r="AOH2" s="18"/>
      <c r="AOI2" s="18"/>
      <c r="AOJ2" s="18"/>
      <c r="AOK2" s="18"/>
      <c r="AOL2" s="18"/>
      <c r="AOM2" s="18"/>
      <c r="AON2" s="18"/>
      <c r="AOO2" s="18"/>
      <c r="AOP2" s="18"/>
      <c r="AOQ2" s="18"/>
      <c r="AOR2" s="18"/>
      <c r="AOS2" s="18"/>
      <c r="AOT2" s="18"/>
      <c r="AOU2" s="18"/>
      <c r="AOV2" s="18"/>
      <c r="AOW2" s="18"/>
      <c r="AOX2" s="18"/>
      <c r="AOY2" s="18"/>
      <c r="AOZ2" s="18"/>
      <c r="APA2" s="18"/>
      <c r="APB2" s="18"/>
      <c r="APC2" s="18"/>
      <c r="APD2" s="18"/>
      <c r="APE2" s="18"/>
      <c r="APF2" s="18"/>
      <c r="APG2" s="18"/>
      <c r="APH2" s="18"/>
      <c r="API2" s="18"/>
      <c r="APJ2" s="18"/>
      <c r="APK2" s="18"/>
      <c r="APL2" s="18"/>
      <c r="APM2" s="18"/>
      <c r="APN2" s="18"/>
      <c r="APO2" s="18"/>
      <c r="APP2" s="18"/>
      <c r="APQ2" s="18"/>
      <c r="APR2" s="18"/>
      <c r="APS2" s="18"/>
      <c r="APT2" s="18"/>
      <c r="APU2" s="18"/>
      <c r="APV2" s="18"/>
      <c r="APW2" s="18"/>
      <c r="APX2" s="18"/>
      <c r="APY2" s="18"/>
      <c r="APZ2" s="18"/>
      <c r="AQA2" s="18"/>
      <c r="AQB2" s="18"/>
      <c r="AQC2" s="18"/>
      <c r="AQD2" s="18"/>
      <c r="AQE2" s="18"/>
      <c r="AQF2" s="18"/>
      <c r="AQG2" s="18"/>
      <c r="AQH2" s="18"/>
      <c r="AQI2" s="18"/>
      <c r="AQJ2" s="18"/>
      <c r="AQK2" s="18"/>
      <c r="AQL2" s="18"/>
      <c r="AQM2" s="18"/>
      <c r="AQN2" s="18"/>
      <c r="AQO2" s="18"/>
      <c r="AQP2" s="18"/>
      <c r="AQQ2" s="18"/>
      <c r="AQR2" s="18"/>
      <c r="AQS2" s="18"/>
      <c r="AQT2" s="18"/>
      <c r="AQU2" s="18"/>
      <c r="AQV2" s="18"/>
      <c r="AQW2" s="18"/>
      <c r="AQX2" s="18"/>
      <c r="AQY2" s="18"/>
      <c r="AQZ2" s="18"/>
      <c r="ARA2" s="18"/>
      <c r="ARB2" s="18"/>
      <c r="ARC2" s="18"/>
      <c r="ARD2" s="18"/>
      <c r="ARE2" s="18"/>
      <c r="ARF2" s="18"/>
      <c r="ARG2" s="18"/>
      <c r="ARH2" s="18"/>
      <c r="ARI2" s="18"/>
      <c r="ARJ2" s="18"/>
      <c r="ARK2" s="18"/>
      <c r="ARL2" s="18"/>
      <c r="ARM2" s="18"/>
      <c r="ARN2" s="18"/>
      <c r="ARO2" s="18"/>
      <c r="ARP2" s="18"/>
      <c r="ARQ2" s="18"/>
      <c r="ARR2" s="18"/>
      <c r="ARS2" s="18"/>
      <c r="ART2" s="18"/>
      <c r="ARU2" s="18"/>
      <c r="ARV2" s="18"/>
      <c r="ARW2" s="18"/>
      <c r="ARX2" s="18"/>
      <c r="ARY2" s="18"/>
      <c r="ARZ2" s="18"/>
      <c r="ASA2" s="18"/>
      <c r="ASB2" s="18"/>
      <c r="ASC2" s="18"/>
      <c r="ASD2" s="18"/>
      <c r="ASE2" s="18"/>
      <c r="ASF2" s="18"/>
      <c r="ASG2" s="18"/>
      <c r="ASH2" s="18"/>
      <c r="ASI2" s="18"/>
      <c r="ASJ2" s="18"/>
      <c r="ASK2" s="18"/>
      <c r="ASL2" s="18"/>
      <c r="ASM2" s="18"/>
      <c r="ASN2" s="18"/>
      <c r="ASO2" s="18"/>
      <c r="ASP2" s="18"/>
      <c r="ASQ2" s="18"/>
      <c r="ASR2" s="18"/>
      <c r="ASS2" s="18"/>
      <c r="AST2" s="18"/>
      <c r="ASU2" s="18"/>
      <c r="ASV2" s="18"/>
      <c r="ASW2" s="18"/>
      <c r="ASX2" s="18"/>
      <c r="ASY2" s="18"/>
      <c r="ASZ2" s="18"/>
      <c r="ATA2" s="18"/>
      <c r="ATB2" s="18"/>
      <c r="ATC2" s="18"/>
      <c r="ATD2" s="18"/>
      <c r="ATE2" s="18"/>
      <c r="ATF2" s="18"/>
      <c r="ATG2" s="18"/>
      <c r="ATH2" s="18"/>
      <c r="ATI2" s="18"/>
      <c r="ATJ2" s="18"/>
      <c r="ATK2" s="18"/>
      <c r="ATL2" s="18"/>
      <c r="ATM2" s="18"/>
      <c r="ATN2" s="18"/>
      <c r="ATO2" s="18"/>
      <c r="ATP2" s="18"/>
      <c r="ATQ2" s="18"/>
      <c r="ATR2" s="18"/>
      <c r="ATS2" s="18"/>
      <c r="ATT2" s="18"/>
      <c r="ATU2" s="18"/>
      <c r="ATV2" s="18"/>
      <c r="ATW2" s="18"/>
      <c r="ATX2" s="18"/>
      <c r="ATY2" s="18"/>
      <c r="ATZ2" s="18"/>
      <c r="AUA2" s="18"/>
      <c r="AUB2" s="18"/>
      <c r="AUC2" s="18"/>
      <c r="AUD2" s="18"/>
      <c r="AUE2" s="18"/>
      <c r="AUF2" s="18"/>
      <c r="AUG2" s="18"/>
      <c r="AUH2" s="18"/>
      <c r="AUI2" s="18"/>
      <c r="AUJ2" s="18"/>
      <c r="AUK2" s="18"/>
      <c r="AUL2" s="18"/>
      <c r="AUM2" s="18"/>
      <c r="AUN2" s="18"/>
      <c r="AUO2" s="18"/>
      <c r="AUP2" s="18"/>
      <c r="AUQ2" s="18"/>
      <c r="AUR2" s="18"/>
      <c r="AUS2" s="18"/>
      <c r="AUT2" s="18"/>
      <c r="AUU2" s="18"/>
      <c r="AUV2" s="18"/>
      <c r="AUW2" s="18"/>
      <c r="AUX2" s="18"/>
      <c r="AUY2" s="18"/>
      <c r="AUZ2" s="18"/>
      <c r="AVA2" s="18"/>
      <c r="AVB2" s="18"/>
      <c r="AVC2" s="18"/>
      <c r="AVD2" s="18"/>
      <c r="AVE2" s="18"/>
      <c r="AVF2" s="18"/>
      <c r="AVG2" s="18"/>
      <c r="AVH2" s="18"/>
      <c r="AVI2" s="18"/>
      <c r="AVJ2" s="18"/>
      <c r="AVK2" s="18"/>
      <c r="AVL2" s="18"/>
      <c r="AVM2" s="18"/>
      <c r="AVN2" s="18"/>
      <c r="AVO2" s="18"/>
      <c r="AVP2" s="18"/>
      <c r="AVQ2" s="18"/>
      <c r="AVR2" s="18"/>
      <c r="AVS2" s="18"/>
      <c r="AVT2" s="18"/>
      <c r="AVU2" s="18"/>
      <c r="AVV2" s="18"/>
      <c r="AVW2" s="18"/>
      <c r="AVX2" s="18"/>
      <c r="AVY2" s="18"/>
      <c r="AVZ2" s="18"/>
      <c r="AWA2" s="18"/>
      <c r="AWB2" s="18"/>
      <c r="AWC2" s="18"/>
      <c r="AWD2" s="18"/>
      <c r="AWE2" s="18"/>
      <c r="AWF2" s="18"/>
      <c r="AWG2" s="18"/>
      <c r="AWH2" s="18"/>
      <c r="AWI2" s="18"/>
      <c r="AWJ2" s="18"/>
      <c r="AWK2" s="18"/>
      <c r="AWL2" s="18"/>
      <c r="AWM2" s="18"/>
      <c r="AWN2" s="18"/>
      <c r="AWO2" s="18"/>
      <c r="AWP2" s="18"/>
      <c r="AWQ2" s="18"/>
      <c r="AWR2" s="18"/>
      <c r="AWS2" s="18"/>
      <c r="AWT2" s="18"/>
      <c r="AWU2" s="18"/>
      <c r="AWV2" s="18"/>
      <c r="AWW2" s="18"/>
      <c r="AWX2" s="18"/>
      <c r="AWY2" s="18"/>
      <c r="AWZ2" s="18"/>
      <c r="AXA2" s="18"/>
      <c r="AXB2" s="18"/>
      <c r="AXC2" s="18"/>
      <c r="AXD2" s="18"/>
      <c r="AXE2" s="18"/>
      <c r="AXF2" s="18"/>
      <c r="AXG2" s="18"/>
      <c r="AXH2" s="18"/>
      <c r="AXI2" s="18"/>
      <c r="AXJ2" s="18"/>
      <c r="AXK2" s="18"/>
      <c r="AXL2" s="18"/>
      <c r="AXM2" s="18"/>
      <c r="AXN2" s="18"/>
      <c r="AXO2" s="18"/>
      <c r="AXP2" s="18"/>
      <c r="AXQ2" s="18"/>
      <c r="AXR2" s="18"/>
      <c r="AXS2" s="18"/>
      <c r="AXT2" s="18"/>
      <c r="AXU2" s="18"/>
      <c r="AXV2" s="18"/>
      <c r="AXW2" s="18"/>
      <c r="AXX2" s="18"/>
      <c r="AXY2" s="18"/>
      <c r="AXZ2" s="18"/>
      <c r="AYA2" s="18"/>
      <c r="AYB2" s="18"/>
      <c r="AYC2" s="18"/>
      <c r="AYD2" s="18"/>
      <c r="AYE2" s="18"/>
      <c r="AYF2" s="18"/>
      <c r="AYG2" s="18"/>
      <c r="AYH2" s="18"/>
      <c r="AYI2" s="18"/>
      <c r="AYJ2" s="18"/>
      <c r="AYK2" s="18"/>
      <c r="AYL2" s="18"/>
      <c r="AYM2" s="18"/>
      <c r="AYN2" s="18"/>
      <c r="AYO2" s="18"/>
      <c r="AYP2" s="18"/>
      <c r="AYQ2" s="18"/>
      <c r="AYR2" s="18"/>
      <c r="AYS2" s="18"/>
      <c r="AYT2" s="18"/>
      <c r="AYU2" s="18"/>
      <c r="AYV2" s="18"/>
      <c r="AYW2" s="18"/>
      <c r="AYX2" s="18"/>
      <c r="AYY2" s="18"/>
      <c r="AYZ2" s="18"/>
      <c r="AZA2" s="18"/>
      <c r="AZB2" s="18"/>
      <c r="AZC2" s="18"/>
      <c r="AZD2" s="18"/>
      <c r="AZE2" s="18"/>
      <c r="AZF2" s="18"/>
      <c r="AZG2" s="18"/>
      <c r="AZH2" s="18"/>
      <c r="AZI2" s="18"/>
      <c r="AZJ2" s="18"/>
      <c r="AZK2" s="18"/>
      <c r="AZL2" s="18"/>
      <c r="AZM2" s="18"/>
      <c r="AZN2" s="18"/>
      <c r="AZO2" s="18"/>
      <c r="AZP2" s="18"/>
      <c r="AZQ2" s="18"/>
      <c r="AZR2" s="18"/>
      <c r="AZS2" s="18"/>
      <c r="AZT2" s="18"/>
      <c r="AZU2" s="18"/>
      <c r="AZV2" s="18"/>
      <c r="AZW2" s="18"/>
      <c r="AZX2" s="18"/>
      <c r="AZY2" s="18"/>
      <c r="AZZ2" s="18"/>
      <c r="BAA2" s="18"/>
      <c r="BAB2" s="18"/>
      <c r="BAC2" s="18"/>
      <c r="BAD2" s="18"/>
      <c r="BAE2" s="18"/>
      <c r="BAF2" s="18"/>
      <c r="BAG2" s="18"/>
      <c r="BAH2" s="18"/>
      <c r="BAI2" s="18"/>
      <c r="BAJ2" s="18"/>
      <c r="BAK2" s="18"/>
      <c r="BAL2" s="18"/>
      <c r="BAM2" s="18"/>
      <c r="BAN2" s="18"/>
      <c r="BAO2" s="18"/>
      <c r="BAP2" s="18"/>
      <c r="BAQ2" s="18"/>
      <c r="BAR2" s="18"/>
      <c r="BAS2" s="18"/>
      <c r="BAT2" s="18"/>
      <c r="BAU2" s="18"/>
      <c r="BAV2" s="18"/>
      <c r="BAW2" s="18"/>
      <c r="BAX2" s="18"/>
      <c r="BAY2" s="18"/>
      <c r="BAZ2" s="18"/>
      <c r="BBA2" s="18"/>
      <c r="BBB2" s="18"/>
      <c r="BBC2" s="18"/>
      <c r="BBD2" s="18"/>
      <c r="BBE2" s="18"/>
      <c r="BBF2" s="18"/>
      <c r="BBG2" s="18"/>
      <c r="BBH2" s="18"/>
      <c r="BBI2" s="18"/>
      <c r="BBJ2" s="18"/>
      <c r="BBK2" s="18"/>
      <c r="BBL2" s="18"/>
      <c r="BBM2" s="18"/>
      <c r="BBN2" s="18"/>
      <c r="BBO2" s="18"/>
      <c r="BBP2" s="18"/>
      <c r="BBQ2" s="18"/>
      <c r="BBR2" s="18"/>
      <c r="BBS2" s="18"/>
      <c r="BBT2" s="18"/>
      <c r="BBU2" s="18"/>
      <c r="BBV2" s="18"/>
      <c r="BBW2" s="18"/>
      <c r="BBX2" s="18"/>
      <c r="BBY2" s="18"/>
      <c r="BBZ2" s="18"/>
      <c r="BCA2" s="18"/>
      <c r="BCB2" s="18"/>
      <c r="BCC2" s="18"/>
      <c r="BCD2" s="18"/>
      <c r="BCE2" s="18"/>
      <c r="BCF2" s="18"/>
      <c r="BCG2" s="18"/>
      <c r="BCH2" s="18"/>
      <c r="BCI2" s="18"/>
      <c r="BCJ2" s="18"/>
      <c r="BCK2" s="18"/>
      <c r="BCL2" s="18"/>
      <c r="BCM2" s="18"/>
      <c r="BCN2" s="18"/>
      <c r="BCO2" s="18"/>
      <c r="BCP2" s="18"/>
      <c r="BCQ2" s="18"/>
      <c r="BCR2" s="18"/>
      <c r="BCS2" s="18"/>
      <c r="BCT2" s="18"/>
      <c r="BCU2" s="18"/>
      <c r="BCV2" s="18"/>
      <c r="BCW2" s="18"/>
      <c r="BCX2" s="18"/>
      <c r="BCY2" s="18"/>
      <c r="BCZ2" s="18"/>
      <c r="BDA2" s="18"/>
      <c r="BDB2" s="18"/>
      <c r="BDC2" s="18"/>
      <c r="BDD2" s="18"/>
      <c r="BDE2" s="18"/>
      <c r="BDF2" s="18"/>
      <c r="BDG2" s="18"/>
      <c r="BDH2" s="18"/>
      <c r="BDI2" s="18"/>
      <c r="BDJ2" s="18"/>
      <c r="BDK2" s="18"/>
      <c r="BDL2" s="18"/>
      <c r="BDM2" s="18"/>
      <c r="BDN2" s="18"/>
      <c r="BDO2" s="18"/>
      <c r="BDP2" s="18"/>
      <c r="BDQ2" s="18"/>
      <c r="BDR2" s="18"/>
      <c r="BDS2" s="18"/>
      <c r="BDT2" s="18"/>
      <c r="BDU2" s="18"/>
      <c r="BDV2" s="18"/>
      <c r="BDW2" s="18"/>
      <c r="BDX2" s="18"/>
      <c r="BDY2" s="18"/>
      <c r="BDZ2" s="18"/>
      <c r="BEA2" s="18"/>
      <c r="BEB2" s="18"/>
      <c r="BEC2" s="18"/>
      <c r="BED2" s="18"/>
      <c r="BEE2" s="18"/>
      <c r="BEF2" s="18"/>
      <c r="BEG2" s="18"/>
      <c r="BEH2" s="18"/>
      <c r="BEI2" s="18"/>
      <c r="BEJ2" s="18"/>
      <c r="BEK2" s="18"/>
      <c r="BEL2" s="18"/>
      <c r="BEM2" s="18"/>
      <c r="BEN2" s="18"/>
      <c r="BEO2" s="18"/>
      <c r="BEP2" s="18"/>
      <c r="BEQ2" s="18"/>
      <c r="BER2" s="18"/>
      <c r="BES2" s="18"/>
      <c r="BET2" s="18"/>
      <c r="BEU2" s="18"/>
      <c r="BEV2" s="18"/>
      <c r="BEW2" s="18"/>
      <c r="BEX2" s="18"/>
      <c r="BEY2" s="18"/>
      <c r="BEZ2" s="18"/>
      <c r="BFA2" s="18"/>
      <c r="BFB2" s="18"/>
      <c r="BFC2" s="18"/>
      <c r="BFD2" s="18"/>
      <c r="BFE2" s="18"/>
      <c r="BFF2" s="18"/>
      <c r="BFG2" s="18"/>
      <c r="BFH2" s="18"/>
      <c r="BFI2" s="18"/>
      <c r="BFJ2" s="18"/>
      <c r="BFK2" s="18"/>
      <c r="BFL2" s="18"/>
      <c r="BFM2" s="18"/>
      <c r="BFN2" s="18"/>
      <c r="BFO2" s="18"/>
      <c r="BFP2" s="18"/>
      <c r="BFQ2" s="18"/>
      <c r="BFR2" s="18"/>
      <c r="BFS2" s="18"/>
      <c r="BFT2" s="18"/>
      <c r="BFU2" s="18"/>
      <c r="BFV2" s="18"/>
      <c r="BFW2" s="18"/>
      <c r="BFX2" s="18"/>
      <c r="BFY2" s="18"/>
      <c r="BFZ2" s="18"/>
      <c r="BGA2" s="18"/>
      <c r="BGB2" s="18"/>
      <c r="BGC2" s="18"/>
      <c r="BGD2" s="18"/>
      <c r="BGE2" s="18"/>
      <c r="BGF2" s="18"/>
      <c r="BGG2" s="18"/>
      <c r="BGH2" s="18"/>
      <c r="BGI2" s="18"/>
      <c r="BGJ2" s="18"/>
      <c r="BGK2" s="18"/>
      <c r="BGL2" s="18"/>
      <c r="BGM2" s="18"/>
      <c r="BGN2" s="18"/>
      <c r="BGO2" s="18"/>
      <c r="BGP2" s="18"/>
      <c r="BGQ2" s="18"/>
      <c r="BGR2" s="18"/>
      <c r="BGS2" s="18"/>
      <c r="BGT2" s="18"/>
      <c r="BGU2" s="18"/>
      <c r="BGV2" s="18"/>
      <c r="BGW2" s="18"/>
      <c r="BGX2" s="18"/>
      <c r="BGY2" s="18"/>
      <c r="BGZ2" s="18"/>
      <c r="BHA2" s="18"/>
      <c r="BHB2" s="18"/>
      <c r="BHC2" s="18"/>
      <c r="BHD2" s="18"/>
      <c r="BHE2" s="18"/>
      <c r="BHF2" s="18"/>
      <c r="BHG2" s="18"/>
      <c r="BHH2" s="18"/>
      <c r="BHI2" s="18"/>
      <c r="BHJ2" s="18"/>
      <c r="BHK2" s="18"/>
      <c r="BHL2" s="18"/>
      <c r="BHM2" s="18"/>
      <c r="BHN2" s="18"/>
      <c r="BHO2" s="18"/>
      <c r="BHP2" s="18"/>
      <c r="BHQ2" s="18"/>
      <c r="BHR2" s="18"/>
      <c r="BHS2" s="18"/>
      <c r="BHT2" s="18"/>
      <c r="BHU2" s="18"/>
      <c r="BHV2" s="18"/>
      <c r="BHW2" s="18"/>
      <c r="BHX2" s="18"/>
      <c r="BHY2" s="18"/>
      <c r="BHZ2" s="18"/>
      <c r="BIA2" s="18"/>
      <c r="BIB2" s="18"/>
      <c r="BIC2" s="18"/>
      <c r="BID2" s="18"/>
      <c r="BIE2" s="18"/>
      <c r="BIF2" s="18"/>
      <c r="BIG2" s="18"/>
      <c r="BIH2" s="18"/>
      <c r="BII2" s="18"/>
      <c r="BIJ2" s="18"/>
      <c r="BIK2" s="18"/>
      <c r="BIL2" s="18"/>
      <c r="BIM2" s="18"/>
      <c r="BIN2" s="18"/>
      <c r="BIO2" s="18"/>
      <c r="BIP2" s="18"/>
      <c r="BIQ2" s="18"/>
      <c r="BIR2" s="18"/>
      <c r="BIS2" s="18"/>
      <c r="BIT2" s="18"/>
      <c r="BIU2" s="18"/>
      <c r="BIV2" s="18"/>
      <c r="BIW2" s="18"/>
      <c r="BIX2" s="18"/>
      <c r="BIY2" s="18"/>
      <c r="BIZ2" s="18"/>
      <c r="BJA2" s="18"/>
      <c r="BJB2" s="18"/>
      <c r="BJC2" s="18"/>
      <c r="BJD2" s="18"/>
      <c r="BJE2" s="18"/>
      <c r="BJF2" s="18"/>
      <c r="BJG2" s="18"/>
      <c r="BJH2" s="18"/>
      <c r="BJI2" s="18"/>
      <c r="BJJ2" s="18"/>
      <c r="BJK2" s="18"/>
      <c r="BJL2" s="18"/>
      <c r="BJM2" s="18"/>
      <c r="BJN2" s="18"/>
      <c r="BJO2" s="18"/>
      <c r="BJP2" s="18"/>
      <c r="BJQ2" s="18"/>
      <c r="BJR2" s="18"/>
      <c r="BJS2" s="18"/>
      <c r="BJT2" s="18"/>
      <c r="BJU2" s="18"/>
      <c r="BJV2" s="18"/>
      <c r="BJW2" s="18"/>
      <c r="BJX2" s="18"/>
      <c r="BJY2" s="18"/>
      <c r="BJZ2" s="18"/>
      <c r="BKA2" s="18"/>
      <c r="BKB2" s="18"/>
      <c r="BKC2" s="18"/>
      <c r="BKD2" s="18"/>
      <c r="BKE2" s="18"/>
      <c r="BKF2" s="18"/>
      <c r="BKG2" s="18"/>
      <c r="BKH2" s="18"/>
      <c r="BKI2" s="18"/>
      <c r="BKJ2" s="18"/>
      <c r="BKK2" s="18"/>
      <c r="BKL2" s="18"/>
      <c r="BKM2" s="18"/>
      <c r="BKN2" s="18"/>
      <c r="BKO2" s="18"/>
      <c r="BKP2" s="18"/>
      <c r="BKQ2" s="18"/>
      <c r="BKR2" s="18"/>
      <c r="BKS2" s="18"/>
      <c r="BKT2" s="18"/>
      <c r="BKU2" s="18"/>
      <c r="BKV2" s="18"/>
      <c r="BKW2" s="18"/>
      <c r="BKX2" s="18"/>
      <c r="BKY2" s="18"/>
      <c r="BKZ2" s="18"/>
      <c r="BLA2" s="18"/>
      <c r="BLB2" s="18"/>
      <c r="BLC2" s="18"/>
      <c r="BLD2" s="18"/>
      <c r="BLE2" s="18"/>
      <c r="BLF2" s="18"/>
      <c r="BLG2" s="18"/>
      <c r="BLH2" s="18"/>
      <c r="BLI2" s="18"/>
      <c r="BLJ2" s="18"/>
      <c r="BLK2" s="18"/>
      <c r="BLL2" s="18"/>
      <c r="BLM2" s="18"/>
      <c r="BLN2" s="18"/>
      <c r="BLO2" s="18"/>
      <c r="BLP2" s="18"/>
      <c r="BLQ2" s="18"/>
      <c r="BLR2" s="18"/>
      <c r="BLS2" s="18"/>
      <c r="BLT2" s="18"/>
      <c r="BLU2" s="18"/>
      <c r="BLV2" s="18"/>
      <c r="BLW2" s="18"/>
      <c r="BLX2" s="18"/>
      <c r="BLY2" s="18"/>
      <c r="BLZ2" s="18"/>
      <c r="BMA2" s="18"/>
      <c r="BMB2" s="18"/>
      <c r="BMC2" s="18"/>
      <c r="BMD2" s="18"/>
      <c r="BME2" s="18"/>
      <c r="BMF2" s="18"/>
      <c r="BMG2" s="18"/>
      <c r="BMH2" s="18"/>
      <c r="BMI2" s="18"/>
      <c r="BMJ2" s="18"/>
      <c r="BMK2" s="18"/>
      <c r="BML2" s="18"/>
      <c r="BMM2" s="18"/>
      <c r="BMN2" s="18"/>
      <c r="BMO2" s="18"/>
      <c r="BMP2" s="18"/>
      <c r="BMQ2" s="18"/>
      <c r="BMR2" s="18"/>
      <c r="BMS2" s="18"/>
      <c r="BMT2" s="18"/>
      <c r="BMU2" s="18"/>
      <c r="BMV2" s="18"/>
      <c r="BMW2" s="18"/>
      <c r="BMX2" s="18"/>
      <c r="BMY2" s="18"/>
      <c r="BMZ2" s="18"/>
      <c r="BNA2" s="18"/>
      <c r="BNB2" s="18"/>
      <c r="BNC2" s="18"/>
      <c r="BND2" s="18"/>
      <c r="BNE2" s="18"/>
      <c r="BNF2" s="18"/>
      <c r="BNG2" s="18"/>
      <c r="BNH2" s="18"/>
      <c r="BNI2" s="18"/>
      <c r="BNJ2" s="18"/>
      <c r="BNK2" s="18"/>
      <c r="BNL2" s="18"/>
      <c r="BNM2" s="18"/>
      <c r="BNN2" s="18"/>
      <c r="BNO2" s="18"/>
      <c r="BNP2" s="18"/>
      <c r="BNQ2" s="18"/>
      <c r="BNR2" s="18"/>
      <c r="BNS2" s="18"/>
      <c r="BNT2" s="18"/>
      <c r="BNU2" s="18"/>
      <c r="BNV2" s="18"/>
      <c r="BNW2" s="18"/>
      <c r="BNX2" s="18"/>
      <c r="BNY2" s="18"/>
      <c r="BNZ2" s="18"/>
      <c r="BOA2" s="18"/>
      <c r="BOB2" s="18"/>
      <c r="BOC2" s="18"/>
      <c r="BOD2" s="18"/>
      <c r="BOE2" s="18"/>
      <c r="BOF2" s="18"/>
      <c r="BOG2" s="18"/>
      <c r="BOH2" s="18"/>
      <c r="BOI2" s="18"/>
      <c r="BOJ2" s="18"/>
      <c r="BOK2" s="18"/>
      <c r="BOL2" s="18"/>
      <c r="BOM2" s="18"/>
      <c r="BON2" s="18"/>
      <c r="BOO2" s="18"/>
      <c r="BOP2" s="18"/>
      <c r="BOQ2" s="18"/>
      <c r="BOR2" s="18"/>
      <c r="BOS2" s="18"/>
      <c r="BOT2" s="18"/>
      <c r="BOU2" s="18"/>
      <c r="BOV2" s="18"/>
      <c r="BOW2" s="18"/>
      <c r="BOX2" s="18"/>
      <c r="BOY2" s="18"/>
      <c r="BOZ2" s="18"/>
      <c r="BPA2" s="18"/>
      <c r="BPB2" s="18"/>
      <c r="BPC2" s="18"/>
      <c r="BPD2" s="18"/>
      <c r="BPE2" s="18"/>
      <c r="BPF2" s="18"/>
      <c r="BPG2" s="18"/>
      <c r="BPH2" s="18"/>
      <c r="BPI2" s="18"/>
      <c r="BPJ2" s="18"/>
      <c r="BPK2" s="18"/>
      <c r="BPL2" s="18"/>
      <c r="BPM2" s="18"/>
      <c r="BPN2" s="18"/>
      <c r="BPO2" s="18"/>
      <c r="BPP2" s="18"/>
      <c r="BPQ2" s="18"/>
      <c r="BPR2" s="18"/>
      <c r="BPS2" s="18"/>
      <c r="BPT2" s="18"/>
      <c r="BPU2" s="18"/>
      <c r="BPV2" s="18"/>
      <c r="BPW2" s="18"/>
      <c r="BPX2" s="18"/>
      <c r="BPY2" s="18"/>
      <c r="BPZ2" s="18"/>
      <c r="BQA2" s="18"/>
      <c r="BQB2" s="18"/>
      <c r="BQC2" s="18"/>
      <c r="BQD2" s="18"/>
      <c r="BQE2" s="18"/>
      <c r="BQF2" s="18"/>
      <c r="BQG2" s="18"/>
      <c r="BQH2" s="18"/>
      <c r="BQI2" s="18"/>
      <c r="BQJ2" s="18"/>
      <c r="BQK2" s="18"/>
      <c r="BQL2" s="18"/>
      <c r="BQM2" s="18"/>
      <c r="BQN2" s="18"/>
      <c r="BQO2" s="18"/>
      <c r="BQP2" s="18"/>
      <c r="BQQ2" s="18"/>
      <c r="BQR2" s="18"/>
      <c r="BQS2" s="18"/>
      <c r="BQT2" s="18"/>
      <c r="BQU2" s="18"/>
      <c r="BQV2" s="18"/>
      <c r="BQW2" s="18"/>
      <c r="BQX2" s="18"/>
      <c r="BQY2" s="18"/>
      <c r="BQZ2" s="18"/>
      <c r="BRA2" s="18"/>
      <c r="BRB2" s="18"/>
      <c r="BRC2" s="18"/>
      <c r="BRD2" s="18"/>
      <c r="BRE2" s="18"/>
      <c r="BRF2" s="18"/>
      <c r="BRG2" s="18"/>
      <c r="BRH2" s="18"/>
      <c r="BRI2" s="18"/>
      <c r="BRJ2" s="18"/>
      <c r="BRK2" s="18"/>
      <c r="BRL2" s="18"/>
      <c r="BRM2" s="18"/>
      <c r="BRN2" s="18"/>
      <c r="BRO2" s="18"/>
      <c r="BRP2" s="18"/>
      <c r="BRQ2" s="18"/>
      <c r="BRR2" s="18"/>
      <c r="BRS2" s="18"/>
      <c r="BRT2" s="18"/>
      <c r="BRU2" s="18"/>
      <c r="BRV2" s="18"/>
      <c r="BRW2" s="18"/>
      <c r="BRX2" s="18"/>
      <c r="BRY2" s="18"/>
      <c r="BRZ2" s="18"/>
      <c r="BSA2" s="18"/>
      <c r="BSB2" s="18"/>
      <c r="BSC2" s="18"/>
      <c r="BSD2" s="18"/>
      <c r="BSE2" s="18"/>
      <c r="BSF2" s="18"/>
      <c r="BSG2" s="18"/>
      <c r="BSH2" s="18"/>
      <c r="BSI2" s="18"/>
      <c r="BSJ2" s="18"/>
      <c r="BSK2" s="18"/>
      <c r="BSL2" s="18"/>
      <c r="BSM2" s="18"/>
      <c r="BSN2" s="18"/>
      <c r="BSO2" s="18"/>
      <c r="BSP2" s="18"/>
      <c r="BSQ2" s="18"/>
      <c r="BSR2" s="18"/>
      <c r="BSS2" s="18"/>
      <c r="BST2" s="18"/>
      <c r="BSU2" s="18"/>
      <c r="BSV2" s="18"/>
      <c r="BSW2" s="18"/>
      <c r="BSX2" s="18"/>
      <c r="BSY2" s="18"/>
      <c r="BSZ2" s="18"/>
      <c r="BTA2" s="18"/>
      <c r="BTB2" s="18"/>
      <c r="BTC2" s="18"/>
      <c r="BTD2" s="18"/>
      <c r="BTE2" s="18"/>
      <c r="BTF2" s="18"/>
      <c r="BTG2" s="18"/>
      <c r="BTH2" s="18"/>
      <c r="BTI2" s="18"/>
      <c r="BTJ2" s="18"/>
      <c r="BTK2" s="18"/>
      <c r="BTL2" s="18"/>
      <c r="BTM2" s="18"/>
      <c r="BTN2" s="18"/>
      <c r="BTO2" s="18"/>
      <c r="BTP2" s="18"/>
      <c r="BTQ2" s="18"/>
      <c r="BTR2" s="18"/>
      <c r="BTS2" s="18"/>
      <c r="BTT2" s="18"/>
      <c r="BTU2" s="18"/>
      <c r="BTV2" s="18"/>
      <c r="BTW2" s="18"/>
      <c r="BTX2" s="18"/>
      <c r="BTY2" s="18"/>
      <c r="BTZ2" s="18"/>
      <c r="BUA2" s="18"/>
      <c r="BUB2" s="18"/>
      <c r="BUC2" s="18"/>
      <c r="BUD2" s="18"/>
      <c r="BUE2" s="18"/>
      <c r="BUF2" s="18"/>
      <c r="BUG2" s="18"/>
      <c r="BUH2" s="18"/>
      <c r="BUI2" s="18"/>
      <c r="BUJ2" s="18"/>
      <c r="BUK2" s="18"/>
      <c r="BUL2" s="18"/>
      <c r="BUM2" s="18"/>
      <c r="BUN2" s="18"/>
      <c r="BUO2" s="18"/>
      <c r="BUP2" s="18"/>
      <c r="BUQ2" s="18"/>
      <c r="BUR2" s="18"/>
      <c r="BUS2" s="18"/>
      <c r="BUT2" s="18"/>
      <c r="BUU2" s="18"/>
      <c r="BUV2" s="18"/>
      <c r="BUW2" s="18"/>
      <c r="BUX2" s="18"/>
      <c r="BUY2" s="18"/>
      <c r="BUZ2" s="18"/>
      <c r="BVA2" s="18"/>
      <c r="BVB2" s="18"/>
      <c r="BVC2" s="18"/>
      <c r="BVD2" s="18"/>
      <c r="BVE2" s="18"/>
      <c r="BVF2" s="18"/>
      <c r="BVG2" s="18"/>
      <c r="BVH2" s="18"/>
      <c r="BVI2" s="18"/>
      <c r="BVJ2" s="18"/>
      <c r="BVK2" s="18"/>
      <c r="BVL2" s="18"/>
      <c r="BVM2" s="18"/>
      <c r="BVN2" s="18"/>
      <c r="BVO2" s="18"/>
      <c r="BVP2" s="18"/>
      <c r="BVQ2" s="18"/>
      <c r="BVR2" s="18"/>
      <c r="BVS2" s="18"/>
      <c r="BVT2" s="18"/>
      <c r="BVU2" s="18"/>
      <c r="BVV2" s="18"/>
      <c r="BVW2" s="18"/>
      <c r="BVX2" s="18"/>
      <c r="BVY2" s="18"/>
      <c r="BVZ2" s="18"/>
      <c r="BWA2" s="18"/>
      <c r="BWB2" s="18"/>
      <c r="BWC2" s="18"/>
      <c r="BWD2" s="18"/>
      <c r="BWE2" s="18"/>
      <c r="BWF2" s="18"/>
      <c r="BWG2" s="18"/>
      <c r="BWH2" s="18"/>
      <c r="BWI2" s="18"/>
      <c r="BWJ2" s="18"/>
      <c r="BWK2" s="18"/>
      <c r="BWL2" s="18"/>
      <c r="BWM2" s="18"/>
      <c r="BWN2" s="18"/>
      <c r="BWO2" s="18"/>
      <c r="BWP2" s="18"/>
      <c r="BWQ2" s="18"/>
      <c r="BWR2" s="18"/>
      <c r="BWS2" s="18"/>
      <c r="BWT2" s="18"/>
      <c r="BWU2" s="18"/>
      <c r="BWV2" s="18"/>
      <c r="BWW2" s="18"/>
      <c r="BWX2" s="18"/>
      <c r="BWY2" s="18"/>
      <c r="BWZ2" s="18"/>
      <c r="BXA2" s="18"/>
      <c r="BXB2" s="18"/>
      <c r="BXC2" s="18"/>
      <c r="BXD2" s="18"/>
      <c r="BXE2" s="18"/>
      <c r="BXF2" s="18"/>
      <c r="BXG2" s="18"/>
      <c r="BXH2" s="18"/>
      <c r="BXI2" s="18"/>
      <c r="BXJ2" s="18"/>
      <c r="BXK2" s="18"/>
      <c r="BXL2" s="18"/>
      <c r="BXM2" s="18"/>
      <c r="BXN2" s="18"/>
      <c r="BXO2" s="18"/>
      <c r="BXP2" s="18"/>
      <c r="BXQ2" s="18"/>
      <c r="BXR2" s="18"/>
      <c r="BXS2" s="18"/>
      <c r="BXT2" s="18"/>
      <c r="BXU2" s="18"/>
      <c r="BXV2" s="18"/>
      <c r="BXW2" s="18"/>
      <c r="BXX2" s="18"/>
      <c r="BXY2" s="18"/>
      <c r="BXZ2" s="18"/>
      <c r="BYA2" s="18"/>
      <c r="BYB2" s="18"/>
      <c r="BYC2" s="18"/>
      <c r="BYD2" s="18"/>
      <c r="BYE2" s="18"/>
      <c r="BYF2" s="18"/>
      <c r="BYG2" s="18"/>
      <c r="BYH2" s="18"/>
      <c r="BYI2" s="18"/>
      <c r="BYJ2" s="18"/>
      <c r="BYK2" s="18"/>
      <c r="BYL2" s="18"/>
      <c r="BYM2" s="18"/>
      <c r="BYN2" s="18"/>
      <c r="BYO2" s="18"/>
      <c r="BYP2" s="18"/>
      <c r="BYQ2" s="18"/>
      <c r="BYR2" s="18"/>
      <c r="BYS2" s="18"/>
      <c r="BYT2" s="18"/>
      <c r="BYU2" s="18"/>
      <c r="BYV2" s="18"/>
      <c r="BYW2" s="18"/>
      <c r="BYX2" s="18"/>
      <c r="BYY2" s="18"/>
      <c r="BYZ2" s="18"/>
      <c r="BZA2" s="18"/>
      <c r="BZB2" s="18"/>
      <c r="BZC2" s="18"/>
      <c r="BZD2" s="18"/>
      <c r="BZE2" s="18"/>
      <c r="BZF2" s="18"/>
      <c r="BZG2" s="18"/>
      <c r="BZH2" s="18"/>
      <c r="BZI2" s="18"/>
      <c r="BZJ2" s="18"/>
      <c r="BZK2" s="18"/>
      <c r="BZL2" s="18"/>
      <c r="BZM2" s="18"/>
      <c r="BZN2" s="18"/>
      <c r="BZO2" s="18"/>
      <c r="BZP2" s="18"/>
      <c r="BZQ2" s="18"/>
      <c r="BZR2" s="18"/>
      <c r="BZS2" s="18"/>
      <c r="BZT2" s="18"/>
      <c r="BZU2" s="18"/>
      <c r="BZV2" s="18"/>
      <c r="BZW2" s="18"/>
      <c r="BZX2" s="18"/>
      <c r="BZY2" s="18"/>
      <c r="BZZ2" s="18"/>
      <c r="CAA2" s="18"/>
      <c r="CAB2" s="18"/>
      <c r="CAC2" s="18"/>
      <c r="CAD2" s="18"/>
      <c r="CAE2" s="18"/>
      <c r="CAF2" s="18"/>
      <c r="CAG2" s="18"/>
      <c r="CAH2" s="18"/>
      <c r="CAI2" s="18"/>
      <c r="CAJ2" s="18"/>
      <c r="CAK2" s="18"/>
      <c r="CAL2" s="18"/>
      <c r="CAM2" s="18"/>
      <c r="CAN2" s="18"/>
      <c r="CAO2" s="18"/>
      <c r="CAP2" s="18"/>
      <c r="CAQ2" s="18"/>
      <c r="CAR2" s="18"/>
      <c r="CAS2" s="18"/>
      <c r="CAT2" s="18"/>
      <c r="CAU2" s="18"/>
      <c r="CAV2" s="18"/>
      <c r="CAW2" s="18"/>
      <c r="CAX2" s="18"/>
      <c r="CAY2" s="18"/>
      <c r="CAZ2" s="18"/>
      <c r="CBA2" s="18"/>
      <c r="CBB2" s="18"/>
      <c r="CBC2" s="18"/>
      <c r="CBD2" s="18"/>
      <c r="CBE2" s="18"/>
      <c r="CBF2" s="18"/>
      <c r="CBG2" s="18"/>
      <c r="CBH2" s="18"/>
      <c r="CBI2" s="18"/>
      <c r="CBJ2" s="18"/>
      <c r="CBK2" s="18"/>
      <c r="CBL2" s="18"/>
      <c r="CBM2" s="18"/>
      <c r="CBN2" s="18"/>
      <c r="CBO2" s="18"/>
      <c r="CBP2" s="18"/>
      <c r="CBQ2" s="18"/>
      <c r="CBR2" s="18"/>
      <c r="CBS2" s="18"/>
      <c r="CBT2" s="18"/>
      <c r="CBU2" s="18"/>
      <c r="CBV2" s="18"/>
      <c r="CBW2" s="18"/>
      <c r="CBX2" s="18"/>
      <c r="CBY2" s="18"/>
      <c r="CBZ2" s="18"/>
      <c r="CCA2" s="18"/>
      <c r="CCB2" s="18"/>
      <c r="CCC2" s="18"/>
      <c r="CCD2" s="18"/>
      <c r="CCE2" s="18"/>
      <c r="CCF2" s="18"/>
      <c r="CCG2" s="18"/>
      <c r="CCH2" s="18"/>
      <c r="CCI2" s="18"/>
      <c r="CCJ2" s="18"/>
      <c r="CCK2" s="18"/>
      <c r="CCL2" s="18"/>
      <c r="CCM2" s="18"/>
      <c r="CCN2" s="18"/>
      <c r="CCO2" s="18"/>
      <c r="CCP2" s="18"/>
      <c r="CCQ2" s="18"/>
      <c r="CCR2" s="18"/>
      <c r="CCS2" s="18"/>
      <c r="CCT2" s="18"/>
      <c r="CCU2" s="18"/>
      <c r="CCV2" s="18"/>
      <c r="CCW2" s="18"/>
      <c r="CCX2" s="18"/>
      <c r="CCY2" s="18"/>
      <c r="CCZ2" s="18"/>
      <c r="CDA2" s="18"/>
      <c r="CDB2" s="18"/>
      <c r="CDC2" s="18"/>
      <c r="CDD2" s="18"/>
      <c r="CDE2" s="18"/>
      <c r="CDF2" s="18"/>
      <c r="CDG2" s="18"/>
      <c r="CDH2" s="18"/>
      <c r="CDI2" s="18"/>
      <c r="CDJ2" s="18"/>
      <c r="CDK2" s="18"/>
      <c r="CDL2" s="18"/>
      <c r="CDM2" s="18"/>
      <c r="CDN2" s="18"/>
      <c r="CDO2" s="18"/>
      <c r="CDP2" s="18"/>
      <c r="CDQ2" s="18"/>
      <c r="CDR2" s="18"/>
      <c r="CDS2" s="18"/>
      <c r="CDT2" s="18"/>
      <c r="CDU2" s="18"/>
      <c r="CDV2" s="18"/>
      <c r="CDW2" s="18"/>
      <c r="CDX2" s="18"/>
      <c r="CDY2" s="18"/>
      <c r="CDZ2" s="18"/>
      <c r="CEA2" s="18"/>
      <c r="CEB2" s="18"/>
      <c r="CEC2" s="18"/>
      <c r="CED2" s="18"/>
      <c r="CEE2" s="18"/>
      <c r="CEF2" s="18"/>
      <c r="CEG2" s="18"/>
      <c r="CEH2" s="18"/>
      <c r="CEI2" s="18"/>
      <c r="CEJ2" s="18"/>
      <c r="CEK2" s="18"/>
      <c r="CEL2" s="18"/>
      <c r="CEM2" s="18"/>
      <c r="CEN2" s="18"/>
      <c r="CEO2" s="18"/>
      <c r="CEP2" s="18"/>
      <c r="CEQ2" s="18"/>
      <c r="CER2" s="18"/>
      <c r="CES2" s="18"/>
      <c r="CET2" s="18"/>
      <c r="CEU2" s="18"/>
      <c r="CEV2" s="18"/>
      <c r="CEW2" s="18"/>
      <c r="CEX2" s="18"/>
      <c r="CEY2" s="18"/>
      <c r="CEZ2" s="18"/>
      <c r="CFA2" s="18"/>
      <c r="CFB2" s="18"/>
      <c r="CFC2" s="18"/>
      <c r="CFD2" s="18"/>
      <c r="CFE2" s="18"/>
      <c r="CFF2" s="18"/>
      <c r="CFG2" s="18"/>
      <c r="CFH2" s="18"/>
      <c r="CFI2" s="18"/>
      <c r="CFJ2" s="18"/>
      <c r="CFK2" s="18"/>
      <c r="CFL2" s="18"/>
      <c r="CFM2" s="18"/>
      <c r="CFN2" s="18"/>
      <c r="CFO2" s="18"/>
      <c r="CFP2" s="18"/>
      <c r="CFQ2" s="18"/>
      <c r="CFR2" s="18"/>
      <c r="CFS2" s="18"/>
      <c r="CFT2" s="18"/>
      <c r="CFU2" s="18"/>
      <c r="CFV2" s="18"/>
      <c r="CFW2" s="18"/>
      <c r="CFX2" s="18"/>
      <c r="CFY2" s="18"/>
      <c r="CFZ2" s="18"/>
      <c r="CGA2" s="18"/>
      <c r="CGB2" s="18"/>
      <c r="CGC2" s="18"/>
      <c r="CGD2" s="18"/>
      <c r="CGE2" s="18"/>
      <c r="CGF2" s="18"/>
      <c r="CGG2" s="18"/>
      <c r="CGH2" s="18"/>
      <c r="CGI2" s="18"/>
      <c r="CGJ2" s="18"/>
      <c r="CGK2" s="18"/>
      <c r="CGL2" s="18"/>
      <c r="CGM2" s="18"/>
      <c r="CGN2" s="18"/>
      <c r="CGO2" s="18"/>
      <c r="CGP2" s="18"/>
      <c r="CGQ2" s="18"/>
      <c r="CGR2" s="18"/>
      <c r="CGS2" s="18"/>
      <c r="CGT2" s="18"/>
      <c r="CGU2" s="18"/>
      <c r="CGV2" s="18"/>
      <c r="CGW2" s="18"/>
      <c r="CGX2" s="18"/>
      <c r="CGY2" s="18"/>
      <c r="CGZ2" s="18"/>
      <c r="CHA2" s="18"/>
      <c r="CHB2" s="18"/>
      <c r="CHC2" s="18"/>
      <c r="CHD2" s="18"/>
      <c r="CHE2" s="18"/>
      <c r="CHF2" s="18"/>
      <c r="CHG2" s="18"/>
      <c r="CHH2" s="18"/>
      <c r="CHI2" s="18"/>
      <c r="CHJ2" s="18"/>
      <c r="CHK2" s="18"/>
      <c r="CHL2" s="18"/>
      <c r="CHM2" s="18"/>
      <c r="CHN2" s="18"/>
      <c r="CHO2" s="18"/>
      <c r="CHP2" s="18"/>
      <c r="CHQ2" s="18"/>
      <c r="CHR2" s="18"/>
      <c r="CHS2" s="18"/>
      <c r="CHT2" s="18"/>
      <c r="CHU2" s="18"/>
      <c r="CHV2" s="18"/>
      <c r="CHW2" s="18"/>
      <c r="CHX2" s="18"/>
      <c r="CHY2" s="18"/>
      <c r="CHZ2" s="18"/>
      <c r="CIA2" s="18"/>
      <c r="CIB2" s="18"/>
      <c r="CIC2" s="18"/>
      <c r="CID2" s="18"/>
      <c r="CIE2" s="18"/>
      <c r="CIF2" s="18"/>
      <c r="CIG2" s="18"/>
      <c r="CIH2" s="18"/>
      <c r="CII2" s="18"/>
      <c r="CIJ2" s="18"/>
      <c r="CIK2" s="18"/>
      <c r="CIL2" s="18"/>
      <c r="CIM2" s="18"/>
      <c r="CIN2" s="18"/>
      <c r="CIO2" s="18"/>
      <c r="CIP2" s="18"/>
      <c r="CIQ2" s="18"/>
      <c r="CIR2" s="18"/>
      <c r="CIS2" s="18"/>
      <c r="CIT2" s="18"/>
      <c r="CIU2" s="18"/>
      <c r="CIV2" s="18"/>
      <c r="CIW2" s="18"/>
      <c r="CIX2" s="18"/>
      <c r="CIY2" s="18"/>
      <c r="CIZ2" s="18"/>
      <c r="CJA2" s="18"/>
      <c r="CJB2" s="18"/>
      <c r="CJC2" s="18"/>
      <c r="CJD2" s="18"/>
      <c r="CJE2" s="18"/>
      <c r="CJF2" s="18"/>
      <c r="CJG2" s="18"/>
      <c r="CJH2" s="18"/>
      <c r="CJI2" s="18"/>
      <c r="CJJ2" s="18"/>
      <c r="CJK2" s="18"/>
      <c r="CJL2" s="18"/>
      <c r="CJM2" s="18"/>
      <c r="CJN2" s="18"/>
      <c r="CJO2" s="18"/>
      <c r="CJP2" s="18"/>
      <c r="CJQ2" s="18"/>
      <c r="CJR2" s="18"/>
      <c r="CJS2" s="18"/>
      <c r="CJT2" s="18"/>
      <c r="CJU2" s="18"/>
      <c r="CJV2" s="18"/>
      <c r="CJW2" s="18"/>
      <c r="CJX2" s="18"/>
      <c r="CJY2" s="18"/>
      <c r="CJZ2" s="18"/>
      <c r="CKA2" s="18"/>
      <c r="CKB2" s="18"/>
      <c r="CKC2" s="18"/>
      <c r="CKD2" s="18"/>
      <c r="CKE2" s="18"/>
      <c r="CKF2" s="18"/>
      <c r="CKG2" s="18"/>
      <c r="CKH2" s="18"/>
      <c r="CKI2" s="18"/>
      <c r="CKJ2" s="18"/>
      <c r="CKK2" s="18"/>
      <c r="CKL2" s="18"/>
      <c r="CKM2" s="18"/>
      <c r="CKN2" s="18"/>
      <c r="CKO2" s="18"/>
      <c r="CKP2" s="18"/>
      <c r="CKQ2" s="18"/>
      <c r="CKR2" s="18"/>
      <c r="CKS2" s="18"/>
      <c r="CKT2" s="18"/>
      <c r="CKU2" s="18"/>
      <c r="CKV2" s="18"/>
      <c r="CKW2" s="18"/>
      <c r="CKX2" s="18"/>
      <c r="CKY2" s="18"/>
      <c r="CKZ2" s="18"/>
      <c r="CLA2" s="18"/>
      <c r="CLB2" s="18"/>
      <c r="CLC2" s="18"/>
      <c r="CLD2" s="18"/>
      <c r="CLE2" s="18"/>
      <c r="CLF2" s="18"/>
      <c r="CLG2" s="18"/>
      <c r="CLH2" s="18"/>
      <c r="CLI2" s="18"/>
      <c r="CLJ2" s="18"/>
      <c r="CLK2" s="18"/>
      <c r="CLL2" s="18"/>
      <c r="CLM2" s="18"/>
      <c r="CLN2" s="18"/>
      <c r="CLO2" s="18"/>
      <c r="CLP2" s="18"/>
      <c r="CLQ2" s="18"/>
      <c r="CLR2" s="18"/>
      <c r="CLS2" s="18"/>
      <c r="CLT2" s="18"/>
      <c r="CLU2" s="18"/>
      <c r="CLV2" s="18"/>
      <c r="CLW2" s="18"/>
      <c r="CLX2" s="18"/>
      <c r="CLY2" s="18"/>
      <c r="CLZ2" s="18"/>
      <c r="CMA2" s="18"/>
      <c r="CMB2" s="18"/>
      <c r="CMC2" s="18"/>
      <c r="CMD2" s="18"/>
      <c r="CME2" s="18"/>
      <c r="CMF2" s="18"/>
      <c r="CMG2" s="18"/>
      <c r="CMH2" s="18"/>
      <c r="CMI2" s="18"/>
      <c r="CMJ2" s="18"/>
      <c r="CMK2" s="18"/>
      <c r="CML2" s="18"/>
      <c r="CMM2" s="18"/>
      <c r="CMN2" s="18"/>
      <c r="CMO2" s="18"/>
      <c r="CMP2" s="18"/>
      <c r="CMQ2" s="18"/>
      <c r="CMR2" s="18"/>
      <c r="CMS2" s="18"/>
      <c r="CMT2" s="18"/>
      <c r="CMU2" s="18"/>
      <c r="CMV2" s="18"/>
      <c r="CMW2" s="18"/>
      <c r="CMX2" s="18"/>
      <c r="CMY2" s="18"/>
      <c r="CMZ2" s="18"/>
      <c r="CNA2" s="18"/>
      <c r="CNB2" s="18"/>
      <c r="CNC2" s="18"/>
      <c r="CND2" s="18"/>
      <c r="CNE2" s="18"/>
      <c r="CNF2" s="18"/>
      <c r="CNG2" s="18"/>
      <c r="CNH2" s="18"/>
      <c r="CNI2" s="18"/>
      <c r="CNJ2" s="18"/>
      <c r="CNK2" s="18"/>
      <c r="CNL2" s="18"/>
      <c r="CNM2" s="18"/>
      <c r="CNN2" s="18"/>
      <c r="CNO2" s="18"/>
      <c r="CNP2" s="18"/>
      <c r="CNQ2" s="18"/>
      <c r="CNR2" s="18"/>
      <c r="CNS2" s="18"/>
      <c r="CNT2" s="18"/>
      <c r="CNU2" s="18"/>
      <c r="CNV2" s="18"/>
      <c r="CNW2" s="18"/>
      <c r="CNX2" s="18"/>
      <c r="CNY2" s="18"/>
      <c r="CNZ2" s="18"/>
      <c r="COA2" s="18"/>
      <c r="COB2" s="18"/>
      <c r="COC2" s="18"/>
      <c r="COD2" s="18"/>
      <c r="COE2" s="18"/>
      <c r="COF2" s="18"/>
      <c r="COG2" s="18"/>
      <c r="COH2" s="18"/>
      <c r="COI2" s="18"/>
      <c r="COJ2" s="18"/>
      <c r="COK2" s="18"/>
      <c r="COL2" s="18"/>
      <c r="COM2" s="18"/>
      <c r="CON2" s="18"/>
      <c r="COO2" s="18"/>
      <c r="COP2" s="18"/>
      <c r="COQ2" s="18"/>
      <c r="COR2" s="18"/>
      <c r="COS2" s="18"/>
      <c r="COT2" s="18"/>
      <c r="COU2" s="18"/>
      <c r="COV2" s="18"/>
      <c r="COW2" s="18"/>
      <c r="COX2" s="18"/>
      <c r="COY2" s="18"/>
      <c r="COZ2" s="18"/>
      <c r="CPA2" s="18"/>
      <c r="CPB2" s="18"/>
      <c r="CPC2" s="18"/>
      <c r="CPD2" s="18"/>
      <c r="CPE2" s="18"/>
      <c r="CPF2" s="18"/>
      <c r="CPG2" s="18"/>
      <c r="CPH2" s="18"/>
      <c r="CPI2" s="18"/>
      <c r="CPJ2" s="18"/>
      <c r="CPK2" s="18"/>
      <c r="CPL2" s="18"/>
      <c r="CPM2" s="18"/>
      <c r="CPN2" s="18"/>
      <c r="CPO2" s="18"/>
      <c r="CPP2" s="18"/>
      <c r="CPQ2" s="18"/>
      <c r="CPR2" s="18"/>
      <c r="CPS2" s="18"/>
      <c r="CPT2" s="18"/>
      <c r="CPU2" s="18"/>
      <c r="CPV2" s="18"/>
      <c r="CPW2" s="18"/>
      <c r="CPX2" s="18"/>
      <c r="CPY2" s="18"/>
      <c r="CPZ2" s="18"/>
      <c r="CQA2" s="18"/>
      <c r="CQB2" s="18"/>
      <c r="CQC2" s="18"/>
      <c r="CQD2" s="18"/>
      <c r="CQE2" s="18"/>
      <c r="CQF2" s="18"/>
      <c r="CQG2" s="18"/>
      <c r="CQH2" s="18"/>
      <c r="CQI2" s="18"/>
      <c r="CQJ2" s="18"/>
      <c r="CQK2" s="18"/>
      <c r="CQL2" s="18"/>
      <c r="CQM2" s="18"/>
      <c r="CQN2" s="18"/>
      <c r="CQO2" s="18"/>
      <c r="CQP2" s="18"/>
      <c r="CQQ2" s="18"/>
      <c r="CQR2" s="18"/>
      <c r="CQS2" s="18"/>
      <c r="CQT2" s="18"/>
      <c r="CQU2" s="18"/>
      <c r="CQV2" s="18"/>
      <c r="CQW2" s="18"/>
      <c r="CQX2" s="18"/>
      <c r="CQY2" s="18"/>
      <c r="CQZ2" s="18"/>
      <c r="CRA2" s="18"/>
      <c r="CRB2" s="18"/>
      <c r="CRC2" s="18"/>
      <c r="CRD2" s="18"/>
      <c r="CRE2" s="18"/>
      <c r="CRF2" s="18"/>
      <c r="CRG2" s="18"/>
      <c r="CRH2" s="18"/>
      <c r="CRI2" s="18"/>
      <c r="CRJ2" s="18"/>
      <c r="CRK2" s="18"/>
      <c r="CRL2" s="18"/>
      <c r="CRM2" s="18"/>
      <c r="CRN2" s="18"/>
      <c r="CRO2" s="18"/>
      <c r="CRP2" s="18"/>
      <c r="CRQ2" s="18"/>
      <c r="CRR2" s="18"/>
      <c r="CRS2" s="18"/>
      <c r="CRT2" s="18"/>
      <c r="CRU2" s="18"/>
      <c r="CRV2" s="18"/>
      <c r="CRW2" s="18"/>
      <c r="CRX2" s="18"/>
      <c r="CRY2" s="18"/>
      <c r="CRZ2" s="18"/>
      <c r="CSA2" s="18"/>
      <c r="CSB2" s="18"/>
      <c r="CSC2" s="18"/>
      <c r="CSD2" s="18"/>
      <c r="CSE2" s="18"/>
      <c r="CSF2" s="18"/>
      <c r="CSG2" s="18"/>
      <c r="CSH2" s="18"/>
      <c r="CSI2" s="18"/>
      <c r="CSJ2" s="18"/>
      <c r="CSK2" s="18"/>
      <c r="CSL2" s="18"/>
      <c r="CSM2" s="18"/>
      <c r="CSN2" s="18"/>
      <c r="CSO2" s="18"/>
      <c r="CSP2" s="18"/>
      <c r="CSQ2" s="18"/>
      <c r="CSR2" s="18"/>
      <c r="CSS2" s="18"/>
      <c r="CST2" s="18"/>
      <c r="CSU2" s="18"/>
      <c r="CSV2" s="18"/>
      <c r="CSW2" s="18"/>
      <c r="CSX2" s="18"/>
      <c r="CSY2" s="18"/>
      <c r="CSZ2" s="18"/>
      <c r="CTA2" s="18"/>
      <c r="CTB2" s="18"/>
      <c r="CTC2" s="18"/>
      <c r="CTD2" s="18"/>
      <c r="CTE2" s="18"/>
      <c r="CTF2" s="18"/>
      <c r="CTG2" s="18"/>
      <c r="CTH2" s="18"/>
      <c r="CTI2" s="18"/>
      <c r="CTJ2" s="18"/>
      <c r="CTK2" s="18"/>
      <c r="CTL2" s="18"/>
      <c r="CTM2" s="18"/>
      <c r="CTN2" s="18"/>
      <c r="CTO2" s="18"/>
      <c r="CTP2" s="18"/>
      <c r="CTQ2" s="18"/>
      <c r="CTR2" s="18"/>
      <c r="CTS2" s="18"/>
      <c r="CTT2" s="18"/>
      <c r="CTU2" s="18"/>
      <c r="CTV2" s="18"/>
      <c r="CTW2" s="18"/>
      <c r="CTX2" s="18"/>
      <c r="CTY2" s="18"/>
      <c r="CTZ2" s="18"/>
      <c r="CUA2" s="18"/>
      <c r="CUB2" s="18"/>
      <c r="CUC2" s="18"/>
      <c r="CUD2" s="18"/>
      <c r="CUE2" s="18"/>
      <c r="CUF2" s="18"/>
      <c r="CUG2" s="18"/>
      <c r="CUH2" s="18"/>
      <c r="CUI2" s="18"/>
      <c r="CUJ2" s="18"/>
      <c r="CUK2" s="18"/>
      <c r="CUL2" s="18"/>
      <c r="CUM2" s="18"/>
      <c r="CUN2" s="18"/>
      <c r="CUO2" s="18"/>
      <c r="CUP2" s="18"/>
      <c r="CUQ2" s="18"/>
      <c r="CUR2" s="18"/>
      <c r="CUS2" s="18"/>
      <c r="CUT2" s="18"/>
      <c r="CUU2" s="18"/>
      <c r="CUV2" s="18"/>
      <c r="CUW2" s="18"/>
      <c r="CUX2" s="18"/>
      <c r="CUY2" s="18"/>
      <c r="CUZ2" s="18"/>
      <c r="CVA2" s="18"/>
      <c r="CVB2" s="18"/>
      <c r="CVC2" s="18"/>
      <c r="CVD2" s="18"/>
      <c r="CVE2" s="18"/>
      <c r="CVF2" s="18"/>
      <c r="CVG2" s="18"/>
      <c r="CVH2" s="18"/>
      <c r="CVI2" s="18"/>
      <c r="CVJ2" s="18"/>
      <c r="CVK2" s="18"/>
      <c r="CVL2" s="18"/>
      <c r="CVM2" s="18"/>
      <c r="CVN2" s="18"/>
      <c r="CVO2" s="18"/>
      <c r="CVP2" s="18"/>
      <c r="CVQ2" s="18"/>
      <c r="CVR2" s="18"/>
      <c r="CVS2" s="18"/>
      <c r="CVT2" s="18"/>
      <c r="CVU2" s="18"/>
      <c r="CVV2" s="18"/>
      <c r="CVW2" s="18"/>
      <c r="CVX2" s="18"/>
      <c r="CVY2" s="18"/>
      <c r="CVZ2" s="18"/>
      <c r="CWA2" s="18"/>
      <c r="CWB2" s="18"/>
      <c r="CWC2" s="18"/>
      <c r="CWD2" s="18"/>
      <c r="CWE2" s="18"/>
      <c r="CWF2" s="18"/>
      <c r="CWG2" s="18"/>
      <c r="CWH2" s="18"/>
      <c r="CWI2" s="18"/>
      <c r="CWJ2" s="18"/>
      <c r="CWK2" s="18"/>
      <c r="CWL2" s="18"/>
      <c r="CWM2" s="18"/>
      <c r="CWN2" s="18"/>
      <c r="CWO2" s="18"/>
      <c r="CWP2" s="18"/>
      <c r="CWQ2" s="18"/>
      <c r="CWR2" s="18"/>
      <c r="CWS2" s="18"/>
      <c r="CWT2" s="18"/>
      <c r="CWU2" s="18"/>
      <c r="CWV2" s="18"/>
      <c r="CWW2" s="18"/>
      <c r="CWX2" s="18"/>
      <c r="CWY2" s="18"/>
      <c r="CWZ2" s="18"/>
      <c r="CXA2" s="18"/>
      <c r="CXB2" s="18"/>
      <c r="CXC2" s="18"/>
      <c r="CXD2" s="18"/>
      <c r="CXE2" s="18"/>
      <c r="CXF2" s="18"/>
      <c r="CXG2" s="18"/>
      <c r="CXH2" s="18"/>
      <c r="CXI2" s="18"/>
      <c r="CXJ2" s="18"/>
      <c r="CXK2" s="18"/>
      <c r="CXL2" s="18"/>
      <c r="CXM2" s="18"/>
      <c r="CXN2" s="18"/>
      <c r="CXO2" s="18"/>
      <c r="CXP2" s="18"/>
      <c r="CXQ2" s="18"/>
      <c r="CXR2" s="18"/>
      <c r="CXS2" s="18"/>
      <c r="CXT2" s="18"/>
      <c r="CXU2" s="18"/>
      <c r="CXV2" s="18"/>
      <c r="CXW2" s="18"/>
      <c r="CXX2" s="18"/>
      <c r="CXY2" s="18"/>
      <c r="CXZ2" s="18"/>
      <c r="CYA2" s="18"/>
      <c r="CYB2" s="18"/>
      <c r="CYC2" s="18"/>
      <c r="CYD2" s="18"/>
      <c r="CYE2" s="18"/>
      <c r="CYF2" s="18"/>
      <c r="CYG2" s="18"/>
      <c r="CYH2" s="18"/>
      <c r="CYI2" s="18"/>
      <c r="CYJ2" s="18"/>
      <c r="CYK2" s="18"/>
      <c r="CYL2" s="18"/>
      <c r="CYM2" s="18"/>
      <c r="CYN2" s="18"/>
      <c r="CYO2" s="18"/>
      <c r="CYP2" s="18"/>
      <c r="CYQ2" s="18"/>
      <c r="CYR2" s="18"/>
      <c r="CYS2" s="18"/>
      <c r="CYT2" s="18"/>
      <c r="CYU2" s="18"/>
      <c r="CYV2" s="18"/>
      <c r="CYW2" s="18"/>
      <c r="CYX2" s="18"/>
      <c r="CYY2" s="18"/>
      <c r="CYZ2" s="18"/>
      <c r="CZA2" s="18"/>
      <c r="CZB2" s="18"/>
      <c r="CZC2" s="18"/>
      <c r="CZD2" s="18"/>
      <c r="CZE2" s="18"/>
      <c r="CZF2" s="18"/>
      <c r="CZG2" s="18"/>
      <c r="CZH2" s="18"/>
      <c r="CZI2" s="18"/>
      <c r="CZJ2" s="18"/>
      <c r="CZK2" s="18"/>
      <c r="CZL2" s="18"/>
      <c r="CZM2" s="18"/>
      <c r="CZN2" s="18"/>
      <c r="CZO2" s="18"/>
      <c r="CZP2" s="18"/>
      <c r="CZQ2" s="18"/>
      <c r="CZR2" s="18"/>
      <c r="CZS2" s="18"/>
      <c r="CZT2" s="18"/>
      <c r="CZU2" s="18"/>
      <c r="CZV2" s="18"/>
      <c r="CZW2" s="18"/>
      <c r="CZX2" s="18"/>
      <c r="CZY2" s="18"/>
      <c r="CZZ2" s="18"/>
      <c r="DAA2" s="18"/>
      <c r="DAB2" s="18"/>
      <c r="DAC2" s="18"/>
      <c r="DAD2" s="18"/>
      <c r="DAE2" s="18"/>
      <c r="DAF2" s="18"/>
      <c r="DAG2" s="18"/>
      <c r="DAH2" s="18"/>
      <c r="DAI2" s="18"/>
      <c r="DAJ2" s="18"/>
      <c r="DAK2" s="18"/>
      <c r="DAL2" s="18"/>
      <c r="DAM2" s="18"/>
      <c r="DAN2" s="18"/>
      <c r="DAO2" s="18"/>
      <c r="DAP2" s="18"/>
      <c r="DAQ2" s="18"/>
      <c r="DAR2" s="18"/>
      <c r="DAS2" s="18"/>
      <c r="DAT2" s="18"/>
      <c r="DAU2" s="18"/>
      <c r="DAV2" s="18"/>
      <c r="DAW2" s="18"/>
      <c r="DAX2" s="18"/>
      <c r="DAY2" s="18"/>
      <c r="DAZ2" s="18"/>
      <c r="DBA2" s="18"/>
      <c r="DBB2" s="18"/>
      <c r="DBC2" s="18"/>
      <c r="DBD2" s="18"/>
      <c r="DBE2" s="18"/>
      <c r="DBF2" s="18"/>
      <c r="DBG2" s="18"/>
      <c r="DBH2" s="18"/>
      <c r="DBI2" s="18"/>
      <c r="DBJ2" s="18"/>
      <c r="DBK2" s="18"/>
      <c r="DBL2" s="18"/>
      <c r="DBM2" s="18"/>
      <c r="DBN2" s="18"/>
      <c r="DBO2" s="18"/>
      <c r="DBP2" s="18"/>
      <c r="DBQ2" s="18"/>
      <c r="DBR2" s="18"/>
      <c r="DBS2" s="18"/>
      <c r="DBT2" s="18"/>
      <c r="DBU2" s="18"/>
      <c r="DBV2" s="18"/>
      <c r="DBW2" s="18"/>
      <c r="DBX2" s="18"/>
      <c r="DBY2" s="18"/>
      <c r="DBZ2" s="18"/>
      <c r="DCA2" s="18"/>
      <c r="DCB2" s="18"/>
      <c r="DCC2" s="18"/>
      <c r="DCD2" s="18"/>
      <c r="DCE2" s="18"/>
      <c r="DCF2" s="18"/>
      <c r="DCG2" s="18"/>
      <c r="DCH2" s="18"/>
      <c r="DCI2" s="18"/>
      <c r="DCJ2" s="18"/>
      <c r="DCK2" s="18"/>
      <c r="DCL2" s="18"/>
      <c r="DCM2" s="18"/>
      <c r="DCN2" s="18"/>
      <c r="DCO2" s="18"/>
      <c r="DCP2" s="18"/>
      <c r="DCQ2" s="18"/>
      <c r="DCR2" s="18"/>
      <c r="DCS2" s="18"/>
      <c r="DCT2" s="18"/>
      <c r="DCU2" s="18"/>
      <c r="DCV2" s="18"/>
      <c r="DCW2" s="18"/>
      <c r="DCX2" s="18"/>
      <c r="DCY2" s="18"/>
      <c r="DCZ2" s="18"/>
      <c r="DDA2" s="18"/>
      <c r="DDB2" s="18"/>
      <c r="DDC2" s="18"/>
      <c r="DDD2" s="18"/>
      <c r="DDE2" s="18"/>
      <c r="DDF2" s="18"/>
      <c r="DDG2" s="18"/>
      <c r="DDH2" s="18"/>
      <c r="DDI2" s="18"/>
      <c r="DDJ2" s="18"/>
      <c r="DDK2" s="18"/>
      <c r="DDL2" s="18"/>
      <c r="DDM2" s="18"/>
      <c r="DDN2" s="18"/>
      <c r="DDO2" s="18"/>
      <c r="DDP2" s="18"/>
      <c r="DDQ2" s="18"/>
      <c r="DDR2" s="18"/>
      <c r="DDS2" s="18"/>
      <c r="DDT2" s="18"/>
      <c r="DDU2" s="18"/>
      <c r="DDV2" s="18"/>
      <c r="DDW2" s="18"/>
      <c r="DDX2" s="18"/>
      <c r="DDY2" s="18"/>
      <c r="DDZ2" s="18"/>
      <c r="DEA2" s="18"/>
      <c r="DEB2" s="18"/>
      <c r="DEC2" s="18"/>
      <c r="DED2" s="18"/>
      <c r="DEE2" s="18"/>
      <c r="DEF2" s="18"/>
      <c r="DEG2" s="18"/>
      <c r="DEH2" s="18"/>
      <c r="DEI2" s="18"/>
      <c r="DEJ2" s="18"/>
      <c r="DEK2" s="18"/>
      <c r="DEL2" s="18"/>
      <c r="DEM2" s="18"/>
      <c r="DEN2" s="18"/>
      <c r="DEO2" s="18"/>
      <c r="DEP2" s="18"/>
      <c r="DEQ2" s="18"/>
      <c r="DER2" s="18"/>
      <c r="DES2" s="18"/>
      <c r="DET2" s="18"/>
      <c r="DEU2" s="18"/>
      <c r="DEV2" s="18"/>
      <c r="DEW2" s="18"/>
      <c r="DEX2" s="18"/>
      <c r="DEY2" s="18"/>
      <c r="DEZ2" s="18"/>
      <c r="DFA2" s="18"/>
      <c r="DFB2" s="18"/>
      <c r="DFC2" s="18"/>
      <c r="DFD2" s="18"/>
      <c r="DFE2" s="18"/>
      <c r="DFF2" s="18"/>
      <c r="DFG2" s="18"/>
      <c r="DFH2" s="18"/>
      <c r="DFI2" s="18"/>
      <c r="DFJ2" s="18"/>
      <c r="DFK2" s="18"/>
      <c r="DFL2" s="18"/>
      <c r="DFM2" s="18"/>
      <c r="DFN2" s="18"/>
      <c r="DFO2" s="18"/>
      <c r="DFP2" s="18"/>
      <c r="DFQ2" s="18"/>
      <c r="DFR2" s="18"/>
      <c r="DFS2" s="18"/>
      <c r="DFT2" s="18"/>
      <c r="DFU2" s="18"/>
      <c r="DFV2" s="18"/>
      <c r="DFW2" s="18"/>
      <c r="DFX2" s="18"/>
      <c r="DFY2" s="18"/>
      <c r="DFZ2" s="18"/>
      <c r="DGA2" s="18"/>
      <c r="DGB2" s="18"/>
      <c r="DGC2" s="18"/>
      <c r="DGD2" s="18"/>
      <c r="DGE2" s="18"/>
      <c r="DGF2" s="18"/>
      <c r="DGG2" s="18"/>
      <c r="DGH2" s="18"/>
      <c r="DGI2" s="18"/>
      <c r="DGJ2" s="18"/>
      <c r="DGK2" s="18"/>
      <c r="DGL2" s="18"/>
      <c r="DGM2" s="18"/>
      <c r="DGN2" s="18"/>
      <c r="DGO2" s="18"/>
      <c r="DGP2" s="18"/>
      <c r="DGQ2" s="18"/>
      <c r="DGR2" s="18"/>
      <c r="DGS2" s="18"/>
      <c r="DGT2" s="18"/>
      <c r="DGU2" s="18"/>
      <c r="DGV2" s="18"/>
      <c r="DGW2" s="18"/>
      <c r="DGX2" s="18"/>
      <c r="DGY2" s="18"/>
      <c r="DGZ2" s="18"/>
      <c r="DHA2" s="18"/>
      <c r="DHB2" s="18"/>
      <c r="DHC2" s="18"/>
      <c r="DHD2" s="18"/>
      <c r="DHE2" s="18"/>
      <c r="DHF2" s="18"/>
      <c r="DHG2" s="18"/>
      <c r="DHH2" s="18"/>
      <c r="DHI2" s="18"/>
      <c r="DHJ2" s="18"/>
      <c r="DHK2" s="18"/>
      <c r="DHL2" s="18"/>
      <c r="DHM2" s="18"/>
      <c r="DHN2" s="18"/>
      <c r="DHO2" s="18"/>
      <c r="DHP2" s="18"/>
      <c r="DHQ2" s="18"/>
      <c r="DHR2" s="18"/>
      <c r="DHS2" s="18"/>
      <c r="DHT2" s="18"/>
      <c r="DHU2" s="18"/>
      <c r="DHV2" s="18"/>
      <c r="DHW2" s="18"/>
      <c r="DHX2" s="18"/>
      <c r="DHY2" s="18"/>
      <c r="DHZ2" s="18"/>
      <c r="DIA2" s="18"/>
      <c r="DIB2" s="18"/>
      <c r="DIC2" s="18"/>
      <c r="DID2" s="18"/>
      <c r="DIE2" s="18"/>
      <c r="DIF2" s="18"/>
      <c r="DIG2" s="18"/>
      <c r="DIH2" s="18"/>
      <c r="DII2" s="18"/>
      <c r="DIJ2" s="18"/>
      <c r="DIK2" s="18"/>
      <c r="DIL2" s="18"/>
      <c r="DIM2" s="18"/>
      <c r="DIN2" s="18"/>
      <c r="DIO2" s="18"/>
      <c r="DIP2" s="18"/>
      <c r="DIQ2" s="18"/>
      <c r="DIR2" s="18"/>
      <c r="DIS2" s="18"/>
      <c r="DIT2" s="18"/>
      <c r="DIU2" s="18"/>
      <c r="DIV2" s="18"/>
      <c r="DIW2" s="18"/>
      <c r="DIX2" s="18"/>
      <c r="DIY2" s="18"/>
      <c r="DIZ2" s="18"/>
      <c r="DJA2" s="18"/>
      <c r="DJB2" s="18"/>
      <c r="DJC2" s="18"/>
      <c r="DJD2" s="18"/>
      <c r="DJE2" s="18"/>
      <c r="DJF2" s="18"/>
      <c r="DJG2" s="18"/>
      <c r="DJH2" s="18"/>
      <c r="DJI2" s="18"/>
      <c r="DJJ2" s="18"/>
      <c r="DJK2" s="18"/>
      <c r="DJL2" s="18"/>
      <c r="DJM2" s="18"/>
      <c r="DJN2" s="18"/>
      <c r="DJO2" s="18"/>
      <c r="DJP2" s="18"/>
      <c r="DJQ2" s="18"/>
      <c r="DJR2" s="18"/>
      <c r="DJS2" s="18"/>
      <c r="DJT2" s="18"/>
      <c r="DJU2" s="18"/>
      <c r="DJV2" s="18"/>
      <c r="DJW2" s="18"/>
      <c r="DJX2" s="18"/>
      <c r="DJY2" s="18"/>
      <c r="DJZ2" s="18"/>
      <c r="DKA2" s="18"/>
      <c r="DKB2" s="18"/>
      <c r="DKC2" s="18"/>
      <c r="DKD2" s="18"/>
      <c r="DKE2" s="18"/>
      <c r="DKF2" s="18"/>
      <c r="DKG2" s="18"/>
      <c r="DKH2" s="18"/>
      <c r="DKI2" s="18"/>
      <c r="DKJ2" s="18"/>
      <c r="DKK2" s="18"/>
      <c r="DKL2" s="18"/>
      <c r="DKM2" s="18"/>
      <c r="DKN2" s="18"/>
      <c r="DKO2" s="18"/>
      <c r="DKP2" s="18"/>
      <c r="DKQ2" s="18"/>
      <c r="DKR2" s="18"/>
      <c r="DKS2" s="18"/>
      <c r="DKT2" s="18"/>
      <c r="DKU2" s="18"/>
      <c r="DKV2" s="18"/>
      <c r="DKW2" s="18"/>
      <c r="DKX2" s="18"/>
      <c r="DKY2" s="18"/>
      <c r="DKZ2" s="18"/>
      <c r="DLA2" s="18"/>
      <c r="DLB2" s="18"/>
      <c r="DLC2" s="18"/>
      <c r="DLD2" s="18"/>
      <c r="DLE2" s="18"/>
      <c r="DLF2" s="18"/>
      <c r="DLG2" s="18"/>
      <c r="DLH2" s="18"/>
      <c r="DLI2" s="18"/>
      <c r="DLJ2" s="18"/>
      <c r="DLK2" s="18"/>
      <c r="DLL2" s="18"/>
      <c r="DLM2" s="18"/>
      <c r="DLN2" s="18"/>
      <c r="DLO2" s="18"/>
      <c r="DLP2" s="18"/>
      <c r="DLQ2" s="18"/>
      <c r="DLR2" s="18"/>
      <c r="DLS2" s="18"/>
      <c r="DLT2" s="18"/>
      <c r="DLU2" s="18"/>
      <c r="DLV2" s="18"/>
      <c r="DLW2" s="18"/>
      <c r="DLX2" s="18"/>
      <c r="DLY2" s="18"/>
      <c r="DLZ2" s="18"/>
      <c r="DMA2" s="18"/>
      <c r="DMB2" s="18"/>
      <c r="DMC2" s="18"/>
      <c r="DMD2" s="18"/>
      <c r="DME2" s="18"/>
      <c r="DMF2" s="18"/>
      <c r="DMG2" s="18"/>
      <c r="DMH2" s="18"/>
      <c r="DMI2" s="18"/>
      <c r="DMJ2" s="18"/>
      <c r="DMK2" s="18"/>
      <c r="DML2" s="18"/>
      <c r="DMM2" s="18"/>
      <c r="DMN2" s="18"/>
      <c r="DMO2" s="18"/>
      <c r="DMP2" s="18"/>
      <c r="DMQ2" s="18"/>
      <c r="DMR2" s="18"/>
      <c r="DMS2" s="18"/>
      <c r="DMT2" s="18"/>
      <c r="DMU2" s="18"/>
      <c r="DMV2" s="18"/>
      <c r="DMW2" s="18"/>
      <c r="DMX2" s="18"/>
      <c r="DMY2" s="18"/>
      <c r="DMZ2" s="18"/>
      <c r="DNA2" s="18"/>
      <c r="DNB2" s="18"/>
      <c r="DNC2" s="18"/>
      <c r="DND2" s="18"/>
      <c r="DNE2" s="18"/>
      <c r="DNF2" s="18"/>
      <c r="DNG2" s="18"/>
      <c r="DNH2" s="18"/>
      <c r="DNI2" s="18"/>
      <c r="DNJ2" s="18"/>
      <c r="DNK2" s="18"/>
      <c r="DNL2" s="18"/>
      <c r="DNM2" s="18"/>
      <c r="DNN2" s="18"/>
      <c r="DNO2" s="18"/>
      <c r="DNP2" s="18"/>
      <c r="DNQ2" s="18"/>
      <c r="DNR2" s="18"/>
      <c r="DNS2" s="18"/>
      <c r="DNT2" s="18"/>
      <c r="DNU2" s="18"/>
      <c r="DNV2" s="18"/>
      <c r="DNW2" s="18"/>
      <c r="DNX2" s="18"/>
      <c r="DNY2" s="18"/>
      <c r="DNZ2" s="18"/>
      <c r="DOA2" s="18"/>
      <c r="DOB2" s="18"/>
      <c r="DOC2" s="18"/>
      <c r="DOD2" s="18"/>
      <c r="DOE2" s="18"/>
      <c r="DOF2" s="18"/>
      <c r="DOG2" s="18"/>
      <c r="DOH2" s="18"/>
      <c r="DOI2" s="18"/>
      <c r="DOJ2" s="18"/>
      <c r="DOK2" s="18"/>
      <c r="DOL2" s="18"/>
      <c r="DOM2" s="18"/>
      <c r="DON2" s="18"/>
      <c r="DOO2" s="18"/>
      <c r="DOP2" s="18"/>
      <c r="DOQ2" s="18"/>
      <c r="DOR2" s="18"/>
      <c r="DOS2" s="18"/>
      <c r="DOT2" s="18"/>
      <c r="DOU2" s="18"/>
      <c r="DOV2" s="18"/>
      <c r="DOW2" s="18"/>
      <c r="DOX2" s="18"/>
      <c r="DOY2" s="18"/>
      <c r="DOZ2" s="18"/>
      <c r="DPA2" s="18"/>
      <c r="DPB2" s="18"/>
      <c r="DPC2" s="18"/>
      <c r="DPD2" s="18"/>
      <c r="DPE2" s="18"/>
      <c r="DPF2" s="18"/>
      <c r="DPG2" s="18"/>
      <c r="DPH2" s="18"/>
      <c r="DPI2" s="18"/>
      <c r="DPJ2" s="18"/>
      <c r="DPK2" s="18"/>
      <c r="DPL2" s="18"/>
      <c r="DPM2" s="18"/>
      <c r="DPN2" s="18"/>
      <c r="DPO2" s="18"/>
      <c r="DPP2" s="18"/>
      <c r="DPQ2" s="18"/>
      <c r="DPR2" s="18"/>
      <c r="DPS2" s="18"/>
      <c r="DPT2" s="18"/>
      <c r="DPU2" s="18"/>
      <c r="DPV2" s="18"/>
      <c r="DPW2" s="18"/>
      <c r="DPX2" s="18"/>
      <c r="DPY2" s="18"/>
      <c r="DPZ2" s="18"/>
      <c r="DQA2" s="18"/>
      <c r="DQB2" s="18"/>
      <c r="DQC2" s="18"/>
      <c r="DQD2" s="18"/>
      <c r="DQE2" s="18"/>
      <c r="DQF2" s="18"/>
      <c r="DQG2" s="18"/>
      <c r="DQH2" s="18"/>
      <c r="DQI2" s="18"/>
      <c r="DQJ2" s="18"/>
      <c r="DQK2" s="18"/>
      <c r="DQL2" s="18"/>
      <c r="DQM2" s="18"/>
      <c r="DQN2" s="18"/>
      <c r="DQO2" s="18"/>
      <c r="DQP2" s="18"/>
      <c r="DQQ2" s="18"/>
      <c r="DQR2" s="18"/>
      <c r="DQS2" s="18"/>
      <c r="DQT2" s="18"/>
      <c r="DQU2" s="18"/>
      <c r="DQV2" s="18"/>
      <c r="DQW2" s="18"/>
      <c r="DQX2" s="18"/>
      <c r="DQY2" s="18"/>
      <c r="DQZ2" s="18"/>
      <c r="DRA2" s="18"/>
      <c r="DRB2" s="18"/>
      <c r="DRC2" s="18"/>
      <c r="DRD2" s="18"/>
      <c r="DRE2" s="18"/>
      <c r="DRF2" s="18"/>
      <c r="DRG2" s="18"/>
      <c r="DRH2" s="18"/>
      <c r="DRI2" s="18"/>
      <c r="DRJ2" s="18"/>
      <c r="DRK2" s="18"/>
      <c r="DRL2" s="18"/>
      <c r="DRM2" s="18"/>
      <c r="DRN2" s="18"/>
      <c r="DRO2" s="18"/>
      <c r="DRP2" s="18"/>
      <c r="DRQ2" s="18"/>
      <c r="DRR2" s="18"/>
      <c r="DRS2" s="18"/>
      <c r="DRT2" s="18"/>
      <c r="DRU2" s="18"/>
      <c r="DRV2" s="18"/>
      <c r="DRW2" s="18"/>
      <c r="DRX2" s="18"/>
      <c r="DRY2" s="18"/>
      <c r="DRZ2" s="18"/>
      <c r="DSA2" s="18"/>
      <c r="DSB2" s="18"/>
      <c r="DSC2" s="18"/>
      <c r="DSD2" s="18"/>
      <c r="DSE2" s="18"/>
      <c r="DSF2" s="18"/>
      <c r="DSG2" s="18"/>
      <c r="DSH2" s="18"/>
      <c r="DSI2" s="18"/>
      <c r="DSJ2" s="18"/>
      <c r="DSK2" s="18"/>
      <c r="DSL2" s="18"/>
      <c r="DSM2" s="18"/>
      <c r="DSN2" s="18"/>
      <c r="DSO2" s="18"/>
      <c r="DSP2" s="18"/>
      <c r="DSQ2" s="18"/>
      <c r="DSR2" s="18"/>
      <c r="DSS2" s="18"/>
      <c r="DST2" s="18"/>
      <c r="DSU2" s="18"/>
      <c r="DSV2" s="18"/>
      <c r="DSW2" s="18"/>
      <c r="DSX2" s="18"/>
      <c r="DSY2" s="18"/>
      <c r="DSZ2" s="18"/>
      <c r="DTA2" s="18"/>
      <c r="DTB2" s="18"/>
      <c r="DTC2" s="18"/>
      <c r="DTD2" s="18"/>
      <c r="DTE2" s="18"/>
      <c r="DTF2" s="18"/>
      <c r="DTG2" s="18"/>
      <c r="DTH2" s="18"/>
      <c r="DTI2" s="18"/>
      <c r="DTJ2" s="18"/>
      <c r="DTK2" s="18"/>
      <c r="DTL2" s="18"/>
      <c r="DTM2" s="18"/>
      <c r="DTN2" s="18"/>
      <c r="DTO2" s="18"/>
      <c r="DTP2" s="18"/>
      <c r="DTQ2" s="18"/>
      <c r="DTR2" s="18"/>
      <c r="DTS2" s="18"/>
      <c r="DTT2" s="18"/>
      <c r="DTU2" s="18"/>
      <c r="DTV2" s="18"/>
      <c r="DTW2" s="18"/>
      <c r="DTX2" s="18"/>
      <c r="DTY2" s="18"/>
      <c r="DTZ2" s="18"/>
      <c r="DUA2" s="18"/>
      <c r="DUB2" s="18"/>
      <c r="DUC2" s="18"/>
      <c r="DUD2" s="18"/>
      <c r="DUE2" s="18"/>
      <c r="DUF2" s="18"/>
      <c r="DUG2" s="18"/>
      <c r="DUH2" s="18"/>
      <c r="DUI2" s="18"/>
      <c r="DUJ2" s="18"/>
      <c r="DUK2" s="18"/>
      <c r="DUL2" s="18"/>
      <c r="DUM2" s="18"/>
      <c r="DUN2" s="18"/>
      <c r="DUO2" s="18"/>
      <c r="DUP2" s="18"/>
      <c r="DUQ2" s="18"/>
      <c r="DUR2" s="18"/>
      <c r="DUS2" s="18"/>
      <c r="DUT2" s="18"/>
      <c r="DUU2" s="18"/>
      <c r="DUV2" s="18"/>
      <c r="DUW2" s="18"/>
      <c r="DUX2" s="18"/>
      <c r="DUY2" s="18"/>
      <c r="DUZ2" s="18"/>
      <c r="DVA2" s="18"/>
      <c r="DVB2" s="18"/>
      <c r="DVC2" s="18"/>
      <c r="DVD2" s="18"/>
      <c r="DVE2" s="18"/>
      <c r="DVF2" s="18"/>
      <c r="DVG2" s="18"/>
      <c r="DVH2" s="18"/>
      <c r="DVI2" s="18"/>
      <c r="DVJ2" s="18"/>
      <c r="DVK2" s="18"/>
      <c r="DVL2" s="18"/>
      <c r="DVM2" s="18"/>
      <c r="DVN2" s="18"/>
      <c r="DVO2" s="18"/>
      <c r="DVP2" s="18"/>
      <c r="DVQ2" s="18"/>
      <c r="DVR2" s="18"/>
      <c r="DVS2" s="18"/>
      <c r="DVT2" s="18"/>
      <c r="DVU2" s="18"/>
      <c r="DVV2" s="18"/>
      <c r="DVW2" s="18"/>
      <c r="DVX2" s="18"/>
      <c r="DVY2" s="18"/>
      <c r="DVZ2" s="18"/>
      <c r="DWA2" s="18"/>
      <c r="DWB2" s="18"/>
      <c r="DWC2" s="18"/>
      <c r="DWD2" s="18"/>
      <c r="DWE2" s="18"/>
      <c r="DWF2" s="18"/>
      <c r="DWG2" s="18"/>
      <c r="DWH2" s="18"/>
      <c r="DWI2" s="18"/>
      <c r="DWJ2" s="18"/>
      <c r="DWK2" s="18"/>
      <c r="DWL2" s="18"/>
      <c r="DWM2" s="18"/>
      <c r="DWN2" s="18"/>
      <c r="DWO2" s="18"/>
      <c r="DWP2" s="18"/>
      <c r="DWQ2" s="18"/>
      <c r="DWR2" s="18"/>
      <c r="DWS2" s="18"/>
      <c r="DWT2" s="18"/>
      <c r="DWU2" s="18"/>
      <c r="DWV2" s="18"/>
      <c r="DWW2" s="18"/>
      <c r="DWX2" s="18"/>
      <c r="DWY2" s="18"/>
      <c r="DWZ2" s="18"/>
      <c r="DXA2" s="18"/>
      <c r="DXB2" s="18"/>
      <c r="DXC2" s="18"/>
      <c r="DXD2" s="18"/>
      <c r="DXE2" s="18"/>
      <c r="DXF2" s="18"/>
      <c r="DXG2" s="18"/>
      <c r="DXH2" s="18"/>
      <c r="DXI2" s="18"/>
      <c r="DXJ2" s="18"/>
      <c r="DXK2" s="18"/>
      <c r="DXL2" s="18"/>
      <c r="DXM2" s="18"/>
      <c r="DXN2" s="18"/>
      <c r="DXO2" s="18"/>
      <c r="DXP2" s="18"/>
      <c r="DXQ2" s="18"/>
      <c r="DXR2" s="18"/>
      <c r="DXS2" s="18"/>
      <c r="DXT2" s="18"/>
      <c r="DXU2" s="18"/>
      <c r="DXV2" s="18"/>
      <c r="DXW2" s="18"/>
      <c r="DXX2" s="18"/>
      <c r="DXY2" s="18"/>
      <c r="DXZ2" s="18"/>
      <c r="DYA2" s="18"/>
      <c r="DYB2" s="18"/>
      <c r="DYC2" s="18"/>
      <c r="DYD2" s="18"/>
      <c r="DYE2" s="18"/>
      <c r="DYF2" s="18"/>
      <c r="DYG2" s="18"/>
      <c r="DYH2" s="18"/>
      <c r="DYI2" s="18"/>
      <c r="DYJ2" s="18"/>
      <c r="DYK2" s="18"/>
      <c r="DYL2" s="18"/>
      <c r="DYM2" s="18"/>
      <c r="DYN2" s="18"/>
      <c r="DYO2" s="18"/>
      <c r="DYP2" s="18"/>
      <c r="DYQ2" s="18"/>
      <c r="DYR2" s="18"/>
      <c r="DYS2" s="18"/>
      <c r="DYT2" s="18"/>
      <c r="DYU2" s="18"/>
      <c r="DYV2" s="18"/>
      <c r="DYW2" s="18"/>
      <c r="DYX2" s="18"/>
      <c r="DYY2" s="18"/>
      <c r="DYZ2" s="18"/>
      <c r="DZA2" s="18"/>
      <c r="DZB2" s="18"/>
      <c r="DZC2" s="18"/>
      <c r="DZD2" s="18"/>
      <c r="DZE2" s="18"/>
      <c r="DZF2" s="18"/>
      <c r="DZG2" s="18"/>
      <c r="DZH2" s="18"/>
      <c r="DZI2" s="18"/>
      <c r="DZJ2" s="18"/>
      <c r="DZK2" s="18"/>
      <c r="DZL2" s="18"/>
      <c r="DZM2" s="18"/>
      <c r="DZN2" s="18"/>
      <c r="DZO2" s="18"/>
      <c r="DZP2" s="18"/>
      <c r="DZQ2" s="18"/>
      <c r="DZR2" s="18"/>
      <c r="DZS2" s="18"/>
      <c r="DZT2" s="18"/>
      <c r="DZU2" s="18"/>
      <c r="DZV2" s="18"/>
      <c r="DZW2" s="18"/>
      <c r="DZX2" s="18"/>
      <c r="DZY2" s="18"/>
      <c r="DZZ2" s="18"/>
      <c r="EAA2" s="18"/>
      <c r="EAB2" s="18"/>
      <c r="EAC2" s="18"/>
      <c r="EAD2" s="18"/>
      <c r="EAE2" s="18"/>
      <c r="EAF2" s="18"/>
      <c r="EAG2" s="18"/>
      <c r="EAH2" s="18"/>
      <c r="EAI2" s="18"/>
      <c r="EAJ2" s="18"/>
      <c r="EAK2" s="18"/>
      <c r="EAL2" s="18"/>
      <c r="EAM2" s="18"/>
      <c r="EAN2" s="18"/>
      <c r="EAO2" s="18"/>
      <c r="EAP2" s="18"/>
      <c r="EAQ2" s="18"/>
      <c r="EAR2" s="18"/>
      <c r="EAS2" s="18"/>
      <c r="EAT2" s="18"/>
      <c r="EAU2" s="18"/>
      <c r="EAV2" s="18"/>
      <c r="EAW2" s="18"/>
      <c r="EAX2" s="18"/>
      <c r="EAY2" s="18"/>
      <c r="EAZ2" s="18"/>
      <c r="EBA2" s="18"/>
      <c r="EBB2" s="18"/>
      <c r="EBC2" s="18"/>
      <c r="EBD2" s="18"/>
      <c r="EBE2" s="18"/>
      <c r="EBF2" s="18"/>
      <c r="EBG2" s="18"/>
      <c r="EBH2" s="18"/>
      <c r="EBI2" s="18"/>
      <c r="EBJ2" s="18"/>
      <c r="EBK2" s="18"/>
      <c r="EBL2" s="18"/>
      <c r="EBM2" s="18"/>
      <c r="EBN2" s="18"/>
      <c r="EBO2" s="18"/>
      <c r="EBP2" s="18"/>
      <c r="EBQ2" s="18"/>
      <c r="EBR2" s="18"/>
      <c r="EBS2" s="18"/>
      <c r="EBT2" s="18"/>
      <c r="EBU2" s="18"/>
      <c r="EBV2" s="18"/>
      <c r="EBW2" s="18"/>
      <c r="EBX2" s="18"/>
      <c r="EBY2" s="18"/>
      <c r="EBZ2" s="18"/>
      <c r="ECA2" s="18"/>
      <c r="ECB2" s="18"/>
      <c r="ECC2" s="18"/>
      <c r="ECD2" s="18"/>
      <c r="ECE2" s="18"/>
      <c r="ECF2" s="18"/>
      <c r="ECG2" s="18"/>
      <c r="ECH2" s="18"/>
      <c r="ECI2" s="18"/>
      <c r="ECJ2" s="18"/>
      <c r="ECK2" s="18"/>
      <c r="ECL2" s="18"/>
      <c r="ECM2" s="18"/>
      <c r="ECN2" s="18"/>
      <c r="ECO2" s="18"/>
      <c r="ECP2" s="18"/>
      <c r="ECQ2" s="18"/>
      <c r="ECR2" s="18"/>
      <c r="ECS2" s="18"/>
      <c r="ECT2" s="18"/>
      <c r="ECU2" s="18"/>
      <c r="ECV2" s="18"/>
      <c r="ECW2" s="18"/>
      <c r="ECX2" s="18"/>
      <c r="ECY2" s="18"/>
      <c r="ECZ2" s="18"/>
      <c r="EDA2" s="18"/>
      <c r="EDB2" s="18"/>
      <c r="EDC2" s="18"/>
      <c r="EDD2" s="18"/>
      <c r="EDE2" s="18"/>
      <c r="EDF2" s="18"/>
      <c r="EDG2" s="18"/>
      <c r="EDH2" s="18"/>
      <c r="EDI2" s="18"/>
      <c r="EDJ2" s="18"/>
      <c r="EDK2" s="18"/>
      <c r="EDL2" s="18"/>
      <c r="EDM2" s="18"/>
      <c r="EDN2" s="18"/>
      <c r="EDO2" s="18"/>
      <c r="EDP2" s="18"/>
      <c r="EDQ2" s="18"/>
      <c r="EDR2" s="18"/>
      <c r="EDS2" s="18"/>
      <c r="EDT2" s="18"/>
      <c r="EDU2" s="18"/>
      <c r="EDV2" s="18"/>
      <c r="EDW2" s="18"/>
      <c r="EDX2" s="18"/>
      <c r="EDY2" s="18"/>
      <c r="EDZ2" s="18"/>
      <c r="EEA2" s="18"/>
      <c r="EEB2" s="18"/>
      <c r="EEC2" s="18"/>
      <c r="EED2" s="18"/>
      <c r="EEE2" s="18"/>
      <c r="EEF2" s="18"/>
      <c r="EEG2" s="18"/>
      <c r="EEH2" s="18"/>
      <c r="EEI2" s="18"/>
      <c r="EEJ2" s="18"/>
      <c r="EEK2" s="18"/>
      <c r="EEL2" s="18"/>
      <c r="EEM2" s="18"/>
      <c r="EEN2" s="18"/>
      <c r="EEO2" s="18"/>
      <c r="EEP2" s="18"/>
      <c r="EEQ2" s="18"/>
      <c r="EER2" s="18"/>
      <c r="EES2" s="18"/>
      <c r="EET2" s="18"/>
      <c r="EEU2" s="18"/>
      <c r="EEV2" s="18"/>
      <c r="EEW2" s="18"/>
      <c r="EEX2" s="18"/>
      <c r="EEY2" s="18"/>
      <c r="EEZ2" s="18"/>
      <c r="EFA2" s="18"/>
      <c r="EFB2" s="18"/>
      <c r="EFC2" s="18"/>
      <c r="EFD2" s="18"/>
      <c r="EFE2" s="18"/>
      <c r="EFF2" s="18"/>
      <c r="EFG2" s="18"/>
      <c r="EFH2" s="18"/>
      <c r="EFI2" s="18"/>
      <c r="EFJ2" s="18"/>
      <c r="EFK2" s="18"/>
      <c r="EFL2" s="18"/>
      <c r="EFM2" s="18"/>
      <c r="EFN2" s="18"/>
      <c r="EFO2" s="18"/>
      <c r="EFP2" s="18"/>
      <c r="EFQ2" s="18"/>
      <c r="EFR2" s="18"/>
      <c r="EFS2" s="18"/>
      <c r="EFT2" s="18"/>
      <c r="EFU2" s="18"/>
      <c r="EFV2" s="18"/>
      <c r="EFW2" s="18"/>
      <c r="EFX2" s="18"/>
      <c r="EFY2" s="18"/>
      <c r="EFZ2" s="18"/>
      <c r="EGA2" s="18"/>
      <c r="EGB2" s="18"/>
      <c r="EGC2" s="18"/>
      <c r="EGD2" s="18"/>
      <c r="EGE2" s="18"/>
      <c r="EGF2" s="18"/>
      <c r="EGG2" s="18"/>
      <c r="EGH2" s="18"/>
      <c r="EGI2" s="18"/>
      <c r="EGJ2" s="18"/>
      <c r="EGK2" s="18"/>
      <c r="EGL2" s="18"/>
      <c r="EGM2" s="18"/>
      <c r="EGN2" s="18"/>
      <c r="EGO2" s="18"/>
      <c r="EGP2" s="18"/>
      <c r="EGQ2" s="18"/>
      <c r="EGR2" s="18"/>
      <c r="EGS2" s="18"/>
      <c r="EGT2" s="18"/>
      <c r="EGU2" s="18"/>
      <c r="EGV2" s="18"/>
      <c r="EGW2" s="18"/>
      <c r="EGX2" s="18"/>
      <c r="EGY2" s="18"/>
      <c r="EGZ2" s="18"/>
      <c r="EHA2" s="18"/>
      <c r="EHB2" s="18"/>
      <c r="EHC2" s="18"/>
      <c r="EHD2" s="18"/>
      <c r="EHE2" s="18"/>
      <c r="EHF2" s="18"/>
      <c r="EHG2" s="18"/>
      <c r="EHH2" s="18"/>
      <c r="EHI2" s="18"/>
      <c r="EHJ2" s="18"/>
      <c r="EHK2" s="18"/>
      <c r="EHL2" s="18"/>
      <c r="EHM2" s="18"/>
      <c r="EHN2" s="18"/>
      <c r="EHO2" s="18"/>
      <c r="EHP2" s="18"/>
      <c r="EHQ2" s="18"/>
      <c r="EHR2" s="18"/>
      <c r="EHS2" s="18"/>
      <c r="EHT2" s="18"/>
      <c r="EHU2" s="18"/>
      <c r="EHV2" s="18"/>
      <c r="EHW2" s="18"/>
      <c r="EHX2" s="18"/>
      <c r="EHY2" s="18"/>
      <c r="EHZ2" s="18"/>
      <c r="EIA2" s="18"/>
      <c r="EIB2" s="18"/>
      <c r="EIC2" s="18"/>
      <c r="EID2" s="18"/>
      <c r="EIE2" s="18"/>
      <c r="EIF2" s="18"/>
      <c r="EIG2" s="18"/>
      <c r="EIH2" s="18"/>
      <c r="EII2" s="18"/>
      <c r="EIJ2" s="18"/>
      <c r="EIK2" s="18"/>
      <c r="EIL2" s="18"/>
      <c r="EIM2" s="18"/>
      <c r="EIN2" s="18"/>
      <c r="EIO2" s="18"/>
      <c r="EIP2" s="18"/>
      <c r="EIQ2" s="18"/>
      <c r="EIR2" s="18"/>
      <c r="EIS2" s="18"/>
      <c r="EIT2" s="18"/>
      <c r="EIU2" s="18"/>
      <c r="EIV2" s="18"/>
      <c r="EIW2" s="18"/>
      <c r="EIX2" s="18"/>
      <c r="EIY2" s="18"/>
      <c r="EIZ2" s="18"/>
      <c r="EJA2" s="18"/>
      <c r="EJB2" s="18"/>
      <c r="EJC2" s="18"/>
      <c r="EJD2" s="18"/>
      <c r="EJE2" s="18"/>
      <c r="EJF2" s="18"/>
      <c r="EJG2" s="18"/>
      <c r="EJH2" s="18"/>
      <c r="EJI2" s="18"/>
      <c r="EJJ2" s="18"/>
      <c r="EJK2" s="18"/>
      <c r="EJL2" s="18"/>
      <c r="EJM2" s="18"/>
      <c r="EJN2" s="18"/>
      <c r="EJO2" s="18"/>
      <c r="EJP2" s="18"/>
      <c r="EJQ2" s="18"/>
      <c r="EJR2" s="18"/>
      <c r="EJS2" s="18"/>
      <c r="EJT2" s="18"/>
      <c r="EJU2" s="18"/>
      <c r="EJV2" s="18"/>
      <c r="EJW2" s="18"/>
      <c r="EJX2" s="18"/>
      <c r="EJY2" s="18"/>
      <c r="EJZ2" s="18"/>
      <c r="EKA2" s="18"/>
      <c r="EKB2" s="18"/>
      <c r="EKC2" s="18"/>
      <c r="EKD2" s="18"/>
      <c r="EKE2" s="18"/>
      <c r="EKF2" s="18"/>
      <c r="EKG2" s="18"/>
      <c r="EKH2" s="18"/>
      <c r="EKI2" s="18"/>
      <c r="EKJ2" s="18"/>
      <c r="EKK2" s="18"/>
      <c r="EKL2" s="18"/>
      <c r="EKM2" s="18"/>
      <c r="EKN2" s="18"/>
      <c r="EKO2" s="18"/>
      <c r="EKP2" s="18"/>
      <c r="EKQ2" s="18"/>
      <c r="EKR2" s="18"/>
      <c r="EKS2" s="18"/>
      <c r="EKT2" s="18"/>
      <c r="EKU2" s="18"/>
      <c r="EKV2" s="18"/>
      <c r="EKW2" s="18"/>
      <c r="EKX2" s="18"/>
      <c r="EKY2" s="18"/>
      <c r="EKZ2" s="18"/>
      <c r="ELA2" s="18"/>
      <c r="ELB2" s="18"/>
      <c r="ELC2" s="18"/>
      <c r="ELD2" s="18"/>
      <c r="ELE2" s="18"/>
      <c r="ELF2" s="18"/>
      <c r="ELG2" s="18"/>
      <c r="ELH2" s="18"/>
      <c r="ELI2" s="18"/>
      <c r="ELJ2" s="18"/>
      <c r="ELK2" s="18"/>
      <c r="ELL2" s="18"/>
      <c r="ELM2" s="18"/>
      <c r="ELN2" s="18"/>
      <c r="ELO2" s="18"/>
      <c r="ELP2" s="18"/>
      <c r="ELQ2" s="18"/>
      <c r="ELR2" s="18"/>
      <c r="ELS2" s="18"/>
      <c r="ELT2" s="18"/>
      <c r="ELU2" s="18"/>
      <c r="ELV2" s="18"/>
      <c r="ELW2" s="18"/>
      <c r="ELX2" s="18"/>
      <c r="ELY2" s="18"/>
      <c r="ELZ2" s="18"/>
      <c r="EMA2" s="18"/>
      <c r="EMB2" s="18"/>
      <c r="EMC2" s="18"/>
      <c r="EMD2" s="18"/>
      <c r="EME2" s="18"/>
      <c r="EMF2" s="18"/>
      <c r="EMG2" s="18"/>
      <c r="EMH2" s="18"/>
      <c r="EMI2" s="18"/>
      <c r="EMJ2" s="18"/>
      <c r="EMK2" s="18"/>
      <c r="EML2" s="18"/>
      <c r="EMM2" s="18"/>
      <c r="EMN2" s="18"/>
      <c r="EMO2" s="18"/>
      <c r="EMP2" s="18"/>
      <c r="EMQ2" s="18"/>
      <c r="EMR2" s="18"/>
      <c r="EMS2" s="18"/>
      <c r="EMT2" s="18"/>
      <c r="EMU2" s="18"/>
      <c r="EMV2" s="18"/>
      <c r="EMW2" s="18"/>
      <c r="EMX2" s="18"/>
      <c r="EMY2" s="18"/>
      <c r="EMZ2" s="18"/>
      <c r="ENA2" s="18"/>
      <c r="ENB2" s="18"/>
      <c r="ENC2" s="18"/>
      <c r="END2" s="18"/>
      <c r="ENE2" s="18"/>
      <c r="ENF2" s="18"/>
      <c r="ENG2" s="18"/>
      <c r="ENH2" s="18"/>
      <c r="ENI2" s="18"/>
      <c r="ENJ2" s="18"/>
      <c r="ENK2" s="18"/>
      <c r="ENL2" s="18"/>
      <c r="ENM2" s="18"/>
      <c r="ENN2" s="18"/>
      <c r="ENO2" s="18"/>
      <c r="ENP2" s="18"/>
      <c r="ENQ2" s="18"/>
      <c r="ENR2" s="18"/>
      <c r="ENS2" s="18"/>
      <c r="ENT2" s="18"/>
      <c r="ENU2" s="18"/>
      <c r="ENV2" s="18"/>
      <c r="ENW2" s="18"/>
      <c r="ENX2" s="18"/>
      <c r="ENY2" s="18"/>
      <c r="ENZ2" s="18"/>
      <c r="EOA2" s="18"/>
      <c r="EOB2" s="18"/>
      <c r="EOC2" s="18"/>
      <c r="EOD2" s="18"/>
      <c r="EOE2" s="18"/>
      <c r="EOF2" s="18"/>
      <c r="EOG2" s="18"/>
      <c r="EOH2" s="18"/>
      <c r="EOI2" s="18"/>
      <c r="EOJ2" s="18"/>
      <c r="EOK2" s="18"/>
      <c r="EOL2" s="18"/>
      <c r="EOM2" s="18"/>
      <c r="EON2" s="18"/>
      <c r="EOO2" s="18"/>
      <c r="EOP2" s="18"/>
      <c r="EOQ2" s="18"/>
      <c r="EOR2" s="18"/>
      <c r="EOS2" s="18"/>
      <c r="EOT2" s="18"/>
      <c r="EOU2" s="18"/>
      <c r="EOV2" s="18"/>
      <c r="EOW2" s="18"/>
      <c r="EOX2" s="18"/>
      <c r="EOY2" s="18"/>
      <c r="EOZ2" s="18"/>
      <c r="EPA2" s="18"/>
      <c r="EPB2" s="18"/>
      <c r="EPC2" s="18"/>
      <c r="EPD2" s="18"/>
      <c r="EPE2" s="18"/>
      <c r="EPF2" s="18"/>
      <c r="EPG2" s="18"/>
      <c r="EPH2" s="18"/>
      <c r="EPI2" s="18"/>
      <c r="EPJ2" s="18"/>
      <c r="EPK2" s="18"/>
      <c r="EPL2" s="18"/>
      <c r="EPM2" s="18"/>
      <c r="EPN2" s="18"/>
      <c r="EPO2" s="18"/>
      <c r="EPP2" s="18"/>
      <c r="EPQ2" s="18"/>
      <c r="EPR2" s="18"/>
      <c r="EPS2" s="18"/>
      <c r="EPT2" s="18"/>
      <c r="EPU2" s="18"/>
      <c r="EPV2" s="18"/>
      <c r="EPW2" s="18"/>
      <c r="EPX2" s="18"/>
      <c r="EPY2" s="18"/>
      <c r="EPZ2" s="18"/>
      <c r="EQA2" s="18"/>
      <c r="EQB2" s="18"/>
      <c r="EQC2" s="18"/>
      <c r="EQD2" s="18"/>
      <c r="EQE2" s="18"/>
      <c r="EQF2" s="18"/>
      <c r="EQG2" s="18"/>
      <c r="EQH2" s="18"/>
      <c r="EQI2" s="18"/>
      <c r="EQJ2" s="18"/>
      <c r="EQK2" s="18"/>
      <c r="EQL2" s="18"/>
      <c r="EQM2" s="18"/>
      <c r="EQN2" s="18"/>
      <c r="EQO2" s="18"/>
      <c r="EQP2" s="18"/>
      <c r="EQQ2" s="18"/>
      <c r="EQR2" s="18"/>
      <c r="EQS2" s="18"/>
      <c r="EQT2" s="18"/>
      <c r="EQU2" s="18"/>
      <c r="EQV2" s="18"/>
      <c r="EQW2" s="18"/>
      <c r="EQX2" s="18"/>
      <c r="EQY2" s="18"/>
      <c r="EQZ2" s="18"/>
      <c r="ERA2" s="18"/>
      <c r="ERB2" s="18"/>
      <c r="ERC2" s="18"/>
      <c r="ERD2" s="18"/>
      <c r="ERE2" s="18"/>
      <c r="ERF2" s="18"/>
      <c r="ERG2" s="18"/>
      <c r="ERH2" s="18"/>
      <c r="ERI2" s="18"/>
      <c r="ERJ2" s="18"/>
      <c r="ERK2" s="18"/>
      <c r="ERL2" s="18"/>
      <c r="ERM2" s="18"/>
      <c r="ERN2" s="18"/>
      <c r="ERO2" s="18"/>
      <c r="ERP2" s="18"/>
      <c r="ERQ2" s="18"/>
      <c r="ERR2" s="18"/>
      <c r="ERS2" s="18"/>
      <c r="ERT2" s="18"/>
      <c r="ERU2" s="18"/>
      <c r="ERV2" s="18"/>
      <c r="ERW2" s="18"/>
      <c r="ERX2" s="18"/>
      <c r="ERY2" s="18"/>
      <c r="ERZ2" s="18"/>
      <c r="ESA2" s="18"/>
      <c r="ESB2" s="18"/>
      <c r="ESC2" s="18"/>
      <c r="ESD2" s="18"/>
      <c r="ESE2" s="18"/>
      <c r="ESF2" s="18"/>
      <c r="ESG2" s="18"/>
      <c r="ESH2" s="18"/>
      <c r="ESI2" s="18"/>
      <c r="ESJ2" s="18"/>
      <c r="ESK2" s="18"/>
      <c r="ESL2" s="18"/>
      <c r="ESM2" s="18"/>
      <c r="ESN2" s="18"/>
      <c r="ESO2" s="18"/>
      <c r="ESP2" s="18"/>
      <c r="ESQ2" s="18"/>
      <c r="ESR2" s="18"/>
      <c r="ESS2" s="18"/>
      <c r="EST2" s="18"/>
      <c r="ESU2" s="18"/>
      <c r="ESV2" s="18"/>
      <c r="ESW2" s="18"/>
      <c r="ESX2" s="18"/>
      <c r="ESY2" s="18"/>
      <c r="ESZ2" s="18"/>
      <c r="ETA2" s="18"/>
      <c r="ETB2" s="18"/>
      <c r="ETC2" s="18"/>
      <c r="ETD2" s="18"/>
      <c r="ETE2" s="18"/>
      <c r="ETF2" s="18"/>
      <c r="ETG2" s="18"/>
      <c r="ETH2" s="18"/>
      <c r="ETI2" s="18"/>
      <c r="ETJ2" s="18"/>
      <c r="ETK2" s="18"/>
      <c r="ETL2" s="18"/>
      <c r="ETM2" s="18"/>
      <c r="ETN2" s="18"/>
      <c r="ETO2" s="18"/>
      <c r="ETP2" s="18"/>
      <c r="ETQ2" s="18"/>
      <c r="ETR2" s="18"/>
      <c r="ETS2" s="18"/>
      <c r="ETT2" s="18"/>
      <c r="ETU2" s="18"/>
      <c r="ETV2" s="18"/>
      <c r="ETW2" s="18"/>
      <c r="ETX2" s="18"/>
      <c r="ETY2" s="18"/>
      <c r="ETZ2" s="18"/>
      <c r="EUA2" s="18"/>
      <c r="EUB2" s="18"/>
      <c r="EUC2" s="18"/>
      <c r="EUD2" s="18"/>
      <c r="EUE2" s="18"/>
      <c r="EUF2" s="18"/>
      <c r="EUG2" s="18"/>
      <c r="EUH2" s="18"/>
      <c r="EUI2" s="18"/>
      <c r="EUJ2" s="18"/>
      <c r="EUK2" s="18"/>
      <c r="EUL2" s="18"/>
      <c r="EUM2" s="18"/>
      <c r="EUN2" s="18"/>
      <c r="EUO2" s="18"/>
      <c r="EUP2" s="18"/>
      <c r="EUQ2" s="18"/>
      <c r="EUR2" s="18"/>
      <c r="EUS2" s="18"/>
      <c r="EUT2" s="18"/>
      <c r="EUU2" s="18"/>
      <c r="EUV2" s="18"/>
      <c r="EUW2" s="18"/>
      <c r="EUX2" s="18"/>
      <c r="EUY2" s="18"/>
      <c r="EUZ2" s="18"/>
      <c r="EVA2" s="18"/>
      <c r="EVB2" s="18"/>
      <c r="EVC2" s="18"/>
      <c r="EVD2" s="18"/>
      <c r="EVE2" s="18"/>
      <c r="EVF2" s="18"/>
      <c r="EVG2" s="18"/>
      <c r="EVH2" s="18"/>
      <c r="EVI2" s="18"/>
      <c r="EVJ2" s="18"/>
      <c r="EVK2" s="18"/>
      <c r="EVL2" s="18"/>
      <c r="EVM2" s="18"/>
      <c r="EVN2" s="18"/>
      <c r="EVO2" s="18"/>
      <c r="EVP2" s="18"/>
      <c r="EVQ2" s="18"/>
      <c r="EVR2" s="18"/>
      <c r="EVS2" s="18"/>
      <c r="EVT2" s="18"/>
      <c r="EVU2" s="18"/>
      <c r="EVV2" s="18"/>
      <c r="EVW2" s="18"/>
      <c r="EVX2" s="18"/>
      <c r="EVY2" s="18"/>
      <c r="EVZ2" s="18"/>
      <c r="EWA2" s="18"/>
      <c r="EWB2" s="18"/>
      <c r="EWC2" s="18"/>
      <c r="EWD2" s="18"/>
      <c r="EWE2" s="18"/>
      <c r="EWF2" s="18"/>
      <c r="EWG2" s="18"/>
      <c r="EWH2" s="18"/>
      <c r="EWI2" s="18"/>
      <c r="EWJ2" s="18"/>
      <c r="EWK2" s="18"/>
      <c r="EWL2" s="18"/>
      <c r="EWM2" s="18"/>
      <c r="EWN2" s="18"/>
      <c r="EWO2" s="18"/>
      <c r="EWP2" s="18"/>
      <c r="EWQ2" s="18"/>
      <c r="EWR2" s="18"/>
      <c r="EWS2" s="18"/>
      <c r="EWT2" s="18"/>
      <c r="EWU2" s="18"/>
      <c r="EWV2" s="18"/>
      <c r="EWW2" s="18"/>
      <c r="EWX2" s="18"/>
      <c r="EWY2" s="18"/>
      <c r="EWZ2" s="18"/>
      <c r="EXA2" s="18"/>
      <c r="EXB2" s="18"/>
      <c r="EXC2" s="18"/>
      <c r="EXD2" s="18"/>
      <c r="EXE2" s="18"/>
      <c r="EXF2" s="18"/>
      <c r="EXG2" s="18"/>
      <c r="EXH2" s="18"/>
      <c r="EXI2" s="18"/>
      <c r="EXJ2" s="18"/>
      <c r="EXK2" s="18"/>
      <c r="EXL2" s="18"/>
      <c r="EXM2" s="18"/>
      <c r="EXN2" s="18"/>
      <c r="EXO2" s="18"/>
      <c r="EXP2" s="18"/>
      <c r="EXQ2" s="18"/>
      <c r="EXR2" s="18"/>
      <c r="EXS2" s="18"/>
      <c r="EXT2" s="18"/>
      <c r="EXU2" s="18"/>
      <c r="EXV2" s="18"/>
      <c r="EXW2" s="18"/>
      <c r="EXX2" s="18"/>
      <c r="EXY2" s="18"/>
      <c r="EXZ2" s="18"/>
      <c r="EYA2" s="18"/>
      <c r="EYB2" s="18"/>
      <c r="EYC2" s="18"/>
      <c r="EYD2" s="18"/>
      <c r="EYE2" s="18"/>
      <c r="EYF2" s="18"/>
      <c r="EYG2" s="18"/>
      <c r="EYH2" s="18"/>
      <c r="EYI2" s="18"/>
      <c r="EYJ2" s="18"/>
      <c r="EYK2" s="18"/>
      <c r="EYL2" s="18"/>
      <c r="EYM2" s="18"/>
      <c r="EYN2" s="18"/>
      <c r="EYO2" s="18"/>
      <c r="EYP2" s="18"/>
      <c r="EYQ2" s="18"/>
      <c r="EYR2" s="18"/>
      <c r="EYS2" s="18"/>
      <c r="EYT2" s="18"/>
      <c r="EYU2" s="18"/>
      <c r="EYV2" s="18"/>
      <c r="EYW2" s="18"/>
      <c r="EYX2" s="18"/>
      <c r="EYY2" s="18"/>
      <c r="EYZ2" s="18"/>
      <c r="EZA2" s="18"/>
      <c r="EZB2" s="18"/>
      <c r="EZC2" s="18"/>
      <c r="EZD2" s="18"/>
      <c r="EZE2" s="18"/>
      <c r="EZF2" s="18"/>
      <c r="EZG2" s="18"/>
      <c r="EZH2" s="18"/>
      <c r="EZI2" s="18"/>
      <c r="EZJ2" s="18"/>
      <c r="EZK2" s="18"/>
      <c r="EZL2" s="18"/>
      <c r="EZM2" s="18"/>
      <c r="EZN2" s="18"/>
      <c r="EZO2" s="18"/>
      <c r="EZP2" s="18"/>
      <c r="EZQ2" s="18"/>
      <c r="EZR2" s="18"/>
      <c r="EZS2" s="18"/>
      <c r="EZT2" s="18"/>
      <c r="EZU2" s="18"/>
      <c r="EZV2" s="18"/>
      <c r="EZW2" s="18"/>
      <c r="EZX2" s="18"/>
      <c r="EZY2" s="18"/>
      <c r="EZZ2" s="18"/>
      <c r="FAA2" s="18"/>
      <c r="FAB2" s="18"/>
      <c r="FAC2" s="18"/>
      <c r="FAD2" s="18"/>
      <c r="FAE2" s="18"/>
      <c r="FAF2" s="18"/>
      <c r="FAG2" s="18"/>
      <c r="FAH2" s="18"/>
      <c r="FAI2" s="18"/>
      <c r="FAJ2" s="18"/>
      <c r="FAK2" s="18"/>
      <c r="FAL2" s="18"/>
      <c r="FAM2" s="18"/>
      <c r="FAN2" s="18"/>
      <c r="FAO2" s="18"/>
      <c r="FAP2" s="18"/>
      <c r="FAQ2" s="18"/>
      <c r="FAR2" s="18"/>
      <c r="FAS2" s="18"/>
      <c r="FAT2" s="18"/>
      <c r="FAU2" s="18"/>
      <c r="FAV2" s="18"/>
      <c r="FAW2" s="18"/>
      <c r="FAX2" s="18"/>
      <c r="FAY2" s="18"/>
      <c r="FAZ2" s="18"/>
      <c r="FBA2" s="18"/>
      <c r="FBB2" s="18"/>
      <c r="FBC2" s="18"/>
      <c r="FBD2" s="18"/>
      <c r="FBE2" s="18"/>
      <c r="FBF2" s="18"/>
      <c r="FBG2" s="18"/>
      <c r="FBH2" s="18"/>
      <c r="FBI2" s="18"/>
      <c r="FBJ2" s="18"/>
      <c r="FBK2" s="18"/>
      <c r="FBL2" s="18"/>
      <c r="FBM2" s="18"/>
      <c r="FBN2" s="18"/>
      <c r="FBO2" s="18"/>
      <c r="FBP2" s="18"/>
      <c r="FBQ2" s="18"/>
      <c r="FBR2" s="18"/>
      <c r="FBS2" s="18"/>
      <c r="FBT2" s="18"/>
      <c r="FBU2" s="18"/>
      <c r="FBV2" s="18"/>
      <c r="FBW2" s="18"/>
      <c r="FBX2" s="18"/>
      <c r="FBY2" s="18"/>
      <c r="FBZ2" s="18"/>
      <c r="FCA2" s="18"/>
      <c r="FCB2" s="18"/>
      <c r="FCC2" s="18"/>
      <c r="FCD2" s="18"/>
      <c r="FCE2" s="18"/>
      <c r="FCF2" s="18"/>
      <c r="FCG2" s="18"/>
      <c r="FCH2" s="18"/>
      <c r="FCI2" s="18"/>
      <c r="FCJ2" s="18"/>
      <c r="FCK2" s="18"/>
      <c r="FCL2" s="18"/>
      <c r="FCM2" s="18"/>
      <c r="FCN2" s="18"/>
      <c r="FCO2" s="18"/>
      <c r="FCP2" s="18"/>
      <c r="FCQ2" s="18"/>
      <c r="FCR2" s="18"/>
      <c r="FCS2" s="18"/>
      <c r="FCT2" s="18"/>
      <c r="FCU2" s="18"/>
      <c r="FCV2" s="18"/>
      <c r="FCW2" s="18"/>
      <c r="FCX2" s="18"/>
      <c r="FCY2" s="18"/>
      <c r="FCZ2" s="18"/>
      <c r="FDA2" s="18"/>
      <c r="FDB2" s="18"/>
      <c r="FDC2" s="18"/>
      <c r="FDD2" s="18"/>
      <c r="FDE2" s="18"/>
      <c r="FDF2" s="18"/>
      <c r="FDG2" s="18"/>
      <c r="FDH2" s="18"/>
      <c r="FDI2" s="18"/>
      <c r="FDJ2" s="18"/>
      <c r="FDK2" s="18"/>
      <c r="FDL2" s="18"/>
      <c r="FDM2" s="18"/>
      <c r="FDN2" s="18"/>
      <c r="FDO2" s="18"/>
      <c r="FDP2" s="18"/>
      <c r="FDQ2" s="18"/>
      <c r="FDR2" s="18"/>
      <c r="FDS2" s="18"/>
      <c r="FDT2" s="18"/>
      <c r="FDU2" s="18"/>
      <c r="FDV2" s="18"/>
      <c r="FDW2" s="18"/>
      <c r="FDX2" s="18"/>
      <c r="FDY2" s="18"/>
      <c r="FDZ2" s="18"/>
      <c r="FEA2" s="18"/>
      <c r="FEB2" s="18"/>
      <c r="FEC2" s="18"/>
      <c r="FED2" s="18"/>
      <c r="FEE2" s="18"/>
      <c r="FEF2" s="18"/>
      <c r="FEG2" s="18"/>
      <c r="FEH2" s="18"/>
      <c r="FEI2" s="18"/>
      <c r="FEJ2" s="18"/>
      <c r="FEK2" s="18"/>
      <c r="FEL2" s="18"/>
      <c r="FEM2" s="18"/>
      <c r="FEN2" s="18"/>
      <c r="FEO2" s="18"/>
      <c r="FEP2" s="18"/>
      <c r="FEQ2" s="18"/>
      <c r="FER2" s="18"/>
      <c r="FES2" s="18"/>
      <c r="FET2" s="18"/>
      <c r="FEU2" s="18"/>
      <c r="FEV2" s="18"/>
      <c r="FEW2" s="18"/>
      <c r="FEX2" s="18"/>
      <c r="FEY2" s="18"/>
      <c r="FEZ2" s="18"/>
      <c r="FFA2" s="18"/>
      <c r="FFB2" s="18"/>
      <c r="FFC2" s="18"/>
      <c r="FFD2" s="18"/>
      <c r="FFE2" s="18"/>
      <c r="FFF2" s="18"/>
      <c r="FFG2" s="18"/>
      <c r="FFH2" s="18"/>
      <c r="FFI2" s="18"/>
      <c r="FFJ2" s="18"/>
      <c r="FFK2" s="18"/>
      <c r="FFL2" s="18"/>
      <c r="FFM2" s="18"/>
      <c r="FFN2" s="18"/>
      <c r="FFO2" s="18"/>
      <c r="FFP2" s="18"/>
      <c r="FFQ2" s="18"/>
      <c r="FFR2" s="18"/>
      <c r="FFS2" s="18"/>
      <c r="FFT2" s="18"/>
      <c r="FFU2" s="18"/>
      <c r="FFV2" s="18"/>
      <c r="FFW2" s="18"/>
      <c r="FFX2" s="18"/>
      <c r="FFY2" s="18"/>
      <c r="FFZ2" s="18"/>
      <c r="FGA2" s="18"/>
      <c r="FGB2" s="18"/>
      <c r="FGC2" s="18"/>
      <c r="FGD2" s="18"/>
      <c r="FGE2" s="18"/>
      <c r="FGF2" s="18"/>
      <c r="FGG2" s="18"/>
      <c r="FGH2" s="18"/>
      <c r="FGI2" s="18"/>
      <c r="FGJ2" s="18"/>
      <c r="FGK2" s="18"/>
      <c r="FGL2" s="18"/>
      <c r="FGM2" s="18"/>
      <c r="FGN2" s="18"/>
      <c r="FGO2" s="18"/>
      <c r="FGP2" s="18"/>
      <c r="FGQ2" s="18"/>
      <c r="FGR2" s="18"/>
      <c r="FGS2" s="18"/>
      <c r="FGT2" s="18"/>
      <c r="FGU2" s="18"/>
      <c r="FGV2" s="18"/>
      <c r="FGW2" s="18"/>
      <c r="FGX2" s="18"/>
      <c r="FGY2" s="18"/>
      <c r="FGZ2" s="18"/>
      <c r="FHA2" s="18"/>
      <c r="FHB2" s="18"/>
      <c r="FHC2" s="18"/>
      <c r="FHD2" s="18"/>
      <c r="FHE2" s="18"/>
      <c r="FHF2" s="18"/>
      <c r="FHG2" s="18"/>
      <c r="FHH2" s="18"/>
      <c r="FHI2" s="18"/>
      <c r="FHJ2" s="18"/>
      <c r="FHK2" s="18"/>
      <c r="FHL2" s="18"/>
      <c r="FHM2" s="18"/>
      <c r="FHN2" s="18"/>
      <c r="FHO2" s="18"/>
      <c r="FHP2" s="18"/>
      <c r="FHQ2" s="18"/>
      <c r="FHR2" s="18"/>
      <c r="FHS2" s="18"/>
      <c r="FHT2" s="18"/>
      <c r="FHU2" s="18"/>
      <c r="FHV2" s="18"/>
      <c r="FHW2" s="18"/>
      <c r="FHX2" s="18"/>
      <c r="FHY2" s="18"/>
      <c r="FHZ2" s="18"/>
      <c r="FIA2" s="18"/>
      <c r="FIB2" s="18"/>
      <c r="FIC2" s="18"/>
      <c r="FID2" s="18"/>
      <c r="FIE2" s="18"/>
      <c r="FIF2" s="18"/>
      <c r="FIG2" s="18"/>
      <c r="FIH2" s="18"/>
      <c r="FII2" s="18"/>
      <c r="FIJ2" s="18"/>
      <c r="FIK2" s="18"/>
      <c r="FIL2" s="18"/>
      <c r="FIM2" s="18"/>
      <c r="FIN2" s="18"/>
      <c r="FIO2" s="18"/>
      <c r="FIP2" s="18"/>
      <c r="FIQ2" s="18"/>
      <c r="FIR2" s="18"/>
      <c r="FIS2" s="18"/>
      <c r="FIT2" s="18"/>
      <c r="FIU2" s="18"/>
      <c r="FIV2" s="18"/>
      <c r="FIW2" s="18"/>
      <c r="FIX2" s="18"/>
      <c r="FIY2" s="18"/>
      <c r="FIZ2" s="18"/>
      <c r="FJA2" s="18"/>
      <c r="FJB2" s="18"/>
      <c r="FJC2" s="18"/>
      <c r="FJD2" s="18"/>
      <c r="FJE2" s="18"/>
      <c r="FJF2" s="18"/>
      <c r="FJG2" s="18"/>
      <c r="FJH2" s="18"/>
      <c r="FJI2" s="18"/>
      <c r="FJJ2" s="18"/>
      <c r="FJK2" s="18"/>
      <c r="FJL2" s="18"/>
      <c r="FJM2" s="18"/>
      <c r="FJN2" s="18"/>
      <c r="FJO2" s="18"/>
      <c r="FJP2" s="18"/>
      <c r="FJQ2" s="18"/>
      <c r="FJR2" s="18"/>
      <c r="FJS2" s="18"/>
      <c r="FJT2" s="18"/>
      <c r="FJU2" s="18"/>
      <c r="FJV2" s="18"/>
      <c r="FJW2" s="18"/>
      <c r="FJX2" s="18"/>
      <c r="FJY2" s="18"/>
      <c r="FJZ2" s="18"/>
      <c r="FKA2" s="18"/>
      <c r="FKB2" s="18"/>
      <c r="FKC2" s="18"/>
      <c r="FKD2" s="18"/>
      <c r="FKE2" s="18"/>
      <c r="FKF2" s="18"/>
      <c r="FKG2" s="18"/>
      <c r="FKH2" s="18"/>
      <c r="FKI2" s="18"/>
      <c r="FKJ2" s="18"/>
      <c r="FKK2" s="18"/>
      <c r="FKL2" s="18"/>
      <c r="FKM2" s="18"/>
      <c r="FKN2" s="18"/>
      <c r="FKO2" s="18"/>
      <c r="FKP2" s="18"/>
      <c r="FKQ2" s="18"/>
      <c r="FKR2" s="18"/>
      <c r="FKS2" s="18"/>
      <c r="FKT2" s="18"/>
      <c r="FKU2" s="18"/>
      <c r="FKV2" s="18"/>
      <c r="FKW2" s="18"/>
      <c r="FKX2" s="18"/>
      <c r="FKY2" s="18"/>
      <c r="FKZ2" s="18"/>
      <c r="FLA2" s="18"/>
      <c r="FLB2" s="18"/>
      <c r="FLC2" s="18"/>
      <c r="FLD2" s="18"/>
      <c r="FLE2" s="18"/>
      <c r="FLF2" s="18"/>
      <c r="FLG2" s="18"/>
      <c r="FLH2" s="18"/>
      <c r="FLI2" s="18"/>
      <c r="FLJ2" s="18"/>
      <c r="FLK2" s="18"/>
      <c r="FLL2" s="18"/>
      <c r="FLM2" s="18"/>
      <c r="FLN2" s="18"/>
      <c r="FLO2" s="18"/>
      <c r="FLP2" s="18"/>
      <c r="FLQ2" s="18"/>
      <c r="FLR2" s="18"/>
      <c r="FLS2" s="18"/>
      <c r="FLT2" s="18"/>
      <c r="FLU2" s="18"/>
      <c r="FLV2" s="18"/>
      <c r="FLW2" s="18"/>
      <c r="FLX2" s="18"/>
      <c r="FLY2" s="18"/>
      <c r="FLZ2" s="18"/>
      <c r="FMA2" s="18"/>
      <c r="FMB2" s="18"/>
      <c r="FMC2" s="18"/>
      <c r="FMD2" s="18"/>
      <c r="FME2" s="18"/>
      <c r="FMF2" s="18"/>
      <c r="FMG2" s="18"/>
      <c r="FMH2" s="18"/>
      <c r="FMI2" s="18"/>
      <c r="FMJ2" s="18"/>
      <c r="FMK2" s="18"/>
      <c r="FML2" s="18"/>
      <c r="FMM2" s="18"/>
      <c r="FMN2" s="18"/>
      <c r="FMO2" s="18"/>
      <c r="FMP2" s="18"/>
      <c r="FMQ2" s="18"/>
      <c r="FMR2" s="18"/>
      <c r="FMS2" s="18"/>
      <c r="FMT2" s="18"/>
      <c r="FMU2" s="18"/>
      <c r="FMV2" s="18"/>
      <c r="FMW2" s="18"/>
      <c r="FMX2" s="18"/>
      <c r="FMY2" s="18"/>
      <c r="FMZ2" s="18"/>
      <c r="FNA2" s="18"/>
      <c r="FNB2" s="18"/>
      <c r="FNC2" s="18"/>
      <c r="FND2" s="18"/>
      <c r="FNE2" s="18"/>
      <c r="FNF2" s="18"/>
      <c r="FNG2" s="18"/>
      <c r="FNH2" s="18"/>
      <c r="FNI2" s="18"/>
      <c r="FNJ2" s="18"/>
      <c r="FNK2" s="18"/>
      <c r="FNL2" s="18"/>
      <c r="FNM2" s="18"/>
      <c r="FNN2" s="18"/>
      <c r="FNO2" s="18"/>
      <c r="FNP2" s="18"/>
      <c r="FNQ2" s="18"/>
      <c r="FNR2" s="18"/>
      <c r="FNS2" s="18"/>
      <c r="FNT2" s="18"/>
      <c r="FNU2" s="18"/>
      <c r="FNV2" s="18"/>
      <c r="FNW2" s="18"/>
      <c r="FNX2" s="18"/>
      <c r="FNY2" s="18"/>
      <c r="FNZ2" s="18"/>
      <c r="FOA2" s="18"/>
      <c r="FOB2" s="18"/>
      <c r="FOC2" s="18"/>
      <c r="FOD2" s="18"/>
      <c r="FOE2" s="18"/>
      <c r="FOF2" s="18"/>
      <c r="FOG2" s="18"/>
      <c r="FOH2" s="18"/>
      <c r="FOI2" s="18"/>
      <c r="FOJ2" s="18"/>
      <c r="FOK2" s="18"/>
      <c r="FOL2" s="18"/>
      <c r="FOM2" s="18"/>
      <c r="FON2" s="18"/>
      <c r="FOO2" s="18"/>
      <c r="FOP2" s="18"/>
      <c r="FOQ2" s="18"/>
      <c r="FOR2" s="18"/>
      <c r="FOS2" s="18"/>
      <c r="FOT2" s="18"/>
      <c r="FOU2" s="18"/>
      <c r="FOV2" s="18"/>
      <c r="FOW2" s="18"/>
      <c r="FOX2" s="18"/>
      <c r="FOY2" s="18"/>
      <c r="FOZ2" s="18"/>
      <c r="FPA2" s="18"/>
      <c r="FPB2" s="18"/>
      <c r="FPC2" s="18"/>
      <c r="FPD2" s="18"/>
      <c r="FPE2" s="18"/>
      <c r="FPF2" s="18"/>
      <c r="FPG2" s="18"/>
      <c r="FPH2" s="18"/>
      <c r="FPI2" s="18"/>
      <c r="FPJ2" s="18"/>
      <c r="FPK2" s="18"/>
      <c r="FPL2" s="18"/>
      <c r="FPM2" s="18"/>
      <c r="FPN2" s="18"/>
      <c r="FPO2" s="18"/>
      <c r="FPP2" s="18"/>
      <c r="FPQ2" s="18"/>
      <c r="FPR2" s="18"/>
      <c r="FPS2" s="18"/>
      <c r="FPT2" s="18"/>
      <c r="FPU2" s="18"/>
      <c r="FPV2" s="18"/>
      <c r="FPW2" s="18"/>
      <c r="FPX2" s="18"/>
      <c r="FPY2" s="18"/>
      <c r="FPZ2" s="18"/>
      <c r="FQA2" s="18"/>
      <c r="FQB2" s="18"/>
      <c r="FQC2" s="18"/>
      <c r="FQD2" s="18"/>
      <c r="FQE2" s="18"/>
      <c r="FQF2" s="18"/>
      <c r="FQG2" s="18"/>
      <c r="FQH2" s="18"/>
      <c r="FQI2" s="18"/>
      <c r="FQJ2" s="18"/>
      <c r="FQK2" s="18"/>
      <c r="FQL2" s="18"/>
      <c r="FQM2" s="18"/>
      <c r="FQN2" s="18"/>
      <c r="FQO2" s="18"/>
      <c r="FQP2" s="18"/>
      <c r="FQQ2" s="18"/>
      <c r="FQR2" s="18"/>
      <c r="FQS2" s="18"/>
      <c r="FQT2" s="18"/>
      <c r="FQU2" s="18"/>
      <c r="FQV2" s="18"/>
      <c r="FQW2" s="18"/>
      <c r="FQX2" s="18"/>
      <c r="FQY2" s="18"/>
      <c r="FQZ2" s="18"/>
      <c r="FRA2" s="18"/>
      <c r="FRB2" s="18"/>
      <c r="FRC2" s="18"/>
      <c r="FRD2" s="18"/>
      <c r="FRE2" s="18"/>
      <c r="FRF2" s="18"/>
      <c r="FRG2" s="18"/>
      <c r="FRH2" s="18"/>
      <c r="FRI2" s="18"/>
      <c r="FRJ2" s="18"/>
      <c r="FRK2" s="18"/>
      <c r="FRL2" s="18"/>
      <c r="FRM2" s="18"/>
      <c r="FRN2" s="18"/>
      <c r="FRO2" s="18"/>
      <c r="FRP2" s="18"/>
      <c r="FRQ2" s="18"/>
      <c r="FRR2" s="18"/>
      <c r="FRS2" s="18"/>
      <c r="FRT2" s="18"/>
      <c r="FRU2" s="18"/>
      <c r="FRV2" s="18"/>
      <c r="FRW2" s="18"/>
      <c r="FRX2" s="18"/>
      <c r="FRY2" s="18"/>
      <c r="FRZ2" s="18"/>
      <c r="FSA2" s="18"/>
      <c r="FSB2" s="18"/>
      <c r="FSC2" s="18"/>
      <c r="FSD2" s="18"/>
      <c r="FSE2" s="18"/>
      <c r="FSF2" s="18"/>
      <c r="FSG2" s="18"/>
      <c r="FSH2" s="18"/>
      <c r="FSI2" s="18"/>
      <c r="FSJ2" s="18"/>
      <c r="FSK2" s="18"/>
      <c r="FSL2" s="18"/>
      <c r="FSM2" s="18"/>
      <c r="FSN2" s="18"/>
      <c r="FSO2" s="18"/>
      <c r="FSP2" s="18"/>
      <c r="FSQ2" s="18"/>
      <c r="FSR2" s="18"/>
      <c r="FSS2" s="18"/>
      <c r="FST2" s="18"/>
      <c r="FSU2" s="18"/>
      <c r="FSV2" s="18"/>
      <c r="FSW2" s="18"/>
      <c r="FSX2" s="18"/>
      <c r="FSY2" s="18"/>
      <c r="FSZ2" s="18"/>
      <c r="FTA2" s="18"/>
      <c r="FTB2" s="18"/>
      <c r="FTC2" s="18"/>
      <c r="FTD2" s="18"/>
      <c r="FTE2" s="18"/>
      <c r="FTF2" s="18"/>
      <c r="FTG2" s="18"/>
      <c r="FTH2" s="18"/>
      <c r="FTI2" s="18"/>
      <c r="FTJ2" s="18"/>
      <c r="FTK2" s="18"/>
      <c r="FTL2" s="18"/>
      <c r="FTM2" s="18"/>
      <c r="FTN2" s="18"/>
      <c r="FTO2" s="18"/>
      <c r="FTP2" s="18"/>
      <c r="FTQ2" s="18"/>
      <c r="FTR2" s="18"/>
      <c r="FTS2" s="18"/>
      <c r="FTT2" s="18"/>
      <c r="FTU2" s="18"/>
      <c r="FTV2" s="18"/>
      <c r="FTW2" s="18"/>
      <c r="FTX2" s="18"/>
      <c r="FTY2" s="18"/>
      <c r="FTZ2" s="18"/>
      <c r="FUA2" s="18"/>
      <c r="FUB2" s="18"/>
      <c r="FUC2" s="18"/>
      <c r="FUD2" s="18"/>
      <c r="FUE2" s="18"/>
      <c r="FUF2" s="18"/>
      <c r="FUG2" s="18"/>
      <c r="FUH2" s="18"/>
      <c r="FUI2" s="18"/>
      <c r="FUJ2" s="18"/>
      <c r="FUK2" s="18"/>
      <c r="FUL2" s="18"/>
      <c r="FUM2" s="18"/>
      <c r="FUN2" s="18"/>
      <c r="FUO2" s="18"/>
      <c r="FUP2" s="18"/>
      <c r="FUQ2" s="18"/>
      <c r="FUR2" s="18"/>
      <c r="FUS2" s="18"/>
      <c r="FUT2" s="18"/>
      <c r="FUU2" s="18"/>
      <c r="FUV2" s="18"/>
      <c r="FUW2" s="18"/>
      <c r="FUX2" s="18"/>
      <c r="FUY2" s="18"/>
      <c r="FUZ2" s="18"/>
      <c r="FVA2" s="18"/>
      <c r="FVB2" s="18"/>
      <c r="FVC2" s="18"/>
      <c r="FVD2" s="18"/>
      <c r="FVE2" s="18"/>
      <c r="FVF2" s="18"/>
      <c r="FVG2" s="18"/>
      <c r="FVH2" s="18"/>
      <c r="FVI2" s="18"/>
      <c r="FVJ2" s="18"/>
      <c r="FVK2" s="18"/>
      <c r="FVL2" s="18"/>
      <c r="FVM2" s="18"/>
      <c r="FVN2" s="18"/>
      <c r="FVO2" s="18"/>
      <c r="FVP2" s="18"/>
      <c r="FVQ2" s="18"/>
      <c r="FVR2" s="18"/>
      <c r="FVS2" s="18"/>
      <c r="FVT2" s="18"/>
      <c r="FVU2" s="18"/>
      <c r="FVV2" s="18"/>
      <c r="FVW2" s="18"/>
      <c r="FVX2" s="18"/>
      <c r="FVY2" s="18"/>
      <c r="FVZ2" s="18"/>
      <c r="FWA2" s="18"/>
      <c r="FWB2" s="18"/>
      <c r="FWC2" s="18"/>
      <c r="FWD2" s="18"/>
      <c r="FWE2" s="18"/>
      <c r="FWF2" s="18"/>
      <c r="FWG2" s="18"/>
      <c r="FWH2" s="18"/>
      <c r="FWI2" s="18"/>
      <c r="FWJ2" s="18"/>
      <c r="FWK2" s="18"/>
      <c r="FWL2" s="18"/>
      <c r="FWM2" s="18"/>
      <c r="FWN2" s="18"/>
      <c r="FWO2" s="18"/>
      <c r="FWP2" s="18"/>
      <c r="FWQ2" s="18"/>
      <c r="FWR2" s="18"/>
      <c r="FWS2" s="18"/>
      <c r="FWT2" s="18"/>
      <c r="FWU2" s="18"/>
      <c r="FWV2" s="18"/>
      <c r="FWW2" s="18"/>
      <c r="FWX2" s="18"/>
      <c r="FWY2" s="18"/>
      <c r="FWZ2" s="18"/>
      <c r="FXA2" s="18"/>
      <c r="FXB2" s="18"/>
      <c r="FXC2" s="18"/>
      <c r="FXD2" s="18"/>
      <c r="FXE2" s="18"/>
      <c r="FXF2" s="18"/>
      <c r="FXG2" s="18"/>
      <c r="FXH2" s="18"/>
      <c r="FXI2" s="18"/>
      <c r="FXJ2" s="18"/>
      <c r="FXK2" s="18"/>
      <c r="FXL2" s="18"/>
      <c r="FXM2" s="18"/>
      <c r="FXN2" s="18"/>
      <c r="FXO2" s="18"/>
      <c r="FXP2" s="18"/>
      <c r="FXQ2" s="18"/>
      <c r="FXR2" s="18"/>
      <c r="FXS2" s="18"/>
      <c r="FXT2" s="18"/>
      <c r="FXU2" s="18"/>
      <c r="FXV2" s="18"/>
      <c r="FXW2" s="18"/>
      <c r="FXX2" s="18"/>
      <c r="FXY2" s="18"/>
      <c r="FXZ2" s="18"/>
      <c r="FYA2" s="18"/>
      <c r="FYB2" s="18"/>
      <c r="FYC2" s="18"/>
      <c r="FYD2" s="18"/>
      <c r="FYE2" s="18"/>
      <c r="FYF2" s="18"/>
      <c r="FYG2" s="18"/>
      <c r="FYH2" s="18"/>
      <c r="FYI2" s="18"/>
      <c r="FYJ2" s="18"/>
      <c r="FYK2" s="18"/>
      <c r="FYL2" s="18"/>
      <c r="FYM2" s="18"/>
      <c r="FYN2" s="18"/>
      <c r="FYO2" s="18"/>
      <c r="FYP2" s="18"/>
      <c r="FYQ2" s="18"/>
      <c r="FYR2" s="18"/>
      <c r="FYS2" s="18"/>
      <c r="FYT2" s="18"/>
      <c r="FYU2" s="18"/>
      <c r="FYV2" s="18"/>
      <c r="FYW2" s="18"/>
      <c r="FYX2" s="18"/>
      <c r="FYY2" s="18"/>
      <c r="FYZ2" s="18"/>
      <c r="FZA2" s="18"/>
      <c r="FZB2" s="18"/>
      <c r="FZC2" s="18"/>
      <c r="FZD2" s="18"/>
      <c r="FZE2" s="18"/>
      <c r="FZF2" s="18"/>
      <c r="FZG2" s="18"/>
      <c r="FZH2" s="18"/>
      <c r="FZI2" s="18"/>
      <c r="FZJ2" s="18"/>
      <c r="FZK2" s="18"/>
      <c r="FZL2" s="18"/>
      <c r="FZM2" s="18"/>
      <c r="FZN2" s="18"/>
      <c r="FZO2" s="18"/>
      <c r="FZP2" s="18"/>
      <c r="FZQ2" s="18"/>
      <c r="FZR2" s="18"/>
      <c r="FZS2" s="18"/>
      <c r="FZT2" s="18"/>
      <c r="FZU2" s="18"/>
      <c r="FZV2" s="18"/>
      <c r="FZW2" s="18"/>
      <c r="FZX2" s="18"/>
      <c r="FZY2" s="18"/>
      <c r="FZZ2" s="18"/>
      <c r="GAA2" s="18"/>
      <c r="GAB2" s="18"/>
      <c r="GAC2" s="18"/>
      <c r="GAD2" s="18"/>
      <c r="GAE2" s="18"/>
      <c r="GAF2" s="18"/>
      <c r="GAG2" s="18"/>
      <c r="GAH2" s="18"/>
      <c r="GAI2" s="18"/>
      <c r="GAJ2" s="18"/>
      <c r="GAK2" s="18"/>
      <c r="GAL2" s="18"/>
      <c r="GAM2" s="18"/>
      <c r="GAN2" s="18"/>
      <c r="GAO2" s="18"/>
      <c r="GAP2" s="18"/>
      <c r="GAQ2" s="18"/>
      <c r="GAR2" s="18"/>
      <c r="GAS2" s="18"/>
      <c r="GAT2" s="18"/>
      <c r="GAU2" s="18"/>
      <c r="GAV2" s="18"/>
      <c r="GAW2" s="18"/>
      <c r="GAX2" s="18"/>
      <c r="GAY2" s="18"/>
      <c r="GAZ2" s="18"/>
      <c r="GBA2" s="18"/>
      <c r="GBB2" s="18"/>
      <c r="GBC2" s="18"/>
      <c r="GBD2" s="18"/>
      <c r="GBE2" s="18"/>
      <c r="GBF2" s="18"/>
      <c r="GBG2" s="18"/>
      <c r="GBH2" s="18"/>
      <c r="GBI2" s="18"/>
      <c r="GBJ2" s="18"/>
      <c r="GBK2" s="18"/>
      <c r="GBL2" s="18"/>
      <c r="GBM2" s="18"/>
      <c r="GBN2" s="18"/>
      <c r="GBO2" s="18"/>
      <c r="GBP2" s="18"/>
      <c r="GBQ2" s="18"/>
      <c r="GBR2" s="18"/>
      <c r="GBS2" s="18"/>
      <c r="GBT2" s="18"/>
      <c r="GBU2" s="18"/>
      <c r="GBV2" s="18"/>
      <c r="GBW2" s="18"/>
      <c r="GBX2" s="18"/>
      <c r="GBY2" s="18"/>
      <c r="GBZ2" s="18"/>
      <c r="GCA2" s="18"/>
      <c r="GCB2" s="18"/>
      <c r="GCC2" s="18"/>
      <c r="GCD2" s="18"/>
      <c r="GCE2" s="18"/>
      <c r="GCF2" s="18"/>
      <c r="GCG2" s="18"/>
      <c r="GCH2" s="18"/>
      <c r="GCI2" s="18"/>
      <c r="GCJ2" s="18"/>
      <c r="GCK2" s="18"/>
      <c r="GCL2" s="18"/>
      <c r="GCM2" s="18"/>
      <c r="GCN2" s="18"/>
      <c r="GCO2" s="18"/>
      <c r="GCP2" s="18"/>
      <c r="GCQ2" s="18"/>
      <c r="GCR2" s="18"/>
      <c r="GCS2" s="18"/>
      <c r="GCT2" s="18"/>
      <c r="GCU2" s="18"/>
      <c r="GCV2" s="18"/>
      <c r="GCW2" s="18"/>
      <c r="GCX2" s="18"/>
      <c r="GCY2" s="18"/>
      <c r="GCZ2" s="18"/>
      <c r="GDA2" s="18"/>
      <c r="GDB2" s="18"/>
      <c r="GDC2" s="18"/>
      <c r="GDD2" s="18"/>
      <c r="GDE2" s="18"/>
      <c r="GDF2" s="18"/>
      <c r="GDG2" s="18"/>
      <c r="GDH2" s="18"/>
      <c r="GDI2" s="18"/>
      <c r="GDJ2" s="18"/>
      <c r="GDK2" s="18"/>
      <c r="GDL2" s="18"/>
      <c r="GDM2" s="18"/>
      <c r="GDN2" s="18"/>
      <c r="GDO2" s="18"/>
      <c r="GDP2" s="18"/>
      <c r="GDQ2" s="18"/>
      <c r="GDR2" s="18"/>
      <c r="GDS2" s="18"/>
      <c r="GDT2" s="18"/>
      <c r="GDU2" s="18"/>
      <c r="GDV2" s="18"/>
      <c r="GDW2" s="18"/>
      <c r="GDX2" s="18"/>
      <c r="GDY2" s="18"/>
      <c r="GDZ2" s="18"/>
      <c r="GEA2" s="18"/>
      <c r="GEB2" s="18"/>
      <c r="GEC2" s="18"/>
      <c r="GED2" s="18"/>
      <c r="GEE2" s="18"/>
      <c r="GEF2" s="18"/>
      <c r="GEG2" s="18"/>
      <c r="GEH2" s="18"/>
      <c r="GEI2" s="18"/>
      <c r="GEJ2" s="18"/>
      <c r="GEK2" s="18"/>
      <c r="GEL2" s="18"/>
      <c r="GEM2" s="18"/>
      <c r="GEN2" s="18"/>
      <c r="GEO2" s="18"/>
      <c r="GEP2" s="18"/>
      <c r="GEQ2" s="18"/>
      <c r="GER2" s="18"/>
      <c r="GES2" s="18"/>
      <c r="GET2" s="18"/>
      <c r="GEU2" s="18"/>
      <c r="GEV2" s="18"/>
      <c r="GEW2" s="18"/>
      <c r="GEX2" s="18"/>
      <c r="GEY2" s="18"/>
      <c r="GEZ2" s="18"/>
      <c r="GFA2" s="18"/>
      <c r="GFB2" s="18"/>
      <c r="GFC2" s="18"/>
      <c r="GFD2" s="18"/>
      <c r="GFE2" s="18"/>
      <c r="GFF2" s="18"/>
      <c r="GFG2" s="18"/>
      <c r="GFH2" s="18"/>
      <c r="GFI2" s="18"/>
      <c r="GFJ2" s="18"/>
      <c r="GFK2" s="18"/>
      <c r="GFL2" s="18"/>
      <c r="GFM2" s="18"/>
      <c r="GFN2" s="18"/>
      <c r="GFO2" s="18"/>
      <c r="GFP2" s="18"/>
      <c r="GFQ2" s="18"/>
      <c r="GFR2" s="18"/>
      <c r="GFS2" s="18"/>
      <c r="GFT2" s="18"/>
      <c r="GFU2" s="18"/>
      <c r="GFV2" s="18"/>
      <c r="GFW2" s="18"/>
      <c r="GFX2" s="18"/>
      <c r="GFY2" s="18"/>
      <c r="GFZ2" s="18"/>
      <c r="GGA2" s="18"/>
      <c r="GGB2" s="18"/>
      <c r="GGC2" s="18"/>
      <c r="GGD2" s="18"/>
      <c r="GGE2" s="18"/>
      <c r="GGF2" s="18"/>
      <c r="GGG2" s="18"/>
      <c r="GGH2" s="18"/>
      <c r="GGI2" s="18"/>
      <c r="GGJ2" s="18"/>
      <c r="GGK2" s="18"/>
      <c r="GGL2" s="18"/>
      <c r="GGM2" s="18"/>
      <c r="GGN2" s="18"/>
      <c r="GGO2" s="18"/>
      <c r="GGP2" s="18"/>
      <c r="GGQ2" s="18"/>
      <c r="GGR2" s="18"/>
      <c r="GGS2" s="18"/>
      <c r="GGT2" s="18"/>
      <c r="GGU2" s="18"/>
      <c r="GGV2" s="18"/>
      <c r="GGW2" s="18"/>
      <c r="GGX2" s="18"/>
      <c r="GGY2" s="18"/>
      <c r="GGZ2" s="18"/>
      <c r="GHA2" s="18"/>
      <c r="GHB2" s="18"/>
      <c r="GHC2" s="18"/>
      <c r="GHD2" s="18"/>
      <c r="GHE2" s="18"/>
      <c r="GHF2" s="18"/>
      <c r="GHG2" s="18"/>
      <c r="GHH2" s="18"/>
      <c r="GHI2" s="18"/>
      <c r="GHJ2" s="18"/>
      <c r="GHK2" s="18"/>
      <c r="GHL2" s="18"/>
      <c r="GHM2" s="18"/>
      <c r="GHN2" s="18"/>
      <c r="GHO2" s="18"/>
      <c r="GHP2" s="18"/>
      <c r="GHQ2" s="18"/>
      <c r="GHR2" s="18"/>
      <c r="GHS2" s="18"/>
      <c r="GHT2" s="18"/>
      <c r="GHU2" s="18"/>
      <c r="GHV2" s="18"/>
      <c r="GHW2" s="18"/>
      <c r="GHX2" s="18"/>
      <c r="GHY2" s="18"/>
      <c r="GHZ2" s="18"/>
      <c r="GIA2" s="18"/>
      <c r="GIB2" s="18"/>
      <c r="GIC2" s="18"/>
      <c r="GID2" s="18"/>
      <c r="GIE2" s="18"/>
      <c r="GIF2" s="18"/>
      <c r="GIG2" s="18"/>
      <c r="GIH2" s="18"/>
      <c r="GII2" s="18"/>
      <c r="GIJ2" s="18"/>
      <c r="GIK2" s="18"/>
      <c r="GIL2" s="18"/>
      <c r="GIM2" s="18"/>
      <c r="GIN2" s="18"/>
      <c r="GIO2" s="18"/>
      <c r="GIP2" s="18"/>
      <c r="GIQ2" s="18"/>
      <c r="GIR2" s="18"/>
      <c r="GIS2" s="18"/>
      <c r="GIT2" s="18"/>
      <c r="GIU2" s="18"/>
      <c r="GIV2" s="18"/>
      <c r="GIW2" s="18"/>
      <c r="GIX2" s="18"/>
      <c r="GIY2" s="18"/>
      <c r="GIZ2" s="18"/>
      <c r="GJA2" s="18"/>
      <c r="GJB2" s="18"/>
      <c r="GJC2" s="18"/>
      <c r="GJD2" s="18"/>
      <c r="GJE2" s="18"/>
      <c r="GJF2" s="18"/>
      <c r="GJG2" s="18"/>
      <c r="GJH2" s="18"/>
      <c r="GJI2" s="18"/>
      <c r="GJJ2" s="18"/>
      <c r="GJK2" s="18"/>
      <c r="GJL2" s="18"/>
      <c r="GJM2" s="18"/>
      <c r="GJN2" s="18"/>
      <c r="GJO2" s="18"/>
      <c r="GJP2" s="18"/>
      <c r="GJQ2" s="18"/>
      <c r="GJR2" s="18"/>
      <c r="GJS2" s="18"/>
      <c r="GJT2" s="18"/>
      <c r="GJU2" s="18"/>
      <c r="GJV2" s="18"/>
      <c r="GJW2" s="18"/>
      <c r="GJX2" s="18"/>
      <c r="GJY2" s="18"/>
      <c r="GJZ2" s="18"/>
      <c r="GKA2" s="18"/>
      <c r="GKB2" s="18"/>
      <c r="GKC2" s="18"/>
      <c r="GKD2" s="18"/>
      <c r="GKE2" s="18"/>
      <c r="GKF2" s="18"/>
      <c r="GKG2" s="18"/>
      <c r="GKH2" s="18"/>
      <c r="GKI2" s="18"/>
      <c r="GKJ2" s="18"/>
      <c r="GKK2" s="18"/>
      <c r="GKL2" s="18"/>
      <c r="GKM2" s="18"/>
      <c r="GKN2" s="18"/>
      <c r="GKO2" s="18"/>
      <c r="GKP2" s="18"/>
      <c r="GKQ2" s="18"/>
      <c r="GKR2" s="18"/>
      <c r="GKS2" s="18"/>
      <c r="GKT2" s="18"/>
      <c r="GKU2" s="18"/>
      <c r="GKV2" s="18"/>
      <c r="GKW2" s="18"/>
      <c r="GKX2" s="18"/>
      <c r="GKY2" s="18"/>
      <c r="GKZ2" s="18"/>
      <c r="GLA2" s="18"/>
      <c r="GLB2" s="18"/>
      <c r="GLC2" s="18"/>
      <c r="GLD2" s="18"/>
      <c r="GLE2" s="18"/>
      <c r="GLF2" s="18"/>
      <c r="GLG2" s="18"/>
      <c r="GLH2" s="18"/>
      <c r="GLI2" s="18"/>
      <c r="GLJ2" s="18"/>
      <c r="GLK2" s="18"/>
      <c r="GLL2" s="18"/>
      <c r="GLM2" s="18"/>
      <c r="GLN2" s="18"/>
      <c r="GLO2" s="18"/>
      <c r="GLP2" s="18"/>
      <c r="GLQ2" s="18"/>
      <c r="GLR2" s="18"/>
      <c r="GLS2" s="18"/>
      <c r="GLT2" s="18"/>
      <c r="GLU2" s="18"/>
      <c r="GLV2" s="18"/>
      <c r="GLW2" s="18"/>
      <c r="GLX2" s="18"/>
      <c r="GLY2" s="18"/>
      <c r="GLZ2" s="18"/>
      <c r="GMA2" s="18"/>
      <c r="GMB2" s="18"/>
      <c r="GMC2" s="18"/>
      <c r="GMD2" s="18"/>
      <c r="GME2" s="18"/>
      <c r="GMF2" s="18"/>
      <c r="GMG2" s="18"/>
      <c r="GMH2" s="18"/>
      <c r="GMI2" s="18"/>
      <c r="GMJ2" s="18"/>
      <c r="GMK2" s="18"/>
      <c r="GML2" s="18"/>
      <c r="GMM2" s="18"/>
      <c r="GMN2" s="18"/>
      <c r="GMO2" s="18"/>
      <c r="GMP2" s="18"/>
      <c r="GMQ2" s="18"/>
      <c r="GMR2" s="18"/>
      <c r="GMS2" s="18"/>
      <c r="GMT2" s="18"/>
      <c r="GMU2" s="18"/>
      <c r="GMV2" s="18"/>
      <c r="GMW2" s="18"/>
      <c r="GMX2" s="18"/>
      <c r="GMY2" s="18"/>
      <c r="GMZ2" s="18"/>
      <c r="GNA2" s="18"/>
      <c r="GNB2" s="18"/>
      <c r="GNC2" s="18"/>
      <c r="GND2" s="18"/>
      <c r="GNE2" s="18"/>
      <c r="GNF2" s="18"/>
      <c r="GNG2" s="18"/>
      <c r="GNH2" s="18"/>
      <c r="GNI2" s="18"/>
      <c r="GNJ2" s="18"/>
      <c r="GNK2" s="18"/>
      <c r="GNL2" s="18"/>
      <c r="GNM2" s="18"/>
      <c r="GNN2" s="18"/>
      <c r="GNO2" s="18"/>
      <c r="GNP2" s="18"/>
      <c r="GNQ2" s="18"/>
      <c r="GNR2" s="18"/>
      <c r="GNS2" s="18"/>
      <c r="GNT2" s="18"/>
      <c r="GNU2" s="18"/>
      <c r="GNV2" s="18"/>
      <c r="GNW2" s="18"/>
      <c r="GNX2" s="18"/>
      <c r="GNY2" s="18"/>
      <c r="GNZ2" s="18"/>
      <c r="GOA2" s="18"/>
      <c r="GOB2" s="18"/>
      <c r="GOC2" s="18"/>
      <c r="GOD2" s="18"/>
      <c r="GOE2" s="18"/>
      <c r="GOF2" s="18"/>
      <c r="GOG2" s="18"/>
      <c r="GOH2" s="18"/>
      <c r="GOI2" s="18"/>
      <c r="GOJ2" s="18"/>
      <c r="GOK2" s="18"/>
      <c r="GOL2" s="18"/>
      <c r="GOM2" s="18"/>
      <c r="GON2" s="18"/>
      <c r="GOO2" s="18"/>
      <c r="GOP2" s="18"/>
      <c r="GOQ2" s="18"/>
      <c r="GOR2" s="18"/>
      <c r="GOS2" s="18"/>
      <c r="GOT2" s="18"/>
      <c r="GOU2" s="18"/>
      <c r="GOV2" s="18"/>
      <c r="GOW2" s="18"/>
      <c r="GOX2" s="18"/>
      <c r="GOY2" s="18"/>
      <c r="GOZ2" s="18"/>
      <c r="GPA2" s="18"/>
      <c r="GPB2" s="18"/>
      <c r="GPC2" s="18"/>
      <c r="GPD2" s="18"/>
      <c r="GPE2" s="18"/>
      <c r="GPF2" s="18"/>
      <c r="GPG2" s="18"/>
      <c r="GPH2" s="18"/>
      <c r="GPI2" s="18"/>
      <c r="GPJ2" s="18"/>
      <c r="GPK2" s="18"/>
      <c r="GPL2" s="18"/>
      <c r="GPM2" s="18"/>
      <c r="GPN2" s="18"/>
      <c r="GPO2" s="18"/>
      <c r="GPP2" s="18"/>
      <c r="GPQ2" s="18"/>
      <c r="GPR2" s="18"/>
      <c r="GPS2" s="18"/>
      <c r="GPT2" s="18"/>
      <c r="GPU2" s="18"/>
      <c r="GPV2" s="18"/>
      <c r="GPW2" s="18"/>
      <c r="GPX2" s="18"/>
      <c r="GPY2" s="18"/>
      <c r="GPZ2" s="18"/>
      <c r="GQA2" s="18"/>
      <c r="GQB2" s="18"/>
      <c r="GQC2" s="18"/>
      <c r="GQD2" s="18"/>
      <c r="GQE2" s="18"/>
      <c r="GQF2" s="18"/>
      <c r="GQG2" s="18"/>
      <c r="GQH2" s="18"/>
      <c r="GQI2" s="18"/>
      <c r="GQJ2" s="18"/>
      <c r="GQK2" s="18"/>
      <c r="GQL2" s="18"/>
      <c r="GQM2" s="18"/>
      <c r="GQN2" s="18"/>
      <c r="GQO2" s="18"/>
      <c r="GQP2" s="18"/>
      <c r="GQQ2" s="18"/>
      <c r="GQR2" s="18"/>
      <c r="GQS2" s="18"/>
      <c r="GQT2" s="18"/>
      <c r="GQU2" s="18"/>
      <c r="GQV2" s="18"/>
      <c r="GQW2" s="18"/>
      <c r="GQX2" s="18"/>
      <c r="GQY2" s="18"/>
      <c r="GQZ2" s="18"/>
      <c r="GRA2" s="18"/>
      <c r="GRB2" s="18"/>
      <c r="GRC2" s="18"/>
      <c r="GRD2" s="18"/>
      <c r="GRE2" s="18"/>
      <c r="GRF2" s="18"/>
      <c r="GRG2" s="18"/>
      <c r="GRH2" s="18"/>
      <c r="GRI2" s="18"/>
      <c r="GRJ2" s="18"/>
      <c r="GRK2" s="18"/>
      <c r="GRL2" s="18"/>
      <c r="GRM2" s="18"/>
      <c r="GRN2" s="18"/>
      <c r="GRO2" s="18"/>
      <c r="GRP2" s="18"/>
      <c r="GRQ2" s="18"/>
      <c r="GRR2" s="18"/>
      <c r="GRS2" s="18"/>
      <c r="GRT2" s="18"/>
      <c r="GRU2" s="18"/>
      <c r="GRV2" s="18"/>
      <c r="GRW2" s="18"/>
      <c r="GRX2" s="18"/>
      <c r="GRY2" s="18"/>
      <c r="GRZ2" s="18"/>
      <c r="GSA2" s="18"/>
      <c r="GSB2" s="18"/>
      <c r="GSC2" s="18"/>
      <c r="GSD2" s="18"/>
      <c r="GSE2" s="18"/>
      <c r="GSF2" s="18"/>
      <c r="GSG2" s="18"/>
      <c r="GSH2" s="18"/>
      <c r="GSI2" s="18"/>
      <c r="GSJ2" s="18"/>
      <c r="GSK2" s="18"/>
      <c r="GSL2" s="18"/>
      <c r="GSM2" s="18"/>
      <c r="GSN2" s="18"/>
      <c r="GSO2" s="18"/>
      <c r="GSP2" s="18"/>
      <c r="GSQ2" s="18"/>
      <c r="GSR2" s="18"/>
      <c r="GSS2" s="18"/>
      <c r="GST2" s="18"/>
      <c r="GSU2" s="18"/>
      <c r="GSV2" s="18"/>
      <c r="GSW2" s="18"/>
      <c r="GSX2" s="18"/>
      <c r="GSY2" s="18"/>
      <c r="GSZ2" s="18"/>
      <c r="GTA2" s="18"/>
      <c r="GTB2" s="18"/>
      <c r="GTC2" s="18"/>
      <c r="GTD2" s="18"/>
      <c r="GTE2" s="18"/>
      <c r="GTF2" s="18"/>
      <c r="GTG2" s="18"/>
      <c r="GTH2" s="18"/>
      <c r="GTI2" s="18"/>
      <c r="GTJ2" s="18"/>
      <c r="GTK2" s="18"/>
      <c r="GTL2" s="18"/>
      <c r="GTM2" s="18"/>
      <c r="GTN2" s="18"/>
      <c r="GTO2" s="18"/>
      <c r="GTP2" s="18"/>
      <c r="GTQ2" s="18"/>
      <c r="GTR2" s="18"/>
      <c r="GTS2" s="18"/>
      <c r="GTT2" s="18"/>
      <c r="GTU2" s="18"/>
      <c r="GTV2" s="18"/>
      <c r="GTW2" s="18"/>
      <c r="GTX2" s="18"/>
      <c r="GTY2" s="18"/>
      <c r="GTZ2" s="18"/>
      <c r="GUA2" s="18"/>
      <c r="GUB2" s="18"/>
      <c r="GUC2" s="18"/>
      <c r="GUD2" s="18"/>
      <c r="GUE2" s="18"/>
      <c r="GUF2" s="18"/>
      <c r="GUG2" s="18"/>
      <c r="GUH2" s="18"/>
      <c r="GUI2" s="18"/>
      <c r="GUJ2" s="18"/>
      <c r="GUK2" s="18"/>
      <c r="GUL2" s="18"/>
      <c r="GUM2" s="18"/>
      <c r="GUN2" s="18"/>
      <c r="GUO2" s="18"/>
      <c r="GUP2" s="18"/>
      <c r="GUQ2" s="18"/>
      <c r="GUR2" s="18"/>
      <c r="GUS2" s="18"/>
      <c r="GUT2" s="18"/>
      <c r="GUU2" s="18"/>
      <c r="GUV2" s="18"/>
      <c r="GUW2" s="18"/>
      <c r="GUX2" s="18"/>
      <c r="GUY2" s="18"/>
      <c r="GUZ2" s="18"/>
      <c r="GVA2" s="18"/>
      <c r="GVB2" s="18"/>
      <c r="GVC2" s="18"/>
      <c r="GVD2" s="18"/>
      <c r="GVE2" s="18"/>
      <c r="GVF2" s="18"/>
      <c r="GVG2" s="18"/>
      <c r="GVH2" s="18"/>
      <c r="GVI2" s="18"/>
      <c r="GVJ2" s="18"/>
      <c r="GVK2" s="18"/>
      <c r="GVL2" s="18"/>
      <c r="GVM2" s="18"/>
      <c r="GVN2" s="18"/>
      <c r="GVO2" s="18"/>
      <c r="GVP2" s="18"/>
      <c r="GVQ2" s="18"/>
      <c r="GVR2" s="18"/>
      <c r="GVS2" s="18"/>
      <c r="GVT2" s="18"/>
      <c r="GVU2" s="18"/>
      <c r="GVV2" s="18"/>
      <c r="GVW2" s="18"/>
      <c r="GVX2" s="18"/>
      <c r="GVY2" s="18"/>
      <c r="GVZ2" s="18"/>
      <c r="GWA2" s="18"/>
      <c r="GWB2" s="18"/>
      <c r="GWC2" s="18"/>
      <c r="GWD2" s="18"/>
      <c r="GWE2" s="18"/>
      <c r="GWF2" s="18"/>
      <c r="GWG2" s="18"/>
      <c r="GWH2" s="18"/>
      <c r="GWI2" s="18"/>
      <c r="GWJ2" s="18"/>
      <c r="GWK2" s="18"/>
      <c r="GWL2" s="18"/>
      <c r="GWM2" s="18"/>
      <c r="GWN2" s="18"/>
      <c r="GWO2" s="18"/>
      <c r="GWP2" s="18"/>
      <c r="GWQ2" s="18"/>
      <c r="GWR2" s="18"/>
      <c r="GWS2" s="18"/>
      <c r="GWT2" s="18"/>
      <c r="GWU2" s="18"/>
      <c r="GWV2" s="18"/>
      <c r="GWW2" s="18"/>
      <c r="GWX2" s="18"/>
      <c r="GWY2" s="18"/>
      <c r="GWZ2" s="18"/>
      <c r="GXA2" s="18"/>
      <c r="GXB2" s="18"/>
      <c r="GXC2" s="18"/>
      <c r="GXD2" s="18"/>
      <c r="GXE2" s="18"/>
      <c r="GXF2" s="18"/>
      <c r="GXG2" s="18"/>
      <c r="GXH2" s="18"/>
      <c r="GXI2" s="18"/>
      <c r="GXJ2" s="18"/>
      <c r="GXK2" s="18"/>
      <c r="GXL2" s="18"/>
      <c r="GXM2" s="18"/>
      <c r="GXN2" s="18"/>
      <c r="GXO2" s="18"/>
      <c r="GXP2" s="18"/>
      <c r="GXQ2" s="18"/>
      <c r="GXR2" s="18"/>
      <c r="GXS2" s="18"/>
      <c r="GXT2" s="18"/>
      <c r="GXU2" s="18"/>
      <c r="GXV2" s="18"/>
      <c r="GXW2" s="18"/>
      <c r="GXX2" s="18"/>
      <c r="GXY2" s="18"/>
      <c r="GXZ2" s="18"/>
      <c r="GYA2" s="18"/>
      <c r="GYB2" s="18"/>
      <c r="GYC2" s="18"/>
      <c r="GYD2" s="18"/>
      <c r="GYE2" s="18"/>
      <c r="GYF2" s="18"/>
      <c r="GYG2" s="18"/>
      <c r="GYH2" s="18"/>
      <c r="GYI2" s="18"/>
      <c r="GYJ2" s="18"/>
      <c r="GYK2" s="18"/>
      <c r="GYL2" s="18"/>
      <c r="GYM2" s="18"/>
      <c r="GYN2" s="18"/>
      <c r="GYO2" s="18"/>
      <c r="GYP2" s="18"/>
      <c r="GYQ2" s="18"/>
      <c r="GYR2" s="18"/>
      <c r="GYS2" s="18"/>
      <c r="GYT2" s="18"/>
      <c r="GYU2" s="18"/>
      <c r="GYV2" s="18"/>
      <c r="GYW2" s="18"/>
      <c r="GYX2" s="18"/>
      <c r="GYY2" s="18"/>
      <c r="GYZ2" s="18"/>
      <c r="GZA2" s="18"/>
      <c r="GZB2" s="18"/>
      <c r="GZC2" s="18"/>
      <c r="GZD2" s="18"/>
      <c r="GZE2" s="18"/>
      <c r="GZF2" s="18"/>
      <c r="GZG2" s="18"/>
      <c r="GZH2" s="18"/>
      <c r="GZI2" s="18"/>
      <c r="GZJ2" s="18"/>
      <c r="GZK2" s="18"/>
      <c r="GZL2" s="18"/>
      <c r="GZM2" s="18"/>
      <c r="GZN2" s="18"/>
      <c r="GZO2" s="18"/>
      <c r="GZP2" s="18"/>
      <c r="GZQ2" s="18"/>
      <c r="GZR2" s="18"/>
      <c r="GZS2" s="18"/>
      <c r="GZT2" s="18"/>
      <c r="GZU2" s="18"/>
      <c r="GZV2" s="18"/>
      <c r="GZW2" s="18"/>
      <c r="GZX2" s="18"/>
      <c r="GZY2" s="18"/>
      <c r="GZZ2" s="18"/>
      <c r="HAA2" s="18"/>
      <c r="HAB2" s="18"/>
      <c r="HAC2" s="18"/>
      <c r="HAD2" s="18"/>
      <c r="HAE2" s="18"/>
      <c r="HAF2" s="18"/>
      <c r="HAG2" s="18"/>
      <c r="HAH2" s="18"/>
      <c r="HAI2" s="18"/>
      <c r="HAJ2" s="18"/>
      <c r="HAK2" s="18"/>
      <c r="HAL2" s="18"/>
      <c r="HAM2" s="18"/>
      <c r="HAN2" s="18"/>
      <c r="HAO2" s="18"/>
      <c r="HAP2" s="18"/>
      <c r="HAQ2" s="18"/>
      <c r="HAR2" s="18"/>
      <c r="HAS2" s="18"/>
      <c r="HAT2" s="18"/>
      <c r="HAU2" s="18"/>
      <c r="HAV2" s="18"/>
      <c r="HAW2" s="18"/>
      <c r="HAX2" s="18"/>
      <c r="HAY2" s="18"/>
      <c r="HAZ2" s="18"/>
      <c r="HBA2" s="18"/>
      <c r="HBB2" s="18"/>
      <c r="HBC2" s="18"/>
      <c r="HBD2" s="18"/>
      <c r="HBE2" s="18"/>
      <c r="HBF2" s="18"/>
      <c r="HBG2" s="18"/>
      <c r="HBH2" s="18"/>
      <c r="HBI2" s="18"/>
      <c r="HBJ2" s="18"/>
      <c r="HBK2" s="18"/>
      <c r="HBL2" s="18"/>
      <c r="HBM2" s="18"/>
      <c r="HBN2" s="18"/>
      <c r="HBO2" s="18"/>
      <c r="HBP2" s="18"/>
      <c r="HBQ2" s="18"/>
      <c r="HBR2" s="18"/>
      <c r="HBS2" s="18"/>
      <c r="HBT2" s="18"/>
      <c r="HBU2" s="18"/>
      <c r="HBV2" s="18"/>
      <c r="HBW2" s="18"/>
      <c r="HBX2" s="18"/>
      <c r="HBY2" s="18"/>
      <c r="HBZ2" s="18"/>
      <c r="HCA2" s="18"/>
      <c r="HCB2" s="18"/>
      <c r="HCC2" s="18"/>
      <c r="HCD2" s="18"/>
      <c r="HCE2" s="18"/>
      <c r="HCF2" s="18"/>
      <c r="HCG2" s="18"/>
      <c r="HCH2" s="18"/>
      <c r="HCI2" s="18"/>
      <c r="HCJ2" s="18"/>
      <c r="HCK2" s="18"/>
      <c r="HCL2" s="18"/>
      <c r="HCM2" s="18"/>
      <c r="HCN2" s="18"/>
      <c r="HCO2" s="18"/>
      <c r="HCP2" s="18"/>
      <c r="HCQ2" s="18"/>
      <c r="HCR2" s="18"/>
      <c r="HCS2" s="18"/>
      <c r="HCT2" s="18"/>
      <c r="HCU2" s="18"/>
      <c r="HCV2" s="18"/>
      <c r="HCW2" s="18"/>
      <c r="HCX2" s="18"/>
      <c r="HCY2" s="18"/>
      <c r="HCZ2" s="18"/>
      <c r="HDA2" s="18"/>
      <c r="HDB2" s="18"/>
      <c r="HDC2" s="18"/>
      <c r="HDD2" s="18"/>
      <c r="HDE2" s="18"/>
      <c r="HDF2" s="18"/>
      <c r="HDG2" s="18"/>
      <c r="HDH2" s="18"/>
      <c r="HDI2" s="18"/>
      <c r="HDJ2" s="18"/>
      <c r="HDK2" s="18"/>
      <c r="HDL2" s="18"/>
      <c r="HDM2" s="18"/>
      <c r="HDN2" s="18"/>
      <c r="HDO2" s="18"/>
      <c r="HDP2" s="18"/>
      <c r="HDQ2" s="18"/>
      <c r="HDR2" s="18"/>
      <c r="HDS2" s="18"/>
      <c r="HDT2" s="18"/>
      <c r="HDU2" s="18"/>
      <c r="HDV2" s="18"/>
      <c r="HDW2" s="18"/>
      <c r="HDX2" s="18"/>
      <c r="HDY2" s="18"/>
      <c r="HDZ2" s="18"/>
      <c r="HEA2" s="18"/>
      <c r="HEB2" s="18"/>
      <c r="HEC2" s="18"/>
      <c r="HED2" s="18"/>
      <c r="HEE2" s="18"/>
      <c r="HEF2" s="18"/>
      <c r="HEG2" s="18"/>
      <c r="HEH2" s="18"/>
      <c r="HEI2" s="18"/>
      <c r="HEJ2" s="18"/>
      <c r="HEK2" s="18"/>
      <c r="HEL2" s="18"/>
      <c r="HEM2" s="18"/>
      <c r="HEN2" s="18"/>
      <c r="HEO2" s="18"/>
      <c r="HEP2" s="18"/>
      <c r="HEQ2" s="18"/>
      <c r="HER2" s="18"/>
      <c r="HES2" s="18"/>
      <c r="HET2" s="18"/>
      <c r="HEU2" s="18"/>
      <c r="HEV2" s="18"/>
      <c r="HEW2" s="18"/>
      <c r="HEX2" s="18"/>
      <c r="HEY2" s="18"/>
      <c r="HEZ2" s="18"/>
      <c r="HFA2" s="18"/>
      <c r="HFB2" s="18"/>
      <c r="HFC2" s="18"/>
      <c r="HFD2" s="18"/>
      <c r="HFE2" s="18"/>
      <c r="HFF2" s="18"/>
      <c r="HFG2" s="18"/>
      <c r="HFH2" s="18"/>
      <c r="HFI2" s="18"/>
      <c r="HFJ2" s="18"/>
      <c r="HFK2" s="18"/>
      <c r="HFL2" s="18"/>
      <c r="HFM2" s="18"/>
      <c r="HFN2" s="18"/>
      <c r="HFO2" s="18"/>
      <c r="HFP2" s="18"/>
      <c r="HFQ2" s="18"/>
      <c r="HFR2" s="18"/>
      <c r="HFS2" s="18"/>
      <c r="HFT2" s="18"/>
      <c r="HFU2" s="18"/>
      <c r="HFV2" s="18"/>
      <c r="HFW2" s="18"/>
      <c r="HFX2" s="18"/>
      <c r="HFY2" s="18"/>
      <c r="HFZ2" s="18"/>
      <c r="HGA2" s="18"/>
      <c r="HGB2" s="18"/>
      <c r="HGC2" s="18"/>
      <c r="HGD2" s="18"/>
      <c r="HGE2" s="18"/>
      <c r="HGF2" s="18"/>
      <c r="HGG2" s="18"/>
      <c r="HGH2" s="18"/>
      <c r="HGI2" s="18"/>
      <c r="HGJ2" s="18"/>
      <c r="HGK2" s="18"/>
      <c r="HGL2" s="18"/>
      <c r="HGM2" s="18"/>
      <c r="HGN2" s="18"/>
      <c r="HGO2" s="18"/>
      <c r="HGP2" s="18"/>
      <c r="HGQ2" s="18"/>
      <c r="HGR2" s="18"/>
      <c r="HGS2" s="18"/>
      <c r="HGT2" s="18"/>
      <c r="HGU2" s="18"/>
      <c r="HGV2" s="18"/>
      <c r="HGW2" s="18"/>
      <c r="HGX2" s="18"/>
      <c r="HGY2" s="18"/>
      <c r="HGZ2" s="18"/>
      <c r="HHA2" s="18"/>
      <c r="HHB2" s="18"/>
      <c r="HHC2" s="18"/>
      <c r="HHD2" s="18"/>
      <c r="HHE2" s="18"/>
      <c r="HHF2" s="18"/>
      <c r="HHG2" s="18"/>
      <c r="HHH2" s="18"/>
      <c r="HHI2" s="18"/>
      <c r="HHJ2" s="18"/>
      <c r="HHK2" s="18"/>
      <c r="HHL2" s="18"/>
      <c r="HHM2" s="18"/>
      <c r="HHN2" s="18"/>
      <c r="HHO2" s="18"/>
      <c r="HHP2" s="18"/>
      <c r="HHQ2" s="18"/>
      <c r="HHR2" s="18"/>
      <c r="HHS2" s="18"/>
      <c r="HHT2" s="18"/>
      <c r="HHU2" s="18"/>
      <c r="HHV2" s="18"/>
      <c r="HHW2" s="18"/>
      <c r="HHX2" s="18"/>
      <c r="HHY2" s="18"/>
      <c r="HHZ2" s="18"/>
      <c r="HIA2" s="18"/>
      <c r="HIB2" s="18"/>
      <c r="HIC2" s="18"/>
      <c r="HID2" s="18"/>
      <c r="HIE2" s="18"/>
      <c r="HIF2" s="18"/>
      <c r="HIG2" s="18"/>
      <c r="HIH2" s="18"/>
      <c r="HII2" s="18"/>
      <c r="HIJ2" s="18"/>
      <c r="HIK2" s="18"/>
      <c r="HIL2" s="18"/>
      <c r="HIM2" s="18"/>
      <c r="HIN2" s="18"/>
      <c r="HIO2" s="18"/>
      <c r="HIP2" s="18"/>
      <c r="HIQ2" s="18"/>
      <c r="HIR2" s="18"/>
      <c r="HIS2" s="18"/>
      <c r="HIT2" s="18"/>
      <c r="HIU2" s="18"/>
      <c r="HIV2" s="18"/>
      <c r="HIW2" s="18"/>
      <c r="HIX2" s="18"/>
      <c r="HIY2" s="18"/>
      <c r="HIZ2" s="18"/>
      <c r="HJA2" s="18"/>
      <c r="HJB2" s="18"/>
      <c r="HJC2" s="18"/>
      <c r="HJD2" s="18"/>
      <c r="HJE2" s="18"/>
      <c r="HJF2" s="18"/>
      <c r="HJG2" s="18"/>
      <c r="HJH2" s="18"/>
      <c r="HJI2" s="18"/>
      <c r="HJJ2" s="18"/>
      <c r="HJK2" s="18"/>
      <c r="HJL2" s="18"/>
      <c r="HJM2" s="18"/>
      <c r="HJN2" s="18"/>
      <c r="HJO2" s="18"/>
      <c r="HJP2" s="18"/>
      <c r="HJQ2" s="18"/>
      <c r="HJR2" s="18"/>
      <c r="HJS2" s="18"/>
      <c r="HJT2" s="18"/>
      <c r="HJU2" s="18"/>
      <c r="HJV2" s="18"/>
      <c r="HJW2" s="18"/>
      <c r="HJX2" s="18"/>
      <c r="HJY2" s="18"/>
      <c r="HJZ2" s="18"/>
      <c r="HKA2" s="18"/>
      <c r="HKB2" s="18"/>
      <c r="HKC2" s="18"/>
      <c r="HKD2" s="18"/>
      <c r="HKE2" s="18"/>
      <c r="HKF2" s="18"/>
      <c r="HKG2" s="18"/>
      <c r="HKH2" s="18"/>
      <c r="HKI2" s="18"/>
      <c r="HKJ2" s="18"/>
      <c r="HKK2" s="18"/>
      <c r="HKL2" s="18"/>
      <c r="HKM2" s="18"/>
      <c r="HKN2" s="18"/>
      <c r="HKO2" s="18"/>
      <c r="HKP2" s="18"/>
      <c r="HKQ2" s="18"/>
      <c r="HKR2" s="18"/>
      <c r="HKS2" s="18"/>
      <c r="HKT2" s="18"/>
      <c r="HKU2" s="18"/>
      <c r="HKV2" s="18"/>
      <c r="HKW2" s="18"/>
      <c r="HKX2" s="18"/>
      <c r="HKY2" s="18"/>
      <c r="HKZ2" s="18"/>
      <c r="HLA2" s="18"/>
      <c r="HLB2" s="18"/>
      <c r="HLC2" s="18"/>
      <c r="HLD2" s="18"/>
      <c r="HLE2" s="18"/>
      <c r="HLF2" s="18"/>
      <c r="HLG2" s="18"/>
      <c r="HLH2" s="18"/>
      <c r="HLI2" s="18"/>
      <c r="HLJ2" s="18"/>
      <c r="HLK2" s="18"/>
      <c r="HLL2" s="18"/>
      <c r="HLM2" s="18"/>
      <c r="HLN2" s="18"/>
      <c r="HLO2" s="18"/>
      <c r="HLP2" s="18"/>
      <c r="HLQ2" s="18"/>
      <c r="HLR2" s="18"/>
      <c r="HLS2" s="18"/>
      <c r="HLT2" s="18"/>
      <c r="HLU2" s="18"/>
      <c r="HLV2" s="18"/>
      <c r="HLW2" s="18"/>
      <c r="HLX2" s="18"/>
      <c r="HLY2" s="18"/>
      <c r="HLZ2" s="18"/>
      <c r="HMA2" s="18"/>
      <c r="HMB2" s="18"/>
      <c r="HMC2" s="18"/>
      <c r="HMD2" s="18"/>
      <c r="HME2" s="18"/>
      <c r="HMF2" s="18"/>
      <c r="HMG2" s="18"/>
      <c r="HMH2" s="18"/>
      <c r="HMI2" s="18"/>
      <c r="HMJ2" s="18"/>
      <c r="HMK2" s="18"/>
      <c r="HML2" s="18"/>
      <c r="HMM2" s="18"/>
      <c r="HMN2" s="18"/>
      <c r="HMO2" s="18"/>
      <c r="HMP2" s="18"/>
      <c r="HMQ2" s="18"/>
      <c r="HMR2" s="18"/>
      <c r="HMS2" s="18"/>
      <c r="HMT2" s="18"/>
      <c r="HMU2" s="18"/>
      <c r="HMV2" s="18"/>
      <c r="HMW2" s="18"/>
      <c r="HMX2" s="18"/>
      <c r="HMY2" s="18"/>
      <c r="HMZ2" s="18"/>
      <c r="HNA2" s="18"/>
      <c r="HNB2" s="18"/>
      <c r="HNC2" s="18"/>
      <c r="HND2" s="18"/>
      <c r="HNE2" s="18"/>
      <c r="HNF2" s="18"/>
      <c r="HNG2" s="18"/>
      <c r="HNH2" s="18"/>
      <c r="HNI2" s="18"/>
      <c r="HNJ2" s="18"/>
      <c r="HNK2" s="18"/>
      <c r="HNL2" s="18"/>
      <c r="HNM2" s="18"/>
      <c r="HNN2" s="18"/>
      <c r="HNO2" s="18"/>
      <c r="HNP2" s="18"/>
      <c r="HNQ2" s="18"/>
      <c r="HNR2" s="18"/>
      <c r="HNS2" s="18"/>
      <c r="HNT2" s="18"/>
      <c r="HNU2" s="18"/>
      <c r="HNV2" s="18"/>
      <c r="HNW2" s="18"/>
      <c r="HNX2" s="18"/>
      <c r="HNY2" s="18"/>
      <c r="HNZ2" s="18"/>
      <c r="HOA2" s="18"/>
      <c r="HOB2" s="18"/>
      <c r="HOC2" s="18"/>
      <c r="HOD2" s="18"/>
      <c r="HOE2" s="18"/>
      <c r="HOF2" s="18"/>
      <c r="HOG2" s="18"/>
      <c r="HOH2" s="18"/>
      <c r="HOI2" s="18"/>
      <c r="HOJ2" s="18"/>
      <c r="HOK2" s="18"/>
      <c r="HOL2" s="18"/>
      <c r="HOM2" s="18"/>
      <c r="HON2" s="18"/>
      <c r="HOO2" s="18"/>
      <c r="HOP2" s="18"/>
      <c r="HOQ2" s="18"/>
      <c r="HOR2" s="18"/>
      <c r="HOS2" s="18"/>
      <c r="HOT2" s="18"/>
      <c r="HOU2" s="18"/>
      <c r="HOV2" s="18"/>
      <c r="HOW2" s="18"/>
      <c r="HOX2" s="18"/>
      <c r="HOY2" s="18"/>
      <c r="HOZ2" s="18"/>
      <c r="HPA2" s="18"/>
      <c r="HPB2" s="18"/>
      <c r="HPC2" s="18"/>
      <c r="HPD2" s="18"/>
      <c r="HPE2" s="18"/>
      <c r="HPF2" s="18"/>
      <c r="HPG2" s="18"/>
      <c r="HPH2" s="18"/>
      <c r="HPI2" s="18"/>
      <c r="HPJ2" s="18"/>
      <c r="HPK2" s="18"/>
      <c r="HPL2" s="18"/>
      <c r="HPM2" s="18"/>
      <c r="HPN2" s="18"/>
      <c r="HPO2" s="18"/>
      <c r="HPP2" s="18"/>
      <c r="HPQ2" s="18"/>
      <c r="HPR2" s="18"/>
      <c r="HPS2" s="18"/>
      <c r="HPT2" s="18"/>
      <c r="HPU2" s="18"/>
      <c r="HPV2" s="18"/>
      <c r="HPW2" s="18"/>
      <c r="HPX2" s="18"/>
      <c r="HPY2" s="18"/>
      <c r="HPZ2" s="18"/>
      <c r="HQA2" s="18"/>
      <c r="HQB2" s="18"/>
      <c r="HQC2" s="18"/>
      <c r="HQD2" s="18"/>
      <c r="HQE2" s="18"/>
      <c r="HQF2" s="18"/>
      <c r="HQG2" s="18"/>
      <c r="HQH2" s="18"/>
      <c r="HQI2" s="18"/>
      <c r="HQJ2" s="18"/>
      <c r="HQK2" s="18"/>
      <c r="HQL2" s="18"/>
      <c r="HQM2" s="18"/>
      <c r="HQN2" s="18"/>
      <c r="HQO2" s="18"/>
      <c r="HQP2" s="18"/>
      <c r="HQQ2" s="18"/>
      <c r="HQR2" s="18"/>
      <c r="HQS2" s="18"/>
      <c r="HQT2" s="18"/>
      <c r="HQU2" s="18"/>
      <c r="HQV2" s="18"/>
      <c r="HQW2" s="18"/>
      <c r="HQX2" s="18"/>
      <c r="HQY2" s="18"/>
      <c r="HQZ2" s="18"/>
      <c r="HRA2" s="18"/>
      <c r="HRB2" s="18"/>
      <c r="HRC2" s="18"/>
      <c r="HRD2" s="18"/>
      <c r="HRE2" s="18"/>
      <c r="HRF2" s="18"/>
      <c r="HRG2" s="18"/>
      <c r="HRH2" s="18"/>
      <c r="HRI2" s="18"/>
      <c r="HRJ2" s="18"/>
      <c r="HRK2" s="18"/>
      <c r="HRL2" s="18"/>
      <c r="HRM2" s="18"/>
      <c r="HRN2" s="18"/>
      <c r="HRO2" s="18"/>
      <c r="HRP2" s="18"/>
      <c r="HRQ2" s="18"/>
      <c r="HRR2" s="18"/>
      <c r="HRS2" s="18"/>
      <c r="HRT2" s="18"/>
      <c r="HRU2" s="18"/>
      <c r="HRV2" s="18"/>
      <c r="HRW2" s="18"/>
      <c r="HRX2" s="18"/>
      <c r="HRY2" s="18"/>
      <c r="HRZ2" s="18"/>
      <c r="HSA2" s="18"/>
      <c r="HSB2" s="18"/>
      <c r="HSC2" s="18"/>
      <c r="HSD2" s="18"/>
      <c r="HSE2" s="18"/>
      <c r="HSF2" s="18"/>
      <c r="HSG2" s="18"/>
      <c r="HSH2" s="18"/>
      <c r="HSI2" s="18"/>
      <c r="HSJ2" s="18"/>
      <c r="HSK2" s="18"/>
      <c r="HSL2" s="18"/>
      <c r="HSM2" s="18"/>
      <c r="HSN2" s="18"/>
      <c r="HSO2" s="18"/>
      <c r="HSP2" s="18"/>
      <c r="HSQ2" s="18"/>
      <c r="HSR2" s="18"/>
      <c r="HSS2" s="18"/>
      <c r="HST2" s="18"/>
      <c r="HSU2" s="18"/>
      <c r="HSV2" s="18"/>
      <c r="HSW2" s="18"/>
      <c r="HSX2" s="18"/>
      <c r="HSY2" s="18"/>
      <c r="HSZ2" s="18"/>
      <c r="HTA2" s="18"/>
      <c r="HTB2" s="18"/>
      <c r="HTC2" s="18"/>
      <c r="HTD2" s="18"/>
      <c r="HTE2" s="18"/>
      <c r="HTF2" s="18"/>
      <c r="HTG2" s="18"/>
      <c r="HTH2" s="18"/>
      <c r="HTI2" s="18"/>
      <c r="HTJ2" s="18"/>
      <c r="HTK2" s="18"/>
      <c r="HTL2" s="18"/>
      <c r="HTM2" s="18"/>
      <c r="HTN2" s="18"/>
      <c r="HTO2" s="18"/>
      <c r="HTP2" s="18"/>
      <c r="HTQ2" s="18"/>
      <c r="HTR2" s="18"/>
      <c r="HTS2" s="18"/>
      <c r="HTT2" s="18"/>
      <c r="HTU2" s="18"/>
      <c r="HTV2" s="18"/>
      <c r="HTW2" s="18"/>
      <c r="HTX2" s="18"/>
      <c r="HTY2" s="18"/>
      <c r="HTZ2" s="18"/>
      <c r="HUA2" s="18"/>
      <c r="HUB2" s="18"/>
      <c r="HUC2" s="18"/>
      <c r="HUD2" s="18"/>
      <c r="HUE2" s="18"/>
      <c r="HUF2" s="18"/>
      <c r="HUG2" s="18"/>
      <c r="HUH2" s="18"/>
      <c r="HUI2" s="18"/>
      <c r="HUJ2" s="18"/>
      <c r="HUK2" s="18"/>
      <c r="HUL2" s="18"/>
      <c r="HUM2" s="18"/>
      <c r="HUN2" s="18"/>
      <c r="HUO2" s="18"/>
      <c r="HUP2" s="18"/>
      <c r="HUQ2" s="18"/>
      <c r="HUR2" s="18"/>
      <c r="HUS2" s="18"/>
      <c r="HUT2" s="18"/>
      <c r="HUU2" s="18"/>
      <c r="HUV2" s="18"/>
      <c r="HUW2" s="18"/>
      <c r="HUX2" s="18"/>
      <c r="HUY2" s="18"/>
      <c r="HUZ2" s="18"/>
      <c r="HVA2" s="18"/>
      <c r="HVB2" s="18"/>
      <c r="HVC2" s="18"/>
      <c r="HVD2" s="18"/>
      <c r="HVE2" s="18"/>
      <c r="HVF2" s="18"/>
      <c r="HVG2" s="18"/>
      <c r="HVH2" s="18"/>
      <c r="HVI2" s="18"/>
      <c r="HVJ2" s="18"/>
      <c r="HVK2" s="18"/>
      <c r="HVL2" s="18"/>
      <c r="HVM2" s="18"/>
      <c r="HVN2" s="18"/>
      <c r="HVO2" s="18"/>
      <c r="HVP2" s="18"/>
      <c r="HVQ2" s="18"/>
      <c r="HVR2" s="18"/>
      <c r="HVS2" s="18"/>
      <c r="HVT2" s="18"/>
      <c r="HVU2" s="18"/>
      <c r="HVV2" s="18"/>
      <c r="HVW2" s="18"/>
      <c r="HVX2" s="18"/>
      <c r="HVY2" s="18"/>
      <c r="HVZ2" s="18"/>
      <c r="HWA2" s="18"/>
      <c r="HWB2" s="18"/>
      <c r="HWC2" s="18"/>
      <c r="HWD2" s="18"/>
      <c r="HWE2" s="18"/>
      <c r="HWF2" s="18"/>
      <c r="HWG2" s="18"/>
      <c r="HWH2" s="18"/>
      <c r="HWI2" s="18"/>
      <c r="HWJ2" s="18"/>
      <c r="HWK2" s="18"/>
      <c r="HWL2" s="18"/>
      <c r="HWM2" s="18"/>
      <c r="HWN2" s="18"/>
      <c r="HWO2" s="18"/>
      <c r="HWP2" s="18"/>
      <c r="HWQ2" s="18"/>
      <c r="HWR2" s="18"/>
      <c r="HWS2" s="18"/>
      <c r="HWT2" s="18"/>
      <c r="HWU2" s="18"/>
      <c r="HWV2" s="18"/>
      <c r="HWW2" s="18"/>
      <c r="HWX2" s="18"/>
      <c r="HWY2" s="18"/>
      <c r="HWZ2" s="18"/>
      <c r="HXA2" s="18"/>
      <c r="HXB2" s="18"/>
      <c r="HXC2" s="18"/>
      <c r="HXD2" s="18"/>
      <c r="HXE2" s="18"/>
      <c r="HXF2" s="18"/>
      <c r="HXG2" s="18"/>
      <c r="HXH2" s="18"/>
      <c r="HXI2" s="18"/>
      <c r="HXJ2" s="18"/>
      <c r="HXK2" s="18"/>
      <c r="HXL2" s="18"/>
      <c r="HXM2" s="18"/>
      <c r="HXN2" s="18"/>
      <c r="HXO2" s="18"/>
      <c r="HXP2" s="18"/>
      <c r="HXQ2" s="18"/>
      <c r="HXR2" s="18"/>
      <c r="HXS2" s="18"/>
      <c r="HXT2" s="18"/>
      <c r="HXU2" s="18"/>
      <c r="HXV2" s="18"/>
      <c r="HXW2" s="18"/>
      <c r="HXX2" s="18"/>
      <c r="HXY2" s="18"/>
      <c r="HXZ2" s="18"/>
      <c r="HYA2" s="18"/>
      <c r="HYB2" s="18"/>
      <c r="HYC2" s="18"/>
      <c r="HYD2" s="18"/>
      <c r="HYE2" s="18"/>
      <c r="HYF2" s="18"/>
      <c r="HYG2" s="18"/>
      <c r="HYH2" s="18"/>
      <c r="HYI2" s="18"/>
      <c r="HYJ2" s="18"/>
      <c r="HYK2" s="18"/>
      <c r="HYL2" s="18"/>
      <c r="HYM2" s="18"/>
      <c r="HYN2" s="18"/>
      <c r="HYO2" s="18"/>
      <c r="HYP2" s="18"/>
      <c r="HYQ2" s="18"/>
      <c r="HYR2" s="18"/>
      <c r="HYS2" s="18"/>
      <c r="HYT2" s="18"/>
      <c r="HYU2" s="18"/>
      <c r="HYV2" s="18"/>
      <c r="HYW2" s="18"/>
      <c r="HYX2" s="18"/>
      <c r="HYY2" s="18"/>
      <c r="HYZ2" s="18"/>
      <c r="HZA2" s="18"/>
      <c r="HZB2" s="18"/>
      <c r="HZC2" s="18"/>
      <c r="HZD2" s="18"/>
      <c r="HZE2" s="18"/>
      <c r="HZF2" s="18"/>
      <c r="HZG2" s="18"/>
      <c r="HZH2" s="18"/>
      <c r="HZI2" s="18"/>
      <c r="HZJ2" s="18"/>
      <c r="HZK2" s="18"/>
      <c r="HZL2" s="18"/>
      <c r="HZM2" s="18"/>
      <c r="HZN2" s="18"/>
      <c r="HZO2" s="18"/>
      <c r="HZP2" s="18"/>
      <c r="HZQ2" s="18"/>
      <c r="HZR2" s="18"/>
      <c r="HZS2" s="18"/>
      <c r="HZT2" s="18"/>
      <c r="HZU2" s="18"/>
      <c r="HZV2" s="18"/>
      <c r="HZW2" s="18"/>
      <c r="HZX2" s="18"/>
      <c r="HZY2" s="18"/>
      <c r="HZZ2" s="18"/>
      <c r="IAA2" s="18"/>
      <c r="IAB2" s="18"/>
      <c r="IAC2" s="18"/>
      <c r="IAD2" s="18"/>
      <c r="IAE2" s="18"/>
      <c r="IAF2" s="18"/>
      <c r="IAG2" s="18"/>
      <c r="IAH2" s="18"/>
      <c r="IAI2" s="18"/>
      <c r="IAJ2" s="18"/>
      <c r="IAK2" s="18"/>
      <c r="IAL2" s="18"/>
      <c r="IAM2" s="18"/>
      <c r="IAN2" s="18"/>
      <c r="IAO2" s="18"/>
      <c r="IAP2" s="18"/>
      <c r="IAQ2" s="18"/>
      <c r="IAR2" s="18"/>
      <c r="IAS2" s="18"/>
      <c r="IAT2" s="18"/>
      <c r="IAU2" s="18"/>
      <c r="IAV2" s="18"/>
      <c r="IAW2" s="18"/>
      <c r="IAX2" s="18"/>
      <c r="IAY2" s="18"/>
      <c r="IAZ2" s="18"/>
      <c r="IBA2" s="18"/>
      <c r="IBB2" s="18"/>
      <c r="IBC2" s="18"/>
      <c r="IBD2" s="18"/>
      <c r="IBE2" s="18"/>
      <c r="IBF2" s="18"/>
      <c r="IBG2" s="18"/>
      <c r="IBH2" s="18"/>
      <c r="IBI2" s="18"/>
      <c r="IBJ2" s="18"/>
      <c r="IBK2" s="18"/>
      <c r="IBL2" s="18"/>
      <c r="IBM2" s="18"/>
      <c r="IBN2" s="18"/>
      <c r="IBO2" s="18"/>
      <c r="IBP2" s="18"/>
      <c r="IBQ2" s="18"/>
      <c r="IBR2" s="18"/>
      <c r="IBS2" s="18"/>
      <c r="IBT2" s="18"/>
      <c r="IBU2" s="18"/>
      <c r="IBV2" s="18"/>
      <c r="IBW2" s="18"/>
      <c r="IBX2" s="18"/>
      <c r="IBY2" s="18"/>
      <c r="IBZ2" s="18"/>
      <c r="ICA2" s="18"/>
      <c r="ICB2" s="18"/>
      <c r="ICC2" s="18"/>
      <c r="ICD2" s="18"/>
      <c r="ICE2" s="18"/>
      <c r="ICF2" s="18"/>
      <c r="ICG2" s="18"/>
      <c r="ICH2" s="18"/>
      <c r="ICI2" s="18"/>
      <c r="ICJ2" s="18"/>
      <c r="ICK2" s="18"/>
      <c r="ICL2" s="18"/>
      <c r="ICM2" s="18"/>
      <c r="ICN2" s="18"/>
      <c r="ICO2" s="18"/>
      <c r="ICP2" s="18"/>
      <c r="ICQ2" s="18"/>
      <c r="ICR2" s="18"/>
      <c r="ICS2" s="18"/>
      <c r="ICT2" s="18"/>
      <c r="ICU2" s="18"/>
      <c r="ICV2" s="18"/>
      <c r="ICW2" s="18"/>
      <c r="ICX2" s="18"/>
      <c r="ICY2" s="18"/>
      <c r="ICZ2" s="18"/>
      <c r="IDA2" s="18"/>
      <c r="IDB2" s="18"/>
      <c r="IDC2" s="18"/>
      <c r="IDD2" s="18"/>
      <c r="IDE2" s="18"/>
      <c r="IDF2" s="18"/>
      <c r="IDG2" s="18"/>
      <c r="IDH2" s="18"/>
      <c r="IDI2" s="18"/>
      <c r="IDJ2" s="18"/>
      <c r="IDK2" s="18"/>
      <c r="IDL2" s="18"/>
      <c r="IDM2" s="18"/>
      <c r="IDN2" s="18"/>
      <c r="IDO2" s="18"/>
      <c r="IDP2" s="18"/>
      <c r="IDQ2" s="18"/>
      <c r="IDR2" s="18"/>
      <c r="IDS2" s="18"/>
      <c r="IDT2" s="18"/>
      <c r="IDU2" s="18"/>
      <c r="IDV2" s="18"/>
      <c r="IDW2" s="18"/>
      <c r="IDX2" s="18"/>
      <c r="IDY2" s="18"/>
      <c r="IDZ2" s="18"/>
      <c r="IEA2" s="18"/>
      <c r="IEB2" s="18"/>
      <c r="IEC2" s="18"/>
      <c r="IED2" s="18"/>
      <c r="IEE2" s="18"/>
      <c r="IEF2" s="18"/>
      <c r="IEG2" s="18"/>
      <c r="IEH2" s="18"/>
      <c r="IEI2" s="18"/>
      <c r="IEJ2" s="18"/>
      <c r="IEK2" s="18"/>
      <c r="IEL2" s="18"/>
      <c r="IEM2" s="18"/>
      <c r="IEN2" s="18"/>
      <c r="IEO2" s="18"/>
      <c r="IEP2" s="18"/>
      <c r="IEQ2" s="18"/>
      <c r="IER2" s="18"/>
      <c r="IES2" s="18"/>
      <c r="IET2" s="18"/>
      <c r="IEU2" s="18"/>
      <c r="IEV2" s="18"/>
      <c r="IEW2" s="18"/>
      <c r="IEX2" s="18"/>
      <c r="IEY2" s="18"/>
      <c r="IEZ2" s="18"/>
      <c r="IFA2" s="18"/>
      <c r="IFB2" s="18"/>
      <c r="IFC2" s="18"/>
      <c r="IFD2" s="18"/>
      <c r="IFE2" s="18"/>
      <c r="IFF2" s="18"/>
      <c r="IFG2" s="18"/>
      <c r="IFH2" s="18"/>
      <c r="IFI2" s="18"/>
      <c r="IFJ2" s="18"/>
      <c r="IFK2" s="18"/>
      <c r="IFL2" s="18"/>
      <c r="IFM2" s="18"/>
      <c r="IFN2" s="18"/>
      <c r="IFO2" s="18"/>
      <c r="IFP2" s="18"/>
      <c r="IFQ2" s="18"/>
      <c r="IFR2" s="18"/>
      <c r="IFS2" s="18"/>
      <c r="IFT2" s="18"/>
      <c r="IFU2" s="18"/>
      <c r="IFV2" s="18"/>
      <c r="IFW2" s="18"/>
      <c r="IFX2" s="18"/>
      <c r="IFY2" s="18"/>
      <c r="IFZ2" s="18"/>
      <c r="IGA2" s="18"/>
      <c r="IGB2" s="18"/>
      <c r="IGC2" s="18"/>
      <c r="IGD2" s="18"/>
      <c r="IGE2" s="18"/>
      <c r="IGF2" s="18"/>
      <c r="IGG2" s="18"/>
      <c r="IGH2" s="18"/>
      <c r="IGI2" s="18"/>
      <c r="IGJ2" s="18"/>
      <c r="IGK2" s="18"/>
      <c r="IGL2" s="18"/>
      <c r="IGM2" s="18"/>
      <c r="IGN2" s="18"/>
      <c r="IGO2" s="18"/>
      <c r="IGP2" s="18"/>
      <c r="IGQ2" s="18"/>
      <c r="IGR2" s="18"/>
      <c r="IGS2" s="18"/>
      <c r="IGT2" s="18"/>
      <c r="IGU2" s="18"/>
      <c r="IGV2" s="18"/>
      <c r="IGW2" s="18"/>
      <c r="IGX2" s="18"/>
      <c r="IGY2" s="18"/>
      <c r="IGZ2" s="18"/>
      <c r="IHA2" s="18"/>
      <c r="IHB2" s="18"/>
      <c r="IHC2" s="18"/>
      <c r="IHD2" s="18"/>
      <c r="IHE2" s="18"/>
      <c r="IHF2" s="18"/>
      <c r="IHG2" s="18"/>
      <c r="IHH2" s="18"/>
      <c r="IHI2" s="18"/>
      <c r="IHJ2" s="18"/>
      <c r="IHK2" s="18"/>
      <c r="IHL2" s="18"/>
      <c r="IHM2" s="18"/>
      <c r="IHN2" s="18"/>
      <c r="IHO2" s="18"/>
      <c r="IHP2" s="18"/>
      <c r="IHQ2" s="18"/>
      <c r="IHR2" s="18"/>
      <c r="IHS2" s="18"/>
      <c r="IHT2" s="18"/>
      <c r="IHU2" s="18"/>
      <c r="IHV2" s="18"/>
      <c r="IHW2" s="18"/>
      <c r="IHX2" s="18"/>
      <c r="IHY2" s="18"/>
      <c r="IHZ2" s="18"/>
      <c r="IIA2" s="18"/>
      <c r="IIB2" s="18"/>
      <c r="IIC2" s="18"/>
      <c r="IID2" s="18"/>
      <c r="IIE2" s="18"/>
      <c r="IIF2" s="18"/>
      <c r="IIG2" s="18"/>
      <c r="IIH2" s="18"/>
      <c r="III2" s="18"/>
      <c r="IIJ2" s="18"/>
      <c r="IIK2" s="18"/>
      <c r="IIL2" s="18"/>
      <c r="IIM2" s="18"/>
      <c r="IIN2" s="18"/>
      <c r="IIO2" s="18"/>
      <c r="IIP2" s="18"/>
      <c r="IIQ2" s="18"/>
      <c r="IIR2" s="18"/>
      <c r="IIS2" s="18"/>
      <c r="IIT2" s="18"/>
      <c r="IIU2" s="18"/>
      <c r="IIV2" s="18"/>
      <c r="IIW2" s="18"/>
      <c r="IIX2" s="18"/>
      <c r="IIY2" s="18"/>
      <c r="IIZ2" s="18"/>
      <c r="IJA2" s="18"/>
      <c r="IJB2" s="18"/>
      <c r="IJC2" s="18"/>
      <c r="IJD2" s="18"/>
      <c r="IJE2" s="18"/>
      <c r="IJF2" s="18"/>
      <c r="IJG2" s="18"/>
      <c r="IJH2" s="18"/>
      <c r="IJI2" s="18"/>
      <c r="IJJ2" s="18"/>
      <c r="IJK2" s="18"/>
      <c r="IJL2" s="18"/>
      <c r="IJM2" s="18"/>
      <c r="IJN2" s="18"/>
      <c r="IJO2" s="18"/>
      <c r="IJP2" s="18"/>
      <c r="IJQ2" s="18"/>
      <c r="IJR2" s="18"/>
      <c r="IJS2" s="18"/>
      <c r="IJT2" s="18"/>
      <c r="IJU2" s="18"/>
      <c r="IJV2" s="18"/>
      <c r="IJW2" s="18"/>
      <c r="IJX2" s="18"/>
      <c r="IJY2" s="18"/>
      <c r="IJZ2" s="18"/>
      <c r="IKA2" s="18"/>
      <c r="IKB2" s="18"/>
      <c r="IKC2" s="18"/>
      <c r="IKD2" s="18"/>
      <c r="IKE2" s="18"/>
      <c r="IKF2" s="18"/>
      <c r="IKG2" s="18"/>
      <c r="IKH2" s="18"/>
      <c r="IKI2" s="18"/>
      <c r="IKJ2" s="18"/>
      <c r="IKK2" s="18"/>
      <c r="IKL2" s="18"/>
      <c r="IKM2" s="18"/>
      <c r="IKN2" s="18"/>
      <c r="IKO2" s="18"/>
      <c r="IKP2" s="18"/>
      <c r="IKQ2" s="18"/>
      <c r="IKR2" s="18"/>
      <c r="IKS2" s="18"/>
      <c r="IKT2" s="18"/>
      <c r="IKU2" s="18"/>
      <c r="IKV2" s="18"/>
      <c r="IKW2" s="18"/>
      <c r="IKX2" s="18"/>
      <c r="IKY2" s="18"/>
      <c r="IKZ2" s="18"/>
      <c r="ILA2" s="18"/>
      <c r="ILB2" s="18"/>
      <c r="ILC2" s="18"/>
      <c r="ILD2" s="18"/>
      <c r="ILE2" s="18"/>
      <c r="ILF2" s="18"/>
      <c r="ILG2" s="18"/>
      <c r="ILH2" s="18"/>
      <c r="ILI2" s="18"/>
      <c r="ILJ2" s="18"/>
      <c r="ILK2" s="18"/>
      <c r="ILL2" s="18"/>
      <c r="ILM2" s="18"/>
      <c r="ILN2" s="18"/>
      <c r="ILO2" s="18"/>
      <c r="ILP2" s="18"/>
      <c r="ILQ2" s="18"/>
      <c r="ILR2" s="18"/>
      <c r="ILS2" s="18"/>
      <c r="ILT2" s="18"/>
      <c r="ILU2" s="18"/>
      <c r="ILV2" s="18"/>
      <c r="ILW2" s="18"/>
      <c r="ILX2" s="18"/>
      <c r="ILY2" s="18"/>
      <c r="ILZ2" s="18"/>
      <c r="IMA2" s="18"/>
      <c r="IMB2" s="18"/>
      <c r="IMC2" s="18"/>
      <c r="IMD2" s="18"/>
      <c r="IME2" s="18"/>
      <c r="IMF2" s="18"/>
      <c r="IMG2" s="18"/>
      <c r="IMH2" s="18"/>
      <c r="IMI2" s="18"/>
      <c r="IMJ2" s="18"/>
      <c r="IMK2" s="18"/>
      <c r="IML2" s="18"/>
      <c r="IMM2" s="18"/>
      <c r="IMN2" s="18"/>
      <c r="IMO2" s="18"/>
      <c r="IMP2" s="18"/>
      <c r="IMQ2" s="18"/>
      <c r="IMR2" s="18"/>
      <c r="IMS2" s="18"/>
      <c r="IMT2" s="18"/>
      <c r="IMU2" s="18"/>
      <c r="IMV2" s="18"/>
      <c r="IMW2" s="18"/>
      <c r="IMX2" s="18"/>
      <c r="IMY2" s="18"/>
      <c r="IMZ2" s="18"/>
      <c r="INA2" s="18"/>
      <c r="INB2" s="18"/>
      <c r="INC2" s="18"/>
      <c r="IND2" s="18"/>
      <c r="INE2" s="18"/>
      <c r="INF2" s="18"/>
      <c r="ING2" s="18"/>
      <c r="INH2" s="18"/>
      <c r="INI2" s="18"/>
      <c r="INJ2" s="18"/>
      <c r="INK2" s="18"/>
      <c r="INL2" s="18"/>
      <c r="INM2" s="18"/>
      <c r="INN2" s="18"/>
      <c r="INO2" s="18"/>
      <c r="INP2" s="18"/>
      <c r="INQ2" s="18"/>
      <c r="INR2" s="18"/>
      <c r="INS2" s="18"/>
      <c r="INT2" s="18"/>
      <c r="INU2" s="18"/>
      <c r="INV2" s="18"/>
      <c r="INW2" s="18"/>
      <c r="INX2" s="18"/>
      <c r="INY2" s="18"/>
      <c r="INZ2" s="18"/>
      <c r="IOA2" s="18"/>
      <c r="IOB2" s="18"/>
      <c r="IOC2" s="18"/>
      <c r="IOD2" s="18"/>
      <c r="IOE2" s="18"/>
      <c r="IOF2" s="18"/>
      <c r="IOG2" s="18"/>
      <c r="IOH2" s="18"/>
      <c r="IOI2" s="18"/>
      <c r="IOJ2" s="18"/>
      <c r="IOK2" s="18"/>
      <c r="IOL2" s="18"/>
      <c r="IOM2" s="18"/>
      <c r="ION2" s="18"/>
      <c r="IOO2" s="18"/>
      <c r="IOP2" s="18"/>
      <c r="IOQ2" s="18"/>
      <c r="IOR2" s="18"/>
      <c r="IOS2" s="18"/>
      <c r="IOT2" s="18"/>
      <c r="IOU2" s="18"/>
      <c r="IOV2" s="18"/>
      <c r="IOW2" s="18"/>
      <c r="IOX2" s="18"/>
      <c r="IOY2" s="18"/>
      <c r="IOZ2" s="18"/>
      <c r="IPA2" s="18"/>
      <c r="IPB2" s="18"/>
      <c r="IPC2" s="18"/>
      <c r="IPD2" s="18"/>
      <c r="IPE2" s="18"/>
      <c r="IPF2" s="18"/>
      <c r="IPG2" s="18"/>
      <c r="IPH2" s="18"/>
      <c r="IPI2" s="18"/>
      <c r="IPJ2" s="18"/>
      <c r="IPK2" s="18"/>
      <c r="IPL2" s="18"/>
      <c r="IPM2" s="18"/>
      <c r="IPN2" s="18"/>
      <c r="IPO2" s="18"/>
      <c r="IPP2" s="18"/>
      <c r="IPQ2" s="18"/>
      <c r="IPR2" s="18"/>
      <c r="IPS2" s="18"/>
      <c r="IPT2" s="18"/>
      <c r="IPU2" s="18"/>
      <c r="IPV2" s="18"/>
      <c r="IPW2" s="18"/>
      <c r="IPX2" s="18"/>
      <c r="IPY2" s="18"/>
      <c r="IPZ2" s="18"/>
      <c r="IQA2" s="18"/>
      <c r="IQB2" s="18"/>
      <c r="IQC2" s="18"/>
      <c r="IQD2" s="18"/>
      <c r="IQE2" s="18"/>
      <c r="IQF2" s="18"/>
      <c r="IQG2" s="18"/>
      <c r="IQH2" s="18"/>
      <c r="IQI2" s="18"/>
      <c r="IQJ2" s="18"/>
      <c r="IQK2" s="18"/>
      <c r="IQL2" s="18"/>
      <c r="IQM2" s="18"/>
      <c r="IQN2" s="18"/>
      <c r="IQO2" s="18"/>
      <c r="IQP2" s="18"/>
      <c r="IQQ2" s="18"/>
      <c r="IQR2" s="18"/>
      <c r="IQS2" s="18"/>
      <c r="IQT2" s="18"/>
      <c r="IQU2" s="18"/>
      <c r="IQV2" s="18"/>
      <c r="IQW2" s="18"/>
      <c r="IQX2" s="18"/>
      <c r="IQY2" s="18"/>
      <c r="IQZ2" s="18"/>
      <c r="IRA2" s="18"/>
      <c r="IRB2" s="18"/>
      <c r="IRC2" s="18"/>
      <c r="IRD2" s="18"/>
      <c r="IRE2" s="18"/>
      <c r="IRF2" s="18"/>
      <c r="IRG2" s="18"/>
      <c r="IRH2" s="18"/>
      <c r="IRI2" s="18"/>
      <c r="IRJ2" s="18"/>
      <c r="IRK2" s="18"/>
      <c r="IRL2" s="18"/>
      <c r="IRM2" s="18"/>
      <c r="IRN2" s="18"/>
      <c r="IRO2" s="18"/>
      <c r="IRP2" s="18"/>
      <c r="IRQ2" s="18"/>
      <c r="IRR2" s="18"/>
      <c r="IRS2" s="18"/>
      <c r="IRT2" s="18"/>
      <c r="IRU2" s="18"/>
      <c r="IRV2" s="18"/>
      <c r="IRW2" s="18"/>
      <c r="IRX2" s="18"/>
      <c r="IRY2" s="18"/>
      <c r="IRZ2" s="18"/>
      <c r="ISA2" s="18"/>
      <c r="ISB2" s="18"/>
      <c r="ISC2" s="18"/>
      <c r="ISD2" s="18"/>
      <c r="ISE2" s="18"/>
      <c r="ISF2" s="18"/>
      <c r="ISG2" s="18"/>
      <c r="ISH2" s="18"/>
      <c r="ISI2" s="18"/>
      <c r="ISJ2" s="18"/>
      <c r="ISK2" s="18"/>
      <c r="ISL2" s="18"/>
      <c r="ISM2" s="18"/>
      <c r="ISN2" s="18"/>
      <c r="ISO2" s="18"/>
      <c r="ISP2" s="18"/>
      <c r="ISQ2" s="18"/>
      <c r="ISR2" s="18"/>
      <c r="ISS2" s="18"/>
      <c r="IST2" s="18"/>
      <c r="ISU2" s="18"/>
      <c r="ISV2" s="18"/>
      <c r="ISW2" s="18"/>
      <c r="ISX2" s="18"/>
      <c r="ISY2" s="18"/>
      <c r="ISZ2" s="18"/>
      <c r="ITA2" s="18"/>
      <c r="ITB2" s="18"/>
      <c r="ITC2" s="18"/>
      <c r="ITD2" s="18"/>
      <c r="ITE2" s="18"/>
      <c r="ITF2" s="18"/>
      <c r="ITG2" s="18"/>
      <c r="ITH2" s="18"/>
      <c r="ITI2" s="18"/>
      <c r="ITJ2" s="18"/>
      <c r="ITK2" s="18"/>
      <c r="ITL2" s="18"/>
      <c r="ITM2" s="18"/>
      <c r="ITN2" s="18"/>
      <c r="ITO2" s="18"/>
      <c r="ITP2" s="18"/>
      <c r="ITQ2" s="18"/>
      <c r="ITR2" s="18"/>
      <c r="ITS2" s="18"/>
      <c r="ITT2" s="18"/>
      <c r="ITU2" s="18"/>
      <c r="ITV2" s="18"/>
      <c r="ITW2" s="18"/>
      <c r="ITX2" s="18"/>
      <c r="ITY2" s="18"/>
      <c r="ITZ2" s="18"/>
      <c r="IUA2" s="18"/>
      <c r="IUB2" s="18"/>
      <c r="IUC2" s="18"/>
      <c r="IUD2" s="18"/>
      <c r="IUE2" s="18"/>
      <c r="IUF2" s="18"/>
      <c r="IUG2" s="18"/>
      <c r="IUH2" s="18"/>
      <c r="IUI2" s="18"/>
      <c r="IUJ2" s="18"/>
      <c r="IUK2" s="18"/>
      <c r="IUL2" s="18"/>
      <c r="IUM2" s="18"/>
      <c r="IUN2" s="18"/>
      <c r="IUO2" s="18"/>
      <c r="IUP2" s="18"/>
      <c r="IUQ2" s="18"/>
      <c r="IUR2" s="18"/>
      <c r="IUS2" s="18"/>
      <c r="IUT2" s="18"/>
      <c r="IUU2" s="18"/>
      <c r="IUV2" s="18"/>
      <c r="IUW2" s="18"/>
      <c r="IUX2" s="18"/>
      <c r="IUY2" s="18"/>
      <c r="IUZ2" s="18"/>
      <c r="IVA2" s="18"/>
      <c r="IVB2" s="18"/>
      <c r="IVC2" s="18"/>
      <c r="IVD2" s="18"/>
      <c r="IVE2" s="18"/>
      <c r="IVF2" s="18"/>
      <c r="IVG2" s="18"/>
      <c r="IVH2" s="18"/>
      <c r="IVI2" s="18"/>
      <c r="IVJ2" s="18"/>
      <c r="IVK2" s="18"/>
      <c r="IVL2" s="18"/>
      <c r="IVM2" s="18"/>
      <c r="IVN2" s="18"/>
      <c r="IVO2" s="18"/>
      <c r="IVP2" s="18"/>
      <c r="IVQ2" s="18"/>
      <c r="IVR2" s="18"/>
      <c r="IVS2" s="18"/>
      <c r="IVT2" s="18"/>
      <c r="IVU2" s="18"/>
      <c r="IVV2" s="18"/>
      <c r="IVW2" s="18"/>
      <c r="IVX2" s="18"/>
      <c r="IVY2" s="18"/>
      <c r="IVZ2" s="18"/>
      <c r="IWA2" s="18"/>
      <c r="IWB2" s="18"/>
      <c r="IWC2" s="18"/>
      <c r="IWD2" s="18"/>
      <c r="IWE2" s="18"/>
      <c r="IWF2" s="18"/>
      <c r="IWG2" s="18"/>
      <c r="IWH2" s="18"/>
      <c r="IWI2" s="18"/>
      <c r="IWJ2" s="18"/>
      <c r="IWK2" s="18"/>
      <c r="IWL2" s="18"/>
      <c r="IWM2" s="18"/>
      <c r="IWN2" s="18"/>
      <c r="IWO2" s="18"/>
      <c r="IWP2" s="18"/>
      <c r="IWQ2" s="18"/>
      <c r="IWR2" s="18"/>
      <c r="IWS2" s="18"/>
      <c r="IWT2" s="18"/>
      <c r="IWU2" s="18"/>
      <c r="IWV2" s="18"/>
      <c r="IWW2" s="18"/>
      <c r="IWX2" s="18"/>
      <c r="IWY2" s="18"/>
      <c r="IWZ2" s="18"/>
      <c r="IXA2" s="18"/>
      <c r="IXB2" s="18"/>
      <c r="IXC2" s="18"/>
      <c r="IXD2" s="18"/>
      <c r="IXE2" s="18"/>
      <c r="IXF2" s="18"/>
      <c r="IXG2" s="18"/>
      <c r="IXH2" s="18"/>
      <c r="IXI2" s="18"/>
      <c r="IXJ2" s="18"/>
      <c r="IXK2" s="18"/>
      <c r="IXL2" s="18"/>
      <c r="IXM2" s="18"/>
      <c r="IXN2" s="18"/>
      <c r="IXO2" s="18"/>
      <c r="IXP2" s="18"/>
      <c r="IXQ2" s="18"/>
      <c r="IXR2" s="18"/>
      <c r="IXS2" s="18"/>
      <c r="IXT2" s="18"/>
      <c r="IXU2" s="18"/>
      <c r="IXV2" s="18"/>
      <c r="IXW2" s="18"/>
      <c r="IXX2" s="18"/>
      <c r="IXY2" s="18"/>
      <c r="IXZ2" s="18"/>
      <c r="IYA2" s="18"/>
      <c r="IYB2" s="18"/>
      <c r="IYC2" s="18"/>
      <c r="IYD2" s="18"/>
      <c r="IYE2" s="18"/>
      <c r="IYF2" s="18"/>
      <c r="IYG2" s="18"/>
      <c r="IYH2" s="18"/>
      <c r="IYI2" s="18"/>
      <c r="IYJ2" s="18"/>
      <c r="IYK2" s="18"/>
      <c r="IYL2" s="18"/>
      <c r="IYM2" s="18"/>
      <c r="IYN2" s="18"/>
      <c r="IYO2" s="18"/>
      <c r="IYP2" s="18"/>
      <c r="IYQ2" s="18"/>
      <c r="IYR2" s="18"/>
      <c r="IYS2" s="18"/>
      <c r="IYT2" s="18"/>
      <c r="IYU2" s="18"/>
      <c r="IYV2" s="18"/>
      <c r="IYW2" s="18"/>
      <c r="IYX2" s="18"/>
      <c r="IYY2" s="18"/>
      <c r="IYZ2" s="18"/>
      <c r="IZA2" s="18"/>
      <c r="IZB2" s="18"/>
      <c r="IZC2" s="18"/>
      <c r="IZD2" s="18"/>
      <c r="IZE2" s="18"/>
      <c r="IZF2" s="18"/>
      <c r="IZG2" s="18"/>
      <c r="IZH2" s="18"/>
      <c r="IZI2" s="18"/>
      <c r="IZJ2" s="18"/>
      <c r="IZK2" s="18"/>
      <c r="IZL2" s="18"/>
      <c r="IZM2" s="18"/>
      <c r="IZN2" s="18"/>
      <c r="IZO2" s="18"/>
      <c r="IZP2" s="18"/>
      <c r="IZQ2" s="18"/>
      <c r="IZR2" s="18"/>
      <c r="IZS2" s="18"/>
      <c r="IZT2" s="18"/>
      <c r="IZU2" s="18"/>
      <c r="IZV2" s="18"/>
      <c r="IZW2" s="18"/>
      <c r="IZX2" s="18"/>
      <c r="IZY2" s="18"/>
      <c r="IZZ2" s="18"/>
      <c r="JAA2" s="18"/>
      <c r="JAB2" s="18"/>
      <c r="JAC2" s="18"/>
      <c r="JAD2" s="18"/>
      <c r="JAE2" s="18"/>
      <c r="JAF2" s="18"/>
      <c r="JAG2" s="18"/>
      <c r="JAH2" s="18"/>
      <c r="JAI2" s="18"/>
      <c r="JAJ2" s="18"/>
      <c r="JAK2" s="18"/>
      <c r="JAL2" s="18"/>
      <c r="JAM2" s="18"/>
      <c r="JAN2" s="18"/>
      <c r="JAO2" s="18"/>
      <c r="JAP2" s="18"/>
      <c r="JAQ2" s="18"/>
      <c r="JAR2" s="18"/>
      <c r="JAS2" s="18"/>
      <c r="JAT2" s="18"/>
      <c r="JAU2" s="18"/>
      <c r="JAV2" s="18"/>
      <c r="JAW2" s="18"/>
      <c r="JAX2" s="18"/>
      <c r="JAY2" s="18"/>
      <c r="JAZ2" s="18"/>
      <c r="JBA2" s="18"/>
      <c r="JBB2" s="18"/>
      <c r="JBC2" s="18"/>
      <c r="JBD2" s="18"/>
      <c r="JBE2" s="18"/>
      <c r="JBF2" s="18"/>
      <c r="JBG2" s="18"/>
      <c r="JBH2" s="18"/>
      <c r="JBI2" s="18"/>
      <c r="JBJ2" s="18"/>
      <c r="JBK2" s="18"/>
      <c r="JBL2" s="18"/>
      <c r="JBM2" s="18"/>
      <c r="JBN2" s="18"/>
      <c r="JBO2" s="18"/>
      <c r="JBP2" s="18"/>
      <c r="JBQ2" s="18"/>
      <c r="JBR2" s="18"/>
      <c r="JBS2" s="18"/>
      <c r="JBT2" s="18"/>
      <c r="JBU2" s="18"/>
      <c r="JBV2" s="18"/>
      <c r="JBW2" s="18"/>
      <c r="JBX2" s="18"/>
      <c r="JBY2" s="18"/>
      <c r="JBZ2" s="18"/>
      <c r="JCA2" s="18"/>
      <c r="JCB2" s="18"/>
      <c r="JCC2" s="18"/>
      <c r="JCD2" s="18"/>
      <c r="JCE2" s="18"/>
      <c r="JCF2" s="18"/>
      <c r="JCG2" s="18"/>
      <c r="JCH2" s="18"/>
      <c r="JCI2" s="18"/>
      <c r="JCJ2" s="18"/>
      <c r="JCK2" s="18"/>
      <c r="JCL2" s="18"/>
      <c r="JCM2" s="18"/>
      <c r="JCN2" s="18"/>
      <c r="JCO2" s="18"/>
      <c r="JCP2" s="18"/>
      <c r="JCQ2" s="18"/>
      <c r="JCR2" s="18"/>
      <c r="JCS2" s="18"/>
      <c r="JCT2" s="18"/>
      <c r="JCU2" s="18"/>
      <c r="JCV2" s="18"/>
      <c r="JCW2" s="18"/>
      <c r="JCX2" s="18"/>
      <c r="JCY2" s="18"/>
      <c r="JCZ2" s="18"/>
      <c r="JDA2" s="18"/>
      <c r="JDB2" s="18"/>
      <c r="JDC2" s="18"/>
      <c r="JDD2" s="18"/>
      <c r="JDE2" s="18"/>
      <c r="JDF2" s="18"/>
      <c r="JDG2" s="18"/>
      <c r="JDH2" s="18"/>
      <c r="JDI2" s="18"/>
      <c r="JDJ2" s="18"/>
      <c r="JDK2" s="18"/>
      <c r="JDL2" s="18"/>
      <c r="JDM2" s="18"/>
      <c r="JDN2" s="18"/>
      <c r="JDO2" s="18"/>
      <c r="JDP2" s="18"/>
      <c r="JDQ2" s="18"/>
      <c r="JDR2" s="18"/>
      <c r="JDS2" s="18"/>
      <c r="JDT2" s="18"/>
      <c r="JDU2" s="18"/>
      <c r="JDV2" s="18"/>
      <c r="JDW2" s="18"/>
      <c r="JDX2" s="18"/>
      <c r="JDY2" s="18"/>
      <c r="JDZ2" s="18"/>
      <c r="JEA2" s="18"/>
      <c r="JEB2" s="18"/>
      <c r="JEC2" s="18"/>
      <c r="JED2" s="18"/>
      <c r="JEE2" s="18"/>
      <c r="JEF2" s="18"/>
      <c r="JEG2" s="18"/>
      <c r="JEH2" s="18"/>
      <c r="JEI2" s="18"/>
      <c r="JEJ2" s="18"/>
      <c r="JEK2" s="18"/>
      <c r="JEL2" s="18"/>
      <c r="JEM2" s="18"/>
      <c r="JEN2" s="18"/>
      <c r="JEO2" s="18"/>
      <c r="JEP2" s="18"/>
      <c r="JEQ2" s="18"/>
      <c r="JER2" s="18"/>
      <c r="JES2" s="18"/>
      <c r="JET2" s="18"/>
      <c r="JEU2" s="18"/>
      <c r="JEV2" s="18"/>
      <c r="JEW2" s="18"/>
      <c r="JEX2" s="18"/>
      <c r="JEY2" s="18"/>
      <c r="JEZ2" s="18"/>
      <c r="JFA2" s="18"/>
      <c r="JFB2" s="18"/>
      <c r="JFC2" s="18"/>
      <c r="JFD2" s="18"/>
      <c r="JFE2" s="18"/>
      <c r="JFF2" s="18"/>
      <c r="JFG2" s="18"/>
      <c r="JFH2" s="18"/>
      <c r="JFI2" s="18"/>
      <c r="JFJ2" s="18"/>
      <c r="JFK2" s="18"/>
      <c r="JFL2" s="18"/>
      <c r="JFM2" s="18"/>
      <c r="JFN2" s="18"/>
      <c r="JFO2" s="18"/>
      <c r="JFP2" s="18"/>
      <c r="JFQ2" s="18"/>
      <c r="JFR2" s="18"/>
      <c r="JFS2" s="18"/>
      <c r="JFT2" s="18"/>
      <c r="JFU2" s="18"/>
      <c r="JFV2" s="18"/>
      <c r="JFW2" s="18"/>
      <c r="JFX2" s="18"/>
      <c r="JFY2" s="18"/>
      <c r="JFZ2" s="18"/>
      <c r="JGA2" s="18"/>
      <c r="JGB2" s="18"/>
      <c r="JGC2" s="18"/>
      <c r="JGD2" s="18"/>
      <c r="JGE2" s="18"/>
      <c r="JGF2" s="18"/>
      <c r="JGG2" s="18"/>
      <c r="JGH2" s="18"/>
      <c r="JGI2" s="18"/>
      <c r="JGJ2" s="18"/>
      <c r="JGK2" s="18"/>
      <c r="JGL2" s="18"/>
      <c r="JGM2" s="18"/>
      <c r="JGN2" s="18"/>
      <c r="JGO2" s="18"/>
      <c r="JGP2" s="18"/>
      <c r="JGQ2" s="18"/>
      <c r="JGR2" s="18"/>
      <c r="JGS2" s="18"/>
      <c r="JGT2" s="18"/>
      <c r="JGU2" s="18"/>
      <c r="JGV2" s="18"/>
      <c r="JGW2" s="18"/>
      <c r="JGX2" s="18"/>
      <c r="JGY2" s="18"/>
      <c r="JGZ2" s="18"/>
      <c r="JHA2" s="18"/>
      <c r="JHB2" s="18"/>
      <c r="JHC2" s="18"/>
      <c r="JHD2" s="18"/>
      <c r="JHE2" s="18"/>
      <c r="JHF2" s="18"/>
      <c r="JHG2" s="18"/>
      <c r="JHH2" s="18"/>
      <c r="JHI2" s="18"/>
      <c r="JHJ2" s="18"/>
      <c r="JHK2" s="18"/>
      <c r="JHL2" s="18"/>
      <c r="JHM2" s="18"/>
      <c r="JHN2" s="18"/>
      <c r="JHO2" s="18"/>
      <c r="JHP2" s="18"/>
      <c r="JHQ2" s="18"/>
      <c r="JHR2" s="18"/>
      <c r="JHS2" s="18"/>
      <c r="JHT2" s="18"/>
      <c r="JHU2" s="18"/>
      <c r="JHV2" s="18"/>
      <c r="JHW2" s="18"/>
      <c r="JHX2" s="18"/>
      <c r="JHY2" s="18"/>
      <c r="JHZ2" s="18"/>
      <c r="JIA2" s="18"/>
      <c r="JIB2" s="18"/>
      <c r="JIC2" s="18"/>
      <c r="JID2" s="18"/>
      <c r="JIE2" s="18"/>
      <c r="JIF2" s="18"/>
      <c r="JIG2" s="18"/>
      <c r="JIH2" s="18"/>
      <c r="JII2" s="18"/>
      <c r="JIJ2" s="18"/>
      <c r="JIK2" s="18"/>
      <c r="JIL2" s="18"/>
      <c r="JIM2" s="18"/>
      <c r="JIN2" s="18"/>
      <c r="JIO2" s="18"/>
      <c r="JIP2" s="18"/>
      <c r="JIQ2" s="18"/>
      <c r="JIR2" s="18"/>
      <c r="JIS2" s="18"/>
      <c r="JIT2" s="18"/>
      <c r="JIU2" s="18"/>
      <c r="JIV2" s="18"/>
      <c r="JIW2" s="18"/>
      <c r="JIX2" s="18"/>
      <c r="JIY2" s="18"/>
      <c r="JIZ2" s="18"/>
      <c r="JJA2" s="18"/>
      <c r="JJB2" s="18"/>
      <c r="JJC2" s="18"/>
      <c r="JJD2" s="18"/>
      <c r="JJE2" s="18"/>
      <c r="JJF2" s="18"/>
      <c r="JJG2" s="18"/>
      <c r="JJH2" s="18"/>
      <c r="JJI2" s="18"/>
      <c r="JJJ2" s="18"/>
      <c r="JJK2" s="18"/>
      <c r="JJL2" s="18"/>
      <c r="JJM2" s="18"/>
      <c r="JJN2" s="18"/>
      <c r="JJO2" s="18"/>
      <c r="JJP2" s="18"/>
      <c r="JJQ2" s="18"/>
      <c r="JJR2" s="18"/>
      <c r="JJS2" s="18"/>
      <c r="JJT2" s="18"/>
      <c r="JJU2" s="18"/>
      <c r="JJV2" s="18"/>
      <c r="JJW2" s="18"/>
      <c r="JJX2" s="18"/>
      <c r="JJY2" s="18"/>
      <c r="JJZ2" s="18"/>
      <c r="JKA2" s="18"/>
      <c r="JKB2" s="18"/>
      <c r="JKC2" s="18"/>
      <c r="JKD2" s="18"/>
      <c r="JKE2" s="18"/>
      <c r="JKF2" s="18"/>
      <c r="JKG2" s="18"/>
      <c r="JKH2" s="18"/>
      <c r="JKI2" s="18"/>
      <c r="JKJ2" s="18"/>
      <c r="JKK2" s="18"/>
      <c r="JKL2" s="18"/>
      <c r="JKM2" s="18"/>
      <c r="JKN2" s="18"/>
      <c r="JKO2" s="18"/>
      <c r="JKP2" s="18"/>
      <c r="JKQ2" s="18"/>
      <c r="JKR2" s="18"/>
      <c r="JKS2" s="18"/>
      <c r="JKT2" s="18"/>
      <c r="JKU2" s="18"/>
      <c r="JKV2" s="18"/>
      <c r="JKW2" s="18"/>
      <c r="JKX2" s="18"/>
      <c r="JKY2" s="18"/>
      <c r="JKZ2" s="18"/>
      <c r="JLA2" s="18"/>
      <c r="JLB2" s="18"/>
      <c r="JLC2" s="18"/>
      <c r="JLD2" s="18"/>
      <c r="JLE2" s="18"/>
      <c r="JLF2" s="18"/>
      <c r="JLG2" s="18"/>
      <c r="JLH2" s="18"/>
      <c r="JLI2" s="18"/>
      <c r="JLJ2" s="18"/>
      <c r="JLK2" s="18"/>
      <c r="JLL2" s="18"/>
      <c r="JLM2" s="18"/>
      <c r="JLN2" s="18"/>
      <c r="JLO2" s="18"/>
      <c r="JLP2" s="18"/>
      <c r="JLQ2" s="18"/>
      <c r="JLR2" s="18"/>
      <c r="JLS2" s="18"/>
      <c r="JLT2" s="18"/>
      <c r="JLU2" s="18"/>
      <c r="JLV2" s="18"/>
      <c r="JLW2" s="18"/>
      <c r="JLX2" s="18"/>
      <c r="JLY2" s="18"/>
      <c r="JLZ2" s="18"/>
      <c r="JMA2" s="18"/>
      <c r="JMB2" s="18"/>
      <c r="JMC2" s="18"/>
      <c r="JMD2" s="18"/>
      <c r="JME2" s="18"/>
      <c r="JMF2" s="18"/>
      <c r="JMG2" s="18"/>
      <c r="JMH2" s="18"/>
      <c r="JMI2" s="18"/>
      <c r="JMJ2" s="18"/>
      <c r="JMK2" s="18"/>
      <c r="JML2" s="18"/>
      <c r="JMM2" s="18"/>
      <c r="JMN2" s="18"/>
      <c r="JMO2" s="18"/>
      <c r="JMP2" s="18"/>
      <c r="JMQ2" s="18"/>
      <c r="JMR2" s="18"/>
      <c r="JMS2" s="18"/>
      <c r="JMT2" s="18"/>
      <c r="JMU2" s="18"/>
      <c r="JMV2" s="18"/>
      <c r="JMW2" s="18"/>
      <c r="JMX2" s="18"/>
      <c r="JMY2" s="18"/>
      <c r="JMZ2" s="18"/>
      <c r="JNA2" s="18"/>
      <c r="JNB2" s="18"/>
      <c r="JNC2" s="18"/>
      <c r="JND2" s="18"/>
      <c r="JNE2" s="18"/>
      <c r="JNF2" s="18"/>
      <c r="JNG2" s="18"/>
      <c r="JNH2" s="18"/>
      <c r="JNI2" s="18"/>
      <c r="JNJ2" s="18"/>
      <c r="JNK2" s="18"/>
      <c r="JNL2" s="18"/>
      <c r="JNM2" s="18"/>
      <c r="JNN2" s="18"/>
      <c r="JNO2" s="18"/>
      <c r="JNP2" s="18"/>
      <c r="JNQ2" s="18"/>
      <c r="JNR2" s="18"/>
      <c r="JNS2" s="18"/>
      <c r="JNT2" s="18"/>
      <c r="JNU2" s="18"/>
      <c r="JNV2" s="18"/>
      <c r="JNW2" s="18"/>
      <c r="JNX2" s="18"/>
      <c r="JNY2" s="18"/>
      <c r="JNZ2" s="18"/>
      <c r="JOA2" s="18"/>
      <c r="JOB2" s="18"/>
      <c r="JOC2" s="18"/>
      <c r="JOD2" s="18"/>
      <c r="JOE2" s="18"/>
      <c r="JOF2" s="18"/>
      <c r="JOG2" s="18"/>
      <c r="JOH2" s="18"/>
      <c r="JOI2" s="18"/>
      <c r="JOJ2" s="18"/>
      <c r="JOK2" s="18"/>
      <c r="JOL2" s="18"/>
      <c r="JOM2" s="18"/>
      <c r="JON2" s="18"/>
      <c r="JOO2" s="18"/>
      <c r="JOP2" s="18"/>
      <c r="JOQ2" s="18"/>
      <c r="JOR2" s="18"/>
      <c r="JOS2" s="18"/>
      <c r="JOT2" s="18"/>
      <c r="JOU2" s="18"/>
      <c r="JOV2" s="18"/>
      <c r="JOW2" s="18"/>
      <c r="JOX2" s="18"/>
      <c r="JOY2" s="18"/>
      <c r="JOZ2" s="18"/>
      <c r="JPA2" s="18"/>
      <c r="JPB2" s="18"/>
      <c r="JPC2" s="18"/>
      <c r="JPD2" s="18"/>
      <c r="JPE2" s="18"/>
      <c r="JPF2" s="18"/>
      <c r="JPG2" s="18"/>
      <c r="JPH2" s="18"/>
      <c r="JPI2" s="18"/>
      <c r="JPJ2" s="18"/>
      <c r="JPK2" s="18"/>
      <c r="JPL2" s="18"/>
      <c r="JPM2" s="18"/>
      <c r="JPN2" s="18"/>
      <c r="JPO2" s="18"/>
      <c r="JPP2" s="18"/>
      <c r="JPQ2" s="18"/>
      <c r="JPR2" s="18"/>
      <c r="JPS2" s="18"/>
      <c r="JPT2" s="18"/>
      <c r="JPU2" s="18"/>
      <c r="JPV2" s="18"/>
      <c r="JPW2" s="18"/>
      <c r="JPX2" s="18"/>
      <c r="JPY2" s="18"/>
      <c r="JPZ2" s="18"/>
      <c r="JQA2" s="18"/>
      <c r="JQB2" s="18"/>
      <c r="JQC2" s="18"/>
      <c r="JQD2" s="18"/>
      <c r="JQE2" s="18"/>
      <c r="JQF2" s="18"/>
      <c r="JQG2" s="18"/>
      <c r="JQH2" s="18"/>
      <c r="JQI2" s="18"/>
      <c r="JQJ2" s="18"/>
      <c r="JQK2" s="18"/>
      <c r="JQL2" s="18"/>
      <c r="JQM2" s="18"/>
      <c r="JQN2" s="18"/>
      <c r="JQO2" s="18"/>
      <c r="JQP2" s="18"/>
      <c r="JQQ2" s="18"/>
      <c r="JQR2" s="18"/>
      <c r="JQS2" s="18"/>
      <c r="JQT2" s="18"/>
      <c r="JQU2" s="18"/>
      <c r="JQV2" s="18"/>
      <c r="JQW2" s="18"/>
      <c r="JQX2" s="18"/>
      <c r="JQY2" s="18"/>
      <c r="JQZ2" s="18"/>
      <c r="JRA2" s="18"/>
      <c r="JRB2" s="18"/>
      <c r="JRC2" s="18"/>
      <c r="JRD2" s="18"/>
      <c r="JRE2" s="18"/>
      <c r="JRF2" s="18"/>
      <c r="JRG2" s="18"/>
      <c r="JRH2" s="18"/>
      <c r="JRI2" s="18"/>
      <c r="JRJ2" s="18"/>
      <c r="JRK2" s="18"/>
      <c r="JRL2" s="18"/>
      <c r="JRM2" s="18"/>
      <c r="JRN2" s="18"/>
      <c r="JRO2" s="18"/>
      <c r="JRP2" s="18"/>
      <c r="JRQ2" s="18"/>
      <c r="JRR2" s="18"/>
      <c r="JRS2" s="18"/>
      <c r="JRT2" s="18"/>
      <c r="JRU2" s="18"/>
      <c r="JRV2" s="18"/>
      <c r="JRW2" s="18"/>
      <c r="JRX2" s="18"/>
      <c r="JRY2" s="18"/>
      <c r="JRZ2" s="18"/>
      <c r="JSA2" s="18"/>
      <c r="JSB2" s="18"/>
      <c r="JSC2" s="18"/>
      <c r="JSD2" s="18"/>
      <c r="JSE2" s="18"/>
      <c r="JSF2" s="18"/>
      <c r="JSG2" s="18"/>
      <c r="JSH2" s="18"/>
      <c r="JSI2" s="18"/>
      <c r="JSJ2" s="18"/>
      <c r="JSK2" s="18"/>
      <c r="JSL2" s="18"/>
      <c r="JSM2" s="18"/>
      <c r="JSN2" s="18"/>
      <c r="JSO2" s="18"/>
      <c r="JSP2" s="18"/>
      <c r="JSQ2" s="18"/>
      <c r="JSR2" s="18"/>
      <c r="JSS2" s="18"/>
      <c r="JST2" s="18"/>
      <c r="JSU2" s="18"/>
      <c r="JSV2" s="18"/>
      <c r="JSW2" s="18"/>
      <c r="JSX2" s="18"/>
      <c r="JSY2" s="18"/>
      <c r="JSZ2" s="18"/>
      <c r="JTA2" s="18"/>
      <c r="JTB2" s="18"/>
      <c r="JTC2" s="18"/>
      <c r="JTD2" s="18"/>
      <c r="JTE2" s="18"/>
      <c r="JTF2" s="18"/>
      <c r="JTG2" s="18"/>
      <c r="JTH2" s="18"/>
      <c r="JTI2" s="18"/>
      <c r="JTJ2" s="18"/>
      <c r="JTK2" s="18"/>
      <c r="JTL2" s="18"/>
      <c r="JTM2" s="18"/>
      <c r="JTN2" s="18"/>
      <c r="JTO2" s="18"/>
      <c r="JTP2" s="18"/>
      <c r="JTQ2" s="18"/>
      <c r="JTR2" s="18"/>
      <c r="JTS2" s="18"/>
      <c r="JTT2" s="18"/>
      <c r="JTU2" s="18"/>
      <c r="JTV2" s="18"/>
      <c r="JTW2" s="18"/>
      <c r="JTX2" s="18"/>
      <c r="JTY2" s="18"/>
      <c r="JTZ2" s="18"/>
      <c r="JUA2" s="18"/>
      <c r="JUB2" s="18"/>
      <c r="JUC2" s="18"/>
      <c r="JUD2" s="18"/>
      <c r="JUE2" s="18"/>
      <c r="JUF2" s="18"/>
      <c r="JUG2" s="18"/>
      <c r="JUH2" s="18"/>
      <c r="JUI2" s="18"/>
      <c r="JUJ2" s="18"/>
      <c r="JUK2" s="18"/>
      <c r="JUL2" s="18"/>
      <c r="JUM2" s="18"/>
      <c r="JUN2" s="18"/>
      <c r="JUO2" s="18"/>
      <c r="JUP2" s="18"/>
      <c r="JUQ2" s="18"/>
      <c r="JUR2" s="18"/>
      <c r="JUS2" s="18"/>
      <c r="JUT2" s="18"/>
      <c r="JUU2" s="18"/>
      <c r="JUV2" s="18"/>
      <c r="JUW2" s="18"/>
      <c r="JUX2" s="18"/>
      <c r="JUY2" s="18"/>
      <c r="JUZ2" s="18"/>
      <c r="JVA2" s="18"/>
      <c r="JVB2" s="18"/>
      <c r="JVC2" s="18"/>
      <c r="JVD2" s="18"/>
      <c r="JVE2" s="18"/>
      <c r="JVF2" s="18"/>
      <c r="JVG2" s="18"/>
      <c r="JVH2" s="18"/>
      <c r="JVI2" s="18"/>
      <c r="JVJ2" s="18"/>
      <c r="JVK2" s="18"/>
      <c r="JVL2" s="18"/>
      <c r="JVM2" s="18"/>
      <c r="JVN2" s="18"/>
      <c r="JVO2" s="18"/>
      <c r="JVP2" s="18"/>
      <c r="JVQ2" s="18"/>
      <c r="JVR2" s="18"/>
      <c r="JVS2" s="18"/>
      <c r="JVT2" s="18"/>
      <c r="JVU2" s="18"/>
      <c r="JVV2" s="18"/>
      <c r="JVW2" s="18"/>
      <c r="JVX2" s="18"/>
      <c r="JVY2" s="18"/>
      <c r="JVZ2" s="18"/>
      <c r="JWA2" s="18"/>
      <c r="JWB2" s="18"/>
      <c r="JWC2" s="18"/>
      <c r="JWD2" s="18"/>
      <c r="JWE2" s="18"/>
      <c r="JWF2" s="18"/>
      <c r="JWG2" s="18"/>
      <c r="JWH2" s="18"/>
      <c r="JWI2" s="18"/>
      <c r="JWJ2" s="18"/>
      <c r="JWK2" s="18"/>
      <c r="JWL2" s="18"/>
      <c r="JWM2" s="18"/>
      <c r="JWN2" s="18"/>
      <c r="JWO2" s="18"/>
      <c r="JWP2" s="18"/>
      <c r="JWQ2" s="18"/>
      <c r="JWR2" s="18"/>
      <c r="JWS2" s="18"/>
      <c r="JWT2" s="18"/>
      <c r="JWU2" s="18"/>
      <c r="JWV2" s="18"/>
      <c r="JWW2" s="18"/>
      <c r="JWX2" s="18"/>
      <c r="JWY2" s="18"/>
      <c r="JWZ2" s="18"/>
      <c r="JXA2" s="18"/>
      <c r="JXB2" s="18"/>
      <c r="JXC2" s="18"/>
      <c r="JXD2" s="18"/>
      <c r="JXE2" s="18"/>
      <c r="JXF2" s="18"/>
      <c r="JXG2" s="18"/>
      <c r="JXH2" s="18"/>
      <c r="JXI2" s="18"/>
      <c r="JXJ2" s="18"/>
      <c r="JXK2" s="18"/>
      <c r="JXL2" s="18"/>
      <c r="JXM2" s="18"/>
      <c r="JXN2" s="18"/>
      <c r="JXO2" s="18"/>
      <c r="JXP2" s="18"/>
      <c r="JXQ2" s="18"/>
      <c r="JXR2" s="18"/>
      <c r="JXS2" s="18"/>
      <c r="JXT2" s="18"/>
      <c r="JXU2" s="18"/>
      <c r="JXV2" s="18"/>
      <c r="JXW2" s="18"/>
      <c r="JXX2" s="18"/>
      <c r="JXY2" s="18"/>
      <c r="JXZ2" s="18"/>
      <c r="JYA2" s="18"/>
      <c r="JYB2" s="18"/>
      <c r="JYC2" s="18"/>
      <c r="JYD2" s="18"/>
      <c r="JYE2" s="18"/>
      <c r="JYF2" s="18"/>
      <c r="JYG2" s="18"/>
      <c r="JYH2" s="18"/>
      <c r="JYI2" s="18"/>
      <c r="JYJ2" s="18"/>
      <c r="JYK2" s="18"/>
      <c r="JYL2" s="18"/>
      <c r="JYM2" s="18"/>
      <c r="JYN2" s="18"/>
      <c r="JYO2" s="18"/>
      <c r="JYP2" s="18"/>
      <c r="JYQ2" s="18"/>
      <c r="JYR2" s="18"/>
      <c r="JYS2" s="18"/>
      <c r="JYT2" s="18"/>
      <c r="JYU2" s="18"/>
      <c r="JYV2" s="18"/>
      <c r="JYW2" s="18"/>
      <c r="JYX2" s="18"/>
      <c r="JYY2" s="18"/>
      <c r="JYZ2" s="18"/>
      <c r="JZA2" s="18"/>
      <c r="JZB2" s="18"/>
      <c r="JZC2" s="18"/>
      <c r="JZD2" s="18"/>
      <c r="JZE2" s="18"/>
      <c r="JZF2" s="18"/>
      <c r="JZG2" s="18"/>
      <c r="JZH2" s="18"/>
      <c r="JZI2" s="18"/>
      <c r="JZJ2" s="18"/>
      <c r="JZK2" s="18"/>
      <c r="JZL2" s="18"/>
      <c r="JZM2" s="18"/>
      <c r="JZN2" s="18"/>
      <c r="JZO2" s="18"/>
      <c r="JZP2" s="18"/>
      <c r="JZQ2" s="18"/>
      <c r="JZR2" s="18"/>
      <c r="JZS2" s="18"/>
      <c r="JZT2" s="18"/>
      <c r="JZU2" s="18"/>
      <c r="JZV2" s="18"/>
      <c r="JZW2" s="18"/>
      <c r="JZX2" s="18"/>
      <c r="JZY2" s="18"/>
      <c r="JZZ2" s="18"/>
      <c r="KAA2" s="18"/>
      <c r="KAB2" s="18"/>
      <c r="KAC2" s="18"/>
      <c r="KAD2" s="18"/>
      <c r="KAE2" s="18"/>
      <c r="KAF2" s="18"/>
      <c r="KAG2" s="18"/>
      <c r="KAH2" s="18"/>
      <c r="KAI2" s="18"/>
      <c r="KAJ2" s="18"/>
      <c r="KAK2" s="18"/>
      <c r="KAL2" s="18"/>
      <c r="KAM2" s="18"/>
      <c r="KAN2" s="18"/>
      <c r="KAO2" s="18"/>
      <c r="KAP2" s="18"/>
      <c r="KAQ2" s="18"/>
      <c r="KAR2" s="18"/>
      <c r="KAS2" s="18"/>
      <c r="KAT2" s="18"/>
      <c r="KAU2" s="18"/>
      <c r="KAV2" s="18"/>
      <c r="KAW2" s="18"/>
      <c r="KAX2" s="18"/>
      <c r="KAY2" s="18"/>
      <c r="KAZ2" s="18"/>
      <c r="KBA2" s="18"/>
      <c r="KBB2" s="18"/>
      <c r="KBC2" s="18"/>
      <c r="KBD2" s="18"/>
      <c r="KBE2" s="18"/>
      <c r="KBF2" s="18"/>
      <c r="KBG2" s="18"/>
      <c r="KBH2" s="18"/>
      <c r="KBI2" s="18"/>
      <c r="KBJ2" s="18"/>
      <c r="KBK2" s="18"/>
      <c r="KBL2" s="18"/>
      <c r="KBM2" s="18"/>
      <c r="KBN2" s="18"/>
      <c r="KBO2" s="18"/>
      <c r="KBP2" s="18"/>
      <c r="KBQ2" s="18"/>
      <c r="KBR2" s="18"/>
      <c r="KBS2" s="18"/>
      <c r="KBT2" s="18"/>
      <c r="KBU2" s="18"/>
      <c r="KBV2" s="18"/>
      <c r="KBW2" s="18"/>
      <c r="KBX2" s="18"/>
      <c r="KBY2" s="18"/>
      <c r="KBZ2" s="18"/>
      <c r="KCA2" s="18"/>
      <c r="KCB2" s="18"/>
      <c r="KCC2" s="18"/>
      <c r="KCD2" s="18"/>
      <c r="KCE2" s="18"/>
      <c r="KCF2" s="18"/>
      <c r="KCG2" s="18"/>
      <c r="KCH2" s="18"/>
      <c r="KCI2" s="18"/>
      <c r="KCJ2" s="18"/>
      <c r="KCK2" s="18"/>
      <c r="KCL2" s="18"/>
      <c r="KCM2" s="18"/>
      <c r="KCN2" s="18"/>
      <c r="KCO2" s="18"/>
      <c r="KCP2" s="18"/>
      <c r="KCQ2" s="18"/>
      <c r="KCR2" s="18"/>
      <c r="KCS2" s="18"/>
      <c r="KCT2" s="18"/>
      <c r="KCU2" s="18"/>
      <c r="KCV2" s="18"/>
      <c r="KCW2" s="18"/>
      <c r="KCX2" s="18"/>
      <c r="KCY2" s="18"/>
      <c r="KCZ2" s="18"/>
      <c r="KDA2" s="18"/>
      <c r="KDB2" s="18"/>
      <c r="KDC2" s="18"/>
      <c r="KDD2" s="18"/>
      <c r="KDE2" s="18"/>
      <c r="KDF2" s="18"/>
      <c r="KDG2" s="18"/>
      <c r="KDH2" s="18"/>
      <c r="KDI2" s="18"/>
      <c r="KDJ2" s="18"/>
      <c r="KDK2" s="18"/>
      <c r="KDL2" s="18"/>
      <c r="KDM2" s="18"/>
      <c r="KDN2" s="18"/>
      <c r="KDO2" s="18"/>
      <c r="KDP2" s="18"/>
      <c r="KDQ2" s="18"/>
      <c r="KDR2" s="18"/>
      <c r="KDS2" s="18"/>
      <c r="KDT2" s="18"/>
      <c r="KDU2" s="18"/>
      <c r="KDV2" s="18"/>
      <c r="KDW2" s="18"/>
      <c r="KDX2" s="18"/>
      <c r="KDY2" s="18"/>
      <c r="KDZ2" s="18"/>
      <c r="KEA2" s="18"/>
      <c r="KEB2" s="18"/>
      <c r="KEC2" s="18"/>
      <c r="KED2" s="18"/>
      <c r="KEE2" s="18"/>
      <c r="KEF2" s="18"/>
      <c r="KEG2" s="18"/>
      <c r="KEH2" s="18"/>
      <c r="KEI2" s="18"/>
      <c r="KEJ2" s="18"/>
      <c r="KEK2" s="18"/>
      <c r="KEL2" s="18"/>
      <c r="KEM2" s="18"/>
      <c r="KEN2" s="18"/>
      <c r="KEO2" s="18"/>
      <c r="KEP2" s="18"/>
      <c r="KEQ2" s="18"/>
      <c r="KER2" s="18"/>
      <c r="KES2" s="18"/>
      <c r="KET2" s="18"/>
      <c r="KEU2" s="18"/>
      <c r="KEV2" s="18"/>
      <c r="KEW2" s="18"/>
      <c r="KEX2" s="18"/>
      <c r="KEY2" s="18"/>
      <c r="KEZ2" s="18"/>
      <c r="KFA2" s="18"/>
      <c r="KFB2" s="18"/>
      <c r="KFC2" s="18"/>
      <c r="KFD2" s="18"/>
      <c r="KFE2" s="18"/>
      <c r="KFF2" s="18"/>
      <c r="KFG2" s="18"/>
      <c r="KFH2" s="18"/>
      <c r="KFI2" s="18"/>
      <c r="KFJ2" s="18"/>
      <c r="KFK2" s="18"/>
      <c r="KFL2" s="18"/>
      <c r="KFM2" s="18"/>
      <c r="KFN2" s="18"/>
      <c r="KFO2" s="18"/>
      <c r="KFP2" s="18"/>
      <c r="KFQ2" s="18"/>
      <c r="KFR2" s="18"/>
      <c r="KFS2" s="18"/>
      <c r="KFT2" s="18"/>
      <c r="KFU2" s="18"/>
      <c r="KFV2" s="18"/>
      <c r="KFW2" s="18"/>
      <c r="KFX2" s="18"/>
      <c r="KFY2" s="18"/>
      <c r="KFZ2" s="18"/>
      <c r="KGA2" s="18"/>
      <c r="KGB2" s="18"/>
      <c r="KGC2" s="18"/>
      <c r="KGD2" s="18"/>
      <c r="KGE2" s="18"/>
      <c r="KGF2" s="18"/>
      <c r="KGG2" s="18"/>
      <c r="KGH2" s="18"/>
      <c r="KGI2" s="18"/>
      <c r="KGJ2" s="18"/>
      <c r="KGK2" s="18"/>
      <c r="KGL2" s="18"/>
      <c r="KGM2" s="18"/>
      <c r="KGN2" s="18"/>
      <c r="KGO2" s="18"/>
      <c r="KGP2" s="18"/>
      <c r="KGQ2" s="18"/>
      <c r="KGR2" s="18"/>
      <c r="KGS2" s="18"/>
      <c r="KGT2" s="18"/>
      <c r="KGU2" s="18"/>
      <c r="KGV2" s="18"/>
      <c r="KGW2" s="18"/>
      <c r="KGX2" s="18"/>
      <c r="KGY2" s="18"/>
      <c r="KGZ2" s="18"/>
      <c r="KHA2" s="18"/>
      <c r="KHB2" s="18"/>
      <c r="KHC2" s="18"/>
      <c r="KHD2" s="18"/>
      <c r="KHE2" s="18"/>
      <c r="KHF2" s="18"/>
      <c r="KHG2" s="18"/>
      <c r="KHH2" s="18"/>
      <c r="KHI2" s="18"/>
      <c r="KHJ2" s="18"/>
      <c r="KHK2" s="18"/>
      <c r="KHL2" s="18"/>
      <c r="KHM2" s="18"/>
      <c r="KHN2" s="18"/>
      <c r="KHO2" s="18"/>
      <c r="KHP2" s="18"/>
      <c r="KHQ2" s="18"/>
      <c r="KHR2" s="18"/>
      <c r="KHS2" s="18"/>
      <c r="KHT2" s="18"/>
      <c r="KHU2" s="18"/>
      <c r="KHV2" s="18"/>
      <c r="KHW2" s="18"/>
      <c r="KHX2" s="18"/>
      <c r="KHY2" s="18"/>
      <c r="KHZ2" s="18"/>
      <c r="KIA2" s="18"/>
      <c r="KIB2" s="18"/>
      <c r="KIC2" s="18"/>
      <c r="KID2" s="18"/>
      <c r="KIE2" s="18"/>
      <c r="KIF2" s="18"/>
      <c r="KIG2" s="18"/>
      <c r="KIH2" s="18"/>
      <c r="KII2" s="18"/>
      <c r="KIJ2" s="18"/>
      <c r="KIK2" s="18"/>
      <c r="KIL2" s="18"/>
      <c r="KIM2" s="18"/>
      <c r="KIN2" s="18"/>
      <c r="KIO2" s="18"/>
      <c r="KIP2" s="18"/>
      <c r="KIQ2" s="18"/>
      <c r="KIR2" s="18"/>
      <c r="KIS2" s="18"/>
      <c r="KIT2" s="18"/>
      <c r="KIU2" s="18"/>
      <c r="KIV2" s="18"/>
      <c r="KIW2" s="18"/>
      <c r="KIX2" s="18"/>
      <c r="KIY2" s="18"/>
      <c r="KIZ2" s="18"/>
      <c r="KJA2" s="18"/>
      <c r="KJB2" s="18"/>
      <c r="KJC2" s="18"/>
      <c r="KJD2" s="18"/>
      <c r="KJE2" s="18"/>
      <c r="KJF2" s="18"/>
      <c r="KJG2" s="18"/>
      <c r="KJH2" s="18"/>
      <c r="KJI2" s="18"/>
      <c r="KJJ2" s="18"/>
      <c r="KJK2" s="18"/>
      <c r="KJL2" s="18"/>
      <c r="KJM2" s="18"/>
      <c r="KJN2" s="18"/>
      <c r="KJO2" s="18"/>
      <c r="KJP2" s="18"/>
      <c r="KJQ2" s="18"/>
      <c r="KJR2" s="18"/>
      <c r="KJS2" s="18"/>
      <c r="KJT2" s="18"/>
      <c r="KJU2" s="18"/>
      <c r="KJV2" s="18"/>
      <c r="KJW2" s="18"/>
      <c r="KJX2" s="18"/>
      <c r="KJY2" s="18"/>
      <c r="KJZ2" s="18"/>
      <c r="KKA2" s="18"/>
      <c r="KKB2" s="18"/>
      <c r="KKC2" s="18"/>
      <c r="KKD2" s="18"/>
      <c r="KKE2" s="18"/>
      <c r="KKF2" s="18"/>
      <c r="KKG2" s="18"/>
      <c r="KKH2" s="18"/>
      <c r="KKI2" s="18"/>
      <c r="KKJ2" s="18"/>
      <c r="KKK2" s="18"/>
      <c r="KKL2" s="18"/>
      <c r="KKM2" s="18"/>
      <c r="KKN2" s="18"/>
      <c r="KKO2" s="18"/>
      <c r="KKP2" s="18"/>
      <c r="KKQ2" s="18"/>
      <c r="KKR2" s="18"/>
      <c r="KKS2" s="18"/>
      <c r="KKT2" s="18"/>
      <c r="KKU2" s="18"/>
      <c r="KKV2" s="18"/>
      <c r="KKW2" s="18"/>
      <c r="KKX2" s="18"/>
      <c r="KKY2" s="18"/>
      <c r="KKZ2" s="18"/>
      <c r="KLA2" s="18"/>
      <c r="KLB2" s="18"/>
      <c r="KLC2" s="18"/>
      <c r="KLD2" s="18"/>
      <c r="KLE2" s="18"/>
      <c r="KLF2" s="18"/>
      <c r="KLG2" s="18"/>
      <c r="KLH2" s="18"/>
      <c r="KLI2" s="18"/>
      <c r="KLJ2" s="18"/>
      <c r="KLK2" s="18"/>
      <c r="KLL2" s="18"/>
      <c r="KLM2" s="18"/>
      <c r="KLN2" s="18"/>
      <c r="KLO2" s="18"/>
      <c r="KLP2" s="18"/>
      <c r="KLQ2" s="18"/>
      <c r="KLR2" s="18"/>
      <c r="KLS2" s="18"/>
      <c r="KLT2" s="18"/>
      <c r="KLU2" s="18"/>
      <c r="KLV2" s="18"/>
      <c r="KLW2" s="18"/>
      <c r="KLX2" s="18"/>
      <c r="KLY2" s="18"/>
      <c r="KLZ2" s="18"/>
      <c r="KMA2" s="18"/>
      <c r="KMB2" s="18"/>
      <c r="KMC2" s="18"/>
      <c r="KMD2" s="18"/>
      <c r="KME2" s="18"/>
      <c r="KMF2" s="18"/>
      <c r="KMG2" s="18"/>
      <c r="KMH2" s="18"/>
      <c r="KMI2" s="18"/>
      <c r="KMJ2" s="18"/>
      <c r="KMK2" s="18"/>
      <c r="KML2" s="18"/>
      <c r="KMM2" s="18"/>
      <c r="KMN2" s="18"/>
      <c r="KMO2" s="18"/>
      <c r="KMP2" s="18"/>
      <c r="KMQ2" s="18"/>
      <c r="KMR2" s="18"/>
      <c r="KMS2" s="18"/>
      <c r="KMT2" s="18"/>
      <c r="KMU2" s="18"/>
      <c r="KMV2" s="18"/>
      <c r="KMW2" s="18"/>
      <c r="KMX2" s="18"/>
      <c r="KMY2" s="18"/>
      <c r="KMZ2" s="18"/>
      <c r="KNA2" s="18"/>
      <c r="KNB2" s="18"/>
      <c r="KNC2" s="18"/>
      <c r="KND2" s="18"/>
      <c r="KNE2" s="18"/>
      <c r="KNF2" s="18"/>
      <c r="KNG2" s="18"/>
      <c r="KNH2" s="18"/>
      <c r="KNI2" s="18"/>
      <c r="KNJ2" s="18"/>
      <c r="KNK2" s="18"/>
      <c r="KNL2" s="18"/>
      <c r="KNM2" s="18"/>
      <c r="KNN2" s="18"/>
      <c r="KNO2" s="18"/>
      <c r="KNP2" s="18"/>
      <c r="KNQ2" s="18"/>
      <c r="KNR2" s="18"/>
      <c r="KNS2" s="18"/>
      <c r="KNT2" s="18"/>
      <c r="KNU2" s="18"/>
      <c r="KNV2" s="18"/>
      <c r="KNW2" s="18"/>
      <c r="KNX2" s="18"/>
      <c r="KNY2" s="18"/>
      <c r="KNZ2" s="18"/>
      <c r="KOA2" s="18"/>
      <c r="KOB2" s="18"/>
      <c r="KOC2" s="18"/>
      <c r="KOD2" s="18"/>
      <c r="KOE2" s="18"/>
      <c r="KOF2" s="18"/>
      <c r="KOG2" s="18"/>
      <c r="KOH2" s="18"/>
      <c r="KOI2" s="18"/>
      <c r="KOJ2" s="18"/>
      <c r="KOK2" s="18"/>
      <c r="KOL2" s="18"/>
      <c r="KOM2" s="18"/>
      <c r="KON2" s="18"/>
      <c r="KOO2" s="18"/>
      <c r="KOP2" s="18"/>
      <c r="KOQ2" s="18"/>
      <c r="KOR2" s="18"/>
      <c r="KOS2" s="18"/>
      <c r="KOT2" s="18"/>
      <c r="KOU2" s="18"/>
      <c r="KOV2" s="18"/>
      <c r="KOW2" s="18"/>
      <c r="KOX2" s="18"/>
      <c r="KOY2" s="18"/>
      <c r="KOZ2" s="18"/>
      <c r="KPA2" s="18"/>
      <c r="KPB2" s="18"/>
      <c r="KPC2" s="18"/>
      <c r="KPD2" s="18"/>
      <c r="KPE2" s="18"/>
      <c r="KPF2" s="18"/>
      <c r="KPG2" s="18"/>
      <c r="KPH2" s="18"/>
      <c r="KPI2" s="18"/>
      <c r="KPJ2" s="18"/>
      <c r="KPK2" s="18"/>
      <c r="KPL2" s="18"/>
      <c r="KPM2" s="18"/>
      <c r="KPN2" s="18"/>
      <c r="KPO2" s="18"/>
      <c r="KPP2" s="18"/>
      <c r="KPQ2" s="18"/>
      <c r="KPR2" s="18"/>
      <c r="KPS2" s="18"/>
      <c r="KPT2" s="18"/>
      <c r="KPU2" s="18"/>
      <c r="KPV2" s="18"/>
      <c r="KPW2" s="18"/>
      <c r="KPX2" s="18"/>
      <c r="KPY2" s="18"/>
      <c r="KPZ2" s="18"/>
      <c r="KQA2" s="18"/>
      <c r="KQB2" s="18"/>
      <c r="KQC2" s="18"/>
      <c r="KQD2" s="18"/>
      <c r="KQE2" s="18"/>
      <c r="KQF2" s="18"/>
      <c r="KQG2" s="18"/>
      <c r="KQH2" s="18"/>
      <c r="KQI2" s="18"/>
      <c r="KQJ2" s="18"/>
      <c r="KQK2" s="18"/>
      <c r="KQL2" s="18"/>
      <c r="KQM2" s="18"/>
      <c r="KQN2" s="18"/>
      <c r="KQO2" s="18"/>
      <c r="KQP2" s="18"/>
      <c r="KQQ2" s="18"/>
      <c r="KQR2" s="18"/>
      <c r="KQS2" s="18"/>
      <c r="KQT2" s="18"/>
      <c r="KQU2" s="18"/>
      <c r="KQV2" s="18"/>
      <c r="KQW2" s="18"/>
      <c r="KQX2" s="18"/>
      <c r="KQY2" s="18"/>
      <c r="KQZ2" s="18"/>
      <c r="KRA2" s="18"/>
      <c r="KRB2" s="18"/>
      <c r="KRC2" s="18"/>
      <c r="KRD2" s="18"/>
      <c r="KRE2" s="18"/>
      <c r="KRF2" s="18"/>
      <c r="KRG2" s="18"/>
      <c r="KRH2" s="18"/>
      <c r="KRI2" s="18"/>
      <c r="KRJ2" s="18"/>
      <c r="KRK2" s="18"/>
      <c r="KRL2" s="18"/>
      <c r="KRM2" s="18"/>
      <c r="KRN2" s="18"/>
      <c r="KRO2" s="18"/>
      <c r="KRP2" s="18"/>
      <c r="KRQ2" s="18"/>
      <c r="KRR2" s="18"/>
      <c r="KRS2" s="18"/>
      <c r="KRT2" s="18"/>
      <c r="KRU2" s="18"/>
      <c r="KRV2" s="18"/>
      <c r="KRW2" s="18"/>
      <c r="KRX2" s="18"/>
      <c r="KRY2" s="18"/>
      <c r="KRZ2" s="18"/>
      <c r="KSA2" s="18"/>
      <c r="KSB2" s="18"/>
      <c r="KSC2" s="18"/>
      <c r="KSD2" s="18"/>
      <c r="KSE2" s="18"/>
      <c r="KSF2" s="18"/>
      <c r="KSG2" s="18"/>
      <c r="KSH2" s="18"/>
      <c r="KSI2" s="18"/>
      <c r="KSJ2" s="18"/>
      <c r="KSK2" s="18"/>
      <c r="KSL2" s="18"/>
      <c r="KSM2" s="18"/>
      <c r="KSN2" s="18"/>
      <c r="KSO2" s="18"/>
      <c r="KSP2" s="18"/>
      <c r="KSQ2" s="18"/>
      <c r="KSR2" s="18"/>
      <c r="KSS2" s="18"/>
      <c r="KST2" s="18"/>
      <c r="KSU2" s="18"/>
      <c r="KSV2" s="18"/>
      <c r="KSW2" s="18"/>
      <c r="KSX2" s="18"/>
      <c r="KSY2" s="18"/>
      <c r="KSZ2" s="18"/>
      <c r="KTA2" s="18"/>
      <c r="KTB2" s="18"/>
      <c r="KTC2" s="18"/>
      <c r="KTD2" s="18"/>
      <c r="KTE2" s="18"/>
      <c r="KTF2" s="18"/>
      <c r="KTG2" s="18"/>
      <c r="KTH2" s="18"/>
      <c r="KTI2" s="18"/>
      <c r="KTJ2" s="18"/>
      <c r="KTK2" s="18"/>
      <c r="KTL2" s="18"/>
      <c r="KTM2" s="18"/>
      <c r="KTN2" s="18"/>
      <c r="KTO2" s="18"/>
      <c r="KTP2" s="18"/>
      <c r="KTQ2" s="18"/>
      <c r="KTR2" s="18"/>
      <c r="KTS2" s="18"/>
      <c r="KTT2" s="18"/>
      <c r="KTU2" s="18"/>
      <c r="KTV2" s="18"/>
      <c r="KTW2" s="18"/>
      <c r="KTX2" s="18"/>
      <c r="KTY2" s="18"/>
      <c r="KTZ2" s="18"/>
      <c r="KUA2" s="18"/>
      <c r="KUB2" s="18"/>
      <c r="KUC2" s="18"/>
      <c r="KUD2" s="18"/>
      <c r="KUE2" s="18"/>
      <c r="KUF2" s="18"/>
      <c r="KUG2" s="18"/>
      <c r="KUH2" s="18"/>
      <c r="KUI2" s="18"/>
      <c r="KUJ2" s="18"/>
      <c r="KUK2" s="18"/>
      <c r="KUL2" s="18"/>
      <c r="KUM2" s="18"/>
      <c r="KUN2" s="18"/>
      <c r="KUO2" s="18"/>
      <c r="KUP2" s="18"/>
      <c r="KUQ2" s="18"/>
      <c r="KUR2" s="18"/>
      <c r="KUS2" s="18"/>
      <c r="KUT2" s="18"/>
      <c r="KUU2" s="18"/>
      <c r="KUV2" s="18"/>
      <c r="KUW2" s="18"/>
      <c r="KUX2" s="18"/>
      <c r="KUY2" s="18"/>
      <c r="KUZ2" s="18"/>
      <c r="KVA2" s="18"/>
      <c r="KVB2" s="18"/>
      <c r="KVC2" s="18"/>
      <c r="KVD2" s="18"/>
      <c r="KVE2" s="18"/>
      <c r="KVF2" s="18"/>
      <c r="KVG2" s="18"/>
      <c r="KVH2" s="18"/>
      <c r="KVI2" s="18"/>
      <c r="KVJ2" s="18"/>
      <c r="KVK2" s="18"/>
      <c r="KVL2" s="18"/>
      <c r="KVM2" s="18"/>
      <c r="KVN2" s="18"/>
      <c r="KVO2" s="18"/>
      <c r="KVP2" s="18"/>
      <c r="KVQ2" s="18"/>
      <c r="KVR2" s="18"/>
      <c r="KVS2" s="18"/>
      <c r="KVT2" s="18"/>
      <c r="KVU2" s="18"/>
      <c r="KVV2" s="18"/>
      <c r="KVW2" s="18"/>
      <c r="KVX2" s="18"/>
      <c r="KVY2" s="18"/>
      <c r="KVZ2" s="18"/>
      <c r="KWA2" s="18"/>
      <c r="KWB2" s="18"/>
      <c r="KWC2" s="18"/>
      <c r="KWD2" s="18"/>
      <c r="KWE2" s="18"/>
      <c r="KWF2" s="18"/>
      <c r="KWG2" s="18"/>
      <c r="KWH2" s="18"/>
      <c r="KWI2" s="18"/>
      <c r="KWJ2" s="18"/>
      <c r="KWK2" s="18"/>
      <c r="KWL2" s="18"/>
      <c r="KWM2" s="18"/>
      <c r="KWN2" s="18"/>
      <c r="KWO2" s="18"/>
      <c r="KWP2" s="18"/>
      <c r="KWQ2" s="18"/>
      <c r="KWR2" s="18"/>
      <c r="KWS2" s="18"/>
      <c r="KWT2" s="18"/>
      <c r="KWU2" s="18"/>
      <c r="KWV2" s="18"/>
      <c r="KWW2" s="18"/>
      <c r="KWX2" s="18"/>
      <c r="KWY2" s="18"/>
      <c r="KWZ2" s="18"/>
      <c r="KXA2" s="18"/>
      <c r="KXB2" s="18"/>
      <c r="KXC2" s="18"/>
      <c r="KXD2" s="18"/>
      <c r="KXE2" s="18"/>
      <c r="KXF2" s="18"/>
      <c r="KXG2" s="18"/>
      <c r="KXH2" s="18"/>
      <c r="KXI2" s="18"/>
      <c r="KXJ2" s="18"/>
      <c r="KXK2" s="18"/>
      <c r="KXL2" s="18"/>
      <c r="KXM2" s="18"/>
      <c r="KXN2" s="18"/>
      <c r="KXO2" s="18"/>
      <c r="KXP2" s="18"/>
      <c r="KXQ2" s="18"/>
      <c r="KXR2" s="18"/>
      <c r="KXS2" s="18"/>
      <c r="KXT2" s="18"/>
      <c r="KXU2" s="18"/>
      <c r="KXV2" s="18"/>
      <c r="KXW2" s="18"/>
      <c r="KXX2" s="18"/>
      <c r="KXY2" s="18"/>
      <c r="KXZ2" s="18"/>
      <c r="KYA2" s="18"/>
      <c r="KYB2" s="18"/>
      <c r="KYC2" s="18"/>
      <c r="KYD2" s="18"/>
      <c r="KYE2" s="18"/>
      <c r="KYF2" s="18"/>
      <c r="KYG2" s="18"/>
      <c r="KYH2" s="18"/>
      <c r="KYI2" s="18"/>
      <c r="KYJ2" s="18"/>
      <c r="KYK2" s="18"/>
      <c r="KYL2" s="18"/>
      <c r="KYM2" s="18"/>
      <c r="KYN2" s="18"/>
      <c r="KYO2" s="18"/>
      <c r="KYP2" s="18"/>
      <c r="KYQ2" s="18"/>
      <c r="KYR2" s="18"/>
      <c r="KYS2" s="18"/>
      <c r="KYT2" s="18"/>
      <c r="KYU2" s="18"/>
      <c r="KYV2" s="18"/>
      <c r="KYW2" s="18"/>
      <c r="KYX2" s="18"/>
      <c r="KYY2" s="18"/>
      <c r="KYZ2" s="18"/>
      <c r="KZA2" s="18"/>
      <c r="KZB2" s="18"/>
      <c r="KZC2" s="18"/>
      <c r="KZD2" s="18"/>
      <c r="KZE2" s="18"/>
      <c r="KZF2" s="18"/>
      <c r="KZG2" s="18"/>
      <c r="KZH2" s="18"/>
      <c r="KZI2" s="18"/>
      <c r="KZJ2" s="18"/>
      <c r="KZK2" s="18"/>
      <c r="KZL2" s="18"/>
      <c r="KZM2" s="18"/>
      <c r="KZN2" s="18"/>
      <c r="KZO2" s="18"/>
      <c r="KZP2" s="18"/>
      <c r="KZQ2" s="18"/>
      <c r="KZR2" s="18"/>
      <c r="KZS2" s="18"/>
      <c r="KZT2" s="18"/>
      <c r="KZU2" s="18"/>
      <c r="KZV2" s="18"/>
      <c r="KZW2" s="18"/>
      <c r="KZX2" s="18"/>
      <c r="KZY2" s="18"/>
      <c r="KZZ2" s="18"/>
      <c r="LAA2" s="18"/>
      <c r="LAB2" s="18"/>
      <c r="LAC2" s="18"/>
      <c r="LAD2" s="18"/>
      <c r="LAE2" s="18"/>
      <c r="LAF2" s="18"/>
      <c r="LAG2" s="18"/>
      <c r="LAH2" s="18"/>
      <c r="LAI2" s="18"/>
      <c r="LAJ2" s="18"/>
      <c r="LAK2" s="18"/>
      <c r="LAL2" s="18"/>
      <c r="LAM2" s="18"/>
      <c r="LAN2" s="18"/>
      <c r="LAO2" s="18"/>
      <c r="LAP2" s="18"/>
      <c r="LAQ2" s="18"/>
      <c r="LAR2" s="18"/>
      <c r="LAS2" s="18"/>
      <c r="LAT2" s="18"/>
      <c r="LAU2" s="18"/>
      <c r="LAV2" s="18"/>
      <c r="LAW2" s="18"/>
      <c r="LAX2" s="18"/>
      <c r="LAY2" s="18"/>
      <c r="LAZ2" s="18"/>
      <c r="LBA2" s="18"/>
      <c r="LBB2" s="18"/>
      <c r="LBC2" s="18"/>
      <c r="LBD2" s="18"/>
      <c r="LBE2" s="18"/>
      <c r="LBF2" s="18"/>
      <c r="LBG2" s="18"/>
      <c r="LBH2" s="18"/>
      <c r="LBI2" s="18"/>
      <c r="LBJ2" s="18"/>
      <c r="LBK2" s="18"/>
      <c r="LBL2" s="18"/>
      <c r="LBM2" s="18"/>
      <c r="LBN2" s="18"/>
      <c r="LBO2" s="18"/>
      <c r="LBP2" s="18"/>
      <c r="LBQ2" s="18"/>
      <c r="LBR2" s="18"/>
      <c r="LBS2" s="18"/>
      <c r="LBT2" s="18"/>
      <c r="LBU2" s="18"/>
      <c r="LBV2" s="18"/>
      <c r="LBW2" s="18"/>
      <c r="LBX2" s="18"/>
      <c r="LBY2" s="18"/>
      <c r="LBZ2" s="18"/>
      <c r="LCA2" s="18"/>
      <c r="LCB2" s="18"/>
      <c r="LCC2" s="18"/>
      <c r="LCD2" s="18"/>
      <c r="LCE2" s="18"/>
      <c r="LCF2" s="18"/>
      <c r="LCG2" s="18"/>
      <c r="LCH2" s="18"/>
      <c r="LCI2" s="18"/>
      <c r="LCJ2" s="18"/>
      <c r="LCK2" s="18"/>
      <c r="LCL2" s="18"/>
      <c r="LCM2" s="18"/>
      <c r="LCN2" s="18"/>
      <c r="LCO2" s="18"/>
      <c r="LCP2" s="18"/>
      <c r="LCQ2" s="18"/>
      <c r="LCR2" s="18"/>
      <c r="LCS2" s="18"/>
      <c r="LCT2" s="18"/>
      <c r="LCU2" s="18"/>
      <c r="LCV2" s="18"/>
      <c r="LCW2" s="18"/>
      <c r="LCX2" s="18"/>
      <c r="LCY2" s="18"/>
      <c r="LCZ2" s="18"/>
      <c r="LDA2" s="18"/>
      <c r="LDB2" s="18"/>
      <c r="LDC2" s="18"/>
      <c r="LDD2" s="18"/>
      <c r="LDE2" s="18"/>
      <c r="LDF2" s="18"/>
      <c r="LDG2" s="18"/>
      <c r="LDH2" s="18"/>
      <c r="LDI2" s="18"/>
      <c r="LDJ2" s="18"/>
      <c r="LDK2" s="18"/>
      <c r="LDL2" s="18"/>
      <c r="LDM2" s="18"/>
      <c r="LDN2" s="18"/>
      <c r="LDO2" s="18"/>
      <c r="LDP2" s="18"/>
      <c r="LDQ2" s="18"/>
      <c r="LDR2" s="18"/>
      <c r="LDS2" s="18"/>
      <c r="LDT2" s="18"/>
      <c r="LDU2" s="18"/>
      <c r="LDV2" s="18"/>
      <c r="LDW2" s="18"/>
      <c r="LDX2" s="18"/>
      <c r="LDY2" s="18"/>
      <c r="LDZ2" s="18"/>
      <c r="LEA2" s="18"/>
      <c r="LEB2" s="18"/>
      <c r="LEC2" s="18"/>
      <c r="LED2" s="18"/>
      <c r="LEE2" s="18"/>
      <c r="LEF2" s="18"/>
      <c r="LEG2" s="18"/>
      <c r="LEH2" s="18"/>
      <c r="LEI2" s="18"/>
      <c r="LEJ2" s="18"/>
      <c r="LEK2" s="18"/>
      <c r="LEL2" s="18"/>
      <c r="LEM2" s="18"/>
      <c r="LEN2" s="18"/>
      <c r="LEO2" s="18"/>
      <c r="LEP2" s="18"/>
      <c r="LEQ2" s="18"/>
      <c r="LER2" s="18"/>
      <c r="LES2" s="18"/>
      <c r="LET2" s="18"/>
      <c r="LEU2" s="18"/>
      <c r="LEV2" s="18"/>
      <c r="LEW2" s="18"/>
      <c r="LEX2" s="18"/>
      <c r="LEY2" s="18"/>
      <c r="LEZ2" s="18"/>
      <c r="LFA2" s="18"/>
      <c r="LFB2" s="18"/>
      <c r="LFC2" s="18"/>
      <c r="LFD2" s="18"/>
      <c r="LFE2" s="18"/>
      <c r="LFF2" s="18"/>
      <c r="LFG2" s="18"/>
      <c r="LFH2" s="18"/>
      <c r="LFI2" s="18"/>
      <c r="LFJ2" s="18"/>
      <c r="LFK2" s="18"/>
      <c r="LFL2" s="18"/>
      <c r="LFM2" s="18"/>
      <c r="LFN2" s="18"/>
      <c r="LFO2" s="18"/>
      <c r="LFP2" s="18"/>
      <c r="LFQ2" s="18"/>
      <c r="LFR2" s="18"/>
      <c r="LFS2" s="18"/>
      <c r="LFT2" s="18"/>
      <c r="LFU2" s="18"/>
      <c r="LFV2" s="18"/>
      <c r="LFW2" s="18"/>
      <c r="LFX2" s="18"/>
      <c r="LFY2" s="18"/>
      <c r="LFZ2" s="18"/>
      <c r="LGA2" s="18"/>
      <c r="LGB2" s="18"/>
      <c r="LGC2" s="18"/>
      <c r="LGD2" s="18"/>
      <c r="LGE2" s="18"/>
      <c r="LGF2" s="18"/>
      <c r="LGG2" s="18"/>
      <c r="LGH2" s="18"/>
      <c r="LGI2" s="18"/>
      <c r="LGJ2" s="18"/>
      <c r="LGK2" s="18"/>
      <c r="LGL2" s="18"/>
      <c r="LGM2" s="18"/>
      <c r="LGN2" s="18"/>
      <c r="LGO2" s="18"/>
      <c r="LGP2" s="18"/>
      <c r="LGQ2" s="18"/>
      <c r="LGR2" s="18"/>
      <c r="LGS2" s="18"/>
      <c r="LGT2" s="18"/>
      <c r="LGU2" s="18"/>
      <c r="LGV2" s="18"/>
      <c r="LGW2" s="18"/>
      <c r="LGX2" s="18"/>
      <c r="LGY2" s="18"/>
      <c r="LGZ2" s="18"/>
      <c r="LHA2" s="18"/>
      <c r="LHB2" s="18"/>
      <c r="LHC2" s="18"/>
      <c r="LHD2" s="18"/>
      <c r="LHE2" s="18"/>
      <c r="LHF2" s="18"/>
      <c r="LHG2" s="18"/>
      <c r="LHH2" s="18"/>
      <c r="LHI2" s="18"/>
      <c r="LHJ2" s="18"/>
      <c r="LHK2" s="18"/>
      <c r="LHL2" s="18"/>
      <c r="LHM2" s="18"/>
      <c r="LHN2" s="18"/>
      <c r="LHO2" s="18"/>
      <c r="LHP2" s="18"/>
      <c r="LHQ2" s="18"/>
      <c r="LHR2" s="18"/>
      <c r="LHS2" s="18"/>
      <c r="LHT2" s="18"/>
      <c r="LHU2" s="18"/>
      <c r="LHV2" s="18"/>
      <c r="LHW2" s="18"/>
      <c r="LHX2" s="18"/>
      <c r="LHY2" s="18"/>
      <c r="LHZ2" s="18"/>
      <c r="LIA2" s="18"/>
      <c r="LIB2" s="18"/>
      <c r="LIC2" s="18"/>
      <c r="LID2" s="18"/>
      <c r="LIE2" s="18"/>
      <c r="LIF2" s="18"/>
      <c r="LIG2" s="18"/>
      <c r="LIH2" s="18"/>
      <c r="LII2" s="18"/>
      <c r="LIJ2" s="18"/>
      <c r="LIK2" s="18"/>
      <c r="LIL2" s="18"/>
      <c r="LIM2" s="18"/>
      <c r="LIN2" s="18"/>
      <c r="LIO2" s="18"/>
      <c r="LIP2" s="18"/>
      <c r="LIQ2" s="18"/>
      <c r="LIR2" s="18"/>
      <c r="LIS2" s="18"/>
      <c r="LIT2" s="18"/>
      <c r="LIU2" s="18"/>
      <c r="LIV2" s="18"/>
      <c r="LIW2" s="18"/>
      <c r="LIX2" s="18"/>
      <c r="LIY2" s="18"/>
      <c r="LIZ2" s="18"/>
      <c r="LJA2" s="18"/>
      <c r="LJB2" s="18"/>
      <c r="LJC2" s="18"/>
      <c r="LJD2" s="18"/>
      <c r="LJE2" s="18"/>
      <c r="LJF2" s="18"/>
      <c r="LJG2" s="18"/>
      <c r="LJH2" s="18"/>
      <c r="LJI2" s="18"/>
      <c r="LJJ2" s="18"/>
      <c r="LJK2" s="18"/>
      <c r="LJL2" s="18"/>
      <c r="LJM2" s="18"/>
      <c r="LJN2" s="18"/>
      <c r="LJO2" s="18"/>
      <c r="LJP2" s="18"/>
      <c r="LJQ2" s="18"/>
      <c r="LJR2" s="18"/>
      <c r="LJS2" s="18"/>
      <c r="LJT2" s="18"/>
      <c r="LJU2" s="18"/>
      <c r="LJV2" s="18"/>
      <c r="LJW2" s="18"/>
      <c r="LJX2" s="18"/>
      <c r="LJY2" s="18"/>
      <c r="LJZ2" s="18"/>
      <c r="LKA2" s="18"/>
      <c r="LKB2" s="18"/>
      <c r="LKC2" s="18"/>
      <c r="LKD2" s="18"/>
      <c r="LKE2" s="18"/>
      <c r="LKF2" s="18"/>
      <c r="LKG2" s="18"/>
      <c r="LKH2" s="18"/>
      <c r="LKI2" s="18"/>
      <c r="LKJ2" s="18"/>
      <c r="LKK2" s="18"/>
      <c r="LKL2" s="18"/>
      <c r="LKM2" s="18"/>
      <c r="LKN2" s="18"/>
      <c r="LKO2" s="18"/>
      <c r="LKP2" s="18"/>
      <c r="LKQ2" s="18"/>
      <c r="LKR2" s="18"/>
      <c r="LKS2" s="18"/>
      <c r="LKT2" s="18"/>
      <c r="LKU2" s="18"/>
      <c r="LKV2" s="18"/>
      <c r="LKW2" s="18"/>
      <c r="LKX2" s="18"/>
      <c r="LKY2" s="18"/>
      <c r="LKZ2" s="18"/>
      <c r="LLA2" s="18"/>
      <c r="LLB2" s="18"/>
      <c r="LLC2" s="18"/>
      <c r="LLD2" s="18"/>
      <c r="LLE2" s="18"/>
      <c r="LLF2" s="18"/>
      <c r="LLG2" s="18"/>
      <c r="LLH2" s="18"/>
      <c r="LLI2" s="18"/>
      <c r="LLJ2" s="18"/>
      <c r="LLK2" s="18"/>
      <c r="LLL2" s="18"/>
      <c r="LLM2" s="18"/>
      <c r="LLN2" s="18"/>
      <c r="LLO2" s="18"/>
      <c r="LLP2" s="18"/>
      <c r="LLQ2" s="18"/>
      <c r="LLR2" s="18"/>
      <c r="LLS2" s="18"/>
      <c r="LLT2" s="18"/>
      <c r="LLU2" s="18"/>
      <c r="LLV2" s="18"/>
      <c r="LLW2" s="18"/>
      <c r="LLX2" s="18"/>
      <c r="LLY2" s="18"/>
      <c r="LLZ2" s="18"/>
      <c r="LMA2" s="18"/>
      <c r="LMB2" s="18"/>
      <c r="LMC2" s="18"/>
      <c r="LMD2" s="18"/>
      <c r="LME2" s="18"/>
      <c r="LMF2" s="18"/>
      <c r="LMG2" s="18"/>
      <c r="LMH2" s="18"/>
      <c r="LMI2" s="18"/>
      <c r="LMJ2" s="18"/>
      <c r="LMK2" s="18"/>
      <c r="LML2" s="18"/>
      <c r="LMM2" s="18"/>
      <c r="LMN2" s="18"/>
      <c r="LMO2" s="18"/>
      <c r="LMP2" s="18"/>
      <c r="LMQ2" s="18"/>
      <c r="LMR2" s="18"/>
      <c r="LMS2" s="18"/>
      <c r="LMT2" s="18"/>
      <c r="LMU2" s="18"/>
      <c r="LMV2" s="18"/>
      <c r="LMW2" s="18"/>
      <c r="LMX2" s="18"/>
      <c r="LMY2" s="18"/>
      <c r="LMZ2" s="18"/>
      <c r="LNA2" s="18"/>
      <c r="LNB2" s="18"/>
      <c r="LNC2" s="18"/>
      <c r="LND2" s="18"/>
      <c r="LNE2" s="18"/>
      <c r="LNF2" s="18"/>
      <c r="LNG2" s="18"/>
      <c r="LNH2" s="18"/>
      <c r="LNI2" s="18"/>
      <c r="LNJ2" s="18"/>
      <c r="LNK2" s="18"/>
      <c r="LNL2" s="18"/>
      <c r="LNM2" s="18"/>
      <c r="LNN2" s="18"/>
      <c r="LNO2" s="18"/>
      <c r="LNP2" s="18"/>
      <c r="LNQ2" s="18"/>
      <c r="LNR2" s="18"/>
      <c r="LNS2" s="18"/>
      <c r="LNT2" s="18"/>
      <c r="LNU2" s="18"/>
      <c r="LNV2" s="18"/>
      <c r="LNW2" s="18"/>
      <c r="LNX2" s="18"/>
      <c r="LNY2" s="18"/>
      <c r="LNZ2" s="18"/>
      <c r="LOA2" s="18"/>
      <c r="LOB2" s="18"/>
      <c r="LOC2" s="18"/>
      <c r="LOD2" s="18"/>
      <c r="LOE2" s="18"/>
      <c r="LOF2" s="18"/>
      <c r="LOG2" s="18"/>
      <c r="LOH2" s="18"/>
      <c r="LOI2" s="18"/>
      <c r="LOJ2" s="18"/>
      <c r="LOK2" s="18"/>
      <c r="LOL2" s="18"/>
      <c r="LOM2" s="18"/>
      <c r="LON2" s="18"/>
      <c r="LOO2" s="18"/>
      <c r="LOP2" s="18"/>
      <c r="LOQ2" s="18"/>
      <c r="LOR2" s="18"/>
      <c r="LOS2" s="18"/>
      <c r="LOT2" s="18"/>
      <c r="LOU2" s="18"/>
      <c r="LOV2" s="18"/>
      <c r="LOW2" s="18"/>
      <c r="LOX2" s="18"/>
      <c r="LOY2" s="18"/>
      <c r="LOZ2" s="18"/>
      <c r="LPA2" s="18"/>
      <c r="LPB2" s="18"/>
      <c r="LPC2" s="18"/>
      <c r="LPD2" s="18"/>
      <c r="LPE2" s="18"/>
      <c r="LPF2" s="18"/>
      <c r="LPG2" s="18"/>
      <c r="LPH2" s="18"/>
      <c r="LPI2" s="18"/>
      <c r="LPJ2" s="18"/>
      <c r="LPK2" s="18"/>
      <c r="LPL2" s="18"/>
      <c r="LPM2" s="18"/>
      <c r="LPN2" s="18"/>
      <c r="LPO2" s="18"/>
      <c r="LPP2" s="18"/>
      <c r="LPQ2" s="18"/>
      <c r="LPR2" s="18"/>
      <c r="LPS2" s="18"/>
      <c r="LPT2" s="18"/>
      <c r="LPU2" s="18"/>
      <c r="LPV2" s="18"/>
      <c r="LPW2" s="18"/>
      <c r="LPX2" s="18"/>
      <c r="LPY2" s="18"/>
      <c r="LPZ2" s="18"/>
      <c r="LQA2" s="18"/>
      <c r="LQB2" s="18"/>
      <c r="LQC2" s="18"/>
      <c r="LQD2" s="18"/>
      <c r="LQE2" s="18"/>
      <c r="LQF2" s="18"/>
      <c r="LQG2" s="18"/>
      <c r="LQH2" s="18"/>
      <c r="LQI2" s="18"/>
      <c r="LQJ2" s="18"/>
      <c r="LQK2" s="18"/>
      <c r="LQL2" s="18"/>
      <c r="LQM2" s="18"/>
      <c r="LQN2" s="18"/>
      <c r="LQO2" s="18"/>
      <c r="LQP2" s="18"/>
      <c r="LQQ2" s="18"/>
      <c r="LQR2" s="18"/>
      <c r="LQS2" s="18"/>
      <c r="LQT2" s="18"/>
      <c r="LQU2" s="18"/>
      <c r="LQV2" s="18"/>
      <c r="LQW2" s="18"/>
      <c r="LQX2" s="18"/>
      <c r="LQY2" s="18"/>
      <c r="LQZ2" s="18"/>
      <c r="LRA2" s="18"/>
      <c r="LRB2" s="18"/>
      <c r="LRC2" s="18"/>
      <c r="LRD2" s="18"/>
      <c r="LRE2" s="18"/>
      <c r="LRF2" s="18"/>
      <c r="LRG2" s="18"/>
      <c r="LRH2" s="18"/>
      <c r="LRI2" s="18"/>
      <c r="LRJ2" s="18"/>
      <c r="LRK2" s="18"/>
      <c r="LRL2" s="18"/>
      <c r="LRM2" s="18"/>
      <c r="LRN2" s="18"/>
      <c r="LRO2" s="18"/>
      <c r="LRP2" s="18"/>
      <c r="LRQ2" s="18"/>
      <c r="LRR2" s="18"/>
      <c r="LRS2" s="18"/>
      <c r="LRT2" s="18"/>
      <c r="LRU2" s="18"/>
      <c r="LRV2" s="18"/>
      <c r="LRW2" s="18"/>
      <c r="LRX2" s="18"/>
      <c r="LRY2" s="18"/>
      <c r="LRZ2" s="18"/>
      <c r="LSA2" s="18"/>
      <c r="LSB2" s="18"/>
      <c r="LSC2" s="18"/>
      <c r="LSD2" s="18"/>
      <c r="LSE2" s="18"/>
      <c r="LSF2" s="18"/>
      <c r="LSG2" s="18"/>
      <c r="LSH2" s="18"/>
      <c r="LSI2" s="18"/>
      <c r="LSJ2" s="18"/>
      <c r="LSK2" s="18"/>
      <c r="LSL2" s="18"/>
      <c r="LSM2" s="18"/>
      <c r="LSN2" s="18"/>
      <c r="LSO2" s="18"/>
      <c r="LSP2" s="18"/>
      <c r="LSQ2" s="18"/>
      <c r="LSR2" s="18"/>
      <c r="LSS2" s="18"/>
      <c r="LST2" s="18"/>
      <c r="LSU2" s="18"/>
      <c r="LSV2" s="18"/>
      <c r="LSW2" s="18"/>
      <c r="LSX2" s="18"/>
      <c r="LSY2" s="18"/>
      <c r="LSZ2" s="18"/>
      <c r="LTA2" s="18"/>
      <c r="LTB2" s="18"/>
      <c r="LTC2" s="18"/>
      <c r="LTD2" s="18"/>
      <c r="LTE2" s="18"/>
      <c r="LTF2" s="18"/>
      <c r="LTG2" s="18"/>
      <c r="LTH2" s="18"/>
      <c r="LTI2" s="18"/>
      <c r="LTJ2" s="18"/>
      <c r="LTK2" s="18"/>
      <c r="LTL2" s="18"/>
      <c r="LTM2" s="18"/>
      <c r="LTN2" s="18"/>
      <c r="LTO2" s="18"/>
      <c r="LTP2" s="18"/>
      <c r="LTQ2" s="18"/>
      <c r="LTR2" s="18"/>
      <c r="LTS2" s="18"/>
      <c r="LTT2" s="18"/>
      <c r="LTU2" s="18"/>
      <c r="LTV2" s="18"/>
      <c r="LTW2" s="18"/>
      <c r="LTX2" s="18"/>
      <c r="LTY2" s="18"/>
      <c r="LTZ2" s="18"/>
      <c r="LUA2" s="18"/>
      <c r="LUB2" s="18"/>
      <c r="LUC2" s="18"/>
      <c r="LUD2" s="18"/>
      <c r="LUE2" s="18"/>
      <c r="LUF2" s="18"/>
      <c r="LUG2" s="18"/>
      <c r="LUH2" s="18"/>
      <c r="LUI2" s="18"/>
      <c r="LUJ2" s="18"/>
      <c r="LUK2" s="18"/>
      <c r="LUL2" s="18"/>
      <c r="LUM2" s="18"/>
      <c r="LUN2" s="18"/>
      <c r="LUO2" s="18"/>
      <c r="LUP2" s="18"/>
      <c r="LUQ2" s="18"/>
      <c r="LUR2" s="18"/>
      <c r="LUS2" s="18"/>
      <c r="LUT2" s="18"/>
      <c r="LUU2" s="18"/>
      <c r="LUV2" s="18"/>
      <c r="LUW2" s="18"/>
      <c r="LUX2" s="18"/>
      <c r="LUY2" s="18"/>
      <c r="LUZ2" s="18"/>
      <c r="LVA2" s="18"/>
      <c r="LVB2" s="18"/>
      <c r="LVC2" s="18"/>
      <c r="LVD2" s="18"/>
      <c r="LVE2" s="18"/>
      <c r="LVF2" s="18"/>
      <c r="LVG2" s="18"/>
      <c r="LVH2" s="18"/>
      <c r="LVI2" s="18"/>
      <c r="LVJ2" s="18"/>
      <c r="LVK2" s="18"/>
      <c r="LVL2" s="18"/>
      <c r="LVM2" s="18"/>
      <c r="LVN2" s="18"/>
      <c r="LVO2" s="18"/>
      <c r="LVP2" s="18"/>
      <c r="LVQ2" s="18"/>
      <c r="LVR2" s="18"/>
      <c r="LVS2" s="18"/>
      <c r="LVT2" s="18"/>
      <c r="LVU2" s="18"/>
      <c r="LVV2" s="18"/>
      <c r="LVW2" s="18"/>
      <c r="LVX2" s="18"/>
      <c r="LVY2" s="18"/>
      <c r="LVZ2" s="18"/>
      <c r="LWA2" s="18"/>
      <c r="LWB2" s="18"/>
      <c r="LWC2" s="18"/>
      <c r="LWD2" s="18"/>
      <c r="LWE2" s="18"/>
      <c r="LWF2" s="18"/>
      <c r="LWG2" s="18"/>
      <c r="LWH2" s="18"/>
      <c r="LWI2" s="18"/>
      <c r="LWJ2" s="18"/>
      <c r="LWK2" s="18"/>
      <c r="LWL2" s="18"/>
      <c r="LWM2" s="18"/>
      <c r="LWN2" s="18"/>
      <c r="LWO2" s="18"/>
      <c r="LWP2" s="18"/>
      <c r="LWQ2" s="18"/>
      <c r="LWR2" s="18"/>
      <c r="LWS2" s="18"/>
      <c r="LWT2" s="18"/>
      <c r="LWU2" s="18"/>
      <c r="LWV2" s="18"/>
      <c r="LWW2" s="18"/>
      <c r="LWX2" s="18"/>
      <c r="LWY2" s="18"/>
      <c r="LWZ2" s="18"/>
      <c r="LXA2" s="18"/>
      <c r="LXB2" s="18"/>
      <c r="LXC2" s="18"/>
      <c r="LXD2" s="18"/>
      <c r="LXE2" s="18"/>
      <c r="LXF2" s="18"/>
      <c r="LXG2" s="18"/>
      <c r="LXH2" s="18"/>
      <c r="LXI2" s="18"/>
      <c r="LXJ2" s="18"/>
      <c r="LXK2" s="18"/>
      <c r="LXL2" s="18"/>
      <c r="LXM2" s="18"/>
      <c r="LXN2" s="18"/>
      <c r="LXO2" s="18"/>
      <c r="LXP2" s="18"/>
      <c r="LXQ2" s="18"/>
      <c r="LXR2" s="18"/>
      <c r="LXS2" s="18"/>
      <c r="LXT2" s="18"/>
      <c r="LXU2" s="18"/>
      <c r="LXV2" s="18"/>
      <c r="LXW2" s="18"/>
      <c r="LXX2" s="18"/>
      <c r="LXY2" s="18"/>
      <c r="LXZ2" s="18"/>
      <c r="LYA2" s="18"/>
      <c r="LYB2" s="18"/>
      <c r="LYC2" s="18"/>
      <c r="LYD2" s="18"/>
      <c r="LYE2" s="18"/>
      <c r="LYF2" s="18"/>
      <c r="LYG2" s="18"/>
      <c r="LYH2" s="18"/>
      <c r="LYI2" s="18"/>
      <c r="LYJ2" s="18"/>
      <c r="LYK2" s="18"/>
      <c r="LYL2" s="18"/>
      <c r="LYM2" s="18"/>
      <c r="LYN2" s="18"/>
      <c r="LYO2" s="18"/>
      <c r="LYP2" s="18"/>
      <c r="LYQ2" s="18"/>
      <c r="LYR2" s="18"/>
      <c r="LYS2" s="18"/>
      <c r="LYT2" s="18"/>
      <c r="LYU2" s="18"/>
      <c r="LYV2" s="18"/>
      <c r="LYW2" s="18"/>
      <c r="LYX2" s="18"/>
      <c r="LYY2" s="18"/>
      <c r="LYZ2" s="18"/>
      <c r="LZA2" s="18"/>
      <c r="LZB2" s="18"/>
      <c r="LZC2" s="18"/>
      <c r="LZD2" s="18"/>
      <c r="LZE2" s="18"/>
      <c r="LZF2" s="18"/>
      <c r="LZG2" s="18"/>
      <c r="LZH2" s="18"/>
      <c r="LZI2" s="18"/>
      <c r="LZJ2" s="18"/>
      <c r="LZK2" s="18"/>
      <c r="LZL2" s="18"/>
      <c r="LZM2" s="18"/>
      <c r="LZN2" s="18"/>
      <c r="LZO2" s="18"/>
      <c r="LZP2" s="18"/>
      <c r="LZQ2" s="18"/>
      <c r="LZR2" s="18"/>
      <c r="LZS2" s="18"/>
      <c r="LZT2" s="18"/>
      <c r="LZU2" s="18"/>
      <c r="LZV2" s="18"/>
      <c r="LZW2" s="18"/>
      <c r="LZX2" s="18"/>
      <c r="LZY2" s="18"/>
      <c r="LZZ2" s="18"/>
      <c r="MAA2" s="18"/>
      <c r="MAB2" s="18"/>
      <c r="MAC2" s="18"/>
      <c r="MAD2" s="18"/>
      <c r="MAE2" s="18"/>
      <c r="MAF2" s="18"/>
      <c r="MAG2" s="18"/>
      <c r="MAH2" s="18"/>
      <c r="MAI2" s="18"/>
      <c r="MAJ2" s="18"/>
      <c r="MAK2" s="18"/>
      <c r="MAL2" s="18"/>
      <c r="MAM2" s="18"/>
      <c r="MAN2" s="18"/>
      <c r="MAO2" s="18"/>
      <c r="MAP2" s="18"/>
      <c r="MAQ2" s="18"/>
      <c r="MAR2" s="18"/>
      <c r="MAS2" s="18"/>
      <c r="MAT2" s="18"/>
      <c r="MAU2" s="18"/>
      <c r="MAV2" s="18"/>
      <c r="MAW2" s="18"/>
      <c r="MAX2" s="18"/>
      <c r="MAY2" s="18"/>
      <c r="MAZ2" s="18"/>
      <c r="MBA2" s="18"/>
      <c r="MBB2" s="18"/>
      <c r="MBC2" s="18"/>
      <c r="MBD2" s="18"/>
      <c r="MBE2" s="18"/>
      <c r="MBF2" s="18"/>
      <c r="MBG2" s="18"/>
      <c r="MBH2" s="18"/>
      <c r="MBI2" s="18"/>
      <c r="MBJ2" s="18"/>
      <c r="MBK2" s="18"/>
      <c r="MBL2" s="18"/>
      <c r="MBM2" s="18"/>
      <c r="MBN2" s="18"/>
      <c r="MBO2" s="18"/>
      <c r="MBP2" s="18"/>
      <c r="MBQ2" s="18"/>
      <c r="MBR2" s="18"/>
      <c r="MBS2" s="18"/>
      <c r="MBT2" s="18"/>
      <c r="MBU2" s="18"/>
      <c r="MBV2" s="18"/>
      <c r="MBW2" s="18"/>
      <c r="MBX2" s="18"/>
      <c r="MBY2" s="18"/>
      <c r="MBZ2" s="18"/>
      <c r="MCA2" s="18"/>
      <c r="MCB2" s="18"/>
      <c r="MCC2" s="18"/>
      <c r="MCD2" s="18"/>
      <c r="MCE2" s="18"/>
      <c r="MCF2" s="18"/>
      <c r="MCG2" s="18"/>
      <c r="MCH2" s="18"/>
      <c r="MCI2" s="18"/>
      <c r="MCJ2" s="18"/>
      <c r="MCK2" s="18"/>
      <c r="MCL2" s="18"/>
      <c r="MCM2" s="18"/>
      <c r="MCN2" s="18"/>
      <c r="MCO2" s="18"/>
      <c r="MCP2" s="18"/>
      <c r="MCQ2" s="18"/>
      <c r="MCR2" s="18"/>
      <c r="MCS2" s="18"/>
      <c r="MCT2" s="18"/>
      <c r="MCU2" s="18"/>
      <c r="MCV2" s="18"/>
      <c r="MCW2" s="18"/>
      <c r="MCX2" s="18"/>
      <c r="MCY2" s="18"/>
      <c r="MCZ2" s="18"/>
      <c r="MDA2" s="18"/>
      <c r="MDB2" s="18"/>
      <c r="MDC2" s="18"/>
      <c r="MDD2" s="18"/>
      <c r="MDE2" s="18"/>
      <c r="MDF2" s="18"/>
      <c r="MDG2" s="18"/>
      <c r="MDH2" s="18"/>
      <c r="MDI2" s="18"/>
      <c r="MDJ2" s="18"/>
      <c r="MDK2" s="18"/>
      <c r="MDL2" s="18"/>
      <c r="MDM2" s="18"/>
      <c r="MDN2" s="18"/>
      <c r="MDO2" s="18"/>
      <c r="MDP2" s="18"/>
      <c r="MDQ2" s="18"/>
      <c r="MDR2" s="18"/>
      <c r="MDS2" s="18"/>
      <c r="MDT2" s="18"/>
      <c r="MDU2" s="18"/>
      <c r="MDV2" s="18"/>
      <c r="MDW2" s="18"/>
      <c r="MDX2" s="18"/>
      <c r="MDY2" s="18"/>
      <c r="MDZ2" s="18"/>
      <c r="MEA2" s="18"/>
      <c r="MEB2" s="18"/>
      <c r="MEC2" s="18"/>
      <c r="MED2" s="18"/>
      <c r="MEE2" s="18"/>
      <c r="MEF2" s="18"/>
      <c r="MEG2" s="18"/>
      <c r="MEH2" s="18"/>
      <c r="MEI2" s="18"/>
      <c r="MEJ2" s="18"/>
      <c r="MEK2" s="18"/>
      <c r="MEL2" s="18"/>
      <c r="MEM2" s="18"/>
      <c r="MEN2" s="18"/>
      <c r="MEO2" s="18"/>
      <c r="MEP2" s="18"/>
      <c r="MEQ2" s="18"/>
      <c r="MER2" s="18"/>
      <c r="MES2" s="18"/>
      <c r="MET2" s="18"/>
      <c r="MEU2" s="18"/>
      <c r="MEV2" s="18"/>
      <c r="MEW2" s="18"/>
      <c r="MEX2" s="18"/>
      <c r="MEY2" s="18"/>
      <c r="MEZ2" s="18"/>
      <c r="MFA2" s="18"/>
      <c r="MFB2" s="18"/>
      <c r="MFC2" s="18"/>
      <c r="MFD2" s="18"/>
      <c r="MFE2" s="18"/>
      <c r="MFF2" s="18"/>
      <c r="MFG2" s="18"/>
      <c r="MFH2" s="18"/>
      <c r="MFI2" s="18"/>
      <c r="MFJ2" s="18"/>
      <c r="MFK2" s="18"/>
      <c r="MFL2" s="18"/>
      <c r="MFM2" s="18"/>
      <c r="MFN2" s="18"/>
      <c r="MFO2" s="18"/>
      <c r="MFP2" s="18"/>
      <c r="MFQ2" s="18"/>
      <c r="MFR2" s="18"/>
      <c r="MFS2" s="18"/>
      <c r="MFT2" s="18"/>
      <c r="MFU2" s="18"/>
      <c r="MFV2" s="18"/>
      <c r="MFW2" s="18"/>
      <c r="MFX2" s="18"/>
      <c r="MFY2" s="18"/>
      <c r="MFZ2" s="18"/>
      <c r="MGA2" s="18"/>
      <c r="MGB2" s="18"/>
      <c r="MGC2" s="18"/>
      <c r="MGD2" s="18"/>
      <c r="MGE2" s="18"/>
      <c r="MGF2" s="18"/>
      <c r="MGG2" s="18"/>
      <c r="MGH2" s="18"/>
      <c r="MGI2" s="18"/>
      <c r="MGJ2" s="18"/>
      <c r="MGK2" s="18"/>
      <c r="MGL2" s="18"/>
      <c r="MGM2" s="18"/>
      <c r="MGN2" s="18"/>
      <c r="MGO2" s="18"/>
      <c r="MGP2" s="18"/>
      <c r="MGQ2" s="18"/>
      <c r="MGR2" s="18"/>
      <c r="MGS2" s="18"/>
      <c r="MGT2" s="18"/>
      <c r="MGU2" s="18"/>
      <c r="MGV2" s="18"/>
      <c r="MGW2" s="18"/>
      <c r="MGX2" s="18"/>
      <c r="MGY2" s="18"/>
      <c r="MGZ2" s="18"/>
      <c r="MHA2" s="18"/>
      <c r="MHB2" s="18"/>
      <c r="MHC2" s="18"/>
      <c r="MHD2" s="18"/>
      <c r="MHE2" s="18"/>
      <c r="MHF2" s="18"/>
      <c r="MHG2" s="18"/>
      <c r="MHH2" s="18"/>
      <c r="MHI2" s="18"/>
      <c r="MHJ2" s="18"/>
      <c r="MHK2" s="18"/>
      <c r="MHL2" s="18"/>
      <c r="MHM2" s="18"/>
      <c r="MHN2" s="18"/>
      <c r="MHO2" s="18"/>
      <c r="MHP2" s="18"/>
      <c r="MHQ2" s="18"/>
      <c r="MHR2" s="18"/>
      <c r="MHS2" s="18"/>
      <c r="MHT2" s="18"/>
      <c r="MHU2" s="18"/>
      <c r="MHV2" s="18"/>
      <c r="MHW2" s="18"/>
      <c r="MHX2" s="18"/>
      <c r="MHY2" s="18"/>
      <c r="MHZ2" s="18"/>
      <c r="MIA2" s="18"/>
      <c r="MIB2" s="18"/>
      <c r="MIC2" s="18"/>
      <c r="MID2" s="18"/>
      <c r="MIE2" s="18"/>
      <c r="MIF2" s="18"/>
      <c r="MIG2" s="18"/>
      <c r="MIH2" s="18"/>
      <c r="MII2" s="18"/>
      <c r="MIJ2" s="18"/>
      <c r="MIK2" s="18"/>
      <c r="MIL2" s="18"/>
      <c r="MIM2" s="18"/>
      <c r="MIN2" s="18"/>
      <c r="MIO2" s="18"/>
      <c r="MIP2" s="18"/>
      <c r="MIQ2" s="18"/>
      <c r="MIR2" s="18"/>
      <c r="MIS2" s="18"/>
      <c r="MIT2" s="18"/>
      <c r="MIU2" s="18"/>
      <c r="MIV2" s="18"/>
      <c r="MIW2" s="18"/>
      <c r="MIX2" s="18"/>
      <c r="MIY2" s="18"/>
      <c r="MIZ2" s="18"/>
      <c r="MJA2" s="18"/>
      <c r="MJB2" s="18"/>
      <c r="MJC2" s="18"/>
      <c r="MJD2" s="18"/>
      <c r="MJE2" s="18"/>
      <c r="MJF2" s="18"/>
      <c r="MJG2" s="18"/>
      <c r="MJH2" s="18"/>
      <c r="MJI2" s="18"/>
      <c r="MJJ2" s="18"/>
      <c r="MJK2" s="18"/>
      <c r="MJL2" s="18"/>
      <c r="MJM2" s="18"/>
      <c r="MJN2" s="18"/>
      <c r="MJO2" s="18"/>
      <c r="MJP2" s="18"/>
      <c r="MJQ2" s="18"/>
      <c r="MJR2" s="18"/>
      <c r="MJS2" s="18"/>
      <c r="MJT2" s="18"/>
      <c r="MJU2" s="18"/>
      <c r="MJV2" s="18"/>
      <c r="MJW2" s="18"/>
      <c r="MJX2" s="18"/>
      <c r="MJY2" s="18"/>
      <c r="MJZ2" s="18"/>
      <c r="MKA2" s="18"/>
      <c r="MKB2" s="18"/>
      <c r="MKC2" s="18"/>
      <c r="MKD2" s="18"/>
      <c r="MKE2" s="18"/>
      <c r="MKF2" s="18"/>
      <c r="MKG2" s="18"/>
      <c r="MKH2" s="18"/>
      <c r="MKI2" s="18"/>
      <c r="MKJ2" s="18"/>
      <c r="MKK2" s="18"/>
      <c r="MKL2" s="18"/>
      <c r="MKM2" s="18"/>
      <c r="MKN2" s="18"/>
      <c r="MKO2" s="18"/>
      <c r="MKP2" s="18"/>
      <c r="MKQ2" s="18"/>
      <c r="MKR2" s="18"/>
      <c r="MKS2" s="18"/>
      <c r="MKT2" s="18"/>
      <c r="MKU2" s="18"/>
      <c r="MKV2" s="18"/>
      <c r="MKW2" s="18"/>
      <c r="MKX2" s="18"/>
      <c r="MKY2" s="18"/>
      <c r="MKZ2" s="18"/>
      <c r="MLA2" s="18"/>
      <c r="MLB2" s="18"/>
      <c r="MLC2" s="18"/>
      <c r="MLD2" s="18"/>
      <c r="MLE2" s="18"/>
      <c r="MLF2" s="18"/>
      <c r="MLG2" s="18"/>
      <c r="MLH2" s="18"/>
      <c r="MLI2" s="18"/>
      <c r="MLJ2" s="18"/>
      <c r="MLK2" s="18"/>
      <c r="MLL2" s="18"/>
      <c r="MLM2" s="18"/>
      <c r="MLN2" s="18"/>
      <c r="MLO2" s="18"/>
      <c r="MLP2" s="18"/>
      <c r="MLQ2" s="18"/>
      <c r="MLR2" s="18"/>
      <c r="MLS2" s="18"/>
      <c r="MLT2" s="18"/>
      <c r="MLU2" s="18"/>
      <c r="MLV2" s="18"/>
      <c r="MLW2" s="18"/>
      <c r="MLX2" s="18"/>
      <c r="MLY2" s="18"/>
      <c r="MLZ2" s="18"/>
      <c r="MMA2" s="18"/>
      <c r="MMB2" s="18"/>
      <c r="MMC2" s="18"/>
      <c r="MMD2" s="18"/>
      <c r="MME2" s="18"/>
      <c r="MMF2" s="18"/>
      <c r="MMG2" s="18"/>
      <c r="MMH2" s="18"/>
      <c r="MMI2" s="18"/>
      <c r="MMJ2" s="18"/>
      <c r="MMK2" s="18"/>
      <c r="MML2" s="18"/>
      <c r="MMM2" s="18"/>
      <c r="MMN2" s="18"/>
      <c r="MMO2" s="18"/>
      <c r="MMP2" s="18"/>
      <c r="MMQ2" s="18"/>
      <c r="MMR2" s="18"/>
      <c r="MMS2" s="18"/>
      <c r="MMT2" s="18"/>
      <c r="MMU2" s="18"/>
      <c r="MMV2" s="18"/>
      <c r="MMW2" s="18"/>
      <c r="MMX2" s="18"/>
      <c r="MMY2" s="18"/>
      <c r="MMZ2" s="18"/>
      <c r="MNA2" s="18"/>
      <c r="MNB2" s="18"/>
      <c r="MNC2" s="18"/>
      <c r="MND2" s="18"/>
      <c r="MNE2" s="18"/>
      <c r="MNF2" s="18"/>
      <c r="MNG2" s="18"/>
      <c r="MNH2" s="18"/>
      <c r="MNI2" s="18"/>
      <c r="MNJ2" s="18"/>
      <c r="MNK2" s="18"/>
      <c r="MNL2" s="18"/>
      <c r="MNM2" s="18"/>
      <c r="MNN2" s="18"/>
      <c r="MNO2" s="18"/>
      <c r="MNP2" s="18"/>
      <c r="MNQ2" s="18"/>
      <c r="MNR2" s="18"/>
      <c r="MNS2" s="18"/>
      <c r="MNT2" s="18"/>
      <c r="MNU2" s="18"/>
      <c r="MNV2" s="18"/>
      <c r="MNW2" s="18"/>
      <c r="MNX2" s="18"/>
      <c r="MNY2" s="18"/>
      <c r="MNZ2" s="18"/>
      <c r="MOA2" s="18"/>
      <c r="MOB2" s="18"/>
      <c r="MOC2" s="18"/>
      <c r="MOD2" s="18"/>
      <c r="MOE2" s="18"/>
      <c r="MOF2" s="18"/>
      <c r="MOG2" s="18"/>
      <c r="MOH2" s="18"/>
      <c r="MOI2" s="18"/>
      <c r="MOJ2" s="18"/>
      <c r="MOK2" s="18"/>
      <c r="MOL2" s="18"/>
      <c r="MOM2" s="18"/>
      <c r="MON2" s="18"/>
      <c r="MOO2" s="18"/>
      <c r="MOP2" s="18"/>
      <c r="MOQ2" s="18"/>
      <c r="MOR2" s="18"/>
      <c r="MOS2" s="18"/>
      <c r="MOT2" s="18"/>
      <c r="MOU2" s="18"/>
      <c r="MOV2" s="18"/>
      <c r="MOW2" s="18"/>
      <c r="MOX2" s="18"/>
      <c r="MOY2" s="18"/>
      <c r="MOZ2" s="18"/>
      <c r="MPA2" s="18"/>
      <c r="MPB2" s="18"/>
      <c r="MPC2" s="18"/>
      <c r="MPD2" s="18"/>
      <c r="MPE2" s="18"/>
      <c r="MPF2" s="18"/>
      <c r="MPG2" s="18"/>
      <c r="MPH2" s="18"/>
      <c r="MPI2" s="18"/>
      <c r="MPJ2" s="18"/>
      <c r="MPK2" s="18"/>
      <c r="MPL2" s="18"/>
      <c r="MPM2" s="18"/>
      <c r="MPN2" s="18"/>
      <c r="MPO2" s="18"/>
      <c r="MPP2" s="18"/>
      <c r="MPQ2" s="18"/>
      <c r="MPR2" s="18"/>
      <c r="MPS2" s="18"/>
      <c r="MPT2" s="18"/>
      <c r="MPU2" s="18"/>
      <c r="MPV2" s="18"/>
      <c r="MPW2" s="18"/>
      <c r="MPX2" s="18"/>
      <c r="MPY2" s="18"/>
      <c r="MPZ2" s="18"/>
      <c r="MQA2" s="18"/>
      <c r="MQB2" s="18"/>
      <c r="MQC2" s="18"/>
      <c r="MQD2" s="18"/>
      <c r="MQE2" s="18"/>
      <c r="MQF2" s="18"/>
      <c r="MQG2" s="18"/>
      <c r="MQH2" s="18"/>
      <c r="MQI2" s="18"/>
      <c r="MQJ2" s="18"/>
      <c r="MQK2" s="18"/>
      <c r="MQL2" s="18"/>
      <c r="MQM2" s="18"/>
      <c r="MQN2" s="18"/>
      <c r="MQO2" s="18"/>
      <c r="MQP2" s="18"/>
      <c r="MQQ2" s="18"/>
      <c r="MQR2" s="18"/>
      <c r="MQS2" s="18"/>
      <c r="MQT2" s="18"/>
      <c r="MQU2" s="18"/>
      <c r="MQV2" s="18"/>
      <c r="MQW2" s="18"/>
      <c r="MQX2" s="18"/>
      <c r="MQY2" s="18"/>
      <c r="MQZ2" s="18"/>
      <c r="MRA2" s="18"/>
      <c r="MRB2" s="18"/>
      <c r="MRC2" s="18"/>
      <c r="MRD2" s="18"/>
      <c r="MRE2" s="18"/>
      <c r="MRF2" s="18"/>
      <c r="MRG2" s="18"/>
      <c r="MRH2" s="18"/>
      <c r="MRI2" s="18"/>
      <c r="MRJ2" s="18"/>
      <c r="MRK2" s="18"/>
      <c r="MRL2" s="18"/>
      <c r="MRM2" s="18"/>
      <c r="MRN2" s="18"/>
      <c r="MRO2" s="18"/>
      <c r="MRP2" s="18"/>
      <c r="MRQ2" s="18"/>
      <c r="MRR2" s="18"/>
      <c r="MRS2" s="18"/>
      <c r="MRT2" s="18"/>
      <c r="MRU2" s="18"/>
      <c r="MRV2" s="18"/>
      <c r="MRW2" s="18"/>
      <c r="MRX2" s="18"/>
      <c r="MRY2" s="18"/>
      <c r="MRZ2" s="18"/>
      <c r="MSA2" s="18"/>
      <c r="MSB2" s="18"/>
      <c r="MSC2" s="18"/>
      <c r="MSD2" s="18"/>
      <c r="MSE2" s="18"/>
      <c r="MSF2" s="18"/>
      <c r="MSG2" s="18"/>
      <c r="MSH2" s="18"/>
      <c r="MSI2" s="18"/>
      <c r="MSJ2" s="18"/>
      <c r="MSK2" s="18"/>
      <c r="MSL2" s="18"/>
      <c r="MSM2" s="18"/>
      <c r="MSN2" s="18"/>
      <c r="MSO2" s="18"/>
      <c r="MSP2" s="18"/>
      <c r="MSQ2" s="18"/>
      <c r="MSR2" s="18"/>
      <c r="MSS2" s="18"/>
      <c r="MST2" s="18"/>
      <c r="MSU2" s="18"/>
      <c r="MSV2" s="18"/>
      <c r="MSW2" s="18"/>
      <c r="MSX2" s="18"/>
      <c r="MSY2" s="18"/>
      <c r="MSZ2" s="18"/>
      <c r="MTA2" s="18"/>
      <c r="MTB2" s="18"/>
      <c r="MTC2" s="18"/>
      <c r="MTD2" s="18"/>
      <c r="MTE2" s="18"/>
      <c r="MTF2" s="18"/>
      <c r="MTG2" s="18"/>
      <c r="MTH2" s="18"/>
      <c r="MTI2" s="18"/>
      <c r="MTJ2" s="18"/>
      <c r="MTK2" s="18"/>
      <c r="MTL2" s="18"/>
      <c r="MTM2" s="18"/>
      <c r="MTN2" s="18"/>
      <c r="MTO2" s="18"/>
      <c r="MTP2" s="18"/>
      <c r="MTQ2" s="18"/>
      <c r="MTR2" s="18"/>
      <c r="MTS2" s="18"/>
      <c r="MTT2" s="18"/>
      <c r="MTU2" s="18"/>
      <c r="MTV2" s="18"/>
      <c r="MTW2" s="18"/>
      <c r="MTX2" s="18"/>
      <c r="MTY2" s="18"/>
      <c r="MTZ2" s="18"/>
      <c r="MUA2" s="18"/>
      <c r="MUB2" s="18"/>
      <c r="MUC2" s="18"/>
      <c r="MUD2" s="18"/>
      <c r="MUE2" s="18"/>
      <c r="MUF2" s="18"/>
      <c r="MUG2" s="18"/>
      <c r="MUH2" s="18"/>
      <c r="MUI2" s="18"/>
      <c r="MUJ2" s="18"/>
      <c r="MUK2" s="18"/>
      <c r="MUL2" s="18"/>
      <c r="MUM2" s="18"/>
      <c r="MUN2" s="18"/>
      <c r="MUO2" s="18"/>
      <c r="MUP2" s="18"/>
      <c r="MUQ2" s="18"/>
      <c r="MUR2" s="18"/>
      <c r="MUS2" s="18"/>
      <c r="MUT2" s="18"/>
      <c r="MUU2" s="18"/>
      <c r="MUV2" s="18"/>
      <c r="MUW2" s="18"/>
      <c r="MUX2" s="18"/>
      <c r="MUY2" s="18"/>
      <c r="MUZ2" s="18"/>
      <c r="MVA2" s="18"/>
      <c r="MVB2" s="18"/>
      <c r="MVC2" s="18"/>
      <c r="MVD2" s="18"/>
      <c r="MVE2" s="18"/>
      <c r="MVF2" s="18"/>
      <c r="MVG2" s="18"/>
      <c r="MVH2" s="18"/>
      <c r="MVI2" s="18"/>
      <c r="MVJ2" s="18"/>
      <c r="MVK2" s="18"/>
      <c r="MVL2" s="18"/>
      <c r="MVM2" s="18"/>
      <c r="MVN2" s="18"/>
      <c r="MVO2" s="18"/>
      <c r="MVP2" s="18"/>
      <c r="MVQ2" s="18"/>
      <c r="MVR2" s="18"/>
      <c r="MVS2" s="18"/>
      <c r="MVT2" s="18"/>
      <c r="MVU2" s="18"/>
      <c r="MVV2" s="18"/>
      <c r="MVW2" s="18"/>
      <c r="MVX2" s="18"/>
      <c r="MVY2" s="18"/>
      <c r="MVZ2" s="18"/>
      <c r="MWA2" s="18"/>
      <c r="MWB2" s="18"/>
      <c r="MWC2" s="18"/>
      <c r="MWD2" s="18"/>
      <c r="MWE2" s="18"/>
      <c r="MWF2" s="18"/>
      <c r="MWG2" s="18"/>
      <c r="MWH2" s="18"/>
      <c r="MWI2" s="18"/>
      <c r="MWJ2" s="18"/>
      <c r="MWK2" s="18"/>
      <c r="MWL2" s="18"/>
      <c r="MWM2" s="18"/>
      <c r="MWN2" s="18"/>
      <c r="MWO2" s="18"/>
      <c r="MWP2" s="18"/>
      <c r="MWQ2" s="18"/>
      <c r="MWR2" s="18"/>
      <c r="MWS2" s="18"/>
      <c r="MWT2" s="18"/>
      <c r="MWU2" s="18"/>
      <c r="MWV2" s="18"/>
      <c r="MWW2" s="18"/>
      <c r="MWX2" s="18"/>
      <c r="MWY2" s="18"/>
      <c r="MWZ2" s="18"/>
      <c r="MXA2" s="18"/>
      <c r="MXB2" s="18"/>
      <c r="MXC2" s="18"/>
      <c r="MXD2" s="18"/>
      <c r="MXE2" s="18"/>
      <c r="MXF2" s="18"/>
      <c r="MXG2" s="18"/>
      <c r="MXH2" s="18"/>
      <c r="MXI2" s="18"/>
      <c r="MXJ2" s="18"/>
      <c r="MXK2" s="18"/>
      <c r="MXL2" s="18"/>
      <c r="MXM2" s="18"/>
      <c r="MXN2" s="18"/>
      <c r="MXO2" s="18"/>
      <c r="MXP2" s="18"/>
      <c r="MXQ2" s="18"/>
      <c r="MXR2" s="18"/>
      <c r="MXS2" s="18"/>
      <c r="MXT2" s="18"/>
      <c r="MXU2" s="18"/>
      <c r="MXV2" s="18"/>
      <c r="MXW2" s="18"/>
      <c r="MXX2" s="18"/>
      <c r="MXY2" s="18"/>
      <c r="MXZ2" s="18"/>
      <c r="MYA2" s="18"/>
      <c r="MYB2" s="18"/>
      <c r="MYC2" s="18"/>
      <c r="MYD2" s="18"/>
      <c r="MYE2" s="18"/>
      <c r="MYF2" s="18"/>
      <c r="MYG2" s="18"/>
      <c r="MYH2" s="18"/>
      <c r="MYI2" s="18"/>
      <c r="MYJ2" s="18"/>
      <c r="MYK2" s="18"/>
      <c r="MYL2" s="18"/>
      <c r="MYM2" s="18"/>
      <c r="MYN2" s="18"/>
      <c r="MYO2" s="18"/>
      <c r="MYP2" s="18"/>
      <c r="MYQ2" s="18"/>
      <c r="MYR2" s="18"/>
      <c r="MYS2" s="18"/>
      <c r="MYT2" s="18"/>
      <c r="MYU2" s="18"/>
      <c r="MYV2" s="18"/>
      <c r="MYW2" s="18"/>
      <c r="MYX2" s="18"/>
      <c r="MYY2" s="18"/>
      <c r="MYZ2" s="18"/>
      <c r="MZA2" s="18"/>
      <c r="MZB2" s="18"/>
      <c r="MZC2" s="18"/>
      <c r="MZD2" s="18"/>
      <c r="MZE2" s="18"/>
      <c r="MZF2" s="18"/>
      <c r="MZG2" s="18"/>
      <c r="MZH2" s="18"/>
      <c r="MZI2" s="18"/>
      <c r="MZJ2" s="18"/>
      <c r="MZK2" s="18"/>
      <c r="MZL2" s="18"/>
      <c r="MZM2" s="18"/>
      <c r="MZN2" s="18"/>
      <c r="MZO2" s="18"/>
      <c r="MZP2" s="18"/>
      <c r="MZQ2" s="18"/>
      <c r="MZR2" s="18"/>
      <c r="MZS2" s="18"/>
      <c r="MZT2" s="18"/>
      <c r="MZU2" s="18"/>
      <c r="MZV2" s="18"/>
      <c r="MZW2" s="18"/>
      <c r="MZX2" s="18"/>
      <c r="MZY2" s="18"/>
      <c r="MZZ2" s="18"/>
      <c r="NAA2" s="18"/>
      <c r="NAB2" s="18"/>
      <c r="NAC2" s="18"/>
      <c r="NAD2" s="18"/>
      <c r="NAE2" s="18"/>
      <c r="NAF2" s="18"/>
      <c r="NAG2" s="18"/>
      <c r="NAH2" s="18"/>
      <c r="NAI2" s="18"/>
      <c r="NAJ2" s="18"/>
      <c r="NAK2" s="18"/>
      <c r="NAL2" s="18"/>
      <c r="NAM2" s="18"/>
      <c r="NAN2" s="18"/>
      <c r="NAO2" s="18"/>
      <c r="NAP2" s="18"/>
      <c r="NAQ2" s="18"/>
      <c r="NAR2" s="18"/>
      <c r="NAS2" s="18"/>
      <c r="NAT2" s="18"/>
      <c r="NAU2" s="18"/>
      <c r="NAV2" s="18"/>
      <c r="NAW2" s="18"/>
      <c r="NAX2" s="18"/>
      <c r="NAY2" s="18"/>
      <c r="NAZ2" s="18"/>
      <c r="NBA2" s="18"/>
      <c r="NBB2" s="18"/>
      <c r="NBC2" s="18"/>
      <c r="NBD2" s="18"/>
      <c r="NBE2" s="18"/>
      <c r="NBF2" s="18"/>
      <c r="NBG2" s="18"/>
      <c r="NBH2" s="18"/>
      <c r="NBI2" s="18"/>
      <c r="NBJ2" s="18"/>
      <c r="NBK2" s="18"/>
      <c r="NBL2" s="18"/>
      <c r="NBM2" s="18"/>
      <c r="NBN2" s="18"/>
      <c r="NBO2" s="18"/>
      <c r="NBP2" s="18"/>
      <c r="NBQ2" s="18"/>
      <c r="NBR2" s="18"/>
      <c r="NBS2" s="18"/>
      <c r="NBT2" s="18"/>
      <c r="NBU2" s="18"/>
      <c r="NBV2" s="18"/>
      <c r="NBW2" s="18"/>
      <c r="NBX2" s="18"/>
      <c r="NBY2" s="18"/>
      <c r="NBZ2" s="18"/>
      <c r="NCA2" s="18"/>
      <c r="NCB2" s="18"/>
      <c r="NCC2" s="18"/>
      <c r="NCD2" s="18"/>
      <c r="NCE2" s="18"/>
      <c r="NCF2" s="18"/>
      <c r="NCG2" s="18"/>
      <c r="NCH2" s="18"/>
      <c r="NCI2" s="18"/>
      <c r="NCJ2" s="18"/>
      <c r="NCK2" s="18"/>
      <c r="NCL2" s="18"/>
      <c r="NCM2" s="18"/>
      <c r="NCN2" s="18"/>
      <c r="NCO2" s="18"/>
      <c r="NCP2" s="18"/>
      <c r="NCQ2" s="18"/>
      <c r="NCR2" s="18"/>
      <c r="NCS2" s="18"/>
      <c r="NCT2" s="18"/>
      <c r="NCU2" s="18"/>
      <c r="NCV2" s="18"/>
      <c r="NCW2" s="18"/>
      <c r="NCX2" s="18"/>
      <c r="NCY2" s="18"/>
      <c r="NCZ2" s="18"/>
      <c r="NDA2" s="18"/>
      <c r="NDB2" s="18"/>
      <c r="NDC2" s="18"/>
      <c r="NDD2" s="18"/>
      <c r="NDE2" s="18"/>
      <c r="NDF2" s="18"/>
      <c r="NDG2" s="18"/>
      <c r="NDH2" s="18"/>
      <c r="NDI2" s="18"/>
      <c r="NDJ2" s="18"/>
      <c r="NDK2" s="18"/>
      <c r="NDL2" s="18"/>
      <c r="NDM2" s="18"/>
      <c r="NDN2" s="18"/>
      <c r="NDO2" s="18"/>
      <c r="NDP2" s="18"/>
      <c r="NDQ2" s="18"/>
      <c r="NDR2" s="18"/>
      <c r="NDS2" s="18"/>
      <c r="NDT2" s="18"/>
      <c r="NDU2" s="18"/>
      <c r="NDV2" s="18"/>
      <c r="NDW2" s="18"/>
      <c r="NDX2" s="18"/>
      <c r="NDY2" s="18"/>
      <c r="NDZ2" s="18"/>
      <c r="NEA2" s="18"/>
      <c r="NEB2" s="18"/>
      <c r="NEC2" s="18"/>
      <c r="NED2" s="18"/>
      <c r="NEE2" s="18"/>
      <c r="NEF2" s="18"/>
      <c r="NEG2" s="18"/>
      <c r="NEH2" s="18"/>
      <c r="NEI2" s="18"/>
      <c r="NEJ2" s="18"/>
      <c r="NEK2" s="18"/>
      <c r="NEL2" s="18"/>
      <c r="NEM2" s="18"/>
      <c r="NEN2" s="18"/>
      <c r="NEO2" s="18"/>
      <c r="NEP2" s="18"/>
      <c r="NEQ2" s="18"/>
      <c r="NER2" s="18"/>
      <c r="NES2" s="18"/>
      <c r="NET2" s="18"/>
      <c r="NEU2" s="18"/>
      <c r="NEV2" s="18"/>
      <c r="NEW2" s="18"/>
      <c r="NEX2" s="18"/>
      <c r="NEY2" s="18"/>
      <c r="NEZ2" s="18"/>
      <c r="NFA2" s="18"/>
      <c r="NFB2" s="18"/>
      <c r="NFC2" s="18"/>
      <c r="NFD2" s="18"/>
      <c r="NFE2" s="18"/>
      <c r="NFF2" s="18"/>
      <c r="NFG2" s="18"/>
      <c r="NFH2" s="18"/>
      <c r="NFI2" s="18"/>
      <c r="NFJ2" s="18"/>
      <c r="NFK2" s="18"/>
      <c r="NFL2" s="18"/>
      <c r="NFM2" s="18"/>
      <c r="NFN2" s="18"/>
      <c r="NFO2" s="18"/>
      <c r="NFP2" s="18"/>
      <c r="NFQ2" s="18"/>
      <c r="NFR2" s="18"/>
      <c r="NFS2" s="18"/>
      <c r="NFT2" s="18"/>
      <c r="NFU2" s="18"/>
      <c r="NFV2" s="18"/>
      <c r="NFW2" s="18"/>
      <c r="NFX2" s="18"/>
      <c r="NFY2" s="18"/>
      <c r="NFZ2" s="18"/>
      <c r="NGA2" s="18"/>
      <c r="NGB2" s="18"/>
      <c r="NGC2" s="18"/>
      <c r="NGD2" s="18"/>
      <c r="NGE2" s="18"/>
      <c r="NGF2" s="18"/>
      <c r="NGG2" s="18"/>
      <c r="NGH2" s="18"/>
      <c r="NGI2" s="18"/>
      <c r="NGJ2" s="18"/>
      <c r="NGK2" s="18"/>
      <c r="NGL2" s="18"/>
      <c r="NGM2" s="18"/>
      <c r="NGN2" s="18"/>
      <c r="NGO2" s="18"/>
      <c r="NGP2" s="18"/>
      <c r="NGQ2" s="18"/>
      <c r="NGR2" s="18"/>
      <c r="NGS2" s="18"/>
      <c r="NGT2" s="18"/>
      <c r="NGU2" s="18"/>
      <c r="NGV2" s="18"/>
      <c r="NGW2" s="18"/>
      <c r="NGX2" s="18"/>
      <c r="NGY2" s="18"/>
      <c r="NGZ2" s="18"/>
      <c r="NHA2" s="18"/>
      <c r="NHB2" s="18"/>
      <c r="NHC2" s="18"/>
      <c r="NHD2" s="18"/>
      <c r="NHE2" s="18"/>
      <c r="NHF2" s="18"/>
      <c r="NHG2" s="18"/>
      <c r="NHH2" s="18"/>
      <c r="NHI2" s="18"/>
      <c r="NHJ2" s="18"/>
      <c r="NHK2" s="18"/>
      <c r="NHL2" s="18"/>
      <c r="NHM2" s="18"/>
      <c r="NHN2" s="18"/>
      <c r="NHO2" s="18"/>
      <c r="NHP2" s="18"/>
      <c r="NHQ2" s="18"/>
      <c r="NHR2" s="18"/>
      <c r="NHS2" s="18"/>
      <c r="NHT2" s="18"/>
      <c r="NHU2" s="18"/>
      <c r="NHV2" s="18"/>
      <c r="NHW2" s="18"/>
      <c r="NHX2" s="18"/>
      <c r="NHY2" s="18"/>
      <c r="NHZ2" s="18"/>
      <c r="NIA2" s="18"/>
      <c r="NIB2" s="18"/>
      <c r="NIC2" s="18"/>
      <c r="NID2" s="18"/>
      <c r="NIE2" s="18"/>
      <c r="NIF2" s="18"/>
      <c r="NIG2" s="18"/>
      <c r="NIH2" s="18"/>
      <c r="NII2" s="18"/>
      <c r="NIJ2" s="18"/>
      <c r="NIK2" s="18"/>
      <c r="NIL2" s="18"/>
      <c r="NIM2" s="18"/>
      <c r="NIN2" s="18"/>
      <c r="NIO2" s="18"/>
      <c r="NIP2" s="18"/>
      <c r="NIQ2" s="18"/>
      <c r="NIR2" s="18"/>
      <c r="NIS2" s="18"/>
      <c r="NIT2" s="18"/>
      <c r="NIU2" s="18"/>
      <c r="NIV2" s="18"/>
      <c r="NIW2" s="18"/>
      <c r="NIX2" s="18"/>
      <c r="NIY2" s="18"/>
      <c r="NIZ2" s="18"/>
      <c r="NJA2" s="18"/>
      <c r="NJB2" s="18"/>
      <c r="NJC2" s="18"/>
      <c r="NJD2" s="18"/>
      <c r="NJE2" s="18"/>
      <c r="NJF2" s="18"/>
      <c r="NJG2" s="18"/>
      <c r="NJH2" s="18"/>
      <c r="NJI2" s="18"/>
      <c r="NJJ2" s="18"/>
      <c r="NJK2" s="18"/>
      <c r="NJL2" s="18"/>
      <c r="NJM2" s="18"/>
      <c r="NJN2" s="18"/>
      <c r="NJO2" s="18"/>
      <c r="NJP2" s="18"/>
      <c r="NJQ2" s="18"/>
      <c r="NJR2" s="18"/>
      <c r="NJS2" s="18"/>
      <c r="NJT2" s="18"/>
      <c r="NJU2" s="18"/>
      <c r="NJV2" s="18"/>
      <c r="NJW2" s="18"/>
      <c r="NJX2" s="18"/>
      <c r="NJY2" s="18"/>
      <c r="NJZ2" s="18"/>
      <c r="NKA2" s="18"/>
      <c r="NKB2" s="18"/>
      <c r="NKC2" s="18"/>
      <c r="NKD2" s="18"/>
      <c r="NKE2" s="18"/>
      <c r="NKF2" s="18"/>
      <c r="NKG2" s="18"/>
      <c r="NKH2" s="18"/>
      <c r="NKI2" s="18"/>
      <c r="NKJ2" s="18"/>
      <c r="NKK2" s="18"/>
      <c r="NKL2" s="18"/>
      <c r="NKM2" s="18"/>
      <c r="NKN2" s="18"/>
      <c r="NKO2" s="18"/>
      <c r="NKP2" s="18"/>
      <c r="NKQ2" s="18"/>
      <c r="NKR2" s="18"/>
      <c r="NKS2" s="18"/>
      <c r="NKT2" s="18"/>
      <c r="NKU2" s="18"/>
      <c r="NKV2" s="18"/>
      <c r="NKW2" s="18"/>
      <c r="NKX2" s="18"/>
      <c r="NKY2" s="18"/>
      <c r="NKZ2" s="18"/>
      <c r="NLA2" s="18"/>
      <c r="NLB2" s="18"/>
      <c r="NLC2" s="18"/>
      <c r="NLD2" s="18"/>
      <c r="NLE2" s="18"/>
      <c r="NLF2" s="18"/>
      <c r="NLG2" s="18"/>
      <c r="NLH2" s="18"/>
      <c r="NLI2" s="18"/>
      <c r="NLJ2" s="18"/>
      <c r="NLK2" s="18"/>
      <c r="NLL2" s="18"/>
      <c r="NLM2" s="18"/>
      <c r="NLN2" s="18"/>
      <c r="NLO2" s="18"/>
      <c r="NLP2" s="18"/>
      <c r="NLQ2" s="18"/>
      <c r="NLR2" s="18"/>
      <c r="NLS2" s="18"/>
      <c r="NLT2" s="18"/>
      <c r="NLU2" s="18"/>
      <c r="NLV2" s="18"/>
      <c r="NLW2" s="18"/>
      <c r="NLX2" s="18"/>
      <c r="NLY2" s="18"/>
      <c r="NLZ2" s="18"/>
      <c r="NMA2" s="18"/>
      <c r="NMB2" s="18"/>
      <c r="NMC2" s="18"/>
      <c r="NMD2" s="18"/>
      <c r="NME2" s="18"/>
      <c r="NMF2" s="18"/>
      <c r="NMG2" s="18"/>
      <c r="NMH2" s="18"/>
      <c r="NMI2" s="18"/>
      <c r="NMJ2" s="18"/>
      <c r="NMK2" s="18"/>
      <c r="NML2" s="18"/>
      <c r="NMM2" s="18"/>
      <c r="NMN2" s="18"/>
      <c r="NMO2" s="18"/>
      <c r="NMP2" s="18"/>
      <c r="NMQ2" s="18"/>
      <c r="NMR2" s="18"/>
      <c r="NMS2" s="18"/>
      <c r="NMT2" s="18"/>
      <c r="NMU2" s="18"/>
      <c r="NMV2" s="18"/>
      <c r="NMW2" s="18"/>
      <c r="NMX2" s="18"/>
      <c r="NMY2" s="18"/>
      <c r="NMZ2" s="18"/>
      <c r="NNA2" s="18"/>
      <c r="NNB2" s="18"/>
      <c r="NNC2" s="18"/>
      <c r="NND2" s="18"/>
      <c r="NNE2" s="18"/>
      <c r="NNF2" s="18"/>
      <c r="NNG2" s="18"/>
      <c r="NNH2" s="18"/>
      <c r="NNI2" s="18"/>
      <c r="NNJ2" s="18"/>
      <c r="NNK2" s="18"/>
      <c r="NNL2" s="18"/>
      <c r="NNM2" s="18"/>
      <c r="NNN2" s="18"/>
      <c r="NNO2" s="18"/>
      <c r="NNP2" s="18"/>
      <c r="NNQ2" s="18"/>
      <c r="NNR2" s="18"/>
      <c r="NNS2" s="18"/>
      <c r="NNT2" s="18"/>
      <c r="NNU2" s="18"/>
      <c r="NNV2" s="18"/>
      <c r="NNW2" s="18"/>
      <c r="NNX2" s="18"/>
      <c r="NNY2" s="18"/>
      <c r="NNZ2" s="18"/>
      <c r="NOA2" s="18"/>
      <c r="NOB2" s="18"/>
      <c r="NOC2" s="18"/>
      <c r="NOD2" s="18"/>
      <c r="NOE2" s="18"/>
      <c r="NOF2" s="18"/>
      <c r="NOG2" s="18"/>
      <c r="NOH2" s="18"/>
      <c r="NOI2" s="18"/>
      <c r="NOJ2" s="18"/>
      <c r="NOK2" s="18"/>
      <c r="NOL2" s="18"/>
      <c r="NOM2" s="18"/>
      <c r="NON2" s="18"/>
      <c r="NOO2" s="18"/>
      <c r="NOP2" s="18"/>
      <c r="NOQ2" s="18"/>
      <c r="NOR2" s="18"/>
      <c r="NOS2" s="18"/>
      <c r="NOT2" s="18"/>
      <c r="NOU2" s="18"/>
      <c r="NOV2" s="18"/>
      <c r="NOW2" s="18"/>
      <c r="NOX2" s="18"/>
      <c r="NOY2" s="18"/>
      <c r="NOZ2" s="18"/>
      <c r="NPA2" s="18"/>
      <c r="NPB2" s="18"/>
      <c r="NPC2" s="18"/>
      <c r="NPD2" s="18"/>
      <c r="NPE2" s="18"/>
      <c r="NPF2" s="18"/>
      <c r="NPG2" s="18"/>
      <c r="NPH2" s="18"/>
      <c r="NPI2" s="18"/>
      <c r="NPJ2" s="18"/>
      <c r="NPK2" s="18"/>
      <c r="NPL2" s="18"/>
      <c r="NPM2" s="18"/>
      <c r="NPN2" s="18"/>
      <c r="NPO2" s="18"/>
      <c r="NPP2" s="18"/>
      <c r="NPQ2" s="18"/>
      <c r="NPR2" s="18"/>
      <c r="NPS2" s="18"/>
      <c r="NPT2" s="18"/>
      <c r="NPU2" s="18"/>
      <c r="NPV2" s="18"/>
      <c r="NPW2" s="18"/>
      <c r="NPX2" s="18"/>
      <c r="NPY2" s="18"/>
      <c r="NPZ2" s="18"/>
      <c r="NQA2" s="18"/>
      <c r="NQB2" s="18"/>
      <c r="NQC2" s="18"/>
      <c r="NQD2" s="18"/>
      <c r="NQE2" s="18"/>
      <c r="NQF2" s="18"/>
      <c r="NQG2" s="18"/>
      <c r="NQH2" s="18"/>
      <c r="NQI2" s="18"/>
      <c r="NQJ2" s="18"/>
      <c r="NQK2" s="18"/>
      <c r="NQL2" s="18"/>
      <c r="NQM2" s="18"/>
      <c r="NQN2" s="18"/>
      <c r="NQO2" s="18"/>
      <c r="NQP2" s="18"/>
      <c r="NQQ2" s="18"/>
      <c r="NQR2" s="18"/>
      <c r="NQS2" s="18"/>
      <c r="NQT2" s="18"/>
      <c r="NQU2" s="18"/>
      <c r="NQV2" s="18"/>
      <c r="NQW2" s="18"/>
      <c r="NQX2" s="18"/>
      <c r="NQY2" s="18"/>
      <c r="NQZ2" s="18"/>
      <c r="NRA2" s="18"/>
      <c r="NRB2" s="18"/>
      <c r="NRC2" s="18"/>
      <c r="NRD2" s="18"/>
      <c r="NRE2" s="18"/>
      <c r="NRF2" s="18"/>
      <c r="NRG2" s="18"/>
      <c r="NRH2" s="18"/>
      <c r="NRI2" s="18"/>
      <c r="NRJ2" s="18"/>
      <c r="NRK2" s="18"/>
      <c r="NRL2" s="18"/>
      <c r="NRM2" s="18"/>
      <c r="NRN2" s="18"/>
      <c r="NRO2" s="18"/>
      <c r="NRP2" s="18"/>
      <c r="NRQ2" s="18"/>
      <c r="NRR2" s="18"/>
      <c r="NRS2" s="18"/>
      <c r="NRT2" s="18"/>
      <c r="NRU2" s="18"/>
      <c r="NRV2" s="18"/>
      <c r="NRW2" s="18"/>
      <c r="NRX2" s="18"/>
      <c r="NRY2" s="18"/>
      <c r="NRZ2" s="18"/>
      <c r="NSA2" s="18"/>
      <c r="NSB2" s="18"/>
      <c r="NSC2" s="18"/>
      <c r="NSD2" s="18"/>
      <c r="NSE2" s="18"/>
      <c r="NSF2" s="18"/>
      <c r="NSG2" s="18"/>
      <c r="NSH2" s="18"/>
      <c r="NSI2" s="18"/>
      <c r="NSJ2" s="18"/>
      <c r="NSK2" s="18"/>
      <c r="NSL2" s="18"/>
      <c r="NSM2" s="18"/>
      <c r="NSN2" s="18"/>
      <c r="NSO2" s="18"/>
      <c r="NSP2" s="18"/>
      <c r="NSQ2" s="18"/>
      <c r="NSR2" s="18"/>
      <c r="NSS2" s="18"/>
      <c r="NST2" s="18"/>
      <c r="NSU2" s="18"/>
      <c r="NSV2" s="18"/>
      <c r="NSW2" s="18"/>
      <c r="NSX2" s="18"/>
      <c r="NSY2" s="18"/>
      <c r="NSZ2" s="18"/>
      <c r="NTA2" s="18"/>
      <c r="NTB2" s="18"/>
      <c r="NTC2" s="18"/>
      <c r="NTD2" s="18"/>
      <c r="NTE2" s="18"/>
      <c r="NTF2" s="18"/>
      <c r="NTG2" s="18"/>
      <c r="NTH2" s="18"/>
      <c r="NTI2" s="18"/>
      <c r="NTJ2" s="18"/>
      <c r="NTK2" s="18"/>
      <c r="NTL2" s="18"/>
      <c r="NTM2" s="18"/>
      <c r="NTN2" s="18"/>
      <c r="NTO2" s="18"/>
      <c r="NTP2" s="18"/>
      <c r="NTQ2" s="18"/>
      <c r="NTR2" s="18"/>
      <c r="NTS2" s="18"/>
      <c r="NTT2" s="18"/>
      <c r="NTU2" s="18"/>
      <c r="NTV2" s="18"/>
      <c r="NTW2" s="18"/>
      <c r="NTX2" s="18"/>
      <c r="NTY2" s="18"/>
      <c r="NTZ2" s="18"/>
      <c r="NUA2" s="18"/>
      <c r="NUB2" s="18"/>
      <c r="NUC2" s="18"/>
      <c r="NUD2" s="18"/>
      <c r="NUE2" s="18"/>
      <c r="NUF2" s="18"/>
      <c r="NUG2" s="18"/>
      <c r="NUH2" s="18"/>
      <c r="NUI2" s="18"/>
      <c r="NUJ2" s="18"/>
      <c r="NUK2" s="18"/>
      <c r="NUL2" s="18"/>
      <c r="NUM2" s="18"/>
      <c r="NUN2" s="18"/>
      <c r="NUO2" s="18"/>
      <c r="NUP2" s="18"/>
      <c r="NUQ2" s="18"/>
      <c r="NUR2" s="18"/>
      <c r="NUS2" s="18"/>
      <c r="NUT2" s="18"/>
      <c r="NUU2" s="18"/>
      <c r="NUV2" s="18"/>
      <c r="NUW2" s="18"/>
      <c r="NUX2" s="18"/>
      <c r="NUY2" s="18"/>
      <c r="NUZ2" s="18"/>
      <c r="NVA2" s="18"/>
      <c r="NVB2" s="18"/>
      <c r="NVC2" s="18"/>
      <c r="NVD2" s="18"/>
      <c r="NVE2" s="18"/>
      <c r="NVF2" s="18"/>
      <c r="NVG2" s="18"/>
      <c r="NVH2" s="18"/>
      <c r="NVI2" s="18"/>
      <c r="NVJ2" s="18"/>
      <c r="NVK2" s="18"/>
      <c r="NVL2" s="18"/>
      <c r="NVM2" s="18"/>
      <c r="NVN2" s="18"/>
      <c r="NVO2" s="18"/>
      <c r="NVP2" s="18"/>
      <c r="NVQ2" s="18"/>
      <c r="NVR2" s="18"/>
      <c r="NVS2" s="18"/>
      <c r="NVT2" s="18"/>
      <c r="NVU2" s="18"/>
      <c r="NVV2" s="18"/>
      <c r="NVW2" s="18"/>
      <c r="NVX2" s="18"/>
      <c r="NVY2" s="18"/>
      <c r="NVZ2" s="18"/>
      <c r="NWA2" s="18"/>
      <c r="NWB2" s="18"/>
      <c r="NWC2" s="18"/>
      <c r="NWD2" s="18"/>
      <c r="NWE2" s="18"/>
      <c r="NWF2" s="18"/>
      <c r="NWG2" s="18"/>
      <c r="NWH2" s="18"/>
      <c r="NWI2" s="18"/>
      <c r="NWJ2" s="18"/>
      <c r="NWK2" s="18"/>
      <c r="NWL2" s="18"/>
      <c r="NWM2" s="18"/>
      <c r="NWN2" s="18"/>
      <c r="NWO2" s="18"/>
      <c r="NWP2" s="18"/>
      <c r="NWQ2" s="18"/>
      <c r="NWR2" s="18"/>
      <c r="NWS2" s="18"/>
      <c r="NWT2" s="18"/>
      <c r="NWU2" s="18"/>
      <c r="NWV2" s="18"/>
      <c r="NWW2" s="18"/>
      <c r="NWX2" s="18"/>
      <c r="NWY2" s="18"/>
      <c r="NWZ2" s="18"/>
      <c r="NXA2" s="18"/>
      <c r="NXB2" s="18"/>
      <c r="NXC2" s="18"/>
      <c r="NXD2" s="18"/>
      <c r="NXE2" s="18"/>
      <c r="NXF2" s="18"/>
      <c r="NXG2" s="18"/>
      <c r="NXH2" s="18"/>
      <c r="NXI2" s="18"/>
      <c r="NXJ2" s="18"/>
      <c r="NXK2" s="18"/>
      <c r="NXL2" s="18"/>
      <c r="NXM2" s="18"/>
      <c r="NXN2" s="18"/>
      <c r="NXO2" s="18"/>
      <c r="NXP2" s="18"/>
      <c r="NXQ2" s="18"/>
      <c r="NXR2" s="18"/>
      <c r="NXS2" s="18"/>
      <c r="NXT2" s="18"/>
      <c r="NXU2" s="18"/>
      <c r="NXV2" s="18"/>
      <c r="NXW2" s="18"/>
      <c r="NXX2" s="18"/>
      <c r="NXY2" s="18"/>
      <c r="NXZ2" s="18"/>
      <c r="NYA2" s="18"/>
      <c r="NYB2" s="18"/>
      <c r="NYC2" s="18"/>
      <c r="NYD2" s="18"/>
      <c r="NYE2" s="18"/>
      <c r="NYF2" s="18"/>
      <c r="NYG2" s="18"/>
      <c r="NYH2" s="18"/>
      <c r="NYI2" s="18"/>
      <c r="NYJ2" s="18"/>
      <c r="NYK2" s="18"/>
      <c r="NYL2" s="18"/>
      <c r="NYM2" s="18"/>
      <c r="NYN2" s="18"/>
      <c r="NYO2" s="18"/>
      <c r="NYP2" s="18"/>
      <c r="NYQ2" s="18"/>
      <c r="NYR2" s="18"/>
      <c r="NYS2" s="18"/>
      <c r="NYT2" s="18"/>
      <c r="NYU2" s="18"/>
      <c r="NYV2" s="18"/>
      <c r="NYW2" s="18"/>
      <c r="NYX2" s="18"/>
      <c r="NYY2" s="18"/>
      <c r="NYZ2" s="18"/>
      <c r="NZA2" s="18"/>
      <c r="NZB2" s="18"/>
      <c r="NZC2" s="18"/>
      <c r="NZD2" s="18"/>
      <c r="NZE2" s="18"/>
      <c r="NZF2" s="18"/>
      <c r="NZG2" s="18"/>
      <c r="NZH2" s="18"/>
      <c r="NZI2" s="18"/>
      <c r="NZJ2" s="18"/>
      <c r="NZK2" s="18"/>
      <c r="NZL2" s="18"/>
      <c r="NZM2" s="18"/>
      <c r="NZN2" s="18"/>
      <c r="NZO2" s="18"/>
      <c r="NZP2" s="18"/>
      <c r="NZQ2" s="18"/>
      <c r="NZR2" s="18"/>
      <c r="NZS2" s="18"/>
      <c r="NZT2" s="18"/>
      <c r="NZU2" s="18"/>
      <c r="NZV2" s="18"/>
      <c r="NZW2" s="18"/>
      <c r="NZX2" s="18"/>
      <c r="NZY2" s="18"/>
      <c r="NZZ2" s="18"/>
      <c r="OAA2" s="18"/>
      <c r="OAB2" s="18"/>
      <c r="OAC2" s="18"/>
      <c r="OAD2" s="18"/>
      <c r="OAE2" s="18"/>
      <c r="OAF2" s="18"/>
      <c r="OAG2" s="18"/>
      <c r="OAH2" s="18"/>
      <c r="OAI2" s="18"/>
      <c r="OAJ2" s="18"/>
      <c r="OAK2" s="18"/>
      <c r="OAL2" s="18"/>
      <c r="OAM2" s="18"/>
      <c r="OAN2" s="18"/>
      <c r="OAO2" s="18"/>
      <c r="OAP2" s="18"/>
      <c r="OAQ2" s="18"/>
      <c r="OAR2" s="18"/>
      <c r="OAS2" s="18"/>
      <c r="OAT2" s="18"/>
      <c r="OAU2" s="18"/>
      <c r="OAV2" s="18"/>
      <c r="OAW2" s="18"/>
      <c r="OAX2" s="18"/>
      <c r="OAY2" s="18"/>
      <c r="OAZ2" s="18"/>
      <c r="OBA2" s="18"/>
      <c r="OBB2" s="18"/>
      <c r="OBC2" s="18"/>
      <c r="OBD2" s="18"/>
      <c r="OBE2" s="18"/>
      <c r="OBF2" s="18"/>
      <c r="OBG2" s="18"/>
      <c r="OBH2" s="18"/>
      <c r="OBI2" s="18"/>
      <c r="OBJ2" s="18"/>
      <c r="OBK2" s="18"/>
      <c r="OBL2" s="18"/>
      <c r="OBM2" s="18"/>
      <c r="OBN2" s="18"/>
      <c r="OBO2" s="18"/>
      <c r="OBP2" s="18"/>
      <c r="OBQ2" s="18"/>
      <c r="OBR2" s="18"/>
      <c r="OBS2" s="18"/>
      <c r="OBT2" s="18"/>
      <c r="OBU2" s="18"/>
      <c r="OBV2" s="18"/>
      <c r="OBW2" s="18"/>
      <c r="OBX2" s="18"/>
      <c r="OBY2" s="18"/>
      <c r="OBZ2" s="18"/>
      <c r="OCA2" s="18"/>
      <c r="OCB2" s="18"/>
      <c r="OCC2" s="18"/>
      <c r="OCD2" s="18"/>
      <c r="OCE2" s="18"/>
      <c r="OCF2" s="18"/>
      <c r="OCG2" s="18"/>
      <c r="OCH2" s="18"/>
      <c r="OCI2" s="18"/>
      <c r="OCJ2" s="18"/>
      <c r="OCK2" s="18"/>
      <c r="OCL2" s="18"/>
      <c r="OCM2" s="18"/>
      <c r="OCN2" s="18"/>
      <c r="OCO2" s="18"/>
      <c r="OCP2" s="18"/>
      <c r="OCQ2" s="18"/>
      <c r="OCR2" s="18"/>
      <c r="OCS2" s="18"/>
      <c r="OCT2" s="18"/>
      <c r="OCU2" s="18"/>
      <c r="OCV2" s="18"/>
      <c r="OCW2" s="18"/>
      <c r="OCX2" s="18"/>
      <c r="OCY2" s="18"/>
      <c r="OCZ2" s="18"/>
      <c r="ODA2" s="18"/>
      <c r="ODB2" s="18"/>
      <c r="ODC2" s="18"/>
      <c r="ODD2" s="18"/>
      <c r="ODE2" s="18"/>
      <c r="ODF2" s="18"/>
      <c r="ODG2" s="18"/>
      <c r="ODH2" s="18"/>
      <c r="ODI2" s="18"/>
      <c r="ODJ2" s="18"/>
      <c r="ODK2" s="18"/>
      <c r="ODL2" s="18"/>
      <c r="ODM2" s="18"/>
      <c r="ODN2" s="18"/>
      <c r="ODO2" s="18"/>
      <c r="ODP2" s="18"/>
      <c r="ODQ2" s="18"/>
      <c r="ODR2" s="18"/>
      <c r="ODS2" s="18"/>
      <c r="ODT2" s="18"/>
      <c r="ODU2" s="18"/>
      <c r="ODV2" s="18"/>
      <c r="ODW2" s="18"/>
      <c r="ODX2" s="18"/>
      <c r="ODY2" s="18"/>
      <c r="ODZ2" s="18"/>
      <c r="OEA2" s="18"/>
      <c r="OEB2" s="18"/>
      <c r="OEC2" s="18"/>
      <c r="OED2" s="18"/>
      <c r="OEE2" s="18"/>
      <c r="OEF2" s="18"/>
      <c r="OEG2" s="18"/>
      <c r="OEH2" s="18"/>
      <c r="OEI2" s="18"/>
      <c r="OEJ2" s="18"/>
      <c r="OEK2" s="18"/>
      <c r="OEL2" s="18"/>
      <c r="OEM2" s="18"/>
      <c r="OEN2" s="18"/>
      <c r="OEO2" s="18"/>
      <c r="OEP2" s="18"/>
      <c r="OEQ2" s="18"/>
      <c r="OER2" s="18"/>
      <c r="OES2" s="18"/>
      <c r="OET2" s="18"/>
      <c r="OEU2" s="18"/>
      <c r="OEV2" s="18"/>
      <c r="OEW2" s="18"/>
      <c r="OEX2" s="18"/>
      <c r="OEY2" s="18"/>
      <c r="OEZ2" s="18"/>
      <c r="OFA2" s="18"/>
      <c r="OFB2" s="18"/>
      <c r="OFC2" s="18"/>
      <c r="OFD2" s="18"/>
      <c r="OFE2" s="18"/>
      <c r="OFF2" s="18"/>
      <c r="OFG2" s="18"/>
      <c r="OFH2" s="18"/>
      <c r="OFI2" s="18"/>
      <c r="OFJ2" s="18"/>
      <c r="OFK2" s="18"/>
      <c r="OFL2" s="18"/>
      <c r="OFM2" s="18"/>
      <c r="OFN2" s="18"/>
      <c r="OFO2" s="18"/>
      <c r="OFP2" s="18"/>
      <c r="OFQ2" s="18"/>
      <c r="OFR2" s="18"/>
      <c r="OFS2" s="18"/>
      <c r="OFT2" s="18"/>
      <c r="OFU2" s="18"/>
      <c r="OFV2" s="18"/>
      <c r="OFW2" s="18"/>
      <c r="OFX2" s="18"/>
      <c r="OFY2" s="18"/>
      <c r="OFZ2" s="18"/>
      <c r="OGA2" s="18"/>
      <c r="OGB2" s="18"/>
      <c r="OGC2" s="18"/>
      <c r="OGD2" s="18"/>
      <c r="OGE2" s="18"/>
      <c r="OGF2" s="18"/>
      <c r="OGG2" s="18"/>
      <c r="OGH2" s="18"/>
      <c r="OGI2" s="18"/>
      <c r="OGJ2" s="18"/>
      <c r="OGK2" s="18"/>
      <c r="OGL2" s="18"/>
      <c r="OGM2" s="18"/>
      <c r="OGN2" s="18"/>
      <c r="OGO2" s="18"/>
      <c r="OGP2" s="18"/>
      <c r="OGQ2" s="18"/>
      <c r="OGR2" s="18"/>
      <c r="OGS2" s="18"/>
      <c r="OGT2" s="18"/>
      <c r="OGU2" s="18"/>
      <c r="OGV2" s="18"/>
      <c r="OGW2" s="18"/>
      <c r="OGX2" s="18"/>
      <c r="OGY2" s="18"/>
      <c r="OGZ2" s="18"/>
      <c r="OHA2" s="18"/>
      <c r="OHB2" s="18"/>
      <c r="OHC2" s="18"/>
      <c r="OHD2" s="18"/>
      <c r="OHE2" s="18"/>
      <c r="OHF2" s="18"/>
      <c r="OHG2" s="18"/>
      <c r="OHH2" s="18"/>
      <c r="OHI2" s="18"/>
      <c r="OHJ2" s="18"/>
      <c r="OHK2" s="18"/>
      <c r="OHL2" s="18"/>
      <c r="OHM2" s="18"/>
      <c r="OHN2" s="18"/>
      <c r="OHO2" s="18"/>
      <c r="OHP2" s="18"/>
      <c r="OHQ2" s="18"/>
      <c r="OHR2" s="18"/>
      <c r="OHS2" s="18"/>
      <c r="OHT2" s="18"/>
      <c r="OHU2" s="18"/>
      <c r="OHV2" s="18"/>
      <c r="OHW2" s="18"/>
      <c r="OHX2" s="18"/>
      <c r="OHY2" s="18"/>
      <c r="OHZ2" s="18"/>
      <c r="OIA2" s="18"/>
      <c r="OIB2" s="18"/>
      <c r="OIC2" s="18"/>
      <c r="OID2" s="18"/>
      <c r="OIE2" s="18"/>
      <c r="OIF2" s="18"/>
      <c r="OIG2" s="18"/>
      <c r="OIH2" s="18"/>
      <c r="OII2" s="18"/>
      <c r="OIJ2" s="18"/>
      <c r="OIK2" s="18"/>
      <c r="OIL2" s="18"/>
      <c r="OIM2" s="18"/>
      <c r="OIN2" s="18"/>
      <c r="OIO2" s="18"/>
      <c r="OIP2" s="18"/>
      <c r="OIQ2" s="18"/>
      <c r="OIR2" s="18"/>
      <c r="OIS2" s="18"/>
      <c r="OIT2" s="18"/>
      <c r="OIU2" s="18"/>
      <c r="OIV2" s="18"/>
      <c r="OIW2" s="18"/>
      <c r="OIX2" s="18"/>
      <c r="OIY2" s="18"/>
      <c r="OIZ2" s="18"/>
      <c r="OJA2" s="18"/>
      <c r="OJB2" s="18"/>
      <c r="OJC2" s="18"/>
      <c r="OJD2" s="18"/>
      <c r="OJE2" s="18"/>
      <c r="OJF2" s="18"/>
      <c r="OJG2" s="18"/>
      <c r="OJH2" s="18"/>
      <c r="OJI2" s="18"/>
      <c r="OJJ2" s="18"/>
      <c r="OJK2" s="18"/>
      <c r="OJL2" s="18"/>
      <c r="OJM2" s="18"/>
      <c r="OJN2" s="18"/>
      <c r="OJO2" s="18"/>
      <c r="OJP2" s="18"/>
      <c r="OJQ2" s="18"/>
      <c r="OJR2" s="18"/>
      <c r="OJS2" s="18"/>
      <c r="OJT2" s="18"/>
      <c r="OJU2" s="18"/>
      <c r="OJV2" s="18"/>
      <c r="OJW2" s="18"/>
      <c r="OJX2" s="18"/>
      <c r="OJY2" s="18"/>
      <c r="OJZ2" s="18"/>
      <c r="OKA2" s="18"/>
      <c r="OKB2" s="18"/>
      <c r="OKC2" s="18"/>
      <c r="OKD2" s="18"/>
      <c r="OKE2" s="18"/>
      <c r="OKF2" s="18"/>
      <c r="OKG2" s="18"/>
      <c r="OKH2" s="18"/>
      <c r="OKI2" s="18"/>
      <c r="OKJ2" s="18"/>
      <c r="OKK2" s="18"/>
      <c r="OKL2" s="18"/>
      <c r="OKM2" s="18"/>
      <c r="OKN2" s="18"/>
      <c r="OKO2" s="18"/>
      <c r="OKP2" s="18"/>
      <c r="OKQ2" s="18"/>
      <c r="OKR2" s="18"/>
      <c r="OKS2" s="18"/>
      <c r="OKT2" s="18"/>
      <c r="OKU2" s="18"/>
      <c r="OKV2" s="18"/>
      <c r="OKW2" s="18"/>
      <c r="OKX2" s="18"/>
      <c r="OKY2" s="18"/>
      <c r="OKZ2" s="18"/>
      <c r="OLA2" s="18"/>
      <c r="OLB2" s="18"/>
      <c r="OLC2" s="18"/>
      <c r="OLD2" s="18"/>
      <c r="OLE2" s="18"/>
      <c r="OLF2" s="18"/>
      <c r="OLG2" s="18"/>
      <c r="OLH2" s="18"/>
      <c r="OLI2" s="18"/>
      <c r="OLJ2" s="18"/>
      <c r="OLK2" s="18"/>
      <c r="OLL2" s="18"/>
      <c r="OLM2" s="18"/>
      <c r="OLN2" s="18"/>
      <c r="OLO2" s="18"/>
      <c r="OLP2" s="18"/>
      <c r="OLQ2" s="18"/>
      <c r="OLR2" s="18"/>
      <c r="OLS2" s="18"/>
      <c r="OLT2" s="18"/>
      <c r="OLU2" s="18"/>
      <c r="OLV2" s="18"/>
      <c r="OLW2" s="18"/>
      <c r="OLX2" s="18"/>
      <c r="OLY2" s="18"/>
      <c r="OLZ2" s="18"/>
      <c r="OMA2" s="18"/>
      <c r="OMB2" s="18"/>
      <c r="OMC2" s="18"/>
      <c r="OMD2" s="18"/>
      <c r="OME2" s="18"/>
      <c r="OMF2" s="18"/>
      <c r="OMG2" s="18"/>
      <c r="OMH2" s="18"/>
      <c r="OMI2" s="18"/>
      <c r="OMJ2" s="18"/>
      <c r="OMK2" s="18"/>
      <c r="OML2" s="18"/>
      <c r="OMM2" s="18"/>
      <c r="OMN2" s="18"/>
      <c r="OMO2" s="18"/>
      <c r="OMP2" s="18"/>
      <c r="OMQ2" s="18"/>
      <c r="OMR2" s="18"/>
      <c r="OMS2" s="18"/>
      <c r="OMT2" s="18"/>
      <c r="OMU2" s="18"/>
      <c r="OMV2" s="18"/>
      <c r="OMW2" s="18"/>
      <c r="OMX2" s="18"/>
      <c r="OMY2" s="18"/>
      <c r="OMZ2" s="18"/>
      <c r="ONA2" s="18"/>
      <c r="ONB2" s="18"/>
      <c r="ONC2" s="18"/>
      <c r="OND2" s="18"/>
      <c r="ONE2" s="18"/>
      <c r="ONF2" s="18"/>
      <c r="ONG2" s="18"/>
      <c r="ONH2" s="18"/>
      <c r="ONI2" s="18"/>
      <c r="ONJ2" s="18"/>
      <c r="ONK2" s="18"/>
      <c r="ONL2" s="18"/>
      <c r="ONM2" s="18"/>
      <c r="ONN2" s="18"/>
      <c r="ONO2" s="18"/>
      <c r="ONP2" s="18"/>
      <c r="ONQ2" s="18"/>
      <c r="ONR2" s="18"/>
      <c r="ONS2" s="18"/>
      <c r="ONT2" s="18"/>
      <c r="ONU2" s="18"/>
      <c r="ONV2" s="18"/>
      <c r="ONW2" s="18"/>
      <c r="ONX2" s="18"/>
      <c r="ONY2" s="18"/>
      <c r="ONZ2" s="18"/>
      <c r="OOA2" s="18"/>
      <c r="OOB2" s="18"/>
      <c r="OOC2" s="18"/>
      <c r="OOD2" s="18"/>
      <c r="OOE2" s="18"/>
      <c r="OOF2" s="18"/>
      <c r="OOG2" s="18"/>
      <c r="OOH2" s="18"/>
      <c r="OOI2" s="18"/>
      <c r="OOJ2" s="18"/>
      <c r="OOK2" s="18"/>
      <c r="OOL2" s="18"/>
      <c r="OOM2" s="18"/>
      <c r="OON2" s="18"/>
      <c r="OOO2" s="18"/>
      <c r="OOP2" s="18"/>
      <c r="OOQ2" s="18"/>
      <c r="OOR2" s="18"/>
      <c r="OOS2" s="18"/>
      <c r="OOT2" s="18"/>
      <c r="OOU2" s="18"/>
      <c r="OOV2" s="18"/>
      <c r="OOW2" s="18"/>
      <c r="OOX2" s="18"/>
      <c r="OOY2" s="18"/>
      <c r="OOZ2" s="18"/>
      <c r="OPA2" s="18"/>
      <c r="OPB2" s="18"/>
      <c r="OPC2" s="18"/>
      <c r="OPD2" s="18"/>
      <c r="OPE2" s="18"/>
      <c r="OPF2" s="18"/>
      <c r="OPG2" s="18"/>
      <c r="OPH2" s="18"/>
      <c r="OPI2" s="18"/>
      <c r="OPJ2" s="18"/>
      <c r="OPK2" s="18"/>
      <c r="OPL2" s="18"/>
      <c r="OPM2" s="18"/>
      <c r="OPN2" s="18"/>
      <c r="OPO2" s="18"/>
      <c r="OPP2" s="18"/>
      <c r="OPQ2" s="18"/>
      <c r="OPR2" s="18"/>
      <c r="OPS2" s="18"/>
      <c r="OPT2" s="18"/>
      <c r="OPU2" s="18"/>
      <c r="OPV2" s="18"/>
      <c r="OPW2" s="18"/>
      <c r="OPX2" s="18"/>
      <c r="OPY2" s="18"/>
      <c r="OPZ2" s="18"/>
      <c r="OQA2" s="18"/>
      <c r="OQB2" s="18"/>
      <c r="OQC2" s="18"/>
      <c r="OQD2" s="18"/>
      <c r="OQE2" s="18"/>
      <c r="OQF2" s="18"/>
      <c r="OQG2" s="18"/>
      <c r="OQH2" s="18"/>
      <c r="OQI2" s="18"/>
      <c r="OQJ2" s="18"/>
      <c r="OQK2" s="18"/>
      <c r="OQL2" s="18"/>
      <c r="OQM2" s="18"/>
      <c r="OQN2" s="18"/>
      <c r="OQO2" s="18"/>
      <c r="OQP2" s="18"/>
      <c r="OQQ2" s="18"/>
      <c r="OQR2" s="18"/>
      <c r="OQS2" s="18"/>
      <c r="OQT2" s="18"/>
      <c r="OQU2" s="18"/>
      <c r="OQV2" s="18"/>
      <c r="OQW2" s="18"/>
      <c r="OQX2" s="18"/>
      <c r="OQY2" s="18"/>
      <c r="OQZ2" s="18"/>
      <c r="ORA2" s="18"/>
      <c r="ORB2" s="18"/>
      <c r="ORC2" s="18"/>
      <c r="ORD2" s="18"/>
      <c r="ORE2" s="18"/>
      <c r="ORF2" s="18"/>
      <c r="ORG2" s="18"/>
      <c r="ORH2" s="18"/>
      <c r="ORI2" s="18"/>
      <c r="ORJ2" s="18"/>
      <c r="ORK2" s="18"/>
      <c r="ORL2" s="18"/>
      <c r="ORM2" s="18"/>
      <c r="ORN2" s="18"/>
      <c r="ORO2" s="18"/>
      <c r="ORP2" s="18"/>
      <c r="ORQ2" s="18"/>
      <c r="ORR2" s="18"/>
      <c r="ORS2" s="18"/>
      <c r="ORT2" s="18"/>
      <c r="ORU2" s="18"/>
      <c r="ORV2" s="18"/>
      <c r="ORW2" s="18"/>
      <c r="ORX2" s="18"/>
      <c r="ORY2" s="18"/>
      <c r="ORZ2" s="18"/>
      <c r="OSA2" s="18"/>
      <c r="OSB2" s="18"/>
      <c r="OSC2" s="18"/>
      <c r="OSD2" s="18"/>
      <c r="OSE2" s="18"/>
      <c r="OSF2" s="18"/>
      <c r="OSG2" s="18"/>
      <c r="OSH2" s="18"/>
      <c r="OSI2" s="18"/>
      <c r="OSJ2" s="18"/>
      <c r="OSK2" s="18"/>
      <c r="OSL2" s="18"/>
      <c r="OSM2" s="18"/>
      <c r="OSN2" s="18"/>
      <c r="OSO2" s="18"/>
      <c r="OSP2" s="18"/>
      <c r="OSQ2" s="18"/>
      <c r="OSR2" s="18"/>
      <c r="OSS2" s="18"/>
      <c r="OST2" s="18"/>
      <c r="OSU2" s="18"/>
      <c r="OSV2" s="18"/>
      <c r="OSW2" s="18"/>
      <c r="OSX2" s="18"/>
      <c r="OSY2" s="18"/>
      <c r="OSZ2" s="18"/>
      <c r="OTA2" s="18"/>
      <c r="OTB2" s="18"/>
      <c r="OTC2" s="18"/>
      <c r="OTD2" s="18"/>
      <c r="OTE2" s="18"/>
      <c r="OTF2" s="18"/>
      <c r="OTG2" s="18"/>
      <c r="OTH2" s="18"/>
      <c r="OTI2" s="18"/>
      <c r="OTJ2" s="18"/>
      <c r="OTK2" s="18"/>
      <c r="OTL2" s="18"/>
      <c r="OTM2" s="18"/>
      <c r="OTN2" s="18"/>
      <c r="OTO2" s="18"/>
      <c r="OTP2" s="18"/>
      <c r="OTQ2" s="18"/>
      <c r="OTR2" s="18"/>
      <c r="OTS2" s="18"/>
      <c r="OTT2" s="18"/>
      <c r="OTU2" s="18"/>
      <c r="OTV2" s="18"/>
      <c r="OTW2" s="18"/>
      <c r="OTX2" s="18"/>
      <c r="OTY2" s="18"/>
      <c r="OTZ2" s="18"/>
      <c r="OUA2" s="18"/>
      <c r="OUB2" s="18"/>
      <c r="OUC2" s="18"/>
      <c r="OUD2" s="18"/>
      <c r="OUE2" s="18"/>
      <c r="OUF2" s="18"/>
      <c r="OUG2" s="18"/>
      <c r="OUH2" s="18"/>
      <c r="OUI2" s="18"/>
      <c r="OUJ2" s="18"/>
      <c r="OUK2" s="18"/>
      <c r="OUL2" s="18"/>
      <c r="OUM2" s="18"/>
      <c r="OUN2" s="18"/>
      <c r="OUO2" s="18"/>
      <c r="OUP2" s="18"/>
      <c r="OUQ2" s="18"/>
      <c r="OUR2" s="18"/>
      <c r="OUS2" s="18"/>
      <c r="OUT2" s="18"/>
      <c r="OUU2" s="18"/>
      <c r="OUV2" s="18"/>
      <c r="OUW2" s="18"/>
      <c r="OUX2" s="18"/>
      <c r="OUY2" s="18"/>
      <c r="OUZ2" s="18"/>
      <c r="OVA2" s="18"/>
      <c r="OVB2" s="18"/>
      <c r="OVC2" s="18"/>
      <c r="OVD2" s="18"/>
      <c r="OVE2" s="18"/>
      <c r="OVF2" s="18"/>
      <c r="OVG2" s="18"/>
      <c r="OVH2" s="18"/>
      <c r="OVI2" s="18"/>
      <c r="OVJ2" s="18"/>
      <c r="OVK2" s="18"/>
      <c r="OVL2" s="18"/>
      <c r="OVM2" s="18"/>
      <c r="OVN2" s="18"/>
      <c r="OVO2" s="18"/>
      <c r="OVP2" s="18"/>
      <c r="OVQ2" s="18"/>
      <c r="OVR2" s="18"/>
      <c r="OVS2" s="18"/>
      <c r="OVT2" s="18"/>
      <c r="OVU2" s="18"/>
      <c r="OVV2" s="18"/>
      <c r="OVW2" s="18"/>
      <c r="OVX2" s="18"/>
      <c r="OVY2" s="18"/>
      <c r="OVZ2" s="18"/>
      <c r="OWA2" s="18"/>
      <c r="OWB2" s="18"/>
      <c r="OWC2" s="18"/>
      <c r="OWD2" s="18"/>
      <c r="OWE2" s="18"/>
      <c r="OWF2" s="18"/>
      <c r="OWG2" s="18"/>
      <c r="OWH2" s="18"/>
      <c r="OWI2" s="18"/>
      <c r="OWJ2" s="18"/>
      <c r="OWK2" s="18"/>
      <c r="OWL2" s="18"/>
      <c r="OWM2" s="18"/>
      <c r="OWN2" s="18"/>
      <c r="OWO2" s="18"/>
      <c r="OWP2" s="18"/>
      <c r="OWQ2" s="18"/>
      <c r="OWR2" s="18"/>
      <c r="OWS2" s="18"/>
      <c r="OWT2" s="18"/>
      <c r="OWU2" s="18"/>
      <c r="OWV2" s="18"/>
      <c r="OWW2" s="18"/>
      <c r="OWX2" s="18"/>
      <c r="OWY2" s="18"/>
      <c r="OWZ2" s="18"/>
      <c r="OXA2" s="18"/>
      <c r="OXB2" s="18"/>
      <c r="OXC2" s="18"/>
      <c r="OXD2" s="18"/>
      <c r="OXE2" s="18"/>
      <c r="OXF2" s="18"/>
      <c r="OXG2" s="18"/>
      <c r="OXH2" s="18"/>
      <c r="OXI2" s="18"/>
      <c r="OXJ2" s="18"/>
      <c r="OXK2" s="18"/>
      <c r="OXL2" s="18"/>
      <c r="OXM2" s="18"/>
      <c r="OXN2" s="18"/>
      <c r="OXO2" s="18"/>
      <c r="OXP2" s="18"/>
      <c r="OXQ2" s="18"/>
      <c r="OXR2" s="18"/>
      <c r="OXS2" s="18"/>
      <c r="OXT2" s="18"/>
      <c r="OXU2" s="18"/>
      <c r="OXV2" s="18"/>
      <c r="OXW2" s="18"/>
      <c r="OXX2" s="18"/>
      <c r="OXY2" s="18"/>
      <c r="OXZ2" s="18"/>
      <c r="OYA2" s="18"/>
      <c r="OYB2" s="18"/>
      <c r="OYC2" s="18"/>
      <c r="OYD2" s="18"/>
      <c r="OYE2" s="18"/>
      <c r="OYF2" s="18"/>
      <c r="OYG2" s="18"/>
      <c r="OYH2" s="18"/>
      <c r="OYI2" s="18"/>
      <c r="OYJ2" s="18"/>
      <c r="OYK2" s="18"/>
      <c r="OYL2" s="18"/>
      <c r="OYM2" s="18"/>
      <c r="OYN2" s="18"/>
      <c r="OYO2" s="18"/>
      <c r="OYP2" s="18"/>
      <c r="OYQ2" s="18"/>
      <c r="OYR2" s="18"/>
      <c r="OYS2" s="18"/>
      <c r="OYT2" s="18"/>
      <c r="OYU2" s="18"/>
      <c r="OYV2" s="18"/>
      <c r="OYW2" s="18"/>
      <c r="OYX2" s="18"/>
      <c r="OYY2" s="18"/>
      <c r="OYZ2" s="18"/>
      <c r="OZA2" s="18"/>
      <c r="OZB2" s="18"/>
      <c r="OZC2" s="18"/>
      <c r="OZD2" s="18"/>
      <c r="OZE2" s="18"/>
      <c r="OZF2" s="18"/>
      <c r="OZG2" s="18"/>
      <c r="OZH2" s="18"/>
      <c r="OZI2" s="18"/>
      <c r="OZJ2" s="18"/>
      <c r="OZK2" s="18"/>
      <c r="OZL2" s="18"/>
      <c r="OZM2" s="18"/>
      <c r="OZN2" s="18"/>
      <c r="OZO2" s="18"/>
      <c r="OZP2" s="18"/>
      <c r="OZQ2" s="18"/>
      <c r="OZR2" s="18"/>
      <c r="OZS2" s="18"/>
      <c r="OZT2" s="18"/>
      <c r="OZU2" s="18"/>
      <c r="OZV2" s="18"/>
      <c r="OZW2" s="18"/>
      <c r="OZX2" s="18"/>
      <c r="OZY2" s="18"/>
      <c r="OZZ2" s="18"/>
      <c r="PAA2" s="18"/>
      <c r="PAB2" s="18"/>
      <c r="PAC2" s="18"/>
      <c r="PAD2" s="18"/>
      <c r="PAE2" s="18"/>
      <c r="PAF2" s="18"/>
      <c r="PAG2" s="18"/>
      <c r="PAH2" s="18"/>
      <c r="PAI2" s="18"/>
      <c r="PAJ2" s="18"/>
      <c r="PAK2" s="18"/>
      <c r="PAL2" s="18"/>
      <c r="PAM2" s="18"/>
      <c r="PAN2" s="18"/>
      <c r="PAO2" s="18"/>
      <c r="PAP2" s="18"/>
      <c r="PAQ2" s="18"/>
      <c r="PAR2" s="18"/>
      <c r="PAS2" s="18"/>
      <c r="PAT2" s="18"/>
      <c r="PAU2" s="18"/>
      <c r="PAV2" s="18"/>
      <c r="PAW2" s="18"/>
      <c r="PAX2" s="18"/>
      <c r="PAY2" s="18"/>
      <c r="PAZ2" s="18"/>
      <c r="PBA2" s="18"/>
      <c r="PBB2" s="18"/>
      <c r="PBC2" s="18"/>
      <c r="PBD2" s="18"/>
      <c r="PBE2" s="18"/>
      <c r="PBF2" s="18"/>
      <c r="PBG2" s="18"/>
      <c r="PBH2" s="18"/>
      <c r="PBI2" s="18"/>
      <c r="PBJ2" s="18"/>
      <c r="PBK2" s="18"/>
      <c r="PBL2" s="18"/>
      <c r="PBM2" s="18"/>
      <c r="PBN2" s="18"/>
      <c r="PBO2" s="18"/>
      <c r="PBP2" s="18"/>
      <c r="PBQ2" s="18"/>
      <c r="PBR2" s="18"/>
      <c r="PBS2" s="18"/>
      <c r="PBT2" s="18"/>
      <c r="PBU2" s="18"/>
      <c r="PBV2" s="18"/>
      <c r="PBW2" s="18"/>
      <c r="PBX2" s="18"/>
      <c r="PBY2" s="18"/>
      <c r="PBZ2" s="18"/>
      <c r="PCA2" s="18"/>
      <c r="PCB2" s="18"/>
      <c r="PCC2" s="18"/>
      <c r="PCD2" s="18"/>
      <c r="PCE2" s="18"/>
      <c r="PCF2" s="18"/>
      <c r="PCG2" s="18"/>
      <c r="PCH2" s="18"/>
      <c r="PCI2" s="18"/>
      <c r="PCJ2" s="18"/>
      <c r="PCK2" s="18"/>
      <c r="PCL2" s="18"/>
      <c r="PCM2" s="18"/>
      <c r="PCN2" s="18"/>
      <c r="PCO2" s="18"/>
      <c r="PCP2" s="18"/>
      <c r="PCQ2" s="18"/>
      <c r="PCR2" s="18"/>
      <c r="PCS2" s="18"/>
      <c r="PCT2" s="18"/>
      <c r="PCU2" s="18"/>
      <c r="PCV2" s="18"/>
      <c r="PCW2" s="18"/>
      <c r="PCX2" s="18"/>
      <c r="PCY2" s="18"/>
      <c r="PCZ2" s="18"/>
      <c r="PDA2" s="18"/>
      <c r="PDB2" s="18"/>
      <c r="PDC2" s="18"/>
      <c r="PDD2" s="18"/>
      <c r="PDE2" s="18"/>
      <c r="PDF2" s="18"/>
      <c r="PDG2" s="18"/>
      <c r="PDH2" s="18"/>
      <c r="PDI2" s="18"/>
      <c r="PDJ2" s="18"/>
      <c r="PDK2" s="18"/>
      <c r="PDL2" s="18"/>
      <c r="PDM2" s="18"/>
      <c r="PDN2" s="18"/>
      <c r="PDO2" s="18"/>
      <c r="PDP2" s="18"/>
      <c r="PDQ2" s="18"/>
      <c r="PDR2" s="18"/>
      <c r="PDS2" s="18"/>
      <c r="PDT2" s="18"/>
      <c r="PDU2" s="18"/>
      <c r="PDV2" s="18"/>
      <c r="PDW2" s="18"/>
      <c r="PDX2" s="18"/>
      <c r="PDY2" s="18"/>
      <c r="PDZ2" s="18"/>
      <c r="PEA2" s="18"/>
      <c r="PEB2" s="18"/>
      <c r="PEC2" s="18"/>
      <c r="PED2" s="18"/>
      <c r="PEE2" s="18"/>
      <c r="PEF2" s="18"/>
      <c r="PEG2" s="18"/>
      <c r="PEH2" s="18"/>
      <c r="PEI2" s="18"/>
      <c r="PEJ2" s="18"/>
      <c r="PEK2" s="18"/>
      <c r="PEL2" s="18"/>
      <c r="PEM2" s="18"/>
      <c r="PEN2" s="18"/>
      <c r="PEO2" s="18"/>
      <c r="PEP2" s="18"/>
      <c r="PEQ2" s="18"/>
      <c r="PER2" s="18"/>
      <c r="PES2" s="18"/>
      <c r="PET2" s="18"/>
      <c r="PEU2" s="18"/>
      <c r="PEV2" s="18"/>
      <c r="PEW2" s="18"/>
      <c r="PEX2" s="18"/>
      <c r="PEY2" s="18"/>
      <c r="PEZ2" s="18"/>
      <c r="PFA2" s="18"/>
      <c r="PFB2" s="18"/>
      <c r="PFC2" s="18"/>
      <c r="PFD2" s="18"/>
      <c r="PFE2" s="18"/>
      <c r="PFF2" s="18"/>
      <c r="PFG2" s="18"/>
      <c r="PFH2" s="18"/>
      <c r="PFI2" s="18"/>
      <c r="PFJ2" s="18"/>
      <c r="PFK2" s="18"/>
      <c r="PFL2" s="18"/>
      <c r="PFM2" s="18"/>
      <c r="PFN2" s="18"/>
      <c r="PFO2" s="18"/>
      <c r="PFP2" s="18"/>
      <c r="PFQ2" s="18"/>
      <c r="PFR2" s="18"/>
      <c r="PFS2" s="18"/>
      <c r="PFT2" s="18"/>
      <c r="PFU2" s="18"/>
      <c r="PFV2" s="18"/>
      <c r="PFW2" s="18"/>
      <c r="PFX2" s="18"/>
      <c r="PFY2" s="18"/>
      <c r="PFZ2" s="18"/>
      <c r="PGA2" s="18"/>
      <c r="PGB2" s="18"/>
      <c r="PGC2" s="18"/>
      <c r="PGD2" s="18"/>
      <c r="PGE2" s="18"/>
      <c r="PGF2" s="18"/>
      <c r="PGG2" s="18"/>
      <c r="PGH2" s="18"/>
      <c r="PGI2" s="18"/>
      <c r="PGJ2" s="18"/>
      <c r="PGK2" s="18"/>
      <c r="PGL2" s="18"/>
      <c r="PGM2" s="18"/>
      <c r="PGN2" s="18"/>
      <c r="PGO2" s="18"/>
      <c r="PGP2" s="18"/>
      <c r="PGQ2" s="18"/>
      <c r="PGR2" s="18"/>
      <c r="PGS2" s="18"/>
      <c r="PGT2" s="18"/>
      <c r="PGU2" s="18"/>
      <c r="PGV2" s="18"/>
      <c r="PGW2" s="18"/>
      <c r="PGX2" s="18"/>
      <c r="PGY2" s="18"/>
      <c r="PGZ2" s="18"/>
      <c r="PHA2" s="18"/>
      <c r="PHB2" s="18"/>
      <c r="PHC2" s="18"/>
      <c r="PHD2" s="18"/>
      <c r="PHE2" s="18"/>
      <c r="PHF2" s="18"/>
      <c r="PHG2" s="18"/>
      <c r="PHH2" s="18"/>
      <c r="PHI2" s="18"/>
      <c r="PHJ2" s="18"/>
      <c r="PHK2" s="18"/>
      <c r="PHL2" s="18"/>
      <c r="PHM2" s="18"/>
      <c r="PHN2" s="18"/>
      <c r="PHO2" s="18"/>
      <c r="PHP2" s="18"/>
      <c r="PHQ2" s="18"/>
      <c r="PHR2" s="18"/>
      <c r="PHS2" s="18"/>
      <c r="PHT2" s="18"/>
      <c r="PHU2" s="18"/>
      <c r="PHV2" s="18"/>
      <c r="PHW2" s="18"/>
      <c r="PHX2" s="18"/>
      <c r="PHY2" s="18"/>
      <c r="PHZ2" s="18"/>
      <c r="PIA2" s="18"/>
      <c r="PIB2" s="18"/>
      <c r="PIC2" s="18"/>
      <c r="PID2" s="18"/>
      <c r="PIE2" s="18"/>
      <c r="PIF2" s="18"/>
      <c r="PIG2" s="18"/>
      <c r="PIH2" s="18"/>
      <c r="PII2" s="18"/>
      <c r="PIJ2" s="18"/>
      <c r="PIK2" s="18"/>
      <c r="PIL2" s="18"/>
      <c r="PIM2" s="18"/>
      <c r="PIN2" s="18"/>
      <c r="PIO2" s="18"/>
      <c r="PIP2" s="18"/>
      <c r="PIQ2" s="18"/>
      <c r="PIR2" s="18"/>
      <c r="PIS2" s="18"/>
      <c r="PIT2" s="18"/>
      <c r="PIU2" s="18"/>
      <c r="PIV2" s="18"/>
      <c r="PIW2" s="18"/>
      <c r="PIX2" s="18"/>
      <c r="PIY2" s="18"/>
      <c r="PIZ2" s="18"/>
      <c r="PJA2" s="18"/>
      <c r="PJB2" s="18"/>
      <c r="PJC2" s="18"/>
      <c r="PJD2" s="18"/>
      <c r="PJE2" s="18"/>
      <c r="PJF2" s="18"/>
      <c r="PJG2" s="18"/>
      <c r="PJH2" s="18"/>
      <c r="PJI2" s="18"/>
      <c r="PJJ2" s="18"/>
      <c r="PJK2" s="18"/>
      <c r="PJL2" s="18"/>
      <c r="PJM2" s="18"/>
      <c r="PJN2" s="18"/>
      <c r="PJO2" s="18"/>
      <c r="PJP2" s="18"/>
      <c r="PJQ2" s="18"/>
      <c r="PJR2" s="18"/>
      <c r="PJS2" s="18"/>
      <c r="PJT2" s="18"/>
      <c r="PJU2" s="18"/>
      <c r="PJV2" s="18"/>
      <c r="PJW2" s="18"/>
      <c r="PJX2" s="18"/>
      <c r="PJY2" s="18"/>
      <c r="PJZ2" s="18"/>
      <c r="PKA2" s="18"/>
      <c r="PKB2" s="18"/>
      <c r="PKC2" s="18"/>
      <c r="PKD2" s="18"/>
      <c r="PKE2" s="18"/>
      <c r="PKF2" s="18"/>
      <c r="PKG2" s="18"/>
      <c r="PKH2" s="18"/>
      <c r="PKI2" s="18"/>
      <c r="PKJ2" s="18"/>
      <c r="PKK2" s="18"/>
      <c r="PKL2" s="18"/>
      <c r="PKM2" s="18"/>
      <c r="PKN2" s="18"/>
      <c r="PKO2" s="18"/>
      <c r="PKP2" s="18"/>
      <c r="PKQ2" s="18"/>
      <c r="PKR2" s="18"/>
      <c r="PKS2" s="18"/>
      <c r="PKT2" s="18"/>
      <c r="PKU2" s="18"/>
      <c r="PKV2" s="18"/>
      <c r="PKW2" s="18"/>
      <c r="PKX2" s="18"/>
      <c r="PKY2" s="18"/>
      <c r="PKZ2" s="18"/>
      <c r="PLA2" s="18"/>
      <c r="PLB2" s="18"/>
      <c r="PLC2" s="18"/>
      <c r="PLD2" s="18"/>
      <c r="PLE2" s="18"/>
      <c r="PLF2" s="18"/>
      <c r="PLG2" s="18"/>
      <c r="PLH2" s="18"/>
      <c r="PLI2" s="18"/>
      <c r="PLJ2" s="18"/>
      <c r="PLK2" s="18"/>
      <c r="PLL2" s="18"/>
      <c r="PLM2" s="18"/>
      <c r="PLN2" s="18"/>
      <c r="PLO2" s="18"/>
      <c r="PLP2" s="18"/>
      <c r="PLQ2" s="18"/>
      <c r="PLR2" s="18"/>
      <c r="PLS2" s="18"/>
      <c r="PLT2" s="18"/>
      <c r="PLU2" s="18"/>
      <c r="PLV2" s="18"/>
      <c r="PLW2" s="18"/>
      <c r="PLX2" s="18"/>
      <c r="PLY2" s="18"/>
      <c r="PLZ2" s="18"/>
      <c r="PMA2" s="18"/>
      <c r="PMB2" s="18"/>
      <c r="PMC2" s="18"/>
      <c r="PMD2" s="18"/>
      <c r="PME2" s="18"/>
      <c r="PMF2" s="18"/>
      <c r="PMG2" s="18"/>
      <c r="PMH2" s="18"/>
      <c r="PMI2" s="18"/>
      <c r="PMJ2" s="18"/>
      <c r="PMK2" s="18"/>
      <c r="PML2" s="18"/>
      <c r="PMM2" s="18"/>
      <c r="PMN2" s="18"/>
      <c r="PMO2" s="18"/>
      <c r="PMP2" s="18"/>
      <c r="PMQ2" s="18"/>
      <c r="PMR2" s="18"/>
      <c r="PMS2" s="18"/>
      <c r="PMT2" s="18"/>
      <c r="PMU2" s="18"/>
      <c r="PMV2" s="18"/>
      <c r="PMW2" s="18"/>
      <c r="PMX2" s="18"/>
      <c r="PMY2" s="18"/>
      <c r="PMZ2" s="18"/>
      <c r="PNA2" s="18"/>
      <c r="PNB2" s="18"/>
      <c r="PNC2" s="18"/>
      <c r="PND2" s="18"/>
      <c r="PNE2" s="18"/>
      <c r="PNF2" s="18"/>
      <c r="PNG2" s="18"/>
      <c r="PNH2" s="18"/>
      <c r="PNI2" s="18"/>
      <c r="PNJ2" s="18"/>
      <c r="PNK2" s="18"/>
      <c r="PNL2" s="18"/>
      <c r="PNM2" s="18"/>
      <c r="PNN2" s="18"/>
      <c r="PNO2" s="18"/>
      <c r="PNP2" s="18"/>
      <c r="PNQ2" s="18"/>
      <c r="PNR2" s="18"/>
      <c r="PNS2" s="18"/>
      <c r="PNT2" s="18"/>
      <c r="PNU2" s="18"/>
      <c r="PNV2" s="18"/>
      <c r="PNW2" s="18"/>
      <c r="PNX2" s="18"/>
      <c r="PNY2" s="18"/>
      <c r="PNZ2" s="18"/>
      <c r="POA2" s="18"/>
      <c r="POB2" s="18"/>
      <c r="POC2" s="18"/>
      <c r="POD2" s="18"/>
      <c r="POE2" s="18"/>
      <c r="POF2" s="18"/>
      <c r="POG2" s="18"/>
      <c r="POH2" s="18"/>
      <c r="POI2" s="18"/>
      <c r="POJ2" s="18"/>
      <c r="POK2" s="18"/>
      <c r="POL2" s="18"/>
      <c r="POM2" s="18"/>
      <c r="PON2" s="18"/>
      <c r="POO2" s="18"/>
      <c r="POP2" s="18"/>
      <c r="POQ2" s="18"/>
      <c r="POR2" s="18"/>
      <c r="POS2" s="18"/>
      <c r="POT2" s="18"/>
      <c r="POU2" s="18"/>
      <c r="POV2" s="18"/>
      <c r="POW2" s="18"/>
      <c r="POX2" s="18"/>
      <c r="POY2" s="18"/>
      <c r="POZ2" s="18"/>
      <c r="PPA2" s="18"/>
      <c r="PPB2" s="18"/>
      <c r="PPC2" s="18"/>
      <c r="PPD2" s="18"/>
      <c r="PPE2" s="18"/>
      <c r="PPF2" s="18"/>
      <c r="PPG2" s="18"/>
      <c r="PPH2" s="18"/>
      <c r="PPI2" s="18"/>
      <c r="PPJ2" s="18"/>
      <c r="PPK2" s="18"/>
      <c r="PPL2" s="18"/>
      <c r="PPM2" s="18"/>
      <c r="PPN2" s="18"/>
      <c r="PPO2" s="18"/>
      <c r="PPP2" s="18"/>
      <c r="PPQ2" s="18"/>
      <c r="PPR2" s="18"/>
      <c r="PPS2" s="18"/>
      <c r="PPT2" s="18"/>
      <c r="PPU2" s="18"/>
      <c r="PPV2" s="18"/>
      <c r="PPW2" s="18"/>
      <c r="PPX2" s="18"/>
      <c r="PPY2" s="18"/>
      <c r="PPZ2" s="18"/>
      <c r="PQA2" s="18"/>
      <c r="PQB2" s="18"/>
      <c r="PQC2" s="18"/>
      <c r="PQD2" s="18"/>
      <c r="PQE2" s="18"/>
      <c r="PQF2" s="18"/>
      <c r="PQG2" s="18"/>
      <c r="PQH2" s="18"/>
      <c r="PQI2" s="18"/>
      <c r="PQJ2" s="18"/>
      <c r="PQK2" s="18"/>
      <c r="PQL2" s="18"/>
      <c r="PQM2" s="18"/>
      <c r="PQN2" s="18"/>
      <c r="PQO2" s="18"/>
      <c r="PQP2" s="18"/>
      <c r="PQQ2" s="18"/>
      <c r="PQR2" s="18"/>
      <c r="PQS2" s="18"/>
      <c r="PQT2" s="18"/>
      <c r="PQU2" s="18"/>
      <c r="PQV2" s="18"/>
      <c r="PQW2" s="18"/>
      <c r="PQX2" s="18"/>
      <c r="PQY2" s="18"/>
      <c r="PQZ2" s="18"/>
      <c r="PRA2" s="18"/>
      <c r="PRB2" s="18"/>
      <c r="PRC2" s="18"/>
      <c r="PRD2" s="18"/>
      <c r="PRE2" s="18"/>
      <c r="PRF2" s="18"/>
      <c r="PRG2" s="18"/>
      <c r="PRH2" s="18"/>
      <c r="PRI2" s="18"/>
      <c r="PRJ2" s="18"/>
      <c r="PRK2" s="18"/>
      <c r="PRL2" s="18"/>
      <c r="PRM2" s="18"/>
      <c r="PRN2" s="18"/>
      <c r="PRO2" s="18"/>
      <c r="PRP2" s="18"/>
      <c r="PRQ2" s="18"/>
      <c r="PRR2" s="18"/>
      <c r="PRS2" s="18"/>
      <c r="PRT2" s="18"/>
      <c r="PRU2" s="18"/>
      <c r="PRV2" s="18"/>
      <c r="PRW2" s="18"/>
      <c r="PRX2" s="18"/>
      <c r="PRY2" s="18"/>
      <c r="PRZ2" s="18"/>
      <c r="PSA2" s="18"/>
      <c r="PSB2" s="18"/>
      <c r="PSC2" s="18"/>
      <c r="PSD2" s="18"/>
      <c r="PSE2" s="18"/>
      <c r="PSF2" s="18"/>
      <c r="PSG2" s="18"/>
      <c r="PSH2" s="18"/>
      <c r="PSI2" s="18"/>
      <c r="PSJ2" s="18"/>
      <c r="PSK2" s="18"/>
      <c r="PSL2" s="18"/>
      <c r="PSM2" s="18"/>
      <c r="PSN2" s="18"/>
      <c r="PSO2" s="18"/>
      <c r="PSP2" s="18"/>
      <c r="PSQ2" s="18"/>
      <c r="PSR2" s="18"/>
      <c r="PSS2" s="18"/>
      <c r="PST2" s="18"/>
      <c r="PSU2" s="18"/>
      <c r="PSV2" s="18"/>
      <c r="PSW2" s="18"/>
      <c r="PSX2" s="18"/>
      <c r="PSY2" s="18"/>
      <c r="PSZ2" s="18"/>
      <c r="PTA2" s="18"/>
      <c r="PTB2" s="18"/>
      <c r="PTC2" s="18"/>
      <c r="PTD2" s="18"/>
      <c r="PTE2" s="18"/>
      <c r="PTF2" s="18"/>
      <c r="PTG2" s="18"/>
      <c r="PTH2" s="18"/>
      <c r="PTI2" s="18"/>
      <c r="PTJ2" s="18"/>
      <c r="PTK2" s="18"/>
      <c r="PTL2" s="18"/>
      <c r="PTM2" s="18"/>
      <c r="PTN2" s="18"/>
      <c r="PTO2" s="18"/>
      <c r="PTP2" s="18"/>
      <c r="PTQ2" s="18"/>
      <c r="PTR2" s="18"/>
      <c r="PTS2" s="18"/>
      <c r="PTT2" s="18"/>
      <c r="PTU2" s="18"/>
      <c r="PTV2" s="18"/>
      <c r="PTW2" s="18"/>
      <c r="PTX2" s="18"/>
      <c r="PTY2" s="18"/>
      <c r="PTZ2" s="18"/>
      <c r="PUA2" s="18"/>
      <c r="PUB2" s="18"/>
      <c r="PUC2" s="18"/>
      <c r="PUD2" s="18"/>
      <c r="PUE2" s="18"/>
      <c r="PUF2" s="18"/>
      <c r="PUG2" s="18"/>
      <c r="PUH2" s="18"/>
      <c r="PUI2" s="18"/>
      <c r="PUJ2" s="18"/>
      <c r="PUK2" s="18"/>
      <c r="PUL2" s="18"/>
      <c r="PUM2" s="18"/>
      <c r="PUN2" s="18"/>
      <c r="PUO2" s="18"/>
      <c r="PUP2" s="18"/>
      <c r="PUQ2" s="18"/>
      <c r="PUR2" s="18"/>
      <c r="PUS2" s="18"/>
      <c r="PUT2" s="18"/>
      <c r="PUU2" s="18"/>
      <c r="PUV2" s="18"/>
      <c r="PUW2" s="18"/>
      <c r="PUX2" s="18"/>
      <c r="PUY2" s="18"/>
      <c r="PUZ2" s="18"/>
      <c r="PVA2" s="18"/>
      <c r="PVB2" s="18"/>
      <c r="PVC2" s="18"/>
      <c r="PVD2" s="18"/>
      <c r="PVE2" s="18"/>
      <c r="PVF2" s="18"/>
      <c r="PVG2" s="18"/>
      <c r="PVH2" s="18"/>
      <c r="PVI2" s="18"/>
      <c r="PVJ2" s="18"/>
      <c r="PVK2" s="18"/>
      <c r="PVL2" s="18"/>
      <c r="PVM2" s="18"/>
      <c r="PVN2" s="18"/>
      <c r="PVO2" s="18"/>
      <c r="PVP2" s="18"/>
      <c r="PVQ2" s="18"/>
      <c r="PVR2" s="18"/>
      <c r="PVS2" s="18"/>
      <c r="PVT2" s="18"/>
      <c r="PVU2" s="18"/>
      <c r="PVV2" s="18"/>
      <c r="PVW2" s="18"/>
      <c r="PVX2" s="18"/>
      <c r="PVY2" s="18"/>
      <c r="PVZ2" s="18"/>
      <c r="PWA2" s="18"/>
      <c r="PWB2" s="18"/>
      <c r="PWC2" s="18"/>
      <c r="PWD2" s="18"/>
      <c r="PWE2" s="18"/>
      <c r="PWF2" s="18"/>
      <c r="PWG2" s="18"/>
      <c r="PWH2" s="18"/>
      <c r="PWI2" s="18"/>
      <c r="PWJ2" s="18"/>
      <c r="PWK2" s="18"/>
      <c r="PWL2" s="18"/>
      <c r="PWM2" s="18"/>
      <c r="PWN2" s="18"/>
      <c r="PWO2" s="18"/>
      <c r="PWP2" s="18"/>
      <c r="PWQ2" s="18"/>
      <c r="PWR2" s="18"/>
      <c r="PWS2" s="18"/>
      <c r="PWT2" s="18"/>
      <c r="PWU2" s="18"/>
      <c r="PWV2" s="18"/>
      <c r="PWW2" s="18"/>
      <c r="PWX2" s="18"/>
      <c r="PWY2" s="18"/>
      <c r="PWZ2" s="18"/>
      <c r="PXA2" s="18"/>
      <c r="PXB2" s="18"/>
      <c r="PXC2" s="18"/>
      <c r="PXD2" s="18"/>
      <c r="PXE2" s="18"/>
      <c r="PXF2" s="18"/>
      <c r="PXG2" s="18"/>
      <c r="PXH2" s="18"/>
      <c r="PXI2" s="18"/>
      <c r="PXJ2" s="18"/>
      <c r="PXK2" s="18"/>
      <c r="PXL2" s="18"/>
      <c r="PXM2" s="18"/>
      <c r="PXN2" s="18"/>
      <c r="PXO2" s="18"/>
      <c r="PXP2" s="18"/>
      <c r="PXQ2" s="18"/>
      <c r="PXR2" s="18"/>
      <c r="PXS2" s="18"/>
      <c r="PXT2" s="18"/>
      <c r="PXU2" s="18"/>
      <c r="PXV2" s="18"/>
      <c r="PXW2" s="18"/>
      <c r="PXX2" s="18"/>
      <c r="PXY2" s="18"/>
      <c r="PXZ2" s="18"/>
      <c r="PYA2" s="18"/>
      <c r="PYB2" s="18"/>
      <c r="PYC2" s="18"/>
      <c r="PYD2" s="18"/>
      <c r="PYE2" s="18"/>
      <c r="PYF2" s="18"/>
      <c r="PYG2" s="18"/>
      <c r="PYH2" s="18"/>
      <c r="PYI2" s="18"/>
      <c r="PYJ2" s="18"/>
      <c r="PYK2" s="18"/>
      <c r="PYL2" s="18"/>
      <c r="PYM2" s="18"/>
      <c r="PYN2" s="18"/>
      <c r="PYO2" s="18"/>
      <c r="PYP2" s="18"/>
      <c r="PYQ2" s="18"/>
      <c r="PYR2" s="18"/>
      <c r="PYS2" s="18"/>
      <c r="PYT2" s="18"/>
      <c r="PYU2" s="18"/>
      <c r="PYV2" s="18"/>
      <c r="PYW2" s="18"/>
      <c r="PYX2" s="18"/>
      <c r="PYY2" s="18"/>
      <c r="PYZ2" s="18"/>
      <c r="PZA2" s="18"/>
      <c r="PZB2" s="18"/>
      <c r="PZC2" s="18"/>
      <c r="PZD2" s="18"/>
      <c r="PZE2" s="18"/>
      <c r="PZF2" s="18"/>
      <c r="PZG2" s="18"/>
      <c r="PZH2" s="18"/>
      <c r="PZI2" s="18"/>
      <c r="PZJ2" s="18"/>
      <c r="PZK2" s="18"/>
      <c r="PZL2" s="18"/>
      <c r="PZM2" s="18"/>
      <c r="PZN2" s="18"/>
      <c r="PZO2" s="18"/>
      <c r="PZP2" s="18"/>
      <c r="PZQ2" s="18"/>
      <c r="PZR2" s="18"/>
      <c r="PZS2" s="18"/>
      <c r="PZT2" s="18"/>
      <c r="PZU2" s="18"/>
      <c r="PZV2" s="18"/>
      <c r="PZW2" s="18"/>
      <c r="PZX2" s="18"/>
      <c r="PZY2" s="18"/>
      <c r="PZZ2" s="18"/>
      <c r="QAA2" s="18"/>
      <c r="QAB2" s="18"/>
      <c r="QAC2" s="18"/>
      <c r="QAD2" s="18"/>
      <c r="QAE2" s="18"/>
      <c r="QAF2" s="18"/>
      <c r="QAG2" s="18"/>
      <c r="QAH2" s="18"/>
      <c r="QAI2" s="18"/>
      <c r="QAJ2" s="18"/>
      <c r="QAK2" s="18"/>
      <c r="QAL2" s="18"/>
      <c r="QAM2" s="18"/>
      <c r="QAN2" s="18"/>
      <c r="QAO2" s="18"/>
      <c r="QAP2" s="18"/>
      <c r="QAQ2" s="18"/>
      <c r="QAR2" s="18"/>
      <c r="QAS2" s="18"/>
      <c r="QAT2" s="18"/>
      <c r="QAU2" s="18"/>
      <c r="QAV2" s="18"/>
      <c r="QAW2" s="18"/>
      <c r="QAX2" s="18"/>
      <c r="QAY2" s="18"/>
      <c r="QAZ2" s="18"/>
      <c r="QBA2" s="18"/>
      <c r="QBB2" s="18"/>
      <c r="QBC2" s="18"/>
      <c r="QBD2" s="18"/>
      <c r="QBE2" s="18"/>
      <c r="QBF2" s="18"/>
      <c r="QBG2" s="18"/>
      <c r="QBH2" s="18"/>
      <c r="QBI2" s="18"/>
      <c r="QBJ2" s="18"/>
      <c r="QBK2" s="18"/>
      <c r="QBL2" s="18"/>
      <c r="QBM2" s="18"/>
      <c r="QBN2" s="18"/>
      <c r="QBO2" s="18"/>
      <c r="QBP2" s="18"/>
      <c r="QBQ2" s="18"/>
      <c r="QBR2" s="18"/>
      <c r="QBS2" s="18"/>
      <c r="QBT2" s="18"/>
      <c r="QBU2" s="18"/>
      <c r="QBV2" s="18"/>
      <c r="QBW2" s="18"/>
      <c r="QBX2" s="18"/>
      <c r="QBY2" s="18"/>
      <c r="QBZ2" s="18"/>
      <c r="QCA2" s="18"/>
      <c r="QCB2" s="18"/>
      <c r="QCC2" s="18"/>
      <c r="QCD2" s="18"/>
      <c r="QCE2" s="18"/>
      <c r="QCF2" s="18"/>
      <c r="QCG2" s="18"/>
      <c r="QCH2" s="18"/>
      <c r="QCI2" s="18"/>
      <c r="QCJ2" s="18"/>
      <c r="QCK2" s="18"/>
      <c r="QCL2" s="18"/>
      <c r="QCM2" s="18"/>
      <c r="QCN2" s="18"/>
      <c r="QCO2" s="18"/>
      <c r="QCP2" s="18"/>
      <c r="QCQ2" s="18"/>
      <c r="QCR2" s="18"/>
      <c r="QCS2" s="18"/>
      <c r="QCT2" s="18"/>
      <c r="QCU2" s="18"/>
      <c r="QCV2" s="18"/>
      <c r="QCW2" s="18"/>
      <c r="QCX2" s="18"/>
      <c r="QCY2" s="18"/>
      <c r="QCZ2" s="18"/>
      <c r="QDA2" s="18"/>
      <c r="QDB2" s="18"/>
      <c r="QDC2" s="18"/>
      <c r="QDD2" s="18"/>
      <c r="QDE2" s="18"/>
      <c r="QDF2" s="18"/>
      <c r="QDG2" s="18"/>
      <c r="QDH2" s="18"/>
      <c r="QDI2" s="18"/>
      <c r="QDJ2" s="18"/>
      <c r="QDK2" s="18"/>
      <c r="QDL2" s="18"/>
      <c r="QDM2" s="18"/>
      <c r="QDN2" s="18"/>
      <c r="QDO2" s="18"/>
      <c r="QDP2" s="18"/>
      <c r="QDQ2" s="18"/>
      <c r="QDR2" s="18"/>
      <c r="QDS2" s="18"/>
      <c r="QDT2" s="18"/>
      <c r="QDU2" s="18"/>
      <c r="QDV2" s="18"/>
      <c r="QDW2" s="18"/>
      <c r="QDX2" s="18"/>
      <c r="QDY2" s="18"/>
      <c r="QDZ2" s="18"/>
      <c r="QEA2" s="18"/>
      <c r="QEB2" s="18"/>
      <c r="QEC2" s="18"/>
      <c r="QED2" s="18"/>
      <c r="QEE2" s="18"/>
      <c r="QEF2" s="18"/>
      <c r="QEG2" s="18"/>
      <c r="QEH2" s="18"/>
      <c r="QEI2" s="18"/>
      <c r="QEJ2" s="18"/>
      <c r="QEK2" s="18"/>
      <c r="QEL2" s="18"/>
      <c r="QEM2" s="18"/>
      <c r="QEN2" s="18"/>
      <c r="QEO2" s="18"/>
      <c r="QEP2" s="18"/>
      <c r="QEQ2" s="18"/>
      <c r="QER2" s="18"/>
      <c r="QES2" s="18"/>
      <c r="QET2" s="18"/>
      <c r="QEU2" s="18"/>
      <c r="QEV2" s="18"/>
      <c r="QEW2" s="18"/>
      <c r="QEX2" s="18"/>
      <c r="QEY2" s="18"/>
      <c r="QEZ2" s="18"/>
      <c r="QFA2" s="18"/>
      <c r="QFB2" s="18"/>
      <c r="QFC2" s="18"/>
      <c r="QFD2" s="18"/>
      <c r="QFE2" s="18"/>
      <c r="QFF2" s="18"/>
      <c r="QFG2" s="18"/>
      <c r="QFH2" s="18"/>
      <c r="QFI2" s="18"/>
      <c r="QFJ2" s="18"/>
      <c r="QFK2" s="18"/>
      <c r="QFL2" s="18"/>
      <c r="QFM2" s="18"/>
      <c r="QFN2" s="18"/>
      <c r="QFO2" s="18"/>
      <c r="QFP2" s="18"/>
      <c r="QFQ2" s="18"/>
      <c r="QFR2" s="18"/>
      <c r="QFS2" s="18"/>
      <c r="QFT2" s="18"/>
      <c r="QFU2" s="18"/>
      <c r="QFV2" s="18"/>
      <c r="QFW2" s="18"/>
      <c r="QFX2" s="18"/>
      <c r="QFY2" s="18"/>
      <c r="QFZ2" s="18"/>
      <c r="QGA2" s="18"/>
      <c r="QGB2" s="18"/>
      <c r="QGC2" s="18"/>
      <c r="QGD2" s="18"/>
      <c r="QGE2" s="18"/>
      <c r="QGF2" s="18"/>
      <c r="QGG2" s="18"/>
      <c r="QGH2" s="18"/>
      <c r="QGI2" s="18"/>
      <c r="QGJ2" s="18"/>
      <c r="QGK2" s="18"/>
      <c r="QGL2" s="18"/>
      <c r="QGM2" s="18"/>
      <c r="QGN2" s="18"/>
      <c r="QGO2" s="18"/>
      <c r="QGP2" s="18"/>
      <c r="QGQ2" s="18"/>
      <c r="QGR2" s="18"/>
      <c r="QGS2" s="18"/>
      <c r="QGT2" s="18"/>
      <c r="QGU2" s="18"/>
      <c r="QGV2" s="18"/>
      <c r="QGW2" s="18"/>
      <c r="QGX2" s="18"/>
      <c r="QGY2" s="18"/>
      <c r="QGZ2" s="18"/>
      <c r="QHA2" s="18"/>
      <c r="QHB2" s="18"/>
      <c r="QHC2" s="18"/>
      <c r="QHD2" s="18"/>
      <c r="QHE2" s="18"/>
      <c r="QHF2" s="18"/>
      <c r="QHG2" s="18"/>
      <c r="QHH2" s="18"/>
      <c r="QHI2" s="18"/>
      <c r="QHJ2" s="18"/>
      <c r="QHK2" s="18"/>
      <c r="QHL2" s="18"/>
      <c r="QHM2" s="18"/>
      <c r="QHN2" s="18"/>
      <c r="QHO2" s="18"/>
      <c r="QHP2" s="18"/>
      <c r="QHQ2" s="18"/>
      <c r="QHR2" s="18"/>
      <c r="QHS2" s="18"/>
      <c r="QHT2" s="18"/>
      <c r="QHU2" s="18"/>
      <c r="QHV2" s="18"/>
      <c r="QHW2" s="18"/>
      <c r="QHX2" s="18"/>
      <c r="QHY2" s="18"/>
      <c r="QHZ2" s="18"/>
      <c r="QIA2" s="18"/>
      <c r="QIB2" s="18"/>
      <c r="QIC2" s="18"/>
      <c r="QID2" s="18"/>
      <c r="QIE2" s="18"/>
      <c r="QIF2" s="18"/>
      <c r="QIG2" s="18"/>
      <c r="QIH2" s="18"/>
      <c r="QII2" s="18"/>
      <c r="QIJ2" s="18"/>
      <c r="QIK2" s="18"/>
      <c r="QIL2" s="18"/>
      <c r="QIM2" s="18"/>
      <c r="QIN2" s="18"/>
      <c r="QIO2" s="18"/>
      <c r="QIP2" s="18"/>
      <c r="QIQ2" s="18"/>
      <c r="QIR2" s="18"/>
      <c r="QIS2" s="18"/>
      <c r="QIT2" s="18"/>
      <c r="QIU2" s="18"/>
      <c r="QIV2" s="18"/>
      <c r="QIW2" s="18"/>
      <c r="QIX2" s="18"/>
      <c r="QIY2" s="18"/>
      <c r="QIZ2" s="18"/>
      <c r="QJA2" s="18"/>
      <c r="QJB2" s="18"/>
      <c r="QJC2" s="18"/>
      <c r="QJD2" s="18"/>
      <c r="QJE2" s="18"/>
      <c r="QJF2" s="18"/>
      <c r="QJG2" s="18"/>
      <c r="QJH2" s="18"/>
      <c r="QJI2" s="18"/>
      <c r="QJJ2" s="18"/>
      <c r="QJK2" s="18"/>
      <c r="QJL2" s="18"/>
      <c r="QJM2" s="18"/>
      <c r="QJN2" s="18"/>
      <c r="QJO2" s="18"/>
      <c r="QJP2" s="18"/>
      <c r="QJQ2" s="18"/>
      <c r="QJR2" s="18"/>
      <c r="QJS2" s="18"/>
      <c r="QJT2" s="18"/>
      <c r="QJU2" s="18"/>
      <c r="QJV2" s="18"/>
      <c r="QJW2" s="18"/>
      <c r="QJX2" s="18"/>
      <c r="QJY2" s="18"/>
      <c r="QJZ2" s="18"/>
      <c r="QKA2" s="18"/>
      <c r="QKB2" s="18"/>
      <c r="QKC2" s="18"/>
      <c r="QKD2" s="18"/>
      <c r="QKE2" s="18"/>
      <c r="QKF2" s="18"/>
      <c r="QKG2" s="18"/>
      <c r="QKH2" s="18"/>
      <c r="QKI2" s="18"/>
      <c r="QKJ2" s="18"/>
      <c r="QKK2" s="18"/>
      <c r="QKL2" s="18"/>
      <c r="QKM2" s="18"/>
      <c r="QKN2" s="18"/>
      <c r="QKO2" s="18"/>
      <c r="QKP2" s="18"/>
      <c r="QKQ2" s="18"/>
      <c r="QKR2" s="18"/>
      <c r="QKS2" s="18"/>
      <c r="QKT2" s="18"/>
      <c r="QKU2" s="18"/>
      <c r="QKV2" s="18"/>
      <c r="QKW2" s="18"/>
      <c r="QKX2" s="18"/>
      <c r="QKY2" s="18"/>
      <c r="QKZ2" s="18"/>
      <c r="QLA2" s="18"/>
      <c r="QLB2" s="18"/>
      <c r="QLC2" s="18"/>
      <c r="QLD2" s="18"/>
      <c r="QLE2" s="18"/>
      <c r="QLF2" s="18"/>
      <c r="QLG2" s="18"/>
      <c r="QLH2" s="18"/>
      <c r="QLI2" s="18"/>
      <c r="QLJ2" s="18"/>
      <c r="QLK2" s="18"/>
      <c r="QLL2" s="18"/>
      <c r="QLM2" s="18"/>
      <c r="QLN2" s="18"/>
      <c r="QLO2" s="18"/>
      <c r="QLP2" s="18"/>
      <c r="QLQ2" s="18"/>
      <c r="QLR2" s="18"/>
      <c r="QLS2" s="18"/>
      <c r="QLT2" s="18"/>
      <c r="QLU2" s="18"/>
      <c r="QLV2" s="18"/>
      <c r="QLW2" s="18"/>
      <c r="QLX2" s="18"/>
      <c r="QLY2" s="18"/>
      <c r="QLZ2" s="18"/>
      <c r="QMA2" s="18"/>
      <c r="QMB2" s="18"/>
      <c r="QMC2" s="18"/>
      <c r="QMD2" s="18"/>
      <c r="QME2" s="18"/>
      <c r="QMF2" s="18"/>
      <c r="QMG2" s="18"/>
      <c r="QMH2" s="18"/>
      <c r="QMI2" s="18"/>
      <c r="QMJ2" s="18"/>
      <c r="QMK2" s="18"/>
      <c r="QML2" s="18"/>
      <c r="QMM2" s="18"/>
      <c r="QMN2" s="18"/>
      <c r="QMO2" s="18"/>
      <c r="QMP2" s="18"/>
      <c r="QMQ2" s="18"/>
      <c r="QMR2" s="18"/>
      <c r="QMS2" s="18"/>
      <c r="QMT2" s="18"/>
      <c r="QMU2" s="18"/>
      <c r="QMV2" s="18"/>
      <c r="QMW2" s="18"/>
      <c r="QMX2" s="18"/>
      <c r="QMY2" s="18"/>
      <c r="QMZ2" s="18"/>
      <c r="QNA2" s="18"/>
      <c r="QNB2" s="18"/>
      <c r="QNC2" s="18"/>
      <c r="QND2" s="18"/>
      <c r="QNE2" s="18"/>
      <c r="QNF2" s="18"/>
      <c r="QNG2" s="18"/>
      <c r="QNH2" s="18"/>
      <c r="QNI2" s="18"/>
      <c r="QNJ2" s="18"/>
      <c r="QNK2" s="18"/>
      <c r="QNL2" s="18"/>
      <c r="QNM2" s="18"/>
      <c r="QNN2" s="18"/>
      <c r="QNO2" s="18"/>
      <c r="QNP2" s="18"/>
      <c r="QNQ2" s="18"/>
      <c r="QNR2" s="18"/>
      <c r="QNS2" s="18"/>
      <c r="QNT2" s="18"/>
      <c r="QNU2" s="18"/>
      <c r="QNV2" s="18"/>
      <c r="QNW2" s="18"/>
      <c r="QNX2" s="18"/>
      <c r="QNY2" s="18"/>
      <c r="QNZ2" s="18"/>
      <c r="QOA2" s="18"/>
      <c r="QOB2" s="18"/>
      <c r="QOC2" s="18"/>
      <c r="QOD2" s="18"/>
      <c r="QOE2" s="18"/>
      <c r="QOF2" s="18"/>
      <c r="QOG2" s="18"/>
      <c r="QOH2" s="18"/>
      <c r="QOI2" s="18"/>
      <c r="QOJ2" s="18"/>
      <c r="QOK2" s="18"/>
      <c r="QOL2" s="18"/>
      <c r="QOM2" s="18"/>
      <c r="QON2" s="18"/>
      <c r="QOO2" s="18"/>
      <c r="QOP2" s="18"/>
      <c r="QOQ2" s="18"/>
      <c r="QOR2" s="18"/>
      <c r="QOS2" s="18"/>
      <c r="QOT2" s="18"/>
      <c r="QOU2" s="18"/>
      <c r="QOV2" s="18"/>
      <c r="QOW2" s="18"/>
      <c r="QOX2" s="18"/>
      <c r="QOY2" s="18"/>
      <c r="QOZ2" s="18"/>
      <c r="QPA2" s="18"/>
      <c r="QPB2" s="18"/>
      <c r="QPC2" s="18"/>
      <c r="QPD2" s="18"/>
      <c r="QPE2" s="18"/>
      <c r="QPF2" s="18"/>
      <c r="QPG2" s="18"/>
      <c r="QPH2" s="18"/>
      <c r="QPI2" s="18"/>
      <c r="QPJ2" s="18"/>
      <c r="QPK2" s="18"/>
      <c r="QPL2" s="18"/>
      <c r="QPM2" s="18"/>
      <c r="QPN2" s="18"/>
      <c r="QPO2" s="18"/>
      <c r="QPP2" s="18"/>
      <c r="QPQ2" s="18"/>
      <c r="QPR2" s="18"/>
      <c r="QPS2" s="18"/>
      <c r="QPT2" s="18"/>
      <c r="QPU2" s="18"/>
      <c r="QPV2" s="18"/>
      <c r="QPW2" s="18"/>
      <c r="QPX2" s="18"/>
      <c r="QPY2" s="18"/>
      <c r="QPZ2" s="18"/>
      <c r="QQA2" s="18"/>
      <c r="QQB2" s="18"/>
      <c r="QQC2" s="18"/>
      <c r="QQD2" s="18"/>
      <c r="QQE2" s="18"/>
      <c r="QQF2" s="18"/>
      <c r="QQG2" s="18"/>
      <c r="QQH2" s="18"/>
      <c r="QQI2" s="18"/>
      <c r="QQJ2" s="18"/>
      <c r="QQK2" s="18"/>
      <c r="QQL2" s="18"/>
      <c r="QQM2" s="18"/>
      <c r="QQN2" s="18"/>
      <c r="QQO2" s="18"/>
      <c r="QQP2" s="18"/>
      <c r="QQQ2" s="18"/>
      <c r="QQR2" s="18"/>
      <c r="QQS2" s="18"/>
      <c r="QQT2" s="18"/>
      <c r="QQU2" s="18"/>
      <c r="QQV2" s="18"/>
      <c r="QQW2" s="18"/>
      <c r="QQX2" s="18"/>
      <c r="QQY2" s="18"/>
      <c r="QQZ2" s="18"/>
      <c r="QRA2" s="18"/>
      <c r="QRB2" s="18"/>
      <c r="QRC2" s="18"/>
      <c r="QRD2" s="18"/>
      <c r="QRE2" s="18"/>
      <c r="QRF2" s="18"/>
      <c r="QRG2" s="18"/>
      <c r="QRH2" s="18"/>
      <c r="QRI2" s="18"/>
      <c r="QRJ2" s="18"/>
      <c r="QRK2" s="18"/>
      <c r="QRL2" s="18"/>
      <c r="QRM2" s="18"/>
      <c r="QRN2" s="18"/>
      <c r="QRO2" s="18"/>
      <c r="QRP2" s="18"/>
      <c r="QRQ2" s="18"/>
      <c r="QRR2" s="18"/>
      <c r="QRS2" s="18"/>
      <c r="QRT2" s="18"/>
      <c r="QRU2" s="18"/>
      <c r="QRV2" s="18"/>
      <c r="QRW2" s="18"/>
      <c r="QRX2" s="18"/>
      <c r="QRY2" s="18"/>
      <c r="QRZ2" s="18"/>
      <c r="QSA2" s="18"/>
      <c r="QSB2" s="18"/>
      <c r="QSC2" s="18"/>
      <c r="QSD2" s="18"/>
      <c r="QSE2" s="18"/>
      <c r="QSF2" s="18"/>
      <c r="QSG2" s="18"/>
      <c r="QSH2" s="18"/>
      <c r="QSI2" s="18"/>
      <c r="QSJ2" s="18"/>
      <c r="QSK2" s="18"/>
      <c r="QSL2" s="18"/>
      <c r="QSM2" s="18"/>
      <c r="QSN2" s="18"/>
      <c r="QSO2" s="18"/>
      <c r="QSP2" s="18"/>
      <c r="QSQ2" s="18"/>
      <c r="QSR2" s="18"/>
      <c r="QSS2" s="18"/>
      <c r="QST2" s="18"/>
      <c r="QSU2" s="18"/>
      <c r="QSV2" s="18"/>
      <c r="QSW2" s="18"/>
      <c r="QSX2" s="18"/>
      <c r="QSY2" s="18"/>
      <c r="QSZ2" s="18"/>
      <c r="QTA2" s="18"/>
      <c r="QTB2" s="18"/>
      <c r="QTC2" s="18"/>
      <c r="QTD2" s="18"/>
      <c r="QTE2" s="18"/>
      <c r="QTF2" s="18"/>
      <c r="QTG2" s="18"/>
      <c r="QTH2" s="18"/>
      <c r="QTI2" s="18"/>
      <c r="QTJ2" s="18"/>
      <c r="QTK2" s="18"/>
      <c r="QTL2" s="18"/>
      <c r="QTM2" s="18"/>
      <c r="QTN2" s="18"/>
      <c r="QTO2" s="18"/>
      <c r="QTP2" s="18"/>
      <c r="QTQ2" s="18"/>
      <c r="QTR2" s="18"/>
      <c r="QTS2" s="18"/>
      <c r="QTT2" s="18"/>
      <c r="QTU2" s="18"/>
      <c r="QTV2" s="18"/>
      <c r="QTW2" s="18"/>
      <c r="QTX2" s="18"/>
      <c r="QTY2" s="18"/>
      <c r="QTZ2" s="18"/>
      <c r="QUA2" s="18"/>
      <c r="QUB2" s="18"/>
      <c r="QUC2" s="18"/>
      <c r="QUD2" s="18"/>
      <c r="QUE2" s="18"/>
      <c r="QUF2" s="18"/>
      <c r="QUG2" s="18"/>
      <c r="QUH2" s="18"/>
      <c r="QUI2" s="18"/>
      <c r="QUJ2" s="18"/>
      <c r="QUK2" s="18"/>
      <c r="QUL2" s="18"/>
      <c r="QUM2" s="18"/>
      <c r="QUN2" s="18"/>
      <c r="QUO2" s="18"/>
      <c r="QUP2" s="18"/>
      <c r="QUQ2" s="18"/>
      <c r="QUR2" s="18"/>
      <c r="QUS2" s="18"/>
      <c r="QUT2" s="18"/>
      <c r="QUU2" s="18"/>
      <c r="QUV2" s="18"/>
      <c r="QUW2" s="18"/>
      <c r="QUX2" s="18"/>
      <c r="QUY2" s="18"/>
      <c r="QUZ2" s="18"/>
      <c r="QVA2" s="18"/>
      <c r="QVB2" s="18"/>
      <c r="QVC2" s="18"/>
      <c r="QVD2" s="18"/>
      <c r="QVE2" s="18"/>
      <c r="QVF2" s="18"/>
      <c r="QVG2" s="18"/>
      <c r="QVH2" s="18"/>
      <c r="QVI2" s="18"/>
      <c r="QVJ2" s="18"/>
      <c r="QVK2" s="18"/>
      <c r="QVL2" s="18"/>
      <c r="QVM2" s="18"/>
      <c r="QVN2" s="18"/>
      <c r="QVO2" s="18"/>
      <c r="QVP2" s="18"/>
      <c r="QVQ2" s="18"/>
      <c r="QVR2" s="18"/>
      <c r="QVS2" s="18"/>
      <c r="QVT2" s="18"/>
      <c r="QVU2" s="18"/>
      <c r="QVV2" s="18"/>
      <c r="QVW2" s="18"/>
      <c r="QVX2" s="18"/>
      <c r="QVY2" s="18"/>
      <c r="QVZ2" s="18"/>
      <c r="QWA2" s="18"/>
      <c r="QWB2" s="18"/>
      <c r="QWC2" s="18"/>
      <c r="QWD2" s="18"/>
      <c r="QWE2" s="18"/>
      <c r="QWF2" s="18"/>
      <c r="QWG2" s="18"/>
      <c r="QWH2" s="18"/>
      <c r="QWI2" s="18"/>
      <c r="QWJ2" s="18"/>
      <c r="QWK2" s="18"/>
      <c r="QWL2" s="18"/>
      <c r="QWM2" s="18"/>
      <c r="QWN2" s="18"/>
      <c r="QWO2" s="18"/>
      <c r="QWP2" s="18"/>
      <c r="QWQ2" s="18"/>
      <c r="QWR2" s="18"/>
      <c r="QWS2" s="18"/>
      <c r="QWT2" s="18"/>
      <c r="QWU2" s="18"/>
      <c r="QWV2" s="18"/>
      <c r="QWW2" s="18"/>
      <c r="QWX2" s="18"/>
      <c r="QWY2" s="18"/>
      <c r="QWZ2" s="18"/>
      <c r="QXA2" s="18"/>
      <c r="QXB2" s="18"/>
      <c r="QXC2" s="18"/>
      <c r="QXD2" s="18"/>
      <c r="QXE2" s="18"/>
      <c r="QXF2" s="18"/>
      <c r="QXG2" s="18"/>
      <c r="QXH2" s="18"/>
      <c r="QXI2" s="18"/>
      <c r="QXJ2" s="18"/>
      <c r="QXK2" s="18"/>
      <c r="QXL2" s="18"/>
      <c r="QXM2" s="18"/>
      <c r="QXN2" s="18"/>
      <c r="QXO2" s="18"/>
      <c r="QXP2" s="18"/>
      <c r="QXQ2" s="18"/>
      <c r="QXR2" s="18"/>
      <c r="QXS2" s="18"/>
      <c r="QXT2" s="18"/>
      <c r="QXU2" s="18"/>
      <c r="QXV2" s="18"/>
      <c r="QXW2" s="18"/>
      <c r="QXX2" s="18"/>
      <c r="QXY2" s="18"/>
      <c r="QXZ2" s="18"/>
      <c r="QYA2" s="18"/>
      <c r="QYB2" s="18"/>
      <c r="QYC2" s="18"/>
      <c r="QYD2" s="18"/>
      <c r="QYE2" s="18"/>
      <c r="QYF2" s="18"/>
      <c r="QYG2" s="18"/>
      <c r="QYH2" s="18"/>
      <c r="QYI2" s="18"/>
      <c r="QYJ2" s="18"/>
      <c r="QYK2" s="18"/>
      <c r="QYL2" s="18"/>
      <c r="QYM2" s="18"/>
      <c r="QYN2" s="18"/>
      <c r="QYO2" s="18"/>
      <c r="QYP2" s="18"/>
      <c r="QYQ2" s="18"/>
      <c r="QYR2" s="18"/>
      <c r="QYS2" s="18"/>
      <c r="QYT2" s="18"/>
      <c r="QYU2" s="18"/>
      <c r="QYV2" s="18"/>
      <c r="QYW2" s="18"/>
      <c r="QYX2" s="18"/>
      <c r="QYY2" s="18"/>
      <c r="QYZ2" s="18"/>
      <c r="QZA2" s="18"/>
      <c r="QZB2" s="18"/>
      <c r="QZC2" s="18"/>
      <c r="QZD2" s="18"/>
      <c r="QZE2" s="18"/>
      <c r="QZF2" s="18"/>
      <c r="QZG2" s="18"/>
      <c r="QZH2" s="18"/>
      <c r="QZI2" s="18"/>
      <c r="QZJ2" s="18"/>
      <c r="QZK2" s="18"/>
      <c r="QZL2" s="18"/>
      <c r="QZM2" s="18"/>
      <c r="QZN2" s="18"/>
      <c r="QZO2" s="18"/>
      <c r="QZP2" s="18"/>
      <c r="QZQ2" s="18"/>
      <c r="QZR2" s="18"/>
      <c r="QZS2" s="18"/>
      <c r="QZT2" s="18"/>
      <c r="QZU2" s="18"/>
      <c r="QZV2" s="18"/>
      <c r="QZW2" s="18"/>
      <c r="QZX2" s="18"/>
      <c r="QZY2" s="18"/>
      <c r="QZZ2" s="18"/>
      <c r="RAA2" s="18"/>
      <c r="RAB2" s="18"/>
      <c r="RAC2" s="18"/>
      <c r="RAD2" s="18"/>
      <c r="RAE2" s="18"/>
      <c r="RAF2" s="18"/>
      <c r="RAG2" s="18"/>
      <c r="RAH2" s="18"/>
      <c r="RAI2" s="18"/>
      <c r="RAJ2" s="18"/>
      <c r="RAK2" s="18"/>
      <c r="RAL2" s="18"/>
      <c r="RAM2" s="18"/>
      <c r="RAN2" s="18"/>
      <c r="RAO2" s="18"/>
      <c r="RAP2" s="18"/>
      <c r="RAQ2" s="18"/>
      <c r="RAR2" s="18"/>
      <c r="RAS2" s="18"/>
      <c r="RAT2" s="18"/>
      <c r="RAU2" s="18"/>
      <c r="RAV2" s="18"/>
      <c r="RAW2" s="18"/>
      <c r="RAX2" s="18"/>
      <c r="RAY2" s="18"/>
      <c r="RAZ2" s="18"/>
      <c r="RBA2" s="18"/>
      <c r="RBB2" s="18"/>
      <c r="RBC2" s="18"/>
      <c r="RBD2" s="18"/>
      <c r="RBE2" s="18"/>
      <c r="RBF2" s="18"/>
      <c r="RBG2" s="18"/>
      <c r="RBH2" s="18"/>
      <c r="RBI2" s="18"/>
      <c r="RBJ2" s="18"/>
      <c r="RBK2" s="18"/>
      <c r="RBL2" s="18"/>
      <c r="RBM2" s="18"/>
      <c r="RBN2" s="18"/>
      <c r="RBO2" s="18"/>
      <c r="RBP2" s="18"/>
      <c r="RBQ2" s="18"/>
      <c r="RBR2" s="18"/>
      <c r="RBS2" s="18"/>
      <c r="RBT2" s="18"/>
      <c r="RBU2" s="18"/>
      <c r="RBV2" s="18"/>
      <c r="RBW2" s="18"/>
      <c r="RBX2" s="18"/>
      <c r="RBY2" s="18"/>
      <c r="RBZ2" s="18"/>
      <c r="RCA2" s="18"/>
      <c r="RCB2" s="18"/>
      <c r="RCC2" s="18"/>
      <c r="RCD2" s="18"/>
      <c r="RCE2" s="18"/>
      <c r="RCF2" s="18"/>
      <c r="RCG2" s="18"/>
      <c r="RCH2" s="18"/>
      <c r="RCI2" s="18"/>
      <c r="RCJ2" s="18"/>
      <c r="RCK2" s="18"/>
      <c r="RCL2" s="18"/>
      <c r="RCM2" s="18"/>
      <c r="RCN2" s="18"/>
      <c r="RCO2" s="18"/>
      <c r="RCP2" s="18"/>
      <c r="RCQ2" s="18"/>
      <c r="RCR2" s="18"/>
      <c r="RCS2" s="18"/>
      <c r="RCT2" s="18"/>
      <c r="RCU2" s="18"/>
      <c r="RCV2" s="18"/>
      <c r="RCW2" s="18"/>
      <c r="RCX2" s="18"/>
      <c r="RCY2" s="18"/>
      <c r="RCZ2" s="18"/>
      <c r="RDA2" s="18"/>
      <c r="RDB2" s="18"/>
      <c r="RDC2" s="18"/>
      <c r="RDD2" s="18"/>
      <c r="RDE2" s="18"/>
      <c r="RDF2" s="18"/>
      <c r="RDG2" s="18"/>
      <c r="RDH2" s="18"/>
      <c r="RDI2" s="18"/>
      <c r="RDJ2" s="18"/>
      <c r="RDK2" s="18"/>
      <c r="RDL2" s="18"/>
      <c r="RDM2" s="18"/>
      <c r="RDN2" s="18"/>
      <c r="RDO2" s="18"/>
      <c r="RDP2" s="18"/>
      <c r="RDQ2" s="18"/>
      <c r="RDR2" s="18"/>
      <c r="RDS2" s="18"/>
      <c r="RDT2" s="18"/>
      <c r="RDU2" s="18"/>
      <c r="RDV2" s="18"/>
      <c r="RDW2" s="18"/>
      <c r="RDX2" s="18"/>
      <c r="RDY2" s="18"/>
      <c r="RDZ2" s="18"/>
      <c r="REA2" s="18"/>
      <c r="REB2" s="18"/>
      <c r="REC2" s="18"/>
      <c r="RED2" s="18"/>
      <c r="REE2" s="18"/>
      <c r="REF2" s="18"/>
      <c r="REG2" s="18"/>
      <c r="REH2" s="18"/>
      <c r="REI2" s="18"/>
      <c r="REJ2" s="18"/>
      <c r="REK2" s="18"/>
      <c r="REL2" s="18"/>
      <c r="REM2" s="18"/>
      <c r="REN2" s="18"/>
      <c r="REO2" s="18"/>
      <c r="REP2" s="18"/>
      <c r="REQ2" s="18"/>
      <c r="RER2" s="18"/>
      <c r="RES2" s="18"/>
      <c r="RET2" s="18"/>
      <c r="REU2" s="18"/>
      <c r="REV2" s="18"/>
      <c r="REW2" s="18"/>
      <c r="REX2" s="18"/>
      <c r="REY2" s="18"/>
      <c r="REZ2" s="18"/>
      <c r="RFA2" s="18"/>
      <c r="RFB2" s="18"/>
      <c r="RFC2" s="18"/>
      <c r="RFD2" s="18"/>
      <c r="RFE2" s="18"/>
      <c r="RFF2" s="18"/>
      <c r="RFG2" s="18"/>
      <c r="RFH2" s="18"/>
      <c r="RFI2" s="18"/>
      <c r="RFJ2" s="18"/>
      <c r="RFK2" s="18"/>
      <c r="RFL2" s="18"/>
      <c r="RFM2" s="18"/>
      <c r="RFN2" s="18"/>
      <c r="RFO2" s="18"/>
      <c r="RFP2" s="18"/>
      <c r="RFQ2" s="18"/>
      <c r="RFR2" s="18"/>
      <c r="RFS2" s="18"/>
      <c r="RFT2" s="18"/>
      <c r="RFU2" s="18"/>
      <c r="RFV2" s="18"/>
      <c r="RFW2" s="18"/>
      <c r="RFX2" s="18"/>
      <c r="RFY2" s="18"/>
      <c r="RFZ2" s="18"/>
      <c r="RGA2" s="18"/>
      <c r="RGB2" s="18"/>
      <c r="RGC2" s="18"/>
      <c r="RGD2" s="18"/>
      <c r="RGE2" s="18"/>
      <c r="RGF2" s="18"/>
      <c r="RGG2" s="18"/>
      <c r="RGH2" s="18"/>
      <c r="RGI2" s="18"/>
      <c r="RGJ2" s="18"/>
      <c r="RGK2" s="18"/>
      <c r="RGL2" s="18"/>
      <c r="RGM2" s="18"/>
      <c r="RGN2" s="18"/>
      <c r="RGO2" s="18"/>
      <c r="RGP2" s="18"/>
      <c r="RGQ2" s="18"/>
      <c r="RGR2" s="18"/>
      <c r="RGS2" s="18"/>
      <c r="RGT2" s="18"/>
      <c r="RGU2" s="18"/>
      <c r="RGV2" s="18"/>
      <c r="RGW2" s="18"/>
      <c r="RGX2" s="18"/>
      <c r="RGY2" s="18"/>
      <c r="RGZ2" s="18"/>
      <c r="RHA2" s="18"/>
      <c r="RHB2" s="18"/>
      <c r="RHC2" s="18"/>
      <c r="RHD2" s="18"/>
      <c r="RHE2" s="18"/>
      <c r="RHF2" s="18"/>
      <c r="RHG2" s="18"/>
      <c r="RHH2" s="18"/>
      <c r="RHI2" s="18"/>
      <c r="RHJ2" s="18"/>
      <c r="RHK2" s="18"/>
      <c r="RHL2" s="18"/>
      <c r="RHM2" s="18"/>
      <c r="RHN2" s="18"/>
      <c r="RHO2" s="18"/>
      <c r="RHP2" s="18"/>
      <c r="RHQ2" s="18"/>
      <c r="RHR2" s="18"/>
      <c r="RHS2" s="18"/>
      <c r="RHT2" s="18"/>
      <c r="RHU2" s="18"/>
      <c r="RHV2" s="18"/>
      <c r="RHW2" s="18"/>
      <c r="RHX2" s="18"/>
      <c r="RHY2" s="18"/>
      <c r="RHZ2" s="18"/>
      <c r="RIA2" s="18"/>
      <c r="RIB2" s="18"/>
      <c r="RIC2" s="18"/>
      <c r="RID2" s="18"/>
      <c r="RIE2" s="18"/>
      <c r="RIF2" s="18"/>
      <c r="RIG2" s="18"/>
      <c r="RIH2" s="18"/>
      <c r="RII2" s="18"/>
      <c r="RIJ2" s="18"/>
      <c r="RIK2" s="18"/>
      <c r="RIL2" s="18"/>
      <c r="RIM2" s="18"/>
      <c r="RIN2" s="18"/>
      <c r="RIO2" s="18"/>
      <c r="RIP2" s="18"/>
      <c r="RIQ2" s="18"/>
      <c r="RIR2" s="18"/>
      <c r="RIS2" s="18"/>
      <c r="RIT2" s="18"/>
      <c r="RIU2" s="18"/>
      <c r="RIV2" s="18"/>
      <c r="RIW2" s="18"/>
      <c r="RIX2" s="18"/>
      <c r="RIY2" s="18"/>
      <c r="RIZ2" s="18"/>
      <c r="RJA2" s="18"/>
      <c r="RJB2" s="18"/>
      <c r="RJC2" s="18"/>
      <c r="RJD2" s="18"/>
      <c r="RJE2" s="18"/>
      <c r="RJF2" s="18"/>
      <c r="RJG2" s="18"/>
      <c r="RJH2" s="18"/>
      <c r="RJI2" s="18"/>
      <c r="RJJ2" s="18"/>
      <c r="RJK2" s="18"/>
      <c r="RJL2" s="18"/>
      <c r="RJM2" s="18"/>
      <c r="RJN2" s="18"/>
      <c r="RJO2" s="18"/>
      <c r="RJP2" s="18"/>
      <c r="RJQ2" s="18"/>
      <c r="RJR2" s="18"/>
      <c r="RJS2" s="18"/>
      <c r="RJT2" s="18"/>
      <c r="RJU2" s="18"/>
      <c r="RJV2" s="18"/>
      <c r="RJW2" s="18"/>
      <c r="RJX2" s="18"/>
      <c r="RJY2" s="18"/>
      <c r="RJZ2" s="18"/>
      <c r="RKA2" s="18"/>
      <c r="RKB2" s="18"/>
      <c r="RKC2" s="18"/>
      <c r="RKD2" s="18"/>
      <c r="RKE2" s="18"/>
      <c r="RKF2" s="18"/>
      <c r="RKG2" s="18"/>
      <c r="RKH2" s="18"/>
      <c r="RKI2" s="18"/>
      <c r="RKJ2" s="18"/>
      <c r="RKK2" s="18"/>
      <c r="RKL2" s="18"/>
      <c r="RKM2" s="18"/>
      <c r="RKN2" s="18"/>
      <c r="RKO2" s="18"/>
      <c r="RKP2" s="18"/>
      <c r="RKQ2" s="18"/>
      <c r="RKR2" s="18"/>
      <c r="RKS2" s="18"/>
      <c r="RKT2" s="18"/>
      <c r="RKU2" s="18"/>
      <c r="RKV2" s="18"/>
      <c r="RKW2" s="18"/>
      <c r="RKX2" s="18"/>
      <c r="RKY2" s="18"/>
      <c r="RKZ2" s="18"/>
      <c r="RLA2" s="18"/>
      <c r="RLB2" s="18"/>
      <c r="RLC2" s="18"/>
      <c r="RLD2" s="18"/>
      <c r="RLE2" s="18"/>
      <c r="RLF2" s="18"/>
      <c r="RLG2" s="18"/>
      <c r="RLH2" s="18"/>
      <c r="RLI2" s="18"/>
      <c r="RLJ2" s="18"/>
      <c r="RLK2" s="18"/>
      <c r="RLL2" s="18"/>
      <c r="RLM2" s="18"/>
      <c r="RLN2" s="18"/>
      <c r="RLO2" s="18"/>
      <c r="RLP2" s="18"/>
      <c r="RLQ2" s="18"/>
      <c r="RLR2" s="18"/>
      <c r="RLS2" s="18"/>
      <c r="RLT2" s="18"/>
      <c r="RLU2" s="18"/>
      <c r="RLV2" s="18"/>
      <c r="RLW2" s="18"/>
      <c r="RLX2" s="18"/>
      <c r="RLY2" s="18"/>
      <c r="RLZ2" s="18"/>
      <c r="RMA2" s="18"/>
      <c r="RMB2" s="18"/>
      <c r="RMC2" s="18"/>
      <c r="RMD2" s="18"/>
      <c r="RME2" s="18"/>
      <c r="RMF2" s="18"/>
      <c r="RMG2" s="18"/>
      <c r="RMH2" s="18"/>
      <c r="RMI2" s="18"/>
      <c r="RMJ2" s="18"/>
      <c r="RMK2" s="18"/>
      <c r="RML2" s="18"/>
      <c r="RMM2" s="18"/>
      <c r="RMN2" s="18"/>
      <c r="RMO2" s="18"/>
      <c r="RMP2" s="18"/>
      <c r="RMQ2" s="18"/>
      <c r="RMR2" s="18"/>
      <c r="RMS2" s="18"/>
      <c r="RMT2" s="18"/>
      <c r="RMU2" s="18"/>
      <c r="RMV2" s="18"/>
      <c r="RMW2" s="18"/>
      <c r="RMX2" s="18"/>
      <c r="RMY2" s="18"/>
      <c r="RMZ2" s="18"/>
      <c r="RNA2" s="18"/>
      <c r="RNB2" s="18"/>
      <c r="RNC2" s="18"/>
      <c r="RND2" s="18"/>
      <c r="RNE2" s="18"/>
      <c r="RNF2" s="18"/>
      <c r="RNG2" s="18"/>
      <c r="RNH2" s="18"/>
      <c r="RNI2" s="18"/>
      <c r="RNJ2" s="18"/>
      <c r="RNK2" s="18"/>
      <c r="RNL2" s="18"/>
      <c r="RNM2" s="18"/>
      <c r="RNN2" s="18"/>
      <c r="RNO2" s="18"/>
      <c r="RNP2" s="18"/>
      <c r="RNQ2" s="18"/>
      <c r="RNR2" s="18"/>
      <c r="RNS2" s="18"/>
      <c r="RNT2" s="18"/>
      <c r="RNU2" s="18"/>
      <c r="RNV2" s="18"/>
      <c r="RNW2" s="18"/>
      <c r="RNX2" s="18"/>
      <c r="RNY2" s="18"/>
      <c r="RNZ2" s="18"/>
      <c r="ROA2" s="18"/>
      <c r="ROB2" s="18"/>
      <c r="ROC2" s="18"/>
      <c r="ROD2" s="18"/>
      <c r="ROE2" s="18"/>
      <c r="ROF2" s="18"/>
      <c r="ROG2" s="18"/>
      <c r="ROH2" s="18"/>
      <c r="ROI2" s="18"/>
      <c r="ROJ2" s="18"/>
      <c r="ROK2" s="18"/>
      <c r="ROL2" s="18"/>
      <c r="ROM2" s="18"/>
      <c r="RON2" s="18"/>
      <c r="ROO2" s="18"/>
      <c r="ROP2" s="18"/>
      <c r="ROQ2" s="18"/>
      <c r="ROR2" s="18"/>
      <c r="ROS2" s="18"/>
      <c r="ROT2" s="18"/>
      <c r="ROU2" s="18"/>
      <c r="ROV2" s="18"/>
      <c r="ROW2" s="18"/>
      <c r="ROX2" s="18"/>
      <c r="ROY2" s="18"/>
      <c r="ROZ2" s="18"/>
      <c r="RPA2" s="18"/>
      <c r="RPB2" s="18"/>
      <c r="RPC2" s="18"/>
      <c r="RPD2" s="18"/>
      <c r="RPE2" s="18"/>
      <c r="RPF2" s="18"/>
      <c r="RPG2" s="18"/>
      <c r="RPH2" s="18"/>
      <c r="RPI2" s="18"/>
      <c r="RPJ2" s="18"/>
      <c r="RPK2" s="18"/>
      <c r="RPL2" s="18"/>
      <c r="RPM2" s="18"/>
      <c r="RPN2" s="18"/>
      <c r="RPO2" s="18"/>
      <c r="RPP2" s="18"/>
      <c r="RPQ2" s="18"/>
      <c r="RPR2" s="18"/>
      <c r="RPS2" s="18"/>
      <c r="RPT2" s="18"/>
      <c r="RPU2" s="18"/>
      <c r="RPV2" s="18"/>
      <c r="RPW2" s="18"/>
      <c r="RPX2" s="18"/>
      <c r="RPY2" s="18"/>
      <c r="RPZ2" s="18"/>
      <c r="RQA2" s="18"/>
      <c r="RQB2" s="18"/>
      <c r="RQC2" s="18"/>
      <c r="RQD2" s="18"/>
      <c r="RQE2" s="18"/>
      <c r="RQF2" s="18"/>
      <c r="RQG2" s="18"/>
      <c r="RQH2" s="18"/>
      <c r="RQI2" s="18"/>
      <c r="RQJ2" s="18"/>
      <c r="RQK2" s="18"/>
      <c r="RQL2" s="18"/>
      <c r="RQM2" s="18"/>
      <c r="RQN2" s="18"/>
      <c r="RQO2" s="18"/>
      <c r="RQP2" s="18"/>
      <c r="RQQ2" s="18"/>
      <c r="RQR2" s="18"/>
      <c r="RQS2" s="18"/>
      <c r="RQT2" s="18"/>
      <c r="RQU2" s="18"/>
      <c r="RQV2" s="18"/>
      <c r="RQW2" s="18"/>
      <c r="RQX2" s="18"/>
      <c r="RQY2" s="18"/>
      <c r="RQZ2" s="18"/>
      <c r="RRA2" s="18"/>
      <c r="RRB2" s="18"/>
      <c r="RRC2" s="18"/>
      <c r="RRD2" s="18"/>
      <c r="RRE2" s="18"/>
      <c r="RRF2" s="18"/>
      <c r="RRG2" s="18"/>
      <c r="RRH2" s="18"/>
      <c r="RRI2" s="18"/>
      <c r="RRJ2" s="18"/>
      <c r="RRK2" s="18"/>
      <c r="RRL2" s="18"/>
      <c r="RRM2" s="18"/>
      <c r="RRN2" s="18"/>
      <c r="RRO2" s="18"/>
      <c r="RRP2" s="18"/>
      <c r="RRQ2" s="18"/>
      <c r="RRR2" s="18"/>
      <c r="RRS2" s="18"/>
      <c r="RRT2" s="18"/>
      <c r="RRU2" s="18"/>
      <c r="RRV2" s="18"/>
      <c r="RRW2" s="18"/>
      <c r="RRX2" s="18"/>
      <c r="RRY2" s="18"/>
      <c r="RRZ2" s="18"/>
      <c r="RSA2" s="18"/>
      <c r="RSB2" s="18"/>
      <c r="RSC2" s="18"/>
      <c r="RSD2" s="18"/>
      <c r="RSE2" s="18"/>
      <c r="RSF2" s="18"/>
      <c r="RSG2" s="18"/>
      <c r="RSH2" s="18"/>
      <c r="RSI2" s="18"/>
      <c r="RSJ2" s="18"/>
      <c r="RSK2" s="18"/>
      <c r="RSL2" s="18"/>
      <c r="RSM2" s="18"/>
      <c r="RSN2" s="18"/>
      <c r="RSO2" s="18"/>
      <c r="RSP2" s="18"/>
      <c r="RSQ2" s="18"/>
      <c r="RSR2" s="18"/>
      <c r="RSS2" s="18"/>
      <c r="RST2" s="18"/>
      <c r="RSU2" s="18"/>
      <c r="RSV2" s="18"/>
      <c r="RSW2" s="18"/>
      <c r="RSX2" s="18"/>
      <c r="RSY2" s="18"/>
      <c r="RSZ2" s="18"/>
      <c r="RTA2" s="18"/>
      <c r="RTB2" s="18"/>
      <c r="RTC2" s="18"/>
      <c r="RTD2" s="18"/>
      <c r="RTE2" s="18"/>
      <c r="RTF2" s="18"/>
      <c r="RTG2" s="18"/>
      <c r="RTH2" s="18"/>
      <c r="RTI2" s="18"/>
      <c r="RTJ2" s="18"/>
      <c r="RTK2" s="18"/>
      <c r="RTL2" s="18"/>
      <c r="RTM2" s="18"/>
      <c r="RTN2" s="18"/>
      <c r="RTO2" s="18"/>
      <c r="RTP2" s="18"/>
      <c r="RTQ2" s="18"/>
      <c r="RTR2" s="18"/>
      <c r="RTS2" s="18"/>
      <c r="RTT2" s="18"/>
      <c r="RTU2" s="18"/>
      <c r="RTV2" s="18"/>
      <c r="RTW2" s="18"/>
      <c r="RTX2" s="18"/>
      <c r="RTY2" s="18"/>
      <c r="RTZ2" s="18"/>
      <c r="RUA2" s="18"/>
      <c r="RUB2" s="18"/>
      <c r="RUC2" s="18"/>
      <c r="RUD2" s="18"/>
      <c r="RUE2" s="18"/>
      <c r="RUF2" s="18"/>
      <c r="RUG2" s="18"/>
      <c r="RUH2" s="18"/>
      <c r="RUI2" s="18"/>
      <c r="RUJ2" s="18"/>
      <c r="RUK2" s="18"/>
      <c r="RUL2" s="18"/>
      <c r="RUM2" s="18"/>
      <c r="RUN2" s="18"/>
      <c r="RUO2" s="18"/>
      <c r="RUP2" s="18"/>
      <c r="RUQ2" s="18"/>
      <c r="RUR2" s="18"/>
      <c r="RUS2" s="18"/>
      <c r="RUT2" s="18"/>
      <c r="RUU2" s="18"/>
      <c r="RUV2" s="18"/>
      <c r="RUW2" s="18"/>
      <c r="RUX2" s="18"/>
      <c r="RUY2" s="18"/>
      <c r="RUZ2" s="18"/>
      <c r="RVA2" s="18"/>
      <c r="RVB2" s="18"/>
      <c r="RVC2" s="18"/>
      <c r="RVD2" s="18"/>
      <c r="RVE2" s="18"/>
      <c r="RVF2" s="18"/>
      <c r="RVG2" s="18"/>
      <c r="RVH2" s="18"/>
      <c r="RVI2" s="18"/>
      <c r="RVJ2" s="18"/>
      <c r="RVK2" s="18"/>
      <c r="RVL2" s="18"/>
      <c r="RVM2" s="18"/>
      <c r="RVN2" s="18"/>
      <c r="RVO2" s="18"/>
      <c r="RVP2" s="18"/>
      <c r="RVQ2" s="18"/>
      <c r="RVR2" s="18"/>
      <c r="RVS2" s="18"/>
      <c r="RVT2" s="18"/>
      <c r="RVU2" s="18"/>
      <c r="RVV2" s="18"/>
      <c r="RVW2" s="18"/>
      <c r="RVX2" s="18"/>
      <c r="RVY2" s="18"/>
      <c r="RVZ2" s="18"/>
      <c r="RWA2" s="18"/>
      <c r="RWB2" s="18"/>
      <c r="RWC2" s="18"/>
      <c r="RWD2" s="18"/>
      <c r="RWE2" s="18"/>
      <c r="RWF2" s="18"/>
      <c r="RWG2" s="18"/>
      <c r="RWH2" s="18"/>
      <c r="RWI2" s="18"/>
      <c r="RWJ2" s="18"/>
      <c r="RWK2" s="18"/>
      <c r="RWL2" s="18"/>
      <c r="RWM2" s="18"/>
      <c r="RWN2" s="18"/>
      <c r="RWO2" s="18"/>
      <c r="RWP2" s="18"/>
      <c r="RWQ2" s="18"/>
      <c r="RWR2" s="18"/>
      <c r="RWS2" s="18"/>
      <c r="RWT2" s="18"/>
      <c r="RWU2" s="18"/>
      <c r="RWV2" s="18"/>
      <c r="RWW2" s="18"/>
      <c r="RWX2" s="18"/>
      <c r="RWY2" s="18"/>
      <c r="RWZ2" s="18"/>
      <c r="RXA2" s="18"/>
      <c r="RXB2" s="18"/>
      <c r="RXC2" s="18"/>
      <c r="RXD2" s="18"/>
      <c r="RXE2" s="18"/>
      <c r="RXF2" s="18"/>
      <c r="RXG2" s="18"/>
      <c r="RXH2" s="18"/>
      <c r="RXI2" s="18"/>
      <c r="RXJ2" s="18"/>
      <c r="RXK2" s="18"/>
      <c r="RXL2" s="18"/>
      <c r="RXM2" s="18"/>
      <c r="RXN2" s="18"/>
      <c r="RXO2" s="18"/>
      <c r="RXP2" s="18"/>
      <c r="RXQ2" s="18"/>
      <c r="RXR2" s="18"/>
      <c r="RXS2" s="18"/>
      <c r="RXT2" s="18"/>
      <c r="RXU2" s="18"/>
      <c r="RXV2" s="18"/>
      <c r="RXW2" s="18"/>
      <c r="RXX2" s="18"/>
      <c r="RXY2" s="18"/>
      <c r="RXZ2" s="18"/>
      <c r="RYA2" s="18"/>
      <c r="RYB2" s="18"/>
      <c r="RYC2" s="18"/>
      <c r="RYD2" s="18"/>
      <c r="RYE2" s="18"/>
      <c r="RYF2" s="18"/>
      <c r="RYG2" s="18"/>
      <c r="RYH2" s="18"/>
      <c r="RYI2" s="18"/>
      <c r="RYJ2" s="18"/>
      <c r="RYK2" s="18"/>
      <c r="RYL2" s="18"/>
      <c r="RYM2" s="18"/>
      <c r="RYN2" s="18"/>
      <c r="RYO2" s="18"/>
      <c r="RYP2" s="18"/>
      <c r="RYQ2" s="18"/>
      <c r="RYR2" s="18"/>
      <c r="RYS2" s="18"/>
      <c r="RYT2" s="18"/>
      <c r="RYU2" s="18"/>
      <c r="RYV2" s="18"/>
      <c r="RYW2" s="18"/>
      <c r="RYX2" s="18"/>
      <c r="RYY2" s="18"/>
      <c r="RYZ2" s="18"/>
      <c r="RZA2" s="18"/>
      <c r="RZB2" s="18"/>
      <c r="RZC2" s="18"/>
      <c r="RZD2" s="18"/>
      <c r="RZE2" s="18"/>
      <c r="RZF2" s="18"/>
      <c r="RZG2" s="18"/>
      <c r="RZH2" s="18"/>
      <c r="RZI2" s="18"/>
      <c r="RZJ2" s="18"/>
      <c r="RZK2" s="18"/>
      <c r="RZL2" s="18"/>
      <c r="RZM2" s="18"/>
      <c r="RZN2" s="18"/>
      <c r="RZO2" s="18"/>
      <c r="RZP2" s="18"/>
      <c r="RZQ2" s="18"/>
      <c r="RZR2" s="18"/>
      <c r="RZS2" s="18"/>
      <c r="RZT2" s="18"/>
      <c r="RZU2" s="18"/>
      <c r="RZV2" s="18"/>
      <c r="RZW2" s="18"/>
      <c r="RZX2" s="18"/>
      <c r="RZY2" s="18"/>
      <c r="RZZ2" s="18"/>
      <c r="SAA2" s="18"/>
      <c r="SAB2" s="18"/>
      <c r="SAC2" s="18"/>
      <c r="SAD2" s="18"/>
      <c r="SAE2" s="18"/>
      <c r="SAF2" s="18"/>
      <c r="SAG2" s="18"/>
      <c r="SAH2" s="18"/>
      <c r="SAI2" s="18"/>
      <c r="SAJ2" s="18"/>
      <c r="SAK2" s="18"/>
      <c r="SAL2" s="18"/>
      <c r="SAM2" s="18"/>
      <c r="SAN2" s="18"/>
      <c r="SAO2" s="18"/>
      <c r="SAP2" s="18"/>
      <c r="SAQ2" s="18"/>
      <c r="SAR2" s="18"/>
      <c r="SAS2" s="18"/>
      <c r="SAT2" s="18"/>
      <c r="SAU2" s="18"/>
      <c r="SAV2" s="18"/>
      <c r="SAW2" s="18"/>
      <c r="SAX2" s="18"/>
      <c r="SAY2" s="18"/>
      <c r="SAZ2" s="18"/>
      <c r="SBA2" s="18"/>
      <c r="SBB2" s="18"/>
      <c r="SBC2" s="18"/>
      <c r="SBD2" s="18"/>
      <c r="SBE2" s="18"/>
      <c r="SBF2" s="18"/>
      <c r="SBG2" s="18"/>
      <c r="SBH2" s="18"/>
      <c r="SBI2" s="18"/>
      <c r="SBJ2" s="18"/>
      <c r="SBK2" s="18"/>
      <c r="SBL2" s="18"/>
      <c r="SBM2" s="18"/>
      <c r="SBN2" s="18"/>
      <c r="SBO2" s="18"/>
      <c r="SBP2" s="18"/>
      <c r="SBQ2" s="18"/>
      <c r="SBR2" s="18"/>
      <c r="SBS2" s="18"/>
      <c r="SBT2" s="18"/>
      <c r="SBU2" s="18"/>
      <c r="SBV2" s="18"/>
      <c r="SBW2" s="18"/>
      <c r="SBX2" s="18"/>
      <c r="SBY2" s="18"/>
      <c r="SBZ2" s="18"/>
      <c r="SCA2" s="18"/>
      <c r="SCB2" s="18"/>
      <c r="SCC2" s="18"/>
      <c r="SCD2" s="18"/>
      <c r="SCE2" s="18"/>
      <c r="SCF2" s="18"/>
      <c r="SCG2" s="18"/>
      <c r="SCH2" s="18"/>
      <c r="SCI2" s="18"/>
      <c r="SCJ2" s="18"/>
      <c r="SCK2" s="18"/>
      <c r="SCL2" s="18"/>
      <c r="SCM2" s="18"/>
      <c r="SCN2" s="18"/>
      <c r="SCO2" s="18"/>
      <c r="SCP2" s="18"/>
      <c r="SCQ2" s="18"/>
      <c r="SCR2" s="18"/>
      <c r="SCS2" s="18"/>
      <c r="SCT2" s="18"/>
      <c r="SCU2" s="18"/>
      <c r="SCV2" s="18"/>
      <c r="SCW2" s="18"/>
      <c r="SCX2" s="18"/>
      <c r="SCY2" s="18"/>
      <c r="SCZ2" s="18"/>
      <c r="SDA2" s="18"/>
      <c r="SDB2" s="18"/>
      <c r="SDC2" s="18"/>
      <c r="SDD2" s="18"/>
      <c r="SDE2" s="18"/>
      <c r="SDF2" s="18"/>
      <c r="SDG2" s="18"/>
      <c r="SDH2" s="18"/>
      <c r="SDI2" s="18"/>
      <c r="SDJ2" s="18"/>
      <c r="SDK2" s="18"/>
      <c r="SDL2" s="18"/>
      <c r="SDM2" s="18"/>
      <c r="SDN2" s="18"/>
      <c r="SDO2" s="18"/>
      <c r="SDP2" s="18"/>
      <c r="SDQ2" s="18"/>
      <c r="SDR2" s="18"/>
      <c r="SDS2" s="18"/>
      <c r="SDT2" s="18"/>
      <c r="SDU2" s="18"/>
      <c r="SDV2" s="18"/>
      <c r="SDW2" s="18"/>
      <c r="SDX2" s="18"/>
      <c r="SDY2" s="18"/>
      <c r="SDZ2" s="18"/>
      <c r="SEA2" s="18"/>
      <c r="SEB2" s="18"/>
      <c r="SEC2" s="18"/>
      <c r="SED2" s="18"/>
      <c r="SEE2" s="18"/>
      <c r="SEF2" s="18"/>
      <c r="SEG2" s="18"/>
      <c r="SEH2" s="18"/>
      <c r="SEI2" s="18"/>
      <c r="SEJ2" s="18"/>
      <c r="SEK2" s="18"/>
      <c r="SEL2" s="18"/>
      <c r="SEM2" s="18"/>
      <c r="SEN2" s="18"/>
      <c r="SEO2" s="18"/>
      <c r="SEP2" s="18"/>
      <c r="SEQ2" s="18"/>
      <c r="SER2" s="18"/>
      <c r="SES2" s="18"/>
      <c r="SET2" s="18"/>
      <c r="SEU2" s="18"/>
      <c r="SEV2" s="18"/>
      <c r="SEW2" s="18"/>
      <c r="SEX2" s="18"/>
      <c r="SEY2" s="18"/>
      <c r="SEZ2" s="18"/>
      <c r="SFA2" s="18"/>
      <c r="SFB2" s="18"/>
      <c r="SFC2" s="18"/>
      <c r="SFD2" s="18"/>
      <c r="SFE2" s="18"/>
      <c r="SFF2" s="18"/>
      <c r="SFG2" s="18"/>
      <c r="SFH2" s="18"/>
      <c r="SFI2" s="18"/>
      <c r="SFJ2" s="18"/>
      <c r="SFK2" s="18"/>
      <c r="SFL2" s="18"/>
      <c r="SFM2" s="18"/>
      <c r="SFN2" s="18"/>
      <c r="SFO2" s="18"/>
      <c r="SFP2" s="18"/>
      <c r="SFQ2" s="18"/>
      <c r="SFR2" s="18"/>
      <c r="SFS2" s="18"/>
      <c r="SFT2" s="18"/>
      <c r="SFU2" s="18"/>
      <c r="SFV2" s="18"/>
      <c r="SFW2" s="18"/>
      <c r="SFX2" s="18"/>
      <c r="SFY2" s="18"/>
      <c r="SFZ2" s="18"/>
      <c r="SGA2" s="18"/>
      <c r="SGB2" s="18"/>
      <c r="SGC2" s="18"/>
      <c r="SGD2" s="18"/>
      <c r="SGE2" s="18"/>
      <c r="SGF2" s="18"/>
      <c r="SGG2" s="18"/>
      <c r="SGH2" s="18"/>
      <c r="SGI2" s="18"/>
      <c r="SGJ2" s="18"/>
      <c r="SGK2" s="18"/>
      <c r="SGL2" s="18"/>
      <c r="SGM2" s="18"/>
      <c r="SGN2" s="18"/>
      <c r="SGO2" s="18"/>
      <c r="SGP2" s="18"/>
      <c r="SGQ2" s="18"/>
      <c r="SGR2" s="18"/>
      <c r="SGS2" s="18"/>
      <c r="SGT2" s="18"/>
      <c r="SGU2" s="18"/>
      <c r="SGV2" s="18"/>
      <c r="SGW2" s="18"/>
      <c r="SGX2" s="18"/>
      <c r="SGY2" s="18"/>
      <c r="SGZ2" s="18"/>
      <c r="SHA2" s="18"/>
      <c r="SHB2" s="18"/>
      <c r="SHC2" s="18"/>
      <c r="SHD2" s="18"/>
      <c r="SHE2" s="18"/>
      <c r="SHF2" s="18"/>
      <c r="SHG2" s="18"/>
      <c r="SHH2" s="18"/>
      <c r="SHI2" s="18"/>
      <c r="SHJ2" s="18"/>
      <c r="SHK2" s="18"/>
      <c r="SHL2" s="18"/>
      <c r="SHM2" s="18"/>
      <c r="SHN2" s="18"/>
      <c r="SHO2" s="18"/>
      <c r="SHP2" s="18"/>
      <c r="SHQ2" s="18"/>
      <c r="SHR2" s="18"/>
      <c r="SHS2" s="18"/>
      <c r="SHT2" s="18"/>
      <c r="SHU2" s="18"/>
      <c r="SHV2" s="18"/>
      <c r="SHW2" s="18"/>
      <c r="SHX2" s="18"/>
      <c r="SHY2" s="18"/>
      <c r="SHZ2" s="18"/>
      <c r="SIA2" s="18"/>
      <c r="SIB2" s="18"/>
      <c r="SIC2" s="18"/>
      <c r="SID2" s="18"/>
      <c r="SIE2" s="18"/>
      <c r="SIF2" s="18"/>
      <c r="SIG2" s="18"/>
      <c r="SIH2" s="18"/>
      <c r="SII2" s="18"/>
      <c r="SIJ2" s="18"/>
      <c r="SIK2" s="18"/>
      <c r="SIL2" s="18"/>
      <c r="SIM2" s="18"/>
      <c r="SIN2" s="18"/>
      <c r="SIO2" s="18"/>
      <c r="SIP2" s="18"/>
      <c r="SIQ2" s="18"/>
      <c r="SIR2" s="18"/>
      <c r="SIS2" s="18"/>
      <c r="SIT2" s="18"/>
      <c r="SIU2" s="18"/>
      <c r="SIV2" s="18"/>
      <c r="SIW2" s="18"/>
      <c r="SIX2" s="18"/>
      <c r="SIY2" s="18"/>
      <c r="SIZ2" s="18"/>
      <c r="SJA2" s="18"/>
      <c r="SJB2" s="18"/>
      <c r="SJC2" s="18"/>
      <c r="SJD2" s="18"/>
      <c r="SJE2" s="18"/>
      <c r="SJF2" s="18"/>
      <c r="SJG2" s="18"/>
      <c r="SJH2" s="18"/>
      <c r="SJI2" s="18"/>
      <c r="SJJ2" s="18"/>
      <c r="SJK2" s="18"/>
      <c r="SJL2" s="18"/>
      <c r="SJM2" s="18"/>
      <c r="SJN2" s="18"/>
      <c r="SJO2" s="18"/>
      <c r="SJP2" s="18"/>
      <c r="SJQ2" s="18"/>
      <c r="SJR2" s="18"/>
      <c r="SJS2" s="18"/>
      <c r="SJT2" s="18"/>
      <c r="SJU2" s="18"/>
      <c r="SJV2" s="18"/>
      <c r="SJW2" s="18"/>
      <c r="SJX2" s="18"/>
      <c r="SJY2" s="18"/>
      <c r="SJZ2" s="18"/>
      <c r="SKA2" s="18"/>
      <c r="SKB2" s="18"/>
      <c r="SKC2" s="18"/>
      <c r="SKD2" s="18"/>
      <c r="SKE2" s="18"/>
      <c r="SKF2" s="18"/>
      <c r="SKG2" s="18"/>
      <c r="SKH2" s="18"/>
      <c r="SKI2" s="18"/>
      <c r="SKJ2" s="18"/>
      <c r="SKK2" s="18"/>
      <c r="SKL2" s="18"/>
      <c r="SKM2" s="18"/>
      <c r="SKN2" s="18"/>
      <c r="SKO2" s="18"/>
      <c r="SKP2" s="18"/>
      <c r="SKQ2" s="18"/>
      <c r="SKR2" s="18"/>
      <c r="SKS2" s="18"/>
      <c r="SKT2" s="18"/>
      <c r="SKU2" s="18"/>
      <c r="SKV2" s="18"/>
      <c r="SKW2" s="18"/>
      <c r="SKX2" s="18"/>
      <c r="SKY2" s="18"/>
      <c r="SKZ2" s="18"/>
      <c r="SLA2" s="18"/>
      <c r="SLB2" s="18"/>
      <c r="SLC2" s="18"/>
      <c r="SLD2" s="18"/>
      <c r="SLE2" s="18"/>
      <c r="SLF2" s="18"/>
      <c r="SLG2" s="18"/>
      <c r="SLH2" s="18"/>
      <c r="SLI2" s="18"/>
      <c r="SLJ2" s="18"/>
      <c r="SLK2" s="18"/>
      <c r="SLL2" s="18"/>
      <c r="SLM2" s="18"/>
      <c r="SLN2" s="18"/>
      <c r="SLO2" s="18"/>
      <c r="SLP2" s="18"/>
      <c r="SLQ2" s="18"/>
      <c r="SLR2" s="18"/>
      <c r="SLS2" s="18"/>
      <c r="SLT2" s="18"/>
      <c r="SLU2" s="18"/>
      <c r="SLV2" s="18"/>
      <c r="SLW2" s="18"/>
      <c r="SLX2" s="18"/>
      <c r="SLY2" s="18"/>
      <c r="SLZ2" s="18"/>
      <c r="SMA2" s="18"/>
      <c r="SMB2" s="18"/>
      <c r="SMC2" s="18"/>
      <c r="SMD2" s="18"/>
      <c r="SME2" s="18"/>
      <c r="SMF2" s="18"/>
      <c r="SMG2" s="18"/>
      <c r="SMH2" s="18"/>
      <c r="SMI2" s="18"/>
      <c r="SMJ2" s="18"/>
      <c r="SMK2" s="18"/>
      <c r="SML2" s="18"/>
      <c r="SMM2" s="18"/>
      <c r="SMN2" s="18"/>
      <c r="SMO2" s="18"/>
      <c r="SMP2" s="18"/>
      <c r="SMQ2" s="18"/>
      <c r="SMR2" s="18"/>
      <c r="SMS2" s="18"/>
      <c r="SMT2" s="18"/>
      <c r="SMU2" s="18"/>
      <c r="SMV2" s="18"/>
      <c r="SMW2" s="18"/>
      <c r="SMX2" s="18"/>
      <c r="SMY2" s="18"/>
      <c r="SMZ2" s="18"/>
      <c r="SNA2" s="18"/>
      <c r="SNB2" s="18"/>
      <c r="SNC2" s="18"/>
      <c r="SND2" s="18"/>
      <c r="SNE2" s="18"/>
      <c r="SNF2" s="18"/>
      <c r="SNG2" s="18"/>
      <c r="SNH2" s="18"/>
      <c r="SNI2" s="18"/>
      <c r="SNJ2" s="18"/>
      <c r="SNK2" s="18"/>
      <c r="SNL2" s="18"/>
      <c r="SNM2" s="18"/>
      <c r="SNN2" s="18"/>
      <c r="SNO2" s="18"/>
      <c r="SNP2" s="18"/>
      <c r="SNQ2" s="18"/>
      <c r="SNR2" s="18"/>
      <c r="SNS2" s="18"/>
      <c r="SNT2" s="18"/>
      <c r="SNU2" s="18"/>
      <c r="SNV2" s="18"/>
      <c r="SNW2" s="18"/>
      <c r="SNX2" s="18"/>
      <c r="SNY2" s="18"/>
      <c r="SNZ2" s="18"/>
      <c r="SOA2" s="18"/>
      <c r="SOB2" s="18"/>
      <c r="SOC2" s="18"/>
      <c r="SOD2" s="18"/>
      <c r="SOE2" s="18"/>
      <c r="SOF2" s="18"/>
      <c r="SOG2" s="18"/>
      <c r="SOH2" s="18"/>
      <c r="SOI2" s="18"/>
      <c r="SOJ2" s="18"/>
      <c r="SOK2" s="18"/>
      <c r="SOL2" s="18"/>
      <c r="SOM2" s="18"/>
      <c r="SON2" s="18"/>
      <c r="SOO2" s="18"/>
      <c r="SOP2" s="18"/>
      <c r="SOQ2" s="18"/>
      <c r="SOR2" s="18"/>
      <c r="SOS2" s="18"/>
      <c r="SOT2" s="18"/>
      <c r="SOU2" s="18"/>
      <c r="SOV2" s="18"/>
      <c r="SOW2" s="18"/>
      <c r="SOX2" s="18"/>
      <c r="SOY2" s="18"/>
      <c r="SOZ2" s="18"/>
      <c r="SPA2" s="18"/>
      <c r="SPB2" s="18"/>
      <c r="SPC2" s="18"/>
      <c r="SPD2" s="18"/>
      <c r="SPE2" s="18"/>
      <c r="SPF2" s="18"/>
      <c r="SPG2" s="18"/>
      <c r="SPH2" s="18"/>
      <c r="SPI2" s="18"/>
      <c r="SPJ2" s="18"/>
      <c r="SPK2" s="18"/>
      <c r="SPL2" s="18"/>
      <c r="SPM2" s="18"/>
      <c r="SPN2" s="18"/>
      <c r="SPO2" s="18"/>
      <c r="SPP2" s="18"/>
      <c r="SPQ2" s="18"/>
      <c r="SPR2" s="18"/>
      <c r="SPS2" s="18"/>
      <c r="SPT2" s="18"/>
      <c r="SPU2" s="18"/>
      <c r="SPV2" s="18"/>
      <c r="SPW2" s="18"/>
      <c r="SPX2" s="18"/>
      <c r="SPY2" s="18"/>
      <c r="SPZ2" s="18"/>
      <c r="SQA2" s="18"/>
      <c r="SQB2" s="18"/>
      <c r="SQC2" s="18"/>
      <c r="SQD2" s="18"/>
      <c r="SQE2" s="18"/>
      <c r="SQF2" s="18"/>
      <c r="SQG2" s="18"/>
      <c r="SQH2" s="18"/>
      <c r="SQI2" s="18"/>
      <c r="SQJ2" s="18"/>
      <c r="SQK2" s="18"/>
      <c r="SQL2" s="18"/>
      <c r="SQM2" s="18"/>
      <c r="SQN2" s="18"/>
      <c r="SQO2" s="18"/>
      <c r="SQP2" s="18"/>
      <c r="SQQ2" s="18"/>
      <c r="SQR2" s="18"/>
      <c r="SQS2" s="18"/>
      <c r="SQT2" s="18"/>
      <c r="SQU2" s="18"/>
      <c r="SQV2" s="18"/>
      <c r="SQW2" s="18"/>
      <c r="SQX2" s="18"/>
      <c r="SQY2" s="18"/>
      <c r="SQZ2" s="18"/>
      <c r="SRA2" s="18"/>
      <c r="SRB2" s="18"/>
      <c r="SRC2" s="18"/>
      <c r="SRD2" s="18"/>
      <c r="SRE2" s="18"/>
      <c r="SRF2" s="18"/>
      <c r="SRG2" s="18"/>
      <c r="SRH2" s="18"/>
      <c r="SRI2" s="18"/>
      <c r="SRJ2" s="18"/>
      <c r="SRK2" s="18"/>
      <c r="SRL2" s="18"/>
      <c r="SRM2" s="18"/>
      <c r="SRN2" s="18"/>
      <c r="SRO2" s="18"/>
      <c r="SRP2" s="18"/>
      <c r="SRQ2" s="18"/>
      <c r="SRR2" s="18"/>
      <c r="SRS2" s="18"/>
      <c r="SRT2" s="18"/>
      <c r="SRU2" s="18"/>
      <c r="SRV2" s="18"/>
      <c r="SRW2" s="18"/>
      <c r="SRX2" s="18"/>
      <c r="SRY2" s="18"/>
      <c r="SRZ2" s="18"/>
      <c r="SSA2" s="18"/>
      <c r="SSB2" s="18"/>
      <c r="SSC2" s="18"/>
      <c r="SSD2" s="18"/>
      <c r="SSE2" s="18"/>
      <c r="SSF2" s="18"/>
      <c r="SSG2" s="18"/>
      <c r="SSH2" s="18"/>
      <c r="SSI2" s="18"/>
      <c r="SSJ2" s="18"/>
      <c r="SSK2" s="18"/>
      <c r="SSL2" s="18"/>
      <c r="SSM2" s="18"/>
      <c r="SSN2" s="18"/>
      <c r="SSO2" s="18"/>
      <c r="SSP2" s="18"/>
      <c r="SSQ2" s="18"/>
      <c r="SSR2" s="18"/>
      <c r="SSS2" s="18"/>
      <c r="SST2" s="18"/>
      <c r="SSU2" s="18"/>
      <c r="SSV2" s="18"/>
      <c r="SSW2" s="18"/>
      <c r="SSX2" s="18"/>
      <c r="SSY2" s="18"/>
      <c r="SSZ2" s="18"/>
      <c r="STA2" s="18"/>
      <c r="STB2" s="18"/>
      <c r="STC2" s="18"/>
      <c r="STD2" s="18"/>
      <c r="STE2" s="18"/>
      <c r="STF2" s="18"/>
      <c r="STG2" s="18"/>
      <c r="STH2" s="18"/>
      <c r="STI2" s="18"/>
      <c r="STJ2" s="18"/>
      <c r="STK2" s="18"/>
      <c r="STL2" s="18"/>
      <c r="STM2" s="18"/>
      <c r="STN2" s="18"/>
      <c r="STO2" s="18"/>
      <c r="STP2" s="18"/>
      <c r="STQ2" s="18"/>
      <c r="STR2" s="18"/>
      <c r="STS2" s="18"/>
      <c r="STT2" s="18"/>
      <c r="STU2" s="18"/>
      <c r="STV2" s="18"/>
      <c r="STW2" s="18"/>
      <c r="STX2" s="18"/>
      <c r="STY2" s="18"/>
      <c r="STZ2" s="18"/>
      <c r="SUA2" s="18"/>
      <c r="SUB2" s="18"/>
      <c r="SUC2" s="18"/>
      <c r="SUD2" s="18"/>
      <c r="SUE2" s="18"/>
      <c r="SUF2" s="18"/>
      <c r="SUG2" s="18"/>
      <c r="SUH2" s="18"/>
      <c r="SUI2" s="18"/>
      <c r="SUJ2" s="18"/>
      <c r="SUK2" s="18"/>
      <c r="SUL2" s="18"/>
      <c r="SUM2" s="18"/>
      <c r="SUN2" s="18"/>
      <c r="SUO2" s="18"/>
      <c r="SUP2" s="18"/>
      <c r="SUQ2" s="18"/>
      <c r="SUR2" s="18"/>
      <c r="SUS2" s="18"/>
      <c r="SUT2" s="18"/>
      <c r="SUU2" s="18"/>
      <c r="SUV2" s="18"/>
      <c r="SUW2" s="18"/>
      <c r="SUX2" s="18"/>
      <c r="SUY2" s="18"/>
      <c r="SUZ2" s="18"/>
      <c r="SVA2" s="18"/>
      <c r="SVB2" s="18"/>
      <c r="SVC2" s="18"/>
      <c r="SVD2" s="18"/>
      <c r="SVE2" s="18"/>
      <c r="SVF2" s="18"/>
      <c r="SVG2" s="18"/>
      <c r="SVH2" s="18"/>
      <c r="SVI2" s="18"/>
      <c r="SVJ2" s="18"/>
      <c r="SVK2" s="18"/>
      <c r="SVL2" s="18"/>
      <c r="SVM2" s="18"/>
      <c r="SVN2" s="18"/>
      <c r="SVO2" s="18"/>
      <c r="SVP2" s="18"/>
      <c r="SVQ2" s="18"/>
      <c r="SVR2" s="18"/>
      <c r="SVS2" s="18"/>
      <c r="SVT2" s="18"/>
      <c r="SVU2" s="18"/>
      <c r="SVV2" s="18"/>
      <c r="SVW2" s="18"/>
      <c r="SVX2" s="18"/>
      <c r="SVY2" s="18"/>
      <c r="SVZ2" s="18"/>
      <c r="SWA2" s="18"/>
      <c r="SWB2" s="18"/>
      <c r="SWC2" s="18"/>
      <c r="SWD2" s="18"/>
      <c r="SWE2" s="18"/>
      <c r="SWF2" s="18"/>
      <c r="SWG2" s="18"/>
      <c r="SWH2" s="18"/>
      <c r="SWI2" s="18"/>
      <c r="SWJ2" s="18"/>
      <c r="SWK2" s="18"/>
      <c r="SWL2" s="18"/>
      <c r="SWM2" s="18"/>
      <c r="SWN2" s="18"/>
      <c r="SWO2" s="18"/>
      <c r="SWP2" s="18"/>
      <c r="SWQ2" s="18"/>
      <c r="SWR2" s="18"/>
      <c r="SWS2" s="18"/>
      <c r="SWT2" s="18"/>
      <c r="SWU2" s="18"/>
      <c r="SWV2" s="18"/>
      <c r="SWW2" s="18"/>
      <c r="SWX2" s="18"/>
      <c r="SWY2" s="18"/>
      <c r="SWZ2" s="18"/>
      <c r="SXA2" s="18"/>
      <c r="SXB2" s="18"/>
      <c r="SXC2" s="18"/>
      <c r="SXD2" s="18"/>
      <c r="SXE2" s="18"/>
      <c r="SXF2" s="18"/>
      <c r="SXG2" s="18"/>
      <c r="SXH2" s="18"/>
      <c r="SXI2" s="18"/>
      <c r="SXJ2" s="18"/>
      <c r="SXK2" s="18"/>
      <c r="SXL2" s="18"/>
      <c r="SXM2" s="18"/>
      <c r="SXN2" s="18"/>
      <c r="SXO2" s="18"/>
      <c r="SXP2" s="18"/>
      <c r="SXQ2" s="18"/>
      <c r="SXR2" s="18"/>
      <c r="SXS2" s="18"/>
      <c r="SXT2" s="18"/>
      <c r="SXU2" s="18"/>
      <c r="SXV2" s="18"/>
      <c r="SXW2" s="18"/>
      <c r="SXX2" s="18"/>
      <c r="SXY2" s="18"/>
      <c r="SXZ2" s="18"/>
      <c r="SYA2" s="18"/>
      <c r="SYB2" s="18"/>
      <c r="SYC2" s="18"/>
      <c r="SYD2" s="18"/>
      <c r="SYE2" s="18"/>
      <c r="SYF2" s="18"/>
      <c r="SYG2" s="18"/>
      <c r="SYH2" s="18"/>
      <c r="SYI2" s="18"/>
      <c r="SYJ2" s="18"/>
      <c r="SYK2" s="18"/>
      <c r="SYL2" s="18"/>
      <c r="SYM2" s="18"/>
      <c r="SYN2" s="18"/>
      <c r="SYO2" s="18"/>
      <c r="SYP2" s="18"/>
      <c r="SYQ2" s="18"/>
      <c r="SYR2" s="18"/>
      <c r="SYS2" s="18"/>
      <c r="SYT2" s="18"/>
      <c r="SYU2" s="18"/>
      <c r="SYV2" s="18"/>
      <c r="SYW2" s="18"/>
      <c r="SYX2" s="18"/>
      <c r="SYY2" s="18"/>
      <c r="SYZ2" s="18"/>
      <c r="SZA2" s="18"/>
      <c r="SZB2" s="18"/>
      <c r="SZC2" s="18"/>
      <c r="SZD2" s="18"/>
      <c r="SZE2" s="18"/>
      <c r="SZF2" s="18"/>
      <c r="SZG2" s="18"/>
      <c r="SZH2" s="18"/>
      <c r="SZI2" s="18"/>
      <c r="SZJ2" s="18"/>
      <c r="SZK2" s="18"/>
      <c r="SZL2" s="18"/>
      <c r="SZM2" s="18"/>
      <c r="SZN2" s="18"/>
      <c r="SZO2" s="18"/>
      <c r="SZP2" s="18"/>
      <c r="SZQ2" s="18"/>
      <c r="SZR2" s="18"/>
      <c r="SZS2" s="18"/>
      <c r="SZT2" s="18"/>
      <c r="SZU2" s="18"/>
      <c r="SZV2" s="18"/>
      <c r="SZW2" s="18"/>
      <c r="SZX2" s="18"/>
      <c r="SZY2" s="18"/>
      <c r="SZZ2" s="18"/>
      <c r="TAA2" s="18"/>
      <c r="TAB2" s="18"/>
      <c r="TAC2" s="18"/>
      <c r="TAD2" s="18"/>
      <c r="TAE2" s="18"/>
      <c r="TAF2" s="18"/>
      <c r="TAG2" s="18"/>
      <c r="TAH2" s="18"/>
      <c r="TAI2" s="18"/>
      <c r="TAJ2" s="18"/>
      <c r="TAK2" s="18"/>
      <c r="TAL2" s="18"/>
      <c r="TAM2" s="18"/>
      <c r="TAN2" s="18"/>
      <c r="TAO2" s="18"/>
      <c r="TAP2" s="18"/>
      <c r="TAQ2" s="18"/>
      <c r="TAR2" s="18"/>
      <c r="TAS2" s="18"/>
      <c r="TAT2" s="18"/>
      <c r="TAU2" s="18"/>
      <c r="TAV2" s="18"/>
      <c r="TAW2" s="18"/>
      <c r="TAX2" s="18"/>
      <c r="TAY2" s="18"/>
      <c r="TAZ2" s="18"/>
      <c r="TBA2" s="18"/>
      <c r="TBB2" s="18"/>
      <c r="TBC2" s="18"/>
      <c r="TBD2" s="18"/>
      <c r="TBE2" s="18"/>
      <c r="TBF2" s="18"/>
      <c r="TBG2" s="18"/>
      <c r="TBH2" s="18"/>
      <c r="TBI2" s="18"/>
      <c r="TBJ2" s="18"/>
      <c r="TBK2" s="18"/>
      <c r="TBL2" s="18"/>
      <c r="TBM2" s="18"/>
      <c r="TBN2" s="18"/>
      <c r="TBO2" s="18"/>
      <c r="TBP2" s="18"/>
      <c r="TBQ2" s="18"/>
      <c r="TBR2" s="18"/>
      <c r="TBS2" s="18"/>
      <c r="TBT2" s="18"/>
      <c r="TBU2" s="18"/>
      <c r="TBV2" s="18"/>
      <c r="TBW2" s="18"/>
      <c r="TBX2" s="18"/>
      <c r="TBY2" s="18"/>
      <c r="TBZ2" s="18"/>
      <c r="TCA2" s="18"/>
      <c r="TCB2" s="18"/>
      <c r="TCC2" s="18"/>
      <c r="TCD2" s="18"/>
      <c r="TCE2" s="18"/>
      <c r="TCF2" s="18"/>
      <c r="TCG2" s="18"/>
      <c r="TCH2" s="18"/>
      <c r="TCI2" s="18"/>
      <c r="TCJ2" s="18"/>
      <c r="TCK2" s="18"/>
      <c r="TCL2" s="18"/>
      <c r="TCM2" s="18"/>
      <c r="TCN2" s="18"/>
      <c r="TCO2" s="18"/>
      <c r="TCP2" s="18"/>
      <c r="TCQ2" s="18"/>
      <c r="TCR2" s="18"/>
      <c r="TCS2" s="18"/>
      <c r="TCT2" s="18"/>
      <c r="TCU2" s="18"/>
      <c r="TCV2" s="18"/>
      <c r="TCW2" s="18"/>
      <c r="TCX2" s="18"/>
      <c r="TCY2" s="18"/>
      <c r="TCZ2" s="18"/>
      <c r="TDA2" s="18"/>
      <c r="TDB2" s="18"/>
      <c r="TDC2" s="18"/>
      <c r="TDD2" s="18"/>
      <c r="TDE2" s="18"/>
      <c r="TDF2" s="18"/>
      <c r="TDG2" s="18"/>
      <c r="TDH2" s="18"/>
      <c r="TDI2" s="18"/>
      <c r="TDJ2" s="18"/>
      <c r="TDK2" s="18"/>
      <c r="TDL2" s="18"/>
      <c r="TDM2" s="18"/>
      <c r="TDN2" s="18"/>
      <c r="TDO2" s="18"/>
      <c r="TDP2" s="18"/>
      <c r="TDQ2" s="18"/>
      <c r="TDR2" s="18"/>
      <c r="TDS2" s="18"/>
      <c r="TDT2" s="18"/>
      <c r="TDU2" s="18"/>
      <c r="TDV2" s="18"/>
      <c r="TDW2" s="18"/>
      <c r="TDX2" s="18"/>
      <c r="TDY2" s="18"/>
      <c r="TDZ2" s="18"/>
      <c r="TEA2" s="18"/>
      <c r="TEB2" s="18"/>
      <c r="TEC2" s="18"/>
      <c r="TED2" s="18"/>
      <c r="TEE2" s="18"/>
      <c r="TEF2" s="18"/>
      <c r="TEG2" s="18"/>
      <c r="TEH2" s="18"/>
      <c r="TEI2" s="18"/>
      <c r="TEJ2" s="18"/>
      <c r="TEK2" s="18"/>
      <c r="TEL2" s="18"/>
      <c r="TEM2" s="18"/>
      <c r="TEN2" s="18"/>
      <c r="TEO2" s="18"/>
      <c r="TEP2" s="18"/>
      <c r="TEQ2" s="18"/>
      <c r="TER2" s="18"/>
      <c r="TES2" s="18"/>
      <c r="TET2" s="18"/>
      <c r="TEU2" s="18"/>
      <c r="TEV2" s="18"/>
      <c r="TEW2" s="18"/>
      <c r="TEX2" s="18"/>
      <c r="TEY2" s="18"/>
      <c r="TEZ2" s="18"/>
      <c r="TFA2" s="18"/>
      <c r="TFB2" s="18"/>
      <c r="TFC2" s="18"/>
      <c r="TFD2" s="18"/>
      <c r="TFE2" s="18"/>
      <c r="TFF2" s="18"/>
      <c r="TFG2" s="18"/>
      <c r="TFH2" s="18"/>
      <c r="TFI2" s="18"/>
      <c r="TFJ2" s="18"/>
      <c r="TFK2" s="18"/>
      <c r="TFL2" s="18"/>
      <c r="TFM2" s="18"/>
      <c r="TFN2" s="18"/>
      <c r="TFO2" s="18"/>
      <c r="TFP2" s="18"/>
      <c r="TFQ2" s="18"/>
      <c r="TFR2" s="18"/>
      <c r="TFS2" s="18"/>
      <c r="TFT2" s="18"/>
      <c r="TFU2" s="18"/>
      <c r="TFV2" s="18"/>
      <c r="TFW2" s="18"/>
      <c r="TFX2" s="18"/>
      <c r="TFY2" s="18"/>
      <c r="TFZ2" s="18"/>
      <c r="TGA2" s="18"/>
      <c r="TGB2" s="18"/>
      <c r="TGC2" s="18"/>
      <c r="TGD2" s="18"/>
      <c r="TGE2" s="18"/>
      <c r="TGF2" s="18"/>
      <c r="TGG2" s="18"/>
      <c r="TGH2" s="18"/>
      <c r="TGI2" s="18"/>
      <c r="TGJ2" s="18"/>
      <c r="TGK2" s="18"/>
      <c r="TGL2" s="18"/>
      <c r="TGM2" s="18"/>
      <c r="TGN2" s="18"/>
      <c r="TGO2" s="18"/>
      <c r="TGP2" s="18"/>
      <c r="TGQ2" s="18"/>
      <c r="TGR2" s="18"/>
      <c r="TGS2" s="18"/>
      <c r="TGT2" s="18"/>
      <c r="TGU2" s="18"/>
      <c r="TGV2" s="18"/>
      <c r="TGW2" s="18"/>
      <c r="TGX2" s="18"/>
      <c r="TGY2" s="18"/>
      <c r="TGZ2" s="18"/>
      <c r="THA2" s="18"/>
      <c r="THB2" s="18"/>
      <c r="THC2" s="18"/>
      <c r="THD2" s="18"/>
      <c r="THE2" s="18"/>
      <c r="THF2" s="18"/>
      <c r="THG2" s="18"/>
      <c r="THH2" s="18"/>
      <c r="THI2" s="18"/>
      <c r="THJ2" s="18"/>
      <c r="THK2" s="18"/>
      <c r="THL2" s="18"/>
      <c r="THM2" s="18"/>
      <c r="THN2" s="18"/>
      <c r="THO2" s="18"/>
      <c r="THP2" s="18"/>
      <c r="THQ2" s="18"/>
      <c r="THR2" s="18"/>
      <c r="THS2" s="18"/>
      <c r="THT2" s="18"/>
      <c r="THU2" s="18"/>
      <c r="THV2" s="18"/>
      <c r="THW2" s="18"/>
      <c r="THX2" s="18"/>
      <c r="THY2" s="18"/>
      <c r="THZ2" s="18"/>
      <c r="TIA2" s="18"/>
      <c r="TIB2" s="18"/>
      <c r="TIC2" s="18"/>
      <c r="TID2" s="18"/>
      <c r="TIE2" s="18"/>
      <c r="TIF2" s="18"/>
      <c r="TIG2" s="18"/>
      <c r="TIH2" s="18"/>
      <c r="TII2" s="18"/>
      <c r="TIJ2" s="18"/>
      <c r="TIK2" s="18"/>
      <c r="TIL2" s="18"/>
      <c r="TIM2" s="18"/>
      <c r="TIN2" s="18"/>
      <c r="TIO2" s="18"/>
      <c r="TIP2" s="18"/>
      <c r="TIQ2" s="18"/>
      <c r="TIR2" s="18"/>
      <c r="TIS2" s="18"/>
      <c r="TIT2" s="18"/>
      <c r="TIU2" s="18"/>
      <c r="TIV2" s="18"/>
      <c r="TIW2" s="18"/>
      <c r="TIX2" s="18"/>
      <c r="TIY2" s="18"/>
      <c r="TIZ2" s="18"/>
      <c r="TJA2" s="18"/>
      <c r="TJB2" s="18"/>
      <c r="TJC2" s="18"/>
      <c r="TJD2" s="18"/>
      <c r="TJE2" s="18"/>
      <c r="TJF2" s="18"/>
      <c r="TJG2" s="18"/>
      <c r="TJH2" s="18"/>
      <c r="TJI2" s="18"/>
      <c r="TJJ2" s="18"/>
      <c r="TJK2" s="18"/>
      <c r="TJL2" s="18"/>
      <c r="TJM2" s="18"/>
      <c r="TJN2" s="18"/>
      <c r="TJO2" s="18"/>
      <c r="TJP2" s="18"/>
      <c r="TJQ2" s="18"/>
      <c r="TJR2" s="18"/>
      <c r="TJS2" s="18"/>
      <c r="TJT2" s="18"/>
      <c r="TJU2" s="18"/>
      <c r="TJV2" s="18"/>
      <c r="TJW2" s="18"/>
      <c r="TJX2" s="18"/>
      <c r="TJY2" s="18"/>
      <c r="TJZ2" s="18"/>
      <c r="TKA2" s="18"/>
      <c r="TKB2" s="18"/>
      <c r="TKC2" s="18"/>
      <c r="TKD2" s="18"/>
      <c r="TKE2" s="18"/>
      <c r="TKF2" s="18"/>
      <c r="TKG2" s="18"/>
      <c r="TKH2" s="18"/>
      <c r="TKI2" s="18"/>
      <c r="TKJ2" s="18"/>
      <c r="TKK2" s="18"/>
      <c r="TKL2" s="18"/>
      <c r="TKM2" s="18"/>
      <c r="TKN2" s="18"/>
      <c r="TKO2" s="18"/>
      <c r="TKP2" s="18"/>
      <c r="TKQ2" s="18"/>
      <c r="TKR2" s="18"/>
      <c r="TKS2" s="18"/>
      <c r="TKT2" s="18"/>
      <c r="TKU2" s="18"/>
      <c r="TKV2" s="18"/>
      <c r="TKW2" s="18"/>
      <c r="TKX2" s="18"/>
      <c r="TKY2" s="18"/>
      <c r="TKZ2" s="18"/>
      <c r="TLA2" s="18"/>
      <c r="TLB2" s="18"/>
      <c r="TLC2" s="18"/>
      <c r="TLD2" s="18"/>
      <c r="TLE2" s="18"/>
      <c r="TLF2" s="18"/>
      <c r="TLG2" s="18"/>
      <c r="TLH2" s="18"/>
      <c r="TLI2" s="18"/>
      <c r="TLJ2" s="18"/>
      <c r="TLK2" s="18"/>
      <c r="TLL2" s="18"/>
      <c r="TLM2" s="18"/>
      <c r="TLN2" s="18"/>
      <c r="TLO2" s="18"/>
      <c r="TLP2" s="18"/>
      <c r="TLQ2" s="18"/>
      <c r="TLR2" s="18"/>
      <c r="TLS2" s="18"/>
      <c r="TLT2" s="18"/>
      <c r="TLU2" s="18"/>
      <c r="TLV2" s="18"/>
      <c r="TLW2" s="18"/>
      <c r="TLX2" s="18"/>
      <c r="TLY2" s="18"/>
      <c r="TLZ2" s="18"/>
      <c r="TMA2" s="18"/>
      <c r="TMB2" s="18"/>
      <c r="TMC2" s="18"/>
      <c r="TMD2" s="18"/>
      <c r="TME2" s="18"/>
      <c r="TMF2" s="18"/>
      <c r="TMG2" s="18"/>
      <c r="TMH2" s="18"/>
      <c r="TMI2" s="18"/>
      <c r="TMJ2" s="18"/>
      <c r="TMK2" s="18"/>
      <c r="TML2" s="18"/>
      <c r="TMM2" s="18"/>
      <c r="TMN2" s="18"/>
      <c r="TMO2" s="18"/>
      <c r="TMP2" s="18"/>
      <c r="TMQ2" s="18"/>
      <c r="TMR2" s="18"/>
      <c r="TMS2" s="18"/>
      <c r="TMT2" s="18"/>
      <c r="TMU2" s="18"/>
      <c r="TMV2" s="18"/>
      <c r="TMW2" s="18"/>
      <c r="TMX2" s="18"/>
      <c r="TMY2" s="18"/>
      <c r="TMZ2" s="18"/>
      <c r="TNA2" s="18"/>
      <c r="TNB2" s="18"/>
      <c r="TNC2" s="18"/>
      <c r="TND2" s="18"/>
      <c r="TNE2" s="18"/>
      <c r="TNF2" s="18"/>
      <c r="TNG2" s="18"/>
      <c r="TNH2" s="18"/>
      <c r="TNI2" s="18"/>
      <c r="TNJ2" s="18"/>
      <c r="TNK2" s="18"/>
      <c r="TNL2" s="18"/>
      <c r="TNM2" s="18"/>
      <c r="TNN2" s="18"/>
      <c r="TNO2" s="18"/>
      <c r="TNP2" s="18"/>
      <c r="TNQ2" s="18"/>
      <c r="TNR2" s="18"/>
      <c r="TNS2" s="18"/>
      <c r="TNT2" s="18"/>
      <c r="TNU2" s="18"/>
      <c r="TNV2" s="18"/>
      <c r="TNW2" s="18"/>
      <c r="TNX2" s="18"/>
      <c r="TNY2" s="18"/>
      <c r="TNZ2" s="18"/>
      <c r="TOA2" s="18"/>
      <c r="TOB2" s="18"/>
      <c r="TOC2" s="18"/>
      <c r="TOD2" s="18"/>
      <c r="TOE2" s="18"/>
      <c r="TOF2" s="18"/>
      <c r="TOG2" s="18"/>
      <c r="TOH2" s="18"/>
      <c r="TOI2" s="18"/>
      <c r="TOJ2" s="18"/>
      <c r="TOK2" s="18"/>
      <c r="TOL2" s="18"/>
      <c r="TOM2" s="18"/>
      <c r="TON2" s="18"/>
      <c r="TOO2" s="18"/>
      <c r="TOP2" s="18"/>
      <c r="TOQ2" s="18"/>
      <c r="TOR2" s="18"/>
      <c r="TOS2" s="18"/>
      <c r="TOT2" s="18"/>
      <c r="TOU2" s="18"/>
      <c r="TOV2" s="18"/>
      <c r="TOW2" s="18"/>
      <c r="TOX2" s="18"/>
      <c r="TOY2" s="18"/>
      <c r="TOZ2" s="18"/>
      <c r="TPA2" s="18"/>
      <c r="TPB2" s="18"/>
      <c r="TPC2" s="18"/>
      <c r="TPD2" s="18"/>
      <c r="TPE2" s="18"/>
      <c r="TPF2" s="18"/>
      <c r="TPG2" s="18"/>
      <c r="TPH2" s="18"/>
      <c r="TPI2" s="18"/>
      <c r="TPJ2" s="18"/>
      <c r="TPK2" s="18"/>
      <c r="TPL2" s="18"/>
      <c r="TPM2" s="18"/>
      <c r="TPN2" s="18"/>
      <c r="TPO2" s="18"/>
      <c r="TPP2" s="18"/>
      <c r="TPQ2" s="18"/>
      <c r="TPR2" s="18"/>
      <c r="TPS2" s="18"/>
      <c r="TPT2" s="18"/>
      <c r="TPU2" s="18"/>
      <c r="TPV2" s="18"/>
      <c r="TPW2" s="18"/>
      <c r="TPX2" s="18"/>
      <c r="TPY2" s="18"/>
      <c r="TPZ2" s="18"/>
      <c r="TQA2" s="18"/>
      <c r="TQB2" s="18"/>
      <c r="TQC2" s="18"/>
      <c r="TQD2" s="18"/>
      <c r="TQE2" s="18"/>
      <c r="TQF2" s="18"/>
      <c r="TQG2" s="18"/>
      <c r="TQH2" s="18"/>
      <c r="TQI2" s="18"/>
      <c r="TQJ2" s="18"/>
      <c r="TQK2" s="18"/>
      <c r="TQL2" s="18"/>
      <c r="TQM2" s="18"/>
      <c r="TQN2" s="18"/>
      <c r="TQO2" s="18"/>
      <c r="TQP2" s="18"/>
      <c r="TQQ2" s="18"/>
      <c r="TQR2" s="18"/>
      <c r="TQS2" s="18"/>
      <c r="TQT2" s="18"/>
      <c r="TQU2" s="18"/>
      <c r="TQV2" s="18"/>
      <c r="TQW2" s="18"/>
      <c r="TQX2" s="18"/>
      <c r="TQY2" s="18"/>
      <c r="TQZ2" s="18"/>
      <c r="TRA2" s="18"/>
      <c r="TRB2" s="18"/>
      <c r="TRC2" s="18"/>
      <c r="TRD2" s="18"/>
      <c r="TRE2" s="18"/>
      <c r="TRF2" s="18"/>
      <c r="TRG2" s="18"/>
      <c r="TRH2" s="18"/>
      <c r="TRI2" s="18"/>
      <c r="TRJ2" s="18"/>
      <c r="TRK2" s="18"/>
      <c r="TRL2" s="18"/>
      <c r="TRM2" s="18"/>
      <c r="TRN2" s="18"/>
      <c r="TRO2" s="18"/>
      <c r="TRP2" s="18"/>
      <c r="TRQ2" s="18"/>
      <c r="TRR2" s="18"/>
      <c r="TRS2" s="18"/>
      <c r="TRT2" s="18"/>
      <c r="TRU2" s="18"/>
      <c r="TRV2" s="18"/>
      <c r="TRW2" s="18"/>
      <c r="TRX2" s="18"/>
      <c r="TRY2" s="18"/>
      <c r="TRZ2" s="18"/>
      <c r="TSA2" s="18"/>
      <c r="TSB2" s="18"/>
      <c r="TSC2" s="18"/>
      <c r="TSD2" s="18"/>
      <c r="TSE2" s="18"/>
      <c r="TSF2" s="18"/>
      <c r="TSG2" s="18"/>
      <c r="TSH2" s="18"/>
      <c r="TSI2" s="18"/>
      <c r="TSJ2" s="18"/>
      <c r="TSK2" s="18"/>
      <c r="TSL2" s="18"/>
      <c r="TSM2" s="18"/>
      <c r="TSN2" s="18"/>
      <c r="TSO2" s="18"/>
      <c r="TSP2" s="18"/>
      <c r="TSQ2" s="18"/>
      <c r="TSR2" s="18"/>
      <c r="TSS2" s="18"/>
      <c r="TST2" s="18"/>
      <c r="TSU2" s="18"/>
      <c r="TSV2" s="18"/>
      <c r="TSW2" s="18"/>
      <c r="TSX2" s="18"/>
      <c r="TSY2" s="18"/>
      <c r="TSZ2" s="18"/>
      <c r="TTA2" s="18"/>
      <c r="TTB2" s="18"/>
      <c r="TTC2" s="18"/>
      <c r="TTD2" s="18"/>
      <c r="TTE2" s="18"/>
      <c r="TTF2" s="18"/>
      <c r="TTG2" s="18"/>
      <c r="TTH2" s="18"/>
      <c r="TTI2" s="18"/>
      <c r="TTJ2" s="18"/>
      <c r="TTK2" s="18"/>
      <c r="TTL2" s="18"/>
      <c r="TTM2" s="18"/>
      <c r="TTN2" s="18"/>
      <c r="TTO2" s="18"/>
      <c r="TTP2" s="18"/>
      <c r="TTQ2" s="18"/>
      <c r="TTR2" s="18"/>
      <c r="TTS2" s="18"/>
      <c r="TTT2" s="18"/>
      <c r="TTU2" s="18"/>
      <c r="TTV2" s="18"/>
      <c r="TTW2" s="18"/>
      <c r="TTX2" s="18"/>
      <c r="TTY2" s="18"/>
      <c r="TTZ2" s="18"/>
      <c r="TUA2" s="18"/>
      <c r="TUB2" s="18"/>
      <c r="TUC2" s="18"/>
      <c r="TUD2" s="18"/>
      <c r="TUE2" s="18"/>
      <c r="TUF2" s="18"/>
      <c r="TUG2" s="18"/>
      <c r="TUH2" s="18"/>
      <c r="TUI2" s="18"/>
      <c r="TUJ2" s="18"/>
      <c r="TUK2" s="18"/>
      <c r="TUL2" s="18"/>
      <c r="TUM2" s="18"/>
      <c r="TUN2" s="18"/>
      <c r="TUO2" s="18"/>
      <c r="TUP2" s="18"/>
      <c r="TUQ2" s="18"/>
      <c r="TUR2" s="18"/>
      <c r="TUS2" s="18"/>
      <c r="TUT2" s="18"/>
      <c r="TUU2" s="18"/>
      <c r="TUV2" s="18"/>
      <c r="TUW2" s="18"/>
      <c r="TUX2" s="18"/>
      <c r="TUY2" s="18"/>
      <c r="TUZ2" s="18"/>
      <c r="TVA2" s="18"/>
      <c r="TVB2" s="18"/>
      <c r="TVC2" s="18"/>
      <c r="TVD2" s="18"/>
      <c r="TVE2" s="18"/>
      <c r="TVF2" s="18"/>
      <c r="TVG2" s="18"/>
      <c r="TVH2" s="18"/>
      <c r="TVI2" s="18"/>
      <c r="TVJ2" s="18"/>
      <c r="TVK2" s="18"/>
      <c r="TVL2" s="18"/>
      <c r="TVM2" s="18"/>
      <c r="TVN2" s="18"/>
      <c r="TVO2" s="18"/>
      <c r="TVP2" s="18"/>
      <c r="TVQ2" s="18"/>
      <c r="TVR2" s="18"/>
      <c r="TVS2" s="18"/>
      <c r="TVT2" s="18"/>
      <c r="TVU2" s="18"/>
      <c r="TVV2" s="18"/>
      <c r="TVW2" s="18"/>
      <c r="TVX2" s="18"/>
      <c r="TVY2" s="18"/>
      <c r="TVZ2" s="18"/>
      <c r="TWA2" s="18"/>
      <c r="TWB2" s="18"/>
      <c r="TWC2" s="18"/>
      <c r="TWD2" s="18"/>
      <c r="TWE2" s="18"/>
      <c r="TWF2" s="18"/>
      <c r="TWG2" s="18"/>
      <c r="TWH2" s="18"/>
      <c r="TWI2" s="18"/>
      <c r="TWJ2" s="18"/>
      <c r="TWK2" s="18"/>
      <c r="TWL2" s="18"/>
      <c r="TWM2" s="18"/>
      <c r="TWN2" s="18"/>
      <c r="TWO2" s="18"/>
      <c r="TWP2" s="18"/>
      <c r="TWQ2" s="18"/>
      <c r="TWR2" s="18"/>
      <c r="TWS2" s="18"/>
      <c r="TWT2" s="18"/>
      <c r="TWU2" s="18"/>
      <c r="TWV2" s="18"/>
      <c r="TWW2" s="18"/>
      <c r="TWX2" s="18"/>
      <c r="TWY2" s="18"/>
      <c r="TWZ2" s="18"/>
      <c r="TXA2" s="18"/>
      <c r="TXB2" s="18"/>
      <c r="TXC2" s="18"/>
      <c r="TXD2" s="18"/>
      <c r="TXE2" s="18"/>
      <c r="TXF2" s="18"/>
      <c r="TXG2" s="18"/>
      <c r="TXH2" s="18"/>
      <c r="TXI2" s="18"/>
      <c r="TXJ2" s="18"/>
      <c r="TXK2" s="18"/>
      <c r="TXL2" s="18"/>
      <c r="TXM2" s="18"/>
      <c r="TXN2" s="18"/>
      <c r="TXO2" s="18"/>
      <c r="TXP2" s="18"/>
      <c r="TXQ2" s="18"/>
      <c r="TXR2" s="18"/>
      <c r="TXS2" s="18"/>
      <c r="TXT2" s="18"/>
      <c r="TXU2" s="18"/>
      <c r="TXV2" s="18"/>
      <c r="TXW2" s="18"/>
      <c r="TXX2" s="18"/>
      <c r="TXY2" s="18"/>
      <c r="TXZ2" s="18"/>
      <c r="TYA2" s="18"/>
      <c r="TYB2" s="18"/>
      <c r="TYC2" s="18"/>
      <c r="TYD2" s="18"/>
      <c r="TYE2" s="18"/>
      <c r="TYF2" s="18"/>
      <c r="TYG2" s="18"/>
      <c r="TYH2" s="18"/>
      <c r="TYI2" s="18"/>
      <c r="TYJ2" s="18"/>
      <c r="TYK2" s="18"/>
      <c r="TYL2" s="18"/>
      <c r="TYM2" s="18"/>
      <c r="TYN2" s="18"/>
      <c r="TYO2" s="18"/>
      <c r="TYP2" s="18"/>
      <c r="TYQ2" s="18"/>
      <c r="TYR2" s="18"/>
      <c r="TYS2" s="18"/>
      <c r="TYT2" s="18"/>
      <c r="TYU2" s="18"/>
      <c r="TYV2" s="18"/>
      <c r="TYW2" s="18"/>
      <c r="TYX2" s="18"/>
      <c r="TYY2" s="18"/>
      <c r="TYZ2" s="18"/>
      <c r="TZA2" s="18"/>
      <c r="TZB2" s="18"/>
      <c r="TZC2" s="18"/>
      <c r="TZD2" s="18"/>
      <c r="TZE2" s="18"/>
      <c r="TZF2" s="18"/>
      <c r="TZG2" s="18"/>
      <c r="TZH2" s="18"/>
      <c r="TZI2" s="18"/>
      <c r="TZJ2" s="18"/>
      <c r="TZK2" s="18"/>
      <c r="TZL2" s="18"/>
      <c r="TZM2" s="18"/>
      <c r="TZN2" s="18"/>
      <c r="TZO2" s="18"/>
      <c r="TZP2" s="18"/>
      <c r="TZQ2" s="18"/>
      <c r="TZR2" s="18"/>
      <c r="TZS2" s="18"/>
      <c r="TZT2" s="18"/>
      <c r="TZU2" s="18"/>
      <c r="TZV2" s="18"/>
      <c r="TZW2" s="18"/>
      <c r="TZX2" s="18"/>
      <c r="TZY2" s="18"/>
      <c r="TZZ2" s="18"/>
      <c r="UAA2" s="18"/>
      <c r="UAB2" s="18"/>
      <c r="UAC2" s="18"/>
      <c r="UAD2" s="18"/>
      <c r="UAE2" s="18"/>
      <c r="UAF2" s="18"/>
      <c r="UAG2" s="18"/>
      <c r="UAH2" s="18"/>
      <c r="UAI2" s="18"/>
      <c r="UAJ2" s="18"/>
      <c r="UAK2" s="18"/>
      <c r="UAL2" s="18"/>
      <c r="UAM2" s="18"/>
      <c r="UAN2" s="18"/>
      <c r="UAO2" s="18"/>
      <c r="UAP2" s="18"/>
      <c r="UAQ2" s="18"/>
      <c r="UAR2" s="18"/>
      <c r="UAS2" s="18"/>
      <c r="UAT2" s="18"/>
      <c r="UAU2" s="18"/>
      <c r="UAV2" s="18"/>
      <c r="UAW2" s="18"/>
      <c r="UAX2" s="18"/>
      <c r="UAY2" s="18"/>
      <c r="UAZ2" s="18"/>
      <c r="UBA2" s="18"/>
      <c r="UBB2" s="18"/>
      <c r="UBC2" s="18"/>
      <c r="UBD2" s="18"/>
      <c r="UBE2" s="18"/>
      <c r="UBF2" s="18"/>
      <c r="UBG2" s="18"/>
      <c r="UBH2" s="18"/>
      <c r="UBI2" s="18"/>
      <c r="UBJ2" s="18"/>
      <c r="UBK2" s="18"/>
      <c r="UBL2" s="18"/>
      <c r="UBM2" s="18"/>
      <c r="UBN2" s="18"/>
      <c r="UBO2" s="18"/>
      <c r="UBP2" s="18"/>
      <c r="UBQ2" s="18"/>
      <c r="UBR2" s="18"/>
      <c r="UBS2" s="18"/>
      <c r="UBT2" s="18"/>
      <c r="UBU2" s="18"/>
      <c r="UBV2" s="18"/>
      <c r="UBW2" s="18"/>
      <c r="UBX2" s="18"/>
      <c r="UBY2" s="18"/>
      <c r="UBZ2" s="18"/>
      <c r="UCA2" s="18"/>
      <c r="UCB2" s="18"/>
      <c r="UCC2" s="18"/>
      <c r="UCD2" s="18"/>
      <c r="UCE2" s="18"/>
      <c r="UCF2" s="18"/>
      <c r="UCG2" s="18"/>
      <c r="UCH2" s="18"/>
      <c r="UCI2" s="18"/>
      <c r="UCJ2" s="18"/>
      <c r="UCK2" s="18"/>
      <c r="UCL2" s="18"/>
      <c r="UCM2" s="18"/>
      <c r="UCN2" s="18"/>
      <c r="UCO2" s="18"/>
      <c r="UCP2" s="18"/>
      <c r="UCQ2" s="18"/>
      <c r="UCR2" s="18"/>
      <c r="UCS2" s="18"/>
      <c r="UCT2" s="18"/>
      <c r="UCU2" s="18"/>
      <c r="UCV2" s="18"/>
      <c r="UCW2" s="18"/>
      <c r="UCX2" s="18"/>
      <c r="UCY2" s="18"/>
      <c r="UCZ2" s="18"/>
      <c r="UDA2" s="18"/>
      <c r="UDB2" s="18"/>
      <c r="UDC2" s="18"/>
      <c r="UDD2" s="18"/>
      <c r="UDE2" s="18"/>
      <c r="UDF2" s="18"/>
      <c r="UDG2" s="18"/>
      <c r="UDH2" s="18"/>
      <c r="UDI2" s="18"/>
      <c r="UDJ2" s="18"/>
      <c r="UDK2" s="18"/>
      <c r="UDL2" s="18"/>
      <c r="UDM2" s="18"/>
      <c r="UDN2" s="18"/>
      <c r="UDO2" s="18"/>
      <c r="UDP2" s="18"/>
      <c r="UDQ2" s="18"/>
      <c r="UDR2" s="18"/>
      <c r="UDS2" s="18"/>
      <c r="UDT2" s="18"/>
      <c r="UDU2" s="18"/>
      <c r="UDV2" s="18"/>
      <c r="UDW2" s="18"/>
      <c r="UDX2" s="18"/>
      <c r="UDY2" s="18"/>
      <c r="UDZ2" s="18"/>
      <c r="UEA2" s="18"/>
      <c r="UEB2" s="18"/>
      <c r="UEC2" s="18"/>
      <c r="UED2" s="18"/>
      <c r="UEE2" s="18"/>
      <c r="UEF2" s="18"/>
      <c r="UEG2" s="18"/>
      <c r="UEH2" s="18"/>
      <c r="UEI2" s="18"/>
      <c r="UEJ2" s="18"/>
      <c r="UEK2" s="18"/>
      <c r="UEL2" s="18"/>
      <c r="UEM2" s="18"/>
      <c r="UEN2" s="18"/>
      <c r="UEO2" s="18"/>
      <c r="UEP2" s="18"/>
      <c r="UEQ2" s="18"/>
      <c r="UER2" s="18"/>
      <c r="UES2" s="18"/>
      <c r="UET2" s="18"/>
      <c r="UEU2" s="18"/>
      <c r="UEV2" s="18"/>
      <c r="UEW2" s="18"/>
      <c r="UEX2" s="18"/>
      <c r="UEY2" s="18"/>
      <c r="UEZ2" s="18"/>
      <c r="UFA2" s="18"/>
      <c r="UFB2" s="18"/>
      <c r="UFC2" s="18"/>
      <c r="UFD2" s="18"/>
      <c r="UFE2" s="18"/>
      <c r="UFF2" s="18"/>
      <c r="UFG2" s="18"/>
      <c r="UFH2" s="18"/>
      <c r="UFI2" s="18"/>
      <c r="UFJ2" s="18"/>
      <c r="UFK2" s="18"/>
      <c r="UFL2" s="18"/>
      <c r="UFM2" s="18"/>
      <c r="UFN2" s="18"/>
      <c r="UFO2" s="18"/>
      <c r="UFP2" s="18"/>
      <c r="UFQ2" s="18"/>
      <c r="UFR2" s="18"/>
      <c r="UFS2" s="18"/>
      <c r="UFT2" s="18"/>
      <c r="UFU2" s="18"/>
      <c r="UFV2" s="18"/>
      <c r="UFW2" s="18"/>
      <c r="UFX2" s="18"/>
      <c r="UFY2" s="18"/>
      <c r="UFZ2" s="18"/>
      <c r="UGA2" s="18"/>
      <c r="UGB2" s="18"/>
      <c r="UGC2" s="18"/>
      <c r="UGD2" s="18"/>
      <c r="UGE2" s="18"/>
      <c r="UGF2" s="18"/>
      <c r="UGG2" s="18"/>
      <c r="UGH2" s="18"/>
      <c r="UGI2" s="18"/>
      <c r="UGJ2" s="18"/>
      <c r="UGK2" s="18"/>
      <c r="UGL2" s="18"/>
      <c r="UGM2" s="18"/>
      <c r="UGN2" s="18"/>
      <c r="UGO2" s="18"/>
      <c r="UGP2" s="18"/>
      <c r="UGQ2" s="18"/>
      <c r="UGR2" s="18"/>
      <c r="UGS2" s="18"/>
      <c r="UGT2" s="18"/>
      <c r="UGU2" s="18"/>
      <c r="UGV2" s="18"/>
      <c r="UGW2" s="18"/>
      <c r="UGX2" s="18"/>
      <c r="UGY2" s="18"/>
      <c r="UGZ2" s="18"/>
      <c r="UHA2" s="18"/>
      <c r="UHB2" s="18"/>
      <c r="UHC2" s="18"/>
      <c r="UHD2" s="18"/>
      <c r="UHE2" s="18"/>
      <c r="UHF2" s="18"/>
      <c r="UHG2" s="18"/>
      <c r="UHH2" s="18"/>
      <c r="UHI2" s="18"/>
      <c r="UHJ2" s="18"/>
      <c r="UHK2" s="18"/>
      <c r="UHL2" s="18"/>
      <c r="UHM2" s="18"/>
      <c r="UHN2" s="18"/>
      <c r="UHO2" s="18"/>
      <c r="UHP2" s="18"/>
      <c r="UHQ2" s="18"/>
      <c r="UHR2" s="18"/>
      <c r="UHS2" s="18"/>
      <c r="UHT2" s="18"/>
      <c r="UHU2" s="18"/>
      <c r="UHV2" s="18"/>
      <c r="UHW2" s="18"/>
      <c r="UHX2" s="18"/>
      <c r="UHY2" s="18"/>
      <c r="UHZ2" s="18"/>
      <c r="UIA2" s="18"/>
      <c r="UIB2" s="18"/>
      <c r="UIC2" s="18"/>
      <c r="UID2" s="18"/>
      <c r="UIE2" s="18"/>
      <c r="UIF2" s="18"/>
      <c r="UIG2" s="18"/>
      <c r="UIH2" s="18"/>
      <c r="UII2" s="18"/>
      <c r="UIJ2" s="18"/>
      <c r="UIK2" s="18"/>
      <c r="UIL2" s="18"/>
      <c r="UIM2" s="18"/>
      <c r="UIN2" s="18"/>
      <c r="UIO2" s="18"/>
      <c r="UIP2" s="18"/>
      <c r="UIQ2" s="18"/>
      <c r="UIR2" s="18"/>
      <c r="UIS2" s="18"/>
      <c r="UIT2" s="18"/>
      <c r="UIU2" s="18"/>
      <c r="UIV2" s="18"/>
      <c r="UIW2" s="18"/>
      <c r="UIX2" s="18"/>
      <c r="UIY2" s="18"/>
      <c r="UIZ2" s="18"/>
      <c r="UJA2" s="18"/>
      <c r="UJB2" s="18"/>
      <c r="UJC2" s="18"/>
      <c r="UJD2" s="18"/>
      <c r="UJE2" s="18"/>
      <c r="UJF2" s="18"/>
      <c r="UJG2" s="18"/>
      <c r="UJH2" s="18"/>
      <c r="UJI2" s="18"/>
      <c r="UJJ2" s="18"/>
      <c r="UJK2" s="18"/>
      <c r="UJL2" s="18"/>
      <c r="UJM2" s="18"/>
      <c r="UJN2" s="18"/>
      <c r="UJO2" s="18"/>
      <c r="UJP2" s="18"/>
      <c r="UJQ2" s="18"/>
      <c r="UJR2" s="18"/>
      <c r="UJS2" s="18"/>
      <c r="UJT2" s="18"/>
      <c r="UJU2" s="18"/>
      <c r="UJV2" s="18"/>
      <c r="UJW2" s="18"/>
      <c r="UJX2" s="18"/>
      <c r="UJY2" s="18"/>
      <c r="UJZ2" s="18"/>
      <c r="UKA2" s="18"/>
      <c r="UKB2" s="18"/>
      <c r="UKC2" s="18"/>
      <c r="UKD2" s="18"/>
      <c r="UKE2" s="18"/>
      <c r="UKF2" s="18"/>
      <c r="UKG2" s="18"/>
      <c r="UKH2" s="18"/>
      <c r="UKI2" s="18"/>
      <c r="UKJ2" s="18"/>
      <c r="UKK2" s="18"/>
      <c r="UKL2" s="18"/>
      <c r="UKM2" s="18"/>
      <c r="UKN2" s="18"/>
      <c r="UKO2" s="18"/>
      <c r="UKP2" s="18"/>
      <c r="UKQ2" s="18"/>
      <c r="UKR2" s="18"/>
      <c r="UKS2" s="18"/>
      <c r="UKT2" s="18"/>
      <c r="UKU2" s="18"/>
      <c r="UKV2" s="18"/>
      <c r="UKW2" s="18"/>
      <c r="UKX2" s="18"/>
      <c r="UKY2" s="18"/>
      <c r="UKZ2" s="18"/>
      <c r="ULA2" s="18"/>
      <c r="ULB2" s="18"/>
      <c r="ULC2" s="18"/>
      <c r="ULD2" s="18"/>
      <c r="ULE2" s="18"/>
      <c r="ULF2" s="18"/>
      <c r="ULG2" s="18"/>
      <c r="ULH2" s="18"/>
      <c r="ULI2" s="18"/>
      <c r="ULJ2" s="18"/>
      <c r="ULK2" s="18"/>
      <c r="ULL2" s="18"/>
      <c r="ULM2" s="18"/>
      <c r="ULN2" s="18"/>
      <c r="ULO2" s="18"/>
      <c r="ULP2" s="18"/>
      <c r="ULQ2" s="18"/>
      <c r="ULR2" s="18"/>
      <c r="ULS2" s="18"/>
      <c r="ULT2" s="18"/>
      <c r="ULU2" s="18"/>
      <c r="ULV2" s="18"/>
      <c r="ULW2" s="18"/>
      <c r="ULX2" s="18"/>
      <c r="ULY2" s="18"/>
      <c r="ULZ2" s="18"/>
      <c r="UMA2" s="18"/>
      <c r="UMB2" s="18"/>
      <c r="UMC2" s="18"/>
      <c r="UMD2" s="18"/>
      <c r="UME2" s="18"/>
      <c r="UMF2" s="18"/>
      <c r="UMG2" s="18"/>
      <c r="UMH2" s="18"/>
      <c r="UMI2" s="18"/>
      <c r="UMJ2" s="18"/>
      <c r="UMK2" s="18"/>
      <c r="UML2" s="18"/>
      <c r="UMM2" s="18"/>
      <c r="UMN2" s="18"/>
      <c r="UMO2" s="18"/>
      <c r="UMP2" s="18"/>
      <c r="UMQ2" s="18"/>
      <c r="UMR2" s="18"/>
      <c r="UMS2" s="18"/>
      <c r="UMT2" s="18"/>
      <c r="UMU2" s="18"/>
      <c r="UMV2" s="18"/>
      <c r="UMW2" s="18"/>
      <c r="UMX2" s="18"/>
      <c r="UMY2" s="18"/>
      <c r="UMZ2" s="18"/>
      <c r="UNA2" s="18"/>
      <c r="UNB2" s="18"/>
      <c r="UNC2" s="18"/>
      <c r="UND2" s="18"/>
      <c r="UNE2" s="18"/>
      <c r="UNF2" s="18"/>
      <c r="UNG2" s="18"/>
      <c r="UNH2" s="18"/>
      <c r="UNI2" s="18"/>
      <c r="UNJ2" s="18"/>
      <c r="UNK2" s="18"/>
      <c r="UNL2" s="18"/>
      <c r="UNM2" s="18"/>
      <c r="UNN2" s="18"/>
      <c r="UNO2" s="18"/>
      <c r="UNP2" s="18"/>
      <c r="UNQ2" s="18"/>
      <c r="UNR2" s="18"/>
      <c r="UNS2" s="18"/>
      <c r="UNT2" s="18"/>
      <c r="UNU2" s="18"/>
      <c r="UNV2" s="18"/>
      <c r="UNW2" s="18"/>
      <c r="UNX2" s="18"/>
      <c r="UNY2" s="18"/>
      <c r="UNZ2" s="18"/>
      <c r="UOA2" s="18"/>
      <c r="UOB2" s="18"/>
      <c r="UOC2" s="18"/>
      <c r="UOD2" s="18"/>
      <c r="UOE2" s="18"/>
      <c r="UOF2" s="18"/>
      <c r="UOG2" s="18"/>
      <c r="UOH2" s="18"/>
      <c r="UOI2" s="18"/>
      <c r="UOJ2" s="18"/>
      <c r="UOK2" s="18"/>
      <c r="UOL2" s="18"/>
      <c r="UOM2" s="18"/>
      <c r="UON2" s="18"/>
      <c r="UOO2" s="18"/>
      <c r="UOP2" s="18"/>
      <c r="UOQ2" s="18"/>
      <c r="UOR2" s="18"/>
      <c r="UOS2" s="18"/>
      <c r="UOT2" s="18"/>
      <c r="UOU2" s="18"/>
      <c r="UOV2" s="18"/>
      <c r="UOW2" s="18"/>
      <c r="UOX2" s="18"/>
      <c r="UOY2" s="18"/>
      <c r="UOZ2" s="18"/>
      <c r="UPA2" s="18"/>
      <c r="UPB2" s="18"/>
      <c r="UPC2" s="18"/>
      <c r="UPD2" s="18"/>
      <c r="UPE2" s="18"/>
      <c r="UPF2" s="18"/>
      <c r="UPG2" s="18"/>
      <c r="UPH2" s="18"/>
      <c r="UPI2" s="18"/>
      <c r="UPJ2" s="18"/>
      <c r="UPK2" s="18"/>
      <c r="UPL2" s="18"/>
      <c r="UPM2" s="18"/>
      <c r="UPN2" s="18"/>
      <c r="UPO2" s="18"/>
      <c r="UPP2" s="18"/>
      <c r="UPQ2" s="18"/>
      <c r="UPR2" s="18"/>
      <c r="UPS2" s="18"/>
      <c r="UPT2" s="18"/>
      <c r="UPU2" s="18"/>
      <c r="UPV2" s="18"/>
      <c r="UPW2" s="18"/>
      <c r="UPX2" s="18"/>
      <c r="UPY2" s="18"/>
      <c r="UPZ2" s="18"/>
      <c r="UQA2" s="18"/>
      <c r="UQB2" s="18"/>
      <c r="UQC2" s="18"/>
      <c r="UQD2" s="18"/>
      <c r="UQE2" s="18"/>
      <c r="UQF2" s="18"/>
      <c r="UQG2" s="18"/>
      <c r="UQH2" s="18"/>
      <c r="UQI2" s="18"/>
      <c r="UQJ2" s="18"/>
      <c r="UQK2" s="18"/>
      <c r="UQL2" s="18"/>
      <c r="UQM2" s="18"/>
      <c r="UQN2" s="18"/>
      <c r="UQO2" s="18"/>
      <c r="UQP2" s="18"/>
      <c r="UQQ2" s="18"/>
      <c r="UQR2" s="18"/>
      <c r="UQS2" s="18"/>
      <c r="UQT2" s="18"/>
      <c r="UQU2" s="18"/>
      <c r="UQV2" s="18"/>
      <c r="UQW2" s="18"/>
      <c r="UQX2" s="18"/>
      <c r="UQY2" s="18"/>
      <c r="UQZ2" s="18"/>
      <c r="URA2" s="18"/>
      <c r="URB2" s="18"/>
      <c r="URC2" s="18"/>
      <c r="URD2" s="18"/>
      <c r="URE2" s="18"/>
      <c r="URF2" s="18"/>
      <c r="URG2" s="18"/>
      <c r="URH2" s="18"/>
      <c r="URI2" s="18"/>
      <c r="URJ2" s="18"/>
      <c r="URK2" s="18"/>
      <c r="URL2" s="18"/>
      <c r="URM2" s="18"/>
      <c r="URN2" s="18"/>
      <c r="URO2" s="18"/>
      <c r="URP2" s="18"/>
      <c r="URQ2" s="18"/>
      <c r="URR2" s="18"/>
      <c r="URS2" s="18"/>
      <c r="URT2" s="18"/>
      <c r="URU2" s="18"/>
      <c r="URV2" s="18"/>
      <c r="URW2" s="18"/>
      <c r="URX2" s="18"/>
      <c r="URY2" s="18"/>
      <c r="URZ2" s="18"/>
      <c r="USA2" s="18"/>
      <c r="USB2" s="18"/>
      <c r="USC2" s="18"/>
      <c r="USD2" s="18"/>
      <c r="USE2" s="18"/>
      <c r="USF2" s="18"/>
      <c r="USG2" s="18"/>
      <c r="USH2" s="18"/>
      <c r="USI2" s="18"/>
      <c r="USJ2" s="18"/>
      <c r="USK2" s="18"/>
      <c r="USL2" s="18"/>
      <c r="USM2" s="18"/>
      <c r="USN2" s="18"/>
      <c r="USO2" s="18"/>
      <c r="USP2" s="18"/>
      <c r="USQ2" s="18"/>
      <c r="USR2" s="18"/>
      <c r="USS2" s="18"/>
      <c r="UST2" s="18"/>
      <c r="USU2" s="18"/>
      <c r="USV2" s="18"/>
      <c r="USW2" s="18"/>
      <c r="USX2" s="18"/>
      <c r="USY2" s="18"/>
      <c r="USZ2" s="18"/>
      <c r="UTA2" s="18"/>
      <c r="UTB2" s="18"/>
      <c r="UTC2" s="18"/>
      <c r="UTD2" s="18"/>
      <c r="UTE2" s="18"/>
      <c r="UTF2" s="18"/>
      <c r="UTG2" s="18"/>
      <c r="UTH2" s="18"/>
      <c r="UTI2" s="18"/>
      <c r="UTJ2" s="18"/>
      <c r="UTK2" s="18"/>
      <c r="UTL2" s="18"/>
      <c r="UTM2" s="18"/>
      <c r="UTN2" s="18"/>
      <c r="UTO2" s="18"/>
      <c r="UTP2" s="18"/>
      <c r="UTQ2" s="18"/>
      <c r="UTR2" s="18"/>
      <c r="UTS2" s="18"/>
      <c r="UTT2" s="18"/>
      <c r="UTU2" s="18"/>
      <c r="UTV2" s="18"/>
      <c r="UTW2" s="18"/>
      <c r="UTX2" s="18"/>
      <c r="UTY2" s="18"/>
      <c r="UTZ2" s="18"/>
      <c r="UUA2" s="18"/>
      <c r="UUB2" s="18"/>
      <c r="UUC2" s="18"/>
      <c r="UUD2" s="18"/>
      <c r="UUE2" s="18"/>
      <c r="UUF2" s="18"/>
      <c r="UUG2" s="18"/>
      <c r="UUH2" s="18"/>
      <c r="UUI2" s="18"/>
      <c r="UUJ2" s="18"/>
      <c r="UUK2" s="18"/>
      <c r="UUL2" s="18"/>
      <c r="UUM2" s="18"/>
      <c r="UUN2" s="18"/>
      <c r="UUO2" s="18"/>
      <c r="UUP2" s="18"/>
      <c r="UUQ2" s="18"/>
      <c r="UUR2" s="18"/>
      <c r="UUS2" s="18"/>
      <c r="UUT2" s="18"/>
      <c r="UUU2" s="18"/>
      <c r="UUV2" s="18"/>
      <c r="UUW2" s="18"/>
      <c r="UUX2" s="18"/>
      <c r="UUY2" s="18"/>
      <c r="UUZ2" s="18"/>
      <c r="UVA2" s="18"/>
      <c r="UVB2" s="18"/>
      <c r="UVC2" s="18"/>
      <c r="UVD2" s="18"/>
      <c r="UVE2" s="18"/>
      <c r="UVF2" s="18"/>
      <c r="UVG2" s="18"/>
      <c r="UVH2" s="18"/>
      <c r="UVI2" s="18"/>
      <c r="UVJ2" s="18"/>
      <c r="UVK2" s="18"/>
      <c r="UVL2" s="18"/>
      <c r="UVM2" s="18"/>
      <c r="UVN2" s="18"/>
      <c r="UVO2" s="18"/>
      <c r="UVP2" s="18"/>
      <c r="UVQ2" s="18"/>
      <c r="UVR2" s="18"/>
      <c r="UVS2" s="18"/>
      <c r="UVT2" s="18"/>
      <c r="UVU2" s="18"/>
      <c r="UVV2" s="18"/>
      <c r="UVW2" s="18"/>
      <c r="UVX2" s="18"/>
      <c r="UVY2" s="18"/>
      <c r="UVZ2" s="18"/>
      <c r="UWA2" s="18"/>
      <c r="UWB2" s="18"/>
      <c r="UWC2" s="18"/>
      <c r="UWD2" s="18"/>
      <c r="UWE2" s="18"/>
      <c r="UWF2" s="18"/>
      <c r="UWG2" s="18"/>
      <c r="UWH2" s="18"/>
      <c r="UWI2" s="18"/>
      <c r="UWJ2" s="18"/>
      <c r="UWK2" s="18"/>
      <c r="UWL2" s="18"/>
      <c r="UWM2" s="18"/>
      <c r="UWN2" s="18"/>
      <c r="UWO2" s="18"/>
      <c r="UWP2" s="18"/>
      <c r="UWQ2" s="18"/>
      <c r="UWR2" s="18"/>
      <c r="UWS2" s="18"/>
      <c r="UWT2" s="18"/>
      <c r="UWU2" s="18"/>
      <c r="UWV2" s="18"/>
      <c r="UWW2" s="18"/>
      <c r="UWX2" s="18"/>
      <c r="UWY2" s="18"/>
      <c r="UWZ2" s="18"/>
      <c r="UXA2" s="18"/>
      <c r="UXB2" s="18"/>
      <c r="UXC2" s="18"/>
      <c r="UXD2" s="18"/>
      <c r="UXE2" s="18"/>
      <c r="UXF2" s="18"/>
      <c r="UXG2" s="18"/>
      <c r="UXH2" s="18"/>
      <c r="UXI2" s="18"/>
      <c r="UXJ2" s="18"/>
      <c r="UXK2" s="18"/>
      <c r="UXL2" s="18"/>
      <c r="UXM2" s="18"/>
      <c r="UXN2" s="18"/>
      <c r="UXO2" s="18"/>
      <c r="UXP2" s="18"/>
      <c r="UXQ2" s="18"/>
      <c r="UXR2" s="18"/>
      <c r="UXS2" s="18"/>
      <c r="UXT2" s="18"/>
      <c r="UXU2" s="18"/>
      <c r="UXV2" s="18"/>
      <c r="UXW2" s="18"/>
      <c r="UXX2" s="18"/>
      <c r="UXY2" s="18"/>
      <c r="UXZ2" s="18"/>
      <c r="UYA2" s="18"/>
      <c r="UYB2" s="18"/>
      <c r="UYC2" s="18"/>
      <c r="UYD2" s="18"/>
      <c r="UYE2" s="18"/>
      <c r="UYF2" s="18"/>
      <c r="UYG2" s="18"/>
      <c r="UYH2" s="18"/>
      <c r="UYI2" s="18"/>
      <c r="UYJ2" s="18"/>
      <c r="UYK2" s="18"/>
      <c r="UYL2" s="18"/>
      <c r="UYM2" s="18"/>
      <c r="UYN2" s="18"/>
      <c r="UYO2" s="18"/>
      <c r="UYP2" s="18"/>
      <c r="UYQ2" s="18"/>
      <c r="UYR2" s="18"/>
      <c r="UYS2" s="18"/>
      <c r="UYT2" s="18"/>
      <c r="UYU2" s="18"/>
      <c r="UYV2" s="18"/>
      <c r="UYW2" s="18"/>
      <c r="UYX2" s="18"/>
      <c r="UYY2" s="18"/>
      <c r="UYZ2" s="18"/>
      <c r="UZA2" s="18"/>
      <c r="UZB2" s="18"/>
      <c r="UZC2" s="18"/>
      <c r="UZD2" s="18"/>
      <c r="UZE2" s="18"/>
      <c r="UZF2" s="18"/>
      <c r="UZG2" s="18"/>
      <c r="UZH2" s="18"/>
      <c r="UZI2" s="18"/>
      <c r="UZJ2" s="18"/>
      <c r="UZK2" s="18"/>
      <c r="UZL2" s="18"/>
      <c r="UZM2" s="18"/>
      <c r="UZN2" s="18"/>
      <c r="UZO2" s="18"/>
      <c r="UZP2" s="18"/>
      <c r="UZQ2" s="18"/>
      <c r="UZR2" s="18"/>
      <c r="UZS2" s="18"/>
      <c r="UZT2" s="18"/>
      <c r="UZU2" s="18"/>
      <c r="UZV2" s="18"/>
      <c r="UZW2" s="18"/>
      <c r="UZX2" s="18"/>
      <c r="UZY2" s="18"/>
      <c r="UZZ2" s="18"/>
      <c r="VAA2" s="18"/>
      <c r="VAB2" s="18"/>
      <c r="VAC2" s="18"/>
      <c r="VAD2" s="18"/>
      <c r="VAE2" s="18"/>
      <c r="VAF2" s="18"/>
      <c r="VAG2" s="18"/>
      <c r="VAH2" s="18"/>
      <c r="VAI2" s="18"/>
      <c r="VAJ2" s="18"/>
      <c r="VAK2" s="18"/>
      <c r="VAL2" s="18"/>
      <c r="VAM2" s="18"/>
      <c r="VAN2" s="18"/>
      <c r="VAO2" s="18"/>
      <c r="VAP2" s="18"/>
      <c r="VAQ2" s="18"/>
      <c r="VAR2" s="18"/>
      <c r="VAS2" s="18"/>
      <c r="VAT2" s="18"/>
      <c r="VAU2" s="18"/>
      <c r="VAV2" s="18"/>
      <c r="VAW2" s="18"/>
      <c r="VAX2" s="18"/>
      <c r="VAY2" s="18"/>
      <c r="VAZ2" s="18"/>
      <c r="VBA2" s="18"/>
      <c r="VBB2" s="18"/>
      <c r="VBC2" s="18"/>
      <c r="VBD2" s="18"/>
      <c r="VBE2" s="18"/>
      <c r="VBF2" s="18"/>
      <c r="VBG2" s="18"/>
      <c r="VBH2" s="18"/>
      <c r="VBI2" s="18"/>
      <c r="VBJ2" s="18"/>
      <c r="VBK2" s="18"/>
      <c r="VBL2" s="18"/>
      <c r="VBM2" s="18"/>
      <c r="VBN2" s="18"/>
      <c r="VBO2" s="18"/>
      <c r="VBP2" s="18"/>
      <c r="VBQ2" s="18"/>
      <c r="VBR2" s="18"/>
      <c r="VBS2" s="18"/>
      <c r="VBT2" s="18"/>
      <c r="VBU2" s="18"/>
      <c r="VBV2" s="18"/>
      <c r="VBW2" s="18"/>
      <c r="VBX2" s="18"/>
      <c r="VBY2" s="18"/>
      <c r="VBZ2" s="18"/>
      <c r="VCA2" s="18"/>
      <c r="VCB2" s="18"/>
      <c r="VCC2" s="18"/>
      <c r="VCD2" s="18"/>
      <c r="VCE2" s="18"/>
      <c r="VCF2" s="18"/>
      <c r="VCG2" s="18"/>
      <c r="VCH2" s="18"/>
      <c r="VCI2" s="18"/>
      <c r="VCJ2" s="18"/>
      <c r="VCK2" s="18"/>
      <c r="VCL2" s="18"/>
      <c r="VCM2" s="18"/>
      <c r="VCN2" s="18"/>
      <c r="VCO2" s="18"/>
      <c r="VCP2" s="18"/>
      <c r="VCQ2" s="18"/>
      <c r="VCR2" s="18"/>
      <c r="VCS2" s="18"/>
      <c r="VCT2" s="18"/>
      <c r="VCU2" s="18"/>
      <c r="VCV2" s="18"/>
      <c r="VCW2" s="18"/>
      <c r="VCX2" s="18"/>
      <c r="VCY2" s="18"/>
      <c r="VCZ2" s="18"/>
      <c r="VDA2" s="18"/>
      <c r="VDB2" s="18"/>
      <c r="VDC2" s="18"/>
      <c r="VDD2" s="18"/>
      <c r="VDE2" s="18"/>
      <c r="VDF2" s="18"/>
      <c r="VDG2" s="18"/>
      <c r="VDH2" s="18"/>
      <c r="VDI2" s="18"/>
      <c r="VDJ2" s="18"/>
      <c r="VDK2" s="18"/>
      <c r="VDL2" s="18"/>
      <c r="VDM2" s="18"/>
      <c r="VDN2" s="18"/>
      <c r="VDO2" s="18"/>
      <c r="VDP2" s="18"/>
      <c r="VDQ2" s="18"/>
      <c r="VDR2" s="18"/>
      <c r="VDS2" s="18"/>
      <c r="VDT2" s="18"/>
      <c r="VDU2" s="18"/>
      <c r="VDV2" s="18"/>
      <c r="VDW2" s="18"/>
      <c r="VDX2" s="18"/>
      <c r="VDY2" s="18"/>
      <c r="VDZ2" s="18"/>
      <c r="VEA2" s="18"/>
      <c r="VEB2" s="18"/>
      <c r="VEC2" s="18"/>
      <c r="VED2" s="18"/>
      <c r="VEE2" s="18"/>
      <c r="VEF2" s="18"/>
      <c r="VEG2" s="18"/>
      <c r="VEH2" s="18"/>
      <c r="VEI2" s="18"/>
      <c r="VEJ2" s="18"/>
      <c r="VEK2" s="18"/>
      <c r="VEL2" s="18"/>
      <c r="VEM2" s="18"/>
      <c r="VEN2" s="18"/>
      <c r="VEO2" s="18"/>
      <c r="VEP2" s="18"/>
      <c r="VEQ2" s="18"/>
      <c r="VER2" s="18"/>
      <c r="VES2" s="18"/>
      <c r="VET2" s="18"/>
      <c r="VEU2" s="18"/>
      <c r="VEV2" s="18"/>
      <c r="VEW2" s="18"/>
      <c r="VEX2" s="18"/>
      <c r="VEY2" s="18"/>
      <c r="VEZ2" s="18"/>
      <c r="VFA2" s="18"/>
      <c r="VFB2" s="18"/>
      <c r="VFC2" s="18"/>
      <c r="VFD2" s="18"/>
      <c r="VFE2" s="18"/>
      <c r="VFF2" s="18"/>
      <c r="VFG2" s="18"/>
      <c r="VFH2" s="18"/>
      <c r="VFI2" s="18"/>
      <c r="VFJ2" s="18"/>
      <c r="VFK2" s="18"/>
      <c r="VFL2" s="18"/>
      <c r="VFM2" s="18"/>
      <c r="VFN2" s="18"/>
      <c r="VFO2" s="18"/>
      <c r="VFP2" s="18"/>
      <c r="VFQ2" s="18"/>
      <c r="VFR2" s="18"/>
      <c r="VFS2" s="18"/>
      <c r="VFT2" s="18"/>
      <c r="VFU2" s="18"/>
      <c r="VFV2" s="18"/>
      <c r="VFW2" s="18"/>
      <c r="VFX2" s="18"/>
      <c r="VFY2" s="18"/>
      <c r="VFZ2" s="18"/>
      <c r="VGA2" s="18"/>
      <c r="VGB2" s="18"/>
      <c r="VGC2" s="18"/>
      <c r="VGD2" s="18"/>
      <c r="VGE2" s="18"/>
      <c r="VGF2" s="18"/>
      <c r="VGG2" s="18"/>
      <c r="VGH2" s="18"/>
      <c r="VGI2" s="18"/>
      <c r="VGJ2" s="18"/>
      <c r="VGK2" s="18"/>
      <c r="VGL2" s="18"/>
      <c r="VGM2" s="18"/>
      <c r="VGN2" s="18"/>
      <c r="VGO2" s="18"/>
      <c r="VGP2" s="18"/>
      <c r="VGQ2" s="18"/>
      <c r="VGR2" s="18"/>
      <c r="VGS2" s="18"/>
      <c r="VGT2" s="18"/>
      <c r="VGU2" s="18"/>
      <c r="VGV2" s="18"/>
      <c r="VGW2" s="18"/>
      <c r="VGX2" s="18"/>
      <c r="VGY2" s="18"/>
      <c r="VGZ2" s="18"/>
      <c r="VHA2" s="18"/>
      <c r="VHB2" s="18"/>
      <c r="VHC2" s="18"/>
      <c r="VHD2" s="18"/>
      <c r="VHE2" s="18"/>
      <c r="VHF2" s="18"/>
      <c r="VHG2" s="18"/>
      <c r="VHH2" s="18"/>
      <c r="VHI2" s="18"/>
      <c r="VHJ2" s="18"/>
      <c r="VHK2" s="18"/>
      <c r="VHL2" s="18"/>
      <c r="VHM2" s="18"/>
      <c r="VHN2" s="18"/>
      <c r="VHO2" s="18"/>
      <c r="VHP2" s="18"/>
      <c r="VHQ2" s="18"/>
      <c r="VHR2" s="18"/>
      <c r="VHS2" s="18"/>
      <c r="VHT2" s="18"/>
      <c r="VHU2" s="18"/>
      <c r="VHV2" s="18"/>
      <c r="VHW2" s="18"/>
      <c r="VHX2" s="18"/>
      <c r="VHY2" s="18"/>
      <c r="VHZ2" s="18"/>
      <c r="VIA2" s="18"/>
      <c r="VIB2" s="18"/>
      <c r="VIC2" s="18"/>
      <c r="VID2" s="18"/>
      <c r="VIE2" s="18"/>
      <c r="VIF2" s="18"/>
      <c r="VIG2" s="18"/>
      <c r="VIH2" s="18"/>
      <c r="VII2" s="18"/>
      <c r="VIJ2" s="18"/>
      <c r="VIK2" s="18"/>
      <c r="VIL2" s="18"/>
      <c r="VIM2" s="18"/>
      <c r="VIN2" s="18"/>
      <c r="VIO2" s="18"/>
      <c r="VIP2" s="18"/>
      <c r="VIQ2" s="18"/>
      <c r="VIR2" s="18"/>
      <c r="VIS2" s="18"/>
      <c r="VIT2" s="18"/>
      <c r="VIU2" s="18"/>
      <c r="VIV2" s="18"/>
      <c r="VIW2" s="18"/>
      <c r="VIX2" s="18"/>
      <c r="VIY2" s="18"/>
      <c r="VIZ2" s="18"/>
      <c r="VJA2" s="18"/>
      <c r="VJB2" s="18"/>
      <c r="VJC2" s="18"/>
      <c r="VJD2" s="18"/>
      <c r="VJE2" s="18"/>
      <c r="VJF2" s="18"/>
      <c r="VJG2" s="18"/>
      <c r="VJH2" s="18"/>
      <c r="VJI2" s="18"/>
      <c r="VJJ2" s="18"/>
      <c r="VJK2" s="18"/>
      <c r="VJL2" s="18"/>
      <c r="VJM2" s="18"/>
      <c r="VJN2" s="18"/>
      <c r="VJO2" s="18"/>
      <c r="VJP2" s="18"/>
      <c r="VJQ2" s="18"/>
      <c r="VJR2" s="18"/>
      <c r="VJS2" s="18"/>
      <c r="VJT2" s="18"/>
      <c r="VJU2" s="18"/>
      <c r="VJV2" s="18"/>
      <c r="VJW2" s="18"/>
      <c r="VJX2" s="18"/>
      <c r="VJY2" s="18"/>
      <c r="VJZ2" s="18"/>
      <c r="VKA2" s="18"/>
      <c r="VKB2" s="18"/>
      <c r="VKC2" s="18"/>
      <c r="VKD2" s="18"/>
      <c r="VKE2" s="18"/>
      <c r="VKF2" s="18"/>
      <c r="VKG2" s="18"/>
      <c r="VKH2" s="18"/>
      <c r="VKI2" s="18"/>
      <c r="VKJ2" s="18"/>
      <c r="VKK2" s="18"/>
      <c r="VKL2" s="18"/>
      <c r="VKM2" s="18"/>
      <c r="VKN2" s="18"/>
      <c r="VKO2" s="18"/>
      <c r="VKP2" s="18"/>
      <c r="VKQ2" s="18"/>
      <c r="VKR2" s="18"/>
      <c r="VKS2" s="18"/>
      <c r="VKT2" s="18"/>
      <c r="VKU2" s="18"/>
      <c r="VKV2" s="18"/>
      <c r="VKW2" s="18"/>
      <c r="VKX2" s="18"/>
      <c r="VKY2" s="18"/>
      <c r="VKZ2" s="18"/>
      <c r="VLA2" s="18"/>
      <c r="VLB2" s="18"/>
      <c r="VLC2" s="18"/>
      <c r="VLD2" s="18"/>
      <c r="VLE2" s="18"/>
      <c r="VLF2" s="18"/>
      <c r="VLG2" s="18"/>
      <c r="VLH2" s="18"/>
      <c r="VLI2" s="18"/>
      <c r="VLJ2" s="18"/>
      <c r="VLK2" s="18"/>
      <c r="VLL2" s="18"/>
      <c r="VLM2" s="18"/>
      <c r="VLN2" s="18"/>
      <c r="VLO2" s="18"/>
      <c r="VLP2" s="18"/>
      <c r="VLQ2" s="18"/>
      <c r="VLR2" s="18"/>
      <c r="VLS2" s="18"/>
      <c r="VLT2" s="18"/>
      <c r="VLU2" s="18"/>
      <c r="VLV2" s="18"/>
      <c r="VLW2" s="18"/>
      <c r="VLX2" s="18"/>
      <c r="VLY2" s="18"/>
      <c r="VLZ2" s="18"/>
      <c r="VMA2" s="18"/>
      <c r="VMB2" s="18"/>
      <c r="VMC2" s="18"/>
      <c r="VMD2" s="18"/>
      <c r="VME2" s="18"/>
      <c r="VMF2" s="18"/>
      <c r="VMG2" s="18"/>
      <c r="VMH2" s="18"/>
      <c r="VMI2" s="18"/>
      <c r="VMJ2" s="18"/>
      <c r="VMK2" s="18"/>
      <c r="VML2" s="18"/>
      <c r="VMM2" s="18"/>
      <c r="VMN2" s="18"/>
      <c r="VMO2" s="18"/>
      <c r="VMP2" s="18"/>
      <c r="VMQ2" s="18"/>
      <c r="VMR2" s="18"/>
      <c r="VMS2" s="18"/>
      <c r="VMT2" s="18"/>
      <c r="VMU2" s="18"/>
      <c r="VMV2" s="18"/>
      <c r="VMW2" s="18"/>
      <c r="VMX2" s="18"/>
      <c r="VMY2" s="18"/>
      <c r="VMZ2" s="18"/>
      <c r="VNA2" s="18"/>
      <c r="VNB2" s="18"/>
      <c r="VNC2" s="18"/>
      <c r="VND2" s="18"/>
      <c r="VNE2" s="18"/>
      <c r="VNF2" s="18"/>
      <c r="VNG2" s="18"/>
      <c r="VNH2" s="18"/>
      <c r="VNI2" s="18"/>
      <c r="VNJ2" s="18"/>
      <c r="VNK2" s="18"/>
      <c r="VNL2" s="18"/>
      <c r="VNM2" s="18"/>
      <c r="VNN2" s="18"/>
      <c r="VNO2" s="18"/>
      <c r="VNP2" s="18"/>
      <c r="VNQ2" s="18"/>
      <c r="VNR2" s="18"/>
      <c r="VNS2" s="18"/>
      <c r="VNT2" s="18"/>
      <c r="VNU2" s="18"/>
      <c r="VNV2" s="18"/>
      <c r="VNW2" s="18"/>
      <c r="VNX2" s="18"/>
      <c r="VNY2" s="18"/>
      <c r="VNZ2" s="18"/>
      <c r="VOA2" s="18"/>
      <c r="VOB2" s="18"/>
      <c r="VOC2" s="18"/>
      <c r="VOD2" s="18"/>
      <c r="VOE2" s="18"/>
      <c r="VOF2" s="18"/>
      <c r="VOG2" s="18"/>
      <c r="VOH2" s="18"/>
      <c r="VOI2" s="18"/>
      <c r="VOJ2" s="18"/>
      <c r="VOK2" s="18"/>
      <c r="VOL2" s="18"/>
      <c r="VOM2" s="18"/>
      <c r="VON2" s="18"/>
      <c r="VOO2" s="18"/>
      <c r="VOP2" s="18"/>
      <c r="VOQ2" s="18"/>
      <c r="VOR2" s="18"/>
      <c r="VOS2" s="18"/>
      <c r="VOT2" s="18"/>
      <c r="VOU2" s="18"/>
      <c r="VOV2" s="18"/>
      <c r="VOW2" s="18"/>
      <c r="VOX2" s="18"/>
      <c r="VOY2" s="18"/>
      <c r="VOZ2" s="18"/>
      <c r="VPA2" s="18"/>
      <c r="VPB2" s="18"/>
      <c r="VPC2" s="18"/>
      <c r="VPD2" s="18"/>
      <c r="VPE2" s="18"/>
      <c r="VPF2" s="18"/>
      <c r="VPG2" s="18"/>
      <c r="VPH2" s="18"/>
      <c r="VPI2" s="18"/>
      <c r="VPJ2" s="18"/>
      <c r="VPK2" s="18"/>
      <c r="VPL2" s="18"/>
      <c r="VPM2" s="18"/>
      <c r="VPN2" s="18"/>
      <c r="VPO2" s="18"/>
      <c r="VPP2" s="18"/>
      <c r="VPQ2" s="18"/>
      <c r="VPR2" s="18"/>
      <c r="VPS2" s="18"/>
      <c r="VPT2" s="18"/>
      <c r="VPU2" s="18"/>
      <c r="VPV2" s="18"/>
      <c r="VPW2" s="18"/>
      <c r="VPX2" s="18"/>
      <c r="VPY2" s="18"/>
      <c r="VPZ2" s="18"/>
      <c r="VQA2" s="18"/>
      <c r="VQB2" s="18"/>
      <c r="VQC2" s="18"/>
      <c r="VQD2" s="18"/>
      <c r="VQE2" s="18"/>
      <c r="VQF2" s="18"/>
      <c r="VQG2" s="18"/>
      <c r="VQH2" s="18"/>
      <c r="VQI2" s="18"/>
      <c r="VQJ2" s="18"/>
      <c r="VQK2" s="18"/>
      <c r="VQL2" s="18"/>
      <c r="VQM2" s="18"/>
      <c r="VQN2" s="18"/>
      <c r="VQO2" s="18"/>
      <c r="VQP2" s="18"/>
      <c r="VQQ2" s="18"/>
      <c r="VQR2" s="18"/>
      <c r="VQS2" s="18"/>
      <c r="VQT2" s="18"/>
      <c r="VQU2" s="18"/>
      <c r="VQV2" s="18"/>
      <c r="VQW2" s="18"/>
      <c r="VQX2" s="18"/>
      <c r="VQY2" s="18"/>
      <c r="VQZ2" s="18"/>
      <c r="VRA2" s="18"/>
      <c r="VRB2" s="18"/>
      <c r="VRC2" s="18"/>
      <c r="VRD2" s="18"/>
      <c r="VRE2" s="18"/>
      <c r="VRF2" s="18"/>
      <c r="VRG2" s="18"/>
      <c r="VRH2" s="18"/>
      <c r="VRI2" s="18"/>
      <c r="VRJ2" s="18"/>
      <c r="VRK2" s="18"/>
      <c r="VRL2" s="18"/>
      <c r="VRM2" s="18"/>
      <c r="VRN2" s="18"/>
      <c r="VRO2" s="18"/>
      <c r="VRP2" s="18"/>
      <c r="VRQ2" s="18"/>
      <c r="VRR2" s="18"/>
      <c r="VRS2" s="18"/>
      <c r="VRT2" s="18"/>
      <c r="VRU2" s="18"/>
      <c r="VRV2" s="18"/>
      <c r="VRW2" s="18"/>
      <c r="VRX2" s="18"/>
      <c r="VRY2" s="18"/>
      <c r="VRZ2" s="18"/>
      <c r="VSA2" s="18"/>
      <c r="VSB2" s="18"/>
      <c r="VSC2" s="18"/>
      <c r="VSD2" s="18"/>
      <c r="VSE2" s="18"/>
      <c r="VSF2" s="18"/>
      <c r="VSG2" s="18"/>
      <c r="VSH2" s="18"/>
      <c r="VSI2" s="18"/>
      <c r="VSJ2" s="18"/>
      <c r="VSK2" s="18"/>
      <c r="VSL2" s="18"/>
      <c r="VSM2" s="18"/>
      <c r="VSN2" s="18"/>
      <c r="VSO2" s="18"/>
      <c r="VSP2" s="18"/>
      <c r="VSQ2" s="18"/>
      <c r="VSR2" s="18"/>
      <c r="VSS2" s="18"/>
      <c r="VST2" s="18"/>
      <c r="VSU2" s="18"/>
      <c r="VSV2" s="18"/>
      <c r="VSW2" s="18"/>
      <c r="VSX2" s="18"/>
      <c r="VSY2" s="18"/>
      <c r="VSZ2" s="18"/>
      <c r="VTA2" s="18"/>
      <c r="VTB2" s="18"/>
      <c r="VTC2" s="18"/>
      <c r="VTD2" s="18"/>
      <c r="VTE2" s="18"/>
      <c r="VTF2" s="18"/>
      <c r="VTG2" s="18"/>
      <c r="VTH2" s="18"/>
      <c r="VTI2" s="18"/>
      <c r="VTJ2" s="18"/>
      <c r="VTK2" s="18"/>
      <c r="VTL2" s="18"/>
      <c r="VTM2" s="18"/>
      <c r="VTN2" s="18"/>
      <c r="VTO2" s="18"/>
      <c r="VTP2" s="18"/>
      <c r="VTQ2" s="18"/>
      <c r="VTR2" s="18"/>
      <c r="VTS2" s="18"/>
      <c r="VTT2" s="18"/>
      <c r="VTU2" s="18"/>
      <c r="VTV2" s="18"/>
      <c r="VTW2" s="18"/>
      <c r="VTX2" s="18"/>
      <c r="VTY2" s="18"/>
      <c r="VTZ2" s="18"/>
      <c r="VUA2" s="18"/>
      <c r="VUB2" s="18"/>
      <c r="VUC2" s="18"/>
      <c r="VUD2" s="18"/>
      <c r="VUE2" s="18"/>
      <c r="VUF2" s="18"/>
      <c r="VUG2" s="18"/>
      <c r="VUH2" s="18"/>
      <c r="VUI2" s="18"/>
      <c r="VUJ2" s="18"/>
      <c r="VUK2" s="18"/>
      <c r="VUL2" s="18"/>
      <c r="VUM2" s="18"/>
      <c r="VUN2" s="18"/>
      <c r="VUO2" s="18"/>
      <c r="VUP2" s="18"/>
      <c r="VUQ2" s="18"/>
      <c r="VUR2" s="18"/>
      <c r="VUS2" s="18"/>
      <c r="VUT2" s="18"/>
      <c r="VUU2" s="18"/>
      <c r="VUV2" s="18"/>
      <c r="VUW2" s="18"/>
      <c r="VUX2" s="18"/>
      <c r="VUY2" s="18"/>
      <c r="VUZ2" s="18"/>
      <c r="VVA2" s="18"/>
      <c r="VVB2" s="18"/>
      <c r="VVC2" s="18"/>
      <c r="VVD2" s="18"/>
      <c r="VVE2" s="18"/>
      <c r="VVF2" s="18"/>
      <c r="VVG2" s="18"/>
      <c r="VVH2" s="18"/>
      <c r="VVI2" s="18"/>
      <c r="VVJ2" s="18"/>
      <c r="VVK2" s="18"/>
      <c r="VVL2" s="18"/>
      <c r="VVM2" s="18"/>
      <c r="VVN2" s="18"/>
      <c r="VVO2" s="18"/>
      <c r="VVP2" s="18"/>
      <c r="VVQ2" s="18"/>
      <c r="VVR2" s="18"/>
      <c r="VVS2" s="18"/>
      <c r="VVT2" s="18"/>
      <c r="VVU2" s="18"/>
      <c r="VVV2" s="18"/>
      <c r="VVW2" s="18"/>
      <c r="VVX2" s="18"/>
      <c r="VVY2" s="18"/>
      <c r="VVZ2" s="18"/>
      <c r="VWA2" s="18"/>
      <c r="VWB2" s="18"/>
      <c r="VWC2" s="18"/>
      <c r="VWD2" s="18"/>
      <c r="VWE2" s="18"/>
      <c r="VWF2" s="18"/>
      <c r="VWG2" s="18"/>
      <c r="VWH2" s="18"/>
      <c r="VWI2" s="18"/>
      <c r="VWJ2" s="18"/>
      <c r="VWK2" s="18"/>
      <c r="VWL2" s="18"/>
      <c r="VWM2" s="18"/>
      <c r="VWN2" s="18"/>
      <c r="VWO2" s="18"/>
      <c r="VWP2" s="18"/>
      <c r="VWQ2" s="18"/>
      <c r="VWR2" s="18"/>
      <c r="VWS2" s="18"/>
      <c r="VWT2" s="18"/>
      <c r="VWU2" s="18"/>
      <c r="VWV2" s="18"/>
      <c r="VWW2" s="18"/>
      <c r="VWX2" s="18"/>
      <c r="VWY2" s="18"/>
      <c r="VWZ2" s="18"/>
      <c r="VXA2" s="18"/>
      <c r="VXB2" s="18"/>
      <c r="VXC2" s="18"/>
      <c r="VXD2" s="18"/>
      <c r="VXE2" s="18"/>
      <c r="VXF2" s="18"/>
      <c r="VXG2" s="18"/>
      <c r="VXH2" s="18"/>
      <c r="VXI2" s="18"/>
      <c r="VXJ2" s="18"/>
      <c r="VXK2" s="18"/>
      <c r="VXL2" s="18"/>
      <c r="VXM2" s="18"/>
      <c r="VXN2" s="18"/>
      <c r="VXO2" s="18"/>
      <c r="VXP2" s="18"/>
      <c r="VXQ2" s="18"/>
      <c r="VXR2" s="18"/>
      <c r="VXS2" s="18"/>
      <c r="VXT2" s="18"/>
      <c r="VXU2" s="18"/>
      <c r="VXV2" s="18"/>
      <c r="VXW2" s="18"/>
      <c r="VXX2" s="18"/>
      <c r="VXY2" s="18"/>
      <c r="VXZ2" s="18"/>
      <c r="VYA2" s="18"/>
      <c r="VYB2" s="18"/>
      <c r="VYC2" s="18"/>
      <c r="VYD2" s="18"/>
      <c r="VYE2" s="18"/>
      <c r="VYF2" s="18"/>
      <c r="VYG2" s="18"/>
      <c r="VYH2" s="18"/>
      <c r="VYI2" s="18"/>
      <c r="VYJ2" s="18"/>
      <c r="VYK2" s="18"/>
      <c r="VYL2" s="18"/>
      <c r="VYM2" s="18"/>
      <c r="VYN2" s="18"/>
      <c r="VYO2" s="18"/>
      <c r="VYP2" s="18"/>
      <c r="VYQ2" s="18"/>
      <c r="VYR2" s="18"/>
      <c r="VYS2" s="18"/>
      <c r="VYT2" s="18"/>
      <c r="VYU2" s="18"/>
      <c r="VYV2" s="18"/>
      <c r="VYW2" s="18"/>
      <c r="VYX2" s="18"/>
      <c r="VYY2" s="18"/>
      <c r="VYZ2" s="18"/>
      <c r="VZA2" s="18"/>
      <c r="VZB2" s="18"/>
      <c r="VZC2" s="18"/>
      <c r="VZD2" s="18"/>
      <c r="VZE2" s="18"/>
      <c r="VZF2" s="18"/>
      <c r="VZG2" s="18"/>
      <c r="VZH2" s="18"/>
      <c r="VZI2" s="18"/>
      <c r="VZJ2" s="18"/>
      <c r="VZK2" s="18"/>
      <c r="VZL2" s="18"/>
      <c r="VZM2" s="18"/>
      <c r="VZN2" s="18"/>
      <c r="VZO2" s="18"/>
      <c r="VZP2" s="18"/>
      <c r="VZQ2" s="18"/>
      <c r="VZR2" s="18"/>
      <c r="VZS2" s="18"/>
      <c r="VZT2" s="18"/>
      <c r="VZU2" s="18"/>
      <c r="VZV2" s="18"/>
      <c r="VZW2" s="18"/>
      <c r="VZX2" s="18"/>
      <c r="VZY2" s="18"/>
      <c r="VZZ2" s="18"/>
      <c r="WAA2" s="18"/>
      <c r="WAB2" s="18"/>
      <c r="WAC2" s="18"/>
      <c r="WAD2" s="18"/>
      <c r="WAE2" s="18"/>
      <c r="WAF2" s="18"/>
      <c r="WAG2" s="18"/>
      <c r="WAH2" s="18"/>
      <c r="WAI2" s="18"/>
      <c r="WAJ2" s="18"/>
      <c r="WAK2" s="18"/>
      <c r="WAL2" s="18"/>
      <c r="WAM2" s="18"/>
      <c r="WAN2" s="18"/>
      <c r="WAO2" s="18"/>
      <c r="WAP2" s="18"/>
      <c r="WAQ2" s="18"/>
      <c r="WAR2" s="18"/>
      <c r="WAS2" s="18"/>
      <c r="WAT2" s="18"/>
      <c r="WAU2" s="18"/>
      <c r="WAV2" s="18"/>
      <c r="WAW2" s="18"/>
      <c r="WAX2" s="18"/>
      <c r="WAY2" s="18"/>
      <c r="WAZ2" s="18"/>
      <c r="WBA2" s="18"/>
      <c r="WBB2" s="18"/>
      <c r="WBC2" s="18"/>
      <c r="WBD2" s="18"/>
      <c r="WBE2" s="18"/>
      <c r="WBF2" s="18"/>
      <c r="WBG2" s="18"/>
      <c r="WBH2" s="18"/>
      <c r="WBI2" s="18"/>
      <c r="WBJ2" s="18"/>
      <c r="WBK2" s="18"/>
      <c r="WBL2" s="18"/>
      <c r="WBM2" s="18"/>
      <c r="WBN2" s="18"/>
      <c r="WBO2" s="18"/>
      <c r="WBP2" s="18"/>
      <c r="WBQ2" s="18"/>
      <c r="WBR2" s="18"/>
      <c r="WBS2" s="18"/>
      <c r="WBT2" s="18"/>
      <c r="WBU2" s="18"/>
      <c r="WBV2" s="18"/>
      <c r="WBW2" s="18"/>
      <c r="WBX2" s="18"/>
      <c r="WBY2" s="18"/>
      <c r="WBZ2" s="18"/>
      <c r="WCA2" s="18"/>
      <c r="WCB2" s="18"/>
      <c r="WCC2" s="18"/>
      <c r="WCD2" s="18"/>
      <c r="WCE2" s="18"/>
      <c r="WCF2" s="18"/>
      <c r="WCG2" s="18"/>
      <c r="WCH2" s="18"/>
      <c r="WCI2" s="18"/>
      <c r="WCJ2" s="18"/>
      <c r="WCK2" s="18"/>
      <c r="WCL2" s="18"/>
      <c r="WCM2" s="18"/>
      <c r="WCN2" s="18"/>
      <c r="WCO2" s="18"/>
      <c r="WCP2" s="18"/>
      <c r="WCQ2" s="18"/>
      <c r="WCR2" s="18"/>
      <c r="WCS2" s="18"/>
      <c r="WCT2" s="18"/>
      <c r="WCU2" s="18"/>
      <c r="WCV2" s="18"/>
      <c r="WCW2" s="18"/>
      <c r="WCX2" s="18"/>
      <c r="WCY2" s="18"/>
      <c r="WCZ2" s="18"/>
      <c r="WDA2" s="18"/>
      <c r="WDB2" s="18"/>
      <c r="WDC2" s="18"/>
      <c r="WDD2" s="18"/>
      <c r="WDE2" s="18"/>
      <c r="WDF2" s="18"/>
      <c r="WDG2" s="18"/>
      <c r="WDH2" s="18"/>
      <c r="WDI2" s="18"/>
      <c r="WDJ2" s="18"/>
      <c r="WDK2" s="18"/>
      <c r="WDL2" s="18"/>
      <c r="WDM2" s="18"/>
      <c r="WDN2" s="18"/>
      <c r="WDO2" s="18"/>
      <c r="WDP2" s="18"/>
      <c r="WDQ2" s="18"/>
      <c r="WDR2" s="18"/>
      <c r="WDS2" s="18"/>
      <c r="WDT2" s="18"/>
      <c r="WDU2" s="18"/>
      <c r="WDV2" s="18"/>
      <c r="WDW2" s="18"/>
      <c r="WDX2" s="18"/>
      <c r="WDY2" s="18"/>
      <c r="WDZ2" s="18"/>
      <c r="WEA2" s="18"/>
      <c r="WEB2" s="18"/>
      <c r="WEC2" s="18"/>
      <c r="WED2" s="18"/>
      <c r="WEE2" s="18"/>
      <c r="WEF2" s="18"/>
      <c r="WEG2" s="18"/>
      <c r="WEH2" s="18"/>
      <c r="WEI2" s="18"/>
      <c r="WEJ2" s="18"/>
      <c r="WEK2" s="18"/>
      <c r="WEL2" s="18"/>
      <c r="WEM2" s="18"/>
      <c r="WEN2" s="18"/>
      <c r="WEO2" s="18"/>
      <c r="WEP2" s="18"/>
      <c r="WEQ2" s="18"/>
      <c r="WER2" s="18"/>
      <c r="WES2" s="18"/>
      <c r="WET2" s="18"/>
      <c r="WEU2" s="18"/>
      <c r="WEV2" s="18"/>
      <c r="WEW2" s="18"/>
      <c r="WEX2" s="18"/>
      <c r="WEY2" s="18"/>
      <c r="WEZ2" s="18"/>
      <c r="WFA2" s="18"/>
      <c r="WFB2" s="18"/>
      <c r="WFC2" s="18"/>
      <c r="WFD2" s="18"/>
      <c r="WFE2" s="18"/>
      <c r="WFF2" s="18"/>
      <c r="WFG2" s="18"/>
      <c r="WFH2" s="18"/>
      <c r="WFI2" s="18"/>
      <c r="WFJ2" s="18"/>
      <c r="WFK2" s="18"/>
      <c r="WFL2" s="18"/>
      <c r="WFM2" s="18"/>
      <c r="WFN2" s="18"/>
      <c r="WFO2" s="18"/>
      <c r="WFP2" s="18"/>
      <c r="WFQ2" s="18"/>
      <c r="WFR2" s="18"/>
      <c r="WFS2" s="18"/>
      <c r="WFT2" s="18"/>
      <c r="WFU2" s="18"/>
      <c r="WFV2" s="18"/>
      <c r="WFW2" s="18"/>
      <c r="WFX2" s="18"/>
      <c r="WFY2" s="18"/>
      <c r="WFZ2" s="18"/>
      <c r="WGA2" s="18"/>
      <c r="WGB2" s="18"/>
      <c r="WGC2" s="18"/>
      <c r="WGD2" s="18"/>
      <c r="WGE2" s="18"/>
      <c r="WGF2" s="18"/>
      <c r="WGG2" s="18"/>
      <c r="WGH2" s="18"/>
      <c r="WGI2" s="18"/>
      <c r="WGJ2" s="18"/>
      <c r="WGK2" s="18"/>
      <c r="WGL2" s="18"/>
      <c r="WGM2" s="18"/>
      <c r="WGN2" s="18"/>
      <c r="WGO2" s="18"/>
      <c r="WGP2" s="18"/>
      <c r="WGQ2" s="18"/>
      <c r="WGR2" s="18"/>
      <c r="WGS2" s="18"/>
      <c r="WGT2" s="18"/>
      <c r="WGU2" s="18"/>
      <c r="WGV2" s="18"/>
      <c r="WGW2" s="18"/>
      <c r="WGX2" s="18"/>
      <c r="WGY2" s="18"/>
      <c r="WGZ2" s="18"/>
      <c r="WHA2" s="18"/>
      <c r="WHB2" s="18"/>
      <c r="WHC2" s="18"/>
      <c r="WHD2" s="18"/>
      <c r="WHE2" s="18"/>
      <c r="WHF2" s="18"/>
      <c r="WHG2" s="18"/>
      <c r="WHH2" s="18"/>
      <c r="WHI2" s="18"/>
      <c r="WHJ2" s="18"/>
      <c r="WHK2" s="18"/>
      <c r="WHL2" s="18"/>
      <c r="WHM2" s="18"/>
      <c r="WHN2" s="18"/>
      <c r="WHO2" s="18"/>
      <c r="WHP2" s="18"/>
      <c r="WHQ2" s="18"/>
      <c r="WHR2" s="18"/>
      <c r="WHS2" s="18"/>
      <c r="WHT2" s="18"/>
      <c r="WHU2" s="18"/>
      <c r="WHV2" s="18"/>
      <c r="WHW2" s="18"/>
      <c r="WHX2" s="18"/>
      <c r="WHY2" s="18"/>
      <c r="WHZ2" s="18"/>
      <c r="WIA2" s="18"/>
      <c r="WIB2" s="18"/>
      <c r="WIC2" s="18"/>
      <c r="WID2" s="18"/>
      <c r="WIE2" s="18"/>
      <c r="WIF2" s="18"/>
      <c r="WIG2" s="18"/>
      <c r="WIH2" s="18"/>
      <c r="WII2" s="18"/>
      <c r="WIJ2" s="18"/>
      <c r="WIK2" s="18"/>
      <c r="WIL2" s="18"/>
      <c r="WIM2" s="18"/>
      <c r="WIN2" s="18"/>
      <c r="WIO2" s="18"/>
      <c r="WIP2" s="18"/>
      <c r="WIQ2" s="18"/>
      <c r="WIR2" s="18"/>
      <c r="WIS2" s="18"/>
      <c r="WIT2" s="18"/>
      <c r="WIU2" s="18"/>
      <c r="WIV2" s="18"/>
      <c r="WIW2" s="18"/>
      <c r="WIX2" s="18"/>
      <c r="WIY2" s="18"/>
      <c r="WIZ2" s="18"/>
      <c r="WJA2" s="18"/>
      <c r="WJB2" s="18"/>
      <c r="WJC2" s="18"/>
      <c r="WJD2" s="18"/>
      <c r="WJE2" s="18"/>
      <c r="WJF2" s="18"/>
      <c r="WJG2" s="18"/>
      <c r="WJH2" s="18"/>
      <c r="WJI2" s="18"/>
      <c r="WJJ2" s="18"/>
      <c r="WJK2" s="18"/>
      <c r="WJL2" s="18"/>
      <c r="WJM2" s="18"/>
      <c r="WJN2" s="18"/>
      <c r="WJO2" s="18"/>
      <c r="WJP2" s="18"/>
      <c r="WJQ2" s="18"/>
      <c r="WJR2" s="18"/>
      <c r="WJS2" s="18"/>
      <c r="WJT2" s="18"/>
      <c r="WJU2" s="18"/>
      <c r="WJV2" s="18"/>
      <c r="WJW2" s="18"/>
      <c r="WJX2" s="18"/>
      <c r="WJY2" s="18"/>
      <c r="WJZ2" s="18"/>
      <c r="WKA2" s="18"/>
      <c r="WKB2" s="18"/>
      <c r="WKC2" s="18"/>
      <c r="WKD2" s="18"/>
      <c r="WKE2" s="18"/>
      <c r="WKF2" s="18"/>
      <c r="WKG2" s="18"/>
      <c r="WKH2" s="18"/>
      <c r="WKI2" s="18"/>
      <c r="WKJ2" s="18"/>
      <c r="WKK2" s="18"/>
      <c r="WKL2" s="18"/>
      <c r="WKM2" s="18"/>
      <c r="WKN2" s="18"/>
      <c r="WKO2" s="18"/>
      <c r="WKP2" s="18"/>
      <c r="WKQ2" s="18"/>
      <c r="WKR2" s="18"/>
      <c r="WKS2" s="18"/>
      <c r="WKT2" s="18"/>
      <c r="WKU2" s="18"/>
      <c r="WKV2" s="18"/>
      <c r="WKW2" s="18"/>
      <c r="WKX2" s="18"/>
      <c r="WKY2" s="18"/>
      <c r="WKZ2" s="18"/>
      <c r="WLA2" s="18"/>
      <c r="WLB2" s="18"/>
      <c r="WLC2" s="18"/>
      <c r="WLD2" s="18"/>
      <c r="WLE2" s="18"/>
      <c r="WLF2" s="18"/>
      <c r="WLG2" s="18"/>
      <c r="WLH2" s="18"/>
      <c r="WLI2" s="18"/>
      <c r="WLJ2" s="18"/>
      <c r="WLK2" s="18"/>
      <c r="WLL2" s="18"/>
      <c r="WLM2" s="18"/>
      <c r="WLN2" s="18"/>
      <c r="WLO2" s="18"/>
      <c r="WLP2" s="18"/>
      <c r="WLQ2" s="18"/>
      <c r="WLR2" s="18"/>
      <c r="WLS2" s="18"/>
      <c r="WLT2" s="18"/>
      <c r="WLU2" s="18"/>
      <c r="WLV2" s="18"/>
      <c r="WLW2" s="18"/>
      <c r="WLX2" s="18"/>
      <c r="WLY2" s="18"/>
      <c r="WLZ2" s="18"/>
      <c r="WMA2" s="18"/>
      <c r="WMB2" s="18"/>
      <c r="WMC2" s="18"/>
      <c r="WMD2" s="18"/>
      <c r="WME2" s="18"/>
      <c r="WMF2" s="18"/>
      <c r="WMG2" s="18"/>
      <c r="WMH2" s="18"/>
      <c r="WMI2" s="18"/>
      <c r="WMJ2" s="18"/>
      <c r="WMK2" s="18"/>
      <c r="WML2" s="18"/>
      <c r="WMM2" s="18"/>
      <c r="WMN2" s="18"/>
      <c r="WMO2" s="18"/>
      <c r="WMP2" s="18"/>
      <c r="WMQ2" s="18"/>
      <c r="WMR2" s="18"/>
      <c r="WMS2" s="18"/>
      <c r="WMT2" s="18"/>
      <c r="WMU2" s="18"/>
      <c r="WMV2" s="18"/>
      <c r="WMW2" s="18"/>
      <c r="WMX2" s="18"/>
      <c r="WMY2" s="18"/>
      <c r="WMZ2" s="18"/>
      <c r="WNA2" s="18"/>
      <c r="WNB2" s="18"/>
      <c r="WNC2" s="18"/>
      <c r="WND2" s="18"/>
      <c r="WNE2" s="18"/>
      <c r="WNF2" s="18"/>
      <c r="WNG2" s="18"/>
      <c r="WNH2" s="18"/>
      <c r="WNI2" s="18"/>
      <c r="WNJ2" s="18"/>
      <c r="WNK2" s="18"/>
      <c r="WNL2" s="18"/>
      <c r="WNM2" s="18"/>
      <c r="WNN2" s="18"/>
      <c r="WNO2" s="18"/>
      <c r="WNP2" s="18"/>
      <c r="WNQ2" s="18"/>
      <c r="WNR2" s="18"/>
      <c r="WNS2" s="18"/>
      <c r="WNT2" s="18"/>
      <c r="WNU2" s="18"/>
      <c r="WNV2" s="18"/>
      <c r="WNW2" s="18"/>
      <c r="WNX2" s="18"/>
      <c r="WNY2" s="18"/>
      <c r="WNZ2" s="18"/>
      <c r="WOA2" s="18"/>
      <c r="WOB2" s="18"/>
      <c r="WOC2" s="18"/>
      <c r="WOD2" s="18"/>
      <c r="WOE2" s="18"/>
      <c r="WOF2" s="18"/>
      <c r="WOG2" s="18"/>
      <c r="WOH2" s="18"/>
      <c r="WOI2" s="18"/>
      <c r="WOJ2" s="18"/>
      <c r="WOK2" s="18"/>
      <c r="WOL2" s="18"/>
      <c r="WOM2" s="18"/>
      <c r="WON2" s="18"/>
      <c r="WOO2" s="18"/>
      <c r="WOP2" s="18"/>
      <c r="WOQ2" s="18"/>
      <c r="WOR2" s="18"/>
      <c r="WOS2" s="18"/>
      <c r="WOT2" s="18"/>
      <c r="WOU2" s="18"/>
      <c r="WOV2" s="18"/>
      <c r="WOW2" s="18"/>
      <c r="WOX2" s="18"/>
      <c r="WOY2" s="18"/>
      <c r="WOZ2" s="18"/>
      <c r="WPA2" s="18"/>
      <c r="WPB2" s="18"/>
      <c r="WPC2" s="18"/>
      <c r="WPD2" s="18"/>
      <c r="WPE2" s="18"/>
      <c r="WPF2" s="18"/>
      <c r="WPG2" s="18"/>
      <c r="WPH2" s="18"/>
      <c r="WPI2" s="18"/>
      <c r="WPJ2" s="18"/>
      <c r="WPK2" s="18"/>
      <c r="WPL2" s="18"/>
      <c r="WPM2" s="18"/>
      <c r="WPN2" s="18"/>
      <c r="WPO2" s="18"/>
      <c r="WPP2" s="18"/>
      <c r="WPQ2" s="18"/>
      <c r="WPR2" s="18"/>
      <c r="WPS2" s="18"/>
      <c r="WPT2" s="18"/>
      <c r="WPU2" s="18"/>
      <c r="WPV2" s="18"/>
      <c r="WPW2" s="18"/>
      <c r="WPX2" s="18"/>
      <c r="WPY2" s="18"/>
      <c r="WPZ2" s="18"/>
      <c r="WQA2" s="18"/>
      <c r="WQB2" s="18"/>
      <c r="WQC2" s="18"/>
      <c r="WQD2" s="18"/>
      <c r="WQE2" s="18"/>
      <c r="WQF2" s="18"/>
      <c r="WQG2" s="18"/>
      <c r="WQH2" s="18"/>
      <c r="WQI2" s="18"/>
      <c r="WQJ2" s="18"/>
      <c r="WQK2" s="18"/>
      <c r="WQL2" s="18"/>
      <c r="WQM2" s="18"/>
      <c r="WQN2" s="18"/>
      <c r="WQO2" s="18"/>
      <c r="WQP2" s="18"/>
      <c r="WQQ2" s="18"/>
      <c r="WQR2" s="18"/>
      <c r="WQS2" s="18"/>
      <c r="WQT2" s="18"/>
      <c r="WQU2" s="18"/>
      <c r="WQV2" s="18"/>
      <c r="WQW2" s="18"/>
      <c r="WQX2" s="18"/>
      <c r="WQY2" s="18"/>
      <c r="WQZ2" s="18"/>
      <c r="WRA2" s="18"/>
      <c r="WRB2" s="18"/>
      <c r="WRC2" s="18"/>
      <c r="WRD2" s="18"/>
      <c r="WRE2" s="18"/>
      <c r="WRF2" s="18"/>
      <c r="WRG2" s="18"/>
      <c r="WRH2" s="18"/>
      <c r="WRI2" s="18"/>
      <c r="WRJ2" s="18"/>
      <c r="WRK2" s="18"/>
      <c r="WRL2" s="18"/>
      <c r="WRM2" s="18"/>
      <c r="WRN2" s="18"/>
      <c r="WRO2" s="18"/>
      <c r="WRP2" s="18"/>
      <c r="WRQ2" s="18"/>
      <c r="WRR2" s="18"/>
      <c r="WRS2" s="18"/>
      <c r="WRT2" s="18"/>
      <c r="WRU2" s="18"/>
      <c r="WRV2" s="18"/>
      <c r="WRW2" s="18"/>
      <c r="WRX2" s="18"/>
      <c r="WRY2" s="18"/>
      <c r="WRZ2" s="18"/>
      <c r="WSA2" s="18"/>
      <c r="WSB2" s="18"/>
      <c r="WSC2" s="18"/>
      <c r="WSD2" s="18"/>
      <c r="WSE2" s="18"/>
      <c r="WSF2" s="18"/>
      <c r="WSG2" s="18"/>
      <c r="WSH2" s="18"/>
      <c r="WSI2" s="18"/>
      <c r="WSJ2" s="18"/>
      <c r="WSK2" s="18"/>
      <c r="WSL2" s="18"/>
      <c r="WSM2" s="18"/>
      <c r="WSN2" s="18"/>
      <c r="WSO2" s="18"/>
      <c r="WSP2" s="18"/>
      <c r="WSQ2" s="18"/>
      <c r="WSR2" s="18"/>
      <c r="WSS2" s="18"/>
      <c r="WST2" s="18"/>
      <c r="WSU2" s="18"/>
      <c r="WSV2" s="18"/>
      <c r="WSW2" s="18"/>
      <c r="WSX2" s="18"/>
      <c r="WSY2" s="18"/>
      <c r="WSZ2" s="18"/>
      <c r="WTA2" s="18"/>
      <c r="WTB2" s="18"/>
      <c r="WTC2" s="18"/>
      <c r="WTD2" s="18"/>
      <c r="WTE2" s="18"/>
      <c r="WTF2" s="18"/>
      <c r="WTG2" s="18"/>
      <c r="WTH2" s="18"/>
      <c r="WTI2" s="18"/>
      <c r="WTJ2" s="18"/>
      <c r="WTK2" s="18"/>
      <c r="WTL2" s="18"/>
      <c r="WTM2" s="18"/>
      <c r="WTN2" s="18"/>
      <c r="WTO2" s="18"/>
      <c r="WTP2" s="18"/>
      <c r="WTQ2" s="18"/>
      <c r="WTR2" s="18"/>
      <c r="WTS2" s="18"/>
      <c r="WTT2" s="18"/>
      <c r="WTU2" s="18"/>
      <c r="WTV2" s="18"/>
      <c r="WTW2" s="18"/>
      <c r="WTX2" s="18"/>
      <c r="WTY2" s="18"/>
      <c r="WTZ2" s="18"/>
      <c r="WUA2" s="18"/>
      <c r="WUB2" s="18"/>
      <c r="WUC2" s="18"/>
      <c r="WUD2" s="18"/>
      <c r="WUE2" s="18"/>
      <c r="WUF2" s="18"/>
      <c r="WUG2" s="18"/>
      <c r="WUH2" s="18"/>
      <c r="WUI2" s="18"/>
      <c r="WUJ2" s="18"/>
      <c r="WUK2" s="18"/>
      <c r="WUL2" s="18"/>
      <c r="WUM2" s="18"/>
      <c r="WUN2" s="18"/>
      <c r="WUO2" s="18"/>
      <c r="WUP2" s="18"/>
      <c r="WUQ2" s="18"/>
      <c r="WUR2" s="18"/>
      <c r="WUS2" s="18"/>
      <c r="WUT2" s="18"/>
      <c r="WUU2" s="18"/>
      <c r="WUV2" s="18"/>
      <c r="WUW2" s="18"/>
      <c r="WUX2" s="18"/>
      <c r="WUY2" s="18"/>
      <c r="WUZ2" s="18"/>
      <c r="WVA2" s="18"/>
      <c r="WVB2" s="18"/>
      <c r="WVC2" s="18"/>
      <c r="WVD2" s="18"/>
      <c r="WVE2" s="18"/>
      <c r="WVF2" s="18"/>
      <c r="WVG2" s="18"/>
      <c r="WVH2" s="18"/>
      <c r="WVI2" s="18"/>
      <c r="WVJ2" s="18"/>
      <c r="WVK2" s="18"/>
      <c r="WVL2" s="18"/>
      <c r="WVM2" s="18"/>
      <c r="WVN2" s="18"/>
      <c r="WVO2" s="18"/>
      <c r="WVP2" s="18"/>
      <c r="WVQ2" s="18"/>
      <c r="WVR2" s="18"/>
      <c r="WVS2" s="18"/>
      <c r="WVT2" s="18"/>
      <c r="WVU2" s="18"/>
      <c r="WVV2" s="18"/>
      <c r="WVW2" s="18"/>
      <c r="WVX2" s="18"/>
      <c r="WVY2" s="18"/>
      <c r="WVZ2" s="18"/>
      <c r="WWA2" s="18"/>
      <c r="WWB2" s="18"/>
      <c r="WWC2" s="18"/>
      <c r="WWD2" s="18"/>
      <c r="WWE2" s="18"/>
      <c r="WWF2" s="18"/>
      <c r="WWG2" s="18"/>
      <c r="WWH2" s="18"/>
      <c r="WWI2" s="18"/>
      <c r="WWJ2" s="18"/>
      <c r="WWK2" s="18"/>
      <c r="WWL2" s="18"/>
      <c r="WWM2" s="18"/>
      <c r="WWN2" s="18"/>
      <c r="WWO2" s="18"/>
      <c r="WWP2" s="18"/>
      <c r="WWQ2" s="18"/>
      <c r="WWR2" s="18"/>
      <c r="WWS2" s="18"/>
      <c r="WWT2" s="18"/>
      <c r="WWU2" s="18"/>
      <c r="WWV2" s="18"/>
      <c r="WWW2" s="18"/>
      <c r="WWX2" s="18"/>
      <c r="WWY2" s="18"/>
      <c r="WWZ2" s="18"/>
      <c r="WXA2" s="18"/>
      <c r="WXB2" s="18"/>
      <c r="WXC2" s="18"/>
      <c r="WXD2" s="18"/>
      <c r="WXE2" s="18"/>
      <c r="WXF2" s="18"/>
      <c r="WXG2" s="18"/>
      <c r="WXH2" s="18"/>
      <c r="WXI2" s="18"/>
      <c r="WXJ2" s="18"/>
      <c r="WXK2" s="18"/>
      <c r="WXL2" s="18"/>
      <c r="WXM2" s="18"/>
      <c r="WXN2" s="18"/>
      <c r="WXO2" s="18"/>
      <c r="WXP2" s="18"/>
      <c r="WXQ2" s="18"/>
      <c r="WXR2" s="18"/>
      <c r="WXS2" s="18"/>
      <c r="WXT2" s="18"/>
      <c r="WXU2" s="18"/>
      <c r="WXV2" s="18"/>
      <c r="WXW2" s="18"/>
      <c r="WXX2" s="18"/>
      <c r="WXY2" s="18"/>
      <c r="WXZ2" s="18"/>
      <c r="WYA2" s="18"/>
      <c r="WYB2" s="18"/>
      <c r="WYC2" s="18"/>
      <c r="WYD2" s="18"/>
      <c r="WYE2" s="18"/>
      <c r="WYF2" s="18"/>
      <c r="WYG2" s="18"/>
      <c r="WYH2" s="18"/>
      <c r="WYI2" s="18"/>
      <c r="WYJ2" s="18"/>
      <c r="WYK2" s="18"/>
      <c r="WYL2" s="18"/>
      <c r="WYM2" s="18"/>
      <c r="WYN2" s="18"/>
      <c r="WYO2" s="18"/>
      <c r="WYP2" s="18"/>
      <c r="WYQ2" s="18"/>
      <c r="WYR2" s="18"/>
      <c r="WYS2" s="18"/>
      <c r="WYT2" s="18"/>
      <c r="WYU2" s="18"/>
      <c r="WYV2" s="18"/>
      <c r="WYW2" s="18"/>
      <c r="WYX2" s="18"/>
      <c r="WYY2" s="18"/>
      <c r="WYZ2" s="18"/>
      <c r="WZA2" s="18"/>
      <c r="WZB2" s="18"/>
      <c r="WZC2" s="18"/>
      <c r="WZD2" s="18"/>
      <c r="WZE2" s="18"/>
      <c r="WZF2" s="18"/>
      <c r="WZG2" s="18"/>
      <c r="WZH2" s="18"/>
      <c r="WZI2" s="18"/>
      <c r="WZJ2" s="18"/>
      <c r="WZK2" s="18"/>
      <c r="WZL2" s="18"/>
      <c r="WZM2" s="18"/>
      <c r="WZN2" s="18"/>
      <c r="WZO2" s="18"/>
      <c r="WZP2" s="18"/>
      <c r="WZQ2" s="18"/>
      <c r="WZR2" s="18"/>
      <c r="WZS2" s="18"/>
      <c r="WZT2" s="18"/>
      <c r="WZU2" s="18"/>
      <c r="WZV2" s="18"/>
      <c r="WZW2" s="18"/>
      <c r="WZX2" s="18"/>
      <c r="WZY2" s="18"/>
      <c r="WZZ2" s="18"/>
      <c r="XAA2" s="18"/>
      <c r="XAB2" s="18"/>
      <c r="XAC2" s="18"/>
      <c r="XAD2" s="18"/>
      <c r="XAE2" s="18"/>
      <c r="XAF2" s="18"/>
      <c r="XAG2" s="18"/>
      <c r="XAH2" s="18"/>
      <c r="XAI2" s="18"/>
      <c r="XAJ2" s="18"/>
      <c r="XAK2" s="18"/>
      <c r="XAL2" s="18"/>
      <c r="XAM2" s="18"/>
      <c r="XAN2" s="18"/>
      <c r="XAO2" s="18"/>
      <c r="XAP2" s="18"/>
      <c r="XAQ2" s="18"/>
      <c r="XAR2" s="18"/>
      <c r="XAS2" s="18"/>
      <c r="XAT2" s="18"/>
      <c r="XAU2" s="18"/>
      <c r="XAV2" s="18"/>
      <c r="XAW2" s="18"/>
      <c r="XAX2" s="18"/>
      <c r="XAY2" s="18"/>
      <c r="XAZ2" s="18"/>
      <c r="XBA2" s="18"/>
      <c r="XBB2" s="18"/>
      <c r="XBC2" s="18"/>
      <c r="XBD2" s="18"/>
      <c r="XBE2" s="18"/>
      <c r="XBF2" s="18"/>
      <c r="XBG2" s="18"/>
      <c r="XBH2" s="18"/>
      <c r="XBI2" s="18"/>
      <c r="XBJ2" s="18"/>
      <c r="XBK2" s="18"/>
      <c r="XBL2" s="18"/>
      <c r="XBM2" s="18"/>
      <c r="XBN2" s="18"/>
      <c r="XBO2" s="18"/>
      <c r="XBP2" s="18"/>
      <c r="XBQ2" s="18"/>
      <c r="XBR2" s="18"/>
      <c r="XBS2" s="18"/>
      <c r="XBT2" s="18"/>
      <c r="XBU2" s="18"/>
      <c r="XBV2" s="18"/>
      <c r="XBW2" s="18"/>
      <c r="XBX2" s="18"/>
      <c r="XBY2" s="18"/>
      <c r="XBZ2" s="18"/>
      <c r="XCA2" s="18"/>
      <c r="XCB2" s="18"/>
      <c r="XCC2" s="18"/>
      <c r="XCD2" s="18"/>
      <c r="XCE2" s="18"/>
      <c r="XCF2" s="18"/>
      <c r="XCG2" s="18"/>
      <c r="XCH2" s="18"/>
      <c r="XCI2" s="18"/>
      <c r="XCJ2" s="18"/>
      <c r="XCK2" s="18"/>
      <c r="XCL2" s="18"/>
      <c r="XCM2" s="18"/>
      <c r="XCN2" s="18"/>
      <c r="XCO2" s="18"/>
      <c r="XCP2" s="18"/>
      <c r="XCQ2" s="18"/>
      <c r="XCR2" s="18"/>
      <c r="XCS2" s="18"/>
      <c r="XCT2" s="18"/>
      <c r="XCU2" s="18"/>
      <c r="XCV2" s="18"/>
      <c r="XCW2" s="18"/>
      <c r="XCX2" s="18"/>
      <c r="XCY2" s="18"/>
      <c r="XCZ2" s="18"/>
      <c r="XDA2" s="18"/>
      <c r="XDB2" s="18"/>
      <c r="XDC2" s="18"/>
      <c r="XDD2" s="18"/>
      <c r="XDE2" s="18"/>
      <c r="XDF2" s="18"/>
      <c r="XDG2" s="18"/>
      <c r="XDH2" s="18"/>
      <c r="XDI2" s="18"/>
      <c r="XDJ2" s="18"/>
      <c r="XDK2" s="18"/>
      <c r="XDL2" s="18"/>
      <c r="XDM2" s="18"/>
      <c r="XDN2" s="18"/>
      <c r="XDO2" s="18"/>
      <c r="XDP2" s="18"/>
      <c r="XDQ2" s="18"/>
      <c r="XDR2" s="18"/>
      <c r="XDS2" s="18"/>
      <c r="XDT2" s="18"/>
      <c r="XDU2" s="18"/>
      <c r="XDV2" s="18"/>
      <c r="XDW2" s="18"/>
      <c r="XDX2" s="18"/>
      <c r="XDY2" s="18"/>
      <c r="XDZ2" s="18"/>
      <c r="XEA2" s="18"/>
      <c r="XEB2" s="18"/>
      <c r="XEC2" s="18"/>
      <c r="XED2" s="18"/>
      <c r="XEE2" s="18"/>
      <c r="XEF2" s="18"/>
      <c r="XEG2" s="18"/>
      <c r="XEH2" s="18"/>
      <c r="XEI2" s="18"/>
      <c r="XEJ2" s="18"/>
      <c r="XEK2" s="18"/>
      <c r="XEL2" s="18"/>
      <c r="XEM2" s="18"/>
      <c r="XEN2" s="18"/>
      <c r="XEO2" s="18"/>
      <c r="XEP2" s="18"/>
      <c r="XEQ2" s="18"/>
      <c r="XER2" s="18"/>
      <c r="XES2" s="18"/>
      <c r="XET2" s="18"/>
      <c r="XEU2" s="18"/>
      <c r="XEV2" s="18"/>
      <c r="XEW2" s="18"/>
      <c r="XEX2" s="18"/>
      <c r="XEY2" s="18"/>
      <c r="XEZ2" s="18"/>
      <c r="XFA2" s="18"/>
      <c r="XFB2" s="18"/>
      <c r="XFC2" s="18"/>
    </row>
    <row r="3" spans="1:16383" ht="27.75" customHeight="1" x14ac:dyDescent="0.3">
      <c r="A3" s="16"/>
      <c r="B3" s="16"/>
      <c r="C3" s="1" t="s">
        <v>2</v>
      </c>
      <c r="D3" s="1"/>
      <c r="E3" s="17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AY3" s="145"/>
      <c r="AZ3" s="145"/>
      <c r="BA3" s="145"/>
      <c r="BB3" s="145"/>
      <c r="BC3" s="145"/>
      <c r="BD3" s="145"/>
      <c r="BE3" s="145"/>
      <c r="BF3" s="145"/>
      <c r="BG3" s="145"/>
      <c r="BH3" s="145"/>
      <c r="BI3" s="145"/>
      <c r="BJ3" s="145"/>
      <c r="BK3" s="145"/>
      <c r="BL3" s="145"/>
      <c r="BM3" s="145"/>
      <c r="BN3" s="145"/>
      <c r="BO3" s="145"/>
      <c r="BP3" s="145"/>
      <c r="BQ3" s="145"/>
      <c r="BR3" s="145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  <c r="AZH3" s="18"/>
      <c r="AZI3" s="18"/>
      <c r="AZJ3" s="18"/>
      <c r="AZK3" s="18"/>
      <c r="AZL3" s="18"/>
      <c r="AZM3" s="18"/>
      <c r="AZN3" s="18"/>
      <c r="AZO3" s="18"/>
      <c r="AZP3" s="18"/>
      <c r="AZQ3" s="18"/>
      <c r="AZR3" s="18"/>
      <c r="AZS3" s="18"/>
      <c r="AZT3" s="18"/>
      <c r="AZU3" s="18"/>
      <c r="AZV3" s="18"/>
      <c r="AZW3" s="18"/>
      <c r="AZX3" s="18"/>
      <c r="AZY3" s="18"/>
      <c r="AZZ3" s="18"/>
      <c r="BAA3" s="18"/>
      <c r="BAB3" s="18"/>
      <c r="BAC3" s="18"/>
      <c r="BAD3" s="18"/>
      <c r="BAE3" s="18"/>
      <c r="BAF3" s="18"/>
      <c r="BAG3" s="18"/>
      <c r="BAH3" s="18"/>
      <c r="BAI3" s="18"/>
      <c r="BAJ3" s="18"/>
      <c r="BAK3" s="18"/>
      <c r="BAL3" s="18"/>
      <c r="BAM3" s="18"/>
      <c r="BAN3" s="18"/>
      <c r="BAO3" s="18"/>
      <c r="BAP3" s="18"/>
      <c r="BAQ3" s="18"/>
      <c r="BAR3" s="18"/>
      <c r="BAS3" s="18"/>
      <c r="BAT3" s="18"/>
      <c r="BAU3" s="18"/>
      <c r="BAV3" s="18"/>
      <c r="BAW3" s="18"/>
      <c r="BAX3" s="18"/>
      <c r="BAY3" s="18"/>
      <c r="BAZ3" s="18"/>
      <c r="BBA3" s="18"/>
      <c r="BBB3" s="18"/>
      <c r="BBC3" s="18"/>
      <c r="BBD3" s="18"/>
      <c r="BBE3" s="18"/>
      <c r="BBF3" s="18"/>
      <c r="BBG3" s="18"/>
      <c r="BBH3" s="18"/>
      <c r="BBI3" s="18"/>
      <c r="BBJ3" s="18"/>
      <c r="BBK3" s="18"/>
      <c r="BBL3" s="18"/>
      <c r="BBM3" s="18"/>
      <c r="BBN3" s="18"/>
      <c r="BBO3" s="18"/>
      <c r="BBP3" s="18"/>
      <c r="BBQ3" s="18"/>
      <c r="BBR3" s="18"/>
      <c r="BBS3" s="18"/>
      <c r="BBT3" s="18"/>
      <c r="BBU3" s="18"/>
      <c r="BBV3" s="18"/>
      <c r="BBW3" s="18"/>
      <c r="BBX3" s="18"/>
      <c r="BBY3" s="18"/>
      <c r="BBZ3" s="18"/>
      <c r="BCA3" s="18"/>
      <c r="BCB3" s="18"/>
      <c r="BCC3" s="18"/>
      <c r="BCD3" s="18"/>
      <c r="BCE3" s="18"/>
      <c r="BCF3" s="18"/>
      <c r="BCG3" s="18"/>
      <c r="BCH3" s="18"/>
      <c r="BCI3" s="18"/>
      <c r="BCJ3" s="18"/>
      <c r="BCK3" s="18"/>
      <c r="BCL3" s="18"/>
      <c r="BCM3" s="18"/>
      <c r="BCN3" s="18"/>
      <c r="BCO3" s="18"/>
      <c r="BCP3" s="18"/>
      <c r="BCQ3" s="18"/>
      <c r="BCR3" s="18"/>
      <c r="BCS3" s="18"/>
      <c r="BCT3" s="18"/>
      <c r="BCU3" s="18"/>
      <c r="BCV3" s="18"/>
      <c r="BCW3" s="18"/>
      <c r="BCX3" s="18"/>
      <c r="BCY3" s="18"/>
      <c r="BCZ3" s="18"/>
      <c r="BDA3" s="18"/>
      <c r="BDB3" s="18"/>
      <c r="BDC3" s="18"/>
      <c r="BDD3" s="18"/>
      <c r="BDE3" s="18"/>
      <c r="BDF3" s="18"/>
      <c r="BDG3" s="18"/>
      <c r="BDH3" s="18"/>
      <c r="BDI3" s="18"/>
      <c r="BDJ3" s="18"/>
      <c r="BDK3" s="18"/>
      <c r="BDL3" s="18"/>
      <c r="BDM3" s="18"/>
      <c r="BDN3" s="18"/>
      <c r="BDO3" s="18"/>
      <c r="BDP3" s="18"/>
      <c r="BDQ3" s="18"/>
      <c r="BDR3" s="18"/>
      <c r="BDS3" s="18"/>
      <c r="BDT3" s="18"/>
      <c r="BDU3" s="18"/>
      <c r="BDV3" s="18"/>
      <c r="BDW3" s="18"/>
      <c r="BDX3" s="18"/>
      <c r="BDY3" s="18"/>
      <c r="BDZ3" s="18"/>
      <c r="BEA3" s="18"/>
      <c r="BEB3" s="18"/>
      <c r="BEC3" s="18"/>
      <c r="BED3" s="18"/>
      <c r="BEE3" s="18"/>
      <c r="BEF3" s="18"/>
      <c r="BEG3" s="18"/>
      <c r="BEH3" s="18"/>
      <c r="BEI3" s="18"/>
      <c r="BEJ3" s="18"/>
      <c r="BEK3" s="18"/>
      <c r="BEL3" s="18"/>
      <c r="BEM3" s="18"/>
      <c r="BEN3" s="18"/>
      <c r="BEO3" s="18"/>
      <c r="BEP3" s="18"/>
      <c r="BEQ3" s="18"/>
      <c r="BER3" s="18"/>
      <c r="BES3" s="18"/>
      <c r="BET3" s="18"/>
      <c r="BEU3" s="18"/>
      <c r="BEV3" s="18"/>
      <c r="BEW3" s="18"/>
      <c r="BEX3" s="18"/>
      <c r="BEY3" s="18"/>
      <c r="BEZ3" s="18"/>
      <c r="BFA3" s="18"/>
      <c r="BFB3" s="18"/>
      <c r="BFC3" s="18"/>
      <c r="BFD3" s="18"/>
      <c r="BFE3" s="18"/>
      <c r="BFF3" s="18"/>
      <c r="BFG3" s="18"/>
      <c r="BFH3" s="18"/>
      <c r="BFI3" s="18"/>
      <c r="BFJ3" s="18"/>
      <c r="BFK3" s="18"/>
      <c r="BFL3" s="18"/>
      <c r="BFM3" s="18"/>
      <c r="BFN3" s="18"/>
      <c r="BFO3" s="18"/>
      <c r="BFP3" s="18"/>
      <c r="BFQ3" s="18"/>
      <c r="BFR3" s="18"/>
      <c r="BFS3" s="18"/>
      <c r="BFT3" s="18"/>
      <c r="BFU3" s="18"/>
      <c r="BFV3" s="18"/>
      <c r="BFW3" s="18"/>
      <c r="BFX3" s="18"/>
      <c r="BFY3" s="18"/>
      <c r="BFZ3" s="18"/>
      <c r="BGA3" s="18"/>
      <c r="BGB3" s="18"/>
      <c r="BGC3" s="18"/>
      <c r="BGD3" s="18"/>
      <c r="BGE3" s="18"/>
      <c r="BGF3" s="18"/>
      <c r="BGG3" s="18"/>
      <c r="BGH3" s="18"/>
      <c r="BGI3" s="18"/>
      <c r="BGJ3" s="18"/>
      <c r="BGK3" s="18"/>
      <c r="BGL3" s="18"/>
      <c r="BGM3" s="18"/>
      <c r="BGN3" s="18"/>
      <c r="BGO3" s="18"/>
      <c r="BGP3" s="18"/>
      <c r="BGQ3" s="18"/>
      <c r="BGR3" s="18"/>
      <c r="BGS3" s="18"/>
      <c r="BGT3" s="18"/>
      <c r="BGU3" s="18"/>
      <c r="BGV3" s="18"/>
      <c r="BGW3" s="18"/>
      <c r="BGX3" s="18"/>
      <c r="BGY3" s="18"/>
      <c r="BGZ3" s="18"/>
      <c r="BHA3" s="18"/>
      <c r="BHB3" s="18"/>
      <c r="BHC3" s="18"/>
      <c r="BHD3" s="18"/>
      <c r="BHE3" s="18"/>
      <c r="BHF3" s="18"/>
      <c r="BHG3" s="18"/>
      <c r="BHH3" s="18"/>
      <c r="BHI3" s="18"/>
      <c r="BHJ3" s="18"/>
      <c r="BHK3" s="18"/>
      <c r="BHL3" s="18"/>
      <c r="BHM3" s="18"/>
      <c r="BHN3" s="18"/>
      <c r="BHO3" s="18"/>
      <c r="BHP3" s="18"/>
      <c r="BHQ3" s="18"/>
      <c r="BHR3" s="18"/>
      <c r="BHS3" s="18"/>
      <c r="BHT3" s="18"/>
      <c r="BHU3" s="18"/>
      <c r="BHV3" s="18"/>
      <c r="BHW3" s="18"/>
      <c r="BHX3" s="18"/>
      <c r="BHY3" s="18"/>
      <c r="BHZ3" s="18"/>
      <c r="BIA3" s="18"/>
      <c r="BIB3" s="18"/>
      <c r="BIC3" s="18"/>
      <c r="BID3" s="18"/>
      <c r="BIE3" s="18"/>
      <c r="BIF3" s="18"/>
      <c r="BIG3" s="18"/>
      <c r="BIH3" s="18"/>
      <c r="BII3" s="18"/>
      <c r="BIJ3" s="18"/>
      <c r="BIK3" s="18"/>
      <c r="BIL3" s="18"/>
      <c r="BIM3" s="18"/>
      <c r="BIN3" s="18"/>
      <c r="BIO3" s="18"/>
      <c r="BIP3" s="18"/>
      <c r="BIQ3" s="18"/>
      <c r="BIR3" s="18"/>
      <c r="BIS3" s="18"/>
      <c r="BIT3" s="18"/>
      <c r="BIU3" s="18"/>
      <c r="BIV3" s="18"/>
      <c r="BIW3" s="18"/>
      <c r="BIX3" s="18"/>
      <c r="BIY3" s="18"/>
      <c r="BIZ3" s="18"/>
      <c r="BJA3" s="18"/>
      <c r="BJB3" s="18"/>
      <c r="BJC3" s="18"/>
      <c r="BJD3" s="18"/>
      <c r="BJE3" s="18"/>
      <c r="BJF3" s="18"/>
      <c r="BJG3" s="18"/>
      <c r="BJH3" s="18"/>
      <c r="BJI3" s="18"/>
      <c r="BJJ3" s="18"/>
      <c r="BJK3" s="18"/>
      <c r="BJL3" s="18"/>
      <c r="BJM3" s="18"/>
      <c r="BJN3" s="18"/>
      <c r="BJO3" s="18"/>
      <c r="BJP3" s="18"/>
      <c r="BJQ3" s="18"/>
      <c r="BJR3" s="18"/>
      <c r="BJS3" s="18"/>
      <c r="BJT3" s="18"/>
      <c r="BJU3" s="18"/>
      <c r="BJV3" s="18"/>
      <c r="BJW3" s="18"/>
      <c r="BJX3" s="18"/>
      <c r="BJY3" s="18"/>
      <c r="BJZ3" s="18"/>
      <c r="BKA3" s="18"/>
      <c r="BKB3" s="18"/>
      <c r="BKC3" s="18"/>
      <c r="BKD3" s="18"/>
      <c r="BKE3" s="18"/>
      <c r="BKF3" s="18"/>
      <c r="BKG3" s="18"/>
      <c r="BKH3" s="18"/>
      <c r="BKI3" s="18"/>
      <c r="BKJ3" s="18"/>
      <c r="BKK3" s="18"/>
      <c r="BKL3" s="18"/>
      <c r="BKM3" s="18"/>
      <c r="BKN3" s="18"/>
      <c r="BKO3" s="18"/>
      <c r="BKP3" s="18"/>
      <c r="BKQ3" s="18"/>
      <c r="BKR3" s="18"/>
      <c r="BKS3" s="18"/>
      <c r="BKT3" s="18"/>
      <c r="BKU3" s="18"/>
      <c r="BKV3" s="18"/>
      <c r="BKW3" s="18"/>
      <c r="BKX3" s="18"/>
      <c r="BKY3" s="18"/>
      <c r="BKZ3" s="18"/>
      <c r="BLA3" s="18"/>
      <c r="BLB3" s="18"/>
      <c r="BLC3" s="18"/>
      <c r="BLD3" s="18"/>
      <c r="BLE3" s="18"/>
      <c r="BLF3" s="18"/>
      <c r="BLG3" s="18"/>
      <c r="BLH3" s="18"/>
      <c r="BLI3" s="18"/>
      <c r="BLJ3" s="18"/>
      <c r="BLK3" s="18"/>
      <c r="BLL3" s="18"/>
      <c r="BLM3" s="18"/>
      <c r="BLN3" s="18"/>
      <c r="BLO3" s="18"/>
      <c r="BLP3" s="18"/>
      <c r="BLQ3" s="18"/>
      <c r="BLR3" s="18"/>
      <c r="BLS3" s="18"/>
      <c r="BLT3" s="18"/>
      <c r="BLU3" s="18"/>
      <c r="BLV3" s="18"/>
      <c r="BLW3" s="18"/>
      <c r="BLX3" s="18"/>
      <c r="BLY3" s="18"/>
      <c r="BLZ3" s="18"/>
      <c r="BMA3" s="18"/>
      <c r="BMB3" s="18"/>
      <c r="BMC3" s="18"/>
      <c r="BMD3" s="18"/>
      <c r="BME3" s="18"/>
      <c r="BMF3" s="18"/>
      <c r="BMG3" s="18"/>
      <c r="BMH3" s="18"/>
      <c r="BMI3" s="18"/>
      <c r="BMJ3" s="18"/>
      <c r="BMK3" s="18"/>
      <c r="BML3" s="18"/>
      <c r="BMM3" s="18"/>
      <c r="BMN3" s="18"/>
      <c r="BMO3" s="18"/>
      <c r="BMP3" s="18"/>
      <c r="BMQ3" s="18"/>
      <c r="BMR3" s="18"/>
      <c r="BMS3" s="18"/>
      <c r="BMT3" s="18"/>
      <c r="BMU3" s="18"/>
      <c r="BMV3" s="18"/>
      <c r="BMW3" s="18"/>
      <c r="BMX3" s="18"/>
      <c r="BMY3" s="18"/>
      <c r="BMZ3" s="18"/>
      <c r="BNA3" s="18"/>
      <c r="BNB3" s="18"/>
      <c r="BNC3" s="18"/>
      <c r="BND3" s="18"/>
      <c r="BNE3" s="18"/>
      <c r="BNF3" s="18"/>
      <c r="BNG3" s="18"/>
      <c r="BNH3" s="18"/>
      <c r="BNI3" s="18"/>
      <c r="BNJ3" s="18"/>
      <c r="BNK3" s="18"/>
      <c r="BNL3" s="18"/>
      <c r="BNM3" s="18"/>
      <c r="BNN3" s="18"/>
      <c r="BNO3" s="18"/>
      <c r="BNP3" s="18"/>
      <c r="BNQ3" s="18"/>
      <c r="BNR3" s="18"/>
      <c r="BNS3" s="18"/>
      <c r="BNT3" s="18"/>
      <c r="BNU3" s="18"/>
      <c r="BNV3" s="18"/>
      <c r="BNW3" s="18"/>
      <c r="BNX3" s="18"/>
      <c r="BNY3" s="18"/>
      <c r="BNZ3" s="18"/>
      <c r="BOA3" s="18"/>
      <c r="BOB3" s="18"/>
      <c r="BOC3" s="18"/>
      <c r="BOD3" s="18"/>
      <c r="BOE3" s="18"/>
      <c r="BOF3" s="18"/>
      <c r="BOG3" s="18"/>
      <c r="BOH3" s="18"/>
      <c r="BOI3" s="18"/>
      <c r="BOJ3" s="18"/>
      <c r="BOK3" s="18"/>
      <c r="BOL3" s="18"/>
      <c r="BOM3" s="18"/>
      <c r="BON3" s="18"/>
      <c r="BOO3" s="18"/>
      <c r="BOP3" s="18"/>
      <c r="BOQ3" s="18"/>
      <c r="BOR3" s="18"/>
      <c r="BOS3" s="18"/>
      <c r="BOT3" s="18"/>
      <c r="BOU3" s="18"/>
      <c r="BOV3" s="18"/>
      <c r="BOW3" s="18"/>
      <c r="BOX3" s="18"/>
      <c r="BOY3" s="18"/>
      <c r="BOZ3" s="18"/>
      <c r="BPA3" s="18"/>
      <c r="BPB3" s="18"/>
      <c r="BPC3" s="18"/>
      <c r="BPD3" s="18"/>
      <c r="BPE3" s="18"/>
      <c r="BPF3" s="18"/>
      <c r="BPG3" s="18"/>
      <c r="BPH3" s="18"/>
      <c r="BPI3" s="18"/>
      <c r="BPJ3" s="18"/>
      <c r="BPK3" s="18"/>
      <c r="BPL3" s="18"/>
      <c r="BPM3" s="18"/>
      <c r="BPN3" s="18"/>
      <c r="BPO3" s="18"/>
      <c r="BPP3" s="18"/>
      <c r="BPQ3" s="18"/>
      <c r="BPR3" s="18"/>
      <c r="BPS3" s="18"/>
      <c r="BPT3" s="18"/>
      <c r="BPU3" s="18"/>
      <c r="BPV3" s="18"/>
      <c r="BPW3" s="18"/>
      <c r="BPX3" s="18"/>
      <c r="BPY3" s="18"/>
      <c r="BPZ3" s="18"/>
      <c r="BQA3" s="18"/>
      <c r="BQB3" s="18"/>
      <c r="BQC3" s="18"/>
      <c r="BQD3" s="18"/>
      <c r="BQE3" s="18"/>
      <c r="BQF3" s="18"/>
      <c r="BQG3" s="18"/>
      <c r="BQH3" s="18"/>
      <c r="BQI3" s="18"/>
      <c r="BQJ3" s="18"/>
      <c r="BQK3" s="18"/>
      <c r="BQL3" s="18"/>
      <c r="BQM3" s="18"/>
      <c r="BQN3" s="18"/>
      <c r="BQO3" s="18"/>
      <c r="BQP3" s="18"/>
      <c r="BQQ3" s="18"/>
      <c r="BQR3" s="18"/>
      <c r="BQS3" s="18"/>
      <c r="BQT3" s="18"/>
      <c r="BQU3" s="18"/>
      <c r="BQV3" s="18"/>
      <c r="BQW3" s="18"/>
      <c r="BQX3" s="18"/>
      <c r="BQY3" s="18"/>
      <c r="BQZ3" s="18"/>
      <c r="BRA3" s="18"/>
      <c r="BRB3" s="18"/>
      <c r="BRC3" s="18"/>
      <c r="BRD3" s="18"/>
      <c r="BRE3" s="18"/>
      <c r="BRF3" s="18"/>
      <c r="BRG3" s="18"/>
      <c r="BRH3" s="18"/>
      <c r="BRI3" s="18"/>
      <c r="BRJ3" s="18"/>
      <c r="BRK3" s="18"/>
      <c r="BRL3" s="18"/>
      <c r="BRM3" s="18"/>
      <c r="BRN3" s="18"/>
      <c r="BRO3" s="18"/>
      <c r="BRP3" s="18"/>
      <c r="BRQ3" s="18"/>
      <c r="BRR3" s="18"/>
      <c r="BRS3" s="18"/>
      <c r="BRT3" s="18"/>
      <c r="BRU3" s="18"/>
      <c r="BRV3" s="18"/>
      <c r="BRW3" s="18"/>
      <c r="BRX3" s="18"/>
      <c r="BRY3" s="18"/>
      <c r="BRZ3" s="18"/>
      <c r="BSA3" s="18"/>
      <c r="BSB3" s="18"/>
      <c r="BSC3" s="18"/>
      <c r="BSD3" s="18"/>
      <c r="BSE3" s="18"/>
      <c r="BSF3" s="18"/>
      <c r="BSG3" s="18"/>
      <c r="BSH3" s="18"/>
      <c r="BSI3" s="18"/>
      <c r="BSJ3" s="18"/>
      <c r="BSK3" s="18"/>
      <c r="BSL3" s="18"/>
      <c r="BSM3" s="18"/>
      <c r="BSN3" s="18"/>
      <c r="BSO3" s="18"/>
      <c r="BSP3" s="18"/>
      <c r="BSQ3" s="18"/>
      <c r="BSR3" s="18"/>
      <c r="BSS3" s="18"/>
      <c r="BST3" s="18"/>
      <c r="BSU3" s="18"/>
      <c r="BSV3" s="18"/>
      <c r="BSW3" s="18"/>
      <c r="BSX3" s="18"/>
      <c r="BSY3" s="18"/>
      <c r="BSZ3" s="18"/>
      <c r="BTA3" s="18"/>
      <c r="BTB3" s="18"/>
      <c r="BTC3" s="18"/>
      <c r="BTD3" s="18"/>
      <c r="BTE3" s="18"/>
      <c r="BTF3" s="18"/>
      <c r="BTG3" s="18"/>
      <c r="BTH3" s="18"/>
      <c r="BTI3" s="18"/>
      <c r="BTJ3" s="18"/>
      <c r="BTK3" s="18"/>
      <c r="BTL3" s="18"/>
      <c r="BTM3" s="18"/>
      <c r="BTN3" s="18"/>
      <c r="BTO3" s="18"/>
      <c r="BTP3" s="18"/>
      <c r="BTQ3" s="18"/>
      <c r="BTR3" s="18"/>
      <c r="BTS3" s="18"/>
      <c r="BTT3" s="18"/>
      <c r="BTU3" s="18"/>
      <c r="BTV3" s="18"/>
      <c r="BTW3" s="18"/>
      <c r="BTX3" s="18"/>
      <c r="BTY3" s="18"/>
      <c r="BTZ3" s="18"/>
      <c r="BUA3" s="18"/>
      <c r="BUB3" s="18"/>
      <c r="BUC3" s="18"/>
      <c r="BUD3" s="18"/>
      <c r="BUE3" s="18"/>
      <c r="BUF3" s="18"/>
      <c r="BUG3" s="18"/>
      <c r="BUH3" s="18"/>
      <c r="BUI3" s="18"/>
      <c r="BUJ3" s="18"/>
      <c r="BUK3" s="18"/>
      <c r="BUL3" s="18"/>
      <c r="BUM3" s="18"/>
      <c r="BUN3" s="18"/>
      <c r="BUO3" s="18"/>
      <c r="BUP3" s="18"/>
      <c r="BUQ3" s="18"/>
      <c r="BUR3" s="18"/>
      <c r="BUS3" s="18"/>
      <c r="BUT3" s="18"/>
      <c r="BUU3" s="18"/>
      <c r="BUV3" s="18"/>
      <c r="BUW3" s="18"/>
      <c r="BUX3" s="18"/>
      <c r="BUY3" s="18"/>
      <c r="BUZ3" s="18"/>
      <c r="BVA3" s="18"/>
      <c r="BVB3" s="18"/>
      <c r="BVC3" s="18"/>
      <c r="BVD3" s="18"/>
      <c r="BVE3" s="18"/>
      <c r="BVF3" s="18"/>
      <c r="BVG3" s="18"/>
      <c r="BVH3" s="18"/>
      <c r="BVI3" s="18"/>
      <c r="BVJ3" s="18"/>
      <c r="BVK3" s="18"/>
      <c r="BVL3" s="18"/>
      <c r="BVM3" s="18"/>
      <c r="BVN3" s="18"/>
      <c r="BVO3" s="18"/>
      <c r="BVP3" s="18"/>
      <c r="BVQ3" s="18"/>
      <c r="BVR3" s="18"/>
      <c r="BVS3" s="18"/>
      <c r="BVT3" s="18"/>
      <c r="BVU3" s="18"/>
      <c r="BVV3" s="18"/>
      <c r="BVW3" s="18"/>
      <c r="BVX3" s="18"/>
      <c r="BVY3" s="18"/>
      <c r="BVZ3" s="18"/>
      <c r="BWA3" s="18"/>
      <c r="BWB3" s="18"/>
      <c r="BWC3" s="18"/>
      <c r="BWD3" s="18"/>
      <c r="BWE3" s="18"/>
      <c r="BWF3" s="18"/>
      <c r="BWG3" s="18"/>
      <c r="BWH3" s="18"/>
      <c r="BWI3" s="18"/>
      <c r="BWJ3" s="18"/>
      <c r="BWK3" s="18"/>
      <c r="BWL3" s="18"/>
      <c r="BWM3" s="18"/>
      <c r="BWN3" s="18"/>
      <c r="BWO3" s="18"/>
      <c r="BWP3" s="18"/>
      <c r="BWQ3" s="18"/>
      <c r="BWR3" s="18"/>
      <c r="BWS3" s="18"/>
      <c r="BWT3" s="18"/>
      <c r="BWU3" s="18"/>
      <c r="BWV3" s="18"/>
      <c r="BWW3" s="18"/>
      <c r="BWX3" s="18"/>
      <c r="BWY3" s="18"/>
      <c r="BWZ3" s="18"/>
      <c r="BXA3" s="18"/>
      <c r="BXB3" s="18"/>
      <c r="BXC3" s="18"/>
      <c r="BXD3" s="18"/>
      <c r="BXE3" s="18"/>
      <c r="BXF3" s="18"/>
      <c r="BXG3" s="18"/>
      <c r="BXH3" s="18"/>
      <c r="BXI3" s="18"/>
      <c r="BXJ3" s="18"/>
      <c r="BXK3" s="18"/>
      <c r="BXL3" s="18"/>
      <c r="BXM3" s="18"/>
      <c r="BXN3" s="18"/>
      <c r="BXO3" s="18"/>
      <c r="BXP3" s="18"/>
      <c r="BXQ3" s="18"/>
      <c r="BXR3" s="18"/>
      <c r="BXS3" s="18"/>
      <c r="BXT3" s="18"/>
      <c r="BXU3" s="18"/>
      <c r="BXV3" s="18"/>
      <c r="BXW3" s="18"/>
      <c r="BXX3" s="18"/>
      <c r="BXY3" s="18"/>
      <c r="BXZ3" s="18"/>
      <c r="BYA3" s="18"/>
      <c r="BYB3" s="18"/>
      <c r="BYC3" s="18"/>
      <c r="BYD3" s="18"/>
      <c r="BYE3" s="18"/>
      <c r="BYF3" s="18"/>
      <c r="BYG3" s="18"/>
      <c r="BYH3" s="18"/>
      <c r="BYI3" s="18"/>
      <c r="BYJ3" s="18"/>
      <c r="BYK3" s="18"/>
      <c r="BYL3" s="18"/>
      <c r="BYM3" s="18"/>
      <c r="BYN3" s="18"/>
      <c r="BYO3" s="18"/>
      <c r="BYP3" s="18"/>
      <c r="BYQ3" s="18"/>
      <c r="BYR3" s="18"/>
      <c r="BYS3" s="18"/>
      <c r="BYT3" s="18"/>
      <c r="BYU3" s="18"/>
      <c r="BYV3" s="18"/>
      <c r="BYW3" s="18"/>
      <c r="BYX3" s="18"/>
      <c r="BYY3" s="18"/>
      <c r="BYZ3" s="18"/>
      <c r="BZA3" s="18"/>
      <c r="BZB3" s="18"/>
      <c r="BZC3" s="18"/>
      <c r="BZD3" s="18"/>
      <c r="BZE3" s="18"/>
      <c r="BZF3" s="18"/>
      <c r="BZG3" s="18"/>
      <c r="BZH3" s="18"/>
      <c r="BZI3" s="18"/>
      <c r="BZJ3" s="18"/>
      <c r="BZK3" s="18"/>
      <c r="BZL3" s="18"/>
      <c r="BZM3" s="18"/>
      <c r="BZN3" s="18"/>
      <c r="BZO3" s="18"/>
      <c r="BZP3" s="18"/>
      <c r="BZQ3" s="18"/>
      <c r="BZR3" s="18"/>
      <c r="BZS3" s="18"/>
      <c r="BZT3" s="18"/>
      <c r="BZU3" s="18"/>
      <c r="BZV3" s="18"/>
      <c r="BZW3" s="18"/>
      <c r="BZX3" s="18"/>
      <c r="BZY3" s="18"/>
      <c r="BZZ3" s="18"/>
      <c r="CAA3" s="18"/>
      <c r="CAB3" s="18"/>
      <c r="CAC3" s="18"/>
      <c r="CAD3" s="18"/>
      <c r="CAE3" s="18"/>
      <c r="CAF3" s="18"/>
      <c r="CAG3" s="18"/>
      <c r="CAH3" s="18"/>
      <c r="CAI3" s="18"/>
      <c r="CAJ3" s="18"/>
      <c r="CAK3" s="18"/>
      <c r="CAL3" s="18"/>
      <c r="CAM3" s="18"/>
      <c r="CAN3" s="18"/>
      <c r="CAO3" s="18"/>
      <c r="CAP3" s="18"/>
      <c r="CAQ3" s="18"/>
      <c r="CAR3" s="18"/>
      <c r="CAS3" s="18"/>
      <c r="CAT3" s="18"/>
      <c r="CAU3" s="18"/>
      <c r="CAV3" s="18"/>
      <c r="CAW3" s="18"/>
      <c r="CAX3" s="18"/>
      <c r="CAY3" s="18"/>
      <c r="CAZ3" s="18"/>
      <c r="CBA3" s="18"/>
      <c r="CBB3" s="18"/>
      <c r="CBC3" s="18"/>
      <c r="CBD3" s="18"/>
      <c r="CBE3" s="18"/>
      <c r="CBF3" s="18"/>
      <c r="CBG3" s="18"/>
      <c r="CBH3" s="18"/>
      <c r="CBI3" s="18"/>
      <c r="CBJ3" s="18"/>
      <c r="CBK3" s="18"/>
      <c r="CBL3" s="18"/>
      <c r="CBM3" s="18"/>
      <c r="CBN3" s="18"/>
      <c r="CBO3" s="18"/>
      <c r="CBP3" s="18"/>
      <c r="CBQ3" s="18"/>
      <c r="CBR3" s="18"/>
      <c r="CBS3" s="18"/>
      <c r="CBT3" s="18"/>
      <c r="CBU3" s="18"/>
      <c r="CBV3" s="18"/>
      <c r="CBW3" s="18"/>
      <c r="CBX3" s="18"/>
      <c r="CBY3" s="18"/>
      <c r="CBZ3" s="18"/>
      <c r="CCA3" s="18"/>
      <c r="CCB3" s="18"/>
      <c r="CCC3" s="18"/>
      <c r="CCD3" s="18"/>
      <c r="CCE3" s="18"/>
      <c r="CCF3" s="18"/>
      <c r="CCG3" s="18"/>
      <c r="CCH3" s="18"/>
      <c r="CCI3" s="18"/>
      <c r="CCJ3" s="18"/>
      <c r="CCK3" s="18"/>
      <c r="CCL3" s="18"/>
      <c r="CCM3" s="18"/>
      <c r="CCN3" s="18"/>
      <c r="CCO3" s="18"/>
      <c r="CCP3" s="18"/>
      <c r="CCQ3" s="18"/>
      <c r="CCR3" s="18"/>
      <c r="CCS3" s="18"/>
      <c r="CCT3" s="18"/>
      <c r="CCU3" s="18"/>
      <c r="CCV3" s="18"/>
      <c r="CCW3" s="18"/>
      <c r="CCX3" s="18"/>
      <c r="CCY3" s="18"/>
      <c r="CCZ3" s="18"/>
      <c r="CDA3" s="18"/>
      <c r="CDB3" s="18"/>
      <c r="CDC3" s="18"/>
      <c r="CDD3" s="18"/>
      <c r="CDE3" s="18"/>
      <c r="CDF3" s="18"/>
      <c r="CDG3" s="18"/>
      <c r="CDH3" s="18"/>
      <c r="CDI3" s="18"/>
      <c r="CDJ3" s="18"/>
      <c r="CDK3" s="18"/>
      <c r="CDL3" s="18"/>
      <c r="CDM3" s="18"/>
      <c r="CDN3" s="18"/>
      <c r="CDO3" s="18"/>
      <c r="CDP3" s="18"/>
      <c r="CDQ3" s="18"/>
      <c r="CDR3" s="18"/>
      <c r="CDS3" s="18"/>
      <c r="CDT3" s="18"/>
      <c r="CDU3" s="18"/>
      <c r="CDV3" s="18"/>
      <c r="CDW3" s="18"/>
      <c r="CDX3" s="18"/>
      <c r="CDY3" s="18"/>
      <c r="CDZ3" s="18"/>
      <c r="CEA3" s="18"/>
      <c r="CEB3" s="18"/>
      <c r="CEC3" s="18"/>
      <c r="CED3" s="18"/>
      <c r="CEE3" s="18"/>
      <c r="CEF3" s="18"/>
      <c r="CEG3" s="18"/>
      <c r="CEH3" s="18"/>
      <c r="CEI3" s="18"/>
      <c r="CEJ3" s="18"/>
      <c r="CEK3" s="18"/>
      <c r="CEL3" s="18"/>
      <c r="CEM3" s="18"/>
      <c r="CEN3" s="18"/>
      <c r="CEO3" s="18"/>
      <c r="CEP3" s="18"/>
      <c r="CEQ3" s="18"/>
      <c r="CER3" s="18"/>
      <c r="CES3" s="18"/>
      <c r="CET3" s="18"/>
      <c r="CEU3" s="18"/>
      <c r="CEV3" s="18"/>
      <c r="CEW3" s="18"/>
      <c r="CEX3" s="18"/>
      <c r="CEY3" s="18"/>
      <c r="CEZ3" s="18"/>
      <c r="CFA3" s="18"/>
      <c r="CFB3" s="18"/>
      <c r="CFC3" s="18"/>
      <c r="CFD3" s="18"/>
      <c r="CFE3" s="18"/>
      <c r="CFF3" s="18"/>
      <c r="CFG3" s="18"/>
      <c r="CFH3" s="18"/>
      <c r="CFI3" s="18"/>
      <c r="CFJ3" s="18"/>
      <c r="CFK3" s="18"/>
      <c r="CFL3" s="18"/>
      <c r="CFM3" s="18"/>
      <c r="CFN3" s="18"/>
      <c r="CFO3" s="18"/>
      <c r="CFP3" s="18"/>
      <c r="CFQ3" s="18"/>
      <c r="CFR3" s="18"/>
      <c r="CFS3" s="18"/>
      <c r="CFT3" s="18"/>
      <c r="CFU3" s="18"/>
      <c r="CFV3" s="18"/>
      <c r="CFW3" s="18"/>
      <c r="CFX3" s="18"/>
      <c r="CFY3" s="18"/>
      <c r="CFZ3" s="18"/>
      <c r="CGA3" s="18"/>
      <c r="CGB3" s="18"/>
      <c r="CGC3" s="18"/>
      <c r="CGD3" s="18"/>
      <c r="CGE3" s="18"/>
      <c r="CGF3" s="18"/>
      <c r="CGG3" s="18"/>
      <c r="CGH3" s="18"/>
      <c r="CGI3" s="18"/>
      <c r="CGJ3" s="18"/>
      <c r="CGK3" s="18"/>
      <c r="CGL3" s="18"/>
      <c r="CGM3" s="18"/>
      <c r="CGN3" s="18"/>
      <c r="CGO3" s="18"/>
      <c r="CGP3" s="18"/>
      <c r="CGQ3" s="18"/>
      <c r="CGR3" s="18"/>
      <c r="CGS3" s="18"/>
      <c r="CGT3" s="18"/>
      <c r="CGU3" s="18"/>
      <c r="CGV3" s="18"/>
      <c r="CGW3" s="18"/>
      <c r="CGX3" s="18"/>
      <c r="CGY3" s="18"/>
      <c r="CGZ3" s="18"/>
      <c r="CHA3" s="18"/>
      <c r="CHB3" s="18"/>
      <c r="CHC3" s="18"/>
      <c r="CHD3" s="18"/>
      <c r="CHE3" s="18"/>
      <c r="CHF3" s="18"/>
      <c r="CHG3" s="18"/>
      <c r="CHH3" s="18"/>
      <c r="CHI3" s="18"/>
      <c r="CHJ3" s="18"/>
      <c r="CHK3" s="18"/>
      <c r="CHL3" s="18"/>
      <c r="CHM3" s="18"/>
      <c r="CHN3" s="18"/>
      <c r="CHO3" s="18"/>
      <c r="CHP3" s="18"/>
      <c r="CHQ3" s="18"/>
      <c r="CHR3" s="18"/>
      <c r="CHS3" s="18"/>
      <c r="CHT3" s="18"/>
      <c r="CHU3" s="18"/>
      <c r="CHV3" s="18"/>
      <c r="CHW3" s="18"/>
      <c r="CHX3" s="18"/>
      <c r="CHY3" s="18"/>
      <c r="CHZ3" s="18"/>
      <c r="CIA3" s="18"/>
      <c r="CIB3" s="18"/>
      <c r="CIC3" s="18"/>
      <c r="CID3" s="18"/>
      <c r="CIE3" s="18"/>
      <c r="CIF3" s="18"/>
      <c r="CIG3" s="18"/>
      <c r="CIH3" s="18"/>
      <c r="CII3" s="18"/>
      <c r="CIJ3" s="18"/>
      <c r="CIK3" s="18"/>
      <c r="CIL3" s="18"/>
      <c r="CIM3" s="18"/>
      <c r="CIN3" s="18"/>
      <c r="CIO3" s="18"/>
      <c r="CIP3" s="18"/>
      <c r="CIQ3" s="18"/>
      <c r="CIR3" s="18"/>
      <c r="CIS3" s="18"/>
      <c r="CIT3" s="18"/>
      <c r="CIU3" s="18"/>
      <c r="CIV3" s="18"/>
      <c r="CIW3" s="18"/>
      <c r="CIX3" s="18"/>
      <c r="CIY3" s="18"/>
      <c r="CIZ3" s="18"/>
      <c r="CJA3" s="18"/>
      <c r="CJB3" s="18"/>
      <c r="CJC3" s="18"/>
      <c r="CJD3" s="18"/>
      <c r="CJE3" s="18"/>
      <c r="CJF3" s="18"/>
      <c r="CJG3" s="18"/>
      <c r="CJH3" s="18"/>
      <c r="CJI3" s="18"/>
      <c r="CJJ3" s="18"/>
      <c r="CJK3" s="18"/>
      <c r="CJL3" s="18"/>
      <c r="CJM3" s="18"/>
      <c r="CJN3" s="18"/>
      <c r="CJO3" s="18"/>
      <c r="CJP3" s="18"/>
      <c r="CJQ3" s="18"/>
      <c r="CJR3" s="18"/>
      <c r="CJS3" s="18"/>
      <c r="CJT3" s="18"/>
      <c r="CJU3" s="18"/>
      <c r="CJV3" s="18"/>
      <c r="CJW3" s="18"/>
      <c r="CJX3" s="18"/>
      <c r="CJY3" s="18"/>
      <c r="CJZ3" s="18"/>
      <c r="CKA3" s="18"/>
      <c r="CKB3" s="18"/>
      <c r="CKC3" s="18"/>
      <c r="CKD3" s="18"/>
      <c r="CKE3" s="18"/>
      <c r="CKF3" s="18"/>
      <c r="CKG3" s="18"/>
      <c r="CKH3" s="18"/>
      <c r="CKI3" s="18"/>
      <c r="CKJ3" s="18"/>
      <c r="CKK3" s="18"/>
      <c r="CKL3" s="18"/>
      <c r="CKM3" s="18"/>
      <c r="CKN3" s="18"/>
      <c r="CKO3" s="18"/>
      <c r="CKP3" s="18"/>
      <c r="CKQ3" s="18"/>
      <c r="CKR3" s="18"/>
      <c r="CKS3" s="18"/>
      <c r="CKT3" s="18"/>
      <c r="CKU3" s="18"/>
      <c r="CKV3" s="18"/>
      <c r="CKW3" s="18"/>
      <c r="CKX3" s="18"/>
      <c r="CKY3" s="18"/>
      <c r="CKZ3" s="18"/>
      <c r="CLA3" s="18"/>
      <c r="CLB3" s="18"/>
      <c r="CLC3" s="18"/>
      <c r="CLD3" s="18"/>
      <c r="CLE3" s="18"/>
      <c r="CLF3" s="18"/>
      <c r="CLG3" s="18"/>
      <c r="CLH3" s="18"/>
      <c r="CLI3" s="18"/>
      <c r="CLJ3" s="18"/>
      <c r="CLK3" s="18"/>
      <c r="CLL3" s="18"/>
      <c r="CLM3" s="18"/>
      <c r="CLN3" s="18"/>
      <c r="CLO3" s="18"/>
      <c r="CLP3" s="18"/>
      <c r="CLQ3" s="18"/>
      <c r="CLR3" s="18"/>
      <c r="CLS3" s="18"/>
      <c r="CLT3" s="18"/>
      <c r="CLU3" s="18"/>
      <c r="CLV3" s="18"/>
      <c r="CLW3" s="18"/>
      <c r="CLX3" s="18"/>
      <c r="CLY3" s="18"/>
      <c r="CLZ3" s="18"/>
      <c r="CMA3" s="18"/>
      <c r="CMB3" s="18"/>
      <c r="CMC3" s="18"/>
      <c r="CMD3" s="18"/>
      <c r="CME3" s="18"/>
      <c r="CMF3" s="18"/>
      <c r="CMG3" s="18"/>
      <c r="CMH3" s="18"/>
      <c r="CMI3" s="18"/>
      <c r="CMJ3" s="18"/>
      <c r="CMK3" s="18"/>
      <c r="CML3" s="18"/>
      <c r="CMM3" s="18"/>
      <c r="CMN3" s="18"/>
      <c r="CMO3" s="18"/>
      <c r="CMP3" s="18"/>
      <c r="CMQ3" s="18"/>
      <c r="CMR3" s="18"/>
      <c r="CMS3" s="18"/>
      <c r="CMT3" s="18"/>
      <c r="CMU3" s="18"/>
      <c r="CMV3" s="18"/>
      <c r="CMW3" s="18"/>
      <c r="CMX3" s="18"/>
      <c r="CMY3" s="18"/>
      <c r="CMZ3" s="18"/>
      <c r="CNA3" s="18"/>
      <c r="CNB3" s="18"/>
      <c r="CNC3" s="18"/>
      <c r="CND3" s="18"/>
      <c r="CNE3" s="18"/>
      <c r="CNF3" s="18"/>
      <c r="CNG3" s="18"/>
      <c r="CNH3" s="18"/>
      <c r="CNI3" s="18"/>
      <c r="CNJ3" s="18"/>
      <c r="CNK3" s="18"/>
      <c r="CNL3" s="18"/>
      <c r="CNM3" s="18"/>
      <c r="CNN3" s="18"/>
      <c r="CNO3" s="18"/>
      <c r="CNP3" s="18"/>
      <c r="CNQ3" s="18"/>
      <c r="CNR3" s="18"/>
      <c r="CNS3" s="18"/>
      <c r="CNT3" s="18"/>
      <c r="CNU3" s="18"/>
      <c r="CNV3" s="18"/>
      <c r="CNW3" s="18"/>
      <c r="CNX3" s="18"/>
      <c r="CNY3" s="18"/>
      <c r="CNZ3" s="18"/>
      <c r="COA3" s="18"/>
      <c r="COB3" s="18"/>
      <c r="COC3" s="18"/>
      <c r="COD3" s="18"/>
      <c r="COE3" s="18"/>
      <c r="COF3" s="18"/>
      <c r="COG3" s="18"/>
      <c r="COH3" s="18"/>
      <c r="COI3" s="18"/>
      <c r="COJ3" s="18"/>
      <c r="COK3" s="18"/>
      <c r="COL3" s="18"/>
      <c r="COM3" s="18"/>
      <c r="CON3" s="18"/>
      <c r="COO3" s="18"/>
      <c r="COP3" s="18"/>
      <c r="COQ3" s="18"/>
      <c r="COR3" s="18"/>
      <c r="COS3" s="18"/>
      <c r="COT3" s="18"/>
      <c r="COU3" s="18"/>
      <c r="COV3" s="18"/>
      <c r="COW3" s="18"/>
      <c r="COX3" s="18"/>
      <c r="COY3" s="18"/>
      <c r="COZ3" s="18"/>
      <c r="CPA3" s="18"/>
      <c r="CPB3" s="18"/>
      <c r="CPC3" s="18"/>
      <c r="CPD3" s="18"/>
      <c r="CPE3" s="18"/>
      <c r="CPF3" s="18"/>
      <c r="CPG3" s="18"/>
      <c r="CPH3" s="18"/>
      <c r="CPI3" s="18"/>
      <c r="CPJ3" s="18"/>
      <c r="CPK3" s="18"/>
      <c r="CPL3" s="18"/>
      <c r="CPM3" s="18"/>
      <c r="CPN3" s="18"/>
      <c r="CPO3" s="18"/>
      <c r="CPP3" s="18"/>
      <c r="CPQ3" s="18"/>
      <c r="CPR3" s="18"/>
      <c r="CPS3" s="18"/>
      <c r="CPT3" s="18"/>
      <c r="CPU3" s="18"/>
      <c r="CPV3" s="18"/>
      <c r="CPW3" s="18"/>
      <c r="CPX3" s="18"/>
      <c r="CPY3" s="18"/>
      <c r="CPZ3" s="18"/>
      <c r="CQA3" s="18"/>
      <c r="CQB3" s="18"/>
      <c r="CQC3" s="18"/>
      <c r="CQD3" s="18"/>
      <c r="CQE3" s="18"/>
      <c r="CQF3" s="18"/>
      <c r="CQG3" s="18"/>
      <c r="CQH3" s="18"/>
      <c r="CQI3" s="18"/>
      <c r="CQJ3" s="18"/>
      <c r="CQK3" s="18"/>
      <c r="CQL3" s="18"/>
      <c r="CQM3" s="18"/>
      <c r="CQN3" s="18"/>
      <c r="CQO3" s="18"/>
      <c r="CQP3" s="18"/>
      <c r="CQQ3" s="18"/>
      <c r="CQR3" s="18"/>
      <c r="CQS3" s="18"/>
      <c r="CQT3" s="18"/>
      <c r="CQU3" s="18"/>
      <c r="CQV3" s="18"/>
      <c r="CQW3" s="18"/>
      <c r="CQX3" s="18"/>
      <c r="CQY3" s="18"/>
      <c r="CQZ3" s="18"/>
      <c r="CRA3" s="18"/>
      <c r="CRB3" s="18"/>
      <c r="CRC3" s="18"/>
      <c r="CRD3" s="18"/>
      <c r="CRE3" s="18"/>
      <c r="CRF3" s="18"/>
      <c r="CRG3" s="18"/>
      <c r="CRH3" s="18"/>
      <c r="CRI3" s="18"/>
      <c r="CRJ3" s="18"/>
      <c r="CRK3" s="18"/>
      <c r="CRL3" s="18"/>
      <c r="CRM3" s="18"/>
      <c r="CRN3" s="18"/>
      <c r="CRO3" s="18"/>
      <c r="CRP3" s="18"/>
      <c r="CRQ3" s="18"/>
      <c r="CRR3" s="18"/>
      <c r="CRS3" s="18"/>
      <c r="CRT3" s="18"/>
      <c r="CRU3" s="18"/>
      <c r="CRV3" s="18"/>
      <c r="CRW3" s="18"/>
      <c r="CRX3" s="18"/>
      <c r="CRY3" s="18"/>
      <c r="CRZ3" s="18"/>
      <c r="CSA3" s="18"/>
      <c r="CSB3" s="18"/>
      <c r="CSC3" s="18"/>
      <c r="CSD3" s="18"/>
      <c r="CSE3" s="18"/>
      <c r="CSF3" s="18"/>
      <c r="CSG3" s="18"/>
      <c r="CSH3" s="18"/>
      <c r="CSI3" s="18"/>
      <c r="CSJ3" s="18"/>
      <c r="CSK3" s="18"/>
      <c r="CSL3" s="18"/>
      <c r="CSM3" s="18"/>
      <c r="CSN3" s="18"/>
      <c r="CSO3" s="18"/>
      <c r="CSP3" s="18"/>
      <c r="CSQ3" s="18"/>
      <c r="CSR3" s="18"/>
      <c r="CSS3" s="18"/>
      <c r="CST3" s="18"/>
      <c r="CSU3" s="18"/>
      <c r="CSV3" s="18"/>
      <c r="CSW3" s="18"/>
      <c r="CSX3" s="18"/>
      <c r="CSY3" s="18"/>
      <c r="CSZ3" s="18"/>
      <c r="CTA3" s="18"/>
      <c r="CTB3" s="18"/>
      <c r="CTC3" s="18"/>
      <c r="CTD3" s="18"/>
      <c r="CTE3" s="18"/>
      <c r="CTF3" s="18"/>
      <c r="CTG3" s="18"/>
      <c r="CTH3" s="18"/>
      <c r="CTI3" s="18"/>
      <c r="CTJ3" s="18"/>
      <c r="CTK3" s="18"/>
      <c r="CTL3" s="18"/>
      <c r="CTM3" s="18"/>
      <c r="CTN3" s="18"/>
      <c r="CTO3" s="18"/>
      <c r="CTP3" s="18"/>
      <c r="CTQ3" s="18"/>
      <c r="CTR3" s="18"/>
      <c r="CTS3" s="18"/>
      <c r="CTT3" s="18"/>
      <c r="CTU3" s="18"/>
      <c r="CTV3" s="18"/>
      <c r="CTW3" s="18"/>
      <c r="CTX3" s="18"/>
      <c r="CTY3" s="18"/>
      <c r="CTZ3" s="18"/>
      <c r="CUA3" s="18"/>
      <c r="CUB3" s="18"/>
      <c r="CUC3" s="18"/>
      <c r="CUD3" s="18"/>
      <c r="CUE3" s="18"/>
      <c r="CUF3" s="18"/>
      <c r="CUG3" s="18"/>
      <c r="CUH3" s="18"/>
      <c r="CUI3" s="18"/>
      <c r="CUJ3" s="18"/>
      <c r="CUK3" s="18"/>
      <c r="CUL3" s="18"/>
      <c r="CUM3" s="18"/>
      <c r="CUN3" s="18"/>
      <c r="CUO3" s="18"/>
      <c r="CUP3" s="18"/>
      <c r="CUQ3" s="18"/>
      <c r="CUR3" s="18"/>
      <c r="CUS3" s="18"/>
      <c r="CUT3" s="18"/>
      <c r="CUU3" s="18"/>
      <c r="CUV3" s="18"/>
      <c r="CUW3" s="18"/>
      <c r="CUX3" s="18"/>
      <c r="CUY3" s="18"/>
      <c r="CUZ3" s="18"/>
      <c r="CVA3" s="18"/>
      <c r="CVB3" s="18"/>
      <c r="CVC3" s="18"/>
      <c r="CVD3" s="18"/>
      <c r="CVE3" s="18"/>
      <c r="CVF3" s="18"/>
      <c r="CVG3" s="18"/>
      <c r="CVH3" s="18"/>
      <c r="CVI3" s="18"/>
      <c r="CVJ3" s="18"/>
      <c r="CVK3" s="18"/>
      <c r="CVL3" s="18"/>
      <c r="CVM3" s="18"/>
      <c r="CVN3" s="18"/>
      <c r="CVO3" s="18"/>
      <c r="CVP3" s="18"/>
      <c r="CVQ3" s="18"/>
      <c r="CVR3" s="18"/>
      <c r="CVS3" s="18"/>
      <c r="CVT3" s="18"/>
      <c r="CVU3" s="18"/>
      <c r="CVV3" s="18"/>
      <c r="CVW3" s="18"/>
      <c r="CVX3" s="18"/>
      <c r="CVY3" s="18"/>
      <c r="CVZ3" s="18"/>
      <c r="CWA3" s="18"/>
      <c r="CWB3" s="18"/>
      <c r="CWC3" s="18"/>
      <c r="CWD3" s="18"/>
      <c r="CWE3" s="18"/>
      <c r="CWF3" s="18"/>
      <c r="CWG3" s="18"/>
      <c r="CWH3" s="18"/>
      <c r="CWI3" s="18"/>
      <c r="CWJ3" s="18"/>
      <c r="CWK3" s="18"/>
      <c r="CWL3" s="18"/>
      <c r="CWM3" s="18"/>
      <c r="CWN3" s="18"/>
      <c r="CWO3" s="18"/>
      <c r="CWP3" s="18"/>
      <c r="CWQ3" s="18"/>
      <c r="CWR3" s="18"/>
      <c r="CWS3" s="18"/>
      <c r="CWT3" s="18"/>
      <c r="CWU3" s="18"/>
      <c r="CWV3" s="18"/>
      <c r="CWW3" s="18"/>
      <c r="CWX3" s="18"/>
      <c r="CWY3" s="18"/>
      <c r="CWZ3" s="18"/>
      <c r="CXA3" s="18"/>
      <c r="CXB3" s="18"/>
      <c r="CXC3" s="18"/>
      <c r="CXD3" s="18"/>
      <c r="CXE3" s="18"/>
      <c r="CXF3" s="18"/>
      <c r="CXG3" s="18"/>
      <c r="CXH3" s="18"/>
      <c r="CXI3" s="18"/>
      <c r="CXJ3" s="18"/>
      <c r="CXK3" s="18"/>
      <c r="CXL3" s="18"/>
      <c r="CXM3" s="18"/>
      <c r="CXN3" s="18"/>
      <c r="CXO3" s="18"/>
      <c r="CXP3" s="18"/>
      <c r="CXQ3" s="18"/>
      <c r="CXR3" s="18"/>
      <c r="CXS3" s="18"/>
      <c r="CXT3" s="18"/>
      <c r="CXU3" s="18"/>
      <c r="CXV3" s="18"/>
      <c r="CXW3" s="18"/>
      <c r="CXX3" s="18"/>
      <c r="CXY3" s="18"/>
      <c r="CXZ3" s="18"/>
      <c r="CYA3" s="18"/>
      <c r="CYB3" s="18"/>
      <c r="CYC3" s="18"/>
      <c r="CYD3" s="18"/>
      <c r="CYE3" s="18"/>
      <c r="CYF3" s="18"/>
      <c r="CYG3" s="18"/>
      <c r="CYH3" s="18"/>
      <c r="CYI3" s="18"/>
      <c r="CYJ3" s="18"/>
      <c r="CYK3" s="18"/>
      <c r="CYL3" s="18"/>
      <c r="CYM3" s="18"/>
      <c r="CYN3" s="18"/>
      <c r="CYO3" s="18"/>
      <c r="CYP3" s="18"/>
      <c r="CYQ3" s="18"/>
      <c r="CYR3" s="18"/>
      <c r="CYS3" s="18"/>
      <c r="CYT3" s="18"/>
      <c r="CYU3" s="18"/>
      <c r="CYV3" s="18"/>
      <c r="CYW3" s="18"/>
      <c r="CYX3" s="18"/>
      <c r="CYY3" s="18"/>
      <c r="CYZ3" s="18"/>
      <c r="CZA3" s="18"/>
      <c r="CZB3" s="18"/>
      <c r="CZC3" s="18"/>
      <c r="CZD3" s="18"/>
      <c r="CZE3" s="18"/>
      <c r="CZF3" s="18"/>
      <c r="CZG3" s="18"/>
      <c r="CZH3" s="18"/>
      <c r="CZI3" s="18"/>
      <c r="CZJ3" s="18"/>
      <c r="CZK3" s="18"/>
      <c r="CZL3" s="18"/>
      <c r="CZM3" s="18"/>
      <c r="CZN3" s="18"/>
      <c r="CZO3" s="18"/>
      <c r="CZP3" s="18"/>
      <c r="CZQ3" s="18"/>
      <c r="CZR3" s="18"/>
      <c r="CZS3" s="18"/>
      <c r="CZT3" s="18"/>
      <c r="CZU3" s="18"/>
      <c r="CZV3" s="18"/>
      <c r="CZW3" s="18"/>
      <c r="CZX3" s="18"/>
      <c r="CZY3" s="18"/>
      <c r="CZZ3" s="18"/>
      <c r="DAA3" s="18"/>
      <c r="DAB3" s="18"/>
      <c r="DAC3" s="18"/>
      <c r="DAD3" s="18"/>
      <c r="DAE3" s="18"/>
      <c r="DAF3" s="18"/>
      <c r="DAG3" s="18"/>
      <c r="DAH3" s="18"/>
      <c r="DAI3" s="18"/>
      <c r="DAJ3" s="18"/>
      <c r="DAK3" s="18"/>
      <c r="DAL3" s="18"/>
      <c r="DAM3" s="18"/>
      <c r="DAN3" s="18"/>
      <c r="DAO3" s="18"/>
      <c r="DAP3" s="18"/>
      <c r="DAQ3" s="18"/>
      <c r="DAR3" s="18"/>
      <c r="DAS3" s="18"/>
      <c r="DAT3" s="18"/>
      <c r="DAU3" s="18"/>
      <c r="DAV3" s="18"/>
      <c r="DAW3" s="18"/>
      <c r="DAX3" s="18"/>
      <c r="DAY3" s="18"/>
      <c r="DAZ3" s="18"/>
      <c r="DBA3" s="18"/>
      <c r="DBB3" s="18"/>
      <c r="DBC3" s="18"/>
      <c r="DBD3" s="18"/>
      <c r="DBE3" s="18"/>
      <c r="DBF3" s="18"/>
      <c r="DBG3" s="18"/>
      <c r="DBH3" s="18"/>
      <c r="DBI3" s="18"/>
      <c r="DBJ3" s="18"/>
      <c r="DBK3" s="18"/>
      <c r="DBL3" s="18"/>
      <c r="DBM3" s="18"/>
      <c r="DBN3" s="18"/>
      <c r="DBO3" s="18"/>
      <c r="DBP3" s="18"/>
      <c r="DBQ3" s="18"/>
      <c r="DBR3" s="18"/>
      <c r="DBS3" s="18"/>
      <c r="DBT3" s="18"/>
      <c r="DBU3" s="18"/>
      <c r="DBV3" s="18"/>
      <c r="DBW3" s="18"/>
      <c r="DBX3" s="18"/>
      <c r="DBY3" s="18"/>
      <c r="DBZ3" s="18"/>
      <c r="DCA3" s="18"/>
      <c r="DCB3" s="18"/>
      <c r="DCC3" s="18"/>
      <c r="DCD3" s="18"/>
      <c r="DCE3" s="18"/>
      <c r="DCF3" s="18"/>
      <c r="DCG3" s="18"/>
      <c r="DCH3" s="18"/>
      <c r="DCI3" s="18"/>
      <c r="DCJ3" s="18"/>
      <c r="DCK3" s="18"/>
      <c r="DCL3" s="18"/>
      <c r="DCM3" s="18"/>
      <c r="DCN3" s="18"/>
      <c r="DCO3" s="18"/>
      <c r="DCP3" s="18"/>
      <c r="DCQ3" s="18"/>
      <c r="DCR3" s="18"/>
      <c r="DCS3" s="18"/>
      <c r="DCT3" s="18"/>
      <c r="DCU3" s="18"/>
      <c r="DCV3" s="18"/>
      <c r="DCW3" s="18"/>
      <c r="DCX3" s="18"/>
      <c r="DCY3" s="18"/>
      <c r="DCZ3" s="18"/>
      <c r="DDA3" s="18"/>
      <c r="DDB3" s="18"/>
      <c r="DDC3" s="18"/>
      <c r="DDD3" s="18"/>
      <c r="DDE3" s="18"/>
      <c r="DDF3" s="18"/>
      <c r="DDG3" s="18"/>
      <c r="DDH3" s="18"/>
      <c r="DDI3" s="18"/>
      <c r="DDJ3" s="18"/>
      <c r="DDK3" s="18"/>
      <c r="DDL3" s="18"/>
      <c r="DDM3" s="18"/>
      <c r="DDN3" s="18"/>
      <c r="DDO3" s="18"/>
      <c r="DDP3" s="18"/>
      <c r="DDQ3" s="18"/>
      <c r="DDR3" s="18"/>
      <c r="DDS3" s="18"/>
      <c r="DDT3" s="18"/>
      <c r="DDU3" s="18"/>
      <c r="DDV3" s="18"/>
      <c r="DDW3" s="18"/>
      <c r="DDX3" s="18"/>
      <c r="DDY3" s="18"/>
      <c r="DDZ3" s="18"/>
      <c r="DEA3" s="18"/>
      <c r="DEB3" s="18"/>
      <c r="DEC3" s="18"/>
      <c r="DED3" s="18"/>
      <c r="DEE3" s="18"/>
      <c r="DEF3" s="18"/>
      <c r="DEG3" s="18"/>
      <c r="DEH3" s="18"/>
      <c r="DEI3" s="18"/>
      <c r="DEJ3" s="18"/>
      <c r="DEK3" s="18"/>
      <c r="DEL3" s="18"/>
      <c r="DEM3" s="18"/>
      <c r="DEN3" s="18"/>
      <c r="DEO3" s="18"/>
      <c r="DEP3" s="18"/>
      <c r="DEQ3" s="18"/>
      <c r="DER3" s="18"/>
      <c r="DES3" s="18"/>
      <c r="DET3" s="18"/>
      <c r="DEU3" s="18"/>
      <c r="DEV3" s="18"/>
      <c r="DEW3" s="18"/>
      <c r="DEX3" s="18"/>
      <c r="DEY3" s="18"/>
      <c r="DEZ3" s="18"/>
      <c r="DFA3" s="18"/>
      <c r="DFB3" s="18"/>
      <c r="DFC3" s="18"/>
      <c r="DFD3" s="18"/>
      <c r="DFE3" s="18"/>
      <c r="DFF3" s="18"/>
      <c r="DFG3" s="18"/>
      <c r="DFH3" s="18"/>
      <c r="DFI3" s="18"/>
      <c r="DFJ3" s="18"/>
      <c r="DFK3" s="18"/>
      <c r="DFL3" s="18"/>
      <c r="DFM3" s="18"/>
      <c r="DFN3" s="18"/>
      <c r="DFO3" s="18"/>
      <c r="DFP3" s="18"/>
      <c r="DFQ3" s="18"/>
      <c r="DFR3" s="18"/>
      <c r="DFS3" s="18"/>
      <c r="DFT3" s="18"/>
      <c r="DFU3" s="18"/>
      <c r="DFV3" s="18"/>
      <c r="DFW3" s="18"/>
      <c r="DFX3" s="18"/>
      <c r="DFY3" s="18"/>
      <c r="DFZ3" s="18"/>
      <c r="DGA3" s="18"/>
      <c r="DGB3" s="18"/>
      <c r="DGC3" s="18"/>
      <c r="DGD3" s="18"/>
      <c r="DGE3" s="18"/>
      <c r="DGF3" s="18"/>
      <c r="DGG3" s="18"/>
      <c r="DGH3" s="18"/>
      <c r="DGI3" s="18"/>
      <c r="DGJ3" s="18"/>
      <c r="DGK3" s="18"/>
      <c r="DGL3" s="18"/>
      <c r="DGM3" s="18"/>
      <c r="DGN3" s="18"/>
      <c r="DGO3" s="18"/>
      <c r="DGP3" s="18"/>
      <c r="DGQ3" s="18"/>
      <c r="DGR3" s="18"/>
      <c r="DGS3" s="18"/>
      <c r="DGT3" s="18"/>
      <c r="DGU3" s="18"/>
      <c r="DGV3" s="18"/>
      <c r="DGW3" s="18"/>
      <c r="DGX3" s="18"/>
      <c r="DGY3" s="18"/>
      <c r="DGZ3" s="18"/>
      <c r="DHA3" s="18"/>
      <c r="DHB3" s="18"/>
      <c r="DHC3" s="18"/>
      <c r="DHD3" s="18"/>
      <c r="DHE3" s="18"/>
      <c r="DHF3" s="18"/>
      <c r="DHG3" s="18"/>
      <c r="DHH3" s="18"/>
      <c r="DHI3" s="18"/>
      <c r="DHJ3" s="18"/>
      <c r="DHK3" s="18"/>
      <c r="DHL3" s="18"/>
      <c r="DHM3" s="18"/>
      <c r="DHN3" s="18"/>
      <c r="DHO3" s="18"/>
      <c r="DHP3" s="18"/>
      <c r="DHQ3" s="18"/>
      <c r="DHR3" s="18"/>
      <c r="DHS3" s="18"/>
      <c r="DHT3" s="18"/>
      <c r="DHU3" s="18"/>
      <c r="DHV3" s="18"/>
      <c r="DHW3" s="18"/>
      <c r="DHX3" s="18"/>
      <c r="DHY3" s="18"/>
      <c r="DHZ3" s="18"/>
      <c r="DIA3" s="18"/>
      <c r="DIB3" s="18"/>
      <c r="DIC3" s="18"/>
      <c r="DID3" s="18"/>
      <c r="DIE3" s="18"/>
      <c r="DIF3" s="18"/>
      <c r="DIG3" s="18"/>
      <c r="DIH3" s="18"/>
      <c r="DII3" s="18"/>
      <c r="DIJ3" s="18"/>
      <c r="DIK3" s="18"/>
      <c r="DIL3" s="18"/>
      <c r="DIM3" s="18"/>
      <c r="DIN3" s="18"/>
      <c r="DIO3" s="18"/>
      <c r="DIP3" s="18"/>
      <c r="DIQ3" s="18"/>
      <c r="DIR3" s="18"/>
      <c r="DIS3" s="18"/>
      <c r="DIT3" s="18"/>
      <c r="DIU3" s="18"/>
      <c r="DIV3" s="18"/>
      <c r="DIW3" s="18"/>
      <c r="DIX3" s="18"/>
      <c r="DIY3" s="18"/>
      <c r="DIZ3" s="18"/>
      <c r="DJA3" s="18"/>
      <c r="DJB3" s="18"/>
      <c r="DJC3" s="18"/>
      <c r="DJD3" s="18"/>
      <c r="DJE3" s="18"/>
      <c r="DJF3" s="18"/>
      <c r="DJG3" s="18"/>
      <c r="DJH3" s="18"/>
      <c r="DJI3" s="18"/>
      <c r="DJJ3" s="18"/>
      <c r="DJK3" s="18"/>
      <c r="DJL3" s="18"/>
      <c r="DJM3" s="18"/>
      <c r="DJN3" s="18"/>
      <c r="DJO3" s="18"/>
      <c r="DJP3" s="18"/>
      <c r="DJQ3" s="18"/>
      <c r="DJR3" s="18"/>
      <c r="DJS3" s="18"/>
      <c r="DJT3" s="18"/>
      <c r="DJU3" s="18"/>
      <c r="DJV3" s="18"/>
      <c r="DJW3" s="18"/>
      <c r="DJX3" s="18"/>
      <c r="DJY3" s="18"/>
      <c r="DJZ3" s="18"/>
      <c r="DKA3" s="18"/>
      <c r="DKB3" s="18"/>
      <c r="DKC3" s="18"/>
      <c r="DKD3" s="18"/>
      <c r="DKE3" s="18"/>
      <c r="DKF3" s="18"/>
      <c r="DKG3" s="18"/>
      <c r="DKH3" s="18"/>
      <c r="DKI3" s="18"/>
      <c r="DKJ3" s="18"/>
      <c r="DKK3" s="18"/>
      <c r="DKL3" s="18"/>
      <c r="DKM3" s="18"/>
      <c r="DKN3" s="18"/>
      <c r="DKO3" s="18"/>
      <c r="DKP3" s="18"/>
      <c r="DKQ3" s="18"/>
      <c r="DKR3" s="18"/>
      <c r="DKS3" s="18"/>
      <c r="DKT3" s="18"/>
      <c r="DKU3" s="18"/>
      <c r="DKV3" s="18"/>
      <c r="DKW3" s="18"/>
      <c r="DKX3" s="18"/>
      <c r="DKY3" s="18"/>
      <c r="DKZ3" s="18"/>
      <c r="DLA3" s="18"/>
      <c r="DLB3" s="18"/>
      <c r="DLC3" s="18"/>
      <c r="DLD3" s="18"/>
      <c r="DLE3" s="18"/>
      <c r="DLF3" s="18"/>
      <c r="DLG3" s="18"/>
      <c r="DLH3" s="18"/>
      <c r="DLI3" s="18"/>
      <c r="DLJ3" s="18"/>
      <c r="DLK3" s="18"/>
      <c r="DLL3" s="18"/>
      <c r="DLM3" s="18"/>
      <c r="DLN3" s="18"/>
      <c r="DLO3" s="18"/>
      <c r="DLP3" s="18"/>
      <c r="DLQ3" s="18"/>
      <c r="DLR3" s="18"/>
      <c r="DLS3" s="18"/>
      <c r="DLT3" s="18"/>
      <c r="DLU3" s="18"/>
      <c r="DLV3" s="18"/>
      <c r="DLW3" s="18"/>
      <c r="DLX3" s="18"/>
      <c r="DLY3" s="18"/>
      <c r="DLZ3" s="18"/>
      <c r="DMA3" s="18"/>
      <c r="DMB3" s="18"/>
      <c r="DMC3" s="18"/>
      <c r="DMD3" s="18"/>
      <c r="DME3" s="18"/>
      <c r="DMF3" s="18"/>
      <c r="DMG3" s="18"/>
      <c r="DMH3" s="18"/>
      <c r="DMI3" s="18"/>
      <c r="DMJ3" s="18"/>
      <c r="DMK3" s="18"/>
      <c r="DML3" s="18"/>
      <c r="DMM3" s="18"/>
      <c r="DMN3" s="18"/>
      <c r="DMO3" s="18"/>
      <c r="DMP3" s="18"/>
      <c r="DMQ3" s="18"/>
      <c r="DMR3" s="18"/>
      <c r="DMS3" s="18"/>
      <c r="DMT3" s="18"/>
      <c r="DMU3" s="18"/>
      <c r="DMV3" s="18"/>
      <c r="DMW3" s="18"/>
      <c r="DMX3" s="18"/>
      <c r="DMY3" s="18"/>
      <c r="DMZ3" s="18"/>
      <c r="DNA3" s="18"/>
      <c r="DNB3" s="18"/>
      <c r="DNC3" s="18"/>
      <c r="DND3" s="18"/>
      <c r="DNE3" s="18"/>
      <c r="DNF3" s="18"/>
      <c r="DNG3" s="18"/>
      <c r="DNH3" s="18"/>
      <c r="DNI3" s="18"/>
      <c r="DNJ3" s="18"/>
      <c r="DNK3" s="18"/>
      <c r="DNL3" s="18"/>
      <c r="DNM3" s="18"/>
      <c r="DNN3" s="18"/>
      <c r="DNO3" s="18"/>
      <c r="DNP3" s="18"/>
      <c r="DNQ3" s="18"/>
      <c r="DNR3" s="18"/>
      <c r="DNS3" s="18"/>
      <c r="DNT3" s="18"/>
      <c r="DNU3" s="18"/>
      <c r="DNV3" s="18"/>
      <c r="DNW3" s="18"/>
      <c r="DNX3" s="18"/>
      <c r="DNY3" s="18"/>
      <c r="DNZ3" s="18"/>
      <c r="DOA3" s="18"/>
      <c r="DOB3" s="18"/>
      <c r="DOC3" s="18"/>
      <c r="DOD3" s="18"/>
      <c r="DOE3" s="18"/>
      <c r="DOF3" s="18"/>
      <c r="DOG3" s="18"/>
      <c r="DOH3" s="18"/>
      <c r="DOI3" s="18"/>
      <c r="DOJ3" s="18"/>
      <c r="DOK3" s="18"/>
      <c r="DOL3" s="18"/>
      <c r="DOM3" s="18"/>
      <c r="DON3" s="18"/>
      <c r="DOO3" s="18"/>
      <c r="DOP3" s="18"/>
      <c r="DOQ3" s="18"/>
      <c r="DOR3" s="18"/>
      <c r="DOS3" s="18"/>
      <c r="DOT3" s="18"/>
      <c r="DOU3" s="18"/>
      <c r="DOV3" s="18"/>
      <c r="DOW3" s="18"/>
      <c r="DOX3" s="18"/>
      <c r="DOY3" s="18"/>
      <c r="DOZ3" s="18"/>
      <c r="DPA3" s="18"/>
      <c r="DPB3" s="18"/>
      <c r="DPC3" s="18"/>
      <c r="DPD3" s="18"/>
      <c r="DPE3" s="18"/>
      <c r="DPF3" s="18"/>
      <c r="DPG3" s="18"/>
      <c r="DPH3" s="18"/>
      <c r="DPI3" s="18"/>
      <c r="DPJ3" s="18"/>
      <c r="DPK3" s="18"/>
      <c r="DPL3" s="18"/>
      <c r="DPM3" s="18"/>
      <c r="DPN3" s="18"/>
      <c r="DPO3" s="18"/>
      <c r="DPP3" s="18"/>
      <c r="DPQ3" s="18"/>
      <c r="DPR3" s="18"/>
      <c r="DPS3" s="18"/>
      <c r="DPT3" s="18"/>
      <c r="DPU3" s="18"/>
      <c r="DPV3" s="18"/>
      <c r="DPW3" s="18"/>
      <c r="DPX3" s="18"/>
      <c r="DPY3" s="18"/>
      <c r="DPZ3" s="18"/>
      <c r="DQA3" s="18"/>
      <c r="DQB3" s="18"/>
      <c r="DQC3" s="18"/>
      <c r="DQD3" s="18"/>
      <c r="DQE3" s="18"/>
      <c r="DQF3" s="18"/>
      <c r="DQG3" s="18"/>
      <c r="DQH3" s="18"/>
      <c r="DQI3" s="18"/>
      <c r="DQJ3" s="18"/>
      <c r="DQK3" s="18"/>
      <c r="DQL3" s="18"/>
      <c r="DQM3" s="18"/>
      <c r="DQN3" s="18"/>
      <c r="DQO3" s="18"/>
      <c r="DQP3" s="18"/>
      <c r="DQQ3" s="18"/>
      <c r="DQR3" s="18"/>
      <c r="DQS3" s="18"/>
      <c r="DQT3" s="18"/>
      <c r="DQU3" s="18"/>
      <c r="DQV3" s="18"/>
      <c r="DQW3" s="18"/>
      <c r="DQX3" s="18"/>
      <c r="DQY3" s="18"/>
      <c r="DQZ3" s="18"/>
      <c r="DRA3" s="18"/>
      <c r="DRB3" s="18"/>
      <c r="DRC3" s="18"/>
      <c r="DRD3" s="18"/>
      <c r="DRE3" s="18"/>
      <c r="DRF3" s="18"/>
      <c r="DRG3" s="18"/>
      <c r="DRH3" s="18"/>
      <c r="DRI3" s="18"/>
      <c r="DRJ3" s="18"/>
      <c r="DRK3" s="18"/>
      <c r="DRL3" s="18"/>
      <c r="DRM3" s="18"/>
      <c r="DRN3" s="18"/>
      <c r="DRO3" s="18"/>
      <c r="DRP3" s="18"/>
      <c r="DRQ3" s="18"/>
      <c r="DRR3" s="18"/>
      <c r="DRS3" s="18"/>
      <c r="DRT3" s="18"/>
      <c r="DRU3" s="18"/>
      <c r="DRV3" s="18"/>
      <c r="DRW3" s="18"/>
      <c r="DRX3" s="18"/>
      <c r="DRY3" s="18"/>
      <c r="DRZ3" s="18"/>
      <c r="DSA3" s="18"/>
      <c r="DSB3" s="18"/>
      <c r="DSC3" s="18"/>
      <c r="DSD3" s="18"/>
      <c r="DSE3" s="18"/>
      <c r="DSF3" s="18"/>
      <c r="DSG3" s="18"/>
      <c r="DSH3" s="18"/>
      <c r="DSI3" s="18"/>
      <c r="DSJ3" s="18"/>
      <c r="DSK3" s="18"/>
      <c r="DSL3" s="18"/>
      <c r="DSM3" s="18"/>
      <c r="DSN3" s="18"/>
      <c r="DSO3" s="18"/>
      <c r="DSP3" s="18"/>
      <c r="DSQ3" s="18"/>
      <c r="DSR3" s="18"/>
      <c r="DSS3" s="18"/>
      <c r="DST3" s="18"/>
      <c r="DSU3" s="18"/>
      <c r="DSV3" s="18"/>
      <c r="DSW3" s="18"/>
      <c r="DSX3" s="18"/>
      <c r="DSY3" s="18"/>
      <c r="DSZ3" s="18"/>
      <c r="DTA3" s="18"/>
      <c r="DTB3" s="18"/>
      <c r="DTC3" s="18"/>
      <c r="DTD3" s="18"/>
      <c r="DTE3" s="18"/>
      <c r="DTF3" s="18"/>
      <c r="DTG3" s="18"/>
      <c r="DTH3" s="18"/>
      <c r="DTI3" s="18"/>
      <c r="DTJ3" s="18"/>
      <c r="DTK3" s="18"/>
      <c r="DTL3" s="18"/>
      <c r="DTM3" s="18"/>
      <c r="DTN3" s="18"/>
      <c r="DTO3" s="18"/>
      <c r="DTP3" s="18"/>
      <c r="DTQ3" s="18"/>
      <c r="DTR3" s="18"/>
      <c r="DTS3" s="18"/>
      <c r="DTT3" s="18"/>
      <c r="DTU3" s="18"/>
      <c r="DTV3" s="18"/>
      <c r="DTW3" s="18"/>
      <c r="DTX3" s="18"/>
      <c r="DTY3" s="18"/>
      <c r="DTZ3" s="18"/>
      <c r="DUA3" s="18"/>
      <c r="DUB3" s="18"/>
      <c r="DUC3" s="18"/>
      <c r="DUD3" s="18"/>
      <c r="DUE3" s="18"/>
      <c r="DUF3" s="18"/>
      <c r="DUG3" s="18"/>
      <c r="DUH3" s="18"/>
      <c r="DUI3" s="18"/>
      <c r="DUJ3" s="18"/>
      <c r="DUK3" s="18"/>
      <c r="DUL3" s="18"/>
      <c r="DUM3" s="18"/>
      <c r="DUN3" s="18"/>
      <c r="DUO3" s="18"/>
      <c r="DUP3" s="18"/>
      <c r="DUQ3" s="18"/>
      <c r="DUR3" s="18"/>
      <c r="DUS3" s="18"/>
      <c r="DUT3" s="18"/>
      <c r="DUU3" s="18"/>
      <c r="DUV3" s="18"/>
      <c r="DUW3" s="18"/>
      <c r="DUX3" s="18"/>
      <c r="DUY3" s="18"/>
      <c r="DUZ3" s="18"/>
      <c r="DVA3" s="18"/>
      <c r="DVB3" s="18"/>
      <c r="DVC3" s="18"/>
      <c r="DVD3" s="18"/>
      <c r="DVE3" s="18"/>
      <c r="DVF3" s="18"/>
      <c r="DVG3" s="18"/>
      <c r="DVH3" s="18"/>
      <c r="DVI3" s="18"/>
      <c r="DVJ3" s="18"/>
      <c r="DVK3" s="18"/>
      <c r="DVL3" s="18"/>
      <c r="DVM3" s="18"/>
      <c r="DVN3" s="18"/>
      <c r="DVO3" s="18"/>
      <c r="DVP3" s="18"/>
      <c r="DVQ3" s="18"/>
      <c r="DVR3" s="18"/>
      <c r="DVS3" s="18"/>
      <c r="DVT3" s="18"/>
      <c r="DVU3" s="18"/>
      <c r="DVV3" s="18"/>
      <c r="DVW3" s="18"/>
      <c r="DVX3" s="18"/>
      <c r="DVY3" s="18"/>
      <c r="DVZ3" s="18"/>
      <c r="DWA3" s="18"/>
      <c r="DWB3" s="18"/>
      <c r="DWC3" s="18"/>
      <c r="DWD3" s="18"/>
      <c r="DWE3" s="18"/>
      <c r="DWF3" s="18"/>
      <c r="DWG3" s="18"/>
      <c r="DWH3" s="18"/>
      <c r="DWI3" s="18"/>
      <c r="DWJ3" s="18"/>
      <c r="DWK3" s="18"/>
      <c r="DWL3" s="18"/>
      <c r="DWM3" s="18"/>
      <c r="DWN3" s="18"/>
      <c r="DWO3" s="18"/>
      <c r="DWP3" s="18"/>
      <c r="DWQ3" s="18"/>
      <c r="DWR3" s="18"/>
      <c r="DWS3" s="18"/>
      <c r="DWT3" s="18"/>
      <c r="DWU3" s="18"/>
      <c r="DWV3" s="18"/>
      <c r="DWW3" s="18"/>
      <c r="DWX3" s="18"/>
      <c r="DWY3" s="18"/>
      <c r="DWZ3" s="18"/>
      <c r="DXA3" s="18"/>
      <c r="DXB3" s="18"/>
      <c r="DXC3" s="18"/>
      <c r="DXD3" s="18"/>
      <c r="DXE3" s="18"/>
      <c r="DXF3" s="18"/>
      <c r="DXG3" s="18"/>
      <c r="DXH3" s="18"/>
      <c r="DXI3" s="18"/>
      <c r="DXJ3" s="18"/>
      <c r="DXK3" s="18"/>
      <c r="DXL3" s="18"/>
      <c r="DXM3" s="18"/>
      <c r="DXN3" s="18"/>
      <c r="DXO3" s="18"/>
      <c r="DXP3" s="18"/>
      <c r="DXQ3" s="18"/>
      <c r="DXR3" s="18"/>
      <c r="DXS3" s="18"/>
      <c r="DXT3" s="18"/>
      <c r="DXU3" s="18"/>
      <c r="DXV3" s="18"/>
      <c r="DXW3" s="18"/>
      <c r="DXX3" s="18"/>
      <c r="DXY3" s="18"/>
      <c r="DXZ3" s="18"/>
      <c r="DYA3" s="18"/>
      <c r="DYB3" s="18"/>
      <c r="DYC3" s="18"/>
      <c r="DYD3" s="18"/>
      <c r="DYE3" s="18"/>
      <c r="DYF3" s="18"/>
      <c r="DYG3" s="18"/>
      <c r="DYH3" s="18"/>
      <c r="DYI3" s="18"/>
      <c r="DYJ3" s="18"/>
      <c r="DYK3" s="18"/>
      <c r="DYL3" s="18"/>
      <c r="DYM3" s="18"/>
      <c r="DYN3" s="18"/>
      <c r="DYO3" s="18"/>
      <c r="DYP3" s="18"/>
      <c r="DYQ3" s="18"/>
      <c r="DYR3" s="18"/>
      <c r="DYS3" s="18"/>
      <c r="DYT3" s="18"/>
      <c r="DYU3" s="18"/>
      <c r="DYV3" s="18"/>
      <c r="DYW3" s="18"/>
      <c r="DYX3" s="18"/>
      <c r="DYY3" s="18"/>
      <c r="DYZ3" s="18"/>
      <c r="DZA3" s="18"/>
      <c r="DZB3" s="18"/>
      <c r="DZC3" s="18"/>
      <c r="DZD3" s="18"/>
      <c r="DZE3" s="18"/>
      <c r="DZF3" s="18"/>
      <c r="DZG3" s="18"/>
      <c r="DZH3" s="18"/>
      <c r="DZI3" s="18"/>
      <c r="DZJ3" s="18"/>
      <c r="DZK3" s="18"/>
      <c r="DZL3" s="18"/>
      <c r="DZM3" s="18"/>
      <c r="DZN3" s="18"/>
      <c r="DZO3" s="18"/>
      <c r="DZP3" s="18"/>
      <c r="DZQ3" s="18"/>
      <c r="DZR3" s="18"/>
      <c r="DZS3" s="18"/>
      <c r="DZT3" s="18"/>
      <c r="DZU3" s="18"/>
      <c r="DZV3" s="18"/>
      <c r="DZW3" s="18"/>
      <c r="DZX3" s="18"/>
      <c r="DZY3" s="18"/>
      <c r="DZZ3" s="18"/>
      <c r="EAA3" s="18"/>
      <c r="EAB3" s="18"/>
      <c r="EAC3" s="18"/>
      <c r="EAD3" s="18"/>
      <c r="EAE3" s="18"/>
      <c r="EAF3" s="18"/>
      <c r="EAG3" s="18"/>
      <c r="EAH3" s="18"/>
      <c r="EAI3" s="18"/>
      <c r="EAJ3" s="18"/>
      <c r="EAK3" s="18"/>
      <c r="EAL3" s="18"/>
      <c r="EAM3" s="18"/>
      <c r="EAN3" s="18"/>
      <c r="EAO3" s="18"/>
      <c r="EAP3" s="18"/>
      <c r="EAQ3" s="18"/>
      <c r="EAR3" s="18"/>
      <c r="EAS3" s="18"/>
      <c r="EAT3" s="18"/>
      <c r="EAU3" s="18"/>
      <c r="EAV3" s="18"/>
      <c r="EAW3" s="18"/>
      <c r="EAX3" s="18"/>
      <c r="EAY3" s="18"/>
      <c r="EAZ3" s="18"/>
      <c r="EBA3" s="18"/>
      <c r="EBB3" s="18"/>
      <c r="EBC3" s="18"/>
      <c r="EBD3" s="18"/>
      <c r="EBE3" s="18"/>
      <c r="EBF3" s="18"/>
      <c r="EBG3" s="18"/>
      <c r="EBH3" s="18"/>
      <c r="EBI3" s="18"/>
      <c r="EBJ3" s="18"/>
      <c r="EBK3" s="18"/>
      <c r="EBL3" s="18"/>
      <c r="EBM3" s="18"/>
      <c r="EBN3" s="18"/>
      <c r="EBO3" s="18"/>
      <c r="EBP3" s="18"/>
      <c r="EBQ3" s="18"/>
      <c r="EBR3" s="18"/>
      <c r="EBS3" s="18"/>
      <c r="EBT3" s="18"/>
      <c r="EBU3" s="18"/>
      <c r="EBV3" s="18"/>
      <c r="EBW3" s="18"/>
      <c r="EBX3" s="18"/>
      <c r="EBY3" s="18"/>
      <c r="EBZ3" s="18"/>
      <c r="ECA3" s="18"/>
      <c r="ECB3" s="18"/>
      <c r="ECC3" s="18"/>
      <c r="ECD3" s="18"/>
      <c r="ECE3" s="18"/>
      <c r="ECF3" s="18"/>
      <c r="ECG3" s="18"/>
      <c r="ECH3" s="18"/>
      <c r="ECI3" s="18"/>
      <c r="ECJ3" s="18"/>
      <c r="ECK3" s="18"/>
      <c r="ECL3" s="18"/>
      <c r="ECM3" s="18"/>
      <c r="ECN3" s="18"/>
      <c r="ECO3" s="18"/>
      <c r="ECP3" s="18"/>
      <c r="ECQ3" s="18"/>
      <c r="ECR3" s="18"/>
      <c r="ECS3" s="18"/>
      <c r="ECT3" s="18"/>
      <c r="ECU3" s="18"/>
      <c r="ECV3" s="18"/>
      <c r="ECW3" s="18"/>
      <c r="ECX3" s="18"/>
      <c r="ECY3" s="18"/>
      <c r="ECZ3" s="18"/>
      <c r="EDA3" s="18"/>
      <c r="EDB3" s="18"/>
      <c r="EDC3" s="18"/>
      <c r="EDD3" s="18"/>
      <c r="EDE3" s="18"/>
      <c r="EDF3" s="18"/>
      <c r="EDG3" s="18"/>
      <c r="EDH3" s="18"/>
      <c r="EDI3" s="18"/>
      <c r="EDJ3" s="18"/>
      <c r="EDK3" s="18"/>
      <c r="EDL3" s="18"/>
      <c r="EDM3" s="18"/>
      <c r="EDN3" s="18"/>
      <c r="EDO3" s="18"/>
      <c r="EDP3" s="18"/>
      <c r="EDQ3" s="18"/>
      <c r="EDR3" s="18"/>
      <c r="EDS3" s="18"/>
      <c r="EDT3" s="18"/>
      <c r="EDU3" s="18"/>
      <c r="EDV3" s="18"/>
      <c r="EDW3" s="18"/>
      <c r="EDX3" s="18"/>
      <c r="EDY3" s="18"/>
      <c r="EDZ3" s="18"/>
      <c r="EEA3" s="18"/>
      <c r="EEB3" s="18"/>
      <c r="EEC3" s="18"/>
      <c r="EED3" s="18"/>
      <c r="EEE3" s="18"/>
      <c r="EEF3" s="18"/>
      <c r="EEG3" s="18"/>
      <c r="EEH3" s="18"/>
      <c r="EEI3" s="18"/>
      <c r="EEJ3" s="18"/>
      <c r="EEK3" s="18"/>
      <c r="EEL3" s="18"/>
      <c r="EEM3" s="18"/>
      <c r="EEN3" s="18"/>
      <c r="EEO3" s="18"/>
      <c r="EEP3" s="18"/>
      <c r="EEQ3" s="18"/>
      <c r="EER3" s="18"/>
      <c r="EES3" s="18"/>
      <c r="EET3" s="18"/>
      <c r="EEU3" s="18"/>
      <c r="EEV3" s="18"/>
      <c r="EEW3" s="18"/>
      <c r="EEX3" s="18"/>
      <c r="EEY3" s="18"/>
      <c r="EEZ3" s="18"/>
      <c r="EFA3" s="18"/>
      <c r="EFB3" s="18"/>
      <c r="EFC3" s="18"/>
      <c r="EFD3" s="18"/>
      <c r="EFE3" s="18"/>
      <c r="EFF3" s="18"/>
      <c r="EFG3" s="18"/>
      <c r="EFH3" s="18"/>
      <c r="EFI3" s="18"/>
      <c r="EFJ3" s="18"/>
      <c r="EFK3" s="18"/>
      <c r="EFL3" s="18"/>
      <c r="EFM3" s="18"/>
      <c r="EFN3" s="18"/>
      <c r="EFO3" s="18"/>
      <c r="EFP3" s="18"/>
      <c r="EFQ3" s="18"/>
      <c r="EFR3" s="18"/>
      <c r="EFS3" s="18"/>
      <c r="EFT3" s="18"/>
      <c r="EFU3" s="18"/>
      <c r="EFV3" s="18"/>
      <c r="EFW3" s="18"/>
      <c r="EFX3" s="18"/>
      <c r="EFY3" s="18"/>
      <c r="EFZ3" s="18"/>
      <c r="EGA3" s="18"/>
      <c r="EGB3" s="18"/>
      <c r="EGC3" s="18"/>
      <c r="EGD3" s="18"/>
      <c r="EGE3" s="18"/>
      <c r="EGF3" s="18"/>
      <c r="EGG3" s="18"/>
      <c r="EGH3" s="18"/>
      <c r="EGI3" s="18"/>
      <c r="EGJ3" s="18"/>
      <c r="EGK3" s="18"/>
      <c r="EGL3" s="18"/>
      <c r="EGM3" s="18"/>
      <c r="EGN3" s="18"/>
      <c r="EGO3" s="18"/>
      <c r="EGP3" s="18"/>
      <c r="EGQ3" s="18"/>
      <c r="EGR3" s="18"/>
      <c r="EGS3" s="18"/>
      <c r="EGT3" s="18"/>
      <c r="EGU3" s="18"/>
      <c r="EGV3" s="18"/>
      <c r="EGW3" s="18"/>
      <c r="EGX3" s="18"/>
      <c r="EGY3" s="18"/>
      <c r="EGZ3" s="18"/>
      <c r="EHA3" s="18"/>
      <c r="EHB3" s="18"/>
      <c r="EHC3" s="18"/>
      <c r="EHD3" s="18"/>
      <c r="EHE3" s="18"/>
      <c r="EHF3" s="18"/>
      <c r="EHG3" s="18"/>
      <c r="EHH3" s="18"/>
      <c r="EHI3" s="18"/>
      <c r="EHJ3" s="18"/>
      <c r="EHK3" s="18"/>
      <c r="EHL3" s="18"/>
      <c r="EHM3" s="18"/>
      <c r="EHN3" s="18"/>
      <c r="EHO3" s="18"/>
      <c r="EHP3" s="18"/>
      <c r="EHQ3" s="18"/>
      <c r="EHR3" s="18"/>
      <c r="EHS3" s="18"/>
      <c r="EHT3" s="18"/>
      <c r="EHU3" s="18"/>
      <c r="EHV3" s="18"/>
      <c r="EHW3" s="18"/>
      <c r="EHX3" s="18"/>
      <c r="EHY3" s="18"/>
      <c r="EHZ3" s="18"/>
      <c r="EIA3" s="18"/>
      <c r="EIB3" s="18"/>
      <c r="EIC3" s="18"/>
      <c r="EID3" s="18"/>
      <c r="EIE3" s="18"/>
      <c r="EIF3" s="18"/>
      <c r="EIG3" s="18"/>
      <c r="EIH3" s="18"/>
      <c r="EII3" s="18"/>
      <c r="EIJ3" s="18"/>
      <c r="EIK3" s="18"/>
      <c r="EIL3" s="18"/>
      <c r="EIM3" s="18"/>
      <c r="EIN3" s="18"/>
      <c r="EIO3" s="18"/>
      <c r="EIP3" s="18"/>
      <c r="EIQ3" s="18"/>
      <c r="EIR3" s="18"/>
      <c r="EIS3" s="18"/>
      <c r="EIT3" s="18"/>
      <c r="EIU3" s="18"/>
      <c r="EIV3" s="18"/>
      <c r="EIW3" s="18"/>
      <c r="EIX3" s="18"/>
      <c r="EIY3" s="18"/>
      <c r="EIZ3" s="18"/>
      <c r="EJA3" s="18"/>
      <c r="EJB3" s="18"/>
      <c r="EJC3" s="18"/>
      <c r="EJD3" s="18"/>
      <c r="EJE3" s="18"/>
      <c r="EJF3" s="18"/>
      <c r="EJG3" s="18"/>
      <c r="EJH3" s="18"/>
      <c r="EJI3" s="18"/>
      <c r="EJJ3" s="18"/>
      <c r="EJK3" s="18"/>
      <c r="EJL3" s="18"/>
      <c r="EJM3" s="18"/>
      <c r="EJN3" s="18"/>
      <c r="EJO3" s="18"/>
      <c r="EJP3" s="18"/>
      <c r="EJQ3" s="18"/>
      <c r="EJR3" s="18"/>
      <c r="EJS3" s="18"/>
      <c r="EJT3" s="18"/>
      <c r="EJU3" s="18"/>
      <c r="EJV3" s="18"/>
      <c r="EJW3" s="18"/>
      <c r="EJX3" s="18"/>
      <c r="EJY3" s="18"/>
      <c r="EJZ3" s="18"/>
      <c r="EKA3" s="18"/>
      <c r="EKB3" s="18"/>
      <c r="EKC3" s="18"/>
      <c r="EKD3" s="18"/>
      <c r="EKE3" s="18"/>
      <c r="EKF3" s="18"/>
      <c r="EKG3" s="18"/>
      <c r="EKH3" s="18"/>
      <c r="EKI3" s="18"/>
      <c r="EKJ3" s="18"/>
      <c r="EKK3" s="18"/>
      <c r="EKL3" s="18"/>
      <c r="EKM3" s="18"/>
      <c r="EKN3" s="18"/>
      <c r="EKO3" s="18"/>
      <c r="EKP3" s="18"/>
      <c r="EKQ3" s="18"/>
      <c r="EKR3" s="18"/>
      <c r="EKS3" s="18"/>
      <c r="EKT3" s="18"/>
      <c r="EKU3" s="18"/>
      <c r="EKV3" s="18"/>
      <c r="EKW3" s="18"/>
      <c r="EKX3" s="18"/>
      <c r="EKY3" s="18"/>
      <c r="EKZ3" s="18"/>
      <c r="ELA3" s="18"/>
      <c r="ELB3" s="18"/>
      <c r="ELC3" s="18"/>
      <c r="ELD3" s="18"/>
      <c r="ELE3" s="18"/>
      <c r="ELF3" s="18"/>
      <c r="ELG3" s="18"/>
      <c r="ELH3" s="18"/>
      <c r="ELI3" s="18"/>
      <c r="ELJ3" s="18"/>
      <c r="ELK3" s="18"/>
      <c r="ELL3" s="18"/>
      <c r="ELM3" s="18"/>
      <c r="ELN3" s="18"/>
      <c r="ELO3" s="18"/>
      <c r="ELP3" s="18"/>
      <c r="ELQ3" s="18"/>
      <c r="ELR3" s="18"/>
      <c r="ELS3" s="18"/>
      <c r="ELT3" s="18"/>
      <c r="ELU3" s="18"/>
      <c r="ELV3" s="18"/>
      <c r="ELW3" s="18"/>
      <c r="ELX3" s="18"/>
      <c r="ELY3" s="18"/>
      <c r="ELZ3" s="18"/>
      <c r="EMA3" s="18"/>
      <c r="EMB3" s="18"/>
      <c r="EMC3" s="18"/>
      <c r="EMD3" s="18"/>
      <c r="EME3" s="18"/>
      <c r="EMF3" s="18"/>
      <c r="EMG3" s="18"/>
      <c r="EMH3" s="18"/>
      <c r="EMI3" s="18"/>
      <c r="EMJ3" s="18"/>
      <c r="EMK3" s="18"/>
      <c r="EML3" s="18"/>
      <c r="EMM3" s="18"/>
      <c r="EMN3" s="18"/>
      <c r="EMO3" s="18"/>
      <c r="EMP3" s="18"/>
      <c r="EMQ3" s="18"/>
      <c r="EMR3" s="18"/>
      <c r="EMS3" s="18"/>
      <c r="EMT3" s="18"/>
      <c r="EMU3" s="18"/>
      <c r="EMV3" s="18"/>
      <c r="EMW3" s="18"/>
      <c r="EMX3" s="18"/>
      <c r="EMY3" s="18"/>
      <c r="EMZ3" s="18"/>
      <c r="ENA3" s="18"/>
      <c r="ENB3" s="18"/>
      <c r="ENC3" s="18"/>
      <c r="END3" s="18"/>
      <c r="ENE3" s="18"/>
      <c r="ENF3" s="18"/>
      <c r="ENG3" s="18"/>
      <c r="ENH3" s="18"/>
      <c r="ENI3" s="18"/>
      <c r="ENJ3" s="18"/>
      <c r="ENK3" s="18"/>
      <c r="ENL3" s="18"/>
      <c r="ENM3" s="18"/>
      <c r="ENN3" s="18"/>
      <c r="ENO3" s="18"/>
      <c r="ENP3" s="18"/>
      <c r="ENQ3" s="18"/>
      <c r="ENR3" s="18"/>
      <c r="ENS3" s="18"/>
      <c r="ENT3" s="18"/>
      <c r="ENU3" s="18"/>
      <c r="ENV3" s="18"/>
      <c r="ENW3" s="18"/>
      <c r="ENX3" s="18"/>
      <c r="ENY3" s="18"/>
      <c r="ENZ3" s="18"/>
      <c r="EOA3" s="18"/>
      <c r="EOB3" s="18"/>
      <c r="EOC3" s="18"/>
      <c r="EOD3" s="18"/>
      <c r="EOE3" s="18"/>
      <c r="EOF3" s="18"/>
      <c r="EOG3" s="18"/>
      <c r="EOH3" s="18"/>
      <c r="EOI3" s="18"/>
      <c r="EOJ3" s="18"/>
      <c r="EOK3" s="18"/>
      <c r="EOL3" s="18"/>
      <c r="EOM3" s="18"/>
      <c r="EON3" s="18"/>
      <c r="EOO3" s="18"/>
      <c r="EOP3" s="18"/>
      <c r="EOQ3" s="18"/>
      <c r="EOR3" s="18"/>
      <c r="EOS3" s="18"/>
      <c r="EOT3" s="18"/>
      <c r="EOU3" s="18"/>
      <c r="EOV3" s="18"/>
      <c r="EOW3" s="18"/>
      <c r="EOX3" s="18"/>
      <c r="EOY3" s="18"/>
      <c r="EOZ3" s="18"/>
      <c r="EPA3" s="18"/>
      <c r="EPB3" s="18"/>
      <c r="EPC3" s="18"/>
      <c r="EPD3" s="18"/>
      <c r="EPE3" s="18"/>
      <c r="EPF3" s="18"/>
      <c r="EPG3" s="18"/>
      <c r="EPH3" s="18"/>
      <c r="EPI3" s="18"/>
      <c r="EPJ3" s="18"/>
      <c r="EPK3" s="18"/>
      <c r="EPL3" s="18"/>
      <c r="EPM3" s="18"/>
      <c r="EPN3" s="18"/>
      <c r="EPO3" s="18"/>
      <c r="EPP3" s="18"/>
      <c r="EPQ3" s="18"/>
      <c r="EPR3" s="18"/>
      <c r="EPS3" s="18"/>
      <c r="EPT3" s="18"/>
      <c r="EPU3" s="18"/>
      <c r="EPV3" s="18"/>
      <c r="EPW3" s="18"/>
      <c r="EPX3" s="18"/>
      <c r="EPY3" s="18"/>
      <c r="EPZ3" s="18"/>
      <c r="EQA3" s="18"/>
      <c r="EQB3" s="18"/>
      <c r="EQC3" s="18"/>
      <c r="EQD3" s="18"/>
      <c r="EQE3" s="18"/>
      <c r="EQF3" s="18"/>
      <c r="EQG3" s="18"/>
      <c r="EQH3" s="18"/>
      <c r="EQI3" s="18"/>
      <c r="EQJ3" s="18"/>
      <c r="EQK3" s="18"/>
      <c r="EQL3" s="18"/>
      <c r="EQM3" s="18"/>
      <c r="EQN3" s="18"/>
      <c r="EQO3" s="18"/>
      <c r="EQP3" s="18"/>
      <c r="EQQ3" s="18"/>
      <c r="EQR3" s="18"/>
      <c r="EQS3" s="18"/>
      <c r="EQT3" s="18"/>
      <c r="EQU3" s="18"/>
      <c r="EQV3" s="18"/>
      <c r="EQW3" s="18"/>
      <c r="EQX3" s="18"/>
      <c r="EQY3" s="18"/>
      <c r="EQZ3" s="18"/>
      <c r="ERA3" s="18"/>
      <c r="ERB3" s="18"/>
      <c r="ERC3" s="18"/>
      <c r="ERD3" s="18"/>
      <c r="ERE3" s="18"/>
      <c r="ERF3" s="18"/>
      <c r="ERG3" s="18"/>
      <c r="ERH3" s="18"/>
      <c r="ERI3" s="18"/>
      <c r="ERJ3" s="18"/>
      <c r="ERK3" s="18"/>
      <c r="ERL3" s="18"/>
      <c r="ERM3" s="18"/>
      <c r="ERN3" s="18"/>
      <c r="ERO3" s="18"/>
      <c r="ERP3" s="18"/>
      <c r="ERQ3" s="18"/>
      <c r="ERR3" s="18"/>
      <c r="ERS3" s="18"/>
      <c r="ERT3" s="18"/>
      <c r="ERU3" s="18"/>
      <c r="ERV3" s="18"/>
      <c r="ERW3" s="18"/>
      <c r="ERX3" s="18"/>
      <c r="ERY3" s="18"/>
      <c r="ERZ3" s="18"/>
      <c r="ESA3" s="18"/>
      <c r="ESB3" s="18"/>
      <c r="ESC3" s="18"/>
      <c r="ESD3" s="18"/>
      <c r="ESE3" s="18"/>
      <c r="ESF3" s="18"/>
      <c r="ESG3" s="18"/>
      <c r="ESH3" s="18"/>
      <c r="ESI3" s="18"/>
      <c r="ESJ3" s="18"/>
      <c r="ESK3" s="18"/>
      <c r="ESL3" s="18"/>
      <c r="ESM3" s="18"/>
      <c r="ESN3" s="18"/>
      <c r="ESO3" s="18"/>
      <c r="ESP3" s="18"/>
      <c r="ESQ3" s="18"/>
      <c r="ESR3" s="18"/>
      <c r="ESS3" s="18"/>
      <c r="EST3" s="18"/>
      <c r="ESU3" s="18"/>
      <c r="ESV3" s="18"/>
      <c r="ESW3" s="18"/>
      <c r="ESX3" s="18"/>
      <c r="ESY3" s="18"/>
      <c r="ESZ3" s="18"/>
      <c r="ETA3" s="18"/>
      <c r="ETB3" s="18"/>
      <c r="ETC3" s="18"/>
      <c r="ETD3" s="18"/>
      <c r="ETE3" s="18"/>
      <c r="ETF3" s="18"/>
      <c r="ETG3" s="18"/>
      <c r="ETH3" s="18"/>
      <c r="ETI3" s="18"/>
      <c r="ETJ3" s="18"/>
      <c r="ETK3" s="18"/>
      <c r="ETL3" s="18"/>
      <c r="ETM3" s="18"/>
      <c r="ETN3" s="18"/>
      <c r="ETO3" s="18"/>
      <c r="ETP3" s="18"/>
      <c r="ETQ3" s="18"/>
      <c r="ETR3" s="18"/>
      <c r="ETS3" s="18"/>
      <c r="ETT3" s="18"/>
      <c r="ETU3" s="18"/>
      <c r="ETV3" s="18"/>
      <c r="ETW3" s="18"/>
      <c r="ETX3" s="18"/>
      <c r="ETY3" s="18"/>
      <c r="ETZ3" s="18"/>
      <c r="EUA3" s="18"/>
      <c r="EUB3" s="18"/>
      <c r="EUC3" s="18"/>
      <c r="EUD3" s="18"/>
      <c r="EUE3" s="18"/>
      <c r="EUF3" s="18"/>
      <c r="EUG3" s="18"/>
      <c r="EUH3" s="18"/>
      <c r="EUI3" s="18"/>
      <c r="EUJ3" s="18"/>
      <c r="EUK3" s="18"/>
      <c r="EUL3" s="18"/>
      <c r="EUM3" s="18"/>
      <c r="EUN3" s="18"/>
      <c r="EUO3" s="18"/>
      <c r="EUP3" s="18"/>
      <c r="EUQ3" s="18"/>
      <c r="EUR3" s="18"/>
      <c r="EUS3" s="18"/>
      <c r="EUT3" s="18"/>
      <c r="EUU3" s="18"/>
      <c r="EUV3" s="18"/>
      <c r="EUW3" s="18"/>
      <c r="EUX3" s="18"/>
      <c r="EUY3" s="18"/>
      <c r="EUZ3" s="18"/>
      <c r="EVA3" s="18"/>
      <c r="EVB3" s="18"/>
      <c r="EVC3" s="18"/>
      <c r="EVD3" s="18"/>
      <c r="EVE3" s="18"/>
      <c r="EVF3" s="18"/>
      <c r="EVG3" s="18"/>
      <c r="EVH3" s="18"/>
      <c r="EVI3" s="18"/>
      <c r="EVJ3" s="18"/>
      <c r="EVK3" s="18"/>
      <c r="EVL3" s="18"/>
      <c r="EVM3" s="18"/>
      <c r="EVN3" s="18"/>
      <c r="EVO3" s="18"/>
      <c r="EVP3" s="18"/>
      <c r="EVQ3" s="18"/>
      <c r="EVR3" s="18"/>
      <c r="EVS3" s="18"/>
      <c r="EVT3" s="18"/>
      <c r="EVU3" s="18"/>
      <c r="EVV3" s="18"/>
      <c r="EVW3" s="18"/>
      <c r="EVX3" s="18"/>
      <c r="EVY3" s="18"/>
      <c r="EVZ3" s="18"/>
      <c r="EWA3" s="18"/>
      <c r="EWB3" s="18"/>
      <c r="EWC3" s="18"/>
      <c r="EWD3" s="18"/>
      <c r="EWE3" s="18"/>
      <c r="EWF3" s="18"/>
      <c r="EWG3" s="18"/>
      <c r="EWH3" s="18"/>
      <c r="EWI3" s="18"/>
      <c r="EWJ3" s="18"/>
      <c r="EWK3" s="18"/>
      <c r="EWL3" s="18"/>
      <c r="EWM3" s="18"/>
      <c r="EWN3" s="18"/>
      <c r="EWO3" s="18"/>
      <c r="EWP3" s="18"/>
      <c r="EWQ3" s="18"/>
      <c r="EWR3" s="18"/>
      <c r="EWS3" s="18"/>
      <c r="EWT3" s="18"/>
      <c r="EWU3" s="18"/>
      <c r="EWV3" s="18"/>
      <c r="EWW3" s="18"/>
      <c r="EWX3" s="18"/>
      <c r="EWY3" s="18"/>
      <c r="EWZ3" s="18"/>
      <c r="EXA3" s="18"/>
      <c r="EXB3" s="18"/>
      <c r="EXC3" s="18"/>
      <c r="EXD3" s="18"/>
      <c r="EXE3" s="18"/>
      <c r="EXF3" s="18"/>
      <c r="EXG3" s="18"/>
      <c r="EXH3" s="18"/>
      <c r="EXI3" s="18"/>
      <c r="EXJ3" s="18"/>
      <c r="EXK3" s="18"/>
      <c r="EXL3" s="18"/>
      <c r="EXM3" s="18"/>
      <c r="EXN3" s="18"/>
      <c r="EXO3" s="18"/>
      <c r="EXP3" s="18"/>
      <c r="EXQ3" s="18"/>
      <c r="EXR3" s="18"/>
      <c r="EXS3" s="18"/>
      <c r="EXT3" s="18"/>
      <c r="EXU3" s="18"/>
      <c r="EXV3" s="18"/>
      <c r="EXW3" s="18"/>
      <c r="EXX3" s="18"/>
      <c r="EXY3" s="18"/>
      <c r="EXZ3" s="18"/>
      <c r="EYA3" s="18"/>
      <c r="EYB3" s="18"/>
      <c r="EYC3" s="18"/>
      <c r="EYD3" s="18"/>
      <c r="EYE3" s="18"/>
      <c r="EYF3" s="18"/>
      <c r="EYG3" s="18"/>
      <c r="EYH3" s="18"/>
      <c r="EYI3" s="18"/>
      <c r="EYJ3" s="18"/>
      <c r="EYK3" s="18"/>
      <c r="EYL3" s="18"/>
      <c r="EYM3" s="18"/>
      <c r="EYN3" s="18"/>
      <c r="EYO3" s="18"/>
      <c r="EYP3" s="18"/>
      <c r="EYQ3" s="18"/>
      <c r="EYR3" s="18"/>
      <c r="EYS3" s="18"/>
      <c r="EYT3" s="18"/>
      <c r="EYU3" s="18"/>
      <c r="EYV3" s="18"/>
      <c r="EYW3" s="18"/>
      <c r="EYX3" s="18"/>
      <c r="EYY3" s="18"/>
      <c r="EYZ3" s="18"/>
      <c r="EZA3" s="18"/>
      <c r="EZB3" s="18"/>
      <c r="EZC3" s="18"/>
      <c r="EZD3" s="18"/>
      <c r="EZE3" s="18"/>
      <c r="EZF3" s="18"/>
      <c r="EZG3" s="18"/>
      <c r="EZH3" s="18"/>
      <c r="EZI3" s="18"/>
      <c r="EZJ3" s="18"/>
      <c r="EZK3" s="18"/>
      <c r="EZL3" s="18"/>
      <c r="EZM3" s="18"/>
      <c r="EZN3" s="18"/>
      <c r="EZO3" s="18"/>
      <c r="EZP3" s="18"/>
      <c r="EZQ3" s="18"/>
      <c r="EZR3" s="18"/>
      <c r="EZS3" s="18"/>
      <c r="EZT3" s="18"/>
      <c r="EZU3" s="18"/>
      <c r="EZV3" s="18"/>
      <c r="EZW3" s="18"/>
      <c r="EZX3" s="18"/>
      <c r="EZY3" s="18"/>
      <c r="EZZ3" s="18"/>
      <c r="FAA3" s="18"/>
      <c r="FAB3" s="18"/>
      <c r="FAC3" s="18"/>
      <c r="FAD3" s="18"/>
      <c r="FAE3" s="18"/>
      <c r="FAF3" s="18"/>
      <c r="FAG3" s="18"/>
      <c r="FAH3" s="18"/>
      <c r="FAI3" s="18"/>
      <c r="FAJ3" s="18"/>
      <c r="FAK3" s="18"/>
      <c r="FAL3" s="18"/>
      <c r="FAM3" s="18"/>
      <c r="FAN3" s="18"/>
      <c r="FAO3" s="18"/>
      <c r="FAP3" s="18"/>
      <c r="FAQ3" s="18"/>
      <c r="FAR3" s="18"/>
      <c r="FAS3" s="18"/>
      <c r="FAT3" s="18"/>
      <c r="FAU3" s="18"/>
      <c r="FAV3" s="18"/>
      <c r="FAW3" s="18"/>
      <c r="FAX3" s="18"/>
      <c r="FAY3" s="18"/>
      <c r="FAZ3" s="18"/>
      <c r="FBA3" s="18"/>
      <c r="FBB3" s="18"/>
      <c r="FBC3" s="18"/>
      <c r="FBD3" s="18"/>
      <c r="FBE3" s="18"/>
      <c r="FBF3" s="18"/>
      <c r="FBG3" s="18"/>
      <c r="FBH3" s="18"/>
      <c r="FBI3" s="18"/>
      <c r="FBJ3" s="18"/>
      <c r="FBK3" s="18"/>
      <c r="FBL3" s="18"/>
      <c r="FBM3" s="18"/>
      <c r="FBN3" s="18"/>
      <c r="FBO3" s="18"/>
      <c r="FBP3" s="18"/>
      <c r="FBQ3" s="18"/>
      <c r="FBR3" s="18"/>
      <c r="FBS3" s="18"/>
      <c r="FBT3" s="18"/>
      <c r="FBU3" s="18"/>
      <c r="FBV3" s="18"/>
      <c r="FBW3" s="18"/>
      <c r="FBX3" s="18"/>
      <c r="FBY3" s="18"/>
      <c r="FBZ3" s="18"/>
      <c r="FCA3" s="18"/>
      <c r="FCB3" s="18"/>
      <c r="FCC3" s="18"/>
      <c r="FCD3" s="18"/>
      <c r="FCE3" s="18"/>
      <c r="FCF3" s="18"/>
      <c r="FCG3" s="18"/>
      <c r="FCH3" s="18"/>
      <c r="FCI3" s="18"/>
      <c r="FCJ3" s="18"/>
      <c r="FCK3" s="18"/>
      <c r="FCL3" s="18"/>
      <c r="FCM3" s="18"/>
      <c r="FCN3" s="18"/>
      <c r="FCO3" s="18"/>
      <c r="FCP3" s="18"/>
      <c r="FCQ3" s="18"/>
      <c r="FCR3" s="18"/>
      <c r="FCS3" s="18"/>
      <c r="FCT3" s="18"/>
      <c r="FCU3" s="18"/>
      <c r="FCV3" s="18"/>
      <c r="FCW3" s="18"/>
      <c r="FCX3" s="18"/>
      <c r="FCY3" s="18"/>
      <c r="FCZ3" s="18"/>
      <c r="FDA3" s="18"/>
      <c r="FDB3" s="18"/>
      <c r="FDC3" s="18"/>
      <c r="FDD3" s="18"/>
      <c r="FDE3" s="18"/>
      <c r="FDF3" s="18"/>
      <c r="FDG3" s="18"/>
      <c r="FDH3" s="18"/>
      <c r="FDI3" s="18"/>
      <c r="FDJ3" s="18"/>
      <c r="FDK3" s="18"/>
      <c r="FDL3" s="18"/>
      <c r="FDM3" s="18"/>
      <c r="FDN3" s="18"/>
      <c r="FDO3" s="18"/>
      <c r="FDP3" s="18"/>
      <c r="FDQ3" s="18"/>
      <c r="FDR3" s="18"/>
      <c r="FDS3" s="18"/>
      <c r="FDT3" s="18"/>
      <c r="FDU3" s="18"/>
      <c r="FDV3" s="18"/>
      <c r="FDW3" s="18"/>
      <c r="FDX3" s="18"/>
      <c r="FDY3" s="18"/>
      <c r="FDZ3" s="18"/>
      <c r="FEA3" s="18"/>
      <c r="FEB3" s="18"/>
      <c r="FEC3" s="18"/>
      <c r="FED3" s="18"/>
      <c r="FEE3" s="18"/>
      <c r="FEF3" s="18"/>
      <c r="FEG3" s="18"/>
      <c r="FEH3" s="18"/>
      <c r="FEI3" s="18"/>
      <c r="FEJ3" s="18"/>
      <c r="FEK3" s="18"/>
      <c r="FEL3" s="18"/>
      <c r="FEM3" s="18"/>
      <c r="FEN3" s="18"/>
      <c r="FEO3" s="18"/>
      <c r="FEP3" s="18"/>
      <c r="FEQ3" s="18"/>
      <c r="FER3" s="18"/>
      <c r="FES3" s="18"/>
      <c r="FET3" s="18"/>
      <c r="FEU3" s="18"/>
      <c r="FEV3" s="18"/>
      <c r="FEW3" s="18"/>
      <c r="FEX3" s="18"/>
      <c r="FEY3" s="18"/>
      <c r="FEZ3" s="18"/>
      <c r="FFA3" s="18"/>
      <c r="FFB3" s="18"/>
      <c r="FFC3" s="18"/>
      <c r="FFD3" s="18"/>
      <c r="FFE3" s="18"/>
      <c r="FFF3" s="18"/>
      <c r="FFG3" s="18"/>
      <c r="FFH3" s="18"/>
      <c r="FFI3" s="18"/>
      <c r="FFJ3" s="18"/>
      <c r="FFK3" s="18"/>
      <c r="FFL3" s="18"/>
      <c r="FFM3" s="18"/>
      <c r="FFN3" s="18"/>
      <c r="FFO3" s="18"/>
      <c r="FFP3" s="18"/>
      <c r="FFQ3" s="18"/>
      <c r="FFR3" s="18"/>
      <c r="FFS3" s="18"/>
      <c r="FFT3" s="18"/>
      <c r="FFU3" s="18"/>
      <c r="FFV3" s="18"/>
      <c r="FFW3" s="18"/>
      <c r="FFX3" s="18"/>
      <c r="FFY3" s="18"/>
      <c r="FFZ3" s="18"/>
      <c r="FGA3" s="18"/>
      <c r="FGB3" s="18"/>
      <c r="FGC3" s="18"/>
      <c r="FGD3" s="18"/>
      <c r="FGE3" s="18"/>
      <c r="FGF3" s="18"/>
      <c r="FGG3" s="18"/>
      <c r="FGH3" s="18"/>
      <c r="FGI3" s="18"/>
      <c r="FGJ3" s="18"/>
      <c r="FGK3" s="18"/>
      <c r="FGL3" s="18"/>
      <c r="FGM3" s="18"/>
      <c r="FGN3" s="18"/>
      <c r="FGO3" s="18"/>
      <c r="FGP3" s="18"/>
      <c r="FGQ3" s="18"/>
      <c r="FGR3" s="18"/>
      <c r="FGS3" s="18"/>
      <c r="FGT3" s="18"/>
      <c r="FGU3" s="18"/>
      <c r="FGV3" s="18"/>
      <c r="FGW3" s="18"/>
      <c r="FGX3" s="18"/>
      <c r="FGY3" s="18"/>
      <c r="FGZ3" s="18"/>
      <c r="FHA3" s="18"/>
      <c r="FHB3" s="18"/>
      <c r="FHC3" s="18"/>
      <c r="FHD3" s="18"/>
      <c r="FHE3" s="18"/>
      <c r="FHF3" s="18"/>
      <c r="FHG3" s="18"/>
      <c r="FHH3" s="18"/>
      <c r="FHI3" s="18"/>
      <c r="FHJ3" s="18"/>
      <c r="FHK3" s="18"/>
      <c r="FHL3" s="18"/>
      <c r="FHM3" s="18"/>
      <c r="FHN3" s="18"/>
      <c r="FHO3" s="18"/>
      <c r="FHP3" s="18"/>
      <c r="FHQ3" s="18"/>
      <c r="FHR3" s="18"/>
      <c r="FHS3" s="18"/>
      <c r="FHT3" s="18"/>
      <c r="FHU3" s="18"/>
      <c r="FHV3" s="18"/>
      <c r="FHW3" s="18"/>
      <c r="FHX3" s="18"/>
      <c r="FHY3" s="18"/>
      <c r="FHZ3" s="18"/>
      <c r="FIA3" s="18"/>
      <c r="FIB3" s="18"/>
      <c r="FIC3" s="18"/>
      <c r="FID3" s="18"/>
      <c r="FIE3" s="18"/>
      <c r="FIF3" s="18"/>
      <c r="FIG3" s="18"/>
      <c r="FIH3" s="18"/>
      <c r="FII3" s="18"/>
      <c r="FIJ3" s="18"/>
      <c r="FIK3" s="18"/>
      <c r="FIL3" s="18"/>
      <c r="FIM3" s="18"/>
      <c r="FIN3" s="18"/>
      <c r="FIO3" s="18"/>
      <c r="FIP3" s="18"/>
      <c r="FIQ3" s="18"/>
      <c r="FIR3" s="18"/>
      <c r="FIS3" s="18"/>
      <c r="FIT3" s="18"/>
      <c r="FIU3" s="18"/>
      <c r="FIV3" s="18"/>
      <c r="FIW3" s="18"/>
      <c r="FIX3" s="18"/>
      <c r="FIY3" s="18"/>
      <c r="FIZ3" s="18"/>
      <c r="FJA3" s="18"/>
      <c r="FJB3" s="18"/>
      <c r="FJC3" s="18"/>
      <c r="FJD3" s="18"/>
      <c r="FJE3" s="18"/>
      <c r="FJF3" s="18"/>
      <c r="FJG3" s="18"/>
      <c r="FJH3" s="18"/>
      <c r="FJI3" s="18"/>
      <c r="FJJ3" s="18"/>
      <c r="FJK3" s="18"/>
      <c r="FJL3" s="18"/>
      <c r="FJM3" s="18"/>
      <c r="FJN3" s="18"/>
      <c r="FJO3" s="18"/>
      <c r="FJP3" s="18"/>
      <c r="FJQ3" s="18"/>
      <c r="FJR3" s="18"/>
      <c r="FJS3" s="18"/>
      <c r="FJT3" s="18"/>
      <c r="FJU3" s="18"/>
      <c r="FJV3" s="18"/>
      <c r="FJW3" s="18"/>
      <c r="FJX3" s="18"/>
      <c r="FJY3" s="18"/>
      <c r="FJZ3" s="18"/>
      <c r="FKA3" s="18"/>
      <c r="FKB3" s="18"/>
      <c r="FKC3" s="18"/>
      <c r="FKD3" s="18"/>
      <c r="FKE3" s="18"/>
      <c r="FKF3" s="18"/>
      <c r="FKG3" s="18"/>
      <c r="FKH3" s="18"/>
      <c r="FKI3" s="18"/>
      <c r="FKJ3" s="18"/>
      <c r="FKK3" s="18"/>
      <c r="FKL3" s="18"/>
      <c r="FKM3" s="18"/>
      <c r="FKN3" s="18"/>
      <c r="FKO3" s="18"/>
      <c r="FKP3" s="18"/>
      <c r="FKQ3" s="18"/>
      <c r="FKR3" s="18"/>
      <c r="FKS3" s="18"/>
      <c r="FKT3" s="18"/>
      <c r="FKU3" s="18"/>
      <c r="FKV3" s="18"/>
      <c r="FKW3" s="18"/>
      <c r="FKX3" s="18"/>
      <c r="FKY3" s="18"/>
      <c r="FKZ3" s="18"/>
      <c r="FLA3" s="18"/>
      <c r="FLB3" s="18"/>
      <c r="FLC3" s="18"/>
      <c r="FLD3" s="18"/>
      <c r="FLE3" s="18"/>
      <c r="FLF3" s="18"/>
      <c r="FLG3" s="18"/>
      <c r="FLH3" s="18"/>
      <c r="FLI3" s="18"/>
      <c r="FLJ3" s="18"/>
      <c r="FLK3" s="18"/>
      <c r="FLL3" s="18"/>
      <c r="FLM3" s="18"/>
      <c r="FLN3" s="18"/>
      <c r="FLO3" s="18"/>
      <c r="FLP3" s="18"/>
      <c r="FLQ3" s="18"/>
      <c r="FLR3" s="18"/>
      <c r="FLS3" s="18"/>
      <c r="FLT3" s="18"/>
      <c r="FLU3" s="18"/>
      <c r="FLV3" s="18"/>
      <c r="FLW3" s="18"/>
      <c r="FLX3" s="18"/>
      <c r="FLY3" s="18"/>
      <c r="FLZ3" s="18"/>
      <c r="FMA3" s="18"/>
      <c r="FMB3" s="18"/>
      <c r="FMC3" s="18"/>
      <c r="FMD3" s="18"/>
      <c r="FME3" s="18"/>
      <c r="FMF3" s="18"/>
      <c r="FMG3" s="18"/>
      <c r="FMH3" s="18"/>
      <c r="FMI3" s="18"/>
      <c r="FMJ3" s="18"/>
      <c r="FMK3" s="18"/>
      <c r="FML3" s="18"/>
      <c r="FMM3" s="18"/>
      <c r="FMN3" s="18"/>
      <c r="FMO3" s="18"/>
      <c r="FMP3" s="18"/>
      <c r="FMQ3" s="18"/>
      <c r="FMR3" s="18"/>
      <c r="FMS3" s="18"/>
      <c r="FMT3" s="18"/>
      <c r="FMU3" s="18"/>
      <c r="FMV3" s="18"/>
      <c r="FMW3" s="18"/>
      <c r="FMX3" s="18"/>
      <c r="FMY3" s="18"/>
      <c r="FMZ3" s="18"/>
      <c r="FNA3" s="18"/>
      <c r="FNB3" s="18"/>
      <c r="FNC3" s="18"/>
      <c r="FND3" s="18"/>
      <c r="FNE3" s="18"/>
      <c r="FNF3" s="18"/>
      <c r="FNG3" s="18"/>
      <c r="FNH3" s="18"/>
      <c r="FNI3" s="18"/>
      <c r="FNJ3" s="18"/>
      <c r="FNK3" s="18"/>
      <c r="FNL3" s="18"/>
      <c r="FNM3" s="18"/>
      <c r="FNN3" s="18"/>
      <c r="FNO3" s="18"/>
      <c r="FNP3" s="18"/>
      <c r="FNQ3" s="18"/>
      <c r="FNR3" s="18"/>
      <c r="FNS3" s="18"/>
      <c r="FNT3" s="18"/>
      <c r="FNU3" s="18"/>
      <c r="FNV3" s="18"/>
      <c r="FNW3" s="18"/>
      <c r="FNX3" s="18"/>
      <c r="FNY3" s="18"/>
      <c r="FNZ3" s="18"/>
      <c r="FOA3" s="18"/>
      <c r="FOB3" s="18"/>
      <c r="FOC3" s="18"/>
      <c r="FOD3" s="18"/>
      <c r="FOE3" s="18"/>
      <c r="FOF3" s="18"/>
      <c r="FOG3" s="18"/>
      <c r="FOH3" s="18"/>
      <c r="FOI3" s="18"/>
      <c r="FOJ3" s="18"/>
      <c r="FOK3" s="18"/>
      <c r="FOL3" s="18"/>
      <c r="FOM3" s="18"/>
      <c r="FON3" s="18"/>
      <c r="FOO3" s="18"/>
      <c r="FOP3" s="18"/>
      <c r="FOQ3" s="18"/>
      <c r="FOR3" s="18"/>
      <c r="FOS3" s="18"/>
      <c r="FOT3" s="18"/>
      <c r="FOU3" s="18"/>
      <c r="FOV3" s="18"/>
      <c r="FOW3" s="18"/>
      <c r="FOX3" s="18"/>
      <c r="FOY3" s="18"/>
      <c r="FOZ3" s="18"/>
      <c r="FPA3" s="18"/>
      <c r="FPB3" s="18"/>
      <c r="FPC3" s="18"/>
      <c r="FPD3" s="18"/>
      <c r="FPE3" s="18"/>
      <c r="FPF3" s="18"/>
      <c r="FPG3" s="18"/>
      <c r="FPH3" s="18"/>
      <c r="FPI3" s="18"/>
      <c r="FPJ3" s="18"/>
      <c r="FPK3" s="18"/>
      <c r="FPL3" s="18"/>
      <c r="FPM3" s="18"/>
      <c r="FPN3" s="18"/>
      <c r="FPO3" s="18"/>
      <c r="FPP3" s="18"/>
      <c r="FPQ3" s="18"/>
      <c r="FPR3" s="18"/>
      <c r="FPS3" s="18"/>
      <c r="FPT3" s="18"/>
      <c r="FPU3" s="18"/>
      <c r="FPV3" s="18"/>
      <c r="FPW3" s="18"/>
      <c r="FPX3" s="18"/>
      <c r="FPY3" s="18"/>
      <c r="FPZ3" s="18"/>
      <c r="FQA3" s="18"/>
      <c r="FQB3" s="18"/>
      <c r="FQC3" s="18"/>
      <c r="FQD3" s="18"/>
      <c r="FQE3" s="18"/>
      <c r="FQF3" s="18"/>
      <c r="FQG3" s="18"/>
      <c r="FQH3" s="18"/>
      <c r="FQI3" s="18"/>
      <c r="FQJ3" s="18"/>
      <c r="FQK3" s="18"/>
      <c r="FQL3" s="18"/>
      <c r="FQM3" s="18"/>
      <c r="FQN3" s="18"/>
      <c r="FQO3" s="18"/>
      <c r="FQP3" s="18"/>
      <c r="FQQ3" s="18"/>
      <c r="FQR3" s="18"/>
      <c r="FQS3" s="18"/>
      <c r="FQT3" s="18"/>
      <c r="FQU3" s="18"/>
      <c r="FQV3" s="18"/>
      <c r="FQW3" s="18"/>
      <c r="FQX3" s="18"/>
      <c r="FQY3" s="18"/>
      <c r="FQZ3" s="18"/>
      <c r="FRA3" s="18"/>
      <c r="FRB3" s="18"/>
      <c r="FRC3" s="18"/>
      <c r="FRD3" s="18"/>
      <c r="FRE3" s="18"/>
      <c r="FRF3" s="18"/>
      <c r="FRG3" s="18"/>
      <c r="FRH3" s="18"/>
      <c r="FRI3" s="18"/>
      <c r="FRJ3" s="18"/>
      <c r="FRK3" s="18"/>
      <c r="FRL3" s="18"/>
      <c r="FRM3" s="18"/>
      <c r="FRN3" s="18"/>
      <c r="FRO3" s="18"/>
      <c r="FRP3" s="18"/>
      <c r="FRQ3" s="18"/>
      <c r="FRR3" s="18"/>
      <c r="FRS3" s="18"/>
      <c r="FRT3" s="18"/>
      <c r="FRU3" s="18"/>
      <c r="FRV3" s="18"/>
      <c r="FRW3" s="18"/>
      <c r="FRX3" s="18"/>
      <c r="FRY3" s="18"/>
      <c r="FRZ3" s="18"/>
      <c r="FSA3" s="18"/>
      <c r="FSB3" s="18"/>
      <c r="FSC3" s="18"/>
      <c r="FSD3" s="18"/>
      <c r="FSE3" s="18"/>
      <c r="FSF3" s="18"/>
      <c r="FSG3" s="18"/>
      <c r="FSH3" s="18"/>
      <c r="FSI3" s="18"/>
      <c r="FSJ3" s="18"/>
      <c r="FSK3" s="18"/>
      <c r="FSL3" s="18"/>
      <c r="FSM3" s="18"/>
      <c r="FSN3" s="18"/>
      <c r="FSO3" s="18"/>
      <c r="FSP3" s="18"/>
      <c r="FSQ3" s="18"/>
      <c r="FSR3" s="18"/>
      <c r="FSS3" s="18"/>
      <c r="FST3" s="18"/>
      <c r="FSU3" s="18"/>
      <c r="FSV3" s="18"/>
      <c r="FSW3" s="18"/>
      <c r="FSX3" s="18"/>
      <c r="FSY3" s="18"/>
      <c r="FSZ3" s="18"/>
      <c r="FTA3" s="18"/>
      <c r="FTB3" s="18"/>
      <c r="FTC3" s="18"/>
      <c r="FTD3" s="18"/>
      <c r="FTE3" s="18"/>
      <c r="FTF3" s="18"/>
      <c r="FTG3" s="18"/>
      <c r="FTH3" s="18"/>
      <c r="FTI3" s="18"/>
      <c r="FTJ3" s="18"/>
      <c r="FTK3" s="18"/>
      <c r="FTL3" s="18"/>
      <c r="FTM3" s="18"/>
      <c r="FTN3" s="18"/>
      <c r="FTO3" s="18"/>
      <c r="FTP3" s="18"/>
      <c r="FTQ3" s="18"/>
      <c r="FTR3" s="18"/>
      <c r="FTS3" s="18"/>
      <c r="FTT3" s="18"/>
      <c r="FTU3" s="18"/>
      <c r="FTV3" s="18"/>
      <c r="FTW3" s="18"/>
      <c r="FTX3" s="18"/>
      <c r="FTY3" s="18"/>
      <c r="FTZ3" s="18"/>
      <c r="FUA3" s="18"/>
      <c r="FUB3" s="18"/>
      <c r="FUC3" s="18"/>
      <c r="FUD3" s="18"/>
      <c r="FUE3" s="18"/>
      <c r="FUF3" s="18"/>
      <c r="FUG3" s="18"/>
      <c r="FUH3" s="18"/>
      <c r="FUI3" s="18"/>
      <c r="FUJ3" s="18"/>
      <c r="FUK3" s="18"/>
      <c r="FUL3" s="18"/>
      <c r="FUM3" s="18"/>
      <c r="FUN3" s="18"/>
      <c r="FUO3" s="18"/>
      <c r="FUP3" s="18"/>
      <c r="FUQ3" s="18"/>
      <c r="FUR3" s="18"/>
      <c r="FUS3" s="18"/>
      <c r="FUT3" s="18"/>
      <c r="FUU3" s="18"/>
      <c r="FUV3" s="18"/>
      <c r="FUW3" s="18"/>
      <c r="FUX3" s="18"/>
      <c r="FUY3" s="18"/>
      <c r="FUZ3" s="18"/>
      <c r="FVA3" s="18"/>
      <c r="FVB3" s="18"/>
      <c r="FVC3" s="18"/>
      <c r="FVD3" s="18"/>
      <c r="FVE3" s="18"/>
      <c r="FVF3" s="18"/>
      <c r="FVG3" s="18"/>
      <c r="FVH3" s="18"/>
      <c r="FVI3" s="18"/>
      <c r="FVJ3" s="18"/>
      <c r="FVK3" s="18"/>
      <c r="FVL3" s="18"/>
      <c r="FVM3" s="18"/>
      <c r="FVN3" s="18"/>
      <c r="FVO3" s="18"/>
      <c r="FVP3" s="18"/>
      <c r="FVQ3" s="18"/>
      <c r="FVR3" s="18"/>
      <c r="FVS3" s="18"/>
      <c r="FVT3" s="18"/>
      <c r="FVU3" s="18"/>
      <c r="FVV3" s="18"/>
      <c r="FVW3" s="18"/>
      <c r="FVX3" s="18"/>
      <c r="FVY3" s="18"/>
      <c r="FVZ3" s="18"/>
      <c r="FWA3" s="18"/>
      <c r="FWB3" s="18"/>
      <c r="FWC3" s="18"/>
      <c r="FWD3" s="18"/>
      <c r="FWE3" s="18"/>
      <c r="FWF3" s="18"/>
      <c r="FWG3" s="18"/>
      <c r="FWH3" s="18"/>
      <c r="FWI3" s="18"/>
      <c r="FWJ3" s="18"/>
      <c r="FWK3" s="18"/>
      <c r="FWL3" s="18"/>
      <c r="FWM3" s="18"/>
      <c r="FWN3" s="18"/>
      <c r="FWO3" s="18"/>
      <c r="FWP3" s="18"/>
      <c r="FWQ3" s="18"/>
      <c r="FWR3" s="18"/>
      <c r="FWS3" s="18"/>
      <c r="FWT3" s="18"/>
      <c r="FWU3" s="18"/>
      <c r="FWV3" s="18"/>
      <c r="FWW3" s="18"/>
      <c r="FWX3" s="18"/>
      <c r="FWY3" s="18"/>
      <c r="FWZ3" s="18"/>
      <c r="FXA3" s="18"/>
      <c r="FXB3" s="18"/>
      <c r="FXC3" s="18"/>
      <c r="FXD3" s="18"/>
      <c r="FXE3" s="18"/>
      <c r="FXF3" s="18"/>
      <c r="FXG3" s="18"/>
      <c r="FXH3" s="18"/>
      <c r="FXI3" s="18"/>
      <c r="FXJ3" s="18"/>
      <c r="FXK3" s="18"/>
      <c r="FXL3" s="18"/>
      <c r="FXM3" s="18"/>
      <c r="FXN3" s="18"/>
      <c r="FXO3" s="18"/>
      <c r="FXP3" s="18"/>
      <c r="FXQ3" s="18"/>
      <c r="FXR3" s="18"/>
      <c r="FXS3" s="18"/>
      <c r="FXT3" s="18"/>
      <c r="FXU3" s="18"/>
      <c r="FXV3" s="18"/>
      <c r="FXW3" s="18"/>
      <c r="FXX3" s="18"/>
      <c r="FXY3" s="18"/>
      <c r="FXZ3" s="18"/>
      <c r="FYA3" s="18"/>
      <c r="FYB3" s="18"/>
      <c r="FYC3" s="18"/>
      <c r="FYD3" s="18"/>
      <c r="FYE3" s="18"/>
      <c r="FYF3" s="18"/>
      <c r="FYG3" s="18"/>
      <c r="FYH3" s="18"/>
      <c r="FYI3" s="18"/>
      <c r="FYJ3" s="18"/>
      <c r="FYK3" s="18"/>
      <c r="FYL3" s="18"/>
      <c r="FYM3" s="18"/>
      <c r="FYN3" s="18"/>
      <c r="FYO3" s="18"/>
      <c r="FYP3" s="18"/>
      <c r="FYQ3" s="18"/>
      <c r="FYR3" s="18"/>
      <c r="FYS3" s="18"/>
      <c r="FYT3" s="18"/>
      <c r="FYU3" s="18"/>
      <c r="FYV3" s="18"/>
      <c r="FYW3" s="18"/>
      <c r="FYX3" s="18"/>
      <c r="FYY3" s="18"/>
      <c r="FYZ3" s="18"/>
      <c r="FZA3" s="18"/>
      <c r="FZB3" s="18"/>
      <c r="FZC3" s="18"/>
      <c r="FZD3" s="18"/>
      <c r="FZE3" s="18"/>
      <c r="FZF3" s="18"/>
      <c r="FZG3" s="18"/>
      <c r="FZH3" s="18"/>
      <c r="FZI3" s="18"/>
      <c r="FZJ3" s="18"/>
      <c r="FZK3" s="18"/>
      <c r="FZL3" s="18"/>
      <c r="FZM3" s="18"/>
      <c r="FZN3" s="18"/>
      <c r="FZO3" s="18"/>
      <c r="FZP3" s="18"/>
      <c r="FZQ3" s="18"/>
      <c r="FZR3" s="18"/>
      <c r="FZS3" s="18"/>
      <c r="FZT3" s="18"/>
      <c r="FZU3" s="18"/>
      <c r="FZV3" s="18"/>
      <c r="FZW3" s="18"/>
      <c r="FZX3" s="18"/>
      <c r="FZY3" s="18"/>
      <c r="FZZ3" s="18"/>
      <c r="GAA3" s="18"/>
      <c r="GAB3" s="18"/>
      <c r="GAC3" s="18"/>
      <c r="GAD3" s="18"/>
      <c r="GAE3" s="18"/>
      <c r="GAF3" s="18"/>
      <c r="GAG3" s="18"/>
      <c r="GAH3" s="18"/>
      <c r="GAI3" s="18"/>
      <c r="GAJ3" s="18"/>
      <c r="GAK3" s="18"/>
      <c r="GAL3" s="18"/>
      <c r="GAM3" s="18"/>
      <c r="GAN3" s="18"/>
      <c r="GAO3" s="18"/>
      <c r="GAP3" s="18"/>
      <c r="GAQ3" s="18"/>
      <c r="GAR3" s="18"/>
      <c r="GAS3" s="18"/>
      <c r="GAT3" s="18"/>
      <c r="GAU3" s="18"/>
      <c r="GAV3" s="18"/>
      <c r="GAW3" s="18"/>
      <c r="GAX3" s="18"/>
      <c r="GAY3" s="18"/>
      <c r="GAZ3" s="18"/>
      <c r="GBA3" s="18"/>
      <c r="GBB3" s="18"/>
      <c r="GBC3" s="18"/>
      <c r="GBD3" s="18"/>
      <c r="GBE3" s="18"/>
      <c r="GBF3" s="18"/>
      <c r="GBG3" s="18"/>
      <c r="GBH3" s="18"/>
      <c r="GBI3" s="18"/>
      <c r="GBJ3" s="18"/>
      <c r="GBK3" s="18"/>
      <c r="GBL3" s="18"/>
      <c r="GBM3" s="18"/>
      <c r="GBN3" s="18"/>
      <c r="GBO3" s="18"/>
      <c r="GBP3" s="18"/>
      <c r="GBQ3" s="18"/>
      <c r="GBR3" s="18"/>
      <c r="GBS3" s="18"/>
      <c r="GBT3" s="18"/>
      <c r="GBU3" s="18"/>
      <c r="GBV3" s="18"/>
      <c r="GBW3" s="18"/>
      <c r="GBX3" s="18"/>
      <c r="GBY3" s="18"/>
      <c r="GBZ3" s="18"/>
      <c r="GCA3" s="18"/>
      <c r="GCB3" s="18"/>
      <c r="GCC3" s="18"/>
      <c r="GCD3" s="18"/>
      <c r="GCE3" s="18"/>
      <c r="GCF3" s="18"/>
      <c r="GCG3" s="18"/>
      <c r="GCH3" s="18"/>
      <c r="GCI3" s="18"/>
      <c r="GCJ3" s="18"/>
      <c r="GCK3" s="18"/>
      <c r="GCL3" s="18"/>
      <c r="GCM3" s="18"/>
      <c r="GCN3" s="18"/>
      <c r="GCO3" s="18"/>
      <c r="GCP3" s="18"/>
      <c r="GCQ3" s="18"/>
      <c r="GCR3" s="18"/>
      <c r="GCS3" s="18"/>
      <c r="GCT3" s="18"/>
      <c r="GCU3" s="18"/>
      <c r="GCV3" s="18"/>
      <c r="GCW3" s="18"/>
      <c r="GCX3" s="18"/>
      <c r="GCY3" s="18"/>
      <c r="GCZ3" s="18"/>
      <c r="GDA3" s="18"/>
      <c r="GDB3" s="18"/>
      <c r="GDC3" s="18"/>
      <c r="GDD3" s="18"/>
      <c r="GDE3" s="18"/>
      <c r="GDF3" s="18"/>
      <c r="GDG3" s="18"/>
      <c r="GDH3" s="18"/>
      <c r="GDI3" s="18"/>
      <c r="GDJ3" s="18"/>
      <c r="GDK3" s="18"/>
      <c r="GDL3" s="18"/>
      <c r="GDM3" s="18"/>
      <c r="GDN3" s="18"/>
      <c r="GDO3" s="18"/>
      <c r="GDP3" s="18"/>
      <c r="GDQ3" s="18"/>
      <c r="GDR3" s="18"/>
      <c r="GDS3" s="18"/>
      <c r="GDT3" s="18"/>
      <c r="GDU3" s="18"/>
      <c r="GDV3" s="18"/>
      <c r="GDW3" s="18"/>
      <c r="GDX3" s="18"/>
      <c r="GDY3" s="18"/>
      <c r="GDZ3" s="18"/>
      <c r="GEA3" s="18"/>
      <c r="GEB3" s="18"/>
      <c r="GEC3" s="18"/>
      <c r="GED3" s="18"/>
      <c r="GEE3" s="18"/>
      <c r="GEF3" s="18"/>
      <c r="GEG3" s="18"/>
      <c r="GEH3" s="18"/>
      <c r="GEI3" s="18"/>
      <c r="GEJ3" s="18"/>
      <c r="GEK3" s="18"/>
      <c r="GEL3" s="18"/>
      <c r="GEM3" s="18"/>
      <c r="GEN3" s="18"/>
      <c r="GEO3" s="18"/>
      <c r="GEP3" s="18"/>
      <c r="GEQ3" s="18"/>
      <c r="GER3" s="18"/>
      <c r="GES3" s="18"/>
      <c r="GET3" s="18"/>
      <c r="GEU3" s="18"/>
      <c r="GEV3" s="18"/>
      <c r="GEW3" s="18"/>
      <c r="GEX3" s="18"/>
      <c r="GEY3" s="18"/>
      <c r="GEZ3" s="18"/>
      <c r="GFA3" s="18"/>
      <c r="GFB3" s="18"/>
      <c r="GFC3" s="18"/>
      <c r="GFD3" s="18"/>
      <c r="GFE3" s="18"/>
      <c r="GFF3" s="18"/>
      <c r="GFG3" s="18"/>
      <c r="GFH3" s="18"/>
      <c r="GFI3" s="18"/>
      <c r="GFJ3" s="18"/>
      <c r="GFK3" s="18"/>
      <c r="GFL3" s="18"/>
      <c r="GFM3" s="18"/>
      <c r="GFN3" s="18"/>
      <c r="GFO3" s="18"/>
      <c r="GFP3" s="18"/>
      <c r="GFQ3" s="18"/>
      <c r="GFR3" s="18"/>
      <c r="GFS3" s="18"/>
      <c r="GFT3" s="18"/>
      <c r="GFU3" s="18"/>
      <c r="GFV3" s="18"/>
      <c r="GFW3" s="18"/>
      <c r="GFX3" s="18"/>
      <c r="GFY3" s="18"/>
      <c r="GFZ3" s="18"/>
      <c r="GGA3" s="18"/>
      <c r="GGB3" s="18"/>
      <c r="GGC3" s="18"/>
      <c r="GGD3" s="18"/>
      <c r="GGE3" s="18"/>
      <c r="GGF3" s="18"/>
      <c r="GGG3" s="18"/>
      <c r="GGH3" s="18"/>
      <c r="GGI3" s="18"/>
      <c r="GGJ3" s="18"/>
      <c r="GGK3" s="18"/>
      <c r="GGL3" s="18"/>
      <c r="GGM3" s="18"/>
      <c r="GGN3" s="18"/>
      <c r="GGO3" s="18"/>
      <c r="GGP3" s="18"/>
      <c r="GGQ3" s="18"/>
      <c r="GGR3" s="18"/>
      <c r="GGS3" s="18"/>
      <c r="GGT3" s="18"/>
      <c r="GGU3" s="18"/>
      <c r="GGV3" s="18"/>
      <c r="GGW3" s="18"/>
      <c r="GGX3" s="18"/>
      <c r="GGY3" s="18"/>
      <c r="GGZ3" s="18"/>
      <c r="GHA3" s="18"/>
      <c r="GHB3" s="18"/>
      <c r="GHC3" s="18"/>
      <c r="GHD3" s="18"/>
      <c r="GHE3" s="18"/>
      <c r="GHF3" s="18"/>
      <c r="GHG3" s="18"/>
      <c r="GHH3" s="18"/>
      <c r="GHI3" s="18"/>
      <c r="GHJ3" s="18"/>
      <c r="GHK3" s="18"/>
      <c r="GHL3" s="18"/>
      <c r="GHM3" s="18"/>
      <c r="GHN3" s="18"/>
      <c r="GHO3" s="18"/>
      <c r="GHP3" s="18"/>
      <c r="GHQ3" s="18"/>
      <c r="GHR3" s="18"/>
      <c r="GHS3" s="18"/>
      <c r="GHT3" s="18"/>
      <c r="GHU3" s="18"/>
      <c r="GHV3" s="18"/>
      <c r="GHW3" s="18"/>
      <c r="GHX3" s="18"/>
      <c r="GHY3" s="18"/>
      <c r="GHZ3" s="18"/>
      <c r="GIA3" s="18"/>
      <c r="GIB3" s="18"/>
      <c r="GIC3" s="18"/>
      <c r="GID3" s="18"/>
      <c r="GIE3" s="18"/>
      <c r="GIF3" s="18"/>
      <c r="GIG3" s="18"/>
      <c r="GIH3" s="18"/>
      <c r="GII3" s="18"/>
      <c r="GIJ3" s="18"/>
      <c r="GIK3" s="18"/>
      <c r="GIL3" s="18"/>
      <c r="GIM3" s="18"/>
      <c r="GIN3" s="18"/>
      <c r="GIO3" s="18"/>
      <c r="GIP3" s="18"/>
      <c r="GIQ3" s="18"/>
      <c r="GIR3" s="18"/>
      <c r="GIS3" s="18"/>
      <c r="GIT3" s="18"/>
      <c r="GIU3" s="18"/>
      <c r="GIV3" s="18"/>
      <c r="GIW3" s="18"/>
      <c r="GIX3" s="18"/>
      <c r="GIY3" s="18"/>
      <c r="GIZ3" s="18"/>
      <c r="GJA3" s="18"/>
      <c r="GJB3" s="18"/>
      <c r="GJC3" s="18"/>
      <c r="GJD3" s="18"/>
      <c r="GJE3" s="18"/>
      <c r="GJF3" s="18"/>
      <c r="GJG3" s="18"/>
      <c r="GJH3" s="18"/>
      <c r="GJI3" s="18"/>
      <c r="GJJ3" s="18"/>
      <c r="GJK3" s="18"/>
      <c r="GJL3" s="18"/>
      <c r="GJM3" s="18"/>
      <c r="GJN3" s="18"/>
      <c r="GJO3" s="18"/>
      <c r="GJP3" s="18"/>
      <c r="GJQ3" s="18"/>
      <c r="GJR3" s="18"/>
      <c r="GJS3" s="18"/>
      <c r="GJT3" s="18"/>
      <c r="GJU3" s="18"/>
      <c r="GJV3" s="18"/>
      <c r="GJW3" s="18"/>
      <c r="GJX3" s="18"/>
      <c r="GJY3" s="18"/>
      <c r="GJZ3" s="18"/>
      <c r="GKA3" s="18"/>
      <c r="GKB3" s="18"/>
      <c r="GKC3" s="18"/>
      <c r="GKD3" s="18"/>
      <c r="GKE3" s="18"/>
      <c r="GKF3" s="18"/>
      <c r="GKG3" s="18"/>
      <c r="GKH3" s="18"/>
      <c r="GKI3" s="18"/>
      <c r="GKJ3" s="18"/>
      <c r="GKK3" s="18"/>
      <c r="GKL3" s="18"/>
      <c r="GKM3" s="18"/>
      <c r="GKN3" s="18"/>
      <c r="GKO3" s="18"/>
      <c r="GKP3" s="18"/>
      <c r="GKQ3" s="18"/>
      <c r="GKR3" s="18"/>
      <c r="GKS3" s="18"/>
      <c r="GKT3" s="18"/>
      <c r="GKU3" s="18"/>
      <c r="GKV3" s="18"/>
      <c r="GKW3" s="18"/>
      <c r="GKX3" s="18"/>
      <c r="GKY3" s="18"/>
      <c r="GKZ3" s="18"/>
      <c r="GLA3" s="18"/>
      <c r="GLB3" s="18"/>
      <c r="GLC3" s="18"/>
      <c r="GLD3" s="18"/>
      <c r="GLE3" s="18"/>
      <c r="GLF3" s="18"/>
      <c r="GLG3" s="18"/>
      <c r="GLH3" s="18"/>
      <c r="GLI3" s="18"/>
      <c r="GLJ3" s="18"/>
      <c r="GLK3" s="18"/>
      <c r="GLL3" s="18"/>
      <c r="GLM3" s="18"/>
      <c r="GLN3" s="18"/>
      <c r="GLO3" s="18"/>
      <c r="GLP3" s="18"/>
      <c r="GLQ3" s="18"/>
      <c r="GLR3" s="18"/>
      <c r="GLS3" s="18"/>
      <c r="GLT3" s="18"/>
      <c r="GLU3" s="18"/>
      <c r="GLV3" s="18"/>
      <c r="GLW3" s="18"/>
      <c r="GLX3" s="18"/>
      <c r="GLY3" s="18"/>
      <c r="GLZ3" s="18"/>
      <c r="GMA3" s="18"/>
      <c r="GMB3" s="18"/>
      <c r="GMC3" s="18"/>
      <c r="GMD3" s="18"/>
      <c r="GME3" s="18"/>
      <c r="GMF3" s="18"/>
      <c r="GMG3" s="18"/>
      <c r="GMH3" s="18"/>
      <c r="GMI3" s="18"/>
      <c r="GMJ3" s="18"/>
      <c r="GMK3" s="18"/>
      <c r="GML3" s="18"/>
      <c r="GMM3" s="18"/>
      <c r="GMN3" s="18"/>
      <c r="GMO3" s="18"/>
      <c r="GMP3" s="18"/>
      <c r="GMQ3" s="18"/>
      <c r="GMR3" s="18"/>
      <c r="GMS3" s="18"/>
      <c r="GMT3" s="18"/>
      <c r="GMU3" s="18"/>
      <c r="GMV3" s="18"/>
      <c r="GMW3" s="18"/>
      <c r="GMX3" s="18"/>
      <c r="GMY3" s="18"/>
      <c r="GMZ3" s="18"/>
      <c r="GNA3" s="18"/>
      <c r="GNB3" s="18"/>
      <c r="GNC3" s="18"/>
      <c r="GND3" s="18"/>
      <c r="GNE3" s="18"/>
      <c r="GNF3" s="18"/>
      <c r="GNG3" s="18"/>
      <c r="GNH3" s="18"/>
      <c r="GNI3" s="18"/>
      <c r="GNJ3" s="18"/>
      <c r="GNK3" s="18"/>
      <c r="GNL3" s="18"/>
      <c r="GNM3" s="18"/>
      <c r="GNN3" s="18"/>
      <c r="GNO3" s="18"/>
      <c r="GNP3" s="18"/>
      <c r="GNQ3" s="18"/>
      <c r="GNR3" s="18"/>
      <c r="GNS3" s="18"/>
      <c r="GNT3" s="18"/>
      <c r="GNU3" s="18"/>
      <c r="GNV3" s="18"/>
      <c r="GNW3" s="18"/>
      <c r="GNX3" s="18"/>
      <c r="GNY3" s="18"/>
      <c r="GNZ3" s="18"/>
      <c r="GOA3" s="18"/>
      <c r="GOB3" s="18"/>
      <c r="GOC3" s="18"/>
      <c r="GOD3" s="18"/>
      <c r="GOE3" s="18"/>
      <c r="GOF3" s="18"/>
      <c r="GOG3" s="18"/>
      <c r="GOH3" s="18"/>
      <c r="GOI3" s="18"/>
      <c r="GOJ3" s="18"/>
      <c r="GOK3" s="18"/>
      <c r="GOL3" s="18"/>
      <c r="GOM3" s="18"/>
      <c r="GON3" s="18"/>
      <c r="GOO3" s="18"/>
      <c r="GOP3" s="18"/>
      <c r="GOQ3" s="18"/>
      <c r="GOR3" s="18"/>
      <c r="GOS3" s="18"/>
      <c r="GOT3" s="18"/>
      <c r="GOU3" s="18"/>
      <c r="GOV3" s="18"/>
      <c r="GOW3" s="18"/>
      <c r="GOX3" s="18"/>
      <c r="GOY3" s="18"/>
      <c r="GOZ3" s="18"/>
      <c r="GPA3" s="18"/>
      <c r="GPB3" s="18"/>
      <c r="GPC3" s="18"/>
      <c r="GPD3" s="18"/>
      <c r="GPE3" s="18"/>
      <c r="GPF3" s="18"/>
      <c r="GPG3" s="18"/>
      <c r="GPH3" s="18"/>
      <c r="GPI3" s="18"/>
      <c r="GPJ3" s="18"/>
      <c r="GPK3" s="18"/>
      <c r="GPL3" s="18"/>
      <c r="GPM3" s="18"/>
      <c r="GPN3" s="18"/>
      <c r="GPO3" s="18"/>
      <c r="GPP3" s="18"/>
      <c r="GPQ3" s="18"/>
      <c r="GPR3" s="18"/>
      <c r="GPS3" s="18"/>
      <c r="GPT3" s="18"/>
      <c r="GPU3" s="18"/>
      <c r="GPV3" s="18"/>
      <c r="GPW3" s="18"/>
      <c r="GPX3" s="18"/>
      <c r="GPY3" s="18"/>
      <c r="GPZ3" s="18"/>
      <c r="GQA3" s="18"/>
      <c r="GQB3" s="18"/>
      <c r="GQC3" s="18"/>
      <c r="GQD3" s="18"/>
      <c r="GQE3" s="18"/>
      <c r="GQF3" s="18"/>
      <c r="GQG3" s="18"/>
      <c r="GQH3" s="18"/>
      <c r="GQI3" s="18"/>
      <c r="GQJ3" s="18"/>
      <c r="GQK3" s="18"/>
      <c r="GQL3" s="18"/>
      <c r="GQM3" s="18"/>
      <c r="GQN3" s="18"/>
      <c r="GQO3" s="18"/>
      <c r="GQP3" s="18"/>
      <c r="GQQ3" s="18"/>
      <c r="GQR3" s="18"/>
      <c r="GQS3" s="18"/>
      <c r="GQT3" s="18"/>
      <c r="GQU3" s="18"/>
      <c r="GQV3" s="18"/>
      <c r="GQW3" s="18"/>
      <c r="GQX3" s="18"/>
      <c r="GQY3" s="18"/>
      <c r="GQZ3" s="18"/>
      <c r="GRA3" s="18"/>
      <c r="GRB3" s="18"/>
      <c r="GRC3" s="18"/>
      <c r="GRD3" s="18"/>
      <c r="GRE3" s="18"/>
      <c r="GRF3" s="18"/>
      <c r="GRG3" s="18"/>
      <c r="GRH3" s="18"/>
      <c r="GRI3" s="18"/>
      <c r="GRJ3" s="18"/>
      <c r="GRK3" s="18"/>
      <c r="GRL3" s="18"/>
      <c r="GRM3" s="18"/>
      <c r="GRN3" s="18"/>
      <c r="GRO3" s="18"/>
      <c r="GRP3" s="18"/>
      <c r="GRQ3" s="18"/>
      <c r="GRR3" s="18"/>
      <c r="GRS3" s="18"/>
      <c r="GRT3" s="18"/>
      <c r="GRU3" s="18"/>
      <c r="GRV3" s="18"/>
      <c r="GRW3" s="18"/>
      <c r="GRX3" s="18"/>
      <c r="GRY3" s="18"/>
      <c r="GRZ3" s="18"/>
      <c r="GSA3" s="18"/>
      <c r="GSB3" s="18"/>
      <c r="GSC3" s="18"/>
      <c r="GSD3" s="18"/>
      <c r="GSE3" s="18"/>
      <c r="GSF3" s="18"/>
      <c r="GSG3" s="18"/>
      <c r="GSH3" s="18"/>
      <c r="GSI3" s="18"/>
      <c r="GSJ3" s="18"/>
      <c r="GSK3" s="18"/>
      <c r="GSL3" s="18"/>
      <c r="GSM3" s="18"/>
      <c r="GSN3" s="18"/>
      <c r="GSO3" s="18"/>
      <c r="GSP3" s="18"/>
      <c r="GSQ3" s="18"/>
      <c r="GSR3" s="18"/>
      <c r="GSS3" s="18"/>
      <c r="GST3" s="18"/>
      <c r="GSU3" s="18"/>
      <c r="GSV3" s="18"/>
      <c r="GSW3" s="18"/>
      <c r="GSX3" s="18"/>
      <c r="GSY3" s="18"/>
      <c r="GSZ3" s="18"/>
      <c r="GTA3" s="18"/>
      <c r="GTB3" s="18"/>
      <c r="GTC3" s="18"/>
      <c r="GTD3" s="18"/>
      <c r="GTE3" s="18"/>
      <c r="GTF3" s="18"/>
      <c r="GTG3" s="18"/>
      <c r="GTH3" s="18"/>
      <c r="GTI3" s="18"/>
      <c r="GTJ3" s="18"/>
      <c r="GTK3" s="18"/>
      <c r="GTL3" s="18"/>
      <c r="GTM3" s="18"/>
      <c r="GTN3" s="18"/>
      <c r="GTO3" s="18"/>
      <c r="GTP3" s="18"/>
      <c r="GTQ3" s="18"/>
      <c r="GTR3" s="18"/>
      <c r="GTS3" s="18"/>
      <c r="GTT3" s="18"/>
      <c r="GTU3" s="18"/>
      <c r="GTV3" s="18"/>
      <c r="GTW3" s="18"/>
      <c r="GTX3" s="18"/>
      <c r="GTY3" s="18"/>
      <c r="GTZ3" s="18"/>
      <c r="GUA3" s="18"/>
      <c r="GUB3" s="18"/>
      <c r="GUC3" s="18"/>
      <c r="GUD3" s="18"/>
      <c r="GUE3" s="18"/>
      <c r="GUF3" s="18"/>
      <c r="GUG3" s="18"/>
      <c r="GUH3" s="18"/>
      <c r="GUI3" s="18"/>
      <c r="GUJ3" s="18"/>
      <c r="GUK3" s="18"/>
      <c r="GUL3" s="18"/>
      <c r="GUM3" s="18"/>
      <c r="GUN3" s="18"/>
      <c r="GUO3" s="18"/>
      <c r="GUP3" s="18"/>
      <c r="GUQ3" s="18"/>
      <c r="GUR3" s="18"/>
      <c r="GUS3" s="18"/>
      <c r="GUT3" s="18"/>
      <c r="GUU3" s="18"/>
      <c r="GUV3" s="18"/>
      <c r="GUW3" s="18"/>
      <c r="GUX3" s="18"/>
      <c r="GUY3" s="18"/>
      <c r="GUZ3" s="18"/>
      <c r="GVA3" s="18"/>
      <c r="GVB3" s="18"/>
      <c r="GVC3" s="18"/>
      <c r="GVD3" s="18"/>
      <c r="GVE3" s="18"/>
      <c r="GVF3" s="18"/>
      <c r="GVG3" s="18"/>
      <c r="GVH3" s="18"/>
      <c r="GVI3" s="18"/>
      <c r="GVJ3" s="18"/>
      <c r="GVK3" s="18"/>
      <c r="GVL3" s="18"/>
      <c r="GVM3" s="18"/>
      <c r="GVN3" s="18"/>
      <c r="GVO3" s="18"/>
      <c r="GVP3" s="18"/>
      <c r="GVQ3" s="18"/>
      <c r="GVR3" s="18"/>
      <c r="GVS3" s="18"/>
      <c r="GVT3" s="18"/>
      <c r="GVU3" s="18"/>
      <c r="GVV3" s="18"/>
      <c r="GVW3" s="18"/>
      <c r="GVX3" s="18"/>
      <c r="GVY3" s="18"/>
      <c r="GVZ3" s="18"/>
      <c r="GWA3" s="18"/>
      <c r="GWB3" s="18"/>
      <c r="GWC3" s="18"/>
      <c r="GWD3" s="18"/>
      <c r="GWE3" s="18"/>
      <c r="GWF3" s="18"/>
      <c r="GWG3" s="18"/>
      <c r="GWH3" s="18"/>
      <c r="GWI3" s="18"/>
      <c r="GWJ3" s="18"/>
      <c r="GWK3" s="18"/>
      <c r="GWL3" s="18"/>
      <c r="GWM3" s="18"/>
      <c r="GWN3" s="18"/>
      <c r="GWO3" s="18"/>
      <c r="GWP3" s="18"/>
      <c r="GWQ3" s="18"/>
      <c r="GWR3" s="18"/>
      <c r="GWS3" s="18"/>
      <c r="GWT3" s="18"/>
      <c r="GWU3" s="18"/>
      <c r="GWV3" s="18"/>
      <c r="GWW3" s="18"/>
      <c r="GWX3" s="18"/>
      <c r="GWY3" s="18"/>
      <c r="GWZ3" s="18"/>
      <c r="GXA3" s="18"/>
      <c r="GXB3" s="18"/>
      <c r="GXC3" s="18"/>
      <c r="GXD3" s="18"/>
      <c r="GXE3" s="18"/>
      <c r="GXF3" s="18"/>
      <c r="GXG3" s="18"/>
      <c r="GXH3" s="18"/>
      <c r="GXI3" s="18"/>
      <c r="GXJ3" s="18"/>
      <c r="GXK3" s="18"/>
      <c r="GXL3" s="18"/>
      <c r="GXM3" s="18"/>
      <c r="GXN3" s="18"/>
      <c r="GXO3" s="18"/>
      <c r="GXP3" s="18"/>
      <c r="GXQ3" s="18"/>
      <c r="GXR3" s="18"/>
      <c r="GXS3" s="18"/>
      <c r="GXT3" s="18"/>
      <c r="GXU3" s="18"/>
      <c r="GXV3" s="18"/>
      <c r="GXW3" s="18"/>
      <c r="GXX3" s="18"/>
      <c r="GXY3" s="18"/>
      <c r="GXZ3" s="18"/>
      <c r="GYA3" s="18"/>
      <c r="GYB3" s="18"/>
      <c r="GYC3" s="18"/>
      <c r="GYD3" s="18"/>
      <c r="GYE3" s="18"/>
      <c r="GYF3" s="18"/>
      <c r="GYG3" s="18"/>
      <c r="GYH3" s="18"/>
      <c r="GYI3" s="18"/>
      <c r="GYJ3" s="18"/>
      <c r="GYK3" s="18"/>
      <c r="GYL3" s="18"/>
      <c r="GYM3" s="18"/>
      <c r="GYN3" s="18"/>
      <c r="GYO3" s="18"/>
      <c r="GYP3" s="18"/>
      <c r="GYQ3" s="18"/>
      <c r="GYR3" s="18"/>
      <c r="GYS3" s="18"/>
      <c r="GYT3" s="18"/>
      <c r="GYU3" s="18"/>
      <c r="GYV3" s="18"/>
      <c r="GYW3" s="18"/>
      <c r="GYX3" s="18"/>
      <c r="GYY3" s="18"/>
      <c r="GYZ3" s="18"/>
      <c r="GZA3" s="18"/>
      <c r="GZB3" s="18"/>
      <c r="GZC3" s="18"/>
      <c r="GZD3" s="18"/>
      <c r="GZE3" s="18"/>
      <c r="GZF3" s="18"/>
      <c r="GZG3" s="18"/>
      <c r="GZH3" s="18"/>
      <c r="GZI3" s="18"/>
      <c r="GZJ3" s="18"/>
      <c r="GZK3" s="18"/>
      <c r="GZL3" s="18"/>
      <c r="GZM3" s="18"/>
      <c r="GZN3" s="18"/>
      <c r="GZO3" s="18"/>
      <c r="GZP3" s="18"/>
      <c r="GZQ3" s="18"/>
      <c r="GZR3" s="18"/>
      <c r="GZS3" s="18"/>
      <c r="GZT3" s="18"/>
      <c r="GZU3" s="18"/>
      <c r="GZV3" s="18"/>
      <c r="GZW3" s="18"/>
      <c r="GZX3" s="18"/>
      <c r="GZY3" s="18"/>
      <c r="GZZ3" s="18"/>
      <c r="HAA3" s="18"/>
      <c r="HAB3" s="18"/>
      <c r="HAC3" s="18"/>
      <c r="HAD3" s="18"/>
      <c r="HAE3" s="18"/>
      <c r="HAF3" s="18"/>
      <c r="HAG3" s="18"/>
      <c r="HAH3" s="18"/>
      <c r="HAI3" s="18"/>
      <c r="HAJ3" s="18"/>
      <c r="HAK3" s="18"/>
      <c r="HAL3" s="18"/>
      <c r="HAM3" s="18"/>
      <c r="HAN3" s="18"/>
      <c r="HAO3" s="18"/>
      <c r="HAP3" s="18"/>
      <c r="HAQ3" s="18"/>
      <c r="HAR3" s="18"/>
      <c r="HAS3" s="18"/>
      <c r="HAT3" s="18"/>
      <c r="HAU3" s="18"/>
      <c r="HAV3" s="18"/>
      <c r="HAW3" s="18"/>
      <c r="HAX3" s="18"/>
      <c r="HAY3" s="18"/>
      <c r="HAZ3" s="18"/>
      <c r="HBA3" s="18"/>
      <c r="HBB3" s="18"/>
      <c r="HBC3" s="18"/>
      <c r="HBD3" s="18"/>
      <c r="HBE3" s="18"/>
      <c r="HBF3" s="18"/>
      <c r="HBG3" s="18"/>
      <c r="HBH3" s="18"/>
      <c r="HBI3" s="18"/>
      <c r="HBJ3" s="18"/>
      <c r="HBK3" s="18"/>
      <c r="HBL3" s="18"/>
      <c r="HBM3" s="18"/>
      <c r="HBN3" s="18"/>
      <c r="HBO3" s="18"/>
      <c r="HBP3" s="18"/>
      <c r="HBQ3" s="18"/>
      <c r="HBR3" s="18"/>
      <c r="HBS3" s="18"/>
      <c r="HBT3" s="18"/>
      <c r="HBU3" s="18"/>
      <c r="HBV3" s="18"/>
      <c r="HBW3" s="18"/>
      <c r="HBX3" s="18"/>
      <c r="HBY3" s="18"/>
      <c r="HBZ3" s="18"/>
      <c r="HCA3" s="18"/>
      <c r="HCB3" s="18"/>
      <c r="HCC3" s="18"/>
      <c r="HCD3" s="18"/>
      <c r="HCE3" s="18"/>
      <c r="HCF3" s="18"/>
      <c r="HCG3" s="18"/>
      <c r="HCH3" s="18"/>
      <c r="HCI3" s="18"/>
      <c r="HCJ3" s="18"/>
      <c r="HCK3" s="18"/>
      <c r="HCL3" s="18"/>
      <c r="HCM3" s="18"/>
      <c r="HCN3" s="18"/>
      <c r="HCO3" s="18"/>
      <c r="HCP3" s="18"/>
      <c r="HCQ3" s="18"/>
      <c r="HCR3" s="18"/>
      <c r="HCS3" s="18"/>
      <c r="HCT3" s="18"/>
      <c r="HCU3" s="18"/>
      <c r="HCV3" s="18"/>
      <c r="HCW3" s="18"/>
      <c r="HCX3" s="18"/>
      <c r="HCY3" s="18"/>
      <c r="HCZ3" s="18"/>
      <c r="HDA3" s="18"/>
      <c r="HDB3" s="18"/>
      <c r="HDC3" s="18"/>
      <c r="HDD3" s="18"/>
      <c r="HDE3" s="18"/>
      <c r="HDF3" s="18"/>
      <c r="HDG3" s="18"/>
      <c r="HDH3" s="18"/>
      <c r="HDI3" s="18"/>
      <c r="HDJ3" s="18"/>
      <c r="HDK3" s="18"/>
      <c r="HDL3" s="18"/>
      <c r="HDM3" s="18"/>
      <c r="HDN3" s="18"/>
      <c r="HDO3" s="18"/>
      <c r="HDP3" s="18"/>
      <c r="HDQ3" s="18"/>
      <c r="HDR3" s="18"/>
      <c r="HDS3" s="18"/>
      <c r="HDT3" s="18"/>
      <c r="HDU3" s="18"/>
      <c r="HDV3" s="18"/>
      <c r="HDW3" s="18"/>
      <c r="HDX3" s="18"/>
      <c r="HDY3" s="18"/>
      <c r="HDZ3" s="18"/>
      <c r="HEA3" s="18"/>
      <c r="HEB3" s="18"/>
      <c r="HEC3" s="18"/>
      <c r="HED3" s="18"/>
      <c r="HEE3" s="18"/>
      <c r="HEF3" s="18"/>
      <c r="HEG3" s="18"/>
      <c r="HEH3" s="18"/>
      <c r="HEI3" s="18"/>
      <c r="HEJ3" s="18"/>
      <c r="HEK3" s="18"/>
      <c r="HEL3" s="18"/>
      <c r="HEM3" s="18"/>
      <c r="HEN3" s="18"/>
      <c r="HEO3" s="18"/>
      <c r="HEP3" s="18"/>
      <c r="HEQ3" s="18"/>
      <c r="HER3" s="18"/>
      <c r="HES3" s="18"/>
      <c r="HET3" s="18"/>
      <c r="HEU3" s="18"/>
      <c r="HEV3" s="18"/>
      <c r="HEW3" s="18"/>
      <c r="HEX3" s="18"/>
      <c r="HEY3" s="18"/>
      <c r="HEZ3" s="18"/>
      <c r="HFA3" s="18"/>
      <c r="HFB3" s="18"/>
      <c r="HFC3" s="18"/>
      <c r="HFD3" s="18"/>
      <c r="HFE3" s="18"/>
      <c r="HFF3" s="18"/>
      <c r="HFG3" s="18"/>
      <c r="HFH3" s="18"/>
      <c r="HFI3" s="18"/>
      <c r="HFJ3" s="18"/>
      <c r="HFK3" s="18"/>
      <c r="HFL3" s="18"/>
      <c r="HFM3" s="18"/>
      <c r="HFN3" s="18"/>
      <c r="HFO3" s="18"/>
      <c r="HFP3" s="18"/>
      <c r="HFQ3" s="18"/>
      <c r="HFR3" s="18"/>
      <c r="HFS3" s="18"/>
      <c r="HFT3" s="18"/>
      <c r="HFU3" s="18"/>
      <c r="HFV3" s="18"/>
      <c r="HFW3" s="18"/>
      <c r="HFX3" s="18"/>
      <c r="HFY3" s="18"/>
      <c r="HFZ3" s="18"/>
      <c r="HGA3" s="18"/>
      <c r="HGB3" s="18"/>
      <c r="HGC3" s="18"/>
      <c r="HGD3" s="18"/>
      <c r="HGE3" s="18"/>
      <c r="HGF3" s="18"/>
      <c r="HGG3" s="18"/>
      <c r="HGH3" s="18"/>
      <c r="HGI3" s="18"/>
      <c r="HGJ3" s="18"/>
      <c r="HGK3" s="18"/>
      <c r="HGL3" s="18"/>
      <c r="HGM3" s="18"/>
      <c r="HGN3" s="18"/>
      <c r="HGO3" s="18"/>
      <c r="HGP3" s="18"/>
      <c r="HGQ3" s="18"/>
      <c r="HGR3" s="18"/>
      <c r="HGS3" s="18"/>
      <c r="HGT3" s="18"/>
      <c r="HGU3" s="18"/>
      <c r="HGV3" s="18"/>
      <c r="HGW3" s="18"/>
      <c r="HGX3" s="18"/>
      <c r="HGY3" s="18"/>
      <c r="HGZ3" s="18"/>
      <c r="HHA3" s="18"/>
      <c r="HHB3" s="18"/>
      <c r="HHC3" s="18"/>
      <c r="HHD3" s="18"/>
      <c r="HHE3" s="18"/>
      <c r="HHF3" s="18"/>
      <c r="HHG3" s="18"/>
      <c r="HHH3" s="18"/>
      <c r="HHI3" s="18"/>
      <c r="HHJ3" s="18"/>
      <c r="HHK3" s="18"/>
      <c r="HHL3" s="18"/>
      <c r="HHM3" s="18"/>
      <c r="HHN3" s="18"/>
      <c r="HHO3" s="18"/>
      <c r="HHP3" s="18"/>
      <c r="HHQ3" s="18"/>
      <c r="HHR3" s="18"/>
      <c r="HHS3" s="18"/>
      <c r="HHT3" s="18"/>
      <c r="HHU3" s="18"/>
      <c r="HHV3" s="18"/>
      <c r="HHW3" s="18"/>
      <c r="HHX3" s="18"/>
      <c r="HHY3" s="18"/>
      <c r="HHZ3" s="18"/>
      <c r="HIA3" s="18"/>
      <c r="HIB3" s="18"/>
      <c r="HIC3" s="18"/>
      <c r="HID3" s="18"/>
      <c r="HIE3" s="18"/>
      <c r="HIF3" s="18"/>
      <c r="HIG3" s="18"/>
      <c r="HIH3" s="18"/>
      <c r="HII3" s="18"/>
      <c r="HIJ3" s="18"/>
      <c r="HIK3" s="18"/>
      <c r="HIL3" s="18"/>
      <c r="HIM3" s="18"/>
      <c r="HIN3" s="18"/>
      <c r="HIO3" s="18"/>
      <c r="HIP3" s="18"/>
      <c r="HIQ3" s="18"/>
      <c r="HIR3" s="18"/>
      <c r="HIS3" s="18"/>
      <c r="HIT3" s="18"/>
      <c r="HIU3" s="18"/>
      <c r="HIV3" s="18"/>
      <c r="HIW3" s="18"/>
      <c r="HIX3" s="18"/>
      <c r="HIY3" s="18"/>
      <c r="HIZ3" s="18"/>
      <c r="HJA3" s="18"/>
      <c r="HJB3" s="18"/>
      <c r="HJC3" s="18"/>
      <c r="HJD3" s="18"/>
      <c r="HJE3" s="18"/>
      <c r="HJF3" s="18"/>
      <c r="HJG3" s="18"/>
      <c r="HJH3" s="18"/>
      <c r="HJI3" s="18"/>
      <c r="HJJ3" s="18"/>
      <c r="HJK3" s="18"/>
      <c r="HJL3" s="18"/>
      <c r="HJM3" s="18"/>
      <c r="HJN3" s="18"/>
      <c r="HJO3" s="18"/>
      <c r="HJP3" s="18"/>
      <c r="HJQ3" s="18"/>
      <c r="HJR3" s="18"/>
      <c r="HJS3" s="18"/>
      <c r="HJT3" s="18"/>
      <c r="HJU3" s="18"/>
      <c r="HJV3" s="18"/>
      <c r="HJW3" s="18"/>
      <c r="HJX3" s="18"/>
      <c r="HJY3" s="18"/>
      <c r="HJZ3" s="18"/>
      <c r="HKA3" s="18"/>
      <c r="HKB3" s="18"/>
      <c r="HKC3" s="18"/>
      <c r="HKD3" s="18"/>
      <c r="HKE3" s="18"/>
      <c r="HKF3" s="18"/>
      <c r="HKG3" s="18"/>
      <c r="HKH3" s="18"/>
      <c r="HKI3" s="18"/>
      <c r="HKJ3" s="18"/>
      <c r="HKK3" s="18"/>
      <c r="HKL3" s="18"/>
      <c r="HKM3" s="18"/>
      <c r="HKN3" s="18"/>
      <c r="HKO3" s="18"/>
      <c r="HKP3" s="18"/>
      <c r="HKQ3" s="18"/>
      <c r="HKR3" s="18"/>
      <c r="HKS3" s="18"/>
      <c r="HKT3" s="18"/>
      <c r="HKU3" s="18"/>
      <c r="HKV3" s="18"/>
      <c r="HKW3" s="18"/>
      <c r="HKX3" s="18"/>
      <c r="HKY3" s="18"/>
      <c r="HKZ3" s="18"/>
      <c r="HLA3" s="18"/>
      <c r="HLB3" s="18"/>
      <c r="HLC3" s="18"/>
      <c r="HLD3" s="18"/>
      <c r="HLE3" s="18"/>
      <c r="HLF3" s="18"/>
      <c r="HLG3" s="18"/>
      <c r="HLH3" s="18"/>
      <c r="HLI3" s="18"/>
      <c r="HLJ3" s="18"/>
      <c r="HLK3" s="18"/>
      <c r="HLL3" s="18"/>
      <c r="HLM3" s="18"/>
      <c r="HLN3" s="18"/>
      <c r="HLO3" s="18"/>
      <c r="HLP3" s="18"/>
      <c r="HLQ3" s="18"/>
      <c r="HLR3" s="18"/>
      <c r="HLS3" s="18"/>
      <c r="HLT3" s="18"/>
      <c r="HLU3" s="18"/>
      <c r="HLV3" s="18"/>
      <c r="HLW3" s="18"/>
      <c r="HLX3" s="18"/>
      <c r="HLY3" s="18"/>
      <c r="HLZ3" s="18"/>
      <c r="HMA3" s="18"/>
      <c r="HMB3" s="18"/>
      <c r="HMC3" s="18"/>
      <c r="HMD3" s="18"/>
      <c r="HME3" s="18"/>
      <c r="HMF3" s="18"/>
      <c r="HMG3" s="18"/>
      <c r="HMH3" s="18"/>
      <c r="HMI3" s="18"/>
      <c r="HMJ3" s="18"/>
      <c r="HMK3" s="18"/>
      <c r="HML3" s="18"/>
      <c r="HMM3" s="18"/>
      <c r="HMN3" s="18"/>
      <c r="HMO3" s="18"/>
      <c r="HMP3" s="18"/>
      <c r="HMQ3" s="18"/>
      <c r="HMR3" s="18"/>
      <c r="HMS3" s="18"/>
      <c r="HMT3" s="18"/>
      <c r="HMU3" s="18"/>
      <c r="HMV3" s="18"/>
      <c r="HMW3" s="18"/>
      <c r="HMX3" s="18"/>
      <c r="HMY3" s="18"/>
      <c r="HMZ3" s="18"/>
      <c r="HNA3" s="18"/>
      <c r="HNB3" s="18"/>
      <c r="HNC3" s="18"/>
      <c r="HND3" s="18"/>
      <c r="HNE3" s="18"/>
      <c r="HNF3" s="18"/>
      <c r="HNG3" s="18"/>
      <c r="HNH3" s="18"/>
      <c r="HNI3" s="18"/>
      <c r="HNJ3" s="18"/>
      <c r="HNK3" s="18"/>
      <c r="HNL3" s="18"/>
      <c r="HNM3" s="18"/>
      <c r="HNN3" s="18"/>
      <c r="HNO3" s="18"/>
      <c r="HNP3" s="18"/>
      <c r="HNQ3" s="18"/>
      <c r="HNR3" s="18"/>
      <c r="HNS3" s="18"/>
      <c r="HNT3" s="18"/>
      <c r="HNU3" s="18"/>
      <c r="HNV3" s="18"/>
      <c r="HNW3" s="18"/>
      <c r="HNX3" s="18"/>
      <c r="HNY3" s="18"/>
      <c r="HNZ3" s="18"/>
      <c r="HOA3" s="18"/>
      <c r="HOB3" s="18"/>
      <c r="HOC3" s="18"/>
      <c r="HOD3" s="18"/>
      <c r="HOE3" s="18"/>
      <c r="HOF3" s="18"/>
      <c r="HOG3" s="18"/>
      <c r="HOH3" s="18"/>
      <c r="HOI3" s="18"/>
      <c r="HOJ3" s="18"/>
      <c r="HOK3" s="18"/>
      <c r="HOL3" s="18"/>
      <c r="HOM3" s="18"/>
      <c r="HON3" s="18"/>
      <c r="HOO3" s="18"/>
      <c r="HOP3" s="18"/>
      <c r="HOQ3" s="18"/>
      <c r="HOR3" s="18"/>
      <c r="HOS3" s="18"/>
      <c r="HOT3" s="18"/>
      <c r="HOU3" s="18"/>
      <c r="HOV3" s="18"/>
      <c r="HOW3" s="18"/>
      <c r="HOX3" s="18"/>
      <c r="HOY3" s="18"/>
      <c r="HOZ3" s="18"/>
      <c r="HPA3" s="18"/>
      <c r="HPB3" s="18"/>
      <c r="HPC3" s="18"/>
      <c r="HPD3" s="18"/>
      <c r="HPE3" s="18"/>
      <c r="HPF3" s="18"/>
      <c r="HPG3" s="18"/>
      <c r="HPH3" s="18"/>
      <c r="HPI3" s="18"/>
      <c r="HPJ3" s="18"/>
      <c r="HPK3" s="18"/>
      <c r="HPL3" s="18"/>
      <c r="HPM3" s="18"/>
      <c r="HPN3" s="18"/>
      <c r="HPO3" s="18"/>
      <c r="HPP3" s="18"/>
      <c r="HPQ3" s="18"/>
      <c r="HPR3" s="18"/>
      <c r="HPS3" s="18"/>
      <c r="HPT3" s="18"/>
      <c r="HPU3" s="18"/>
      <c r="HPV3" s="18"/>
      <c r="HPW3" s="18"/>
      <c r="HPX3" s="18"/>
      <c r="HPY3" s="18"/>
      <c r="HPZ3" s="18"/>
      <c r="HQA3" s="18"/>
      <c r="HQB3" s="18"/>
      <c r="HQC3" s="18"/>
      <c r="HQD3" s="18"/>
      <c r="HQE3" s="18"/>
      <c r="HQF3" s="18"/>
      <c r="HQG3" s="18"/>
      <c r="HQH3" s="18"/>
      <c r="HQI3" s="18"/>
      <c r="HQJ3" s="18"/>
      <c r="HQK3" s="18"/>
      <c r="HQL3" s="18"/>
      <c r="HQM3" s="18"/>
      <c r="HQN3" s="18"/>
      <c r="HQO3" s="18"/>
      <c r="HQP3" s="18"/>
      <c r="HQQ3" s="18"/>
      <c r="HQR3" s="18"/>
      <c r="HQS3" s="18"/>
      <c r="HQT3" s="18"/>
      <c r="HQU3" s="18"/>
      <c r="HQV3" s="18"/>
      <c r="HQW3" s="18"/>
      <c r="HQX3" s="18"/>
      <c r="HQY3" s="18"/>
      <c r="HQZ3" s="18"/>
      <c r="HRA3" s="18"/>
      <c r="HRB3" s="18"/>
      <c r="HRC3" s="18"/>
      <c r="HRD3" s="18"/>
      <c r="HRE3" s="18"/>
      <c r="HRF3" s="18"/>
      <c r="HRG3" s="18"/>
      <c r="HRH3" s="18"/>
      <c r="HRI3" s="18"/>
      <c r="HRJ3" s="18"/>
      <c r="HRK3" s="18"/>
      <c r="HRL3" s="18"/>
      <c r="HRM3" s="18"/>
      <c r="HRN3" s="18"/>
      <c r="HRO3" s="18"/>
      <c r="HRP3" s="18"/>
      <c r="HRQ3" s="18"/>
      <c r="HRR3" s="18"/>
      <c r="HRS3" s="18"/>
      <c r="HRT3" s="18"/>
      <c r="HRU3" s="18"/>
      <c r="HRV3" s="18"/>
      <c r="HRW3" s="18"/>
      <c r="HRX3" s="18"/>
      <c r="HRY3" s="18"/>
      <c r="HRZ3" s="18"/>
      <c r="HSA3" s="18"/>
      <c r="HSB3" s="18"/>
      <c r="HSC3" s="18"/>
      <c r="HSD3" s="18"/>
      <c r="HSE3" s="18"/>
      <c r="HSF3" s="18"/>
      <c r="HSG3" s="18"/>
      <c r="HSH3" s="18"/>
      <c r="HSI3" s="18"/>
      <c r="HSJ3" s="18"/>
      <c r="HSK3" s="18"/>
      <c r="HSL3" s="18"/>
      <c r="HSM3" s="18"/>
      <c r="HSN3" s="18"/>
      <c r="HSO3" s="18"/>
      <c r="HSP3" s="18"/>
      <c r="HSQ3" s="18"/>
      <c r="HSR3" s="18"/>
      <c r="HSS3" s="18"/>
      <c r="HST3" s="18"/>
      <c r="HSU3" s="18"/>
      <c r="HSV3" s="18"/>
      <c r="HSW3" s="18"/>
      <c r="HSX3" s="18"/>
      <c r="HSY3" s="18"/>
      <c r="HSZ3" s="18"/>
      <c r="HTA3" s="18"/>
      <c r="HTB3" s="18"/>
      <c r="HTC3" s="18"/>
      <c r="HTD3" s="18"/>
      <c r="HTE3" s="18"/>
      <c r="HTF3" s="18"/>
      <c r="HTG3" s="18"/>
      <c r="HTH3" s="18"/>
      <c r="HTI3" s="18"/>
      <c r="HTJ3" s="18"/>
      <c r="HTK3" s="18"/>
      <c r="HTL3" s="18"/>
      <c r="HTM3" s="18"/>
      <c r="HTN3" s="18"/>
      <c r="HTO3" s="18"/>
      <c r="HTP3" s="18"/>
      <c r="HTQ3" s="18"/>
      <c r="HTR3" s="18"/>
      <c r="HTS3" s="18"/>
      <c r="HTT3" s="18"/>
      <c r="HTU3" s="18"/>
      <c r="HTV3" s="18"/>
      <c r="HTW3" s="18"/>
      <c r="HTX3" s="18"/>
      <c r="HTY3" s="18"/>
      <c r="HTZ3" s="18"/>
      <c r="HUA3" s="18"/>
      <c r="HUB3" s="18"/>
      <c r="HUC3" s="18"/>
      <c r="HUD3" s="18"/>
      <c r="HUE3" s="18"/>
      <c r="HUF3" s="18"/>
      <c r="HUG3" s="18"/>
      <c r="HUH3" s="18"/>
      <c r="HUI3" s="18"/>
      <c r="HUJ3" s="18"/>
      <c r="HUK3" s="18"/>
      <c r="HUL3" s="18"/>
      <c r="HUM3" s="18"/>
      <c r="HUN3" s="18"/>
      <c r="HUO3" s="18"/>
      <c r="HUP3" s="18"/>
      <c r="HUQ3" s="18"/>
      <c r="HUR3" s="18"/>
      <c r="HUS3" s="18"/>
      <c r="HUT3" s="18"/>
      <c r="HUU3" s="18"/>
      <c r="HUV3" s="18"/>
      <c r="HUW3" s="18"/>
      <c r="HUX3" s="18"/>
      <c r="HUY3" s="18"/>
      <c r="HUZ3" s="18"/>
      <c r="HVA3" s="18"/>
      <c r="HVB3" s="18"/>
      <c r="HVC3" s="18"/>
      <c r="HVD3" s="18"/>
      <c r="HVE3" s="18"/>
      <c r="HVF3" s="18"/>
      <c r="HVG3" s="18"/>
      <c r="HVH3" s="18"/>
      <c r="HVI3" s="18"/>
      <c r="HVJ3" s="18"/>
      <c r="HVK3" s="18"/>
      <c r="HVL3" s="18"/>
      <c r="HVM3" s="18"/>
      <c r="HVN3" s="18"/>
      <c r="HVO3" s="18"/>
      <c r="HVP3" s="18"/>
      <c r="HVQ3" s="18"/>
      <c r="HVR3" s="18"/>
      <c r="HVS3" s="18"/>
      <c r="HVT3" s="18"/>
      <c r="HVU3" s="18"/>
      <c r="HVV3" s="18"/>
      <c r="HVW3" s="18"/>
      <c r="HVX3" s="18"/>
      <c r="HVY3" s="18"/>
      <c r="HVZ3" s="18"/>
      <c r="HWA3" s="18"/>
      <c r="HWB3" s="18"/>
      <c r="HWC3" s="18"/>
      <c r="HWD3" s="18"/>
      <c r="HWE3" s="18"/>
      <c r="HWF3" s="18"/>
      <c r="HWG3" s="18"/>
      <c r="HWH3" s="18"/>
      <c r="HWI3" s="18"/>
      <c r="HWJ3" s="18"/>
      <c r="HWK3" s="18"/>
      <c r="HWL3" s="18"/>
      <c r="HWM3" s="18"/>
      <c r="HWN3" s="18"/>
      <c r="HWO3" s="18"/>
      <c r="HWP3" s="18"/>
      <c r="HWQ3" s="18"/>
      <c r="HWR3" s="18"/>
      <c r="HWS3" s="18"/>
      <c r="HWT3" s="18"/>
      <c r="HWU3" s="18"/>
      <c r="HWV3" s="18"/>
      <c r="HWW3" s="18"/>
      <c r="HWX3" s="18"/>
      <c r="HWY3" s="18"/>
      <c r="HWZ3" s="18"/>
      <c r="HXA3" s="18"/>
      <c r="HXB3" s="18"/>
      <c r="HXC3" s="18"/>
      <c r="HXD3" s="18"/>
      <c r="HXE3" s="18"/>
      <c r="HXF3" s="18"/>
      <c r="HXG3" s="18"/>
      <c r="HXH3" s="18"/>
      <c r="HXI3" s="18"/>
      <c r="HXJ3" s="18"/>
      <c r="HXK3" s="18"/>
      <c r="HXL3" s="18"/>
      <c r="HXM3" s="18"/>
      <c r="HXN3" s="18"/>
      <c r="HXO3" s="18"/>
      <c r="HXP3" s="18"/>
      <c r="HXQ3" s="18"/>
      <c r="HXR3" s="18"/>
      <c r="HXS3" s="18"/>
      <c r="HXT3" s="18"/>
      <c r="HXU3" s="18"/>
      <c r="HXV3" s="18"/>
      <c r="HXW3" s="18"/>
      <c r="HXX3" s="18"/>
      <c r="HXY3" s="18"/>
      <c r="HXZ3" s="18"/>
      <c r="HYA3" s="18"/>
      <c r="HYB3" s="18"/>
      <c r="HYC3" s="18"/>
      <c r="HYD3" s="18"/>
      <c r="HYE3" s="18"/>
      <c r="HYF3" s="18"/>
      <c r="HYG3" s="18"/>
      <c r="HYH3" s="18"/>
      <c r="HYI3" s="18"/>
      <c r="HYJ3" s="18"/>
      <c r="HYK3" s="18"/>
      <c r="HYL3" s="18"/>
      <c r="HYM3" s="18"/>
      <c r="HYN3" s="18"/>
      <c r="HYO3" s="18"/>
      <c r="HYP3" s="18"/>
      <c r="HYQ3" s="18"/>
      <c r="HYR3" s="18"/>
      <c r="HYS3" s="18"/>
      <c r="HYT3" s="18"/>
      <c r="HYU3" s="18"/>
      <c r="HYV3" s="18"/>
      <c r="HYW3" s="18"/>
      <c r="HYX3" s="18"/>
      <c r="HYY3" s="18"/>
      <c r="HYZ3" s="18"/>
      <c r="HZA3" s="18"/>
      <c r="HZB3" s="18"/>
      <c r="HZC3" s="18"/>
      <c r="HZD3" s="18"/>
      <c r="HZE3" s="18"/>
      <c r="HZF3" s="18"/>
      <c r="HZG3" s="18"/>
      <c r="HZH3" s="18"/>
      <c r="HZI3" s="18"/>
      <c r="HZJ3" s="18"/>
      <c r="HZK3" s="18"/>
      <c r="HZL3" s="18"/>
      <c r="HZM3" s="18"/>
      <c r="HZN3" s="18"/>
      <c r="HZO3" s="18"/>
      <c r="HZP3" s="18"/>
      <c r="HZQ3" s="18"/>
      <c r="HZR3" s="18"/>
      <c r="HZS3" s="18"/>
      <c r="HZT3" s="18"/>
      <c r="HZU3" s="18"/>
      <c r="HZV3" s="18"/>
      <c r="HZW3" s="18"/>
      <c r="HZX3" s="18"/>
      <c r="HZY3" s="18"/>
      <c r="HZZ3" s="18"/>
      <c r="IAA3" s="18"/>
      <c r="IAB3" s="18"/>
      <c r="IAC3" s="18"/>
      <c r="IAD3" s="18"/>
      <c r="IAE3" s="18"/>
      <c r="IAF3" s="18"/>
      <c r="IAG3" s="18"/>
      <c r="IAH3" s="18"/>
      <c r="IAI3" s="18"/>
      <c r="IAJ3" s="18"/>
      <c r="IAK3" s="18"/>
      <c r="IAL3" s="18"/>
      <c r="IAM3" s="18"/>
      <c r="IAN3" s="18"/>
      <c r="IAO3" s="18"/>
      <c r="IAP3" s="18"/>
      <c r="IAQ3" s="18"/>
      <c r="IAR3" s="18"/>
      <c r="IAS3" s="18"/>
      <c r="IAT3" s="18"/>
      <c r="IAU3" s="18"/>
      <c r="IAV3" s="18"/>
      <c r="IAW3" s="18"/>
      <c r="IAX3" s="18"/>
      <c r="IAY3" s="18"/>
      <c r="IAZ3" s="18"/>
      <c r="IBA3" s="18"/>
      <c r="IBB3" s="18"/>
      <c r="IBC3" s="18"/>
      <c r="IBD3" s="18"/>
      <c r="IBE3" s="18"/>
      <c r="IBF3" s="18"/>
      <c r="IBG3" s="18"/>
      <c r="IBH3" s="18"/>
      <c r="IBI3" s="18"/>
      <c r="IBJ3" s="18"/>
      <c r="IBK3" s="18"/>
      <c r="IBL3" s="18"/>
      <c r="IBM3" s="18"/>
      <c r="IBN3" s="18"/>
      <c r="IBO3" s="18"/>
      <c r="IBP3" s="18"/>
      <c r="IBQ3" s="18"/>
      <c r="IBR3" s="18"/>
      <c r="IBS3" s="18"/>
      <c r="IBT3" s="18"/>
      <c r="IBU3" s="18"/>
      <c r="IBV3" s="18"/>
      <c r="IBW3" s="18"/>
      <c r="IBX3" s="18"/>
      <c r="IBY3" s="18"/>
      <c r="IBZ3" s="18"/>
      <c r="ICA3" s="18"/>
      <c r="ICB3" s="18"/>
      <c r="ICC3" s="18"/>
      <c r="ICD3" s="18"/>
      <c r="ICE3" s="18"/>
      <c r="ICF3" s="18"/>
      <c r="ICG3" s="18"/>
      <c r="ICH3" s="18"/>
      <c r="ICI3" s="18"/>
      <c r="ICJ3" s="18"/>
      <c r="ICK3" s="18"/>
      <c r="ICL3" s="18"/>
      <c r="ICM3" s="18"/>
      <c r="ICN3" s="18"/>
      <c r="ICO3" s="18"/>
      <c r="ICP3" s="18"/>
      <c r="ICQ3" s="18"/>
      <c r="ICR3" s="18"/>
      <c r="ICS3" s="18"/>
      <c r="ICT3" s="18"/>
      <c r="ICU3" s="18"/>
      <c r="ICV3" s="18"/>
      <c r="ICW3" s="18"/>
      <c r="ICX3" s="18"/>
      <c r="ICY3" s="18"/>
      <c r="ICZ3" s="18"/>
      <c r="IDA3" s="18"/>
      <c r="IDB3" s="18"/>
      <c r="IDC3" s="18"/>
      <c r="IDD3" s="18"/>
      <c r="IDE3" s="18"/>
      <c r="IDF3" s="18"/>
      <c r="IDG3" s="18"/>
      <c r="IDH3" s="18"/>
      <c r="IDI3" s="18"/>
      <c r="IDJ3" s="18"/>
      <c r="IDK3" s="18"/>
      <c r="IDL3" s="18"/>
      <c r="IDM3" s="18"/>
      <c r="IDN3" s="18"/>
      <c r="IDO3" s="18"/>
      <c r="IDP3" s="18"/>
      <c r="IDQ3" s="18"/>
      <c r="IDR3" s="18"/>
      <c r="IDS3" s="18"/>
      <c r="IDT3" s="18"/>
      <c r="IDU3" s="18"/>
      <c r="IDV3" s="18"/>
      <c r="IDW3" s="18"/>
      <c r="IDX3" s="18"/>
      <c r="IDY3" s="18"/>
      <c r="IDZ3" s="18"/>
      <c r="IEA3" s="18"/>
      <c r="IEB3" s="18"/>
      <c r="IEC3" s="18"/>
      <c r="IED3" s="18"/>
      <c r="IEE3" s="18"/>
      <c r="IEF3" s="18"/>
      <c r="IEG3" s="18"/>
      <c r="IEH3" s="18"/>
      <c r="IEI3" s="18"/>
      <c r="IEJ3" s="18"/>
      <c r="IEK3" s="18"/>
      <c r="IEL3" s="18"/>
      <c r="IEM3" s="18"/>
      <c r="IEN3" s="18"/>
      <c r="IEO3" s="18"/>
      <c r="IEP3" s="18"/>
      <c r="IEQ3" s="18"/>
      <c r="IER3" s="18"/>
      <c r="IES3" s="18"/>
      <c r="IET3" s="18"/>
      <c r="IEU3" s="18"/>
      <c r="IEV3" s="18"/>
      <c r="IEW3" s="18"/>
      <c r="IEX3" s="18"/>
      <c r="IEY3" s="18"/>
      <c r="IEZ3" s="18"/>
      <c r="IFA3" s="18"/>
      <c r="IFB3" s="18"/>
      <c r="IFC3" s="18"/>
      <c r="IFD3" s="18"/>
      <c r="IFE3" s="18"/>
      <c r="IFF3" s="18"/>
      <c r="IFG3" s="18"/>
      <c r="IFH3" s="18"/>
      <c r="IFI3" s="18"/>
      <c r="IFJ3" s="18"/>
      <c r="IFK3" s="18"/>
      <c r="IFL3" s="18"/>
      <c r="IFM3" s="18"/>
      <c r="IFN3" s="18"/>
      <c r="IFO3" s="18"/>
      <c r="IFP3" s="18"/>
      <c r="IFQ3" s="18"/>
      <c r="IFR3" s="18"/>
      <c r="IFS3" s="18"/>
      <c r="IFT3" s="18"/>
      <c r="IFU3" s="18"/>
      <c r="IFV3" s="18"/>
      <c r="IFW3" s="18"/>
      <c r="IFX3" s="18"/>
      <c r="IFY3" s="18"/>
      <c r="IFZ3" s="18"/>
      <c r="IGA3" s="18"/>
      <c r="IGB3" s="18"/>
      <c r="IGC3" s="18"/>
      <c r="IGD3" s="18"/>
      <c r="IGE3" s="18"/>
      <c r="IGF3" s="18"/>
      <c r="IGG3" s="18"/>
      <c r="IGH3" s="18"/>
      <c r="IGI3" s="18"/>
      <c r="IGJ3" s="18"/>
      <c r="IGK3" s="18"/>
      <c r="IGL3" s="18"/>
      <c r="IGM3" s="18"/>
      <c r="IGN3" s="18"/>
      <c r="IGO3" s="18"/>
      <c r="IGP3" s="18"/>
      <c r="IGQ3" s="18"/>
      <c r="IGR3" s="18"/>
      <c r="IGS3" s="18"/>
      <c r="IGT3" s="18"/>
      <c r="IGU3" s="18"/>
      <c r="IGV3" s="18"/>
      <c r="IGW3" s="18"/>
      <c r="IGX3" s="18"/>
      <c r="IGY3" s="18"/>
      <c r="IGZ3" s="18"/>
      <c r="IHA3" s="18"/>
      <c r="IHB3" s="18"/>
      <c r="IHC3" s="18"/>
      <c r="IHD3" s="18"/>
      <c r="IHE3" s="18"/>
      <c r="IHF3" s="18"/>
      <c r="IHG3" s="18"/>
      <c r="IHH3" s="18"/>
      <c r="IHI3" s="18"/>
      <c r="IHJ3" s="18"/>
      <c r="IHK3" s="18"/>
      <c r="IHL3" s="18"/>
      <c r="IHM3" s="18"/>
      <c r="IHN3" s="18"/>
      <c r="IHO3" s="18"/>
      <c r="IHP3" s="18"/>
      <c r="IHQ3" s="18"/>
      <c r="IHR3" s="18"/>
      <c r="IHS3" s="18"/>
      <c r="IHT3" s="18"/>
      <c r="IHU3" s="18"/>
      <c r="IHV3" s="18"/>
      <c r="IHW3" s="18"/>
      <c r="IHX3" s="18"/>
      <c r="IHY3" s="18"/>
      <c r="IHZ3" s="18"/>
      <c r="IIA3" s="18"/>
      <c r="IIB3" s="18"/>
      <c r="IIC3" s="18"/>
      <c r="IID3" s="18"/>
      <c r="IIE3" s="18"/>
      <c r="IIF3" s="18"/>
      <c r="IIG3" s="18"/>
      <c r="IIH3" s="18"/>
      <c r="III3" s="18"/>
      <c r="IIJ3" s="18"/>
      <c r="IIK3" s="18"/>
      <c r="IIL3" s="18"/>
      <c r="IIM3" s="18"/>
      <c r="IIN3" s="18"/>
      <c r="IIO3" s="18"/>
      <c r="IIP3" s="18"/>
      <c r="IIQ3" s="18"/>
      <c r="IIR3" s="18"/>
      <c r="IIS3" s="18"/>
      <c r="IIT3" s="18"/>
      <c r="IIU3" s="18"/>
      <c r="IIV3" s="18"/>
      <c r="IIW3" s="18"/>
      <c r="IIX3" s="18"/>
      <c r="IIY3" s="18"/>
      <c r="IIZ3" s="18"/>
      <c r="IJA3" s="18"/>
      <c r="IJB3" s="18"/>
      <c r="IJC3" s="18"/>
      <c r="IJD3" s="18"/>
      <c r="IJE3" s="18"/>
      <c r="IJF3" s="18"/>
      <c r="IJG3" s="18"/>
      <c r="IJH3" s="18"/>
      <c r="IJI3" s="18"/>
      <c r="IJJ3" s="18"/>
      <c r="IJK3" s="18"/>
      <c r="IJL3" s="18"/>
      <c r="IJM3" s="18"/>
      <c r="IJN3" s="18"/>
      <c r="IJO3" s="18"/>
      <c r="IJP3" s="18"/>
      <c r="IJQ3" s="18"/>
      <c r="IJR3" s="18"/>
      <c r="IJS3" s="18"/>
      <c r="IJT3" s="18"/>
      <c r="IJU3" s="18"/>
      <c r="IJV3" s="18"/>
      <c r="IJW3" s="18"/>
      <c r="IJX3" s="18"/>
      <c r="IJY3" s="18"/>
      <c r="IJZ3" s="18"/>
      <c r="IKA3" s="18"/>
      <c r="IKB3" s="18"/>
      <c r="IKC3" s="18"/>
      <c r="IKD3" s="18"/>
      <c r="IKE3" s="18"/>
      <c r="IKF3" s="18"/>
      <c r="IKG3" s="18"/>
      <c r="IKH3" s="18"/>
      <c r="IKI3" s="18"/>
      <c r="IKJ3" s="18"/>
      <c r="IKK3" s="18"/>
      <c r="IKL3" s="18"/>
      <c r="IKM3" s="18"/>
      <c r="IKN3" s="18"/>
      <c r="IKO3" s="18"/>
      <c r="IKP3" s="18"/>
      <c r="IKQ3" s="18"/>
      <c r="IKR3" s="18"/>
      <c r="IKS3" s="18"/>
      <c r="IKT3" s="18"/>
      <c r="IKU3" s="18"/>
      <c r="IKV3" s="18"/>
      <c r="IKW3" s="18"/>
      <c r="IKX3" s="18"/>
      <c r="IKY3" s="18"/>
      <c r="IKZ3" s="18"/>
      <c r="ILA3" s="18"/>
      <c r="ILB3" s="18"/>
      <c r="ILC3" s="18"/>
      <c r="ILD3" s="18"/>
      <c r="ILE3" s="18"/>
      <c r="ILF3" s="18"/>
      <c r="ILG3" s="18"/>
      <c r="ILH3" s="18"/>
      <c r="ILI3" s="18"/>
      <c r="ILJ3" s="18"/>
      <c r="ILK3" s="18"/>
      <c r="ILL3" s="18"/>
      <c r="ILM3" s="18"/>
      <c r="ILN3" s="18"/>
      <c r="ILO3" s="18"/>
      <c r="ILP3" s="18"/>
      <c r="ILQ3" s="18"/>
      <c r="ILR3" s="18"/>
      <c r="ILS3" s="18"/>
      <c r="ILT3" s="18"/>
      <c r="ILU3" s="18"/>
      <c r="ILV3" s="18"/>
      <c r="ILW3" s="18"/>
      <c r="ILX3" s="18"/>
      <c r="ILY3" s="18"/>
      <c r="ILZ3" s="18"/>
      <c r="IMA3" s="18"/>
      <c r="IMB3" s="18"/>
      <c r="IMC3" s="18"/>
      <c r="IMD3" s="18"/>
      <c r="IME3" s="18"/>
      <c r="IMF3" s="18"/>
      <c r="IMG3" s="18"/>
      <c r="IMH3" s="18"/>
      <c r="IMI3" s="18"/>
      <c r="IMJ3" s="18"/>
      <c r="IMK3" s="18"/>
      <c r="IML3" s="18"/>
      <c r="IMM3" s="18"/>
      <c r="IMN3" s="18"/>
      <c r="IMO3" s="18"/>
      <c r="IMP3" s="18"/>
      <c r="IMQ3" s="18"/>
      <c r="IMR3" s="18"/>
      <c r="IMS3" s="18"/>
      <c r="IMT3" s="18"/>
      <c r="IMU3" s="18"/>
      <c r="IMV3" s="18"/>
      <c r="IMW3" s="18"/>
      <c r="IMX3" s="18"/>
      <c r="IMY3" s="18"/>
      <c r="IMZ3" s="18"/>
      <c r="INA3" s="18"/>
      <c r="INB3" s="18"/>
      <c r="INC3" s="18"/>
      <c r="IND3" s="18"/>
      <c r="INE3" s="18"/>
      <c r="INF3" s="18"/>
      <c r="ING3" s="18"/>
      <c r="INH3" s="18"/>
      <c r="INI3" s="18"/>
      <c r="INJ3" s="18"/>
      <c r="INK3" s="18"/>
      <c r="INL3" s="18"/>
      <c r="INM3" s="18"/>
      <c r="INN3" s="18"/>
      <c r="INO3" s="18"/>
      <c r="INP3" s="18"/>
      <c r="INQ3" s="18"/>
      <c r="INR3" s="18"/>
      <c r="INS3" s="18"/>
      <c r="INT3" s="18"/>
      <c r="INU3" s="18"/>
      <c r="INV3" s="18"/>
      <c r="INW3" s="18"/>
      <c r="INX3" s="18"/>
      <c r="INY3" s="18"/>
      <c r="INZ3" s="18"/>
      <c r="IOA3" s="18"/>
      <c r="IOB3" s="18"/>
      <c r="IOC3" s="18"/>
      <c r="IOD3" s="18"/>
      <c r="IOE3" s="18"/>
      <c r="IOF3" s="18"/>
      <c r="IOG3" s="18"/>
      <c r="IOH3" s="18"/>
      <c r="IOI3" s="18"/>
      <c r="IOJ3" s="18"/>
      <c r="IOK3" s="18"/>
      <c r="IOL3" s="18"/>
      <c r="IOM3" s="18"/>
      <c r="ION3" s="18"/>
      <c r="IOO3" s="18"/>
      <c r="IOP3" s="18"/>
      <c r="IOQ3" s="18"/>
      <c r="IOR3" s="18"/>
      <c r="IOS3" s="18"/>
      <c r="IOT3" s="18"/>
      <c r="IOU3" s="18"/>
      <c r="IOV3" s="18"/>
      <c r="IOW3" s="18"/>
      <c r="IOX3" s="18"/>
      <c r="IOY3" s="18"/>
      <c r="IOZ3" s="18"/>
      <c r="IPA3" s="18"/>
      <c r="IPB3" s="18"/>
      <c r="IPC3" s="18"/>
      <c r="IPD3" s="18"/>
      <c r="IPE3" s="18"/>
      <c r="IPF3" s="18"/>
      <c r="IPG3" s="18"/>
      <c r="IPH3" s="18"/>
      <c r="IPI3" s="18"/>
      <c r="IPJ3" s="18"/>
      <c r="IPK3" s="18"/>
      <c r="IPL3" s="18"/>
      <c r="IPM3" s="18"/>
      <c r="IPN3" s="18"/>
      <c r="IPO3" s="18"/>
      <c r="IPP3" s="18"/>
      <c r="IPQ3" s="18"/>
      <c r="IPR3" s="18"/>
      <c r="IPS3" s="18"/>
      <c r="IPT3" s="18"/>
      <c r="IPU3" s="18"/>
      <c r="IPV3" s="18"/>
      <c r="IPW3" s="18"/>
      <c r="IPX3" s="18"/>
      <c r="IPY3" s="18"/>
      <c r="IPZ3" s="18"/>
      <c r="IQA3" s="18"/>
      <c r="IQB3" s="18"/>
      <c r="IQC3" s="18"/>
      <c r="IQD3" s="18"/>
      <c r="IQE3" s="18"/>
      <c r="IQF3" s="18"/>
      <c r="IQG3" s="18"/>
      <c r="IQH3" s="18"/>
      <c r="IQI3" s="18"/>
      <c r="IQJ3" s="18"/>
      <c r="IQK3" s="18"/>
      <c r="IQL3" s="18"/>
      <c r="IQM3" s="18"/>
      <c r="IQN3" s="18"/>
      <c r="IQO3" s="18"/>
      <c r="IQP3" s="18"/>
      <c r="IQQ3" s="18"/>
      <c r="IQR3" s="18"/>
      <c r="IQS3" s="18"/>
      <c r="IQT3" s="18"/>
      <c r="IQU3" s="18"/>
      <c r="IQV3" s="18"/>
      <c r="IQW3" s="18"/>
      <c r="IQX3" s="18"/>
      <c r="IQY3" s="18"/>
      <c r="IQZ3" s="18"/>
      <c r="IRA3" s="18"/>
      <c r="IRB3" s="18"/>
      <c r="IRC3" s="18"/>
      <c r="IRD3" s="18"/>
      <c r="IRE3" s="18"/>
      <c r="IRF3" s="18"/>
      <c r="IRG3" s="18"/>
      <c r="IRH3" s="18"/>
      <c r="IRI3" s="18"/>
      <c r="IRJ3" s="18"/>
      <c r="IRK3" s="18"/>
      <c r="IRL3" s="18"/>
      <c r="IRM3" s="18"/>
      <c r="IRN3" s="18"/>
      <c r="IRO3" s="18"/>
      <c r="IRP3" s="18"/>
      <c r="IRQ3" s="18"/>
      <c r="IRR3" s="18"/>
      <c r="IRS3" s="18"/>
      <c r="IRT3" s="18"/>
      <c r="IRU3" s="18"/>
      <c r="IRV3" s="18"/>
      <c r="IRW3" s="18"/>
      <c r="IRX3" s="18"/>
      <c r="IRY3" s="18"/>
      <c r="IRZ3" s="18"/>
      <c r="ISA3" s="18"/>
      <c r="ISB3" s="18"/>
      <c r="ISC3" s="18"/>
      <c r="ISD3" s="18"/>
      <c r="ISE3" s="18"/>
      <c r="ISF3" s="18"/>
      <c r="ISG3" s="18"/>
      <c r="ISH3" s="18"/>
      <c r="ISI3" s="18"/>
      <c r="ISJ3" s="18"/>
      <c r="ISK3" s="18"/>
      <c r="ISL3" s="18"/>
      <c r="ISM3" s="18"/>
      <c r="ISN3" s="18"/>
      <c r="ISO3" s="18"/>
      <c r="ISP3" s="18"/>
      <c r="ISQ3" s="18"/>
      <c r="ISR3" s="18"/>
      <c r="ISS3" s="18"/>
      <c r="IST3" s="18"/>
      <c r="ISU3" s="18"/>
      <c r="ISV3" s="18"/>
      <c r="ISW3" s="18"/>
      <c r="ISX3" s="18"/>
      <c r="ISY3" s="18"/>
      <c r="ISZ3" s="18"/>
      <c r="ITA3" s="18"/>
      <c r="ITB3" s="18"/>
      <c r="ITC3" s="18"/>
      <c r="ITD3" s="18"/>
      <c r="ITE3" s="18"/>
      <c r="ITF3" s="18"/>
      <c r="ITG3" s="18"/>
      <c r="ITH3" s="18"/>
      <c r="ITI3" s="18"/>
      <c r="ITJ3" s="18"/>
      <c r="ITK3" s="18"/>
      <c r="ITL3" s="18"/>
      <c r="ITM3" s="18"/>
      <c r="ITN3" s="18"/>
      <c r="ITO3" s="18"/>
      <c r="ITP3" s="18"/>
      <c r="ITQ3" s="18"/>
      <c r="ITR3" s="18"/>
      <c r="ITS3" s="18"/>
      <c r="ITT3" s="18"/>
      <c r="ITU3" s="18"/>
      <c r="ITV3" s="18"/>
      <c r="ITW3" s="18"/>
      <c r="ITX3" s="18"/>
      <c r="ITY3" s="18"/>
      <c r="ITZ3" s="18"/>
      <c r="IUA3" s="18"/>
      <c r="IUB3" s="18"/>
      <c r="IUC3" s="18"/>
      <c r="IUD3" s="18"/>
      <c r="IUE3" s="18"/>
      <c r="IUF3" s="18"/>
      <c r="IUG3" s="18"/>
      <c r="IUH3" s="18"/>
      <c r="IUI3" s="18"/>
      <c r="IUJ3" s="18"/>
      <c r="IUK3" s="18"/>
      <c r="IUL3" s="18"/>
      <c r="IUM3" s="18"/>
      <c r="IUN3" s="18"/>
      <c r="IUO3" s="18"/>
      <c r="IUP3" s="18"/>
      <c r="IUQ3" s="18"/>
      <c r="IUR3" s="18"/>
      <c r="IUS3" s="18"/>
      <c r="IUT3" s="18"/>
      <c r="IUU3" s="18"/>
      <c r="IUV3" s="18"/>
      <c r="IUW3" s="18"/>
      <c r="IUX3" s="18"/>
      <c r="IUY3" s="18"/>
      <c r="IUZ3" s="18"/>
      <c r="IVA3" s="18"/>
      <c r="IVB3" s="18"/>
      <c r="IVC3" s="18"/>
      <c r="IVD3" s="18"/>
      <c r="IVE3" s="18"/>
      <c r="IVF3" s="18"/>
      <c r="IVG3" s="18"/>
      <c r="IVH3" s="18"/>
      <c r="IVI3" s="18"/>
      <c r="IVJ3" s="18"/>
      <c r="IVK3" s="18"/>
      <c r="IVL3" s="18"/>
      <c r="IVM3" s="18"/>
      <c r="IVN3" s="18"/>
      <c r="IVO3" s="18"/>
      <c r="IVP3" s="18"/>
      <c r="IVQ3" s="18"/>
      <c r="IVR3" s="18"/>
      <c r="IVS3" s="18"/>
      <c r="IVT3" s="18"/>
      <c r="IVU3" s="18"/>
      <c r="IVV3" s="18"/>
      <c r="IVW3" s="18"/>
      <c r="IVX3" s="18"/>
      <c r="IVY3" s="18"/>
      <c r="IVZ3" s="18"/>
      <c r="IWA3" s="18"/>
      <c r="IWB3" s="18"/>
      <c r="IWC3" s="18"/>
      <c r="IWD3" s="18"/>
      <c r="IWE3" s="18"/>
      <c r="IWF3" s="18"/>
      <c r="IWG3" s="18"/>
      <c r="IWH3" s="18"/>
      <c r="IWI3" s="18"/>
      <c r="IWJ3" s="18"/>
      <c r="IWK3" s="18"/>
      <c r="IWL3" s="18"/>
      <c r="IWM3" s="18"/>
      <c r="IWN3" s="18"/>
      <c r="IWO3" s="18"/>
      <c r="IWP3" s="18"/>
      <c r="IWQ3" s="18"/>
      <c r="IWR3" s="18"/>
      <c r="IWS3" s="18"/>
      <c r="IWT3" s="18"/>
      <c r="IWU3" s="18"/>
      <c r="IWV3" s="18"/>
      <c r="IWW3" s="18"/>
      <c r="IWX3" s="18"/>
      <c r="IWY3" s="18"/>
      <c r="IWZ3" s="18"/>
      <c r="IXA3" s="18"/>
      <c r="IXB3" s="18"/>
      <c r="IXC3" s="18"/>
      <c r="IXD3" s="18"/>
      <c r="IXE3" s="18"/>
      <c r="IXF3" s="18"/>
      <c r="IXG3" s="18"/>
      <c r="IXH3" s="18"/>
      <c r="IXI3" s="18"/>
      <c r="IXJ3" s="18"/>
      <c r="IXK3" s="18"/>
      <c r="IXL3" s="18"/>
      <c r="IXM3" s="18"/>
      <c r="IXN3" s="18"/>
      <c r="IXO3" s="18"/>
      <c r="IXP3" s="18"/>
      <c r="IXQ3" s="18"/>
      <c r="IXR3" s="18"/>
      <c r="IXS3" s="18"/>
      <c r="IXT3" s="18"/>
      <c r="IXU3" s="18"/>
      <c r="IXV3" s="18"/>
      <c r="IXW3" s="18"/>
      <c r="IXX3" s="18"/>
      <c r="IXY3" s="18"/>
      <c r="IXZ3" s="18"/>
      <c r="IYA3" s="18"/>
      <c r="IYB3" s="18"/>
      <c r="IYC3" s="18"/>
      <c r="IYD3" s="18"/>
      <c r="IYE3" s="18"/>
      <c r="IYF3" s="18"/>
      <c r="IYG3" s="18"/>
      <c r="IYH3" s="18"/>
      <c r="IYI3" s="18"/>
      <c r="IYJ3" s="18"/>
      <c r="IYK3" s="18"/>
      <c r="IYL3" s="18"/>
      <c r="IYM3" s="18"/>
      <c r="IYN3" s="18"/>
      <c r="IYO3" s="18"/>
      <c r="IYP3" s="18"/>
      <c r="IYQ3" s="18"/>
      <c r="IYR3" s="18"/>
      <c r="IYS3" s="18"/>
      <c r="IYT3" s="18"/>
      <c r="IYU3" s="18"/>
      <c r="IYV3" s="18"/>
      <c r="IYW3" s="18"/>
      <c r="IYX3" s="18"/>
      <c r="IYY3" s="18"/>
      <c r="IYZ3" s="18"/>
      <c r="IZA3" s="18"/>
      <c r="IZB3" s="18"/>
      <c r="IZC3" s="18"/>
      <c r="IZD3" s="18"/>
      <c r="IZE3" s="18"/>
      <c r="IZF3" s="18"/>
      <c r="IZG3" s="18"/>
      <c r="IZH3" s="18"/>
      <c r="IZI3" s="18"/>
      <c r="IZJ3" s="18"/>
      <c r="IZK3" s="18"/>
      <c r="IZL3" s="18"/>
      <c r="IZM3" s="18"/>
      <c r="IZN3" s="18"/>
      <c r="IZO3" s="18"/>
      <c r="IZP3" s="18"/>
      <c r="IZQ3" s="18"/>
      <c r="IZR3" s="18"/>
      <c r="IZS3" s="18"/>
      <c r="IZT3" s="18"/>
      <c r="IZU3" s="18"/>
      <c r="IZV3" s="18"/>
      <c r="IZW3" s="18"/>
      <c r="IZX3" s="18"/>
      <c r="IZY3" s="18"/>
      <c r="IZZ3" s="18"/>
      <c r="JAA3" s="18"/>
      <c r="JAB3" s="18"/>
      <c r="JAC3" s="18"/>
      <c r="JAD3" s="18"/>
      <c r="JAE3" s="18"/>
      <c r="JAF3" s="18"/>
      <c r="JAG3" s="18"/>
      <c r="JAH3" s="18"/>
      <c r="JAI3" s="18"/>
      <c r="JAJ3" s="18"/>
      <c r="JAK3" s="18"/>
      <c r="JAL3" s="18"/>
      <c r="JAM3" s="18"/>
      <c r="JAN3" s="18"/>
      <c r="JAO3" s="18"/>
      <c r="JAP3" s="18"/>
      <c r="JAQ3" s="18"/>
      <c r="JAR3" s="18"/>
      <c r="JAS3" s="18"/>
      <c r="JAT3" s="18"/>
      <c r="JAU3" s="18"/>
      <c r="JAV3" s="18"/>
      <c r="JAW3" s="18"/>
      <c r="JAX3" s="18"/>
      <c r="JAY3" s="18"/>
      <c r="JAZ3" s="18"/>
      <c r="JBA3" s="18"/>
      <c r="JBB3" s="18"/>
      <c r="JBC3" s="18"/>
      <c r="JBD3" s="18"/>
      <c r="JBE3" s="18"/>
      <c r="JBF3" s="18"/>
      <c r="JBG3" s="18"/>
      <c r="JBH3" s="18"/>
      <c r="JBI3" s="18"/>
      <c r="JBJ3" s="18"/>
      <c r="JBK3" s="18"/>
      <c r="JBL3" s="18"/>
      <c r="JBM3" s="18"/>
      <c r="JBN3" s="18"/>
      <c r="JBO3" s="18"/>
      <c r="JBP3" s="18"/>
      <c r="JBQ3" s="18"/>
      <c r="JBR3" s="18"/>
      <c r="JBS3" s="18"/>
      <c r="JBT3" s="18"/>
      <c r="JBU3" s="18"/>
      <c r="JBV3" s="18"/>
      <c r="JBW3" s="18"/>
      <c r="JBX3" s="18"/>
      <c r="JBY3" s="18"/>
      <c r="JBZ3" s="18"/>
      <c r="JCA3" s="18"/>
      <c r="JCB3" s="18"/>
      <c r="JCC3" s="18"/>
      <c r="JCD3" s="18"/>
      <c r="JCE3" s="18"/>
      <c r="JCF3" s="18"/>
      <c r="JCG3" s="18"/>
      <c r="JCH3" s="18"/>
      <c r="JCI3" s="18"/>
      <c r="JCJ3" s="18"/>
      <c r="JCK3" s="18"/>
      <c r="JCL3" s="18"/>
      <c r="JCM3" s="18"/>
      <c r="JCN3" s="18"/>
      <c r="JCO3" s="18"/>
      <c r="JCP3" s="18"/>
      <c r="JCQ3" s="18"/>
      <c r="JCR3" s="18"/>
      <c r="JCS3" s="18"/>
      <c r="JCT3" s="18"/>
      <c r="JCU3" s="18"/>
      <c r="JCV3" s="18"/>
      <c r="JCW3" s="18"/>
      <c r="JCX3" s="18"/>
      <c r="JCY3" s="18"/>
      <c r="JCZ3" s="18"/>
      <c r="JDA3" s="18"/>
      <c r="JDB3" s="18"/>
      <c r="JDC3" s="18"/>
      <c r="JDD3" s="18"/>
      <c r="JDE3" s="18"/>
      <c r="JDF3" s="18"/>
      <c r="JDG3" s="18"/>
      <c r="JDH3" s="18"/>
      <c r="JDI3" s="18"/>
      <c r="JDJ3" s="18"/>
      <c r="JDK3" s="18"/>
      <c r="JDL3" s="18"/>
      <c r="JDM3" s="18"/>
      <c r="JDN3" s="18"/>
      <c r="JDO3" s="18"/>
      <c r="JDP3" s="18"/>
      <c r="JDQ3" s="18"/>
      <c r="JDR3" s="18"/>
      <c r="JDS3" s="18"/>
      <c r="JDT3" s="18"/>
      <c r="JDU3" s="18"/>
      <c r="JDV3" s="18"/>
      <c r="JDW3" s="18"/>
      <c r="JDX3" s="18"/>
      <c r="JDY3" s="18"/>
      <c r="JDZ3" s="18"/>
      <c r="JEA3" s="18"/>
      <c r="JEB3" s="18"/>
      <c r="JEC3" s="18"/>
      <c r="JED3" s="18"/>
      <c r="JEE3" s="18"/>
      <c r="JEF3" s="18"/>
      <c r="JEG3" s="18"/>
      <c r="JEH3" s="18"/>
      <c r="JEI3" s="18"/>
      <c r="JEJ3" s="18"/>
      <c r="JEK3" s="18"/>
      <c r="JEL3" s="18"/>
      <c r="JEM3" s="18"/>
      <c r="JEN3" s="18"/>
      <c r="JEO3" s="18"/>
      <c r="JEP3" s="18"/>
      <c r="JEQ3" s="18"/>
      <c r="JER3" s="18"/>
      <c r="JES3" s="18"/>
      <c r="JET3" s="18"/>
      <c r="JEU3" s="18"/>
      <c r="JEV3" s="18"/>
      <c r="JEW3" s="18"/>
      <c r="JEX3" s="18"/>
      <c r="JEY3" s="18"/>
      <c r="JEZ3" s="18"/>
      <c r="JFA3" s="18"/>
      <c r="JFB3" s="18"/>
      <c r="JFC3" s="18"/>
      <c r="JFD3" s="18"/>
      <c r="JFE3" s="18"/>
      <c r="JFF3" s="18"/>
      <c r="JFG3" s="18"/>
      <c r="JFH3" s="18"/>
      <c r="JFI3" s="18"/>
      <c r="JFJ3" s="18"/>
      <c r="JFK3" s="18"/>
      <c r="JFL3" s="18"/>
      <c r="JFM3" s="18"/>
      <c r="JFN3" s="18"/>
      <c r="JFO3" s="18"/>
      <c r="JFP3" s="18"/>
      <c r="JFQ3" s="18"/>
      <c r="JFR3" s="18"/>
      <c r="JFS3" s="18"/>
      <c r="JFT3" s="18"/>
      <c r="JFU3" s="18"/>
      <c r="JFV3" s="18"/>
      <c r="JFW3" s="18"/>
      <c r="JFX3" s="18"/>
      <c r="JFY3" s="18"/>
      <c r="JFZ3" s="18"/>
      <c r="JGA3" s="18"/>
      <c r="JGB3" s="18"/>
      <c r="JGC3" s="18"/>
      <c r="JGD3" s="18"/>
      <c r="JGE3" s="18"/>
      <c r="JGF3" s="18"/>
      <c r="JGG3" s="18"/>
      <c r="JGH3" s="18"/>
      <c r="JGI3" s="18"/>
      <c r="JGJ3" s="18"/>
      <c r="JGK3" s="18"/>
      <c r="JGL3" s="18"/>
      <c r="JGM3" s="18"/>
      <c r="JGN3" s="18"/>
      <c r="JGO3" s="18"/>
      <c r="JGP3" s="18"/>
      <c r="JGQ3" s="18"/>
      <c r="JGR3" s="18"/>
      <c r="JGS3" s="18"/>
      <c r="JGT3" s="18"/>
      <c r="JGU3" s="18"/>
      <c r="JGV3" s="18"/>
      <c r="JGW3" s="18"/>
      <c r="JGX3" s="18"/>
      <c r="JGY3" s="18"/>
      <c r="JGZ3" s="18"/>
      <c r="JHA3" s="18"/>
      <c r="JHB3" s="18"/>
      <c r="JHC3" s="18"/>
      <c r="JHD3" s="18"/>
      <c r="JHE3" s="18"/>
      <c r="JHF3" s="18"/>
      <c r="JHG3" s="18"/>
      <c r="JHH3" s="18"/>
      <c r="JHI3" s="18"/>
      <c r="JHJ3" s="18"/>
      <c r="JHK3" s="18"/>
      <c r="JHL3" s="18"/>
      <c r="JHM3" s="18"/>
      <c r="JHN3" s="18"/>
      <c r="JHO3" s="18"/>
      <c r="JHP3" s="18"/>
      <c r="JHQ3" s="18"/>
      <c r="JHR3" s="18"/>
      <c r="JHS3" s="18"/>
      <c r="JHT3" s="18"/>
      <c r="JHU3" s="18"/>
      <c r="JHV3" s="18"/>
      <c r="JHW3" s="18"/>
      <c r="JHX3" s="18"/>
      <c r="JHY3" s="18"/>
      <c r="JHZ3" s="18"/>
      <c r="JIA3" s="18"/>
      <c r="JIB3" s="18"/>
      <c r="JIC3" s="18"/>
      <c r="JID3" s="18"/>
      <c r="JIE3" s="18"/>
      <c r="JIF3" s="18"/>
      <c r="JIG3" s="18"/>
      <c r="JIH3" s="18"/>
      <c r="JII3" s="18"/>
      <c r="JIJ3" s="18"/>
      <c r="JIK3" s="18"/>
      <c r="JIL3" s="18"/>
      <c r="JIM3" s="18"/>
      <c r="JIN3" s="18"/>
      <c r="JIO3" s="18"/>
      <c r="JIP3" s="18"/>
      <c r="JIQ3" s="18"/>
      <c r="JIR3" s="18"/>
      <c r="JIS3" s="18"/>
      <c r="JIT3" s="18"/>
      <c r="JIU3" s="18"/>
      <c r="JIV3" s="18"/>
      <c r="JIW3" s="18"/>
      <c r="JIX3" s="18"/>
      <c r="JIY3" s="18"/>
      <c r="JIZ3" s="18"/>
      <c r="JJA3" s="18"/>
      <c r="JJB3" s="18"/>
      <c r="JJC3" s="18"/>
      <c r="JJD3" s="18"/>
      <c r="JJE3" s="18"/>
      <c r="JJF3" s="18"/>
      <c r="JJG3" s="18"/>
      <c r="JJH3" s="18"/>
      <c r="JJI3" s="18"/>
      <c r="JJJ3" s="18"/>
      <c r="JJK3" s="18"/>
      <c r="JJL3" s="18"/>
      <c r="JJM3" s="18"/>
      <c r="JJN3" s="18"/>
      <c r="JJO3" s="18"/>
      <c r="JJP3" s="18"/>
      <c r="JJQ3" s="18"/>
      <c r="JJR3" s="18"/>
      <c r="JJS3" s="18"/>
      <c r="JJT3" s="18"/>
      <c r="JJU3" s="18"/>
      <c r="JJV3" s="18"/>
      <c r="JJW3" s="18"/>
      <c r="JJX3" s="18"/>
      <c r="JJY3" s="18"/>
      <c r="JJZ3" s="18"/>
      <c r="JKA3" s="18"/>
      <c r="JKB3" s="18"/>
      <c r="JKC3" s="18"/>
      <c r="JKD3" s="18"/>
      <c r="JKE3" s="18"/>
      <c r="JKF3" s="18"/>
      <c r="JKG3" s="18"/>
      <c r="JKH3" s="18"/>
      <c r="JKI3" s="18"/>
      <c r="JKJ3" s="18"/>
      <c r="JKK3" s="18"/>
      <c r="JKL3" s="18"/>
      <c r="JKM3" s="18"/>
      <c r="JKN3" s="18"/>
      <c r="JKO3" s="18"/>
      <c r="JKP3" s="18"/>
      <c r="JKQ3" s="18"/>
      <c r="JKR3" s="18"/>
      <c r="JKS3" s="18"/>
      <c r="JKT3" s="18"/>
      <c r="JKU3" s="18"/>
      <c r="JKV3" s="18"/>
      <c r="JKW3" s="18"/>
      <c r="JKX3" s="18"/>
      <c r="JKY3" s="18"/>
      <c r="JKZ3" s="18"/>
      <c r="JLA3" s="18"/>
      <c r="JLB3" s="18"/>
      <c r="JLC3" s="18"/>
      <c r="JLD3" s="18"/>
      <c r="JLE3" s="18"/>
      <c r="JLF3" s="18"/>
      <c r="JLG3" s="18"/>
      <c r="JLH3" s="18"/>
      <c r="JLI3" s="18"/>
      <c r="JLJ3" s="18"/>
      <c r="JLK3" s="18"/>
      <c r="JLL3" s="18"/>
      <c r="JLM3" s="18"/>
      <c r="JLN3" s="18"/>
      <c r="JLO3" s="18"/>
      <c r="JLP3" s="18"/>
      <c r="JLQ3" s="18"/>
      <c r="JLR3" s="18"/>
      <c r="JLS3" s="18"/>
      <c r="JLT3" s="18"/>
      <c r="JLU3" s="18"/>
      <c r="JLV3" s="18"/>
      <c r="JLW3" s="18"/>
      <c r="JLX3" s="18"/>
      <c r="JLY3" s="18"/>
      <c r="JLZ3" s="18"/>
      <c r="JMA3" s="18"/>
      <c r="JMB3" s="18"/>
      <c r="JMC3" s="18"/>
      <c r="JMD3" s="18"/>
      <c r="JME3" s="18"/>
      <c r="JMF3" s="18"/>
      <c r="JMG3" s="18"/>
      <c r="JMH3" s="18"/>
      <c r="JMI3" s="18"/>
      <c r="JMJ3" s="18"/>
      <c r="JMK3" s="18"/>
      <c r="JML3" s="18"/>
      <c r="JMM3" s="18"/>
      <c r="JMN3" s="18"/>
      <c r="JMO3" s="18"/>
      <c r="JMP3" s="18"/>
      <c r="JMQ3" s="18"/>
      <c r="JMR3" s="18"/>
      <c r="JMS3" s="18"/>
      <c r="JMT3" s="18"/>
      <c r="JMU3" s="18"/>
      <c r="JMV3" s="18"/>
      <c r="JMW3" s="18"/>
      <c r="JMX3" s="18"/>
      <c r="JMY3" s="18"/>
      <c r="JMZ3" s="18"/>
      <c r="JNA3" s="18"/>
      <c r="JNB3" s="18"/>
      <c r="JNC3" s="18"/>
      <c r="JND3" s="18"/>
      <c r="JNE3" s="18"/>
      <c r="JNF3" s="18"/>
      <c r="JNG3" s="18"/>
      <c r="JNH3" s="18"/>
      <c r="JNI3" s="18"/>
      <c r="JNJ3" s="18"/>
      <c r="JNK3" s="18"/>
      <c r="JNL3" s="18"/>
      <c r="JNM3" s="18"/>
      <c r="JNN3" s="18"/>
      <c r="JNO3" s="18"/>
      <c r="JNP3" s="18"/>
      <c r="JNQ3" s="18"/>
      <c r="JNR3" s="18"/>
      <c r="JNS3" s="18"/>
      <c r="JNT3" s="18"/>
      <c r="JNU3" s="18"/>
      <c r="JNV3" s="18"/>
      <c r="JNW3" s="18"/>
      <c r="JNX3" s="18"/>
      <c r="JNY3" s="18"/>
      <c r="JNZ3" s="18"/>
      <c r="JOA3" s="18"/>
      <c r="JOB3" s="18"/>
      <c r="JOC3" s="18"/>
      <c r="JOD3" s="18"/>
      <c r="JOE3" s="18"/>
      <c r="JOF3" s="18"/>
      <c r="JOG3" s="18"/>
      <c r="JOH3" s="18"/>
      <c r="JOI3" s="18"/>
      <c r="JOJ3" s="18"/>
      <c r="JOK3" s="18"/>
      <c r="JOL3" s="18"/>
      <c r="JOM3" s="18"/>
      <c r="JON3" s="18"/>
      <c r="JOO3" s="18"/>
      <c r="JOP3" s="18"/>
      <c r="JOQ3" s="18"/>
      <c r="JOR3" s="18"/>
      <c r="JOS3" s="18"/>
      <c r="JOT3" s="18"/>
      <c r="JOU3" s="18"/>
      <c r="JOV3" s="18"/>
      <c r="JOW3" s="18"/>
      <c r="JOX3" s="18"/>
      <c r="JOY3" s="18"/>
      <c r="JOZ3" s="18"/>
      <c r="JPA3" s="18"/>
      <c r="JPB3" s="18"/>
      <c r="JPC3" s="18"/>
      <c r="JPD3" s="18"/>
      <c r="JPE3" s="18"/>
      <c r="JPF3" s="18"/>
      <c r="JPG3" s="18"/>
      <c r="JPH3" s="18"/>
      <c r="JPI3" s="18"/>
      <c r="JPJ3" s="18"/>
      <c r="JPK3" s="18"/>
      <c r="JPL3" s="18"/>
      <c r="JPM3" s="18"/>
      <c r="JPN3" s="18"/>
      <c r="JPO3" s="18"/>
      <c r="JPP3" s="18"/>
      <c r="JPQ3" s="18"/>
      <c r="JPR3" s="18"/>
      <c r="JPS3" s="18"/>
      <c r="JPT3" s="18"/>
      <c r="JPU3" s="18"/>
      <c r="JPV3" s="18"/>
      <c r="JPW3" s="18"/>
      <c r="JPX3" s="18"/>
      <c r="JPY3" s="18"/>
      <c r="JPZ3" s="18"/>
      <c r="JQA3" s="18"/>
      <c r="JQB3" s="18"/>
      <c r="JQC3" s="18"/>
      <c r="JQD3" s="18"/>
      <c r="JQE3" s="18"/>
      <c r="JQF3" s="18"/>
      <c r="JQG3" s="18"/>
      <c r="JQH3" s="18"/>
      <c r="JQI3" s="18"/>
      <c r="JQJ3" s="18"/>
      <c r="JQK3" s="18"/>
      <c r="JQL3" s="18"/>
      <c r="JQM3" s="18"/>
      <c r="JQN3" s="18"/>
      <c r="JQO3" s="18"/>
      <c r="JQP3" s="18"/>
      <c r="JQQ3" s="18"/>
      <c r="JQR3" s="18"/>
      <c r="JQS3" s="18"/>
      <c r="JQT3" s="18"/>
      <c r="JQU3" s="18"/>
      <c r="JQV3" s="18"/>
      <c r="JQW3" s="18"/>
      <c r="JQX3" s="18"/>
      <c r="JQY3" s="18"/>
      <c r="JQZ3" s="18"/>
      <c r="JRA3" s="18"/>
      <c r="JRB3" s="18"/>
      <c r="JRC3" s="18"/>
      <c r="JRD3" s="18"/>
      <c r="JRE3" s="18"/>
      <c r="JRF3" s="18"/>
      <c r="JRG3" s="18"/>
      <c r="JRH3" s="18"/>
      <c r="JRI3" s="18"/>
      <c r="JRJ3" s="18"/>
      <c r="JRK3" s="18"/>
      <c r="JRL3" s="18"/>
      <c r="JRM3" s="18"/>
      <c r="JRN3" s="18"/>
      <c r="JRO3" s="18"/>
      <c r="JRP3" s="18"/>
      <c r="JRQ3" s="18"/>
      <c r="JRR3" s="18"/>
      <c r="JRS3" s="18"/>
      <c r="JRT3" s="18"/>
      <c r="JRU3" s="18"/>
      <c r="JRV3" s="18"/>
      <c r="JRW3" s="18"/>
      <c r="JRX3" s="18"/>
      <c r="JRY3" s="18"/>
      <c r="JRZ3" s="18"/>
      <c r="JSA3" s="18"/>
      <c r="JSB3" s="18"/>
      <c r="JSC3" s="18"/>
      <c r="JSD3" s="18"/>
      <c r="JSE3" s="18"/>
      <c r="JSF3" s="18"/>
      <c r="JSG3" s="18"/>
      <c r="JSH3" s="18"/>
      <c r="JSI3" s="18"/>
      <c r="JSJ3" s="18"/>
      <c r="JSK3" s="18"/>
      <c r="JSL3" s="18"/>
      <c r="JSM3" s="18"/>
      <c r="JSN3" s="18"/>
      <c r="JSO3" s="18"/>
      <c r="JSP3" s="18"/>
      <c r="JSQ3" s="18"/>
      <c r="JSR3" s="18"/>
      <c r="JSS3" s="18"/>
      <c r="JST3" s="18"/>
      <c r="JSU3" s="18"/>
      <c r="JSV3" s="18"/>
      <c r="JSW3" s="18"/>
      <c r="JSX3" s="18"/>
      <c r="JSY3" s="18"/>
      <c r="JSZ3" s="18"/>
      <c r="JTA3" s="18"/>
      <c r="JTB3" s="18"/>
      <c r="JTC3" s="18"/>
      <c r="JTD3" s="18"/>
      <c r="JTE3" s="18"/>
      <c r="JTF3" s="18"/>
      <c r="JTG3" s="18"/>
      <c r="JTH3" s="18"/>
      <c r="JTI3" s="18"/>
      <c r="JTJ3" s="18"/>
      <c r="JTK3" s="18"/>
      <c r="JTL3" s="18"/>
      <c r="JTM3" s="18"/>
      <c r="JTN3" s="18"/>
      <c r="JTO3" s="18"/>
      <c r="JTP3" s="18"/>
      <c r="JTQ3" s="18"/>
      <c r="JTR3" s="18"/>
      <c r="JTS3" s="18"/>
      <c r="JTT3" s="18"/>
      <c r="JTU3" s="18"/>
      <c r="JTV3" s="18"/>
      <c r="JTW3" s="18"/>
      <c r="JTX3" s="18"/>
      <c r="JTY3" s="18"/>
      <c r="JTZ3" s="18"/>
      <c r="JUA3" s="18"/>
      <c r="JUB3" s="18"/>
      <c r="JUC3" s="18"/>
      <c r="JUD3" s="18"/>
      <c r="JUE3" s="18"/>
      <c r="JUF3" s="18"/>
      <c r="JUG3" s="18"/>
      <c r="JUH3" s="18"/>
      <c r="JUI3" s="18"/>
      <c r="JUJ3" s="18"/>
      <c r="JUK3" s="18"/>
      <c r="JUL3" s="18"/>
      <c r="JUM3" s="18"/>
      <c r="JUN3" s="18"/>
      <c r="JUO3" s="18"/>
      <c r="JUP3" s="18"/>
      <c r="JUQ3" s="18"/>
      <c r="JUR3" s="18"/>
      <c r="JUS3" s="18"/>
      <c r="JUT3" s="18"/>
      <c r="JUU3" s="18"/>
      <c r="JUV3" s="18"/>
      <c r="JUW3" s="18"/>
      <c r="JUX3" s="18"/>
      <c r="JUY3" s="18"/>
      <c r="JUZ3" s="18"/>
      <c r="JVA3" s="18"/>
      <c r="JVB3" s="18"/>
      <c r="JVC3" s="18"/>
      <c r="JVD3" s="18"/>
      <c r="JVE3" s="18"/>
      <c r="JVF3" s="18"/>
      <c r="JVG3" s="18"/>
      <c r="JVH3" s="18"/>
      <c r="JVI3" s="18"/>
      <c r="JVJ3" s="18"/>
      <c r="JVK3" s="18"/>
      <c r="JVL3" s="18"/>
      <c r="JVM3" s="18"/>
      <c r="JVN3" s="18"/>
      <c r="JVO3" s="18"/>
      <c r="JVP3" s="18"/>
      <c r="JVQ3" s="18"/>
      <c r="JVR3" s="18"/>
      <c r="JVS3" s="18"/>
      <c r="JVT3" s="18"/>
      <c r="JVU3" s="18"/>
      <c r="JVV3" s="18"/>
      <c r="JVW3" s="18"/>
      <c r="JVX3" s="18"/>
      <c r="JVY3" s="18"/>
      <c r="JVZ3" s="18"/>
      <c r="JWA3" s="18"/>
      <c r="JWB3" s="18"/>
      <c r="JWC3" s="18"/>
      <c r="JWD3" s="18"/>
      <c r="JWE3" s="18"/>
      <c r="JWF3" s="18"/>
      <c r="JWG3" s="18"/>
      <c r="JWH3" s="18"/>
      <c r="JWI3" s="18"/>
      <c r="JWJ3" s="18"/>
      <c r="JWK3" s="18"/>
      <c r="JWL3" s="18"/>
      <c r="JWM3" s="18"/>
      <c r="JWN3" s="18"/>
      <c r="JWO3" s="18"/>
      <c r="JWP3" s="18"/>
      <c r="JWQ3" s="18"/>
      <c r="JWR3" s="18"/>
      <c r="JWS3" s="18"/>
      <c r="JWT3" s="18"/>
      <c r="JWU3" s="18"/>
      <c r="JWV3" s="18"/>
      <c r="JWW3" s="18"/>
      <c r="JWX3" s="18"/>
      <c r="JWY3" s="18"/>
      <c r="JWZ3" s="18"/>
      <c r="JXA3" s="18"/>
      <c r="JXB3" s="18"/>
      <c r="JXC3" s="18"/>
      <c r="JXD3" s="18"/>
      <c r="JXE3" s="18"/>
      <c r="JXF3" s="18"/>
      <c r="JXG3" s="18"/>
      <c r="JXH3" s="18"/>
      <c r="JXI3" s="18"/>
      <c r="JXJ3" s="18"/>
      <c r="JXK3" s="18"/>
      <c r="JXL3" s="18"/>
      <c r="JXM3" s="18"/>
      <c r="JXN3" s="18"/>
      <c r="JXO3" s="18"/>
      <c r="JXP3" s="18"/>
      <c r="JXQ3" s="18"/>
      <c r="JXR3" s="18"/>
      <c r="JXS3" s="18"/>
      <c r="JXT3" s="18"/>
      <c r="JXU3" s="18"/>
      <c r="JXV3" s="18"/>
      <c r="JXW3" s="18"/>
      <c r="JXX3" s="18"/>
      <c r="JXY3" s="18"/>
      <c r="JXZ3" s="18"/>
      <c r="JYA3" s="18"/>
      <c r="JYB3" s="18"/>
      <c r="JYC3" s="18"/>
      <c r="JYD3" s="18"/>
      <c r="JYE3" s="18"/>
      <c r="JYF3" s="18"/>
      <c r="JYG3" s="18"/>
      <c r="JYH3" s="18"/>
      <c r="JYI3" s="18"/>
      <c r="JYJ3" s="18"/>
      <c r="JYK3" s="18"/>
      <c r="JYL3" s="18"/>
      <c r="JYM3" s="18"/>
      <c r="JYN3" s="18"/>
      <c r="JYO3" s="18"/>
      <c r="JYP3" s="18"/>
      <c r="JYQ3" s="18"/>
      <c r="JYR3" s="18"/>
      <c r="JYS3" s="18"/>
      <c r="JYT3" s="18"/>
      <c r="JYU3" s="18"/>
      <c r="JYV3" s="18"/>
      <c r="JYW3" s="18"/>
      <c r="JYX3" s="18"/>
      <c r="JYY3" s="18"/>
      <c r="JYZ3" s="18"/>
      <c r="JZA3" s="18"/>
      <c r="JZB3" s="18"/>
      <c r="JZC3" s="18"/>
      <c r="JZD3" s="18"/>
      <c r="JZE3" s="18"/>
      <c r="JZF3" s="18"/>
      <c r="JZG3" s="18"/>
      <c r="JZH3" s="18"/>
      <c r="JZI3" s="18"/>
      <c r="JZJ3" s="18"/>
      <c r="JZK3" s="18"/>
      <c r="JZL3" s="18"/>
      <c r="JZM3" s="18"/>
      <c r="JZN3" s="18"/>
      <c r="JZO3" s="18"/>
      <c r="JZP3" s="18"/>
      <c r="JZQ3" s="18"/>
      <c r="JZR3" s="18"/>
      <c r="JZS3" s="18"/>
      <c r="JZT3" s="18"/>
      <c r="JZU3" s="18"/>
      <c r="JZV3" s="18"/>
      <c r="JZW3" s="18"/>
      <c r="JZX3" s="18"/>
      <c r="JZY3" s="18"/>
      <c r="JZZ3" s="18"/>
      <c r="KAA3" s="18"/>
      <c r="KAB3" s="18"/>
      <c r="KAC3" s="18"/>
      <c r="KAD3" s="18"/>
      <c r="KAE3" s="18"/>
      <c r="KAF3" s="18"/>
      <c r="KAG3" s="18"/>
      <c r="KAH3" s="18"/>
      <c r="KAI3" s="18"/>
      <c r="KAJ3" s="18"/>
      <c r="KAK3" s="18"/>
      <c r="KAL3" s="18"/>
      <c r="KAM3" s="18"/>
      <c r="KAN3" s="18"/>
      <c r="KAO3" s="18"/>
      <c r="KAP3" s="18"/>
      <c r="KAQ3" s="18"/>
      <c r="KAR3" s="18"/>
      <c r="KAS3" s="18"/>
      <c r="KAT3" s="18"/>
      <c r="KAU3" s="18"/>
      <c r="KAV3" s="18"/>
      <c r="KAW3" s="18"/>
      <c r="KAX3" s="18"/>
      <c r="KAY3" s="18"/>
      <c r="KAZ3" s="18"/>
      <c r="KBA3" s="18"/>
      <c r="KBB3" s="18"/>
      <c r="KBC3" s="18"/>
      <c r="KBD3" s="18"/>
      <c r="KBE3" s="18"/>
      <c r="KBF3" s="18"/>
      <c r="KBG3" s="18"/>
      <c r="KBH3" s="18"/>
      <c r="KBI3" s="18"/>
      <c r="KBJ3" s="18"/>
      <c r="KBK3" s="18"/>
      <c r="KBL3" s="18"/>
      <c r="KBM3" s="18"/>
      <c r="KBN3" s="18"/>
      <c r="KBO3" s="18"/>
      <c r="KBP3" s="18"/>
      <c r="KBQ3" s="18"/>
      <c r="KBR3" s="18"/>
      <c r="KBS3" s="18"/>
      <c r="KBT3" s="18"/>
      <c r="KBU3" s="18"/>
      <c r="KBV3" s="18"/>
      <c r="KBW3" s="18"/>
      <c r="KBX3" s="18"/>
      <c r="KBY3" s="18"/>
      <c r="KBZ3" s="18"/>
      <c r="KCA3" s="18"/>
      <c r="KCB3" s="18"/>
      <c r="KCC3" s="18"/>
      <c r="KCD3" s="18"/>
      <c r="KCE3" s="18"/>
      <c r="KCF3" s="18"/>
      <c r="KCG3" s="18"/>
      <c r="KCH3" s="18"/>
      <c r="KCI3" s="18"/>
      <c r="KCJ3" s="18"/>
      <c r="KCK3" s="18"/>
      <c r="KCL3" s="18"/>
      <c r="KCM3" s="18"/>
      <c r="KCN3" s="18"/>
      <c r="KCO3" s="18"/>
      <c r="KCP3" s="18"/>
      <c r="KCQ3" s="18"/>
      <c r="KCR3" s="18"/>
      <c r="KCS3" s="18"/>
      <c r="KCT3" s="18"/>
      <c r="KCU3" s="18"/>
      <c r="KCV3" s="18"/>
      <c r="KCW3" s="18"/>
      <c r="KCX3" s="18"/>
      <c r="KCY3" s="18"/>
      <c r="KCZ3" s="18"/>
      <c r="KDA3" s="18"/>
      <c r="KDB3" s="18"/>
      <c r="KDC3" s="18"/>
      <c r="KDD3" s="18"/>
      <c r="KDE3" s="18"/>
      <c r="KDF3" s="18"/>
      <c r="KDG3" s="18"/>
      <c r="KDH3" s="18"/>
      <c r="KDI3" s="18"/>
      <c r="KDJ3" s="18"/>
      <c r="KDK3" s="18"/>
      <c r="KDL3" s="18"/>
      <c r="KDM3" s="18"/>
      <c r="KDN3" s="18"/>
      <c r="KDO3" s="18"/>
      <c r="KDP3" s="18"/>
      <c r="KDQ3" s="18"/>
      <c r="KDR3" s="18"/>
      <c r="KDS3" s="18"/>
      <c r="KDT3" s="18"/>
      <c r="KDU3" s="18"/>
      <c r="KDV3" s="18"/>
      <c r="KDW3" s="18"/>
      <c r="KDX3" s="18"/>
      <c r="KDY3" s="18"/>
      <c r="KDZ3" s="18"/>
      <c r="KEA3" s="18"/>
      <c r="KEB3" s="18"/>
      <c r="KEC3" s="18"/>
      <c r="KED3" s="18"/>
      <c r="KEE3" s="18"/>
      <c r="KEF3" s="18"/>
      <c r="KEG3" s="18"/>
      <c r="KEH3" s="18"/>
      <c r="KEI3" s="18"/>
      <c r="KEJ3" s="18"/>
      <c r="KEK3" s="18"/>
      <c r="KEL3" s="18"/>
      <c r="KEM3" s="18"/>
      <c r="KEN3" s="18"/>
      <c r="KEO3" s="18"/>
      <c r="KEP3" s="18"/>
      <c r="KEQ3" s="18"/>
      <c r="KER3" s="18"/>
      <c r="KES3" s="18"/>
      <c r="KET3" s="18"/>
      <c r="KEU3" s="18"/>
      <c r="KEV3" s="18"/>
      <c r="KEW3" s="18"/>
      <c r="KEX3" s="18"/>
      <c r="KEY3" s="18"/>
      <c r="KEZ3" s="18"/>
      <c r="KFA3" s="18"/>
      <c r="KFB3" s="18"/>
      <c r="KFC3" s="18"/>
      <c r="KFD3" s="18"/>
      <c r="KFE3" s="18"/>
      <c r="KFF3" s="18"/>
      <c r="KFG3" s="18"/>
      <c r="KFH3" s="18"/>
      <c r="KFI3" s="18"/>
      <c r="KFJ3" s="18"/>
      <c r="KFK3" s="18"/>
      <c r="KFL3" s="18"/>
      <c r="KFM3" s="18"/>
      <c r="KFN3" s="18"/>
      <c r="KFO3" s="18"/>
      <c r="KFP3" s="18"/>
      <c r="KFQ3" s="18"/>
      <c r="KFR3" s="18"/>
      <c r="KFS3" s="18"/>
      <c r="KFT3" s="18"/>
      <c r="KFU3" s="18"/>
      <c r="KFV3" s="18"/>
      <c r="KFW3" s="18"/>
      <c r="KFX3" s="18"/>
      <c r="KFY3" s="18"/>
      <c r="KFZ3" s="18"/>
      <c r="KGA3" s="18"/>
      <c r="KGB3" s="18"/>
      <c r="KGC3" s="18"/>
      <c r="KGD3" s="18"/>
      <c r="KGE3" s="18"/>
      <c r="KGF3" s="18"/>
      <c r="KGG3" s="18"/>
      <c r="KGH3" s="18"/>
      <c r="KGI3" s="18"/>
      <c r="KGJ3" s="18"/>
      <c r="KGK3" s="18"/>
      <c r="KGL3" s="18"/>
      <c r="KGM3" s="18"/>
      <c r="KGN3" s="18"/>
      <c r="KGO3" s="18"/>
      <c r="KGP3" s="18"/>
      <c r="KGQ3" s="18"/>
      <c r="KGR3" s="18"/>
      <c r="KGS3" s="18"/>
      <c r="KGT3" s="18"/>
      <c r="KGU3" s="18"/>
      <c r="KGV3" s="18"/>
      <c r="KGW3" s="18"/>
      <c r="KGX3" s="18"/>
      <c r="KGY3" s="18"/>
      <c r="KGZ3" s="18"/>
      <c r="KHA3" s="18"/>
      <c r="KHB3" s="18"/>
      <c r="KHC3" s="18"/>
      <c r="KHD3" s="18"/>
      <c r="KHE3" s="18"/>
      <c r="KHF3" s="18"/>
      <c r="KHG3" s="18"/>
      <c r="KHH3" s="18"/>
      <c r="KHI3" s="18"/>
      <c r="KHJ3" s="18"/>
      <c r="KHK3" s="18"/>
      <c r="KHL3" s="18"/>
      <c r="KHM3" s="18"/>
      <c r="KHN3" s="18"/>
      <c r="KHO3" s="18"/>
      <c r="KHP3" s="18"/>
      <c r="KHQ3" s="18"/>
      <c r="KHR3" s="18"/>
      <c r="KHS3" s="18"/>
      <c r="KHT3" s="18"/>
      <c r="KHU3" s="18"/>
      <c r="KHV3" s="18"/>
      <c r="KHW3" s="18"/>
      <c r="KHX3" s="18"/>
      <c r="KHY3" s="18"/>
      <c r="KHZ3" s="18"/>
      <c r="KIA3" s="18"/>
      <c r="KIB3" s="18"/>
      <c r="KIC3" s="18"/>
      <c r="KID3" s="18"/>
      <c r="KIE3" s="18"/>
      <c r="KIF3" s="18"/>
      <c r="KIG3" s="18"/>
      <c r="KIH3" s="18"/>
      <c r="KII3" s="18"/>
      <c r="KIJ3" s="18"/>
      <c r="KIK3" s="18"/>
      <c r="KIL3" s="18"/>
      <c r="KIM3" s="18"/>
      <c r="KIN3" s="18"/>
      <c r="KIO3" s="18"/>
      <c r="KIP3" s="18"/>
      <c r="KIQ3" s="18"/>
      <c r="KIR3" s="18"/>
      <c r="KIS3" s="18"/>
      <c r="KIT3" s="18"/>
      <c r="KIU3" s="18"/>
      <c r="KIV3" s="18"/>
      <c r="KIW3" s="18"/>
      <c r="KIX3" s="18"/>
      <c r="KIY3" s="18"/>
      <c r="KIZ3" s="18"/>
      <c r="KJA3" s="18"/>
      <c r="KJB3" s="18"/>
      <c r="KJC3" s="18"/>
      <c r="KJD3" s="18"/>
      <c r="KJE3" s="18"/>
      <c r="KJF3" s="18"/>
      <c r="KJG3" s="18"/>
      <c r="KJH3" s="18"/>
      <c r="KJI3" s="18"/>
      <c r="KJJ3" s="18"/>
      <c r="KJK3" s="18"/>
      <c r="KJL3" s="18"/>
      <c r="KJM3" s="18"/>
      <c r="KJN3" s="18"/>
      <c r="KJO3" s="18"/>
      <c r="KJP3" s="18"/>
      <c r="KJQ3" s="18"/>
      <c r="KJR3" s="18"/>
      <c r="KJS3" s="18"/>
      <c r="KJT3" s="18"/>
      <c r="KJU3" s="18"/>
      <c r="KJV3" s="18"/>
      <c r="KJW3" s="18"/>
      <c r="KJX3" s="18"/>
      <c r="KJY3" s="18"/>
      <c r="KJZ3" s="18"/>
      <c r="KKA3" s="18"/>
      <c r="KKB3" s="18"/>
      <c r="KKC3" s="18"/>
      <c r="KKD3" s="18"/>
      <c r="KKE3" s="18"/>
      <c r="KKF3" s="18"/>
      <c r="KKG3" s="18"/>
      <c r="KKH3" s="18"/>
      <c r="KKI3" s="18"/>
      <c r="KKJ3" s="18"/>
      <c r="KKK3" s="18"/>
      <c r="KKL3" s="18"/>
      <c r="KKM3" s="18"/>
      <c r="KKN3" s="18"/>
      <c r="KKO3" s="18"/>
      <c r="KKP3" s="18"/>
      <c r="KKQ3" s="18"/>
      <c r="KKR3" s="18"/>
      <c r="KKS3" s="18"/>
      <c r="KKT3" s="18"/>
      <c r="KKU3" s="18"/>
      <c r="KKV3" s="18"/>
      <c r="KKW3" s="18"/>
      <c r="KKX3" s="18"/>
      <c r="KKY3" s="18"/>
      <c r="KKZ3" s="18"/>
      <c r="KLA3" s="18"/>
      <c r="KLB3" s="18"/>
      <c r="KLC3" s="18"/>
      <c r="KLD3" s="18"/>
      <c r="KLE3" s="18"/>
      <c r="KLF3" s="18"/>
      <c r="KLG3" s="18"/>
      <c r="KLH3" s="18"/>
      <c r="KLI3" s="18"/>
      <c r="KLJ3" s="18"/>
      <c r="KLK3" s="18"/>
      <c r="KLL3" s="18"/>
      <c r="KLM3" s="18"/>
      <c r="KLN3" s="18"/>
      <c r="KLO3" s="18"/>
      <c r="KLP3" s="18"/>
      <c r="KLQ3" s="18"/>
      <c r="KLR3" s="18"/>
      <c r="KLS3" s="18"/>
      <c r="KLT3" s="18"/>
      <c r="KLU3" s="18"/>
      <c r="KLV3" s="18"/>
      <c r="KLW3" s="18"/>
      <c r="KLX3" s="18"/>
      <c r="KLY3" s="18"/>
      <c r="KLZ3" s="18"/>
      <c r="KMA3" s="18"/>
      <c r="KMB3" s="18"/>
      <c r="KMC3" s="18"/>
      <c r="KMD3" s="18"/>
      <c r="KME3" s="18"/>
      <c r="KMF3" s="18"/>
      <c r="KMG3" s="18"/>
      <c r="KMH3" s="18"/>
      <c r="KMI3" s="18"/>
      <c r="KMJ3" s="18"/>
      <c r="KMK3" s="18"/>
      <c r="KML3" s="18"/>
      <c r="KMM3" s="18"/>
      <c r="KMN3" s="18"/>
      <c r="KMO3" s="18"/>
      <c r="KMP3" s="18"/>
      <c r="KMQ3" s="18"/>
      <c r="KMR3" s="18"/>
      <c r="KMS3" s="18"/>
      <c r="KMT3" s="18"/>
      <c r="KMU3" s="18"/>
      <c r="KMV3" s="18"/>
      <c r="KMW3" s="18"/>
      <c r="KMX3" s="18"/>
      <c r="KMY3" s="18"/>
      <c r="KMZ3" s="18"/>
      <c r="KNA3" s="18"/>
      <c r="KNB3" s="18"/>
      <c r="KNC3" s="18"/>
      <c r="KND3" s="18"/>
      <c r="KNE3" s="18"/>
      <c r="KNF3" s="18"/>
      <c r="KNG3" s="18"/>
      <c r="KNH3" s="18"/>
      <c r="KNI3" s="18"/>
      <c r="KNJ3" s="18"/>
      <c r="KNK3" s="18"/>
      <c r="KNL3" s="18"/>
      <c r="KNM3" s="18"/>
      <c r="KNN3" s="18"/>
      <c r="KNO3" s="18"/>
      <c r="KNP3" s="18"/>
      <c r="KNQ3" s="18"/>
      <c r="KNR3" s="18"/>
      <c r="KNS3" s="18"/>
      <c r="KNT3" s="18"/>
      <c r="KNU3" s="18"/>
      <c r="KNV3" s="18"/>
      <c r="KNW3" s="18"/>
      <c r="KNX3" s="18"/>
      <c r="KNY3" s="18"/>
      <c r="KNZ3" s="18"/>
      <c r="KOA3" s="18"/>
      <c r="KOB3" s="18"/>
      <c r="KOC3" s="18"/>
      <c r="KOD3" s="18"/>
      <c r="KOE3" s="18"/>
      <c r="KOF3" s="18"/>
      <c r="KOG3" s="18"/>
      <c r="KOH3" s="18"/>
      <c r="KOI3" s="18"/>
      <c r="KOJ3" s="18"/>
      <c r="KOK3" s="18"/>
      <c r="KOL3" s="18"/>
      <c r="KOM3" s="18"/>
      <c r="KON3" s="18"/>
      <c r="KOO3" s="18"/>
      <c r="KOP3" s="18"/>
      <c r="KOQ3" s="18"/>
      <c r="KOR3" s="18"/>
      <c r="KOS3" s="18"/>
      <c r="KOT3" s="18"/>
      <c r="KOU3" s="18"/>
      <c r="KOV3" s="18"/>
      <c r="KOW3" s="18"/>
      <c r="KOX3" s="18"/>
      <c r="KOY3" s="18"/>
      <c r="KOZ3" s="18"/>
      <c r="KPA3" s="18"/>
      <c r="KPB3" s="18"/>
      <c r="KPC3" s="18"/>
      <c r="KPD3" s="18"/>
      <c r="KPE3" s="18"/>
      <c r="KPF3" s="18"/>
      <c r="KPG3" s="18"/>
      <c r="KPH3" s="18"/>
      <c r="KPI3" s="18"/>
      <c r="KPJ3" s="18"/>
      <c r="KPK3" s="18"/>
      <c r="KPL3" s="18"/>
      <c r="KPM3" s="18"/>
      <c r="KPN3" s="18"/>
      <c r="KPO3" s="18"/>
      <c r="KPP3" s="18"/>
      <c r="KPQ3" s="18"/>
      <c r="KPR3" s="18"/>
      <c r="KPS3" s="18"/>
      <c r="KPT3" s="18"/>
      <c r="KPU3" s="18"/>
      <c r="KPV3" s="18"/>
      <c r="KPW3" s="18"/>
      <c r="KPX3" s="18"/>
      <c r="KPY3" s="18"/>
      <c r="KPZ3" s="18"/>
      <c r="KQA3" s="18"/>
      <c r="KQB3" s="18"/>
      <c r="KQC3" s="18"/>
      <c r="KQD3" s="18"/>
      <c r="KQE3" s="18"/>
      <c r="KQF3" s="18"/>
      <c r="KQG3" s="18"/>
      <c r="KQH3" s="18"/>
      <c r="KQI3" s="18"/>
      <c r="KQJ3" s="18"/>
      <c r="KQK3" s="18"/>
      <c r="KQL3" s="18"/>
      <c r="KQM3" s="18"/>
      <c r="KQN3" s="18"/>
      <c r="KQO3" s="18"/>
      <c r="KQP3" s="18"/>
      <c r="KQQ3" s="18"/>
      <c r="KQR3" s="18"/>
      <c r="KQS3" s="18"/>
      <c r="KQT3" s="18"/>
      <c r="KQU3" s="18"/>
      <c r="KQV3" s="18"/>
      <c r="KQW3" s="18"/>
      <c r="KQX3" s="18"/>
      <c r="KQY3" s="18"/>
      <c r="KQZ3" s="18"/>
      <c r="KRA3" s="18"/>
      <c r="KRB3" s="18"/>
      <c r="KRC3" s="18"/>
      <c r="KRD3" s="18"/>
      <c r="KRE3" s="18"/>
      <c r="KRF3" s="18"/>
      <c r="KRG3" s="18"/>
      <c r="KRH3" s="18"/>
      <c r="KRI3" s="18"/>
      <c r="KRJ3" s="18"/>
      <c r="KRK3" s="18"/>
      <c r="KRL3" s="18"/>
      <c r="KRM3" s="18"/>
      <c r="KRN3" s="18"/>
      <c r="KRO3" s="18"/>
      <c r="KRP3" s="18"/>
      <c r="KRQ3" s="18"/>
      <c r="KRR3" s="18"/>
      <c r="KRS3" s="18"/>
      <c r="KRT3" s="18"/>
      <c r="KRU3" s="18"/>
      <c r="KRV3" s="18"/>
      <c r="KRW3" s="18"/>
      <c r="KRX3" s="18"/>
      <c r="KRY3" s="18"/>
      <c r="KRZ3" s="18"/>
      <c r="KSA3" s="18"/>
      <c r="KSB3" s="18"/>
      <c r="KSC3" s="18"/>
      <c r="KSD3" s="18"/>
      <c r="KSE3" s="18"/>
      <c r="KSF3" s="18"/>
      <c r="KSG3" s="18"/>
      <c r="KSH3" s="18"/>
      <c r="KSI3" s="18"/>
      <c r="KSJ3" s="18"/>
      <c r="KSK3" s="18"/>
      <c r="KSL3" s="18"/>
      <c r="KSM3" s="18"/>
      <c r="KSN3" s="18"/>
      <c r="KSO3" s="18"/>
      <c r="KSP3" s="18"/>
      <c r="KSQ3" s="18"/>
      <c r="KSR3" s="18"/>
      <c r="KSS3" s="18"/>
      <c r="KST3" s="18"/>
      <c r="KSU3" s="18"/>
      <c r="KSV3" s="18"/>
      <c r="KSW3" s="18"/>
      <c r="KSX3" s="18"/>
      <c r="KSY3" s="18"/>
      <c r="KSZ3" s="18"/>
      <c r="KTA3" s="18"/>
      <c r="KTB3" s="18"/>
      <c r="KTC3" s="18"/>
      <c r="KTD3" s="18"/>
      <c r="KTE3" s="18"/>
      <c r="KTF3" s="18"/>
      <c r="KTG3" s="18"/>
      <c r="KTH3" s="18"/>
      <c r="KTI3" s="18"/>
      <c r="KTJ3" s="18"/>
      <c r="KTK3" s="18"/>
      <c r="KTL3" s="18"/>
      <c r="KTM3" s="18"/>
      <c r="KTN3" s="18"/>
      <c r="KTO3" s="18"/>
      <c r="KTP3" s="18"/>
      <c r="KTQ3" s="18"/>
      <c r="KTR3" s="18"/>
      <c r="KTS3" s="18"/>
      <c r="KTT3" s="18"/>
      <c r="KTU3" s="18"/>
      <c r="KTV3" s="18"/>
      <c r="KTW3" s="18"/>
      <c r="KTX3" s="18"/>
      <c r="KTY3" s="18"/>
      <c r="KTZ3" s="18"/>
      <c r="KUA3" s="18"/>
      <c r="KUB3" s="18"/>
      <c r="KUC3" s="18"/>
      <c r="KUD3" s="18"/>
      <c r="KUE3" s="18"/>
      <c r="KUF3" s="18"/>
      <c r="KUG3" s="18"/>
      <c r="KUH3" s="18"/>
      <c r="KUI3" s="18"/>
      <c r="KUJ3" s="18"/>
      <c r="KUK3" s="18"/>
      <c r="KUL3" s="18"/>
      <c r="KUM3" s="18"/>
      <c r="KUN3" s="18"/>
      <c r="KUO3" s="18"/>
      <c r="KUP3" s="18"/>
      <c r="KUQ3" s="18"/>
      <c r="KUR3" s="18"/>
      <c r="KUS3" s="18"/>
      <c r="KUT3" s="18"/>
      <c r="KUU3" s="18"/>
      <c r="KUV3" s="18"/>
      <c r="KUW3" s="18"/>
      <c r="KUX3" s="18"/>
      <c r="KUY3" s="18"/>
      <c r="KUZ3" s="18"/>
      <c r="KVA3" s="18"/>
      <c r="KVB3" s="18"/>
      <c r="KVC3" s="18"/>
      <c r="KVD3" s="18"/>
      <c r="KVE3" s="18"/>
      <c r="KVF3" s="18"/>
      <c r="KVG3" s="18"/>
      <c r="KVH3" s="18"/>
      <c r="KVI3" s="18"/>
      <c r="KVJ3" s="18"/>
      <c r="KVK3" s="18"/>
      <c r="KVL3" s="18"/>
      <c r="KVM3" s="18"/>
      <c r="KVN3" s="18"/>
      <c r="KVO3" s="18"/>
      <c r="KVP3" s="18"/>
      <c r="KVQ3" s="18"/>
      <c r="KVR3" s="18"/>
      <c r="KVS3" s="18"/>
      <c r="KVT3" s="18"/>
      <c r="KVU3" s="18"/>
      <c r="KVV3" s="18"/>
      <c r="KVW3" s="18"/>
      <c r="KVX3" s="18"/>
      <c r="KVY3" s="18"/>
      <c r="KVZ3" s="18"/>
      <c r="KWA3" s="18"/>
      <c r="KWB3" s="18"/>
      <c r="KWC3" s="18"/>
      <c r="KWD3" s="18"/>
      <c r="KWE3" s="18"/>
      <c r="KWF3" s="18"/>
      <c r="KWG3" s="18"/>
      <c r="KWH3" s="18"/>
      <c r="KWI3" s="18"/>
      <c r="KWJ3" s="18"/>
      <c r="KWK3" s="18"/>
      <c r="KWL3" s="18"/>
      <c r="KWM3" s="18"/>
      <c r="KWN3" s="18"/>
      <c r="KWO3" s="18"/>
      <c r="KWP3" s="18"/>
      <c r="KWQ3" s="18"/>
      <c r="KWR3" s="18"/>
      <c r="KWS3" s="18"/>
      <c r="KWT3" s="18"/>
      <c r="KWU3" s="18"/>
      <c r="KWV3" s="18"/>
      <c r="KWW3" s="18"/>
      <c r="KWX3" s="18"/>
      <c r="KWY3" s="18"/>
      <c r="KWZ3" s="18"/>
      <c r="KXA3" s="18"/>
      <c r="KXB3" s="18"/>
      <c r="KXC3" s="18"/>
      <c r="KXD3" s="18"/>
      <c r="KXE3" s="18"/>
      <c r="KXF3" s="18"/>
      <c r="KXG3" s="18"/>
      <c r="KXH3" s="18"/>
      <c r="KXI3" s="18"/>
      <c r="KXJ3" s="18"/>
      <c r="KXK3" s="18"/>
      <c r="KXL3" s="18"/>
      <c r="KXM3" s="18"/>
      <c r="KXN3" s="18"/>
      <c r="KXO3" s="18"/>
      <c r="KXP3" s="18"/>
      <c r="KXQ3" s="18"/>
      <c r="KXR3" s="18"/>
      <c r="KXS3" s="18"/>
      <c r="KXT3" s="18"/>
      <c r="KXU3" s="18"/>
      <c r="KXV3" s="18"/>
      <c r="KXW3" s="18"/>
      <c r="KXX3" s="18"/>
      <c r="KXY3" s="18"/>
      <c r="KXZ3" s="18"/>
      <c r="KYA3" s="18"/>
      <c r="KYB3" s="18"/>
      <c r="KYC3" s="18"/>
      <c r="KYD3" s="18"/>
      <c r="KYE3" s="18"/>
      <c r="KYF3" s="18"/>
      <c r="KYG3" s="18"/>
      <c r="KYH3" s="18"/>
      <c r="KYI3" s="18"/>
      <c r="KYJ3" s="18"/>
      <c r="KYK3" s="18"/>
      <c r="KYL3" s="18"/>
      <c r="KYM3" s="18"/>
      <c r="KYN3" s="18"/>
      <c r="KYO3" s="18"/>
      <c r="KYP3" s="18"/>
      <c r="KYQ3" s="18"/>
      <c r="KYR3" s="18"/>
      <c r="KYS3" s="18"/>
      <c r="KYT3" s="18"/>
      <c r="KYU3" s="18"/>
      <c r="KYV3" s="18"/>
      <c r="KYW3" s="18"/>
      <c r="KYX3" s="18"/>
      <c r="KYY3" s="18"/>
      <c r="KYZ3" s="18"/>
      <c r="KZA3" s="18"/>
      <c r="KZB3" s="18"/>
      <c r="KZC3" s="18"/>
      <c r="KZD3" s="18"/>
      <c r="KZE3" s="18"/>
      <c r="KZF3" s="18"/>
      <c r="KZG3" s="18"/>
      <c r="KZH3" s="18"/>
      <c r="KZI3" s="18"/>
      <c r="KZJ3" s="18"/>
      <c r="KZK3" s="18"/>
      <c r="KZL3" s="18"/>
      <c r="KZM3" s="18"/>
      <c r="KZN3" s="18"/>
      <c r="KZO3" s="18"/>
      <c r="KZP3" s="18"/>
      <c r="KZQ3" s="18"/>
      <c r="KZR3" s="18"/>
      <c r="KZS3" s="18"/>
      <c r="KZT3" s="18"/>
      <c r="KZU3" s="18"/>
      <c r="KZV3" s="18"/>
      <c r="KZW3" s="18"/>
      <c r="KZX3" s="18"/>
      <c r="KZY3" s="18"/>
      <c r="KZZ3" s="18"/>
      <c r="LAA3" s="18"/>
      <c r="LAB3" s="18"/>
      <c r="LAC3" s="18"/>
      <c r="LAD3" s="18"/>
      <c r="LAE3" s="18"/>
      <c r="LAF3" s="18"/>
      <c r="LAG3" s="18"/>
      <c r="LAH3" s="18"/>
      <c r="LAI3" s="18"/>
      <c r="LAJ3" s="18"/>
      <c r="LAK3" s="18"/>
      <c r="LAL3" s="18"/>
      <c r="LAM3" s="18"/>
      <c r="LAN3" s="18"/>
      <c r="LAO3" s="18"/>
      <c r="LAP3" s="18"/>
      <c r="LAQ3" s="18"/>
      <c r="LAR3" s="18"/>
      <c r="LAS3" s="18"/>
      <c r="LAT3" s="18"/>
      <c r="LAU3" s="18"/>
      <c r="LAV3" s="18"/>
      <c r="LAW3" s="18"/>
      <c r="LAX3" s="18"/>
      <c r="LAY3" s="18"/>
      <c r="LAZ3" s="18"/>
      <c r="LBA3" s="18"/>
      <c r="LBB3" s="18"/>
      <c r="LBC3" s="18"/>
      <c r="LBD3" s="18"/>
      <c r="LBE3" s="18"/>
      <c r="LBF3" s="18"/>
      <c r="LBG3" s="18"/>
      <c r="LBH3" s="18"/>
      <c r="LBI3" s="18"/>
      <c r="LBJ3" s="18"/>
      <c r="LBK3" s="18"/>
      <c r="LBL3" s="18"/>
      <c r="LBM3" s="18"/>
      <c r="LBN3" s="18"/>
      <c r="LBO3" s="18"/>
      <c r="LBP3" s="18"/>
      <c r="LBQ3" s="18"/>
      <c r="LBR3" s="18"/>
      <c r="LBS3" s="18"/>
      <c r="LBT3" s="18"/>
      <c r="LBU3" s="18"/>
      <c r="LBV3" s="18"/>
      <c r="LBW3" s="18"/>
      <c r="LBX3" s="18"/>
      <c r="LBY3" s="18"/>
      <c r="LBZ3" s="18"/>
      <c r="LCA3" s="18"/>
      <c r="LCB3" s="18"/>
      <c r="LCC3" s="18"/>
      <c r="LCD3" s="18"/>
      <c r="LCE3" s="18"/>
      <c r="LCF3" s="18"/>
      <c r="LCG3" s="18"/>
      <c r="LCH3" s="18"/>
      <c r="LCI3" s="18"/>
      <c r="LCJ3" s="18"/>
      <c r="LCK3" s="18"/>
      <c r="LCL3" s="18"/>
      <c r="LCM3" s="18"/>
      <c r="LCN3" s="18"/>
      <c r="LCO3" s="18"/>
      <c r="LCP3" s="18"/>
      <c r="LCQ3" s="18"/>
      <c r="LCR3" s="18"/>
      <c r="LCS3" s="18"/>
      <c r="LCT3" s="18"/>
      <c r="LCU3" s="18"/>
      <c r="LCV3" s="18"/>
      <c r="LCW3" s="18"/>
      <c r="LCX3" s="18"/>
      <c r="LCY3" s="18"/>
      <c r="LCZ3" s="18"/>
      <c r="LDA3" s="18"/>
      <c r="LDB3" s="18"/>
      <c r="LDC3" s="18"/>
      <c r="LDD3" s="18"/>
      <c r="LDE3" s="18"/>
      <c r="LDF3" s="18"/>
      <c r="LDG3" s="18"/>
      <c r="LDH3" s="18"/>
      <c r="LDI3" s="18"/>
      <c r="LDJ3" s="18"/>
      <c r="LDK3" s="18"/>
      <c r="LDL3" s="18"/>
      <c r="LDM3" s="18"/>
      <c r="LDN3" s="18"/>
      <c r="LDO3" s="18"/>
      <c r="LDP3" s="18"/>
      <c r="LDQ3" s="18"/>
      <c r="LDR3" s="18"/>
      <c r="LDS3" s="18"/>
      <c r="LDT3" s="18"/>
      <c r="LDU3" s="18"/>
      <c r="LDV3" s="18"/>
      <c r="LDW3" s="18"/>
      <c r="LDX3" s="18"/>
      <c r="LDY3" s="18"/>
      <c r="LDZ3" s="18"/>
      <c r="LEA3" s="18"/>
      <c r="LEB3" s="18"/>
      <c r="LEC3" s="18"/>
      <c r="LED3" s="18"/>
      <c r="LEE3" s="18"/>
      <c r="LEF3" s="18"/>
      <c r="LEG3" s="18"/>
      <c r="LEH3" s="18"/>
      <c r="LEI3" s="18"/>
      <c r="LEJ3" s="18"/>
      <c r="LEK3" s="18"/>
      <c r="LEL3" s="18"/>
      <c r="LEM3" s="18"/>
      <c r="LEN3" s="18"/>
      <c r="LEO3" s="18"/>
      <c r="LEP3" s="18"/>
      <c r="LEQ3" s="18"/>
      <c r="LER3" s="18"/>
      <c r="LES3" s="18"/>
      <c r="LET3" s="18"/>
      <c r="LEU3" s="18"/>
      <c r="LEV3" s="18"/>
      <c r="LEW3" s="18"/>
      <c r="LEX3" s="18"/>
      <c r="LEY3" s="18"/>
      <c r="LEZ3" s="18"/>
      <c r="LFA3" s="18"/>
      <c r="LFB3" s="18"/>
      <c r="LFC3" s="18"/>
      <c r="LFD3" s="18"/>
      <c r="LFE3" s="18"/>
      <c r="LFF3" s="18"/>
      <c r="LFG3" s="18"/>
      <c r="LFH3" s="18"/>
      <c r="LFI3" s="18"/>
      <c r="LFJ3" s="18"/>
      <c r="LFK3" s="18"/>
      <c r="LFL3" s="18"/>
      <c r="LFM3" s="18"/>
      <c r="LFN3" s="18"/>
      <c r="LFO3" s="18"/>
      <c r="LFP3" s="18"/>
      <c r="LFQ3" s="18"/>
      <c r="LFR3" s="18"/>
      <c r="LFS3" s="18"/>
      <c r="LFT3" s="18"/>
      <c r="LFU3" s="18"/>
      <c r="LFV3" s="18"/>
      <c r="LFW3" s="18"/>
      <c r="LFX3" s="18"/>
      <c r="LFY3" s="18"/>
      <c r="LFZ3" s="18"/>
      <c r="LGA3" s="18"/>
      <c r="LGB3" s="18"/>
      <c r="LGC3" s="18"/>
      <c r="LGD3" s="18"/>
      <c r="LGE3" s="18"/>
      <c r="LGF3" s="18"/>
      <c r="LGG3" s="18"/>
      <c r="LGH3" s="18"/>
      <c r="LGI3" s="18"/>
      <c r="LGJ3" s="18"/>
      <c r="LGK3" s="18"/>
      <c r="LGL3" s="18"/>
      <c r="LGM3" s="18"/>
      <c r="LGN3" s="18"/>
      <c r="LGO3" s="18"/>
      <c r="LGP3" s="18"/>
      <c r="LGQ3" s="18"/>
      <c r="LGR3" s="18"/>
      <c r="LGS3" s="18"/>
      <c r="LGT3" s="18"/>
      <c r="LGU3" s="18"/>
      <c r="LGV3" s="18"/>
      <c r="LGW3" s="18"/>
      <c r="LGX3" s="18"/>
      <c r="LGY3" s="18"/>
      <c r="LGZ3" s="18"/>
      <c r="LHA3" s="18"/>
      <c r="LHB3" s="18"/>
      <c r="LHC3" s="18"/>
      <c r="LHD3" s="18"/>
      <c r="LHE3" s="18"/>
      <c r="LHF3" s="18"/>
      <c r="LHG3" s="18"/>
      <c r="LHH3" s="18"/>
      <c r="LHI3" s="18"/>
      <c r="LHJ3" s="18"/>
      <c r="LHK3" s="18"/>
      <c r="LHL3" s="18"/>
      <c r="LHM3" s="18"/>
      <c r="LHN3" s="18"/>
      <c r="LHO3" s="18"/>
      <c r="LHP3" s="18"/>
      <c r="LHQ3" s="18"/>
      <c r="LHR3" s="18"/>
      <c r="LHS3" s="18"/>
      <c r="LHT3" s="18"/>
      <c r="LHU3" s="18"/>
      <c r="LHV3" s="18"/>
      <c r="LHW3" s="18"/>
      <c r="LHX3" s="18"/>
      <c r="LHY3" s="18"/>
      <c r="LHZ3" s="18"/>
      <c r="LIA3" s="18"/>
      <c r="LIB3" s="18"/>
      <c r="LIC3" s="18"/>
      <c r="LID3" s="18"/>
      <c r="LIE3" s="18"/>
      <c r="LIF3" s="18"/>
      <c r="LIG3" s="18"/>
      <c r="LIH3" s="18"/>
      <c r="LII3" s="18"/>
      <c r="LIJ3" s="18"/>
      <c r="LIK3" s="18"/>
      <c r="LIL3" s="18"/>
      <c r="LIM3" s="18"/>
      <c r="LIN3" s="18"/>
      <c r="LIO3" s="18"/>
      <c r="LIP3" s="18"/>
      <c r="LIQ3" s="18"/>
      <c r="LIR3" s="18"/>
      <c r="LIS3" s="18"/>
      <c r="LIT3" s="18"/>
      <c r="LIU3" s="18"/>
      <c r="LIV3" s="18"/>
      <c r="LIW3" s="18"/>
      <c r="LIX3" s="18"/>
      <c r="LIY3" s="18"/>
      <c r="LIZ3" s="18"/>
      <c r="LJA3" s="18"/>
      <c r="LJB3" s="18"/>
      <c r="LJC3" s="18"/>
      <c r="LJD3" s="18"/>
      <c r="LJE3" s="18"/>
      <c r="LJF3" s="18"/>
      <c r="LJG3" s="18"/>
      <c r="LJH3" s="18"/>
      <c r="LJI3" s="18"/>
      <c r="LJJ3" s="18"/>
      <c r="LJK3" s="18"/>
      <c r="LJL3" s="18"/>
      <c r="LJM3" s="18"/>
      <c r="LJN3" s="18"/>
      <c r="LJO3" s="18"/>
      <c r="LJP3" s="18"/>
      <c r="LJQ3" s="18"/>
      <c r="LJR3" s="18"/>
      <c r="LJS3" s="18"/>
      <c r="LJT3" s="18"/>
      <c r="LJU3" s="18"/>
      <c r="LJV3" s="18"/>
      <c r="LJW3" s="18"/>
      <c r="LJX3" s="18"/>
      <c r="LJY3" s="18"/>
      <c r="LJZ3" s="18"/>
      <c r="LKA3" s="18"/>
      <c r="LKB3" s="18"/>
      <c r="LKC3" s="18"/>
      <c r="LKD3" s="18"/>
      <c r="LKE3" s="18"/>
      <c r="LKF3" s="18"/>
      <c r="LKG3" s="18"/>
      <c r="LKH3" s="18"/>
      <c r="LKI3" s="18"/>
      <c r="LKJ3" s="18"/>
      <c r="LKK3" s="18"/>
      <c r="LKL3" s="18"/>
      <c r="LKM3" s="18"/>
      <c r="LKN3" s="18"/>
      <c r="LKO3" s="18"/>
      <c r="LKP3" s="18"/>
      <c r="LKQ3" s="18"/>
      <c r="LKR3" s="18"/>
      <c r="LKS3" s="18"/>
      <c r="LKT3" s="18"/>
      <c r="LKU3" s="18"/>
      <c r="LKV3" s="18"/>
      <c r="LKW3" s="18"/>
      <c r="LKX3" s="18"/>
      <c r="LKY3" s="18"/>
      <c r="LKZ3" s="18"/>
      <c r="LLA3" s="18"/>
      <c r="LLB3" s="18"/>
      <c r="LLC3" s="18"/>
      <c r="LLD3" s="18"/>
      <c r="LLE3" s="18"/>
      <c r="LLF3" s="18"/>
      <c r="LLG3" s="18"/>
      <c r="LLH3" s="18"/>
      <c r="LLI3" s="18"/>
      <c r="LLJ3" s="18"/>
      <c r="LLK3" s="18"/>
      <c r="LLL3" s="18"/>
      <c r="LLM3" s="18"/>
      <c r="LLN3" s="18"/>
      <c r="LLO3" s="18"/>
      <c r="LLP3" s="18"/>
      <c r="LLQ3" s="18"/>
      <c r="LLR3" s="18"/>
      <c r="LLS3" s="18"/>
      <c r="LLT3" s="18"/>
      <c r="LLU3" s="18"/>
      <c r="LLV3" s="18"/>
      <c r="LLW3" s="18"/>
      <c r="LLX3" s="18"/>
      <c r="LLY3" s="18"/>
      <c r="LLZ3" s="18"/>
      <c r="LMA3" s="18"/>
      <c r="LMB3" s="18"/>
      <c r="LMC3" s="18"/>
      <c r="LMD3" s="18"/>
      <c r="LME3" s="18"/>
      <c r="LMF3" s="18"/>
      <c r="LMG3" s="18"/>
      <c r="LMH3" s="18"/>
      <c r="LMI3" s="18"/>
      <c r="LMJ3" s="18"/>
      <c r="LMK3" s="18"/>
      <c r="LML3" s="18"/>
      <c r="LMM3" s="18"/>
      <c r="LMN3" s="18"/>
      <c r="LMO3" s="18"/>
      <c r="LMP3" s="18"/>
      <c r="LMQ3" s="18"/>
      <c r="LMR3" s="18"/>
      <c r="LMS3" s="18"/>
      <c r="LMT3" s="18"/>
      <c r="LMU3" s="18"/>
      <c r="LMV3" s="18"/>
      <c r="LMW3" s="18"/>
      <c r="LMX3" s="18"/>
      <c r="LMY3" s="18"/>
      <c r="LMZ3" s="18"/>
      <c r="LNA3" s="18"/>
      <c r="LNB3" s="18"/>
      <c r="LNC3" s="18"/>
      <c r="LND3" s="18"/>
      <c r="LNE3" s="18"/>
      <c r="LNF3" s="18"/>
      <c r="LNG3" s="18"/>
      <c r="LNH3" s="18"/>
      <c r="LNI3" s="18"/>
      <c r="LNJ3" s="18"/>
      <c r="LNK3" s="18"/>
      <c r="LNL3" s="18"/>
      <c r="LNM3" s="18"/>
      <c r="LNN3" s="18"/>
      <c r="LNO3" s="18"/>
      <c r="LNP3" s="18"/>
      <c r="LNQ3" s="18"/>
      <c r="LNR3" s="18"/>
      <c r="LNS3" s="18"/>
      <c r="LNT3" s="18"/>
      <c r="LNU3" s="18"/>
      <c r="LNV3" s="18"/>
      <c r="LNW3" s="18"/>
      <c r="LNX3" s="18"/>
      <c r="LNY3" s="18"/>
      <c r="LNZ3" s="18"/>
      <c r="LOA3" s="18"/>
      <c r="LOB3" s="18"/>
      <c r="LOC3" s="18"/>
      <c r="LOD3" s="18"/>
      <c r="LOE3" s="18"/>
      <c r="LOF3" s="18"/>
      <c r="LOG3" s="18"/>
      <c r="LOH3" s="18"/>
      <c r="LOI3" s="18"/>
      <c r="LOJ3" s="18"/>
      <c r="LOK3" s="18"/>
      <c r="LOL3" s="18"/>
      <c r="LOM3" s="18"/>
      <c r="LON3" s="18"/>
      <c r="LOO3" s="18"/>
      <c r="LOP3" s="18"/>
      <c r="LOQ3" s="18"/>
      <c r="LOR3" s="18"/>
      <c r="LOS3" s="18"/>
      <c r="LOT3" s="18"/>
      <c r="LOU3" s="18"/>
      <c r="LOV3" s="18"/>
      <c r="LOW3" s="18"/>
      <c r="LOX3" s="18"/>
      <c r="LOY3" s="18"/>
      <c r="LOZ3" s="18"/>
      <c r="LPA3" s="18"/>
      <c r="LPB3" s="18"/>
      <c r="LPC3" s="18"/>
      <c r="LPD3" s="18"/>
      <c r="LPE3" s="18"/>
      <c r="LPF3" s="18"/>
      <c r="LPG3" s="18"/>
      <c r="LPH3" s="18"/>
      <c r="LPI3" s="18"/>
      <c r="LPJ3" s="18"/>
      <c r="LPK3" s="18"/>
      <c r="LPL3" s="18"/>
      <c r="LPM3" s="18"/>
      <c r="LPN3" s="18"/>
      <c r="LPO3" s="18"/>
      <c r="LPP3" s="18"/>
      <c r="LPQ3" s="18"/>
      <c r="LPR3" s="18"/>
      <c r="LPS3" s="18"/>
      <c r="LPT3" s="18"/>
      <c r="LPU3" s="18"/>
      <c r="LPV3" s="18"/>
      <c r="LPW3" s="18"/>
      <c r="LPX3" s="18"/>
      <c r="LPY3" s="18"/>
      <c r="LPZ3" s="18"/>
      <c r="LQA3" s="18"/>
      <c r="LQB3" s="18"/>
      <c r="LQC3" s="18"/>
      <c r="LQD3" s="18"/>
      <c r="LQE3" s="18"/>
      <c r="LQF3" s="18"/>
      <c r="LQG3" s="18"/>
      <c r="LQH3" s="18"/>
      <c r="LQI3" s="18"/>
      <c r="LQJ3" s="18"/>
      <c r="LQK3" s="18"/>
      <c r="LQL3" s="18"/>
      <c r="LQM3" s="18"/>
      <c r="LQN3" s="18"/>
      <c r="LQO3" s="18"/>
      <c r="LQP3" s="18"/>
      <c r="LQQ3" s="18"/>
      <c r="LQR3" s="18"/>
      <c r="LQS3" s="18"/>
      <c r="LQT3" s="18"/>
      <c r="LQU3" s="18"/>
      <c r="LQV3" s="18"/>
      <c r="LQW3" s="18"/>
      <c r="LQX3" s="18"/>
      <c r="LQY3" s="18"/>
      <c r="LQZ3" s="18"/>
      <c r="LRA3" s="18"/>
      <c r="LRB3" s="18"/>
      <c r="LRC3" s="18"/>
      <c r="LRD3" s="18"/>
      <c r="LRE3" s="18"/>
      <c r="LRF3" s="18"/>
      <c r="LRG3" s="18"/>
      <c r="LRH3" s="18"/>
      <c r="LRI3" s="18"/>
      <c r="LRJ3" s="18"/>
      <c r="LRK3" s="18"/>
      <c r="LRL3" s="18"/>
      <c r="LRM3" s="18"/>
      <c r="LRN3" s="18"/>
      <c r="LRO3" s="18"/>
      <c r="LRP3" s="18"/>
      <c r="LRQ3" s="18"/>
      <c r="LRR3" s="18"/>
      <c r="LRS3" s="18"/>
      <c r="LRT3" s="18"/>
      <c r="LRU3" s="18"/>
      <c r="LRV3" s="18"/>
      <c r="LRW3" s="18"/>
      <c r="LRX3" s="18"/>
      <c r="LRY3" s="18"/>
      <c r="LRZ3" s="18"/>
      <c r="LSA3" s="18"/>
      <c r="LSB3" s="18"/>
      <c r="LSC3" s="18"/>
      <c r="LSD3" s="18"/>
      <c r="LSE3" s="18"/>
      <c r="LSF3" s="18"/>
      <c r="LSG3" s="18"/>
      <c r="LSH3" s="18"/>
      <c r="LSI3" s="18"/>
      <c r="LSJ3" s="18"/>
      <c r="LSK3" s="18"/>
      <c r="LSL3" s="18"/>
      <c r="LSM3" s="18"/>
      <c r="LSN3" s="18"/>
      <c r="LSO3" s="18"/>
      <c r="LSP3" s="18"/>
      <c r="LSQ3" s="18"/>
      <c r="LSR3" s="18"/>
      <c r="LSS3" s="18"/>
      <c r="LST3" s="18"/>
      <c r="LSU3" s="18"/>
      <c r="LSV3" s="18"/>
      <c r="LSW3" s="18"/>
      <c r="LSX3" s="18"/>
      <c r="LSY3" s="18"/>
      <c r="LSZ3" s="18"/>
      <c r="LTA3" s="18"/>
      <c r="LTB3" s="18"/>
      <c r="LTC3" s="18"/>
      <c r="LTD3" s="18"/>
      <c r="LTE3" s="18"/>
      <c r="LTF3" s="18"/>
      <c r="LTG3" s="18"/>
      <c r="LTH3" s="18"/>
      <c r="LTI3" s="18"/>
      <c r="LTJ3" s="18"/>
      <c r="LTK3" s="18"/>
      <c r="LTL3" s="18"/>
      <c r="LTM3" s="18"/>
      <c r="LTN3" s="18"/>
      <c r="LTO3" s="18"/>
      <c r="LTP3" s="18"/>
      <c r="LTQ3" s="18"/>
      <c r="LTR3" s="18"/>
      <c r="LTS3" s="18"/>
      <c r="LTT3" s="18"/>
      <c r="LTU3" s="18"/>
      <c r="LTV3" s="18"/>
      <c r="LTW3" s="18"/>
      <c r="LTX3" s="18"/>
      <c r="LTY3" s="18"/>
      <c r="LTZ3" s="18"/>
      <c r="LUA3" s="18"/>
      <c r="LUB3" s="18"/>
      <c r="LUC3" s="18"/>
      <c r="LUD3" s="18"/>
      <c r="LUE3" s="18"/>
      <c r="LUF3" s="18"/>
      <c r="LUG3" s="18"/>
      <c r="LUH3" s="18"/>
      <c r="LUI3" s="18"/>
      <c r="LUJ3" s="18"/>
      <c r="LUK3" s="18"/>
      <c r="LUL3" s="18"/>
      <c r="LUM3" s="18"/>
      <c r="LUN3" s="18"/>
      <c r="LUO3" s="18"/>
      <c r="LUP3" s="18"/>
      <c r="LUQ3" s="18"/>
      <c r="LUR3" s="18"/>
      <c r="LUS3" s="18"/>
      <c r="LUT3" s="18"/>
      <c r="LUU3" s="18"/>
      <c r="LUV3" s="18"/>
      <c r="LUW3" s="18"/>
      <c r="LUX3" s="18"/>
      <c r="LUY3" s="18"/>
      <c r="LUZ3" s="18"/>
      <c r="LVA3" s="18"/>
      <c r="LVB3" s="18"/>
      <c r="LVC3" s="18"/>
      <c r="LVD3" s="18"/>
      <c r="LVE3" s="18"/>
      <c r="LVF3" s="18"/>
      <c r="LVG3" s="18"/>
      <c r="LVH3" s="18"/>
      <c r="LVI3" s="18"/>
      <c r="LVJ3" s="18"/>
      <c r="LVK3" s="18"/>
      <c r="LVL3" s="18"/>
      <c r="LVM3" s="18"/>
      <c r="LVN3" s="18"/>
      <c r="LVO3" s="18"/>
      <c r="LVP3" s="18"/>
      <c r="LVQ3" s="18"/>
      <c r="LVR3" s="18"/>
      <c r="LVS3" s="18"/>
      <c r="LVT3" s="18"/>
      <c r="LVU3" s="18"/>
      <c r="LVV3" s="18"/>
      <c r="LVW3" s="18"/>
      <c r="LVX3" s="18"/>
      <c r="LVY3" s="18"/>
      <c r="LVZ3" s="18"/>
      <c r="LWA3" s="18"/>
      <c r="LWB3" s="18"/>
      <c r="LWC3" s="18"/>
      <c r="LWD3" s="18"/>
      <c r="LWE3" s="18"/>
      <c r="LWF3" s="18"/>
      <c r="LWG3" s="18"/>
      <c r="LWH3" s="18"/>
      <c r="LWI3" s="18"/>
      <c r="LWJ3" s="18"/>
      <c r="LWK3" s="18"/>
      <c r="LWL3" s="18"/>
      <c r="LWM3" s="18"/>
      <c r="LWN3" s="18"/>
      <c r="LWO3" s="18"/>
      <c r="LWP3" s="18"/>
      <c r="LWQ3" s="18"/>
      <c r="LWR3" s="18"/>
      <c r="LWS3" s="18"/>
      <c r="LWT3" s="18"/>
      <c r="LWU3" s="18"/>
      <c r="LWV3" s="18"/>
      <c r="LWW3" s="18"/>
      <c r="LWX3" s="18"/>
      <c r="LWY3" s="18"/>
      <c r="LWZ3" s="18"/>
      <c r="LXA3" s="18"/>
      <c r="LXB3" s="18"/>
      <c r="LXC3" s="18"/>
      <c r="LXD3" s="18"/>
      <c r="LXE3" s="18"/>
      <c r="LXF3" s="18"/>
      <c r="LXG3" s="18"/>
      <c r="LXH3" s="18"/>
      <c r="LXI3" s="18"/>
      <c r="LXJ3" s="18"/>
      <c r="LXK3" s="18"/>
      <c r="LXL3" s="18"/>
      <c r="LXM3" s="18"/>
      <c r="LXN3" s="18"/>
      <c r="LXO3" s="18"/>
      <c r="LXP3" s="18"/>
      <c r="LXQ3" s="18"/>
      <c r="LXR3" s="18"/>
      <c r="LXS3" s="18"/>
      <c r="LXT3" s="18"/>
      <c r="LXU3" s="18"/>
      <c r="LXV3" s="18"/>
      <c r="LXW3" s="18"/>
      <c r="LXX3" s="18"/>
      <c r="LXY3" s="18"/>
      <c r="LXZ3" s="18"/>
      <c r="LYA3" s="18"/>
      <c r="LYB3" s="18"/>
      <c r="LYC3" s="18"/>
      <c r="LYD3" s="18"/>
      <c r="LYE3" s="18"/>
      <c r="LYF3" s="18"/>
      <c r="LYG3" s="18"/>
      <c r="LYH3" s="18"/>
      <c r="LYI3" s="18"/>
      <c r="LYJ3" s="18"/>
      <c r="LYK3" s="18"/>
      <c r="LYL3" s="18"/>
      <c r="LYM3" s="18"/>
      <c r="LYN3" s="18"/>
      <c r="LYO3" s="18"/>
      <c r="LYP3" s="18"/>
      <c r="LYQ3" s="18"/>
      <c r="LYR3" s="18"/>
      <c r="LYS3" s="18"/>
      <c r="LYT3" s="18"/>
      <c r="LYU3" s="18"/>
      <c r="LYV3" s="18"/>
      <c r="LYW3" s="18"/>
      <c r="LYX3" s="18"/>
      <c r="LYY3" s="18"/>
      <c r="LYZ3" s="18"/>
      <c r="LZA3" s="18"/>
      <c r="LZB3" s="18"/>
      <c r="LZC3" s="18"/>
      <c r="LZD3" s="18"/>
      <c r="LZE3" s="18"/>
      <c r="LZF3" s="18"/>
      <c r="LZG3" s="18"/>
      <c r="LZH3" s="18"/>
      <c r="LZI3" s="18"/>
      <c r="LZJ3" s="18"/>
      <c r="LZK3" s="18"/>
      <c r="LZL3" s="18"/>
      <c r="LZM3" s="18"/>
      <c r="LZN3" s="18"/>
      <c r="LZO3" s="18"/>
      <c r="LZP3" s="18"/>
      <c r="LZQ3" s="18"/>
      <c r="LZR3" s="18"/>
      <c r="LZS3" s="18"/>
      <c r="LZT3" s="18"/>
      <c r="LZU3" s="18"/>
      <c r="LZV3" s="18"/>
      <c r="LZW3" s="18"/>
      <c r="LZX3" s="18"/>
      <c r="LZY3" s="18"/>
      <c r="LZZ3" s="18"/>
      <c r="MAA3" s="18"/>
      <c r="MAB3" s="18"/>
      <c r="MAC3" s="18"/>
      <c r="MAD3" s="18"/>
      <c r="MAE3" s="18"/>
      <c r="MAF3" s="18"/>
      <c r="MAG3" s="18"/>
      <c r="MAH3" s="18"/>
      <c r="MAI3" s="18"/>
      <c r="MAJ3" s="18"/>
      <c r="MAK3" s="18"/>
      <c r="MAL3" s="18"/>
      <c r="MAM3" s="18"/>
      <c r="MAN3" s="18"/>
      <c r="MAO3" s="18"/>
      <c r="MAP3" s="18"/>
      <c r="MAQ3" s="18"/>
      <c r="MAR3" s="18"/>
      <c r="MAS3" s="18"/>
      <c r="MAT3" s="18"/>
      <c r="MAU3" s="18"/>
      <c r="MAV3" s="18"/>
      <c r="MAW3" s="18"/>
      <c r="MAX3" s="18"/>
      <c r="MAY3" s="18"/>
      <c r="MAZ3" s="18"/>
      <c r="MBA3" s="18"/>
      <c r="MBB3" s="18"/>
      <c r="MBC3" s="18"/>
      <c r="MBD3" s="18"/>
      <c r="MBE3" s="18"/>
      <c r="MBF3" s="18"/>
      <c r="MBG3" s="18"/>
      <c r="MBH3" s="18"/>
      <c r="MBI3" s="18"/>
      <c r="MBJ3" s="18"/>
      <c r="MBK3" s="18"/>
      <c r="MBL3" s="18"/>
      <c r="MBM3" s="18"/>
      <c r="MBN3" s="18"/>
      <c r="MBO3" s="18"/>
      <c r="MBP3" s="18"/>
      <c r="MBQ3" s="18"/>
      <c r="MBR3" s="18"/>
      <c r="MBS3" s="18"/>
      <c r="MBT3" s="18"/>
      <c r="MBU3" s="18"/>
      <c r="MBV3" s="18"/>
      <c r="MBW3" s="18"/>
      <c r="MBX3" s="18"/>
      <c r="MBY3" s="18"/>
      <c r="MBZ3" s="18"/>
      <c r="MCA3" s="18"/>
      <c r="MCB3" s="18"/>
      <c r="MCC3" s="18"/>
      <c r="MCD3" s="18"/>
      <c r="MCE3" s="18"/>
      <c r="MCF3" s="18"/>
      <c r="MCG3" s="18"/>
      <c r="MCH3" s="18"/>
      <c r="MCI3" s="18"/>
      <c r="MCJ3" s="18"/>
      <c r="MCK3" s="18"/>
      <c r="MCL3" s="18"/>
      <c r="MCM3" s="18"/>
      <c r="MCN3" s="18"/>
      <c r="MCO3" s="18"/>
      <c r="MCP3" s="18"/>
      <c r="MCQ3" s="18"/>
      <c r="MCR3" s="18"/>
      <c r="MCS3" s="18"/>
      <c r="MCT3" s="18"/>
      <c r="MCU3" s="18"/>
      <c r="MCV3" s="18"/>
      <c r="MCW3" s="18"/>
      <c r="MCX3" s="18"/>
      <c r="MCY3" s="18"/>
      <c r="MCZ3" s="18"/>
      <c r="MDA3" s="18"/>
      <c r="MDB3" s="18"/>
      <c r="MDC3" s="18"/>
      <c r="MDD3" s="18"/>
      <c r="MDE3" s="18"/>
      <c r="MDF3" s="18"/>
      <c r="MDG3" s="18"/>
      <c r="MDH3" s="18"/>
      <c r="MDI3" s="18"/>
      <c r="MDJ3" s="18"/>
      <c r="MDK3" s="18"/>
      <c r="MDL3" s="18"/>
      <c r="MDM3" s="18"/>
      <c r="MDN3" s="18"/>
      <c r="MDO3" s="18"/>
      <c r="MDP3" s="18"/>
      <c r="MDQ3" s="18"/>
      <c r="MDR3" s="18"/>
      <c r="MDS3" s="18"/>
      <c r="MDT3" s="18"/>
      <c r="MDU3" s="18"/>
      <c r="MDV3" s="18"/>
      <c r="MDW3" s="18"/>
      <c r="MDX3" s="18"/>
      <c r="MDY3" s="18"/>
      <c r="MDZ3" s="18"/>
      <c r="MEA3" s="18"/>
      <c r="MEB3" s="18"/>
      <c r="MEC3" s="18"/>
      <c r="MED3" s="18"/>
      <c r="MEE3" s="18"/>
      <c r="MEF3" s="18"/>
      <c r="MEG3" s="18"/>
      <c r="MEH3" s="18"/>
      <c r="MEI3" s="18"/>
      <c r="MEJ3" s="18"/>
      <c r="MEK3" s="18"/>
      <c r="MEL3" s="18"/>
      <c r="MEM3" s="18"/>
      <c r="MEN3" s="18"/>
      <c r="MEO3" s="18"/>
      <c r="MEP3" s="18"/>
      <c r="MEQ3" s="18"/>
      <c r="MER3" s="18"/>
      <c r="MES3" s="18"/>
      <c r="MET3" s="18"/>
      <c r="MEU3" s="18"/>
      <c r="MEV3" s="18"/>
      <c r="MEW3" s="18"/>
      <c r="MEX3" s="18"/>
      <c r="MEY3" s="18"/>
      <c r="MEZ3" s="18"/>
      <c r="MFA3" s="18"/>
      <c r="MFB3" s="18"/>
      <c r="MFC3" s="18"/>
      <c r="MFD3" s="18"/>
      <c r="MFE3" s="18"/>
      <c r="MFF3" s="18"/>
      <c r="MFG3" s="18"/>
      <c r="MFH3" s="18"/>
      <c r="MFI3" s="18"/>
      <c r="MFJ3" s="18"/>
      <c r="MFK3" s="18"/>
      <c r="MFL3" s="18"/>
      <c r="MFM3" s="18"/>
      <c r="MFN3" s="18"/>
      <c r="MFO3" s="18"/>
      <c r="MFP3" s="18"/>
      <c r="MFQ3" s="18"/>
      <c r="MFR3" s="18"/>
      <c r="MFS3" s="18"/>
      <c r="MFT3" s="18"/>
      <c r="MFU3" s="18"/>
      <c r="MFV3" s="18"/>
      <c r="MFW3" s="18"/>
      <c r="MFX3" s="18"/>
      <c r="MFY3" s="18"/>
      <c r="MFZ3" s="18"/>
      <c r="MGA3" s="18"/>
      <c r="MGB3" s="18"/>
      <c r="MGC3" s="18"/>
      <c r="MGD3" s="18"/>
      <c r="MGE3" s="18"/>
      <c r="MGF3" s="18"/>
      <c r="MGG3" s="18"/>
      <c r="MGH3" s="18"/>
      <c r="MGI3" s="18"/>
      <c r="MGJ3" s="18"/>
      <c r="MGK3" s="18"/>
      <c r="MGL3" s="18"/>
      <c r="MGM3" s="18"/>
      <c r="MGN3" s="18"/>
      <c r="MGO3" s="18"/>
      <c r="MGP3" s="18"/>
      <c r="MGQ3" s="18"/>
      <c r="MGR3" s="18"/>
      <c r="MGS3" s="18"/>
      <c r="MGT3" s="18"/>
      <c r="MGU3" s="18"/>
      <c r="MGV3" s="18"/>
      <c r="MGW3" s="18"/>
      <c r="MGX3" s="18"/>
      <c r="MGY3" s="18"/>
      <c r="MGZ3" s="18"/>
      <c r="MHA3" s="18"/>
      <c r="MHB3" s="18"/>
      <c r="MHC3" s="18"/>
      <c r="MHD3" s="18"/>
      <c r="MHE3" s="18"/>
      <c r="MHF3" s="18"/>
      <c r="MHG3" s="18"/>
      <c r="MHH3" s="18"/>
      <c r="MHI3" s="18"/>
      <c r="MHJ3" s="18"/>
      <c r="MHK3" s="18"/>
      <c r="MHL3" s="18"/>
      <c r="MHM3" s="18"/>
      <c r="MHN3" s="18"/>
      <c r="MHO3" s="18"/>
      <c r="MHP3" s="18"/>
      <c r="MHQ3" s="18"/>
      <c r="MHR3" s="18"/>
      <c r="MHS3" s="18"/>
      <c r="MHT3" s="18"/>
      <c r="MHU3" s="18"/>
      <c r="MHV3" s="18"/>
      <c r="MHW3" s="18"/>
      <c r="MHX3" s="18"/>
      <c r="MHY3" s="18"/>
      <c r="MHZ3" s="18"/>
      <c r="MIA3" s="18"/>
      <c r="MIB3" s="18"/>
      <c r="MIC3" s="18"/>
      <c r="MID3" s="18"/>
      <c r="MIE3" s="18"/>
      <c r="MIF3" s="18"/>
      <c r="MIG3" s="18"/>
      <c r="MIH3" s="18"/>
      <c r="MII3" s="18"/>
      <c r="MIJ3" s="18"/>
      <c r="MIK3" s="18"/>
      <c r="MIL3" s="18"/>
      <c r="MIM3" s="18"/>
      <c r="MIN3" s="18"/>
      <c r="MIO3" s="18"/>
      <c r="MIP3" s="18"/>
      <c r="MIQ3" s="18"/>
      <c r="MIR3" s="18"/>
      <c r="MIS3" s="18"/>
      <c r="MIT3" s="18"/>
      <c r="MIU3" s="18"/>
      <c r="MIV3" s="18"/>
      <c r="MIW3" s="18"/>
      <c r="MIX3" s="18"/>
      <c r="MIY3" s="18"/>
      <c r="MIZ3" s="18"/>
      <c r="MJA3" s="18"/>
      <c r="MJB3" s="18"/>
      <c r="MJC3" s="18"/>
      <c r="MJD3" s="18"/>
      <c r="MJE3" s="18"/>
      <c r="MJF3" s="18"/>
      <c r="MJG3" s="18"/>
      <c r="MJH3" s="18"/>
      <c r="MJI3" s="18"/>
      <c r="MJJ3" s="18"/>
      <c r="MJK3" s="18"/>
      <c r="MJL3" s="18"/>
      <c r="MJM3" s="18"/>
      <c r="MJN3" s="18"/>
      <c r="MJO3" s="18"/>
      <c r="MJP3" s="18"/>
      <c r="MJQ3" s="18"/>
      <c r="MJR3" s="18"/>
      <c r="MJS3" s="18"/>
      <c r="MJT3" s="18"/>
      <c r="MJU3" s="18"/>
      <c r="MJV3" s="18"/>
      <c r="MJW3" s="18"/>
      <c r="MJX3" s="18"/>
      <c r="MJY3" s="18"/>
      <c r="MJZ3" s="18"/>
      <c r="MKA3" s="18"/>
      <c r="MKB3" s="18"/>
      <c r="MKC3" s="18"/>
      <c r="MKD3" s="18"/>
      <c r="MKE3" s="18"/>
      <c r="MKF3" s="18"/>
      <c r="MKG3" s="18"/>
      <c r="MKH3" s="18"/>
      <c r="MKI3" s="18"/>
      <c r="MKJ3" s="18"/>
      <c r="MKK3" s="18"/>
      <c r="MKL3" s="18"/>
      <c r="MKM3" s="18"/>
      <c r="MKN3" s="18"/>
      <c r="MKO3" s="18"/>
      <c r="MKP3" s="18"/>
      <c r="MKQ3" s="18"/>
      <c r="MKR3" s="18"/>
      <c r="MKS3" s="18"/>
      <c r="MKT3" s="18"/>
      <c r="MKU3" s="18"/>
      <c r="MKV3" s="18"/>
      <c r="MKW3" s="18"/>
      <c r="MKX3" s="18"/>
      <c r="MKY3" s="18"/>
      <c r="MKZ3" s="18"/>
      <c r="MLA3" s="18"/>
      <c r="MLB3" s="18"/>
      <c r="MLC3" s="18"/>
      <c r="MLD3" s="18"/>
      <c r="MLE3" s="18"/>
      <c r="MLF3" s="18"/>
      <c r="MLG3" s="18"/>
      <c r="MLH3" s="18"/>
      <c r="MLI3" s="18"/>
      <c r="MLJ3" s="18"/>
      <c r="MLK3" s="18"/>
      <c r="MLL3" s="18"/>
      <c r="MLM3" s="18"/>
      <c r="MLN3" s="18"/>
      <c r="MLO3" s="18"/>
      <c r="MLP3" s="18"/>
      <c r="MLQ3" s="18"/>
      <c r="MLR3" s="18"/>
      <c r="MLS3" s="18"/>
      <c r="MLT3" s="18"/>
      <c r="MLU3" s="18"/>
      <c r="MLV3" s="18"/>
      <c r="MLW3" s="18"/>
      <c r="MLX3" s="18"/>
      <c r="MLY3" s="18"/>
      <c r="MLZ3" s="18"/>
      <c r="MMA3" s="18"/>
      <c r="MMB3" s="18"/>
      <c r="MMC3" s="18"/>
      <c r="MMD3" s="18"/>
      <c r="MME3" s="18"/>
      <c r="MMF3" s="18"/>
      <c r="MMG3" s="18"/>
      <c r="MMH3" s="18"/>
      <c r="MMI3" s="18"/>
      <c r="MMJ3" s="18"/>
      <c r="MMK3" s="18"/>
      <c r="MML3" s="18"/>
      <c r="MMM3" s="18"/>
      <c r="MMN3" s="18"/>
      <c r="MMO3" s="18"/>
      <c r="MMP3" s="18"/>
      <c r="MMQ3" s="18"/>
      <c r="MMR3" s="18"/>
      <c r="MMS3" s="18"/>
      <c r="MMT3" s="18"/>
      <c r="MMU3" s="18"/>
      <c r="MMV3" s="18"/>
      <c r="MMW3" s="18"/>
      <c r="MMX3" s="18"/>
      <c r="MMY3" s="18"/>
      <c r="MMZ3" s="18"/>
      <c r="MNA3" s="18"/>
      <c r="MNB3" s="18"/>
      <c r="MNC3" s="18"/>
      <c r="MND3" s="18"/>
      <c r="MNE3" s="18"/>
      <c r="MNF3" s="18"/>
      <c r="MNG3" s="18"/>
      <c r="MNH3" s="18"/>
      <c r="MNI3" s="18"/>
      <c r="MNJ3" s="18"/>
      <c r="MNK3" s="18"/>
      <c r="MNL3" s="18"/>
      <c r="MNM3" s="18"/>
      <c r="MNN3" s="18"/>
      <c r="MNO3" s="18"/>
      <c r="MNP3" s="18"/>
      <c r="MNQ3" s="18"/>
      <c r="MNR3" s="18"/>
      <c r="MNS3" s="18"/>
      <c r="MNT3" s="18"/>
      <c r="MNU3" s="18"/>
      <c r="MNV3" s="18"/>
      <c r="MNW3" s="18"/>
      <c r="MNX3" s="18"/>
      <c r="MNY3" s="18"/>
      <c r="MNZ3" s="18"/>
      <c r="MOA3" s="18"/>
      <c r="MOB3" s="18"/>
      <c r="MOC3" s="18"/>
      <c r="MOD3" s="18"/>
      <c r="MOE3" s="18"/>
      <c r="MOF3" s="18"/>
      <c r="MOG3" s="18"/>
      <c r="MOH3" s="18"/>
      <c r="MOI3" s="18"/>
      <c r="MOJ3" s="18"/>
      <c r="MOK3" s="18"/>
      <c r="MOL3" s="18"/>
      <c r="MOM3" s="18"/>
      <c r="MON3" s="18"/>
      <c r="MOO3" s="18"/>
      <c r="MOP3" s="18"/>
      <c r="MOQ3" s="18"/>
      <c r="MOR3" s="18"/>
      <c r="MOS3" s="18"/>
      <c r="MOT3" s="18"/>
      <c r="MOU3" s="18"/>
      <c r="MOV3" s="18"/>
      <c r="MOW3" s="18"/>
      <c r="MOX3" s="18"/>
      <c r="MOY3" s="18"/>
      <c r="MOZ3" s="18"/>
      <c r="MPA3" s="18"/>
      <c r="MPB3" s="18"/>
      <c r="MPC3" s="18"/>
      <c r="MPD3" s="18"/>
      <c r="MPE3" s="18"/>
      <c r="MPF3" s="18"/>
      <c r="MPG3" s="18"/>
      <c r="MPH3" s="18"/>
      <c r="MPI3" s="18"/>
      <c r="MPJ3" s="18"/>
      <c r="MPK3" s="18"/>
      <c r="MPL3" s="18"/>
      <c r="MPM3" s="18"/>
      <c r="MPN3" s="18"/>
      <c r="MPO3" s="18"/>
      <c r="MPP3" s="18"/>
      <c r="MPQ3" s="18"/>
      <c r="MPR3" s="18"/>
      <c r="MPS3" s="18"/>
      <c r="MPT3" s="18"/>
      <c r="MPU3" s="18"/>
      <c r="MPV3" s="18"/>
      <c r="MPW3" s="18"/>
      <c r="MPX3" s="18"/>
      <c r="MPY3" s="18"/>
      <c r="MPZ3" s="18"/>
      <c r="MQA3" s="18"/>
      <c r="MQB3" s="18"/>
      <c r="MQC3" s="18"/>
      <c r="MQD3" s="18"/>
      <c r="MQE3" s="18"/>
      <c r="MQF3" s="18"/>
      <c r="MQG3" s="18"/>
      <c r="MQH3" s="18"/>
      <c r="MQI3" s="18"/>
      <c r="MQJ3" s="18"/>
      <c r="MQK3" s="18"/>
      <c r="MQL3" s="18"/>
      <c r="MQM3" s="18"/>
      <c r="MQN3" s="18"/>
      <c r="MQO3" s="18"/>
      <c r="MQP3" s="18"/>
      <c r="MQQ3" s="18"/>
      <c r="MQR3" s="18"/>
      <c r="MQS3" s="18"/>
      <c r="MQT3" s="18"/>
      <c r="MQU3" s="18"/>
      <c r="MQV3" s="18"/>
      <c r="MQW3" s="18"/>
      <c r="MQX3" s="18"/>
      <c r="MQY3" s="18"/>
      <c r="MQZ3" s="18"/>
      <c r="MRA3" s="18"/>
      <c r="MRB3" s="18"/>
      <c r="MRC3" s="18"/>
      <c r="MRD3" s="18"/>
      <c r="MRE3" s="18"/>
      <c r="MRF3" s="18"/>
      <c r="MRG3" s="18"/>
      <c r="MRH3" s="18"/>
      <c r="MRI3" s="18"/>
      <c r="MRJ3" s="18"/>
      <c r="MRK3" s="18"/>
      <c r="MRL3" s="18"/>
      <c r="MRM3" s="18"/>
      <c r="MRN3" s="18"/>
      <c r="MRO3" s="18"/>
      <c r="MRP3" s="18"/>
      <c r="MRQ3" s="18"/>
      <c r="MRR3" s="18"/>
      <c r="MRS3" s="18"/>
      <c r="MRT3" s="18"/>
      <c r="MRU3" s="18"/>
      <c r="MRV3" s="18"/>
      <c r="MRW3" s="18"/>
      <c r="MRX3" s="18"/>
      <c r="MRY3" s="18"/>
      <c r="MRZ3" s="18"/>
      <c r="MSA3" s="18"/>
      <c r="MSB3" s="18"/>
      <c r="MSC3" s="18"/>
      <c r="MSD3" s="18"/>
      <c r="MSE3" s="18"/>
      <c r="MSF3" s="18"/>
      <c r="MSG3" s="18"/>
      <c r="MSH3" s="18"/>
      <c r="MSI3" s="18"/>
      <c r="MSJ3" s="18"/>
      <c r="MSK3" s="18"/>
      <c r="MSL3" s="18"/>
      <c r="MSM3" s="18"/>
      <c r="MSN3" s="18"/>
      <c r="MSO3" s="18"/>
      <c r="MSP3" s="18"/>
      <c r="MSQ3" s="18"/>
      <c r="MSR3" s="18"/>
      <c r="MSS3" s="18"/>
      <c r="MST3" s="18"/>
      <c r="MSU3" s="18"/>
      <c r="MSV3" s="18"/>
      <c r="MSW3" s="18"/>
      <c r="MSX3" s="18"/>
      <c r="MSY3" s="18"/>
      <c r="MSZ3" s="18"/>
      <c r="MTA3" s="18"/>
      <c r="MTB3" s="18"/>
      <c r="MTC3" s="18"/>
      <c r="MTD3" s="18"/>
      <c r="MTE3" s="18"/>
      <c r="MTF3" s="18"/>
      <c r="MTG3" s="18"/>
      <c r="MTH3" s="18"/>
      <c r="MTI3" s="18"/>
      <c r="MTJ3" s="18"/>
      <c r="MTK3" s="18"/>
      <c r="MTL3" s="18"/>
      <c r="MTM3" s="18"/>
      <c r="MTN3" s="18"/>
      <c r="MTO3" s="18"/>
      <c r="MTP3" s="18"/>
      <c r="MTQ3" s="18"/>
      <c r="MTR3" s="18"/>
      <c r="MTS3" s="18"/>
      <c r="MTT3" s="18"/>
      <c r="MTU3" s="18"/>
      <c r="MTV3" s="18"/>
      <c r="MTW3" s="18"/>
      <c r="MTX3" s="18"/>
      <c r="MTY3" s="18"/>
      <c r="MTZ3" s="18"/>
      <c r="MUA3" s="18"/>
      <c r="MUB3" s="18"/>
      <c r="MUC3" s="18"/>
      <c r="MUD3" s="18"/>
      <c r="MUE3" s="18"/>
      <c r="MUF3" s="18"/>
      <c r="MUG3" s="18"/>
      <c r="MUH3" s="18"/>
      <c r="MUI3" s="18"/>
      <c r="MUJ3" s="18"/>
      <c r="MUK3" s="18"/>
      <c r="MUL3" s="18"/>
      <c r="MUM3" s="18"/>
      <c r="MUN3" s="18"/>
      <c r="MUO3" s="18"/>
      <c r="MUP3" s="18"/>
      <c r="MUQ3" s="18"/>
      <c r="MUR3" s="18"/>
      <c r="MUS3" s="18"/>
      <c r="MUT3" s="18"/>
      <c r="MUU3" s="18"/>
      <c r="MUV3" s="18"/>
      <c r="MUW3" s="18"/>
      <c r="MUX3" s="18"/>
      <c r="MUY3" s="18"/>
      <c r="MUZ3" s="18"/>
      <c r="MVA3" s="18"/>
      <c r="MVB3" s="18"/>
      <c r="MVC3" s="18"/>
      <c r="MVD3" s="18"/>
      <c r="MVE3" s="18"/>
      <c r="MVF3" s="18"/>
      <c r="MVG3" s="18"/>
      <c r="MVH3" s="18"/>
      <c r="MVI3" s="18"/>
      <c r="MVJ3" s="18"/>
      <c r="MVK3" s="18"/>
      <c r="MVL3" s="18"/>
      <c r="MVM3" s="18"/>
      <c r="MVN3" s="18"/>
      <c r="MVO3" s="18"/>
      <c r="MVP3" s="18"/>
      <c r="MVQ3" s="18"/>
      <c r="MVR3" s="18"/>
      <c r="MVS3" s="18"/>
      <c r="MVT3" s="18"/>
      <c r="MVU3" s="18"/>
      <c r="MVV3" s="18"/>
      <c r="MVW3" s="18"/>
      <c r="MVX3" s="18"/>
      <c r="MVY3" s="18"/>
      <c r="MVZ3" s="18"/>
      <c r="MWA3" s="18"/>
      <c r="MWB3" s="18"/>
      <c r="MWC3" s="18"/>
      <c r="MWD3" s="18"/>
      <c r="MWE3" s="18"/>
      <c r="MWF3" s="18"/>
      <c r="MWG3" s="18"/>
      <c r="MWH3" s="18"/>
      <c r="MWI3" s="18"/>
      <c r="MWJ3" s="18"/>
      <c r="MWK3" s="18"/>
      <c r="MWL3" s="18"/>
      <c r="MWM3" s="18"/>
      <c r="MWN3" s="18"/>
      <c r="MWO3" s="18"/>
      <c r="MWP3" s="18"/>
      <c r="MWQ3" s="18"/>
      <c r="MWR3" s="18"/>
      <c r="MWS3" s="18"/>
      <c r="MWT3" s="18"/>
      <c r="MWU3" s="18"/>
      <c r="MWV3" s="18"/>
      <c r="MWW3" s="18"/>
      <c r="MWX3" s="18"/>
      <c r="MWY3" s="18"/>
      <c r="MWZ3" s="18"/>
      <c r="MXA3" s="18"/>
      <c r="MXB3" s="18"/>
      <c r="MXC3" s="18"/>
      <c r="MXD3" s="18"/>
      <c r="MXE3" s="18"/>
      <c r="MXF3" s="18"/>
      <c r="MXG3" s="18"/>
      <c r="MXH3" s="18"/>
      <c r="MXI3" s="18"/>
      <c r="MXJ3" s="18"/>
      <c r="MXK3" s="18"/>
      <c r="MXL3" s="18"/>
      <c r="MXM3" s="18"/>
      <c r="MXN3" s="18"/>
      <c r="MXO3" s="18"/>
      <c r="MXP3" s="18"/>
      <c r="MXQ3" s="18"/>
      <c r="MXR3" s="18"/>
      <c r="MXS3" s="18"/>
      <c r="MXT3" s="18"/>
      <c r="MXU3" s="18"/>
      <c r="MXV3" s="18"/>
      <c r="MXW3" s="18"/>
      <c r="MXX3" s="18"/>
      <c r="MXY3" s="18"/>
      <c r="MXZ3" s="18"/>
      <c r="MYA3" s="18"/>
      <c r="MYB3" s="18"/>
      <c r="MYC3" s="18"/>
      <c r="MYD3" s="18"/>
      <c r="MYE3" s="18"/>
      <c r="MYF3" s="18"/>
      <c r="MYG3" s="18"/>
      <c r="MYH3" s="18"/>
      <c r="MYI3" s="18"/>
      <c r="MYJ3" s="18"/>
      <c r="MYK3" s="18"/>
      <c r="MYL3" s="18"/>
      <c r="MYM3" s="18"/>
      <c r="MYN3" s="18"/>
      <c r="MYO3" s="18"/>
      <c r="MYP3" s="18"/>
      <c r="MYQ3" s="18"/>
      <c r="MYR3" s="18"/>
      <c r="MYS3" s="18"/>
      <c r="MYT3" s="18"/>
      <c r="MYU3" s="18"/>
      <c r="MYV3" s="18"/>
      <c r="MYW3" s="18"/>
      <c r="MYX3" s="18"/>
      <c r="MYY3" s="18"/>
      <c r="MYZ3" s="18"/>
      <c r="MZA3" s="18"/>
      <c r="MZB3" s="18"/>
      <c r="MZC3" s="18"/>
      <c r="MZD3" s="18"/>
      <c r="MZE3" s="18"/>
      <c r="MZF3" s="18"/>
      <c r="MZG3" s="18"/>
      <c r="MZH3" s="18"/>
      <c r="MZI3" s="18"/>
      <c r="MZJ3" s="18"/>
      <c r="MZK3" s="18"/>
      <c r="MZL3" s="18"/>
      <c r="MZM3" s="18"/>
      <c r="MZN3" s="18"/>
      <c r="MZO3" s="18"/>
      <c r="MZP3" s="18"/>
      <c r="MZQ3" s="18"/>
      <c r="MZR3" s="18"/>
      <c r="MZS3" s="18"/>
      <c r="MZT3" s="18"/>
      <c r="MZU3" s="18"/>
      <c r="MZV3" s="18"/>
      <c r="MZW3" s="18"/>
      <c r="MZX3" s="18"/>
      <c r="MZY3" s="18"/>
      <c r="MZZ3" s="18"/>
      <c r="NAA3" s="18"/>
      <c r="NAB3" s="18"/>
      <c r="NAC3" s="18"/>
      <c r="NAD3" s="18"/>
      <c r="NAE3" s="18"/>
      <c r="NAF3" s="18"/>
      <c r="NAG3" s="18"/>
      <c r="NAH3" s="18"/>
      <c r="NAI3" s="18"/>
      <c r="NAJ3" s="18"/>
      <c r="NAK3" s="18"/>
      <c r="NAL3" s="18"/>
      <c r="NAM3" s="18"/>
      <c r="NAN3" s="18"/>
      <c r="NAO3" s="18"/>
      <c r="NAP3" s="18"/>
      <c r="NAQ3" s="18"/>
      <c r="NAR3" s="18"/>
      <c r="NAS3" s="18"/>
      <c r="NAT3" s="18"/>
      <c r="NAU3" s="18"/>
      <c r="NAV3" s="18"/>
      <c r="NAW3" s="18"/>
      <c r="NAX3" s="18"/>
      <c r="NAY3" s="18"/>
      <c r="NAZ3" s="18"/>
      <c r="NBA3" s="18"/>
      <c r="NBB3" s="18"/>
      <c r="NBC3" s="18"/>
      <c r="NBD3" s="18"/>
      <c r="NBE3" s="18"/>
      <c r="NBF3" s="18"/>
      <c r="NBG3" s="18"/>
      <c r="NBH3" s="18"/>
      <c r="NBI3" s="18"/>
      <c r="NBJ3" s="18"/>
      <c r="NBK3" s="18"/>
      <c r="NBL3" s="18"/>
      <c r="NBM3" s="18"/>
      <c r="NBN3" s="18"/>
      <c r="NBO3" s="18"/>
      <c r="NBP3" s="18"/>
      <c r="NBQ3" s="18"/>
      <c r="NBR3" s="18"/>
      <c r="NBS3" s="18"/>
      <c r="NBT3" s="18"/>
      <c r="NBU3" s="18"/>
      <c r="NBV3" s="18"/>
      <c r="NBW3" s="18"/>
      <c r="NBX3" s="18"/>
      <c r="NBY3" s="18"/>
      <c r="NBZ3" s="18"/>
      <c r="NCA3" s="18"/>
      <c r="NCB3" s="18"/>
      <c r="NCC3" s="18"/>
      <c r="NCD3" s="18"/>
      <c r="NCE3" s="18"/>
      <c r="NCF3" s="18"/>
      <c r="NCG3" s="18"/>
      <c r="NCH3" s="18"/>
      <c r="NCI3" s="18"/>
      <c r="NCJ3" s="18"/>
      <c r="NCK3" s="18"/>
      <c r="NCL3" s="18"/>
      <c r="NCM3" s="18"/>
      <c r="NCN3" s="18"/>
      <c r="NCO3" s="18"/>
      <c r="NCP3" s="18"/>
      <c r="NCQ3" s="18"/>
      <c r="NCR3" s="18"/>
      <c r="NCS3" s="18"/>
      <c r="NCT3" s="18"/>
      <c r="NCU3" s="18"/>
      <c r="NCV3" s="18"/>
      <c r="NCW3" s="18"/>
      <c r="NCX3" s="18"/>
      <c r="NCY3" s="18"/>
      <c r="NCZ3" s="18"/>
      <c r="NDA3" s="18"/>
      <c r="NDB3" s="18"/>
      <c r="NDC3" s="18"/>
      <c r="NDD3" s="18"/>
      <c r="NDE3" s="18"/>
      <c r="NDF3" s="18"/>
      <c r="NDG3" s="18"/>
      <c r="NDH3" s="18"/>
      <c r="NDI3" s="18"/>
      <c r="NDJ3" s="18"/>
      <c r="NDK3" s="18"/>
      <c r="NDL3" s="18"/>
      <c r="NDM3" s="18"/>
      <c r="NDN3" s="18"/>
      <c r="NDO3" s="18"/>
      <c r="NDP3" s="18"/>
      <c r="NDQ3" s="18"/>
      <c r="NDR3" s="18"/>
      <c r="NDS3" s="18"/>
      <c r="NDT3" s="18"/>
      <c r="NDU3" s="18"/>
      <c r="NDV3" s="18"/>
      <c r="NDW3" s="18"/>
      <c r="NDX3" s="18"/>
      <c r="NDY3" s="18"/>
      <c r="NDZ3" s="18"/>
      <c r="NEA3" s="18"/>
      <c r="NEB3" s="18"/>
      <c r="NEC3" s="18"/>
      <c r="NED3" s="18"/>
      <c r="NEE3" s="18"/>
      <c r="NEF3" s="18"/>
      <c r="NEG3" s="18"/>
      <c r="NEH3" s="18"/>
      <c r="NEI3" s="18"/>
      <c r="NEJ3" s="18"/>
      <c r="NEK3" s="18"/>
      <c r="NEL3" s="18"/>
      <c r="NEM3" s="18"/>
      <c r="NEN3" s="18"/>
      <c r="NEO3" s="18"/>
      <c r="NEP3" s="18"/>
      <c r="NEQ3" s="18"/>
      <c r="NER3" s="18"/>
      <c r="NES3" s="18"/>
      <c r="NET3" s="18"/>
      <c r="NEU3" s="18"/>
      <c r="NEV3" s="18"/>
      <c r="NEW3" s="18"/>
      <c r="NEX3" s="18"/>
      <c r="NEY3" s="18"/>
      <c r="NEZ3" s="18"/>
      <c r="NFA3" s="18"/>
      <c r="NFB3" s="18"/>
      <c r="NFC3" s="18"/>
      <c r="NFD3" s="18"/>
      <c r="NFE3" s="18"/>
      <c r="NFF3" s="18"/>
      <c r="NFG3" s="18"/>
      <c r="NFH3" s="18"/>
      <c r="NFI3" s="18"/>
      <c r="NFJ3" s="18"/>
      <c r="NFK3" s="18"/>
      <c r="NFL3" s="18"/>
      <c r="NFM3" s="18"/>
      <c r="NFN3" s="18"/>
      <c r="NFO3" s="18"/>
      <c r="NFP3" s="18"/>
      <c r="NFQ3" s="18"/>
      <c r="NFR3" s="18"/>
      <c r="NFS3" s="18"/>
      <c r="NFT3" s="18"/>
      <c r="NFU3" s="18"/>
      <c r="NFV3" s="18"/>
      <c r="NFW3" s="18"/>
      <c r="NFX3" s="18"/>
      <c r="NFY3" s="18"/>
      <c r="NFZ3" s="18"/>
      <c r="NGA3" s="18"/>
      <c r="NGB3" s="18"/>
      <c r="NGC3" s="18"/>
      <c r="NGD3" s="18"/>
      <c r="NGE3" s="18"/>
      <c r="NGF3" s="18"/>
      <c r="NGG3" s="18"/>
      <c r="NGH3" s="18"/>
      <c r="NGI3" s="18"/>
      <c r="NGJ3" s="18"/>
      <c r="NGK3" s="18"/>
      <c r="NGL3" s="18"/>
      <c r="NGM3" s="18"/>
      <c r="NGN3" s="18"/>
      <c r="NGO3" s="18"/>
      <c r="NGP3" s="18"/>
      <c r="NGQ3" s="18"/>
      <c r="NGR3" s="18"/>
      <c r="NGS3" s="18"/>
      <c r="NGT3" s="18"/>
      <c r="NGU3" s="18"/>
      <c r="NGV3" s="18"/>
      <c r="NGW3" s="18"/>
      <c r="NGX3" s="18"/>
      <c r="NGY3" s="18"/>
      <c r="NGZ3" s="18"/>
      <c r="NHA3" s="18"/>
      <c r="NHB3" s="18"/>
      <c r="NHC3" s="18"/>
      <c r="NHD3" s="18"/>
      <c r="NHE3" s="18"/>
      <c r="NHF3" s="18"/>
      <c r="NHG3" s="18"/>
      <c r="NHH3" s="18"/>
      <c r="NHI3" s="18"/>
      <c r="NHJ3" s="18"/>
      <c r="NHK3" s="18"/>
      <c r="NHL3" s="18"/>
      <c r="NHM3" s="18"/>
      <c r="NHN3" s="18"/>
      <c r="NHO3" s="18"/>
      <c r="NHP3" s="18"/>
      <c r="NHQ3" s="18"/>
      <c r="NHR3" s="18"/>
      <c r="NHS3" s="18"/>
      <c r="NHT3" s="18"/>
      <c r="NHU3" s="18"/>
      <c r="NHV3" s="18"/>
      <c r="NHW3" s="18"/>
      <c r="NHX3" s="18"/>
      <c r="NHY3" s="18"/>
      <c r="NHZ3" s="18"/>
      <c r="NIA3" s="18"/>
      <c r="NIB3" s="18"/>
      <c r="NIC3" s="18"/>
      <c r="NID3" s="18"/>
      <c r="NIE3" s="18"/>
      <c r="NIF3" s="18"/>
      <c r="NIG3" s="18"/>
      <c r="NIH3" s="18"/>
      <c r="NII3" s="18"/>
      <c r="NIJ3" s="18"/>
      <c r="NIK3" s="18"/>
      <c r="NIL3" s="18"/>
      <c r="NIM3" s="18"/>
      <c r="NIN3" s="18"/>
      <c r="NIO3" s="18"/>
      <c r="NIP3" s="18"/>
      <c r="NIQ3" s="18"/>
      <c r="NIR3" s="18"/>
      <c r="NIS3" s="18"/>
      <c r="NIT3" s="18"/>
      <c r="NIU3" s="18"/>
      <c r="NIV3" s="18"/>
      <c r="NIW3" s="18"/>
      <c r="NIX3" s="18"/>
      <c r="NIY3" s="18"/>
      <c r="NIZ3" s="18"/>
      <c r="NJA3" s="18"/>
      <c r="NJB3" s="18"/>
      <c r="NJC3" s="18"/>
      <c r="NJD3" s="18"/>
      <c r="NJE3" s="18"/>
      <c r="NJF3" s="18"/>
      <c r="NJG3" s="18"/>
      <c r="NJH3" s="18"/>
      <c r="NJI3" s="18"/>
      <c r="NJJ3" s="18"/>
      <c r="NJK3" s="18"/>
      <c r="NJL3" s="18"/>
      <c r="NJM3" s="18"/>
      <c r="NJN3" s="18"/>
      <c r="NJO3" s="18"/>
      <c r="NJP3" s="18"/>
      <c r="NJQ3" s="18"/>
      <c r="NJR3" s="18"/>
      <c r="NJS3" s="18"/>
      <c r="NJT3" s="18"/>
      <c r="NJU3" s="18"/>
      <c r="NJV3" s="18"/>
      <c r="NJW3" s="18"/>
      <c r="NJX3" s="18"/>
      <c r="NJY3" s="18"/>
      <c r="NJZ3" s="18"/>
      <c r="NKA3" s="18"/>
      <c r="NKB3" s="18"/>
      <c r="NKC3" s="18"/>
      <c r="NKD3" s="18"/>
      <c r="NKE3" s="18"/>
      <c r="NKF3" s="18"/>
      <c r="NKG3" s="18"/>
      <c r="NKH3" s="18"/>
      <c r="NKI3" s="18"/>
      <c r="NKJ3" s="18"/>
      <c r="NKK3" s="18"/>
      <c r="NKL3" s="18"/>
      <c r="NKM3" s="18"/>
      <c r="NKN3" s="18"/>
      <c r="NKO3" s="18"/>
      <c r="NKP3" s="18"/>
      <c r="NKQ3" s="18"/>
      <c r="NKR3" s="18"/>
      <c r="NKS3" s="18"/>
      <c r="NKT3" s="18"/>
      <c r="NKU3" s="18"/>
      <c r="NKV3" s="18"/>
      <c r="NKW3" s="18"/>
      <c r="NKX3" s="18"/>
      <c r="NKY3" s="18"/>
      <c r="NKZ3" s="18"/>
      <c r="NLA3" s="18"/>
      <c r="NLB3" s="18"/>
      <c r="NLC3" s="18"/>
      <c r="NLD3" s="18"/>
      <c r="NLE3" s="18"/>
      <c r="NLF3" s="18"/>
      <c r="NLG3" s="18"/>
      <c r="NLH3" s="18"/>
      <c r="NLI3" s="18"/>
      <c r="NLJ3" s="18"/>
      <c r="NLK3" s="18"/>
      <c r="NLL3" s="18"/>
      <c r="NLM3" s="18"/>
      <c r="NLN3" s="18"/>
      <c r="NLO3" s="18"/>
      <c r="NLP3" s="18"/>
      <c r="NLQ3" s="18"/>
      <c r="NLR3" s="18"/>
      <c r="NLS3" s="18"/>
      <c r="NLT3" s="18"/>
      <c r="NLU3" s="18"/>
      <c r="NLV3" s="18"/>
      <c r="NLW3" s="18"/>
      <c r="NLX3" s="18"/>
      <c r="NLY3" s="18"/>
      <c r="NLZ3" s="18"/>
      <c r="NMA3" s="18"/>
      <c r="NMB3" s="18"/>
      <c r="NMC3" s="18"/>
      <c r="NMD3" s="18"/>
      <c r="NME3" s="18"/>
      <c r="NMF3" s="18"/>
      <c r="NMG3" s="18"/>
      <c r="NMH3" s="18"/>
      <c r="NMI3" s="18"/>
      <c r="NMJ3" s="18"/>
      <c r="NMK3" s="18"/>
      <c r="NML3" s="18"/>
      <c r="NMM3" s="18"/>
      <c r="NMN3" s="18"/>
      <c r="NMO3" s="18"/>
      <c r="NMP3" s="18"/>
      <c r="NMQ3" s="18"/>
      <c r="NMR3" s="18"/>
      <c r="NMS3" s="18"/>
      <c r="NMT3" s="18"/>
      <c r="NMU3" s="18"/>
      <c r="NMV3" s="18"/>
      <c r="NMW3" s="18"/>
      <c r="NMX3" s="18"/>
      <c r="NMY3" s="18"/>
      <c r="NMZ3" s="18"/>
      <c r="NNA3" s="18"/>
      <c r="NNB3" s="18"/>
      <c r="NNC3" s="18"/>
      <c r="NND3" s="18"/>
      <c r="NNE3" s="18"/>
      <c r="NNF3" s="18"/>
      <c r="NNG3" s="18"/>
      <c r="NNH3" s="18"/>
      <c r="NNI3" s="18"/>
      <c r="NNJ3" s="18"/>
      <c r="NNK3" s="18"/>
      <c r="NNL3" s="18"/>
      <c r="NNM3" s="18"/>
      <c r="NNN3" s="18"/>
      <c r="NNO3" s="18"/>
      <c r="NNP3" s="18"/>
      <c r="NNQ3" s="18"/>
      <c r="NNR3" s="18"/>
      <c r="NNS3" s="18"/>
      <c r="NNT3" s="18"/>
      <c r="NNU3" s="18"/>
      <c r="NNV3" s="18"/>
      <c r="NNW3" s="18"/>
      <c r="NNX3" s="18"/>
      <c r="NNY3" s="18"/>
      <c r="NNZ3" s="18"/>
      <c r="NOA3" s="18"/>
      <c r="NOB3" s="18"/>
      <c r="NOC3" s="18"/>
      <c r="NOD3" s="18"/>
      <c r="NOE3" s="18"/>
      <c r="NOF3" s="18"/>
      <c r="NOG3" s="18"/>
      <c r="NOH3" s="18"/>
      <c r="NOI3" s="18"/>
      <c r="NOJ3" s="18"/>
      <c r="NOK3" s="18"/>
      <c r="NOL3" s="18"/>
      <c r="NOM3" s="18"/>
      <c r="NON3" s="18"/>
      <c r="NOO3" s="18"/>
      <c r="NOP3" s="18"/>
      <c r="NOQ3" s="18"/>
      <c r="NOR3" s="18"/>
      <c r="NOS3" s="18"/>
      <c r="NOT3" s="18"/>
      <c r="NOU3" s="18"/>
      <c r="NOV3" s="18"/>
      <c r="NOW3" s="18"/>
      <c r="NOX3" s="18"/>
      <c r="NOY3" s="18"/>
      <c r="NOZ3" s="18"/>
      <c r="NPA3" s="18"/>
      <c r="NPB3" s="18"/>
      <c r="NPC3" s="18"/>
      <c r="NPD3" s="18"/>
      <c r="NPE3" s="18"/>
      <c r="NPF3" s="18"/>
      <c r="NPG3" s="18"/>
      <c r="NPH3" s="18"/>
      <c r="NPI3" s="18"/>
      <c r="NPJ3" s="18"/>
      <c r="NPK3" s="18"/>
      <c r="NPL3" s="18"/>
      <c r="NPM3" s="18"/>
      <c r="NPN3" s="18"/>
      <c r="NPO3" s="18"/>
      <c r="NPP3" s="18"/>
      <c r="NPQ3" s="18"/>
      <c r="NPR3" s="18"/>
      <c r="NPS3" s="18"/>
      <c r="NPT3" s="18"/>
      <c r="NPU3" s="18"/>
      <c r="NPV3" s="18"/>
      <c r="NPW3" s="18"/>
      <c r="NPX3" s="18"/>
      <c r="NPY3" s="18"/>
      <c r="NPZ3" s="18"/>
      <c r="NQA3" s="18"/>
      <c r="NQB3" s="18"/>
      <c r="NQC3" s="18"/>
      <c r="NQD3" s="18"/>
      <c r="NQE3" s="18"/>
      <c r="NQF3" s="18"/>
      <c r="NQG3" s="18"/>
      <c r="NQH3" s="18"/>
      <c r="NQI3" s="18"/>
      <c r="NQJ3" s="18"/>
      <c r="NQK3" s="18"/>
      <c r="NQL3" s="18"/>
      <c r="NQM3" s="18"/>
      <c r="NQN3" s="18"/>
      <c r="NQO3" s="18"/>
      <c r="NQP3" s="18"/>
      <c r="NQQ3" s="18"/>
      <c r="NQR3" s="18"/>
      <c r="NQS3" s="18"/>
      <c r="NQT3" s="18"/>
      <c r="NQU3" s="18"/>
      <c r="NQV3" s="18"/>
      <c r="NQW3" s="18"/>
      <c r="NQX3" s="18"/>
      <c r="NQY3" s="18"/>
      <c r="NQZ3" s="18"/>
      <c r="NRA3" s="18"/>
      <c r="NRB3" s="18"/>
      <c r="NRC3" s="18"/>
      <c r="NRD3" s="18"/>
      <c r="NRE3" s="18"/>
      <c r="NRF3" s="18"/>
      <c r="NRG3" s="18"/>
      <c r="NRH3" s="18"/>
      <c r="NRI3" s="18"/>
      <c r="NRJ3" s="18"/>
      <c r="NRK3" s="18"/>
      <c r="NRL3" s="18"/>
      <c r="NRM3" s="18"/>
      <c r="NRN3" s="18"/>
      <c r="NRO3" s="18"/>
      <c r="NRP3" s="18"/>
      <c r="NRQ3" s="18"/>
      <c r="NRR3" s="18"/>
      <c r="NRS3" s="18"/>
      <c r="NRT3" s="18"/>
      <c r="NRU3" s="18"/>
      <c r="NRV3" s="18"/>
      <c r="NRW3" s="18"/>
      <c r="NRX3" s="18"/>
      <c r="NRY3" s="18"/>
      <c r="NRZ3" s="18"/>
      <c r="NSA3" s="18"/>
      <c r="NSB3" s="18"/>
      <c r="NSC3" s="18"/>
      <c r="NSD3" s="18"/>
      <c r="NSE3" s="18"/>
      <c r="NSF3" s="18"/>
      <c r="NSG3" s="18"/>
      <c r="NSH3" s="18"/>
      <c r="NSI3" s="18"/>
      <c r="NSJ3" s="18"/>
      <c r="NSK3" s="18"/>
      <c r="NSL3" s="18"/>
      <c r="NSM3" s="18"/>
      <c r="NSN3" s="18"/>
      <c r="NSO3" s="18"/>
      <c r="NSP3" s="18"/>
      <c r="NSQ3" s="18"/>
      <c r="NSR3" s="18"/>
      <c r="NSS3" s="18"/>
      <c r="NST3" s="18"/>
      <c r="NSU3" s="18"/>
      <c r="NSV3" s="18"/>
      <c r="NSW3" s="18"/>
      <c r="NSX3" s="18"/>
      <c r="NSY3" s="18"/>
      <c r="NSZ3" s="18"/>
      <c r="NTA3" s="18"/>
      <c r="NTB3" s="18"/>
      <c r="NTC3" s="18"/>
      <c r="NTD3" s="18"/>
      <c r="NTE3" s="18"/>
      <c r="NTF3" s="18"/>
      <c r="NTG3" s="18"/>
      <c r="NTH3" s="18"/>
      <c r="NTI3" s="18"/>
      <c r="NTJ3" s="18"/>
      <c r="NTK3" s="18"/>
      <c r="NTL3" s="18"/>
      <c r="NTM3" s="18"/>
      <c r="NTN3" s="18"/>
      <c r="NTO3" s="18"/>
      <c r="NTP3" s="18"/>
      <c r="NTQ3" s="18"/>
      <c r="NTR3" s="18"/>
      <c r="NTS3" s="18"/>
      <c r="NTT3" s="18"/>
      <c r="NTU3" s="18"/>
      <c r="NTV3" s="18"/>
      <c r="NTW3" s="18"/>
      <c r="NTX3" s="18"/>
      <c r="NTY3" s="18"/>
      <c r="NTZ3" s="18"/>
      <c r="NUA3" s="18"/>
      <c r="NUB3" s="18"/>
      <c r="NUC3" s="18"/>
      <c r="NUD3" s="18"/>
      <c r="NUE3" s="18"/>
      <c r="NUF3" s="18"/>
      <c r="NUG3" s="18"/>
      <c r="NUH3" s="18"/>
      <c r="NUI3" s="18"/>
      <c r="NUJ3" s="18"/>
      <c r="NUK3" s="18"/>
      <c r="NUL3" s="18"/>
      <c r="NUM3" s="18"/>
      <c r="NUN3" s="18"/>
      <c r="NUO3" s="18"/>
      <c r="NUP3" s="18"/>
      <c r="NUQ3" s="18"/>
      <c r="NUR3" s="18"/>
      <c r="NUS3" s="18"/>
      <c r="NUT3" s="18"/>
      <c r="NUU3" s="18"/>
      <c r="NUV3" s="18"/>
      <c r="NUW3" s="18"/>
      <c r="NUX3" s="18"/>
      <c r="NUY3" s="18"/>
      <c r="NUZ3" s="18"/>
      <c r="NVA3" s="18"/>
      <c r="NVB3" s="18"/>
      <c r="NVC3" s="18"/>
      <c r="NVD3" s="18"/>
      <c r="NVE3" s="18"/>
      <c r="NVF3" s="18"/>
      <c r="NVG3" s="18"/>
      <c r="NVH3" s="18"/>
      <c r="NVI3" s="18"/>
      <c r="NVJ3" s="18"/>
      <c r="NVK3" s="18"/>
      <c r="NVL3" s="18"/>
      <c r="NVM3" s="18"/>
      <c r="NVN3" s="18"/>
      <c r="NVO3" s="18"/>
      <c r="NVP3" s="18"/>
      <c r="NVQ3" s="18"/>
      <c r="NVR3" s="18"/>
      <c r="NVS3" s="18"/>
      <c r="NVT3" s="18"/>
      <c r="NVU3" s="18"/>
      <c r="NVV3" s="18"/>
      <c r="NVW3" s="18"/>
      <c r="NVX3" s="18"/>
      <c r="NVY3" s="18"/>
      <c r="NVZ3" s="18"/>
      <c r="NWA3" s="18"/>
      <c r="NWB3" s="18"/>
      <c r="NWC3" s="18"/>
      <c r="NWD3" s="18"/>
      <c r="NWE3" s="18"/>
      <c r="NWF3" s="18"/>
      <c r="NWG3" s="18"/>
      <c r="NWH3" s="18"/>
      <c r="NWI3" s="18"/>
      <c r="NWJ3" s="18"/>
      <c r="NWK3" s="18"/>
      <c r="NWL3" s="18"/>
      <c r="NWM3" s="18"/>
      <c r="NWN3" s="18"/>
      <c r="NWO3" s="18"/>
      <c r="NWP3" s="18"/>
      <c r="NWQ3" s="18"/>
      <c r="NWR3" s="18"/>
      <c r="NWS3" s="18"/>
      <c r="NWT3" s="18"/>
      <c r="NWU3" s="18"/>
      <c r="NWV3" s="18"/>
      <c r="NWW3" s="18"/>
      <c r="NWX3" s="18"/>
      <c r="NWY3" s="18"/>
      <c r="NWZ3" s="18"/>
      <c r="NXA3" s="18"/>
      <c r="NXB3" s="18"/>
      <c r="NXC3" s="18"/>
      <c r="NXD3" s="18"/>
      <c r="NXE3" s="18"/>
      <c r="NXF3" s="18"/>
      <c r="NXG3" s="18"/>
      <c r="NXH3" s="18"/>
      <c r="NXI3" s="18"/>
      <c r="NXJ3" s="18"/>
      <c r="NXK3" s="18"/>
      <c r="NXL3" s="18"/>
      <c r="NXM3" s="18"/>
      <c r="NXN3" s="18"/>
      <c r="NXO3" s="18"/>
      <c r="NXP3" s="18"/>
      <c r="NXQ3" s="18"/>
      <c r="NXR3" s="18"/>
      <c r="NXS3" s="18"/>
      <c r="NXT3" s="18"/>
      <c r="NXU3" s="18"/>
      <c r="NXV3" s="18"/>
      <c r="NXW3" s="18"/>
      <c r="NXX3" s="18"/>
      <c r="NXY3" s="18"/>
      <c r="NXZ3" s="18"/>
      <c r="NYA3" s="18"/>
      <c r="NYB3" s="18"/>
      <c r="NYC3" s="18"/>
      <c r="NYD3" s="18"/>
      <c r="NYE3" s="18"/>
      <c r="NYF3" s="18"/>
      <c r="NYG3" s="18"/>
      <c r="NYH3" s="18"/>
      <c r="NYI3" s="18"/>
      <c r="NYJ3" s="18"/>
      <c r="NYK3" s="18"/>
      <c r="NYL3" s="18"/>
      <c r="NYM3" s="18"/>
      <c r="NYN3" s="18"/>
      <c r="NYO3" s="18"/>
      <c r="NYP3" s="18"/>
      <c r="NYQ3" s="18"/>
      <c r="NYR3" s="18"/>
      <c r="NYS3" s="18"/>
      <c r="NYT3" s="18"/>
      <c r="NYU3" s="18"/>
      <c r="NYV3" s="18"/>
      <c r="NYW3" s="18"/>
      <c r="NYX3" s="18"/>
      <c r="NYY3" s="18"/>
      <c r="NYZ3" s="18"/>
      <c r="NZA3" s="18"/>
      <c r="NZB3" s="18"/>
      <c r="NZC3" s="18"/>
      <c r="NZD3" s="18"/>
      <c r="NZE3" s="18"/>
      <c r="NZF3" s="18"/>
      <c r="NZG3" s="18"/>
      <c r="NZH3" s="18"/>
      <c r="NZI3" s="18"/>
      <c r="NZJ3" s="18"/>
      <c r="NZK3" s="18"/>
      <c r="NZL3" s="18"/>
      <c r="NZM3" s="18"/>
      <c r="NZN3" s="18"/>
      <c r="NZO3" s="18"/>
      <c r="NZP3" s="18"/>
      <c r="NZQ3" s="18"/>
      <c r="NZR3" s="18"/>
      <c r="NZS3" s="18"/>
      <c r="NZT3" s="18"/>
      <c r="NZU3" s="18"/>
      <c r="NZV3" s="18"/>
      <c r="NZW3" s="18"/>
      <c r="NZX3" s="18"/>
      <c r="NZY3" s="18"/>
      <c r="NZZ3" s="18"/>
      <c r="OAA3" s="18"/>
      <c r="OAB3" s="18"/>
      <c r="OAC3" s="18"/>
      <c r="OAD3" s="18"/>
      <c r="OAE3" s="18"/>
      <c r="OAF3" s="18"/>
      <c r="OAG3" s="18"/>
      <c r="OAH3" s="18"/>
      <c r="OAI3" s="18"/>
      <c r="OAJ3" s="18"/>
      <c r="OAK3" s="18"/>
      <c r="OAL3" s="18"/>
      <c r="OAM3" s="18"/>
      <c r="OAN3" s="18"/>
      <c r="OAO3" s="18"/>
      <c r="OAP3" s="18"/>
      <c r="OAQ3" s="18"/>
      <c r="OAR3" s="18"/>
      <c r="OAS3" s="18"/>
      <c r="OAT3" s="18"/>
      <c r="OAU3" s="18"/>
      <c r="OAV3" s="18"/>
      <c r="OAW3" s="18"/>
      <c r="OAX3" s="18"/>
      <c r="OAY3" s="18"/>
      <c r="OAZ3" s="18"/>
      <c r="OBA3" s="18"/>
      <c r="OBB3" s="18"/>
      <c r="OBC3" s="18"/>
      <c r="OBD3" s="18"/>
      <c r="OBE3" s="18"/>
      <c r="OBF3" s="18"/>
      <c r="OBG3" s="18"/>
      <c r="OBH3" s="18"/>
      <c r="OBI3" s="18"/>
      <c r="OBJ3" s="18"/>
      <c r="OBK3" s="18"/>
      <c r="OBL3" s="18"/>
      <c r="OBM3" s="18"/>
      <c r="OBN3" s="18"/>
      <c r="OBO3" s="18"/>
      <c r="OBP3" s="18"/>
      <c r="OBQ3" s="18"/>
      <c r="OBR3" s="18"/>
      <c r="OBS3" s="18"/>
      <c r="OBT3" s="18"/>
      <c r="OBU3" s="18"/>
      <c r="OBV3" s="18"/>
      <c r="OBW3" s="18"/>
      <c r="OBX3" s="18"/>
      <c r="OBY3" s="18"/>
      <c r="OBZ3" s="18"/>
      <c r="OCA3" s="18"/>
      <c r="OCB3" s="18"/>
      <c r="OCC3" s="18"/>
      <c r="OCD3" s="18"/>
      <c r="OCE3" s="18"/>
      <c r="OCF3" s="18"/>
      <c r="OCG3" s="18"/>
      <c r="OCH3" s="18"/>
      <c r="OCI3" s="18"/>
      <c r="OCJ3" s="18"/>
      <c r="OCK3" s="18"/>
      <c r="OCL3" s="18"/>
      <c r="OCM3" s="18"/>
      <c r="OCN3" s="18"/>
      <c r="OCO3" s="18"/>
      <c r="OCP3" s="18"/>
      <c r="OCQ3" s="18"/>
      <c r="OCR3" s="18"/>
      <c r="OCS3" s="18"/>
      <c r="OCT3" s="18"/>
      <c r="OCU3" s="18"/>
      <c r="OCV3" s="18"/>
      <c r="OCW3" s="18"/>
      <c r="OCX3" s="18"/>
      <c r="OCY3" s="18"/>
      <c r="OCZ3" s="18"/>
      <c r="ODA3" s="18"/>
      <c r="ODB3" s="18"/>
      <c r="ODC3" s="18"/>
      <c r="ODD3" s="18"/>
      <c r="ODE3" s="18"/>
      <c r="ODF3" s="18"/>
      <c r="ODG3" s="18"/>
      <c r="ODH3" s="18"/>
      <c r="ODI3" s="18"/>
      <c r="ODJ3" s="18"/>
      <c r="ODK3" s="18"/>
      <c r="ODL3" s="18"/>
      <c r="ODM3" s="18"/>
      <c r="ODN3" s="18"/>
      <c r="ODO3" s="18"/>
      <c r="ODP3" s="18"/>
      <c r="ODQ3" s="18"/>
      <c r="ODR3" s="18"/>
      <c r="ODS3" s="18"/>
      <c r="ODT3" s="18"/>
      <c r="ODU3" s="18"/>
      <c r="ODV3" s="18"/>
      <c r="ODW3" s="18"/>
      <c r="ODX3" s="18"/>
      <c r="ODY3" s="18"/>
      <c r="ODZ3" s="18"/>
      <c r="OEA3" s="18"/>
      <c r="OEB3" s="18"/>
      <c r="OEC3" s="18"/>
      <c r="OED3" s="18"/>
      <c r="OEE3" s="18"/>
      <c r="OEF3" s="18"/>
      <c r="OEG3" s="18"/>
      <c r="OEH3" s="18"/>
      <c r="OEI3" s="18"/>
      <c r="OEJ3" s="18"/>
      <c r="OEK3" s="18"/>
      <c r="OEL3" s="18"/>
      <c r="OEM3" s="18"/>
      <c r="OEN3" s="18"/>
      <c r="OEO3" s="18"/>
      <c r="OEP3" s="18"/>
      <c r="OEQ3" s="18"/>
      <c r="OER3" s="18"/>
      <c r="OES3" s="18"/>
      <c r="OET3" s="18"/>
      <c r="OEU3" s="18"/>
      <c r="OEV3" s="18"/>
      <c r="OEW3" s="18"/>
      <c r="OEX3" s="18"/>
      <c r="OEY3" s="18"/>
      <c r="OEZ3" s="18"/>
      <c r="OFA3" s="18"/>
      <c r="OFB3" s="18"/>
      <c r="OFC3" s="18"/>
      <c r="OFD3" s="18"/>
      <c r="OFE3" s="18"/>
      <c r="OFF3" s="18"/>
      <c r="OFG3" s="18"/>
      <c r="OFH3" s="18"/>
      <c r="OFI3" s="18"/>
      <c r="OFJ3" s="18"/>
      <c r="OFK3" s="18"/>
      <c r="OFL3" s="18"/>
      <c r="OFM3" s="18"/>
      <c r="OFN3" s="18"/>
      <c r="OFO3" s="18"/>
      <c r="OFP3" s="18"/>
      <c r="OFQ3" s="18"/>
      <c r="OFR3" s="18"/>
      <c r="OFS3" s="18"/>
      <c r="OFT3" s="18"/>
      <c r="OFU3" s="18"/>
      <c r="OFV3" s="18"/>
      <c r="OFW3" s="18"/>
      <c r="OFX3" s="18"/>
      <c r="OFY3" s="18"/>
      <c r="OFZ3" s="18"/>
      <c r="OGA3" s="18"/>
      <c r="OGB3" s="18"/>
      <c r="OGC3" s="18"/>
      <c r="OGD3" s="18"/>
      <c r="OGE3" s="18"/>
      <c r="OGF3" s="18"/>
      <c r="OGG3" s="18"/>
      <c r="OGH3" s="18"/>
      <c r="OGI3" s="18"/>
      <c r="OGJ3" s="18"/>
      <c r="OGK3" s="18"/>
      <c r="OGL3" s="18"/>
      <c r="OGM3" s="18"/>
      <c r="OGN3" s="18"/>
      <c r="OGO3" s="18"/>
      <c r="OGP3" s="18"/>
      <c r="OGQ3" s="18"/>
      <c r="OGR3" s="18"/>
      <c r="OGS3" s="18"/>
      <c r="OGT3" s="18"/>
      <c r="OGU3" s="18"/>
      <c r="OGV3" s="18"/>
      <c r="OGW3" s="18"/>
      <c r="OGX3" s="18"/>
      <c r="OGY3" s="18"/>
      <c r="OGZ3" s="18"/>
      <c r="OHA3" s="18"/>
      <c r="OHB3" s="18"/>
      <c r="OHC3" s="18"/>
      <c r="OHD3" s="18"/>
      <c r="OHE3" s="18"/>
      <c r="OHF3" s="18"/>
      <c r="OHG3" s="18"/>
      <c r="OHH3" s="18"/>
      <c r="OHI3" s="18"/>
      <c r="OHJ3" s="18"/>
      <c r="OHK3" s="18"/>
      <c r="OHL3" s="18"/>
      <c r="OHM3" s="18"/>
      <c r="OHN3" s="18"/>
      <c r="OHO3" s="18"/>
      <c r="OHP3" s="18"/>
      <c r="OHQ3" s="18"/>
      <c r="OHR3" s="18"/>
      <c r="OHS3" s="18"/>
      <c r="OHT3" s="18"/>
      <c r="OHU3" s="18"/>
      <c r="OHV3" s="18"/>
      <c r="OHW3" s="18"/>
      <c r="OHX3" s="18"/>
      <c r="OHY3" s="18"/>
      <c r="OHZ3" s="18"/>
      <c r="OIA3" s="18"/>
      <c r="OIB3" s="18"/>
      <c r="OIC3" s="18"/>
      <c r="OID3" s="18"/>
      <c r="OIE3" s="18"/>
      <c r="OIF3" s="18"/>
      <c r="OIG3" s="18"/>
      <c r="OIH3" s="18"/>
      <c r="OII3" s="18"/>
      <c r="OIJ3" s="18"/>
      <c r="OIK3" s="18"/>
      <c r="OIL3" s="18"/>
      <c r="OIM3" s="18"/>
      <c r="OIN3" s="18"/>
      <c r="OIO3" s="18"/>
      <c r="OIP3" s="18"/>
      <c r="OIQ3" s="18"/>
      <c r="OIR3" s="18"/>
      <c r="OIS3" s="18"/>
      <c r="OIT3" s="18"/>
      <c r="OIU3" s="18"/>
      <c r="OIV3" s="18"/>
      <c r="OIW3" s="18"/>
      <c r="OIX3" s="18"/>
      <c r="OIY3" s="18"/>
      <c r="OIZ3" s="18"/>
      <c r="OJA3" s="18"/>
      <c r="OJB3" s="18"/>
      <c r="OJC3" s="18"/>
      <c r="OJD3" s="18"/>
      <c r="OJE3" s="18"/>
      <c r="OJF3" s="18"/>
      <c r="OJG3" s="18"/>
      <c r="OJH3" s="18"/>
      <c r="OJI3" s="18"/>
      <c r="OJJ3" s="18"/>
      <c r="OJK3" s="18"/>
      <c r="OJL3" s="18"/>
      <c r="OJM3" s="18"/>
      <c r="OJN3" s="18"/>
      <c r="OJO3" s="18"/>
      <c r="OJP3" s="18"/>
      <c r="OJQ3" s="18"/>
      <c r="OJR3" s="18"/>
      <c r="OJS3" s="18"/>
      <c r="OJT3" s="18"/>
      <c r="OJU3" s="18"/>
      <c r="OJV3" s="18"/>
      <c r="OJW3" s="18"/>
      <c r="OJX3" s="18"/>
      <c r="OJY3" s="18"/>
      <c r="OJZ3" s="18"/>
      <c r="OKA3" s="18"/>
      <c r="OKB3" s="18"/>
      <c r="OKC3" s="18"/>
      <c r="OKD3" s="18"/>
      <c r="OKE3" s="18"/>
      <c r="OKF3" s="18"/>
      <c r="OKG3" s="18"/>
      <c r="OKH3" s="18"/>
      <c r="OKI3" s="18"/>
      <c r="OKJ3" s="18"/>
      <c r="OKK3" s="18"/>
      <c r="OKL3" s="18"/>
      <c r="OKM3" s="18"/>
      <c r="OKN3" s="18"/>
      <c r="OKO3" s="18"/>
      <c r="OKP3" s="18"/>
      <c r="OKQ3" s="18"/>
      <c r="OKR3" s="18"/>
      <c r="OKS3" s="18"/>
      <c r="OKT3" s="18"/>
      <c r="OKU3" s="18"/>
      <c r="OKV3" s="18"/>
      <c r="OKW3" s="18"/>
      <c r="OKX3" s="18"/>
      <c r="OKY3" s="18"/>
      <c r="OKZ3" s="18"/>
      <c r="OLA3" s="18"/>
      <c r="OLB3" s="18"/>
      <c r="OLC3" s="18"/>
      <c r="OLD3" s="18"/>
      <c r="OLE3" s="18"/>
      <c r="OLF3" s="18"/>
      <c r="OLG3" s="18"/>
      <c r="OLH3" s="18"/>
      <c r="OLI3" s="18"/>
      <c r="OLJ3" s="18"/>
      <c r="OLK3" s="18"/>
      <c r="OLL3" s="18"/>
      <c r="OLM3" s="18"/>
      <c r="OLN3" s="18"/>
      <c r="OLO3" s="18"/>
      <c r="OLP3" s="18"/>
      <c r="OLQ3" s="18"/>
      <c r="OLR3" s="18"/>
      <c r="OLS3" s="18"/>
      <c r="OLT3" s="18"/>
      <c r="OLU3" s="18"/>
      <c r="OLV3" s="18"/>
      <c r="OLW3" s="18"/>
      <c r="OLX3" s="18"/>
      <c r="OLY3" s="18"/>
      <c r="OLZ3" s="18"/>
      <c r="OMA3" s="18"/>
      <c r="OMB3" s="18"/>
      <c r="OMC3" s="18"/>
      <c r="OMD3" s="18"/>
      <c r="OME3" s="18"/>
      <c r="OMF3" s="18"/>
      <c r="OMG3" s="18"/>
      <c r="OMH3" s="18"/>
      <c r="OMI3" s="18"/>
      <c r="OMJ3" s="18"/>
      <c r="OMK3" s="18"/>
      <c r="OML3" s="18"/>
      <c r="OMM3" s="18"/>
      <c r="OMN3" s="18"/>
      <c r="OMO3" s="18"/>
      <c r="OMP3" s="18"/>
      <c r="OMQ3" s="18"/>
      <c r="OMR3" s="18"/>
      <c r="OMS3" s="18"/>
      <c r="OMT3" s="18"/>
      <c r="OMU3" s="18"/>
      <c r="OMV3" s="18"/>
      <c r="OMW3" s="18"/>
      <c r="OMX3" s="18"/>
      <c r="OMY3" s="18"/>
      <c r="OMZ3" s="18"/>
      <c r="ONA3" s="18"/>
      <c r="ONB3" s="18"/>
      <c r="ONC3" s="18"/>
      <c r="OND3" s="18"/>
      <c r="ONE3" s="18"/>
      <c r="ONF3" s="18"/>
      <c r="ONG3" s="18"/>
      <c r="ONH3" s="18"/>
      <c r="ONI3" s="18"/>
      <c r="ONJ3" s="18"/>
      <c r="ONK3" s="18"/>
      <c r="ONL3" s="18"/>
      <c r="ONM3" s="18"/>
      <c r="ONN3" s="18"/>
      <c r="ONO3" s="18"/>
      <c r="ONP3" s="18"/>
      <c r="ONQ3" s="18"/>
      <c r="ONR3" s="18"/>
      <c r="ONS3" s="18"/>
      <c r="ONT3" s="18"/>
      <c r="ONU3" s="18"/>
      <c r="ONV3" s="18"/>
      <c r="ONW3" s="18"/>
      <c r="ONX3" s="18"/>
      <c r="ONY3" s="18"/>
      <c r="ONZ3" s="18"/>
      <c r="OOA3" s="18"/>
      <c r="OOB3" s="18"/>
      <c r="OOC3" s="18"/>
      <c r="OOD3" s="18"/>
      <c r="OOE3" s="18"/>
      <c r="OOF3" s="18"/>
      <c r="OOG3" s="18"/>
      <c r="OOH3" s="18"/>
      <c r="OOI3" s="18"/>
      <c r="OOJ3" s="18"/>
      <c r="OOK3" s="18"/>
      <c r="OOL3" s="18"/>
      <c r="OOM3" s="18"/>
      <c r="OON3" s="18"/>
      <c r="OOO3" s="18"/>
      <c r="OOP3" s="18"/>
      <c r="OOQ3" s="18"/>
      <c r="OOR3" s="18"/>
      <c r="OOS3" s="18"/>
      <c r="OOT3" s="18"/>
      <c r="OOU3" s="18"/>
      <c r="OOV3" s="18"/>
      <c r="OOW3" s="18"/>
      <c r="OOX3" s="18"/>
      <c r="OOY3" s="18"/>
      <c r="OOZ3" s="18"/>
      <c r="OPA3" s="18"/>
      <c r="OPB3" s="18"/>
      <c r="OPC3" s="18"/>
      <c r="OPD3" s="18"/>
      <c r="OPE3" s="18"/>
      <c r="OPF3" s="18"/>
      <c r="OPG3" s="18"/>
      <c r="OPH3" s="18"/>
      <c r="OPI3" s="18"/>
      <c r="OPJ3" s="18"/>
      <c r="OPK3" s="18"/>
      <c r="OPL3" s="18"/>
      <c r="OPM3" s="18"/>
      <c r="OPN3" s="18"/>
      <c r="OPO3" s="18"/>
      <c r="OPP3" s="18"/>
      <c r="OPQ3" s="18"/>
      <c r="OPR3" s="18"/>
      <c r="OPS3" s="18"/>
      <c r="OPT3" s="18"/>
      <c r="OPU3" s="18"/>
      <c r="OPV3" s="18"/>
      <c r="OPW3" s="18"/>
      <c r="OPX3" s="18"/>
      <c r="OPY3" s="18"/>
      <c r="OPZ3" s="18"/>
      <c r="OQA3" s="18"/>
      <c r="OQB3" s="18"/>
      <c r="OQC3" s="18"/>
      <c r="OQD3" s="18"/>
      <c r="OQE3" s="18"/>
      <c r="OQF3" s="18"/>
      <c r="OQG3" s="18"/>
      <c r="OQH3" s="18"/>
      <c r="OQI3" s="18"/>
      <c r="OQJ3" s="18"/>
      <c r="OQK3" s="18"/>
      <c r="OQL3" s="18"/>
      <c r="OQM3" s="18"/>
      <c r="OQN3" s="18"/>
      <c r="OQO3" s="18"/>
      <c r="OQP3" s="18"/>
      <c r="OQQ3" s="18"/>
      <c r="OQR3" s="18"/>
      <c r="OQS3" s="18"/>
      <c r="OQT3" s="18"/>
      <c r="OQU3" s="18"/>
      <c r="OQV3" s="18"/>
      <c r="OQW3" s="18"/>
      <c r="OQX3" s="18"/>
      <c r="OQY3" s="18"/>
      <c r="OQZ3" s="18"/>
      <c r="ORA3" s="18"/>
      <c r="ORB3" s="18"/>
      <c r="ORC3" s="18"/>
      <c r="ORD3" s="18"/>
      <c r="ORE3" s="18"/>
      <c r="ORF3" s="18"/>
      <c r="ORG3" s="18"/>
      <c r="ORH3" s="18"/>
      <c r="ORI3" s="18"/>
      <c r="ORJ3" s="18"/>
      <c r="ORK3" s="18"/>
      <c r="ORL3" s="18"/>
      <c r="ORM3" s="18"/>
      <c r="ORN3" s="18"/>
      <c r="ORO3" s="18"/>
      <c r="ORP3" s="18"/>
      <c r="ORQ3" s="18"/>
      <c r="ORR3" s="18"/>
      <c r="ORS3" s="18"/>
      <c r="ORT3" s="18"/>
      <c r="ORU3" s="18"/>
      <c r="ORV3" s="18"/>
      <c r="ORW3" s="18"/>
      <c r="ORX3" s="18"/>
      <c r="ORY3" s="18"/>
      <c r="ORZ3" s="18"/>
      <c r="OSA3" s="18"/>
      <c r="OSB3" s="18"/>
      <c r="OSC3" s="18"/>
      <c r="OSD3" s="18"/>
      <c r="OSE3" s="18"/>
      <c r="OSF3" s="18"/>
      <c r="OSG3" s="18"/>
      <c r="OSH3" s="18"/>
      <c r="OSI3" s="18"/>
      <c r="OSJ3" s="18"/>
      <c r="OSK3" s="18"/>
      <c r="OSL3" s="18"/>
      <c r="OSM3" s="18"/>
      <c r="OSN3" s="18"/>
      <c r="OSO3" s="18"/>
      <c r="OSP3" s="18"/>
      <c r="OSQ3" s="18"/>
      <c r="OSR3" s="18"/>
      <c r="OSS3" s="18"/>
      <c r="OST3" s="18"/>
      <c r="OSU3" s="18"/>
      <c r="OSV3" s="18"/>
      <c r="OSW3" s="18"/>
      <c r="OSX3" s="18"/>
      <c r="OSY3" s="18"/>
      <c r="OSZ3" s="18"/>
      <c r="OTA3" s="18"/>
      <c r="OTB3" s="18"/>
      <c r="OTC3" s="18"/>
      <c r="OTD3" s="18"/>
      <c r="OTE3" s="18"/>
      <c r="OTF3" s="18"/>
      <c r="OTG3" s="18"/>
      <c r="OTH3" s="18"/>
      <c r="OTI3" s="18"/>
      <c r="OTJ3" s="18"/>
      <c r="OTK3" s="18"/>
      <c r="OTL3" s="18"/>
      <c r="OTM3" s="18"/>
      <c r="OTN3" s="18"/>
      <c r="OTO3" s="18"/>
      <c r="OTP3" s="18"/>
      <c r="OTQ3" s="18"/>
      <c r="OTR3" s="18"/>
      <c r="OTS3" s="18"/>
      <c r="OTT3" s="18"/>
      <c r="OTU3" s="18"/>
      <c r="OTV3" s="18"/>
      <c r="OTW3" s="18"/>
      <c r="OTX3" s="18"/>
      <c r="OTY3" s="18"/>
      <c r="OTZ3" s="18"/>
      <c r="OUA3" s="18"/>
      <c r="OUB3" s="18"/>
      <c r="OUC3" s="18"/>
      <c r="OUD3" s="18"/>
      <c r="OUE3" s="18"/>
      <c r="OUF3" s="18"/>
      <c r="OUG3" s="18"/>
      <c r="OUH3" s="18"/>
      <c r="OUI3" s="18"/>
      <c r="OUJ3" s="18"/>
      <c r="OUK3" s="18"/>
      <c r="OUL3" s="18"/>
      <c r="OUM3" s="18"/>
      <c r="OUN3" s="18"/>
      <c r="OUO3" s="18"/>
      <c r="OUP3" s="18"/>
      <c r="OUQ3" s="18"/>
      <c r="OUR3" s="18"/>
      <c r="OUS3" s="18"/>
      <c r="OUT3" s="18"/>
      <c r="OUU3" s="18"/>
      <c r="OUV3" s="18"/>
      <c r="OUW3" s="18"/>
      <c r="OUX3" s="18"/>
      <c r="OUY3" s="18"/>
      <c r="OUZ3" s="18"/>
      <c r="OVA3" s="18"/>
      <c r="OVB3" s="18"/>
      <c r="OVC3" s="18"/>
      <c r="OVD3" s="18"/>
      <c r="OVE3" s="18"/>
      <c r="OVF3" s="18"/>
      <c r="OVG3" s="18"/>
      <c r="OVH3" s="18"/>
      <c r="OVI3" s="18"/>
      <c r="OVJ3" s="18"/>
      <c r="OVK3" s="18"/>
      <c r="OVL3" s="18"/>
      <c r="OVM3" s="18"/>
      <c r="OVN3" s="18"/>
      <c r="OVO3" s="18"/>
      <c r="OVP3" s="18"/>
      <c r="OVQ3" s="18"/>
      <c r="OVR3" s="18"/>
      <c r="OVS3" s="18"/>
      <c r="OVT3" s="18"/>
      <c r="OVU3" s="18"/>
      <c r="OVV3" s="18"/>
      <c r="OVW3" s="18"/>
      <c r="OVX3" s="18"/>
      <c r="OVY3" s="18"/>
      <c r="OVZ3" s="18"/>
      <c r="OWA3" s="18"/>
      <c r="OWB3" s="18"/>
      <c r="OWC3" s="18"/>
      <c r="OWD3" s="18"/>
      <c r="OWE3" s="18"/>
      <c r="OWF3" s="18"/>
      <c r="OWG3" s="18"/>
      <c r="OWH3" s="18"/>
      <c r="OWI3" s="18"/>
      <c r="OWJ3" s="18"/>
      <c r="OWK3" s="18"/>
      <c r="OWL3" s="18"/>
      <c r="OWM3" s="18"/>
      <c r="OWN3" s="18"/>
      <c r="OWO3" s="18"/>
      <c r="OWP3" s="18"/>
      <c r="OWQ3" s="18"/>
      <c r="OWR3" s="18"/>
      <c r="OWS3" s="18"/>
      <c r="OWT3" s="18"/>
      <c r="OWU3" s="18"/>
      <c r="OWV3" s="18"/>
      <c r="OWW3" s="18"/>
      <c r="OWX3" s="18"/>
      <c r="OWY3" s="18"/>
      <c r="OWZ3" s="18"/>
      <c r="OXA3" s="18"/>
      <c r="OXB3" s="18"/>
      <c r="OXC3" s="18"/>
      <c r="OXD3" s="18"/>
      <c r="OXE3" s="18"/>
      <c r="OXF3" s="18"/>
      <c r="OXG3" s="18"/>
      <c r="OXH3" s="18"/>
      <c r="OXI3" s="18"/>
      <c r="OXJ3" s="18"/>
      <c r="OXK3" s="18"/>
      <c r="OXL3" s="18"/>
      <c r="OXM3" s="18"/>
      <c r="OXN3" s="18"/>
      <c r="OXO3" s="18"/>
      <c r="OXP3" s="18"/>
      <c r="OXQ3" s="18"/>
      <c r="OXR3" s="18"/>
      <c r="OXS3" s="18"/>
      <c r="OXT3" s="18"/>
      <c r="OXU3" s="18"/>
      <c r="OXV3" s="18"/>
      <c r="OXW3" s="18"/>
      <c r="OXX3" s="18"/>
      <c r="OXY3" s="18"/>
      <c r="OXZ3" s="18"/>
      <c r="OYA3" s="18"/>
      <c r="OYB3" s="18"/>
      <c r="OYC3" s="18"/>
      <c r="OYD3" s="18"/>
      <c r="OYE3" s="18"/>
      <c r="OYF3" s="18"/>
      <c r="OYG3" s="18"/>
      <c r="OYH3" s="18"/>
      <c r="OYI3" s="18"/>
      <c r="OYJ3" s="18"/>
      <c r="OYK3" s="18"/>
      <c r="OYL3" s="18"/>
      <c r="OYM3" s="18"/>
      <c r="OYN3" s="18"/>
      <c r="OYO3" s="18"/>
      <c r="OYP3" s="18"/>
      <c r="OYQ3" s="18"/>
      <c r="OYR3" s="18"/>
      <c r="OYS3" s="18"/>
      <c r="OYT3" s="18"/>
      <c r="OYU3" s="18"/>
      <c r="OYV3" s="18"/>
      <c r="OYW3" s="18"/>
      <c r="OYX3" s="18"/>
      <c r="OYY3" s="18"/>
      <c r="OYZ3" s="18"/>
      <c r="OZA3" s="18"/>
      <c r="OZB3" s="18"/>
      <c r="OZC3" s="18"/>
      <c r="OZD3" s="18"/>
      <c r="OZE3" s="18"/>
      <c r="OZF3" s="18"/>
      <c r="OZG3" s="18"/>
      <c r="OZH3" s="18"/>
      <c r="OZI3" s="18"/>
      <c r="OZJ3" s="18"/>
      <c r="OZK3" s="18"/>
      <c r="OZL3" s="18"/>
      <c r="OZM3" s="18"/>
      <c r="OZN3" s="18"/>
      <c r="OZO3" s="18"/>
      <c r="OZP3" s="18"/>
      <c r="OZQ3" s="18"/>
      <c r="OZR3" s="18"/>
      <c r="OZS3" s="18"/>
      <c r="OZT3" s="18"/>
      <c r="OZU3" s="18"/>
      <c r="OZV3" s="18"/>
      <c r="OZW3" s="18"/>
      <c r="OZX3" s="18"/>
      <c r="OZY3" s="18"/>
      <c r="OZZ3" s="18"/>
      <c r="PAA3" s="18"/>
      <c r="PAB3" s="18"/>
      <c r="PAC3" s="18"/>
      <c r="PAD3" s="18"/>
      <c r="PAE3" s="18"/>
      <c r="PAF3" s="18"/>
      <c r="PAG3" s="18"/>
      <c r="PAH3" s="18"/>
      <c r="PAI3" s="18"/>
      <c r="PAJ3" s="18"/>
      <c r="PAK3" s="18"/>
      <c r="PAL3" s="18"/>
      <c r="PAM3" s="18"/>
      <c r="PAN3" s="18"/>
      <c r="PAO3" s="18"/>
      <c r="PAP3" s="18"/>
      <c r="PAQ3" s="18"/>
      <c r="PAR3" s="18"/>
      <c r="PAS3" s="18"/>
      <c r="PAT3" s="18"/>
      <c r="PAU3" s="18"/>
      <c r="PAV3" s="18"/>
      <c r="PAW3" s="18"/>
      <c r="PAX3" s="18"/>
      <c r="PAY3" s="18"/>
      <c r="PAZ3" s="18"/>
      <c r="PBA3" s="18"/>
      <c r="PBB3" s="18"/>
      <c r="PBC3" s="18"/>
      <c r="PBD3" s="18"/>
      <c r="PBE3" s="18"/>
      <c r="PBF3" s="18"/>
      <c r="PBG3" s="18"/>
      <c r="PBH3" s="18"/>
      <c r="PBI3" s="18"/>
      <c r="PBJ3" s="18"/>
      <c r="PBK3" s="18"/>
      <c r="PBL3" s="18"/>
      <c r="PBM3" s="18"/>
      <c r="PBN3" s="18"/>
      <c r="PBO3" s="18"/>
      <c r="PBP3" s="18"/>
      <c r="PBQ3" s="18"/>
      <c r="PBR3" s="18"/>
      <c r="PBS3" s="18"/>
      <c r="PBT3" s="18"/>
      <c r="PBU3" s="18"/>
      <c r="PBV3" s="18"/>
      <c r="PBW3" s="18"/>
      <c r="PBX3" s="18"/>
      <c r="PBY3" s="18"/>
      <c r="PBZ3" s="18"/>
      <c r="PCA3" s="18"/>
      <c r="PCB3" s="18"/>
      <c r="PCC3" s="18"/>
      <c r="PCD3" s="18"/>
      <c r="PCE3" s="18"/>
      <c r="PCF3" s="18"/>
      <c r="PCG3" s="18"/>
      <c r="PCH3" s="18"/>
      <c r="PCI3" s="18"/>
      <c r="PCJ3" s="18"/>
      <c r="PCK3" s="18"/>
      <c r="PCL3" s="18"/>
      <c r="PCM3" s="18"/>
      <c r="PCN3" s="18"/>
      <c r="PCO3" s="18"/>
      <c r="PCP3" s="18"/>
      <c r="PCQ3" s="18"/>
      <c r="PCR3" s="18"/>
      <c r="PCS3" s="18"/>
      <c r="PCT3" s="18"/>
      <c r="PCU3" s="18"/>
      <c r="PCV3" s="18"/>
      <c r="PCW3" s="18"/>
      <c r="PCX3" s="18"/>
      <c r="PCY3" s="18"/>
      <c r="PCZ3" s="18"/>
      <c r="PDA3" s="18"/>
      <c r="PDB3" s="18"/>
      <c r="PDC3" s="18"/>
      <c r="PDD3" s="18"/>
      <c r="PDE3" s="18"/>
      <c r="PDF3" s="18"/>
      <c r="PDG3" s="18"/>
      <c r="PDH3" s="18"/>
      <c r="PDI3" s="18"/>
      <c r="PDJ3" s="18"/>
      <c r="PDK3" s="18"/>
      <c r="PDL3" s="18"/>
      <c r="PDM3" s="18"/>
      <c r="PDN3" s="18"/>
      <c r="PDO3" s="18"/>
      <c r="PDP3" s="18"/>
      <c r="PDQ3" s="18"/>
      <c r="PDR3" s="18"/>
      <c r="PDS3" s="18"/>
      <c r="PDT3" s="18"/>
      <c r="PDU3" s="18"/>
      <c r="PDV3" s="18"/>
      <c r="PDW3" s="18"/>
      <c r="PDX3" s="18"/>
      <c r="PDY3" s="18"/>
      <c r="PDZ3" s="18"/>
      <c r="PEA3" s="18"/>
      <c r="PEB3" s="18"/>
      <c r="PEC3" s="18"/>
      <c r="PED3" s="18"/>
      <c r="PEE3" s="18"/>
      <c r="PEF3" s="18"/>
      <c r="PEG3" s="18"/>
      <c r="PEH3" s="18"/>
      <c r="PEI3" s="18"/>
      <c r="PEJ3" s="18"/>
      <c r="PEK3" s="18"/>
      <c r="PEL3" s="18"/>
      <c r="PEM3" s="18"/>
      <c r="PEN3" s="18"/>
      <c r="PEO3" s="18"/>
      <c r="PEP3" s="18"/>
      <c r="PEQ3" s="18"/>
      <c r="PER3" s="18"/>
      <c r="PES3" s="18"/>
      <c r="PET3" s="18"/>
      <c r="PEU3" s="18"/>
      <c r="PEV3" s="18"/>
      <c r="PEW3" s="18"/>
      <c r="PEX3" s="18"/>
      <c r="PEY3" s="18"/>
      <c r="PEZ3" s="18"/>
      <c r="PFA3" s="18"/>
      <c r="PFB3" s="18"/>
      <c r="PFC3" s="18"/>
      <c r="PFD3" s="18"/>
      <c r="PFE3" s="18"/>
      <c r="PFF3" s="18"/>
      <c r="PFG3" s="18"/>
      <c r="PFH3" s="18"/>
      <c r="PFI3" s="18"/>
      <c r="PFJ3" s="18"/>
      <c r="PFK3" s="18"/>
      <c r="PFL3" s="18"/>
      <c r="PFM3" s="18"/>
      <c r="PFN3" s="18"/>
      <c r="PFO3" s="18"/>
      <c r="PFP3" s="18"/>
      <c r="PFQ3" s="18"/>
      <c r="PFR3" s="18"/>
      <c r="PFS3" s="18"/>
      <c r="PFT3" s="18"/>
      <c r="PFU3" s="18"/>
      <c r="PFV3" s="18"/>
      <c r="PFW3" s="18"/>
      <c r="PFX3" s="18"/>
      <c r="PFY3" s="18"/>
      <c r="PFZ3" s="18"/>
      <c r="PGA3" s="18"/>
      <c r="PGB3" s="18"/>
      <c r="PGC3" s="18"/>
      <c r="PGD3" s="18"/>
      <c r="PGE3" s="18"/>
      <c r="PGF3" s="18"/>
      <c r="PGG3" s="18"/>
      <c r="PGH3" s="18"/>
      <c r="PGI3" s="18"/>
      <c r="PGJ3" s="18"/>
      <c r="PGK3" s="18"/>
      <c r="PGL3" s="18"/>
      <c r="PGM3" s="18"/>
      <c r="PGN3" s="18"/>
      <c r="PGO3" s="18"/>
      <c r="PGP3" s="18"/>
      <c r="PGQ3" s="18"/>
      <c r="PGR3" s="18"/>
      <c r="PGS3" s="18"/>
      <c r="PGT3" s="18"/>
      <c r="PGU3" s="18"/>
      <c r="PGV3" s="18"/>
      <c r="PGW3" s="18"/>
      <c r="PGX3" s="18"/>
      <c r="PGY3" s="18"/>
      <c r="PGZ3" s="18"/>
      <c r="PHA3" s="18"/>
      <c r="PHB3" s="18"/>
      <c r="PHC3" s="18"/>
      <c r="PHD3" s="18"/>
      <c r="PHE3" s="18"/>
      <c r="PHF3" s="18"/>
      <c r="PHG3" s="18"/>
      <c r="PHH3" s="18"/>
      <c r="PHI3" s="18"/>
      <c r="PHJ3" s="18"/>
      <c r="PHK3" s="18"/>
      <c r="PHL3" s="18"/>
      <c r="PHM3" s="18"/>
      <c r="PHN3" s="18"/>
      <c r="PHO3" s="18"/>
      <c r="PHP3" s="18"/>
      <c r="PHQ3" s="18"/>
      <c r="PHR3" s="18"/>
      <c r="PHS3" s="18"/>
      <c r="PHT3" s="18"/>
      <c r="PHU3" s="18"/>
      <c r="PHV3" s="18"/>
      <c r="PHW3" s="18"/>
      <c r="PHX3" s="18"/>
      <c r="PHY3" s="18"/>
      <c r="PHZ3" s="18"/>
      <c r="PIA3" s="18"/>
      <c r="PIB3" s="18"/>
      <c r="PIC3" s="18"/>
      <c r="PID3" s="18"/>
      <c r="PIE3" s="18"/>
      <c r="PIF3" s="18"/>
      <c r="PIG3" s="18"/>
      <c r="PIH3" s="18"/>
      <c r="PII3" s="18"/>
      <c r="PIJ3" s="18"/>
      <c r="PIK3" s="18"/>
      <c r="PIL3" s="18"/>
      <c r="PIM3" s="18"/>
      <c r="PIN3" s="18"/>
      <c r="PIO3" s="18"/>
      <c r="PIP3" s="18"/>
      <c r="PIQ3" s="18"/>
      <c r="PIR3" s="18"/>
      <c r="PIS3" s="18"/>
      <c r="PIT3" s="18"/>
      <c r="PIU3" s="18"/>
      <c r="PIV3" s="18"/>
      <c r="PIW3" s="18"/>
      <c r="PIX3" s="18"/>
      <c r="PIY3" s="18"/>
      <c r="PIZ3" s="18"/>
      <c r="PJA3" s="18"/>
      <c r="PJB3" s="18"/>
      <c r="PJC3" s="18"/>
      <c r="PJD3" s="18"/>
      <c r="PJE3" s="18"/>
      <c r="PJF3" s="18"/>
      <c r="PJG3" s="18"/>
      <c r="PJH3" s="18"/>
      <c r="PJI3" s="18"/>
      <c r="PJJ3" s="18"/>
      <c r="PJK3" s="18"/>
      <c r="PJL3" s="18"/>
      <c r="PJM3" s="18"/>
      <c r="PJN3" s="18"/>
      <c r="PJO3" s="18"/>
      <c r="PJP3" s="18"/>
      <c r="PJQ3" s="18"/>
      <c r="PJR3" s="18"/>
      <c r="PJS3" s="18"/>
      <c r="PJT3" s="18"/>
      <c r="PJU3" s="18"/>
      <c r="PJV3" s="18"/>
      <c r="PJW3" s="18"/>
      <c r="PJX3" s="18"/>
      <c r="PJY3" s="18"/>
      <c r="PJZ3" s="18"/>
      <c r="PKA3" s="18"/>
      <c r="PKB3" s="18"/>
      <c r="PKC3" s="18"/>
      <c r="PKD3" s="18"/>
      <c r="PKE3" s="18"/>
      <c r="PKF3" s="18"/>
      <c r="PKG3" s="18"/>
      <c r="PKH3" s="18"/>
      <c r="PKI3" s="18"/>
      <c r="PKJ3" s="18"/>
      <c r="PKK3" s="18"/>
      <c r="PKL3" s="18"/>
      <c r="PKM3" s="18"/>
      <c r="PKN3" s="18"/>
      <c r="PKO3" s="18"/>
      <c r="PKP3" s="18"/>
      <c r="PKQ3" s="18"/>
      <c r="PKR3" s="18"/>
      <c r="PKS3" s="18"/>
      <c r="PKT3" s="18"/>
      <c r="PKU3" s="18"/>
      <c r="PKV3" s="18"/>
      <c r="PKW3" s="18"/>
      <c r="PKX3" s="18"/>
      <c r="PKY3" s="18"/>
      <c r="PKZ3" s="18"/>
      <c r="PLA3" s="18"/>
      <c r="PLB3" s="18"/>
      <c r="PLC3" s="18"/>
      <c r="PLD3" s="18"/>
      <c r="PLE3" s="18"/>
      <c r="PLF3" s="18"/>
      <c r="PLG3" s="18"/>
      <c r="PLH3" s="18"/>
      <c r="PLI3" s="18"/>
      <c r="PLJ3" s="18"/>
      <c r="PLK3" s="18"/>
      <c r="PLL3" s="18"/>
      <c r="PLM3" s="18"/>
      <c r="PLN3" s="18"/>
      <c r="PLO3" s="18"/>
      <c r="PLP3" s="18"/>
      <c r="PLQ3" s="18"/>
      <c r="PLR3" s="18"/>
      <c r="PLS3" s="18"/>
      <c r="PLT3" s="18"/>
      <c r="PLU3" s="18"/>
      <c r="PLV3" s="18"/>
      <c r="PLW3" s="18"/>
      <c r="PLX3" s="18"/>
      <c r="PLY3" s="18"/>
      <c r="PLZ3" s="18"/>
      <c r="PMA3" s="18"/>
      <c r="PMB3" s="18"/>
      <c r="PMC3" s="18"/>
      <c r="PMD3" s="18"/>
      <c r="PME3" s="18"/>
      <c r="PMF3" s="18"/>
      <c r="PMG3" s="18"/>
      <c r="PMH3" s="18"/>
      <c r="PMI3" s="18"/>
      <c r="PMJ3" s="18"/>
      <c r="PMK3" s="18"/>
      <c r="PML3" s="18"/>
      <c r="PMM3" s="18"/>
      <c r="PMN3" s="18"/>
      <c r="PMO3" s="18"/>
      <c r="PMP3" s="18"/>
      <c r="PMQ3" s="18"/>
      <c r="PMR3" s="18"/>
      <c r="PMS3" s="18"/>
      <c r="PMT3" s="18"/>
      <c r="PMU3" s="18"/>
      <c r="PMV3" s="18"/>
      <c r="PMW3" s="18"/>
      <c r="PMX3" s="18"/>
      <c r="PMY3" s="18"/>
      <c r="PMZ3" s="18"/>
      <c r="PNA3" s="18"/>
      <c r="PNB3" s="18"/>
      <c r="PNC3" s="18"/>
      <c r="PND3" s="18"/>
      <c r="PNE3" s="18"/>
      <c r="PNF3" s="18"/>
      <c r="PNG3" s="18"/>
      <c r="PNH3" s="18"/>
      <c r="PNI3" s="18"/>
      <c r="PNJ3" s="18"/>
      <c r="PNK3" s="18"/>
      <c r="PNL3" s="18"/>
      <c r="PNM3" s="18"/>
      <c r="PNN3" s="18"/>
      <c r="PNO3" s="18"/>
      <c r="PNP3" s="18"/>
      <c r="PNQ3" s="18"/>
      <c r="PNR3" s="18"/>
      <c r="PNS3" s="18"/>
      <c r="PNT3" s="18"/>
      <c r="PNU3" s="18"/>
      <c r="PNV3" s="18"/>
      <c r="PNW3" s="18"/>
      <c r="PNX3" s="18"/>
      <c r="PNY3" s="18"/>
      <c r="PNZ3" s="18"/>
      <c r="POA3" s="18"/>
      <c r="POB3" s="18"/>
      <c r="POC3" s="18"/>
      <c r="POD3" s="18"/>
      <c r="POE3" s="18"/>
      <c r="POF3" s="18"/>
      <c r="POG3" s="18"/>
      <c r="POH3" s="18"/>
      <c r="POI3" s="18"/>
      <c r="POJ3" s="18"/>
      <c r="POK3" s="18"/>
      <c r="POL3" s="18"/>
      <c r="POM3" s="18"/>
      <c r="PON3" s="18"/>
      <c r="POO3" s="18"/>
      <c r="POP3" s="18"/>
      <c r="POQ3" s="18"/>
      <c r="POR3" s="18"/>
      <c r="POS3" s="18"/>
      <c r="POT3" s="18"/>
      <c r="POU3" s="18"/>
      <c r="POV3" s="18"/>
      <c r="POW3" s="18"/>
      <c r="POX3" s="18"/>
      <c r="POY3" s="18"/>
      <c r="POZ3" s="18"/>
      <c r="PPA3" s="18"/>
      <c r="PPB3" s="18"/>
      <c r="PPC3" s="18"/>
      <c r="PPD3" s="18"/>
      <c r="PPE3" s="18"/>
      <c r="PPF3" s="18"/>
      <c r="PPG3" s="18"/>
      <c r="PPH3" s="18"/>
      <c r="PPI3" s="18"/>
      <c r="PPJ3" s="18"/>
      <c r="PPK3" s="18"/>
      <c r="PPL3" s="18"/>
      <c r="PPM3" s="18"/>
      <c r="PPN3" s="18"/>
      <c r="PPO3" s="18"/>
      <c r="PPP3" s="18"/>
      <c r="PPQ3" s="18"/>
      <c r="PPR3" s="18"/>
      <c r="PPS3" s="18"/>
      <c r="PPT3" s="18"/>
      <c r="PPU3" s="18"/>
      <c r="PPV3" s="18"/>
      <c r="PPW3" s="18"/>
      <c r="PPX3" s="18"/>
      <c r="PPY3" s="18"/>
      <c r="PPZ3" s="18"/>
      <c r="PQA3" s="18"/>
      <c r="PQB3" s="18"/>
      <c r="PQC3" s="18"/>
      <c r="PQD3" s="18"/>
      <c r="PQE3" s="18"/>
      <c r="PQF3" s="18"/>
      <c r="PQG3" s="18"/>
      <c r="PQH3" s="18"/>
      <c r="PQI3" s="18"/>
      <c r="PQJ3" s="18"/>
      <c r="PQK3" s="18"/>
      <c r="PQL3" s="18"/>
      <c r="PQM3" s="18"/>
      <c r="PQN3" s="18"/>
      <c r="PQO3" s="18"/>
      <c r="PQP3" s="18"/>
      <c r="PQQ3" s="18"/>
      <c r="PQR3" s="18"/>
      <c r="PQS3" s="18"/>
      <c r="PQT3" s="18"/>
      <c r="PQU3" s="18"/>
      <c r="PQV3" s="18"/>
      <c r="PQW3" s="18"/>
      <c r="PQX3" s="18"/>
      <c r="PQY3" s="18"/>
      <c r="PQZ3" s="18"/>
      <c r="PRA3" s="18"/>
      <c r="PRB3" s="18"/>
      <c r="PRC3" s="18"/>
      <c r="PRD3" s="18"/>
      <c r="PRE3" s="18"/>
      <c r="PRF3" s="18"/>
      <c r="PRG3" s="18"/>
      <c r="PRH3" s="18"/>
      <c r="PRI3" s="18"/>
      <c r="PRJ3" s="18"/>
      <c r="PRK3" s="18"/>
      <c r="PRL3" s="18"/>
      <c r="PRM3" s="18"/>
      <c r="PRN3" s="18"/>
      <c r="PRO3" s="18"/>
      <c r="PRP3" s="18"/>
      <c r="PRQ3" s="18"/>
      <c r="PRR3" s="18"/>
      <c r="PRS3" s="18"/>
      <c r="PRT3" s="18"/>
      <c r="PRU3" s="18"/>
      <c r="PRV3" s="18"/>
      <c r="PRW3" s="18"/>
      <c r="PRX3" s="18"/>
      <c r="PRY3" s="18"/>
      <c r="PRZ3" s="18"/>
      <c r="PSA3" s="18"/>
      <c r="PSB3" s="18"/>
      <c r="PSC3" s="18"/>
      <c r="PSD3" s="18"/>
      <c r="PSE3" s="18"/>
      <c r="PSF3" s="18"/>
      <c r="PSG3" s="18"/>
      <c r="PSH3" s="18"/>
      <c r="PSI3" s="18"/>
      <c r="PSJ3" s="18"/>
      <c r="PSK3" s="18"/>
      <c r="PSL3" s="18"/>
      <c r="PSM3" s="18"/>
      <c r="PSN3" s="18"/>
      <c r="PSO3" s="18"/>
      <c r="PSP3" s="18"/>
      <c r="PSQ3" s="18"/>
      <c r="PSR3" s="18"/>
      <c r="PSS3" s="18"/>
      <c r="PST3" s="18"/>
      <c r="PSU3" s="18"/>
      <c r="PSV3" s="18"/>
      <c r="PSW3" s="18"/>
      <c r="PSX3" s="18"/>
      <c r="PSY3" s="18"/>
      <c r="PSZ3" s="18"/>
      <c r="PTA3" s="18"/>
      <c r="PTB3" s="18"/>
      <c r="PTC3" s="18"/>
      <c r="PTD3" s="18"/>
      <c r="PTE3" s="18"/>
      <c r="PTF3" s="18"/>
      <c r="PTG3" s="18"/>
      <c r="PTH3" s="18"/>
      <c r="PTI3" s="18"/>
      <c r="PTJ3" s="18"/>
      <c r="PTK3" s="18"/>
      <c r="PTL3" s="18"/>
      <c r="PTM3" s="18"/>
      <c r="PTN3" s="18"/>
      <c r="PTO3" s="18"/>
      <c r="PTP3" s="18"/>
      <c r="PTQ3" s="18"/>
      <c r="PTR3" s="18"/>
      <c r="PTS3" s="18"/>
      <c r="PTT3" s="18"/>
      <c r="PTU3" s="18"/>
      <c r="PTV3" s="18"/>
      <c r="PTW3" s="18"/>
      <c r="PTX3" s="18"/>
      <c r="PTY3" s="18"/>
      <c r="PTZ3" s="18"/>
      <c r="PUA3" s="18"/>
      <c r="PUB3" s="18"/>
      <c r="PUC3" s="18"/>
      <c r="PUD3" s="18"/>
      <c r="PUE3" s="18"/>
      <c r="PUF3" s="18"/>
      <c r="PUG3" s="18"/>
      <c r="PUH3" s="18"/>
      <c r="PUI3" s="18"/>
      <c r="PUJ3" s="18"/>
      <c r="PUK3" s="18"/>
      <c r="PUL3" s="18"/>
      <c r="PUM3" s="18"/>
      <c r="PUN3" s="18"/>
      <c r="PUO3" s="18"/>
      <c r="PUP3" s="18"/>
      <c r="PUQ3" s="18"/>
      <c r="PUR3" s="18"/>
      <c r="PUS3" s="18"/>
      <c r="PUT3" s="18"/>
      <c r="PUU3" s="18"/>
      <c r="PUV3" s="18"/>
      <c r="PUW3" s="18"/>
      <c r="PUX3" s="18"/>
      <c r="PUY3" s="18"/>
      <c r="PUZ3" s="18"/>
      <c r="PVA3" s="18"/>
      <c r="PVB3" s="18"/>
      <c r="PVC3" s="18"/>
      <c r="PVD3" s="18"/>
      <c r="PVE3" s="18"/>
      <c r="PVF3" s="18"/>
      <c r="PVG3" s="18"/>
      <c r="PVH3" s="18"/>
      <c r="PVI3" s="18"/>
      <c r="PVJ3" s="18"/>
      <c r="PVK3" s="18"/>
      <c r="PVL3" s="18"/>
      <c r="PVM3" s="18"/>
      <c r="PVN3" s="18"/>
      <c r="PVO3" s="18"/>
      <c r="PVP3" s="18"/>
      <c r="PVQ3" s="18"/>
      <c r="PVR3" s="18"/>
      <c r="PVS3" s="18"/>
      <c r="PVT3" s="18"/>
      <c r="PVU3" s="18"/>
      <c r="PVV3" s="18"/>
      <c r="PVW3" s="18"/>
      <c r="PVX3" s="18"/>
      <c r="PVY3" s="18"/>
      <c r="PVZ3" s="18"/>
      <c r="PWA3" s="18"/>
      <c r="PWB3" s="18"/>
      <c r="PWC3" s="18"/>
      <c r="PWD3" s="18"/>
      <c r="PWE3" s="18"/>
      <c r="PWF3" s="18"/>
      <c r="PWG3" s="18"/>
      <c r="PWH3" s="18"/>
      <c r="PWI3" s="18"/>
      <c r="PWJ3" s="18"/>
      <c r="PWK3" s="18"/>
      <c r="PWL3" s="18"/>
      <c r="PWM3" s="18"/>
      <c r="PWN3" s="18"/>
      <c r="PWO3" s="18"/>
      <c r="PWP3" s="18"/>
      <c r="PWQ3" s="18"/>
      <c r="PWR3" s="18"/>
      <c r="PWS3" s="18"/>
      <c r="PWT3" s="18"/>
      <c r="PWU3" s="18"/>
      <c r="PWV3" s="18"/>
      <c r="PWW3" s="18"/>
      <c r="PWX3" s="18"/>
      <c r="PWY3" s="18"/>
      <c r="PWZ3" s="18"/>
      <c r="PXA3" s="18"/>
      <c r="PXB3" s="18"/>
      <c r="PXC3" s="18"/>
      <c r="PXD3" s="18"/>
      <c r="PXE3" s="18"/>
      <c r="PXF3" s="18"/>
      <c r="PXG3" s="18"/>
      <c r="PXH3" s="18"/>
      <c r="PXI3" s="18"/>
      <c r="PXJ3" s="18"/>
      <c r="PXK3" s="18"/>
      <c r="PXL3" s="18"/>
      <c r="PXM3" s="18"/>
      <c r="PXN3" s="18"/>
      <c r="PXO3" s="18"/>
      <c r="PXP3" s="18"/>
      <c r="PXQ3" s="18"/>
      <c r="PXR3" s="18"/>
      <c r="PXS3" s="18"/>
      <c r="PXT3" s="18"/>
      <c r="PXU3" s="18"/>
      <c r="PXV3" s="18"/>
      <c r="PXW3" s="18"/>
      <c r="PXX3" s="18"/>
      <c r="PXY3" s="18"/>
      <c r="PXZ3" s="18"/>
      <c r="PYA3" s="18"/>
      <c r="PYB3" s="18"/>
      <c r="PYC3" s="18"/>
      <c r="PYD3" s="18"/>
      <c r="PYE3" s="18"/>
      <c r="PYF3" s="18"/>
      <c r="PYG3" s="18"/>
      <c r="PYH3" s="18"/>
      <c r="PYI3" s="18"/>
      <c r="PYJ3" s="18"/>
      <c r="PYK3" s="18"/>
      <c r="PYL3" s="18"/>
      <c r="PYM3" s="18"/>
      <c r="PYN3" s="18"/>
      <c r="PYO3" s="18"/>
      <c r="PYP3" s="18"/>
      <c r="PYQ3" s="18"/>
      <c r="PYR3" s="18"/>
      <c r="PYS3" s="18"/>
      <c r="PYT3" s="18"/>
      <c r="PYU3" s="18"/>
      <c r="PYV3" s="18"/>
      <c r="PYW3" s="18"/>
      <c r="PYX3" s="18"/>
      <c r="PYY3" s="18"/>
      <c r="PYZ3" s="18"/>
      <c r="PZA3" s="18"/>
      <c r="PZB3" s="18"/>
      <c r="PZC3" s="18"/>
      <c r="PZD3" s="18"/>
      <c r="PZE3" s="18"/>
      <c r="PZF3" s="18"/>
      <c r="PZG3" s="18"/>
      <c r="PZH3" s="18"/>
      <c r="PZI3" s="18"/>
      <c r="PZJ3" s="18"/>
      <c r="PZK3" s="18"/>
      <c r="PZL3" s="18"/>
      <c r="PZM3" s="18"/>
      <c r="PZN3" s="18"/>
      <c r="PZO3" s="18"/>
      <c r="PZP3" s="18"/>
      <c r="PZQ3" s="18"/>
      <c r="PZR3" s="18"/>
      <c r="PZS3" s="18"/>
      <c r="PZT3" s="18"/>
      <c r="PZU3" s="18"/>
      <c r="PZV3" s="18"/>
      <c r="PZW3" s="18"/>
      <c r="PZX3" s="18"/>
      <c r="PZY3" s="18"/>
      <c r="PZZ3" s="18"/>
      <c r="QAA3" s="18"/>
      <c r="QAB3" s="18"/>
      <c r="QAC3" s="18"/>
      <c r="QAD3" s="18"/>
      <c r="QAE3" s="18"/>
      <c r="QAF3" s="18"/>
      <c r="QAG3" s="18"/>
      <c r="QAH3" s="18"/>
      <c r="QAI3" s="18"/>
      <c r="QAJ3" s="18"/>
      <c r="QAK3" s="18"/>
      <c r="QAL3" s="18"/>
      <c r="QAM3" s="18"/>
      <c r="QAN3" s="18"/>
      <c r="QAO3" s="18"/>
      <c r="QAP3" s="18"/>
      <c r="QAQ3" s="18"/>
      <c r="QAR3" s="18"/>
      <c r="QAS3" s="18"/>
      <c r="QAT3" s="18"/>
      <c r="QAU3" s="18"/>
      <c r="QAV3" s="18"/>
      <c r="QAW3" s="18"/>
      <c r="QAX3" s="18"/>
      <c r="QAY3" s="18"/>
      <c r="QAZ3" s="18"/>
      <c r="QBA3" s="18"/>
      <c r="QBB3" s="18"/>
      <c r="QBC3" s="18"/>
      <c r="QBD3" s="18"/>
      <c r="QBE3" s="18"/>
      <c r="QBF3" s="18"/>
      <c r="QBG3" s="18"/>
      <c r="QBH3" s="18"/>
      <c r="QBI3" s="18"/>
      <c r="QBJ3" s="18"/>
      <c r="QBK3" s="18"/>
      <c r="QBL3" s="18"/>
      <c r="QBM3" s="18"/>
      <c r="QBN3" s="18"/>
      <c r="QBO3" s="18"/>
      <c r="QBP3" s="18"/>
      <c r="QBQ3" s="18"/>
      <c r="QBR3" s="18"/>
      <c r="QBS3" s="18"/>
      <c r="QBT3" s="18"/>
      <c r="QBU3" s="18"/>
      <c r="QBV3" s="18"/>
      <c r="QBW3" s="18"/>
      <c r="QBX3" s="18"/>
      <c r="QBY3" s="18"/>
      <c r="QBZ3" s="18"/>
      <c r="QCA3" s="18"/>
      <c r="QCB3" s="18"/>
      <c r="QCC3" s="18"/>
      <c r="QCD3" s="18"/>
      <c r="QCE3" s="18"/>
      <c r="QCF3" s="18"/>
      <c r="QCG3" s="18"/>
      <c r="QCH3" s="18"/>
      <c r="QCI3" s="18"/>
      <c r="QCJ3" s="18"/>
      <c r="QCK3" s="18"/>
      <c r="QCL3" s="18"/>
      <c r="QCM3" s="18"/>
      <c r="QCN3" s="18"/>
      <c r="QCO3" s="18"/>
      <c r="QCP3" s="18"/>
      <c r="QCQ3" s="18"/>
      <c r="QCR3" s="18"/>
      <c r="QCS3" s="18"/>
      <c r="QCT3" s="18"/>
      <c r="QCU3" s="18"/>
      <c r="QCV3" s="18"/>
      <c r="QCW3" s="18"/>
      <c r="QCX3" s="18"/>
      <c r="QCY3" s="18"/>
      <c r="QCZ3" s="18"/>
      <c r="QDA3" s="18"/>
      <c r="QDB3" s="18"/>
      <c r="QDC3" s="18"/>
      <c r="QDD3" s="18"/>
      <c r="QDE3" s="18"/>
      <c r="QDF3" s="18"/>
      <c r="QDG3" s="18"/>
      <c r="QDH3" s="18"/>
      <c r="QDI3" s="18"/>
      <c r="QDJ3" s="18"/>
      <c r="QDK3" s="18"/>
      <c r="QDL3" s="18"/>
      <c r="QDM3" s="18"/>
      <c r="QDN3" s="18"/>
      <c r="QDO3" s="18"/>
      <c r="QDP3" s="18"/>
      <c r="QDQ3" s="18"/>
      <c r="QDR3" s="18"/>
      <c r="QDS3" s="18"/>
      <c r="QDT3" s="18"/>
      <c r="QDU3" s="18"/>
      <c r="QDV3" s="18"/>
      <c r="QDW3" s="18"/>
      <c r="QDX3" s="18"/>
      <c r="QDY3" s="18"/>
      <c r="QDZ3" s="18"/>
      <c r="QEA3" s="18"/>
      <c r="QEB3" s="18"/>
      <c r="QEC3" s="18"/>
      <c r="QED3" s="18"/>
      <c r="QEE3" s="18"/>
      <c r="QEF3" s="18"/>
      <c r="QEG3" s="18"/>
      <c r="QEH3" s="18"/>
      <c r="QEI3" s="18"/>
      <c r="QEJ3" s="18"/>
      <c r="QEK3" s="18"/>
      <c r="QEL3" s="18"/>
      <c r="QEM3" s="18"/>
      <c r="QEN3" s="18"/>
      <c r="QEO3" s="18"/>
      <c r="QEP3" s="18"/>
      <c r="QEQ3" s="18"/>
      <c r="QER3" s="18"/>
      <c r="QES3" s="18"/>
      <c r="QET3" s="18"/>
      <c r="QEU3" s="18"/>
      <c r="QEV3" s="18"/>
      <c r="QEW3" s="18"/>
      <c r="QEX3" s="18"/>
      <c r="QEY3" s="18"/>
      <c r="QEZ3" s="18"/>
      <c r="QFA3" s="18"/>
      <c r="QFB3" s="18"/>
      <c r="QFC3" s="18"/>
      <c r="QFD3" s="18"/>
      <c r="QFE3" s="18"/>
      <c r="QFF3" s="18"/>
      <c r="QFG3" s="18"/>
      <c r="QFH3" s="18"/>
      <c r="QFI3" s="18"/>
      <c r="QFJ3" s="18"/>
      <c r="QFK3" s="18"/>
      <c r="QFL3" s="18"/>
      <c r="QFM3" s="18"/>
      <c r="QFN3" s="18"/>
      <c r="QFO3" s="18"/>
      <c r="QFP3" s="18"/>
      <c r="QFQ3" s="18"/>
      <c r="QFR3" s="18"/>
      <c r="QFS3" s="18"/>
      <c r="QFT3" s="18"/>
      <c r="QFU3" s="18"/>
      <c r="QFV3" s="18"/>
      <c r="QFW3" s="18"/>
      <c r="QFX3" s="18"/>
      <c r="QFY3" s="18"/>
      <c r="QFZ3" s="18"/>
      <c r="QGA3" s="18"/>
      <c r="QGB3" s="18"/>
      <c r="QGC3" s="18"/>
      <c r="QGD3" s="18"/>
      <c r="QGE3" s="18"/>
      <c r="QGF3" s="18"/>
      <c r="QGG3" s="18"/>
      <c r="QGH3" s="18"/>
      <c r="QGI3" s="18"/>
      <c r="QGJ3" s="18"/>
      <c r="QGK3" s="18"/>
      <c r="QGL3" s="18"/>
      <c r="QGM3" s="18"/>
      <c r="QGN3" s="18"/>
      <c r="QGO3" s="18"/>
      <c r="QGP3" s="18"/>
      <c r="QGQ3" s="18"/>
      <c r="QGR3" s="18"/>
      <c r="QGS3" s="18"/>
      <c r="QGT3" s="18"/>
      <c r="QGU3" s="18"/>
      <c r="QGV3" s="18"/>
      <c r="QGW3" s="18"/>
      <c r="QGX3" s="18"/>
      <c r="QGY3" s="18"/>
      <c r="QGZ3" s="18"/>
      <c r="QHA3" s="18"/>
      <c r="QHB3" s="18"/>
      <c r="QHC3" s="18"/>
      <c r="QHD3" s="18"/>
      <c r="QHE3" s="18"/>
      <c r="QHF3" s="18"/>
      <c r="QHG3" s="18"/>
      <c r="QHH3" s="18"/>
      <c r="QHI3" s="18"/>
      <c r="QHJ3" s="18"/>
      <c r="QHK3" s="18"/>
      <c r="QHL3" s="18"/>
      <c r="QHM3" s="18"/>
      <c r="QHN3" s="18"/>
      <c r="QHO3" s="18"/>
      <c r="QHP3" s="18"/>
      <c r="QHQ3" s="18"/>
      <c r="QHR3" s="18"/>
      <c r="QHS3" s="18"/>
      <c r="QHT3" s="18"/>
      <c r="QHU3" s="18"/>
      <c r="QHV3" s="18"/>
      <c r="QHW3" s="18"/>
      <c r="QHX3" s="18"/>
      <c r="QHY3" s="18"/>
      <c r="QHZ3" s="18"/>
      <c r="QIA3" s="18"/>
      <c r="QIB3" s="18"/>
      <c r="QIC3" s="18"/>
      <c r="QID3" s="18"/>
      <c r="QIE3" s="18"/>
      <c r="QIF3" s="18"/>
      <c r="QIG3" s="18"/>
      <c r="QIH3" s="18"/>
      <c r="QII3" s="18"/>
      <c r="QIJ3" s="18"/>
      <c r="QIK3" s="18"/>
      <c r="QIL3" s="18"/>
      <c r="QIM3" s="18"/>
      <c r="QIN3" s="18"/>
      <c r="QIO3" s="18"/>
      <c r="QIP3" s="18"/>
      <c r="QIQ3" s="18"/>
      <c r="QIR3" s="18"/>
      <c r="QIS3" s="18"/>
      <c r="QIT3" s="18"/>
      <c r="QIU3" s="18"/>
      <c r="QIV3" s="18"/>
      <c r="QIW3" s="18"/>
      <c r="QIX3" s="18"/>
      <c r="QIY3" s="18"/>
      <c r="QIZ3" s="18"/>
      <c r="QJA3" s="18"/>
      <c r="QJB3" s="18"/>
      <c r="QJC3" s="18"/>
      <c r="QJD3" s="18"/>
      <c r="QJE3" s="18"/>
      <c r="QJF3" s="18"/>
      <c r="QJG3" s="18"/>
      <c r="QJH3" s="18"/>
      <c r="QJI3" s="18"/>
      <c r="QJJ3" s="18"/>
      <c r="QJK3" s="18"/>
      <c r="QJL3" s="18"/>
      <c r="QJM3" s="18"/>
      <c r="QJN3" s="18"/>
      <c r="QJO3" s="18"/>
      <c r="QJP3" s="18"/>
      <c r="QJQ3" s="18"/>
      <c r="QJR3" s="18"/>
      <c r="QJS3" s="18"/>
      <c r="QJT3" s="18"/>
      <c r="QJU3" s="18"/>
      <c r="QJV3" s="18"/>
      <c r="QJW3" s="18"/>
      <c r="QJX3" s="18"/>
      <c r="QJY3" s="18"/>
      <c r="QJZ3" s="18"/>
      <c r="QKA3" s="18"/>
      <c r="QKB3" s="18"/>
      <c r="QKC3" s="18"/>
      <c r="QKD3" s="18"/>
      <c r="QKE3" s="18"/>
      <c r="QKF3" s="18"/>
      <c r="QKG3" s="18"/>
      <c r="QKH3" s="18"/>
      <c r="QKI3" s="18"/>
      <c r="QKJ3" s="18"/>
      <c r="QKK3" s="18"/>
      <c r="QKL3" s="18"/>
      <c r="QKM3" s="18"/>
      <c r="QKN3" s="18"/>
      <c r="QKO3" s="18"/>
      <c r="QKP3" s="18"/>
      <c r="QKQ3" s="18"/>
      <c r="QKR3" s="18"/>
      <c r="QKS3" s="18"/>
      <c r="QKT3" s="18"/>
      <c r="QKU3" s="18"/>
      <c r="QKV3" s="18"/>
      <c r="QKW3" s="18"/>
      <c r="QKX3" s="18"/>
      <c r="QKY3" s="18"/>
      <c r="QKZ3" s="18"/>
      <c r="QLA3" s="18"/>
      <c r="QLB3" s="18"/>
      <c r="QLC3" s="18"/>
      <c r="QLD3" s="18"/>
      <c r="QLE3" s="18"/>
      <c r="QLF3" s="18"/>
      <c r="QLG3" s="18"/>
      <c r="QLH3" s="18"/>
      <c r="QLI3" s="18"/>
      <c r="QLJ3" s="18"/>
      <c r="QLK3" s="18"/>
      <c r="QLL3" s="18"/>
      <c r="QLM3" s="18"/>
      <c r="QLN3" s="18"/>
      <c r="QLO3" s="18"/>
      <c r="QLP3" s="18"/>
      <c r="QLQ3" s="18"/>
      <c r="QLR3" s="18"/>
      <c r="QLS3" s="18"/>
      <c r="QLT3" s="18"/>
      <c r="QLU3" s="18"/>
      <c r="QLV3" s="18"/>
      <c r="QLW3" s="18"/>
      <c r="QLX3" s="18"/>
      <c r="QLY3" s="18"/>
      <c r="QLZ3" s="18"/>
      <c r="QMA3" s="18"/>
      <c r="QMB3" s="18"/>
      <c r="QMC3" s="18"/>
      <c r="QMD3" s="18"/>
      <c r="QME3" s="18"/>
      <c r="QMF3" s="18"/>
      <c r="QMG3" s="18"/>
      <c r="QMH3" s="18"/>
      <c r="QMI3" s="18"/>
      <c r="QMJ3" s="18"/>
      <c r="QMK3" s="18"/>
      <c r="QML3" s="18"/>
      <c r="QMM3" s="18"/>
      <c r="QMN3" s="18"/>
      <c r="QMO3" s="18"/>
      <c r="QMP3" s="18"/>
      <c r="QMQ3" s="18"/>
      <c r="QMR3" s="18"/>
      <c r="QMS3" s="18"/>
      <c r="QMT3" s="18"/>
      <c r="QMU3" s="18"/>
      <c r="QMV3" s="18"/>
      <c r="QMW3" s="18"/>
      <c r="QMX3" s="18"/>
      <c r="QMY3" s="18"/>
      <c r="QMZ3" s="18"/>
      <c r="QNA3" s="18"/>
      <c r="QNB3" s="18"/>
      <c r="QNC3" s="18"/>
      <c r="QND3" s="18"/>
      <c r="QNE3" s="18"/>
      <c r="QNF3" s="18"/>
      <c r="QNG3" s="18"/>
      <c r="QNH3" s="18"/>
      <c r="QNI3" s="18"/>
      <c r="QNJ3" s="18"/>
      <c r="QNK3" s="18"/>
      <c r="QNL3" s="18"/>
      <c r="QNM3" s="18"/>
      <c r="QNN3" s="18"/>
      <c r="QNO3" s="18"/>
      <c r="QNP3" s="18"/>
      <c r="QNQ3" s="18"/>
      <c r="QNR3" s="18"/>
      <c r="QNS3" s="18"/>
      <c r="QNT3" s="18"/>
      <c r="QNU3" s="18"/>
      <c r="QNV3" s="18"/>
      <c r="QNW3" s="18"/>
      <c r="QNX3" s="18"/>
      <c r="QNY3" s="18"/>
      <c r="QNZ3" s="18"/>
      <c r="QOA3" s="18"/>
      <c r="QOB3" s="18"/>
      <c r="QOC3" s="18"/>
      <c r="QOD3" s="18"/>
      <c r="QOE3" s="18"/>
      <c r="QOF3" s="18"/>
      <c r="QOG3" s="18"/>
      <c r="QOH3" s="18"/>
      <c r="QOI3" s="18"/>
      <c r="QOJ3" s="18"/>
      <c r="QOK3" s="18"/>
      <c r="QOL3" s="18"/>
      <c r="QOM3" s="18"/>
      <c r="QON3" s="18"/>
      <c r="QOO3" s="18"/>
      <c r="QOP3" s="18"/>
      <c r="QOQ3" s="18"/>
      <c r="QOR3" s="18"/>
      <c r="QOS3" s="18"/>
      <c r="QOT3" s="18"/>
      <c r="QOU3" s="18"/>
      <c r="QOV3" s="18"/>
      <c r="QOW3" s="18"/>
      <c r="QOX3" s="18"/>
      <c r="QOY3" s="18"/>
      <c r="QOZ3" s="18"/>
      <c r="QPA3" s="18"/>
      <c r="QPB3" s="18"/>
      <c r="QPC3" s="18"/>
      <c r="QPD3" s="18"/>
      <c r="QPE3" s="18"/>
      <c r="QPF3" s="18"/>
      <c r="QPG3" s="18"/>
      <c r="QPH3" s="18"/>
      <c r="QPI3" s="18"/>
      <c r="QPJ3" s="18"/>
      <c r="QPK3" s="18"/>
      <c r="QPL3" s="18"/>
      <c r="QPM3" s="18"/>
      <c r="QPN3" s="18"/>
      <c r="QPO3" s="18"/>
      <c r="QPP3" s="18"/>
      <c r="QPQ3" s="18"/>
      <c r="QPR3" s="18"/>
      <c r="QPS3" s="18"/>
      <c r="QPT3" s="18"/>
      <c r="QPU3" s="18"/>
      <c r="QPV3" s="18"/>
      <c r="QPW3" s="18"/>
      <c r="QPX3" s="18"/>
      <c r="QPY3" s="18"/>
      <c r="QPZ3" s="18"/>
      <c r="QQA3" s="18"/>
      <c r="QQB3" s="18"/>
      <c r="QQC3" s="18"/>
      <c r="QQD3" s="18"/>
      <c r="QQE3" s="18"/>
      <c r="QQF3" s="18"/>
      <c r="QQG3" s="18"/>
      <c r="QQH3" s="18"/>
      <c r="QQI3" s="18"/>
      <c r="QQJ3" s="18"/>
      <c r="QQK3" s="18"/>
      <c r="QQL3" s="18"/>
      <c r="QQM3" s="18"/>
      <c r="QQN3" s="18"/>
      <c r="QQO3" s="18"/>
      <c r="QQP3" s="18"/>
      <c r="QQQ3" s="18"/>
      <c r="QQR3" s="18"/>
      <c r="QQS3" s="18"/>
      <c r="QQT3" s="18"/>
      <c r="QQU3" s="18"/>
      <c r="QQV3" s="18"/>
      <c r="QQW3" s="18"/>
      <c r="QQX3" s="18"/>
      <c r="QQY3" s="18"/>
      <c r="QQZ3" s="18"/>
      <c r="QRA3" s="18"/>
      <c r="QRB3" s="18"/>
      <c r="QRC3" s="18"/>
      <c r="QRD3" s="18"/>
      <c r="QRE3" s="18"/>
      <c r="QRF3" s="18"/>
      <c r="QRG3" s="18"/>
      <c r="QRH3" s="18"/>
      <c r="QRI3" s="18"/>
      <c r="QRJ3" s="18"/>
      <c r="QRK3" s="18"/>
      <c r="QRL3" s="18"/>
      <c r="QRM3" s="18"/>
      <c r="QRN3" s="18"/>
      <c r="QRO3" s="18"/>
      <c r="QRP3" s="18"/>
      <c r="QRQ3" s="18"/>
      <c r="QRR3" s="18"/>
      <c r="QRS3" s="18"/>
      <c r="QRT3" s="18"/>
      <c r="QRU3" s="18"/>
      <c r="QRV3" s="18"/>
      <c r="QRW3" s="18"/>
      <c r="QRX3" s="18"/>
      <c r="QRY3" s="18"/>
      <c r="QRZ3" s="18"/>
      <c r="QSA3" s="18"/>
      <c r="QSB3" s="18"/>
      <c r="QSC3" s="18"/>
      <c r="QSD3" s="18"/>
      <c r="QSE3" s="18"/>
      <c r="QSF3" s="18"/>
      <c r="QSG3" s="18"/>
      <c r="QSH3" s="18"/>
      <c r="QSI3" s="18"/>
      <c r="QSJ3" s="18"/>
      <c r="QSK3" s="18"/>
      <c r="QSL3" s="18"/>
      <c r="QSM3" s="18"/>
      <c r="QSN3" s="18"/>
      <c r="QSO3" s="18"/>
      <c r="QSP3" s="18"/>
      <c r="QSQ3" s="18"/>
      <c r="QSR3" s="18"/>
      <c r="QSS3" s="18"/>
      <c r="QST3" s="18"/>
      <c r="QSU3" s="18"/>
      <c r="QSV3" s="18"/>
      <c r="QSW3" s="18"/>
      <c r="QSX3" s="18"/>
      <c r="QSY3" s="18"/>
      <c r="QSZ3" s="18"/>
      <c r="QTA3" s="18"/>
      <c r="QTB3" s="18"/>
      <c r="QTC3" s="18"/>
      <c r="QTD3" s="18"/>
      <c r="QTE3" s="18"/>
      <c r="QTF3" s="18"/>
      <c r="QTG3" s="18"/>
      <c r="QTH3" s="18"/>
      <c r="QTI3" s="18"/>
      <c r="QTJ3" s="18"/>
      <c r="QTK3" s="18"/>
      <c r="QTL3" s="18"/>
      <c r="QTM3" s="18"/>
      <c r="QTN3" s="18"/>
      <c r="QTO3" s="18"/>
      <c r="QTP3" s="18"/>
      <c r="QTQ3" s="18"/>
      <c r="QTR3" s="18"/>
      <c r="QTS3" s="18"/>
      <c r="QTT3" s="18"/>
      <c r="QTU3" s="18"/>
      <c r="QTV3" s="18"/>
      <c r="QTW3" s="18"/>
      <c r="QTX3" s="18"/>
      <c r="QTY3" s="18"/>
      <c r="QTZ3" s="18"/>
      <c r="QUA3" s="18"/>
      <c r="QUB3" s="18"/>
      <c r="QUC3" s="18"/>
      <c r="QUD3" s="18"/>
      <c r="QUE3" s="18"/>
      <c r="QUF3" s="18"/>
      <c r="QUG3" s="18"/>
      <c r="QUH3" s="18"/>
      <c r="QUI3" s="18"/>
      <c r="QUJ3" s="18"/>
      <c r="QUK3" s="18"/>
      <c r="QUL3" s="18"/>
      <c r="QUM3" s="18"/>
      <c r="QUN3" s="18"/>
      <c r="QUO3" s="18"/>
      <c r="QUP3" s="18"/>
      <c r="QUQ3" s="18"/>
      <c r="QUR3" s="18"/>
      <c r="QUS3" s="18"/>
      <c r="QUT3" s="18"/>
      <c r="QUU3" s="18"/>
      <c r="QUV3" s="18"/>
      <c r="QUW3" s="18"/>
      <c r="QUX3" s="18"/>
      <c r="QUY3" s="18"/>
      <c r="QUZ3" s="18"/>
      <c r="QVA3" s="18"/>
      <c r="QVB3" s="18"/>
      <c r="QVC3" s="18"/>
      <c r="QVD3" s="18"/>
      <c r="QVE3" s="18"/>
      <c r="QVF3" s="18"/>
      <c r="QVG3" s="18"/>
      <c r="QVH3" s="18"/>
      <c r="QVI3" s="18"/>
      <c r="QVJ3" s="18"/>
      <c r="QVK3" s="18"/>
      <c r="QVL3" s="18"/>
      <c r="QVM3" s="18"/>
      <c r="QVN3" s="18"/>
      <c r="QVO3" s="18"/>
      <c r="QVP3" s="18"/>
      <c r="QVQ3" s="18"/>
      <c r="QVR3" s="18"/>
      <c r="QVS3" s="18"/>
      <c r="QVT3" s="18"/>
      <c r="QVU3" s="18"/>
      <c r="QVV3" s="18"/>
      <c r="QVW3" s="18"/>
      <c r="QVX3" s="18"/>
      <c r="QVY3" s="18"/>
      <c r="QVZ3" s="18"/>
      <c r="QWA3" s="18"/>
      <c r="QWB3" s="18"/>
      <c r="QWC3" s="18"/>
      <c r="QWD3" s="18"/>
      <c r="QWE3" s="18"/>
      <c r="QWF3" s="18"/>
      <c r="QWG3" s="18"/>
      <c r="QWH3" s="18"/>
      <c r="QWI3" s="18"/>
      <c r="QWJ3" s="18"/>
      <c r="QWK3" s="18"/>
      <c r="QWL3" s="18"/>
      <c r="QWM3" s="18"/>
      <c r="QWN3" s="18"/>
      <c r="QWO3" s="18"/>
      <c r="QWP3" s="18"/>
      <c r="QWQ3" s="18"/>
      <c r="QWR3" s="18"/>
      <c r="QWS3" s="18"/>
      <c r="QWT3" s="18"/>
      <c r="QWU3" s="18"/>
      <c r="QWV3" s="18"/>
      <c r="QWW3" s="18"/>
      <c r="QWX3" s="18"/>
      <c r="QWY3" s="18"/>
      <c r="QWZ3" s="18"/>
      <c r="QXA3" s="18"/>
      <c r="QXB3" s="18"/>
      <c r="QXC3" s="18"/>
      <c r="QXD3" s="18"/>
      <c r="QXE3" s="18"/>
      <c r="QXF3" s="18"/>
      <c r="QXG3" s="18"/>
      <c r="QXH3" s="18"/>
      <c r="QXI3" s="18"/>
      <c r="QXJ3" s="18"/>
      <c r="QXK3" s="18"/>
      <c r="QXL3" s="18"/>
      <c r="QXM3" s="18"/>
      <c r="QXN3" s="18"/>
      <c r="QXO3" s="18"/>
      <c r="QXP3" s="18"/>
      <c r="QXQ3" s="18"/>
      <c r="QXR3" s="18"/>
      <c r="QXS3" s="18"/>
      <c r="QXT3" s="18"/>
      <c r="QXU3" s="18"/>
      <c r="QXV3" s="18"/>
      <c r="QXW3" s="18"/>
      <c r="QXX3" s="18"/>
      <c r="QXY3" s="18"/>
      <c r="QXZ3" s="18"/>
      <c r="QYA3" s="18"/>
      <c r="QYB3" s="18"/>
      <c r="QYC3" s="18"/>
      <c r="QYD3" s="18"/>
      <c r="QYE3" s="18"/>
      <c r="QYF3" s="18"/>
      <c r="QYG3" s="18"/>
      <c r="QYH3" s="18"/>
      <c r="QYI3" s="18"/>
      <c r="QYJ3" s="18"/>
      <c r="QYK3" s="18"/>
      <c r="QYL3" s="18"/>
      <c r="QYM3" s="18"/>
      <c r="QYN3" s="18"/>
      <c r="QYO3" s="18"/>
      <c r="QYP3" s="18"/>
      <c r="QYQ3" s="18"/>
      <c r="QYR3" s="18"/>
      <c r="QYS3" s="18"/>
      <c r="QYT3" s="18"/>
      <c r="QYU3" s="18"/>
      <c r="QYV3" s="18"/>
      <c r="QYW3" s="18"/>
      <c r="QYX3" s="18"/>
      <c r="QYY3" s="18"/>
      <c r="QYZ3" s="18"/>
      <c r="QZA3" s="18"/>
      <c r="QZB3" s="18"/>
      <c r="QZC3" s="18"/>
      <c r="QZD3" s="18"/>
      <c r="QZE3" s="18"/>
      <c r="QZF3" s="18"/>
      <c r="QZG3" s="18"/>
      <c r="QZH3" s="18"/>
      <c r="QZI3" s="18"/>
      <c r="QZJ3" s="18"/>
      <c r="QZK3" s="18"/>
      <c r="QZL3" s="18"/>
      <c r="QZM3" s="18"/>
      <c r="QZN3" s="18"/>
      <c r="QZO3" s="18"/>
      <c r="QZP3" s="18"/>
      <c r="QZQ3" s="18"/>
      <c r="QZR3" s="18"/>
      <c r="QZS3" s="18"/>
      <c r="QZT3" s="18"/>
      <c r="QZU3" s="18"/>
      <c r="QZV3" s="18"/>
      <c r="QZW3" s="18"/>
      <c r="QZX3" s="18"/>
      <c r="QZY3" s="18"/>
      <c r="QZZ3" s="18"/>
      <c r="RAA3" s="18"/>
      <c r="RAB3" s="18"/>
      <c r="RAC3" s="18"/>
      <c r="RAD3" s="18"/>
      <c r="RAE3" s="18"/>
      <c r="RAF3" s="18"/>
      <c r="RAG3" s="18"/>
      <c r="RAH3" s="18"/>
      <c r="RAI3" s="18"/>
      <c r="RAJ3" s="18"/>
      <c r="RAK3" s="18"/>
      <c r="RAL3" s="18"/>
      <c r="RAM3" s="18"/>
      <c r="RAN3" s="18"/>
      <c r="RAO3" s="18"/>
      <c r="RAP3" s="18"/>
      <c r="RAQ3" s="18"/>
      <c r="RAR3" s="18"/>
      <c r="RAS3" s="18"/>
      <c r="RAT3" s="18"/>
      <c r="RAU3" s="18"/>
      <c r="RAV3" s="18"/>
      <c r="RAW3" s="18"/>
      <c r="RAX3" s="18"/>
      <c r="RAY3" s="18"/>
      <c r="RAZ3" s="18"/>
      <c r="RBA3" s="18"/>
      <c r="RBB3" s="18"/>
      <c r="RBC3" s="18"/>
      <c r="RBD3" s="18"/>
      <c r="RBE3" s="18"/>
      <c r="RBF3" s="18"/>
      <c r="RBG3" s="18"/>
      <c r="RBH3" s="18"/>
      <c r="RBI3" s="18"/>
      <c r="RBJ3" s="18"/>
      <c r="RBK3" s="18"/>
      <c r="RBL3" s="18"/>
      <c r="RBM3" s="18"/>
      <c r="RBN3" s="18"/>
      <c r="RBO3" s="18"/>
      <c r="RBP3" s="18"/>
      <c r="RBQ3" s="18"/>
      <c r="RBR3" s="18"/>
      <c r="RBS3" s="18"/>
      <c r="RBT3" s="18"/>
      <c r="RBU3" s="18"/>
      <c r="RBV3" s="18"/>
      <c r="RBW3" s="18"/>
      <c r="RBX3" s="18"/>
      <c r="RBY3" s="18"/>
      <c r="RBZ3" s="18"/>
      <c r="RCA3" s="18"/>
      <c r="RCB3" s="18"/>
      <c r="RCC3" s="18"/>
      <c r="RCD3" s="18"/>
      <c r="RCE3" s="18"/>
      <c r="RCF3" s="18"/>
      <c r="RCG3" s="18"/>
      <c r="RCH3" s="18"/>
      <c r="RCI3" s="18"/>
      <c r="RCJ3" s="18"/>
      <c r="RCK3" s="18"/>
      <c r="RCL3" s="18"/>
      <c r="RCM3" s="18"/>
      <c r="RCN3" s="18"/>
      <c r="RCO3" s="18"/>
      <c r="RCP3" s="18"/>
      <c r="RCQ3" s="18"/>
      <c r="RCR3" s="18"/>
      <c r="RCS3" s="18"/>
      <c r="RCT3" s="18"/>
      <c r="RCU3" s="18"/>
      <c r="RCV3" s="18"/>
      <c r="RCW3" s="18"/>
      <c r="RCX3" s="18"/>
      <c r="RCY3" s="18"/>
      <c r="RCZ3" s="18"/>
      <c r="RDA3" s="18"/>
      <c r="RDB3" s="18"/>
      <c r="RDC3" s="18"/>
      <c r="RDD3" s="18"/>
      <c r="RDE3" s="18"/>
      <c r="RDF3" s="18"/>
      <c r="RDG3" s="18"/>
      <c r="RDH3" s="18"/>
      <c r="RDI3" s="18"/>
      <c r="RDJ3" s="18"/>
      <c r="RDK3" s="18"/>
      <c r="RDL3" s="18"/>
      <c r="RDM3" s="18"/>
      <c r="RDN3" s="18"/>
      <c r="RDO3" s="18"/>
      <c r="RDP3" s="18"/>
      <c r="RDQ3" s="18"/>
      <c r="RDR3" s="18"/>
      <c r="RDS3" s="18"/>
      <c r="RDT3" s="18"/>
      <c r="RDU3" s="18"/>
      <c r="RDV3" s="18"/>
      <c r="RDW3" s="18"/>
      <c r="RDX3" s="18"/>
      <c r="RDY3" s="18"/>
      <c r="RDZ3" s="18"/>
      <c r="REA3" s="18"/>
      <c r="REB3" s="18"/>
      <c r="REC3" s="18"/>
      <c r="RED3" s="18"/>
      <c r="REE3" s="18"/>
      <c r="REF3" s="18"/>
      <c r="REG3" s="18"/>
      <c r="REH3" s="18"/>
      <c r="REI3" s="18"/>
      <c r="REJ3" s="18"/>
      <c r="REK3" s="18"/>
      <c r="REL3" s="18"/>
      <c r="REM3" s="18"/>
      <c r="REN3" s="18"/>
      <c r="REO3" s="18"/>
      <c r="REP3" s="18"/>
      <c r="REQ3" s="18"/>
      <c r="RER3" s="18"/>
      <c r="RES3" s="18"/>
      <c r="RET3" s="18"/>
      <c r="REU3" s="18"/>
      <c r="REV3" s="18"/>
      <c r="REW3" s="18"/>
      <c r="REX3" s="18"/>
      <c r="REY3" s="18"/>
      <c r="REZ3" s="18"/>
      <c r="RFA3" s="18"/>
      <c r="RFB3" s="18"/>
      <c r="RFC3" s="18"/>
      <c r="RFD3" s="18"/>
      <c r="RFE3" s="18"/>
      <c r="RFF3" s="18"/>
      <c r="RFG3" s="18"/>
      <c r="RFH3" s="18"/>
      <c r="RFI3" s="18"/>
      <c r="RFJ3" s="18"/>
      <c r="RFK3" s="18"/>
      <c r="RFL3" s="18"/>
      <c r="RFM3" s="18"/>
      <c r="RFN3" s="18"/>
      <c r="RFO3" s="18"/>
      <c r="RFP3" s="18"/>
      <c r="RFQ3" s="18"/>
      <c r="RFR3" s="18"/>
      <c r="RFS3" s="18"/>
      <c r="RFT3" s="18"/>
      <c r="RFU3" s="18"/>
      <c r="RFV3" s="18"/>
      <c r="RFW3" s="18"/>
      <c r="RFX3" s="18"/>
      <c r="RFY3" s="18"/>
      <c r="RFZ3" s="18"/>
      <c r="RGA3" s="18"/>
      <c r="RGB3" s="18"/>
      <c r="RGC3" s="18"/>
      <c r="RGD3" s="18"/>
      <c r="RGE3" s="18"/>
      <c r="RGF3" s="18"/>
      <c r="RGG3" s="18"/>
      <c r="RGH3" s="18"/>
      <c r="RGI3" s="18"/>
      <c r="RGJ3" s="18"/>
      <c r="RGK3" s="18"/>
      <c r="RGL3" s="18"/>
      <c r="RGM3" s="18"/>
      <c r="RGN3" s="18"/>
      <c r="RGO3" s="18"/>
      <c r="RGP3" s="18"/>
      <c r="RGQ3" s="18"/>
      <c r="RGR3" s="18"/>
      <c r="RGS3" s="18"/>
      <c r="RGT3" s="18"/>
      <c r="RGU3" s="18"/>
      <c r="RGV3" s="18"/>
      <c r="RGW3" s="18"/>
      <c r="RGX3" s="18"/>
      <c r="RGY3" s="18"/>
      <c r="RGZ3" s="18"/>
      <c r="RHA3" s="18"/>
      <c r="RHB3" s="18"/>
      <c r="RHC3" s="18"/>
      <c r="RHD3" s="18"/>
      <c r="RHE3" s="18"/>
      <c r="RHF3" s="18"/>
      <c r="RHG3" s="18"/>
      <c r="RHH3" s="18"/>
      <c r="RHI3" s="18"/>
      <c r="RHJ3" s="18"/>
      <c r="RHK3" s="18"/>
      <c r="RHL3" s="18"/>
      <c r="RHM3" s="18"/>
      <c r="RHN3" s="18"/>
      <c r="RHO3" s="18"/>
      <c r="RHP3" s="18"/>
      <c r="RHQ3" s="18"/>
      <c r="RHR3" s="18"/>
      <c r="RHS3" s="18"/>
      <c r="RHT3" s="18"/>
      <c r="RHU3" s="18"/>
      <c r="RHV3" s="18"/>
      <c r="RHW3" s="18"/>
      <c r="RHX3" s="18"/>
      <c r="RHY3" s="18"/>
      <c r="RHZ3" s="18"/>
      <c r="RIA3" s="18"/>
      <c r="RIB3" s="18"/>
      <c r="RIC3" s="18"/>
      <c r="RID3" s="18"/>
      <c r="RIE3" s="18"/>
      <c r="RIF3" s="18"/>
      <c r="RIG3" s="18"/>
      <c r="RIH3" s="18"/>
      <c r="RII3" s="18"/>
      <c r="RIJ3" s="18"/>
      <c r="RIK3" s="18"/>
      <c r="RIL3" s="18"/>
      <c r="RIM3" s="18"/>
      <c r="RIN3" s="18"/>
      <c r="RIO3" s="18"/>
      <c r="RIP3" s="18"/>
      <c r="RIQ3" s="18"/>
      <c r="RIR3" s="18"/>
      <c r="RIS3" s="18"/>
      <c r="RIT3" s="18"/>
      <c r="RIU3" s="18"/>
      <c r="RIV3" s="18"/>
      <c r="RIW3" s="18"/>
      <c r="RIX3" s="18"/>
      <c r="RIY3" s="18"/>
      <c r="RIZ3" s="18"/>
      <c r="RJA3" s="18"/>
      <c r="RJB3" s="18"/>
      <c r="RJC3" s="18"/>
      <c r="RJD3" s="18"/>
      <c r="RJE3" s="18"/>
      <c r="RJF3" s="18"/>
      <c r="RJG3" s="18"/>
      <c r="RJH3" s="18"/>
      <c r="RJI3" s="18"/>
      <c r="RJJ3" s="18"/>
      <c r="RJK3" s="18"/>
      <c r="RJL3" s="18"/>
      <c r="RJM3" s="18"/>
      <c r="RJN3" s="18"/>
      <c r="RJO3" s="18"/>
      <c r="RJP3" s="18"/>
      <c r="RJQ3" s="18"/>
      <c r="RJR3" s="18"/>
      <c r="RJS3" s="18"/>
      <c r="RJT3" s="18"/>
      <c r="RJU3" s="18"/>
      <c r="RJV3" s="18"/>
      <c r="RJW3" s="18"/>
      <c r="RJX3" s="18"/>
      <c r="RJY3" s="18"/>
      <c r="RJZ3" s="18"/>
      <c r="RKA3" s="18"/>
      <c r="RKB3" s="18"/>
      <c r="RKC3" s="18"/>
      <c r="RKD3" s="18"/>
      <c r="RKE3" s="18"/>
      <c r="RKF3" s="18"/>
      <c r="RKG3" s="18"/>
      <c r="RKH3" s="18"/>
      <c r="RKI3" s="18"/>
      <c r="RKJ3" s="18"/>
      <c r="RKK3" s="18"/>
      <c r="RKL3" s="18"/>
      <c r="RKM3" s="18"/>
      <c r="RKN3" s="18"/>
      <c r="RKO3" s="18"/>
      <c r="RKP3" s="18"/>
      <c r="RKQ3" s="18"/>
      <c r="RKR3" s="18"/>
      <c r="RKS3" s="18"/>
      <c r="RKT3" s="18"/>
      <c r="RKU3" s="18"/>
      <c r="RKV3" s="18"/>
      <c r="RKW3" s="18"/>
      <c r="RKX3" s="18"/>
      <c r="RKY3" s="18"/>
      <c r="RKZ3" s="18"/>
      <c r="RLA3" s="18"/>
      <c r="RLB3" s="18"/>
      <c r="RLC3" s="18"/>
      <c r="RLD3" s="18"/>
      <c r="RLE3" s="18"/>
      <c r="RLF3" s="18"/>
      <c r="RLG3" s="18"/>
      <c r="RLH3" s="18"/>
      <c r="RLI3" s="18"/>
      <c r="RLJ3" s="18"/>
      <c r="RLK3" s="18"/>
      <c r="RLL3" s="18"/>
      <c r="RLM3" s="18"/>
      <c r="RLN3" s="18"/>
      <c r="RLO3" s="18"/>
      <c r="RLP3" s="18"/>
      <c r="RLQ3" s="18"/>
      <c r="RLR3" s="18"/>
      <c r="RLS3" s="18"/>
      <c r="RLT3" s="18"/>
      <c r="RLU3" s="18"/>
      <c r="RLV3" s="18"/>
      <c r="RLW3" s="18"/>
      <c r="RLX3" s="18"/>
      <c r="RLY3" s="18"/>
      <c r="RLZ3" s="18"/>
      <c r="RMA3" s="18"/>
      <c r="RMB3" s="18"/>
      <c r="RMC3" s="18"/>
      <c r="RMD3" s="18"/>
      <c r="RME3" s="18"/>
      <c r="RMF3" s="18"/>
      <c r="RMG3" s="18"/>
      <c r="RMH3" s="18"/>
      <c r="RMI3" s="18"/>
      <c r="RMJ3" s="18"/>
      <c r="RMK3" s="18"/>
      <c r="RML3" s="18"/>
      <c r="RMM3" s="18"/>
      <c r="RMN3" s="18"/>
      <c r="RMO3" s="18"/>
      <c r="RMP3" s="18"/>
      <c r="RMQ3" s="18"/>
      <c r="RMR3" s="18"/>
      <c r="RMS3" s="18"/>
      <c r="RMT3" s="18"/>
      <c r="RMU3" s="18"/>
      <c r="RMV3" s="18"/>
      <c r="RMW3" s="18"/>
      <c r="RMX3" s="18"/>
      <c r="RMY3" s="18"/>
      <c r="RMZ3" s="18"/>
      <c r="RNA3" s="18"/>
      <c r="RNB3" s="18"/>
      <c r="RNC3" s="18"/>
      <c r="RND3" s="18"/>
      <c r="RNE3" s="18"/>
      <c r="RNF3" s="18"/>
      <c r="RNG3" s="18"/>
      <c r="RNH3" s="18"/>
      <c r="RNI3" s="18"/>
      <c r="RNJ3" s="18"/>
      <c r="RNK3" s="18"/>
      <c r="RNL3" s="18"/>
      <c r="RNM3" s="18"/>
      <c r="RNN3" s="18"/>
      <c r="RNO3" s="18"/>
      <c r="RNP3" s="18"/>
      <c r="RNQ3" s="18"/>
      <c r="RNR3" s="18"/>
      <c r="RNS3" s="18"/>
      <c r="RNT3" s="18"/>
      <c r="RNU3" s="18"/>
      <c r="RNV3" s="18"/>
      <c r="RNW3" s="18"/>
      <c r="RNX3" s="18"/>
      <c r="RNY3" s="18"/>
      <c r="RNZ3" s="18"/>
      <c r="ROA3" s="18"/>
      <c r="ROB3" s="18"/>
      <c r="ROC3" s="18"/>
      <c r="ROD3" s="18"/>
      <c r="ROE3" s="18"/>
      <c r="ROF3" s="18"/>
      <c r="ROG3" s="18"/>
      <c r="ROH3" s="18"/>
      <c r="ROI3" s="18"/>
      <c r="ROJ3" s="18"/>
      <c r="ROK3" s="18"/>
      <c r="ROL3" s="18"/>
      <c r="ROM3" s="18"/>
      <c r="RON3" s="18"/>
      <c r="ROO3" s="18"/>
      <c r="ROP3" s="18"/>
      <c r="ROQ3" s="18"/>
      <c r="ROR3" s="18"/>
      <c r="ROS3" s="18"/>
      <c r="ROT3" s="18"/>
      <c r="ROU3" s="18"/>
      <c r="ROV3" s="18"/>
      <c r="ROW3" s="18"/>
      <c r="ROX3" s="18"/>
      <c r="ROY3" s="18"/>
      <c r="ROZ3" s="18"/>
      <c r="RPA3" s="18"/>
      <c r="RPB3" s="18"/>
      <c r="RPC3" s="18"/>
      <c r="RPD3" s="18"/>
      <c r="RPE3" s="18"/>
      <c r="RPF3" s="18"/>
      <c r="RPG3" s="18"/>
      <c r="RPH3" s="18"/>
      <c r="RPI3" s="18"/>
      <c r="RPJ3" s="18"/>
      <c r="RPK3" s="18"/>
      <c r="RPL3" s="18"/>
      <c r="RPM3" s="18"/>
      <c r="RPN3" s="18"/>
      <c r="RPO3" s="18"/>
      <c r="RPP3" s="18"/>
      <c r="RPQ3" s="18"/>
      <c r="RPR3" s="18"/>
      <c r="RPS3" s="18"/>
      <c r="RPT3" s="18"/>
      <c r="RPU3" s="18"/>
      <c r="RPV3" s="18"/>
      <c r="RPW3" s="18"/>
      <c r="RPX3" s="18"/>
      <c r="RPY3" s="18"/>
      <c r="RPZ3" s="18"/>
      <c r="RQA3" s="18"/>
      <c r="RQB3" s="18"/>
      <c r="RQC3" s="18"/>
      <c r="RQD3" s="18"/>
      <c r="RQE3" s="18"/>
      <c r="RQF3" s="18"/>
      <c r="RQG3" s="18"/>
      <c r="RQH3" s="18"/>
      <c r="RQI3" s="18"/>
      <c r="RQJ3" s="18"/>
      <c r="RQK3" s="18"/>
      <c r="RQL3" s="18"/>
      <c r="RQM3" s="18"/>
      <c r="RQN3" s="18"/>
      <c r="RQO3" s="18"/>
      <c r="RQP3" s="18"/>
      <c r="RQQ3" s="18"/>
      <c r="RQR3" s="18"/>
      <c r="RQS3" s="18"/>
      <c r="RQT3" s="18"/>
      <c r="RQU3" s="18"/>
      <c r="RQV3" s="18"/>
      <c r="RQW3" s="18"/>
      <c r="RQX3" s="18"/>
      <c r="RQY3" s="18"/>
      <c r="RQZ3" s="18"/>
      <c r="RRA3" s="18"/>
      <c r="RRB3" s="18"/>
      <c r="RRC3" s="18"/>
      <c r="RRD3" s="18"/>
      <c r="RRE3" s="18"/>
      <c r="RRF3" s="18"/>
      <c r="RRG3" s="18"/>
      <c r="RRH3" s="18"/>
      <c r="RRI3" s="18"/>
      <c r="RRJ3" s="18"/>
      <c r="RRK3" s="18"/>
      <c r="RRL3" s="18"/>
      <c r="RRM3" s="18"/>
      <c r="RRN3" s="18"/>
      <c r="RRO3" s="18"/>
      <c r="RRP3" s="18"/>
      <c r="RRQ3" s="18"/>
      <c r="RRR3" s="18"/>
      <c r="RRS3" s="18"/>
      <c r="RRT3" s="18"/>
      <c r="RRU3" s="18"/>
      <c r="RRV3" s="18"/>
      <c r="RRW3" s="18"/>
      <c r="RRX3" s="18"/>
      <c r="RRY3" s="18"/>
      <c r="RRZ3" s="18"/>
      <c r="RSA3" s="18"/>
      <c r="RSB3" s="18"/>
      <c r="RSC3" s="18"/>
      <c r="RSD3" s="18"/>
      <c r="RSE3" s="18"/>
      <c r="RSF3" s="18"/>
      <c r="RSG3" s="18"/>
      <c r="RSH3" s="18"/>
      <c r="RSI3" s="18"/>
      <c r="RSJ3" s="18"/>
      <c r="RSK3" s="18"/>
      <c r="RSL3" s="18"/>
      <c r="RSM3" s="18"/>
      <c r="RSN3" s="18"/>
      <c r="RSO3" s="18"/>
      <c r="RSP3" s="18"/>
      <c r="RSQ3" s="18"/>
      <c r="RSR3" s="18"/>
      <c r="RSS3" s="18"/>
      <c r="RST3" s="18"/>
      <c r="RSU3" s="18"/>
      <c r="RSV3" s="18"/>
      <c r="RSW3" s="18"/>
      <c r="RSX3" s="18"/>
      <c r="RSY3" s="18"/>
      <c r="RSZ3" s="18"/>
      <c r="RTA3" s="18"/>
      <c r="RTB3" s="18"/>
      <c r="RTC3" s="18"/>
      <c r="RTD3" s="18"/>
      <c r="RTE3" s="18"/>
      <c r="RTF3" s="18"/>
      <c r="RTG3" s="18"/>
      <c r="RTH3" s="18"/>
      <c r="RTI3" s="18"/>
      <c r="RTJ3" s="18"/>
      <c r="RTK3" s="18"/>
      <c r="RTL3" s="18"/>
      <c r="RTM3" s="18"/>
      <c r="RTN3" s="18"/>
      <c r="RTO3" s="18"/>
      <c r="RTP3" s="18"/>
      <c r="RTQ3" s="18"/>
      <c r="RTR3" s="18"/>
      <c r="RTS3" s="18"/>
      <c r="RTT3" s="18"/>
      <c r="RTU3" s="18"/>
      <c r="RTV3" s="18"/>
      <c r="RTW3" s="18"/>
      <c r="RTX3" s="18"/>
      <c r="RTY3" s="18"/>
      <c r="RTZ3" s="18"/>
      <c r="RUA3" s="18"/>
      <c r="RUB3" s="18"/>
      <c r="RUC3" s="18"/>
      <c r="RUD3" s="18"/>
      <c r="RUE3" s="18"/>
      <c r="RUF3" s="18"/>
      <c r="RUG3" s="18"/>
      <c r="RUH3" s="18"/>
      <c r="RUI3" s="18"/>
      <c r="RUJ3" s="18"/>
      <c r="RUK3" s="18"/>
      <c r="RUL3" s="18"/>
      <c r="RUM3" s="18"/>
      <c r="RUN3" s="18"/>
      <c r="RUO3" s="18"/>
      <c r="RUP3" s="18"/>
      <c r="RUQ3" s="18"/>
      <c r="RUR3" s="18"/>
      <c r="RUS3" s="18"/>
      <c r="RUT3" s="18"/>
      <c r="RUU3" s="18"/>
      <c r="RUV3" s="18"/>
      <c r="RUW3" s="18"/>
      <c r="RUX3" s="18"/>
      <c r="RUY3" s="18"/>
      <c r="RUZ3" s="18"/>
      <c r="RVA3" s="18"/>
      <c r="RVB3" s="18"/>
      <c r="RVC3" s="18"/>
      <c r="RVD3" s="18"/>
      <c r="RVE3" s="18"/>
      <c r="RVF3" s="18"/>
      <c r="RVG3" s="18"/>
      <c r="RVH3" s="18"/>
      <c r="RVI3" s="18"/>
      <c r="RVJ3" s="18"/>
      <c r="RVK3" s="18"/>
      <c r="RVL3" s="18"/>
      <c r="RVM3" s="18"/>
      <c r="RVN3" s="18"/>
      <c r="RVO3" s="18"/>
      <c r="RVP3" s="18"/>
      <c r="RVQ3" s="18"/>
      <c r="RVR3" s="18"/>
      <c r="RVS3" s="18"/>
      <c r="RVT3" s="18"/>
      <c r="RVU3" s="18"/>
      <c r="RVV3" s="18"/>
      <c r="RVW3" s="18"/>
      <c r="RVX3" s="18"/>
      <c r="RVY3" s="18"/>
      <c r="RVZ3" s="18"/>
      <c r="RWA3" s="18"/>
      <c r="RWB3" s="18"/>
      <c r="RWC3" s="18"/>
      <c r="RWD3" s="18"/>
      <c r="RWE3" s="18"/>
      <c r="RWF3" s="18"/>
      <c r="RWG3" s="18"/>
      <c r="RWH3" s="18"/>
      <c r="RWI3" s="18"/>
      <c r="RWJ3" s="18"/>
      <c r="RWK3" s="18"/>
      <c r="RWL3" s="18"/>
      <c r="RWM3" s="18"/>
      <c r="RWN3" s="18"/>
      <c r="RWO3" s="18"/>
      <c r="RWP3" s="18"/>
      <c r="RWQ3" s="18"/>
      <c r="RWR3" s="18"/>
      <c r="RWS3" s="18"/>
      <c r="RWT3" s="18"/>
      <c r="RWU3" s="18"/>
      <c r="RWV3" s="18"/>
      <c r="RWW3" s="18"/>
      <c r="RWX3" s="18"/>
      <c r="RWY3" s="18"/>
      <c r="RWZ3" s="18"/>
      <c r="RXA3" s="18"/>
      <c r="RXB3" s="18"/>
      <c r="RXC3" s="18"/>
      <c r="RXD3" s="18"/>
      <c r="RXE3" s="18"/>
      <c r="RXF3" s="18"/>
      <c r="RXG3" s="18"/>
      <c r="RXH3" s="18"/>
      <c r="RXI3" s="18"/>
      <c r="RXJ3" s="18"/>
      <c r="RXK3" s="18"/>
      <c r="RXL3" s="18"/>
      <c r="RXM3" s="18"/>
      <c r="RXN3" s="18"/>
      <c r="RXO3" s="18"/>
      <c r="RXP3" s="18"/>
      <c r="RXQ3" s="18"/>
      <c r="RXR3" s="18"/>
      <c r="RXS3" s="18"/>
      <c r="RXT3" s="18"/>
      <c r="RXU3" s="18"/>
      <c r="RXV3" s="18"/>
      <c r="RXW3" s="18"/>
      <c r="RXX3" s="18"/>
      <c r="RXY3" s="18"/>
      <c r="RXZ3" s="18"/>
      <c r="RYA3" s="18"/>
      <c r="RYB3" s="18"/>
      <c r="RYC3" s="18"/>
      <c r="RYD3" s="18"/>
      <c r="RYE3" s="18"/>
      <c r="RYF3" s="18"/>
      <c r="RYG3" s="18"/>
      <c r="RYH3" s="18"/>
      <c r="RYI3" s="18"/>
      <c r="RYJ3" s="18"/>
      <c r="RYK3" s="18"/>
      <c r="RYL3" s="18"/>
      <c r="RYM3" s="18"/>
      <c r="RYN3" s="18"/>
      <c r="RYO3" s="18"/>
      <c r="RYP3" s="18"/>
      <c r="RYQ3" s="18"/>
      <c r="RYR3" s="18"/>
      <c r="RYS3" s="18"/>
      <c r="RYT3" s="18"/>
      <c r="RYU3" s="18"/>
      <c r="RYV3" s="18"/>
      <c r="RYW3" s="18"/>
      <c r="RYX3" s="18"/>
      <c r="RYY3" s="18"/>
      <c r="RYZ3" s="18"/>
      <c r="RZA3" s="18"/>
      <c r="RZB3" s="18"/>
      <c r="RZC3" s="18"/>
      <c r="RZD3" s="18"/>
      <c r="RZE3" s="18"/>
      <c r="RZF3" s="18"/>
      <c r="RZG3" s="18"/>
      <c r="RZH3" s="18"/>
      <c r="RZI3" s="18"/>
      <c r="RZJ3" s="18"/>
      <c r="RZK3" s="18"/>
      <c r="RZL3" s="18"/>
      <c r="RZM3" s="18"/>
      <c r="RZN3" s="18"/>
      <c r="RZO3" s="18"/>
      <c r="RZP3" s="18"/>
      <c r="RZQ3" s="18"/>
      <c r="RZR3" s="18"/>
      <c r="RZS3" s="18"/>
      <c r="RZT3" s="18"/>
      <c r="RZU3" s="18"/>
      <c r="RZV3" s="18"/>
      <c r="RZW3" s="18"/>
      <c r="RZX3" s="18"/>
      <c r="RZY3" s="18"/>
      <c r="RZZ3" s="18"/>
      <c r="SAA3" s="18"/>
      <c r="SAB3" s="18"/>
      <c r="SAC3" s="18"/>
      <c r="SAD3" s="18"/>
      <c r="SAE3" s="18"/>
      <c r="SAF3" s="18"/>
      <c r="SAG3" s="18"/>
      <c r="SAH3" s="18"/>
      <c r="SAI3" s="18"/>
      <c r="SAJ3" s="18"/>
      <c r="SAK3" s="18"/>
      <c r="SAL3" s="18"/>
      <c r="SAM3" s="18"/>
      <c r="SAN3" s="18"/>
      <c r="SAO3" s="18"/>
      <c r="SAP3" s="18"/>
      <c r="SAQ3" s="18"/>
      <c r="SAR3" s="18"/>
      <c r="SAS3" s="18"/>
      <c r="SAT3" s="18"/>
      <c r="SAU3" s="18"/>
      <c r="SAV3" s="18"/>
      <c r="SAW3" s="18"/>
      <c r="SAX3" s="18"/>
      <c r="SAY3" s="18"/>
      <c r="SAZ3" s="18"/>
      <c r="SBA3" s="18"/>
      <c r="SBB3" s="18"/>
      <c r="SBC3" s="18"/>
      <c r="SBD3" s="18"/>
      <c r="SBE3" s="18"/>
      <c r="SBF3" s="18"/>
      <c r="SBG3" s="18"/>
      <c r="SBH3" s="18"/>
      <c r="SBI3" s="18"/>
      <c r="SBJ3" s="18"/>
      <c r="SBK3" s="18"/>
      <c r="SBL3" s="18"/>
      <c r="SBM3" s="18"/>
      <c r="SBN3" s="18"/>
      <c r="SBO3" s="18"/>
      <c r="SBP3" s="18"/>
      <c r="SBQ3" s="18"/>
      <c r="SBR3" s="18"/>
      <c r="SBS3" s="18"/>
      <c r="SBT3" s="18"/>
      <c r="SBU3" s="18"/>
      <c r="SBV3" s="18"/>
      <c r="SBW3" s="18"/>
      <c r="SBX3" s="18"/>
      <c r="SBY3" s="18"/>
      <c r="SBZ3" s="18"/>
      <c r="SCA3" s="18"/>
      <c r="SCB3" s="18"/>
      <c r="SCC3" s="18"/>
      <c r="SCD3" s="18"/>
      <c r="SCE3" s="18"/>
      <c r="SCF3" s="18"/>
      <c r="SCG3" s="18"/>
      <c r="SCH3" s="18"/>
      <c r="SCI3" s="18"/>
      <c r="SCJ3" s="18"/>
      <c r="SCK3" s="18"/>
      <c r="SCL3" s="18"/>
      <c r="SCM3" s="18"/>
      <c r="SCN3" s="18"/>
      <c r="SCO3" s="18"/>
      <c r="SCP3" s="18"/>
      <c r="SCQ3" s="18"/>
      <c r="SCR3" s="18"/>
      <c r="SCS3" s="18"/>
      <c r="SCT3" s="18"/>
      <c r="SCU3" s="18"/>
      <c r="SCV3" s="18"/>
      <c r="SCW3" s="18"/>
      <c r="SCX3" s="18"/>
      <c r="SCY3" s="18"/>
      <c r="SCZ3" s="18"/>
      <c r="SDA3" s="18"/>
      <c r="SDB3" s="18"/>
      <c r="SDC3" s="18"/>
      <c r="SDD3" s="18"/>
      <c r="SDE3" s="18"/>
      <c r="SDF3" s="18"/>
      <c r="SDG3" s="18"/>
      <c r="SDH3" s="18"/>
      <c r="SDI3" s="18"/>
      <c r="SDJ3" s="18"/>
      <c r="SDK3" s="18"/>
      <c r="SDL3" s="18"/>
      <c r="SDM3" s="18"/>
      <c r="SDN3" s="18"/>
      <c r="SDO3" s="18"/>
      <c r="SDP3" s="18"/>
      <c r="SDQ3" s="18"/>
      <c r="SDR3" s="18"/>
      <c r="SDS3" s="18"/>
      <c r="SDT3" s="18"/>
      <c r="SDU3" s="18"/>
      <c r="SDV3" s="18"/>
      <c r="SDW3" s="18"/>
      <c r="SDX3" s="18"/>
      <c r="SDY3" s="18"/>
      <c r="SDZ3" s="18"/>
      <c r="SEA3" s="18"/>
      <c r="SEB3" s="18"/>
      <c r="SEC3" s="18"/>
      <c r="SED3" s="18"/>
      <c r="SEE3" s="18"/>
      <c r="SEF3" s="18"/>
      <c r="SEG3" s="18"/>
      <c r="SEH3" s="18"/>
      <c r="SEI3" s="18"/>
      <c r="SEJ3" s="18"/>
      <c r="SEK3" s="18"/>
      <c r="SEL3" s="18"/>
      <c r="SEM3" s="18"/>
      <c r="SEN3" s="18"/>
      <c r="SEO3" s="18"/>
      <c r="SEP3" s="18"/>
      <c r="SEQ3" s="18"/>
      <c r="SER3" s="18"/>
      <c r="SES3" s="18"/>
      <c r="SET3" s="18"/>
      <c r="SEU3" s="18"/>
      <c r="SEV3" s="18"/>
      <c r="SEW3" s="18"/>
      <c r="SEX3" s="18"/>
      <c r="SEY3" s="18"/>
      <c r="SEZ3" s="18"/>
      <c r="SFA3" s="18"/>
      <c r="SFB3" s="18"/>
      <c r="SFC3" s="18"/>
      <c r="SFD3" s="18"/>
      <c r="SFE3" s="18"/>
      <c r="SFF3" s="18"/>
      <c r="SFG3" s="18"/>
      <c r="SFH3" s="18"/>
      <c r="SFI3" s="18"/>
      <c r="SFJ3" s="18"/>
      <c r="SFK3" s="18"/>
      <c r="SFL3" s="18"/>
      <c r="SFM3" s="18"/>
      <c r="SFN3" s="18"/>
      <c r="SFO3" s="18"/>
      <c r="SFP3" s="18"/>
      <c r="SFQ3" s="18"/>
      <c r="SFR3" s="18"/>
      <c r="SFS3" s="18"/>
      <c r="SFT3" s="18"/>
      <c r="SFU3" s="18"/>
      <c r="SFV3" s="18"/>
      <c r="SFW3" s="18"/>
      <c r="SFX3" s="18"/>
      <c r="SFY3" s="18"/>
      <c r="SFZ3" s="18"/>
      <c r="SGA3" s="18"/>
      <c r="SGB3" s="18"/>
      <c r="SGC3" s="18"/>
      <c r="SGD3" s="18"/>
      <c r="SGE3" s="18"/>
      <c r="SGF3" s="18"/>
      <c r="SGG3" s="18"/>
      <c r="SGH3" s="18"/>
      <c r="SGI3" s="18"/>
      <c r="SGJ3" s="18"/>
      <c r="SGK3" s="18"/>
      <c r="SGL3" s="18"/>
      <c r="SGM3" s="18"/>
      <c r="SGN3" s="18"/>
      <c r="SGO3" s="18"/>
      <c r="SGP3" s="18"/>
      <c r="SGQ3" s="18"/>
      <c r="SGR3" s="18"/>
      <c r="SGS3" s="18"/>
      <c r="SGT3" s="18"/>
      <c r="SGU3" s="18"/>
      <c r="SGV3" s="18"/>
      <c r="SGW3" s="18"/>
      <c r="SGX3" s="18"/>
      <c r="SGY3" s="18"/>
      <c r="SGZ3" s="18"/>
      <c r="SHA3" s="18"/>
      <c r="SHB3" s="18"/>
      <c r="SHC3" s="18"/>
      <c r="SHD3" s="18"/>
      <c r="SHE3" s="18"/>
      <c r="SHF3" s="18"/>
      <c r="SHG3" s="18"/>
      <c r="SHH3" s="18"/>
      <c r="SHI3" s="18"/>
      <c r="SHJ3" s="18"/>
      <c r="SHK3" s="18"/>
      <c r="SHL3" s="18"/>
      <c r="SHM3" s="18"/>
      <c r="SHN3" s="18"/>
      <c r="SHO3" s="18"/>
      <c r="SHP3" s="18"/>
      <c r="SHQ3" s="18"/>
      <c r="SHR3" s="18"/>
      <c r="SHS3" s="18"/>
      <c r="SHT3" s="18"/>
      <c r="SHU3" s="18"/>
      <c r="SHV3" s="18"/>
      <c r="SHW3" s="18"/>
      <c r="SHX3" s="18"/>
      <c r="SHY3" s="18"/>
      <c r="SHZ3" s="18"/>
      <c r="SIA3" s="18"/>
      <c r="SIB3" s="18"/>
      <c r="SIC3" s="18"/>
      <c r="SID3" s="18"/>
      <c r="SIE3" s="18"/>
      <c r="SIF3" s="18"/>
      <c r="SIG3" s="18"/>
      <c r="SIH3" s="18"/>
      <c r="SII3" s="18"/>
      <c r="SIJ3" s="18"/>
      <c r="SIK3" s="18"/>
      <c r="SIL3" s="18"/>
      <c r="SIM3" s="18"/>
      <c r="SIN3" s="18"/>
      <c r="SIO3" s="18"/>
      <c r="SIP3" s="18"/>
      <c r="SIQ3" s="18"/>
      <c r="SIR3" s="18"/>
      <c r="SIS3" s="18"/>
      <c r="SIT3" s="18"/>
      <c r="SIU3" s="18"/>
      <c r="SIV3" s="18"/>
      <c r="SIW3" s="18"/>
      <c r="SIX3" s="18"/>
      <c r="SIY3" s="18"/>
      <c r="SIZ3" s="18"/>
      <c r="SJA3" s="18"/>
      <c r="SJB3" s="18"/>
      <c r="SJC3" s="18"/>
      <c r="SJD3" s="18"/>
      <c r="SJE3" s="18"/>
      <c r="SJF3" s="18"/>
      <c r="SJG3" s="18"/>
      <c r="SJH3" s="18"/>
      <c r="SJI3" s="18"/>
      <c r="SJJ3" s="18"/>
      <c r="SJK3" s="18"/>
      <c r="SJL3" s="18"/>
      <c r="SJM3" s="18"/>
      <c r="SJN3" s="18"/>
      <c r="SJO3" s="18"/>
      <c r="SJP3" s="18"/>
      <c r="SJQ3" s="18"/>
      <c r="SJR3" s="18"/>
      <c r="SJS3" s="18"/>
      <c r="SJT3" s="18"/>
      <c r="SJU3" s="18"/>
      <c r="SJV3" s="18"/>
      <c r="SJW3" s="18"/>
      <c r="SJX3" s="18"/>
      <c r="SJY3" s="18"/>
      <c r="SJZ3" s="18"/>
      <c r="SKA3" s="18"/>
      <c r="SKB3" s="18"/>
      <c r="SKC3" s="18"/>
      <c r="SKD3" s="18"/>
      <c r="SKE3" s="18"/>
      <c r="SKF3" s="18"/>
      <c r="SKG3" s="18"/>
      <c r="SKH3" s="18"/>
      <c r="SKI3" s="18"/>
      <c r="SKJ3" s="18"/>
      <c r="SKK3" s="18"/>
      <c r="SKL3" s="18"/>
      <c r="SKM3" s="18"/>
      <c r="SKN3" s="18"/>
      <c r="SKO3" s="18"/>
      <c r="SKP3" s="18"/>
      <c r="SKQ3" s="18"/>
      <c r="SKR3" s="18"/>
      <c r="SKS3" s="18"/>
      <c r="SKT3" s="18"/>
      <c r="SKU3" s="18"/>
      <c r="SKV3" s="18"/>
      <c r="SKW3" s="18"/>
      <c r="SKX3" s="18"/>
      <c r="SKY3" s="18"/>
      <c r="SKZ3" s="18"/>
      <c r="SLA3" s="18"/>
      <c r="SLB3" s="18"/>
      <c r="SLC3" s="18"/>
      <c r="SLD3" s="18"/>
      <c r="SLE3" s="18"/>
      <c r="SLF3" s="18"/>
      <c r="SLG3" s="18"/>
      <c r="SLH3" s="18"/>
      <c r="SLI3" s="18"/>
      <c r="SLJ3" s="18"/>
      <c r="SLK3" s="18"/>
      <c r="SLL3" s="18"/>
      <c r="SLM3" s="18"/>
      <c r="SLN3" s="18"/>
      <c r="SLO3" s="18"/>
      <c r="SLP3" s="18"/>
      <c r="SLQ3" s="18"/>
      <c r="SLR3" s="18"/>
      <c r="SLS3" s="18"/>
      <c r="SLT3" s="18"/>
      <c r="SLU3" s="18"/>
      <c r="SLV3" s="18"/>
      <c r="SLW3" s="18"/>
      <c r="SLX3" s="18"/>
      <c r="SLY3" s="18"/>
      <c r="SLZ3" s="18"/>
      <c r="SMA3" s="18"/>
      <c r="SMB3" s="18"/>
      <c r="SMC3" s="18"/>
      <c r="SMD3" s="18"/>
      <c r="SME3" s="18"/>
      <c r="SMF3" s="18"/>
      <c r="SMG3" s="18"/>
      <c r="SMH3" s="18"/>
      <c r="SMI3" s="18"/>
      <c r="SMJ3" s="18"/>
      <c r="SMK3" s="18"/>
      <c r="SML3" s="18"/>
      <c r="SMM3" s="18"/>
      <c r="SMN3" s="18"/>
      <c r="SMO3" s="18"/>
      <c r="SMP3" s="18"/>
      <c r="SMQ3" s="18"/>
      <c r="SMR3" s="18"/>
      <c r="SMS3" s="18"/>
      <c r="SMT3" s="18"/>
      <c r="SMU3" s="18"/>
      <c r="SMV3" s="18"/>
      <c r="SMW3" s="18"/>
      <c r="SMX3" s="18"/>
      <c r="SMY3" s="18"/>
      <c r="SMZ3" s="18"/>
      <c r="SNA3" s="18"/>
      <c r="SNB3" s="18"/>
      <c r="SNC3" s="18"/>
      <c r="SND3" s="18"/>
      <c r="SNE3" s="18"/>
      <c r="SNF3" s="18"/>
      <c r="SNG3" s="18"/>
      <c r="SNH3" s="18"/>
      <c r="SNI3" s="18"/>
      <c r="SNJ3" s="18"/>
      <c r="SNK3" s="18"/>
      <c r="SNL3" s="18"/>
      <c r="SNM3" s="18"/>
      <c r="SNN3" s="18"/>
      <c r="SNO3" s="18"/>
      <c r="SNP3" s="18"/>
      <c r="SNQ3" s="18"/>
      <c r="SNR3" s="18"/>
      <c r="SNS3" s="18"/>
      <c r="SNT3" s="18"/>
      <c r="SNU3" s="18"/>
      <c r="SNV3" s="18"/>
      <c r="SNW3" s="18"/>
      <c r="SNX3" s="18"/>
      <c r="SNY3" s="18"/>
      <c r="SNZ3" s="18"/>
      <c r="SOA3" s="18"/>
      <c r="SOB3" s="18"/>
      <c r="SOC3" s="18"/>
      <c r="SOD3" s="18"/>
      <c r="SOE3" s="18"/>
      <c r="SOF3" s="18"/>
      <c r="SOG3" s="18"/>
      <c r="SOH3" s="18"/>
      <c r="SOI3" s="18"/>
      <c r="SOJ3" s="18"/>
      <c r="SOK3" s="18"/>
      <c r="SOL3" s="18"/>
      <c r="SOM3" s="18"/>
      <c r="SON3" s="18"/>
      <c r="SOO3" s="18"/>
      <c r="SOP3" s="18"/>
      <c r="SOQ3" s="18"/>
      <c r="SOR3" s="18"/>
      <c r="SOS3" s="18"/>
      <c r="SOT3" s="18"/>
      <c r="SOU3" s="18"/>
      <c r="SOV3" s="18"/>
      <c r="SOW3" s="18"/>
      <c r="SOX3" s="18"/>
      <c r="SOY3" s="18"/>
      <c r="SOZ3" s="18"/>
      <c r="SPA3" s="18"/>
      <c r="SPB3" s="18"/>
      <c r="SPC3" s="18"/>
      <c r="SPD3" s="18"/>
      <c r="SPE3" s="18"/>
      <c r="SPF3" s="18"/>
      <c r="SPG3" s="18"/>
      <c r="SPH3" s="18"/>
      <c r="SPI3" s="18"/>
      <c r="SPJ3" s="18"/>
      <c r="SPK3" s="18"/>
      <c r="SPL3" s="18"/>
      <c r="SPM3" s="18"/>
      <c r="SPN3" s="18"/>
      <c r="SPO3" s="18"/>
      <c r="SPP3" s="18"/>
      <c r="SPQ3" s="18"/>
      <c r="SPR3" s="18"/>
      <c r="SPS3" s="18"/>
      <c r="SPT3" s="18"/>
      <c r="SPU3" s="18"/>
      <c r="SPV3" s="18"/>
      <c r="SPW3" s="18"/>
      <c r="SPX3" s="18"/>
      <c r="SPY3" s="18"/>
      <c r="SPZ3" s="18"/>
      <c r="SQA3" s="18"/>
      <c r="SQB3" s="18"/>
      <c r="SQC3" s="18"/>
      <c r="SQD3" s="18"/>
      <c r="SQE3" s="18"/>
      <c r="SQF3" s="18"/>
      <c r="SQG3" s="18"/>
      <c r="SQH3" s="18"/>
      <c r="SQI3" s="18"/>
      <c r="SQJ3" s="18"/>
      <c r="SQK3" s="18"/>
      <c r="SQL3" s="18"/>
      <c r="SQM3" s="18"/>
      <c r="SQN3" s="18"/>
      <c r="SQO3" s="18"/>
      <c r="SQP3" s="18"/>
      <c r="SQQ3" s="18"/>
      <c r="SQR3" s="18"/>
      <c r="SQS3" s="18"/>
      <c r="SQT3" s="18"/>
      <c r="SQU3" s="18"/>
      <c r="SQV3" s="18"/>
      <c r="SQW3" s="18"/>
      <c r="SQX3" s="18"/>
      <c r="SQY3" s="18"/>
      <c r="SQZ3" s="18"/>
      <c r="SRA3" s="18"/>
      <c r="SRB3" s="18"/>
      <c r="SRC3" s="18"/>
      <c r="SRD3" s="18"/>
      <c r="SRE3" s="18"/>
      <c r="SRF3" s="18"/>
      <c r="SRG3" s="18"/>
      <c r="SRH3" s="18"/>
      <c r="SRI3" s="18"/>
      <c r="SRJ3" s="18"/>
      <c r="SRK3" s="18"/>
      <c r="SRL3" s="18"/>
      <c r="SRM3" s="18"/>
      <c r="SRN3" s="18"/>
      <c r="SRO3" s="18"/>
      <c r="SRP3" s="18"/>
      <c r="SRQ3" s="18"/>
      <c r="SRR3" s="18"/>
      <c r="SRS3" s="18"/>
      <c r="SRT3" s="18"/>
      <c r="SRU3" s="18"/>
      <c r="SRV3" s="18"/>
      <c r="SRW3" s="18"/>
      <c r="SRX3" s="18"/>
      <c r="SRY3" s="18"/>
      <c r="SRZ3" s="18"/>
      <c r="SSA3" s="18"/>
      <c r="SSB3" s="18"/>
      <c r="SSC3" s="18"/>
      <c r="SSD3" s="18"/>
      <c r="SSE3" s="18"/>
      <c r="SSF3" s="18"/>
      <c r="SSG3" s="18"/>
      <c r="SSH3" s="18"/>
      <c r="SSI3" s="18"/>
      <c r="SSJ3" s="18"/>
      <c r="SSK3" s="18"/>
      <c r="SSL3" s="18"/>
      <c r="SSM3" s="18"/>
      <c r="SSN3" s="18"/>
      <c r="SSO3" s="18"/>
      <c r="SSP3" s="18"/>
      <c r="SSQ3" s="18"/>
      <c r="SSR3" s="18"/>
      <c r="SSS3" s="18"/>
      <c r="SST3" s="18"/>
      <c r="SSU3" s="18"/>
      <c r="SSV3" s="18"/>
      <c r="SSW3" s="18"/>
      <c r="SSX3" s="18"/>
      <c r="SSY3" s="18"/>
      <c r="SSZ3" s="18"/>
      <c r="STA3" s="18"/>
      <c r="STB3" s="18"/>
      <c r="STC3" s="18"/>
      <c r="STD3" s="18"/>
      <c r="STE3" s="18"/>
      <c r="STF3" s="18"/>
      <c r="STG3" s="18"/>
      <c r="STH3" s="18"/>
      <c r="STI3" s="18"/>
      <c r="STJ3" s="18"/>
      <c r="STK3" s="18"/>
      <c r="STL3" s="18"/>
      <c r="STM3" s="18"/>
      <c r="STN3" s="18"/>
      <c r="STO3" s="18"/>
      <c r="STP3" s="18"/>
      <c r="STQ3" s="18"/>
      <c r="STR3" s="18"/>
      <c r="STS3" s="18"/>
      <c r="STT3" s="18"/>
      <c r="STU3" s="18"/>
      <c r="STV3" s="18"/>
      <c r="STW3" s="18"/>
      <c r="STX3" s="18"/>
      <c r="STY3" s="18"/>
      <c r="STZ3" s="18"/>
      <c r="SUA3" s="18"/>
      <c r="SUB3" s="18"/>
      <c r="SUC3" s="18"/>
      <c r="SUD3" s="18"/>
      <c r="SUE3" s="18"/>
      <c r="SUF3" s="18"/>
      <c r="SUG3" s="18"/>
      <c r="SUH3" s="18"/>
      <c r="SUI3" s="18"/>
      <c r="SUJ3" s="18"/>
      <c r="SUK3" s="18"/>
      <c r="SUL3" s="18"/>
      <c r="SUM3" s="18"/>
      <c r="SUN3" s="18"/>
      <c r="SUO3" s="18"/>
      <c r="SUP3" s="18"/>
      <c r="SUQ3" s="18"/>
      <c r="SUR3" s="18"/>
      <c r="SUS3" s="18"/>
      <c r="SUT3" s="18"/>
      <c r="SUU3" s="18"/>
      <c r="SUV3" s="18"/>
      <c r="SUW3" s="18"/>
      <c r="SUX3" s="18"/>
      <c r="SUY3" s="18"/>
      <c r="SUZ3" s="18"/>
      <c r="SVA3" s="18"/>
      <c r="SVB3" s="18"/>
      <c r="SVC3" s="18"/>
      <c r="SVD3" s="18"/>
      <c r="SVE3" s="18"/>
      <c r="SVF3" s="18"/>
      <c r="SVG3" s="18"/>
      <c r="SVH3" s="18"/>
      <c r="SVI3" s="18"/>
      <c r="SVJ3" s="18"/>
      <c r="SVK3" s="18"/>
      <c r="SVL3" s="18"/>
      <c r="SVM3" s="18"/>
      <c r="SVN3" s="18"/>
      <c r="SVO3" s="18"/>
      <c r="SVP3" s="18"/>
      <c r="SVQ3" s="18"/>
      <c r="SVR3" s="18"/>
      <c r="SVS3" s="18"/>
      <c r="SVT3" s="18"/>
      <c r="SVU3" s="18"/>
      <c r="SVV3" s="18"/>
      <c r="SVW3" s="18"/>
      <c r="SVX3" s="18"/>
      <c r="SVY3" s="18"/>
      <c r="SVZ3" s="18"/>
      <c r="SWA3" s="18"/>
      <c r="SWB3" s="18"/>
      <c r="SWC3" s="18"/>
      <c r="SWD3" s="18"/>
      <c r="SWE3" s="18"/>
      <c r="SWF3" s="18"/>
      <c r="SWG3" s="18"/>
      <c r="SWH3" s="18"/>
      <c r="SWI3" s="18"/>
      <c r="SWJ3" s="18"/>
      <c r="SWK3" s="18"/>
      <c r="SWL3" s="18"/>
      <c r="SWM3" s="18"/>
      <c r="SWN3" s="18"/>
      <c r="SWO3" s="18"/>
      <c r="SWP3" s="18"/>
      <c r="SWQ3" s="18"/>
      <c r="SWR3" s="18"/>
      <c r="SWS3" s="18"/>
      <c r="SWT3" s="18"/>
      <c r="SWU3" s="18"/>
      <c r="SWV3" s="18"/>
      <c r="SWW3" s="18"/>
      <c r="SWX3" s="18"/>
      <c r="SWY3" s="18"/>
      <c r="SWZ3" s="18"/>
      <c r="SXA3" s="18"/>
      <c r="SXB3" s="18"/>
      <c r="SXC3" s="18"/>
      <c r="SXD3" s="18"/>
      <c r="SXE3" s="18"/>
      <c r="SXF3" s="18"/>
      <c r="SXG3" s="18"/>
      <c r="SXH3" s="18"/>
      <c r="SXI3" s="18"/>
      <c r="SXJ3" s="18"/>
      <c r="SXK3" s="18"/>
      <c r="SXL3" s="18"/>
      <c r="SXM3" s="18"/>
      <c r="SXN3" s="18"/>
      <c r="SXO3" s="18"/>
      <c r="SXP3" s="18"/>
      <c r="SXQ3" s="18"/>
      <c r="SXR3" s="18"/>
      <c r="SXS3" s="18"/>
      <c r="SXT3" s="18"/>
      <c r="SXU3" s="18"/>
      <c r="SXV3" s="18"/>
      <c r="SXW3" s="18"/>
      <c r="SXX3" s="18"/>
      <c r="SXY3" s="18"/>
      <c r="SXZ3" s="18"/>
      <c r="SYA3" s="18"/>
      <c r="SYB3" s="18"/>
      <c r="SYC3" s="18"/>
      <c r="SYD3" s="18"/>
      <c r="SYE3" s="18"/>
      <c r="SYF3" s="18"/>
      <c r="SYG3" s="18"/>
      <c r="SYH3" s="18"/>
      <c r="SYI3" s="18"/>
      <c r="SYJ3" s="18"/>
      <c r="SYK3" s="18"/>
      <c r="SYL3" s="18"/>
      <c r="SYM3" s="18"/>
      <c r="SYN3" s="18"/>
      <c r="SYO3" s="18"/>
      <c r="SYP3" s="18"/>
      <c r="SYQ3" s="18"/>
      <c r="SYR3" s="18"/>
      <c r="SYS3" s="18"/>
      <c r="SYT3" s="18"/>
      <c r="SYU3" s="18"/>
      <c r="SYV3" s="18"/>
      <c r="SYW3" s="18"/>
      <c r="SYX3" s="18"/>
      <c r="SYY3" s="18"/>
      <c r="SYZ3" s="18"/>
      <c r="SZA3" s="18"/>
      <c r="SZB3" s="18"/>
      <c r="SZC3" s="18"/>
      <c r="SZD3" s="18"/>
      <c r="SZE3" s="18"/>
      <c r="SZF3" s="18"/>
      <c r="SZG3" s="18"/>
      <c r="SZH3" s="18"/>
      <c r="SZI3" s="18"/>
      <c r="SZJ3" s="18"/>
      <c r="SZK3" s="18"/>
      <c r="SZL3" s="18"/>
      <c r="SZM3" s="18"/>
      <c r="SZN3" s="18"/>
      <c r="SZO3" s="18"/>
      <c r="SZP3" s="18"/>
      <c r="SZQ3" s="18"/>
      <c r="SZR3" s="18"/>
      <c r="SZS3" s="18"/>
      <c r="SZT3" s="18"/>
      <c r="SZU3" s="18"/>
      <c r="SZV3" s="18"/>
      <c r="SZW3" s="18"/>
      <c r="SZX3" s="18"/>
      <c r="SZY3" s="18"/>
      <c r="SZZ3" s="18"/>
      <c r="TAA3" s="18"/>
      <c r="TAB3" s="18"/>
      <c r="TAC3" s="18"/>
      <c r="TAD3" s="18"/>
      <c r="TAE3" s="18"/>
      <c r="TAF3" s="18"/>
      <c r="TAG3" s="18"/>
      <c r="TAH3" s="18"/>
      <c r="TAI3" s="18"/>
      <c r="TAJ3" s="18"/>
      <c r="TAK3" s="18"/>
      <c r="TAL3" s="18"/>
      <c r="TAM3" s="18"/>
      <c r="TAN3" s="18"/>
      <c r="TAO3" s="18"/>
      <c r="TAP3" s="18"/>
      <c r="TAQ3" s="18"/>
      <c r="TAR3" s="18"/>
      <c r="TAS3" s="18"/>
      <c r="TAT3" s="18"/>
      <c r="TAU3" s="18"/>
      <c r="TAV3" s="18"/>
      <c r="TAW3" s="18"/>
      <c r="TAX3" s="18"/>
      <c r="TAY3" s="18"/>
      <c r="TAZ3" s="18"/>
      <c r="TBA3" s="18"/>
      <c r="TBB3" s="18"/>
      <c r="TBC3" s="18"/>
      <c r="TBD3" s="18"/>
      <c r="TBE3" s="18"/>
      <c r="TBF3" s="18"/>
      <c r="TBG3" s="18"/>
      <c r="TBH3" s="18"/>
      <c r="TBI3" s="18"/>
      <c r="TBJ3" s="18"/>
      <c r="TBK3" s="18"/>
      <c r="TBL3" s="18"/>
      <c r="TBM3" s="18"/>
      <c r="TBN3" s="18"/>
      <c r="TBO3" s="18"/>
      <c r="TBP3" s="18"/>
      <c r="TBQ3" s="18"/>
      <c r="TBR3" s="18"/>
      <c r="TBS3" s="18"/>
      <c r="TBT3" s="18"/>
      <c r="TBU3" s="18"/>
      <c r="TBV3" s="18"/>
      <c r="TBW3" s="18"/>
      <c r="TBX3" s="18"/>
      <c r="TBY3" s="18"/>
      <c r="TBZ3" s="18"/>
      <c r="TCA3" s="18"/>
      <c r="TCB3" s="18"/>
      <c r="TCC3" s="18"/>
      <c r="TCD3" s="18"/>
      <c r="TCE3" s="18"/>
      <c r="TCF3" s="18"/>
      <c r="TCG3" s="18"/>
      <c r="TCH3" s="18"/>
      <c r="TCI3" s="18"/>
      <c r="TCJ3" s="18"/>
      <c r="TCK3" s="18"/>
      <c r="TCL3" s="18"/>
      <c r="TCM3" s="18"/>
      <c r="TCN3" s="18"/>
      <c r="TCO3" s="18"/>
      <c r="TCP3" s="18"/>
      <c r="TCQ3" s="18"/>
      <c r="TCR3" s="18"/>
      <c r="TCS3" s="18"/>
      <c r="TCT3" s="18"/>
      <c r="TCU3" s="18"/>
      <c r="TCV3" s="18"/>
      <c r="TCW3" s="18"/>
      <c r="TCX3" s="18"/>
      <c r="TCY3" s="18"/>
      <c r="TCZ3" s="18"/>
      <c r="TDA3" s="18"/>
      <c r="TDB3" s="18"/>
      <c r="TDC3" s="18"/>
      <c r="TDD3" s="18"/>
      <c r="TDE3" s="18"/>
      <c r="TDF3" s="18"/>
      <c r="TDG3" s="18"/>
      <c r="TDH3" s="18"/>
      <c r="TDI3" s="18"/>
      <c r="TDJ3" s="18"/>
      <c r="TDK3" s="18"/>
      <c r="TDL3" s="18"/>
      <c r="TDM3" s="18"/>
      <c r="TDN3" s="18"/>
      <c r="TDO3" s="18"/>
      <c r="TDP3" s="18"/>
      <c r="TDQ3" s="18"/>
      <c r="TDR3" s="18"/>
      <c r="TDS3" s="18"/>
      <c r="TDT3" s="18"/>
      <c r="TDU3" s="18"/>
      <c r="TDV3" s="18"/>
      <c r="TDW3" s="18"/>
      <c r="TDX3" s="18"/>
      <c r="TDY3" s="18"/>
      <c r="TDZ3" s="18"/>
      <c r="TEA3" s="18"/>
      <c r="TEB3" s="18"/>
      <c r="TEC3" s="18"/>
      <c r="TED3" s="18"/>
      <c r="TEE3" s="18"/>
      <c r="TEF3" s="18"/>
      <c r="TEG3" s="18"/>
      <c r="TEH3" s="18"/>
      <c r="TEI3" s="18"/>
      <c r="TEJ3" s="18"/>
      <c r="TEK3" s="18"/>
      <c r="TEL3" s="18"/>
      <c r="TEM3" s="18"/>
      <c r="TEN3" s="18"/>
      <c r="TEO3" s="18"/>
      <c r="TEP3" s="18"/>
      <c r="TEQ3" s="18"/>
      <c r="TER3" s="18"/>
      <c r="TES3" s="18"/>
      <c r="TET3" s="18"/>
      <c r="TEU3" s="18"/>
      <c r="TEV3" s="18"/>
      <c r="TEW3" s="18"/>
      <c r="TEX3" s="18"/>
      <c r="TEY3" s="18"/>
      <c r="TEZ3" s="18"/>
      <c r="TFA3" s="18"/>
      <c r="TFB3" s="18"/>
      <c r="TFC3" s="18"/>
      <c r="TFD3" s="18"/>
      <c r="TFE3" s="18"/>
      <c r="TFF3" s="18"/>
      <c r="TFG3" s="18"/>
      <c r="TFH3" s="18"/>
      <c r="TFI3" s="18"/>
      <c r="TFJ3" s="18"/>
      <c r="TFK3" s="18"/>
      <c r="TFL3" s="18"/>
      <c r="TFM3" s="18"/>
      <c r="TFN3" s="18"/>
      <c r="TFO3" s="18"/>
      <c r="TFP3" s="18"/>
      <c r="TFQ3" s="18"/>
      <c r="TFR3" s="18"/>
      <c r="TFS3" s="18"/>
      <c r="TFT3" s="18"/>
      <c r="TFU3" s="18"/>
      <c r="TFV3" s="18"/>
      <c r="TFW3" s="18"/>
      <c r="TFX3" s="18"/>
      <c r="TFY3" s="18"/>
      <c r="TFZ3" s="18"/>
      <c r="TGA3" s="18"/>
      <c r="TGB3" s="18"/>
      <c r="TGC3" s="18"/>
      <c r="TGD3" s="18"/>
      <c r="TGE3" s="18"/>
      <c r="TGF3" s="18"/>
      <c r="TGG3" s="18"/>
      <c r="TGH3" s="18"/>
      <c r="TGI3" s="18"/>
      <c r="TGJ3" s="18"/>
      <c r="TGK3" s="18"/>
      <c r="TGL3" s="18"/>
      <c r="TGM3" s="18"/>
      <c r="TGN3" s="18"/>
      <c r="TGO3" s="18"/>
      <c r="TGP3" s="18"/>
      <c r="TGQ3" s="18"/>
      <c r="TGR3" s="18"/>
      <c r="TGS3" s="18"/>
      <c r="TGT3" s="18"/>
      <c r="TGU3" s="18"/>
      <c r="TGV3" s="18"/>
      <c r="TGW3" s="18"/>
      <c r="TGX3" s="18"/>
      <c r="TGY3" s="18"/>
      <c r="TGZ3" s="18"/>
      <c r="THA3" s="18"/>
      <c r="THB3" s="18"/>
      <c r="THC3" s="18"/>
      <c r="THD3" s="18"/>
      <c r="THE3" s="18"/>
      <c r="THF3" s="18"/>
      <c r="THG3" s="18"/>
      <c r="THH3" s="18"/>
      <c r="THI3" s="18"/>
      <c r="THJ3" s="18"/>
      <c r="THK3" s="18"/>
      <c r="THL3" s="18"/>
      <c r="THM3" s="18"/>
      <c r="THN3" s="18"/>
      <c r="THO3" s="18"/>
      <c r="THP3" s="18"/>
      <c r="THQ3" s="18"/>
      <c r="THR3" s="18"/>
      <c r="THS3" s="18"/>
      <c r="THT3" s="18"/>
      <c r="THU3" s="18"/>
      <c r="THV3" s="18"/>
      <c r="THW3" s="18"/>
      <c r="THX3" s="18"/>
      <c r="THY3" s="18"/>
      <c r="THZ3" s="18"/>
      <c r="TIA3" s="18"/>
      <c r="TIB3" s="18"/>
      <c r="TIC3" s="18"/>
      <c r="TID3" s="18"/>
      <c r="TIE3" s="18"/>
      <c r="TIF3" s="18"/>
      <c r="TIG3" s="18"/>
      <c r="TIH3" s="18"/>
      <c r="TII3" s="18"/>
      <c r="TIJ3" s="18"/>
      <c r="TIK3" s="18"/>
      <c r="TIL3" s="18"/>
      <c r="TIM3" s="18"/>
      <c r="TIN3" s="18"/>
      <c r="TIO3" s="18"/>
      <c r="TIP3" s="18"/>
      <c r="TIQ3" s="18"/>
      <c r="TIR3" s="18"/>
      <c r="TIS3" s="18"/>
      <c r="TIT3" s="18"/>
      <c r="TIU3" s="18"/>
      <c r="TIV3" s="18"/>
      <c r="TIW3" s="18"/>
      <c r="TIX3" s="18"/>
      <c r="TIY3" s="18"/>
      <c r="TIZ3" s="18"/>
      <c r="TJA3" s="18"/>
      <c r="TJB3" s="18"/>
      <c r="TJC3" s="18"/>
      <c r="TJD3" s="18"/>
      <c r="TJE3" s="18"/>
      <c r="TJF3" s="18"/>
      <c r="TJG3" s="18"/>
      <c r="TJH3" s="18"/>
      <c r="TJI3" s="18"/>
      <c r="TJJ3" s="18"/>
      <c r="TJK3" s="18"/>
      <c r="TJL3" s="18"/>
      <c r="TJM3" s="18"/>
      <c r="TJN3" s="18"/>
      <c r="TJO3" s="18"/>
      <c r="TJP3" s="18"/>
      <c r="TJQ3" s="18"/>
      <c r="TJR3" s="18"/>
      <c r="TJS3" s="18"/>
      <c r="TJT3" s="18"/>
      <c r="TJU3" s="18"/>
      <c r="TJV3" s="18"/>
      <c r="TJW3" s="18"/>
      <c r="TJX3" s="18"/>
      <c r="TJY3" s="18"/>
      <c r="TJZ3" s="18"/>
      <c r="TKA3" s="18"/>
      <c r="TKB3" s="18"/>
      <c r="TKC3" s="18"/>
      <c r="TKD3" s="18"/>
      <c r="TKE3" s="18"/>
      <c r="TKF3" s="18"/>
      <c r="TKG3" s="18"/>
      <c r="TKH3" s="18"/>
      <c r="TKI3" s="18"/>
      <c r="TKJ3" s="18"/>
      <c r="TKK3" s="18"/>
      <c r="TKL3" s="18"/>
      <c r="TKM3" s="18"/>
      <c r="TKN3" s="18"/>
      <c r="TKO3" s="18"/>
      <c r="TKP3" s="18"/>
      <c r="TKQ3" s="18"/>
      <c r="TKR3" s="18"/>
      <c r="TKS3" s="18"/>
      <c r="TKT3" s="18"/>
      <c r="TKU3" s="18"/>
      <c r="TKV3" s="18"/>
      <c r="TKW3" s="18"/>
      <c r="TKX3" s="18"/>
      <c r="TKY3" s="18"/>
      <c r="TKZ3" s="18"/>
      <c r="TLA3" s="18"/>
      <c r="TLB3" s="18"/>
      <c r="TLC3" s="18"/>
      <c r="TLD3" s="18"/>
      <c r="TLE3" s="18"/>
      <c r="TLF3" s="18"/>
      <c r="TLG3" s="18"/>
      <c r="TLH3" s="18"/>
      <c r="TLI3" s="18"/>
      <c r="TLJ3" s="18"/>
      <c r="TLK3" s="18"/>
      <c r="TLL3" s="18"/>
      <c r="TLM3" s="18"/>
      <c r="TLN3" s="18"/>
      <c r="TLO3" s="18"/>
      <c r="TLP3" s="18"/>
      <c r="TLQ3" s="18"/>
      <c r="TLR3" s="18"/>
      <c r="TLS3" s="18"/>
      <c r="TLT3" s="18"/>
      <c r="TLU3" s="18"/>
      <c r="TLV3" s="18"/>
      <c r="TLW3" s="18"/>
      <c r="TLX3" s="18"/>
      <c r="TLY3" s="18"/>
      <c r="TLZ3" s="18"/>
      <c r="TMA3" s="18"/>
      <c r="TMB3" s="18"/>
      <c r="TMC3" s="18"/>
      <c r="TMD3" s="18"/>
      <c r="TME3" s="18"/>
      <c r="TMF3" s="18"/>
      <c r="TMG3" s="18"/>
      <c r="TMH3" s="18"/>
      <c r="TMI3" s="18"/>
      <c r="TMJ3" s="18"/>
      <c r="TMK3" s="18"/>
      <c r="TML3" s="18"/>
      <c r="TMM3" s="18"/>
      <c r="TMN3" s="18"/>
      <c r="TMO3" s="18"/>
      <c r="TMP3" s="18"/>
      <c r="TMQ3" s="18"/>
      <c r="TMR3" s="18"/>
      <c r="TMS3" s="18"/>
      <c r="TMT3" s="18"/>
      <c r="TMU3" s="18"/>
      <c r="TMV3" s="18"/>
      <c r="TMW3" s="18"/>
      <c r="TMX3" s="18"/>
      <c r="TMY3" s="18"/>
      <c r="TMZ3" s="18"/>
      <c r="TNA3" s="18"/>
      <c r="TNB3" s="18"/>
      <c r="TNC3" s="18"/>
      <c r="TND3" s="18"/>
      <c r="TNE3" s="18"/>
      <c r="TNF3" s="18"/>
      <c r="TNG3" s="18"/>
      <c r="TNH3" s="18"/>
      <c r="TNI3" s="18"/>
      <c r="TNJ3" s="18"/>
      <c r="TNK3" s="18"/>
      <c r="TNL3" s="18"/>
      <c r="TNM3" s="18"/>
      <c r="TNN3" s="18"/>
      <c r="TNO3" s="18"/>
      <c r="TNP3" s="18"/>
      <c r="TNQ3" s="18"/>
      <c r="TNR3" s="18"/>
      <c r="TNS3" s="18"/>
      <c r="TNT3" s="18"/>
      <c r="TNU3" s="18"/>
      <c r="TNV3" s="18"/>
      <c r="TNW3" s="18"/>
      <c r="TNX3" s="18"/>
      <c r="TNY3" s="18"/>
      <c r="TNZ3" s="18"/>
      <c r="TOA3" s="18"/>
      <c r="TOB3" s="18"/>
      <c r="TOC3" s="18"/>
      <c r="TOD3" s="18"/>
      <c r="TOE3" s="18"/>
      <c r="TOF3" s="18"/>
      <c r="TOG3" s="18"/>
      <c r="TOH3" s="18"/>
      <c r="TOI3" s="18"/>
      <c r="TOJ3" s="18"/>
      <c r="TOK3" s="18"/>
      <c r="TOL3" s="18"/>
      <c r="TOM3" s="18"/>
      <c r="TON3" s="18"/>
      <c r="TOO3" s="18"/>
      <c r="TOP3" s="18"/>
      <c r="TOQ3" s="18"/>
      <c r="TOR3" s="18"/>
      <c r="TOS3" s="18"/>
      <c r="TOT3" s="18"/>
      <c r="TOU3" s="18"/>
      <c r="TOV3" s="18"/>
      <c r="TOW3" s="18"/>
      <c r="TOX3" s="18"/>
      <c r="TOY3" s="18"/>
      <c r="TOZ3" s="18"/>
      <c r="TPA3" s="18"/>
      <c r="TPB3" s="18"/>
      <c r="TPC3" s="18"/>
      <c r="TPD3" s="18"/>
      <c r="TPE3" s="18"/>
      <c r="TPF3" s="18"/>
      <c r="TPG3" s="18"/>
      <c r="TPH3" s="18"/>
      <c r="TPI3" s="18"/>
      <c r="TPJ3" s="18"/>
      <c r="TPK3" s="18"/>
      <c r="TPL3" s="18"/>
      <c r="TPM3" s="18"/>
      <c r="TPN3" s="18"/>
      <c r="TPO3" s="18"/>
      <c r="TPP3" s="18"/>
      <c r="TPQ3" s="18"/>
      <c r="TPR3" s="18"/>
      <c r="TPS3" s="18"/>
      <c r="TPT3" s="18"/>
      <c r="TPU3" s="18"/>
      <c r="TPV3" s="18"/>
      <c r="TPW3" s="18"/>
      <c r="TPX3" s="18"/>
      <c r="TPY3" s="18"/>
      <c r="TPZ3" s="18"/>
      <c r="TQA3" s="18"/>
      <c r="TQB3" s="18"/>
      <c r="TQC3" s="18"/>
      <c r="TQD3" s="18"/>
      <c r="TQE3" s="18"/>
      <c r="TQF3" s="18"/>
      <c r="TQG3" s="18"/>
      <c r="TQH3" s="18"/>
      <c r="TQI3" s="18"/>
      <c r="TQJ3" s="18"/>
      <c r="TQK3" s="18"/>
      <c r="TQL3" s="18"/>
      <c r="TQM3" s="18"/>
      <c r="TQN3" s="18"/>
      <c r="TQO3" s="18"/>
      <c r="TQP3" s="18"/>
      <c r="TQQ3" s="18"/>
      <c r="TQR3" s="18"/>
      <c r="TQS3" s="18"/>
      <c r="TQT3" s="18"/>
      <c r="TQU3" s="18"/>
      <c r="TQV3" s="18"/>
      <c r="TQW3" s="18"/>
      <c r="TQX3" s="18"/>
      <c r="TQY3" s="18"/>
      <c r="TQZ3" s="18"/>
      <c r="TRA3" s="18"/>
      <c r="TRB3" s="18"/>
      <c r="TRC3" s="18"/>
      <c r="TRD3" s="18"/>
      <c r="TRE3" s="18"/>
      <c r="TRF3" s="18"/>
      <c r="TRG3" s="18"/>
      <c r="TRH3" s="18"/>
      <c r="TRI3" s="18"/>
      <c r="TRJ3" s="18"/>
      <c r="TRK3" s="18"/>
      <c r="TRL3" s="18"/>
      <c r="TRM3" s="18"/>
      <c r="TRN3" s="18"/>
      <c r="TRO3" s="18"/>
      <c r="TRP3" s="18"/>
      <c r="TRQ3" s="18"/>
      <c r="TRR3" s="18"/>
      <c r="TRS3" s="18"/>
      <c r="TRT3" s="18"/>
      <c r="TRU3" s="18"/>
      <c r="TRV3" s="18"/>
      <c r="TRW3" s="18"/>
      <c r="TRX3" s="18"/>
      <c r="TRY3" s="18"/>
      <c r="TRZ3" s="18"/>
      <c r="TSA3" s="18"/>
      <c r="TSB3" s="18"/>
      <c r="TSC3" s="18"/>
      <c r="TSD3" s="18"/>
      <c r="TSE3" s="18"/>
      <c r="TSF3" s="18"/>
      <c r="TSG3" s="18"/>
      <c r="TSH3" s="18"/>
      <c r="TSI3" s="18"/>
      <c r="TSJ3" s="18"/>
      <c r="TSK3" s="18"/>
      <c r="TSL3" s="18"/>
      <c r="TSM3" s="18"/>
      <c r="TSN3" s="18"/>
      <c r="TSO3" s="18"/>
      <c r="TSP3" s="18"/>
      <c r="TSQ3" s="18"/>
      <c r="TSR3" s="18"/>
      <c r="TSS3" s="18"/>
      <c r="TST3" s="18"/>
      <c r="TSU3" s="18"/>
      <c r="TSV3" s="18"/>
      <c r="TSW3" s="18"/>
      <c r="TSX3" s="18"/>
      <c r="TSY3" s="18"/>
      <c r="TSZ3" s="18"/>
      <c r="TTA3" s="18"/>
      <c r="TTB3" s="18"/>
      <c r="TTC3" s="18"/>
      <c r="TTD3" s="18"/>
      <c r="TTE3" s="18"/>
      <c r="TTF3" s="18"/>
      <c r="TTG3" s="18"/>
      <c r="TTH3" s="18"/>
      <c r="TTI3" s="18"/>
      <c r="TTJ3" s="18"/>
      <c r="TTK3" s="18"/>
      <c r="TTL3" s="18"/>
      <c r="TTM3" s="18"/>
      <c r="TTN3" s="18"/>
      <c r="TTO3" s="18"/>
      <c r="TTP3" s="18"/>
      <c r="TTQ3" s="18"/>
      <c r="TTR3" s="18"/>
      <c r="TTS3" s="18"/>
      <c r="TTT3" s="18"/>
      <c r="TTU3" s="18"/>
      <c r="TTV3" s="18"/>
      <c r="TTW3" s="18"/>
      <c r="TTX3" s="18"/>
      <c r="TTY3" s="18"/>
      <c r="TTZ3" s="18"/>
      <c r="TUA3" s="18"/>
      <c r="TUB3" s="18"/>
      <c r="TUC3" s="18"/>
      <c r="TUD3" s="18"/>
      <c r="TUE3" s="18"/>
      <c r="TUF3" s="18"/>
      <c r="TUG3" s="18"/>
      <c r="TUH3" s="18"/>
      <c r="TUI3" s="18"/>
      <c r="TUJ3" s="18"/>
      <c r="TUK3" s="18"/>
      <c r="TUL3" s="18"/>
      <c r="TUM3" s="18"/>
      <c r="TUN3" s="18"/>
      <c r="TUO3" s="18"/>
      <c r="TUP3" s="18"/>
      <c r="TUQ3" s="18"/>
      <c r="TUR3" s="18"/>
      <c r="TUS3" s="18"/>
      <c r="TUT3" s="18"/>
      <c r="TUU3" s="18"/>
      <c r="TUV3" s="18"/>
      <c r="TUW3" s="18"/>
      <c r="TUX3" s="18"/>
      <c r="TUY3" s="18"/>
      <c r="TUZ3" s="18"/>
      <c r="TVA3" s="18"/>
      <c r="TVB3" s="18"/>
      <c r="TVC3" s="18"/>
      <c r="TVD3" s="18"/>
      <c r="TVE3" s="18"/>
      <c r="TVF3" s="18"/>
      <c r="TVG3" s="18"/>
      <c r="TVH3" s="18"/>
      <c r="TVI3" s="18"/>
      <c r="TVJ3" s="18"/>
      <c r="TVK3" s="18"/>
      <c r="TVL3" s="18"/>
      <c r="TVM3" s="18"/>
      <c r="TVN3" s="18"/>
      <c r="TVO3" s="18"/>
      <c r="TVP3" s="18"/>
      <c r="TVQ3" s="18"/>
      <c r="TVR3" s="18"/>
      <c r="TVS3" s="18"/>
      <c r="TVT3" s="18"/>
      <c r="TVU3" s="18"/>
      <c r="TVV3" s="18"/>
      <c r="TVW3" s="18"/>
      <c r="TVX3" s="18"/>
      <c r="TVY3" s="18"/>
      <c r="TVZ3" s="18"/>
      <c r="TWA3" s="18"/>
      <c r="TWB3" s="18"/>
      <c r="TWC3" s="18"/>
      <c r="TWD3" s="18"/>
      <c r="TWE3" s="18"/>
      <c r="TWF3" s="18"/>
      <c r="TWG3" s="18"/>
      <c r="TWH3" s="18"/>
      <c r="TWI3" s="18"/>
      <c r="TWJ3" s="18"/>
      <c r="TWK3" s="18"/>
      <c r="TWL3" s="18"/>
      <c r="TWM3" s="18"/>
      <c r="TWN3" s="18"/>
      <c r="TWO3" s="18"/>
      <c r="TWP3" s="18"/>
      <c r="TWQ3" s="18"/>
      <c r="TWR3" s="18"/>
      <c r="TWS3" s="18"/>
      <c r="TWT3" s="18"/>
      <c r="TWU3" s="18"/>
      <c r="TWV3" s="18"/>
      <c r="TWW3" s="18"/>
      <c r="TWX3" s="18"/>
      <c r="TWY3" s="18"/>
      <c r="TWZ3" s="18"/>
      <c r="TXA3" s="18"/>
      <c r="TXB3" s="18"/>
      <c r="TXC3" s="18"/>
      <c r="TXD3" s="18"/>
      <c r="TXE3" s="18"/>
      <c r="TXF3" s="18"/>
      <c r="TXG3" s="18"/>
      <c r="TXH3" s="18"/>
      <c r="TXI3" s="18"/>
      <c r="TXJ3" s="18"/>
      <c r="TXK3" s="18"/>
      <c r="TXL3" s="18"/>
      <c r="TXM3" s="18"/>
      <c r="TXN3" s="18"/>
      <c r="TXO3" s="18"/>
      <c r="TXP3" s="18"/>
      <c r="TXQ3" s="18"/>
      <c r="TXR3" s="18"/>
      <c r="TXS3" s="18"/>
      <c r="TXT3" s="18"/>
      <c r="TXU3" s="18"/>
      <c r="TXV3" s="18"/>
      <c r="TXW3" s="18"/>
      <c r="TXX3" s="18"/>
      <c r="TXY3" s="18"/>
      <c r="TXZ3" s="18"/>
      <c r="TYA3" s="18"/>
      <c r="TYB3" s="18"/>
      <c r="TYC3" s="18"/>
      <c r="TYD3" s="18"/>
      <c r="TYE3" s="18"/>
      <c r="TYF3" s="18"/>
      <c r="TYG3" s="18"/>
      <c r="TYH3" s="18"/>
      <c r="TYI3" s="18"/>
      <c r="TYJ3" s="18"/>
      <c r="TYK3" s="18"/>
      <c r="TYL3" s="18"/>
      <c r="TYM3" s="18"/>
      <c r="TYN3" s="18"/>
      <c r="TYO3" s="18"/>
      <c r="TYP3" s="18"/>
      <c r="TYQ3" s="18"/>
      <c r="TYR3" s="18"/>
      <c r="TYS3" s="18"/>
      <c r="TYT3" s="18"/>
      <c r="TYU3" s="18"/>
      <c r="TYV3" s="18"/>
      <c r="TYW3" s="18"/>
      <c r="TYX3" s="18"/>
      <c r="TYY3" s="18"/>
      <c r="TYZ3" s="18"/>
      <c r="TZA3" s="18"/>
      <c r="TZB3" s="18"/>
      <c r="TZC3" s="18"/>
      <c r="TZD3" s="18"/>
      <c r="TZE3" s="18"/>
      <c r="TZF3" s="18"/>
      <c r="TZG3" s="18"/>
      <c r="TZH3" s="18"/>
      <c r="TZI3" s="18"/>
      <c r="TZJ3" s="18"/>
      <c r="TZK3" s="18"/>
      <c r="TZL3" s="18"/>
      <c r="TZM3" s="18"/>
      <c r="TZN3" s="18"/>
      <c r="TZO3" s="18"/>
      <c r="TZP3" s="18"/>
      <c r="TZQ3" s="18"/>
      <c r="TZR3" s="18"/>
      <c r="TZS3" s="18"/>
      <c r="TZT3" s="18"/>
      <c r="TZU3" s="18"/>
      <c r="TZV3" s="18"/>
      <c r="TZW3" s="18"/>
      <c r="TZX3" s="18"/>
      <c r="TZY3" s="18"/>
      <c r="TZZ3" s="18"/>
      <c r="UAA3" s="18"/>
      <c r="UAB3" s="18"/>
      <c r="UAC3" s="18"/>
      <c r="UAD3" s="18"/>
      <c r="UAE3" s="18"/>
      <c r="UAF3" s="18"/>
      <c r="UAG3" s="18"/>
      <c r="UAH3" s="18"/>
      <c r="UAI3" s="18"/>
      <c r="UAJ3" s="18"/>
      <c r="UAK3" s="18"/>
      <c r="UAL3" s="18"/>
      <c r="UAM3" s="18"/>
      <c r="UAN3" s="18"/>
      <c r="UAO3" s="18"/>
      <c r="UAP3" s="18"/>
      <c r="UAQ3" s="18"/>
      <c r="UAR3" s="18"/>
      <c r="UAS3" s="18"/>
      <c r="UAT3" s="18"/>
      <c r="UAU3" s="18"/>
      <c r="UAV3" s="18"/>
      <c r="UAW3" s="18"/>
      <c r="UAX3" s="18"/>
      <c r="UAY3" s="18"/>
      <c r="UAZ3" s="18"/>
      <c r="UBA3" s="18"/>
      <c r="UBB3" s="18"/>
      <c r="UBC3" s="18"/>
      <c r="UBD3" s="18"/>
      <c r="UBE3" s="18"/>
      <c r="UBF3" s="18"/>
      <c r="UBG3" s="18"/>
      <c r="UBH3" s="18"/>
      <c r="UBI3" s="18"/>
      <c r="UBJ3" s="18"/>
      <c r="UBK3" s="18"/>
      <c r="UBL3" s="18"/>
      <c r="UBM3" s="18"/>
      <c r="UBN3" s="18"/>
      <c r="UBO3" s="18"/>
      <c r="UBP3" s="18"/>
      <c r="UBQ3" s="18"/>
      <c r="UBR3" s="18"/>
      <c r="UBS3" s="18"/>
      <c r="UBT3" s="18"/>
      <c r="UBU3" s="18"/>
      <c r="UBV3" s="18"/>
      <c r="UBW3" s="18"/>
      <c r="UBX3" s="18"/>
      <c r="UBY3" s="18"/>
      <c r="UBZ3" s="18"/>
      <c r="UCA3" s="18"/>
      <c r="UCB3" s="18"/>
      <c r="UCC3" s="18"/>
      <c r="UCD3" s="18"/>
      <c r="UCE3" s="18"/>
      <c r="UCF3" s="18"/>
      <c r="UCG3" s="18"/>
      <c r="UCH3" s="18"/>
      <c r="UCI3" s="18"/>
      <c r="UCJ3" s="18"/>
      <c r="UCK3" s="18"/>
      <c r="UCL3" s="18"/>
      <c r="UCM3" s="18"/>
      <c r="UCN3" s="18"/>
      <c r="UCO3" s="18"/>
      <c r="UCP3" s="18"/>
      <c r="UCQ3" s="18"/>
      <c r="UCR3" s="18"/>
      <c r="UCS3" s="18"/>
      <c r="UCT3" s="18"/>
      <c r="UCU3" s="18"/>
      <c r="UCV3" s="18"/>
      <c r="UCW3" s="18"/>
      <c r="UCX3" s="18"/>
      <c r="UCY3" s="18"/>
      <c r="UCZ3" s="18"/>
      <c r="UDA3" s="18"/>
      <c r="UDB3" s="18"/>
      <c r="UDC3" s="18"/>
      <c r="UDD3" s="18"/>
      <c r="UDE3" s="18"/>
      <c r="UDF3" s="18"/>
      <c r="UDG3" s="18"/>
      <c r="UDH3" s="18"/>
      <c r="UDI3" s="18"/>
      <c r="UDJ3" s="18"/>
      <c r="UDK3" s="18"/>
      <c r="UDL3" s="18"/>
      <c r="UDM3" s="18"/>
      <c r="UDN3" s="18"/>
      <c r="UDO3" s="18"/>
      <c r="UDP3" s="18"/>
      <c r="UDQ3" s="18"/>
      <c r="UDR3" s="18"/>
      <c r="UDS3" s="18"/>
      <c r="UDT3" s="18"/>
      <c r="UDU3" s="18"/>
      <c r="UDV3" s="18"/>
      <c r="UDW3" s="18"/>
      <c r="UDX3" s="18"/>
      <c r="UDY3" s="18"/>
      <c r="UDZ3" s="18"/>
      <c r="UEA3" s="18"/>
      <c r="UEB3" s="18"/>
      <c r="UEC3" s="18"/>
      <c r="UED3" s="18"/>
      <c r="UEE3" s="18"/>
      <c r="UEF3" s="18"/>
      <c r="UEG3" s="18"/>
      <c r="UEH3" s="18"/>
      <c r="UEI3" s="18"/>
      <c r="UEJ3" s="18"/>
      <c r="UEK3" s="18"/>
      <c r="UEL3" s="18"/>
      <c r="UEM3" s="18"/>
      <c r="UEN3" s="18"/>
      <c r="UEO3" s="18"/>
      <c r="UEP3" s="18"/>
      <c r="UEQ3" s="18"/>
      <c r="UER3" s="18"/>
      <c r="UES3" s="18"/>
      <c r="UET3" s="18"/>
      <c r="UEU3" s="18"/>
      <c r="UEV3" s="18"/>
      <c r="UEW3" s="18"/>
      <c r="UEX3" s="18"/>
      <c r="UEY3" s="18"/>
      <c r="UEZ3" s="18"/>
      <c r="UFA3" s="18"/>
      <c r="UFB3" s="18"/>
      <c r="UFC3" s="18"/>
      <c r="UFD3" s="18"/>
      <c r="UFE3" s="18"/>
      <c r="UFF3" s="18"/>
      <c r="UFG3" s="18"/>
      <c r="UFH3" s="18"/>
      <c r="UFI3" s="18"/>
      <c r="UFJ3" s="18"/>
      <c r="UFK3" s="18"/>
      <c r="UFL3" s="18"/>
      <c r="UFM3" s="18"/>
      <c r="UFN3" s="18"/>
      <c r="UFO3" s="18"/>
      <c r="UFP3" s="18"/>
      <c r="UFQ3" s="18"/>
      <c r="UFR3" s="18"/>
      <c r="UFS3" s="18"/>
      <c r="UFT3" s="18"/>
      <c r="UFU3" s="18"/>
      <c r="UFV3" s="18"/>
      <c r="UFW3" s="18"/>
      <c r="UFX3" s="18"/>
      <c r="UFY3" s="18"/>
      <c r="UFZ3" s="18"/>
      <c r="UGA3" s="18"/>
      <c r="UGB3" s="18"/>
      <c r="UGC3" s="18"/>
      <c r="UGD3" s="18"/>
      <c r="UGE3" s="18"/>
      <c r="UGF3" s="18"/>
      <c r="UGG3" s="18"/>
      <c r="UGH3" s="18"/>
      <c r="UGI3" s="18"/>
      <c r="UGJ3" s="18"/>
      <c r="UGK3" s="18"/>
      <c r="UGL3" s="18"/>
      <c r="UGM3" s="18"/>
      <c r="UGN3" s="18"/>
      <c r="UGO3" s="18"/>
      <c r="UGP3" s="18"/>
      <c r="UGQ3" s="18"/>
      <c r="UGR3" s="18"/>
      <c r="UGS3" s="18"/>
      <c r="UGT3" s="18"/>
      <c r="UGU3" s="18"/>
      <c r="UGV3" s="18"/>
      <c r="UGW3" s="18"/>
      <c r="UGX3" s="18"/>
      <c r="UGY3" s="18"/>
      <c r="UGZ3" s="18"/>
      <c r="UHA3" s="18"/>
      <c r="UHB3" s="18"/>
      <c r="UHC3" s="18"/>
      <c r="UHD3" s="18"/>
      <c r="UHE3" s="18"/>
      <c r="UHF3" s="18"/>
      <c r="UHG3" s="18"/>
      <c r="UHH3" s="18"/>
      <c r="UHI3" s="18"/>
      <c r="UHJ3" s="18"/>
      <c r="UHK3" s="18"/>
      <c r="UHL3" s="18"/>
      <c r="UHM3" s="18"/>
      <c r="UHN3" s="18"/>
      <c r="UHO3" s="18"/>
      <c r="UHP3" s="18"/>
      <c r="UHQ3" s="18"/>
      <c r="UHR3" s="18"/>
      <c r="UHS3" s="18"/>
      <c r="UHT3" s="18"/>
      <c r="UHU3" s="18"/>
      <c r="UHV3" s="18"/>
      <c r="UHW3" s="18"/>
      <c r="UHX3" s="18"/>
      <c r="UHY3" s="18"/>
      <c r="UHZ3" s="18"/>
      <c r="UIA3" s="18"/>
      <c r="UIB3" s="18"/>
      <c r="UIC3" s="18"/>
      <c r="UID3" s="18"/>
      <c r="UIE3" s="18"/>
      <c r="UIF3" s="18"/>
      <c r="UIG3" s="18"/>
      <c r="UIH3" s="18"/>
      <c r="UII3" s="18"/>
      <c r="UIJ3" s="18"/>
      <c r="UIK3" s="18"/>
      <c r="UIL3" s="18"/>
      <c r="UIM3" s="18"/>
      <c r="UIN3" s="18"/>
      <c r="UIO3" s="18"/>
      <c r="UIP3" s="18"/>
      <c r="UIQ3" s="18"/>
      <c r="UIR3" s="18"/>
      <c r="UIS3" s="18"/>
      <c r="UIT3" s="18"/>
      <c r="UIU3" s="18"/>
      <c r="UIV3" s="18"/>
      <c r="UIW3" s="18"/>
      <c r="UIX3" s="18"/>
      <c r="UIY3" s="18"/>
      <c r="UIZ3" s="18"/>
      <c r="UJA3" s="18"/>
      <c r="UJB3" s="18"/>
      <c r="UJC3" s="18"/>
      <c r="UJD3" s="18"/>
      <c r="UJE3" s="18"/>
      <c r="UJF3" s="18"/>
      <c r="UJG3" s="18"/>
      <c r="UJH3" s="18"/>
      <c r="UJI3" s="18"/>
      <c r="UJJ3" s="18"/>
      <c r="UJK3" s="18"/>
      <c r="UJL3" s="18"/>
      <c r="UJM3" s="18"/>
      <c r="UJN3" s="18"/>
      <c r="UJO3" s="18"/>
      <c r="UJP3" s="18"/>
      <c r="UJQ3" s="18"/>
      <c r="UJR3" s="18"/>
      <c r="UJS3" s="18"/>
      <c r="UJT3" s="18"/>
      <c r="UJU3" s="18"/>
      <c r="UJV3" s="18"/>
      <c r="UJW3" s="18"/>
      <c r="UJX3" s="18"/>
      <c r="UJY3" s="18"/>
      <c r="UJZ3" s="18"/>
      <c r="UKA3" s="18"/>
      <c r="UKB3" s="18"/>
      <c r="UKC3" s="18"/>
      <c r="UKD3" s="18"/>
      <c r="UKE3" s="18"/>
      <c r="UKF3" s="18"/>
      <c r="UKG3" s="18"/>
      <c r="UKH3" s="18"/>
      <c r="UKI3" s="18"/>
      <c r="UKJ3" s="18"/>
      <c r="UKK3" s="18"/>
      <c r="UKL3" s="18"/>
      <c r="UKM3" s="18"/>
      <c r="UKN3" s="18"/>
      <c r="UKO3" s="18"/>
      <c r="UKP3" s="18"/>
      <c r="UKQ3" s="18"/>
      <c r="UKR3" s="18"/>
      <c r="UKS3" s="18"/>
      <c r="UKT3" s="18"/>
      <c r="UKU3" s="18"/>
      <c r="UKV3" s="18"/>
      <c r="UKW3" s="18"/>
      <c r="UKX3" s="18"/>
      <c r="UKY3" s="18"/>
      <c r="UKZ3" s="18"/>
      <c r="ULA3" s="18"/>
      <c r="ULB3" s="18"/>
      <c r="ULC3" s="18"/>
      <c r="ULD3" s="18"/>
      <c r="ULE3" s="18"/>
      <c r="ULF3" s="18"/>
      <c r="ULG3" s="18"/>
      <c r="ULH3" s="18"/>
      <c r="ULI3" s="18"/>
      <c r="ULJ3" s="18"/>
      <c r="ULK3" s="18"/>
      <c r="ULL3" s="18"/>
      <c r="ULM3" s="18"/>
      <c r="ULN3" s="18"/>
      <c r="ULO3" s="18"/>
      <c r="ULP3" s="18"/>
      <c r="ULQ3" s="18"/>
      <c r="ULR3" s="18"/>
      <c r="ULS3" s="18"/>
      <c r="ULT3" s="18"/>
      <c r="ULU3" s="18"/>
      <c r="ULV3" s="18"/>
      <c r="ULW3" s="18"/>
      <c r="ULX3" s="18"/>
      <c r="ULY3" s="18"/>
      <c r="ULZ3" s="18"/>
      <c r="UMA3" s="18"/>
      <c r="UMB3" s="18"/>
      <c r="UMC3" s="18"/>
      <c r="UMD3" s="18"/>
      <c r="UME3" s="18"/>
      <c r="UMF3" s="18"/>
      <c r="UMG3" s="18"/>
      <c r="UMH3" s="18"/>
      <c r="UMI3" s="18"/>
      <c r="UMJ3" s="18"/>
      <c r="UMK3" s="18"/>
      <c r="UML3" s="18"/>
      <c r="UMM3" s="18"/>
      <c r="UMN3" s="18"/>
      <c r="UMO3" s="18"/>
      <c r="UMP3" s="18"/>
      <c r="UMQ3" s="18"/>
      <c r="UMR3" s="18"/>
      <c r="UMS3" s="18"/>
      <c r="UMT3" s="18"/>
      <c r="UMU3" s="18"/>
      <c r="UMV3" s="18"/>
      <c r="UMW3" s="18"/>
      <c r="UMX3" s="18"/>
      <c r="UMY3" s="18"/>
      <c r="UMZ3" s="18"/>
      <c r="UNA3" s="18"/>
      <c r="UNB3" s="18"/>
      <c r="UNC3" s="18"/>
      <c r="UND3" s="18"/>
      <c r="UNE3" s="18"/>
      <c r="UNF3" s="18"/>
      <c r="UNG3" s="18"/>
      <c r="UNH3" s="18"/>
      <c r="UNI3" s="18"/>
      <c r="UNJ3" s="18"/>
      <c r="UNK3" s="18"/>
      <c r="UNL3" s="18"/>
      <c r="UNM3" s="18"/>
      <c r="UNN3" s="18"/>
      <c r="UNO3" s="18"/>
      <c r="UNP3" s="18"/>
      <c r="UNQ3" s="18"/>
      <c r="UNR3" s="18"/>
      <c r="UNS3" s="18"/>
      <c r="UNT3" s="18"/>
      <c r="UNU3" s="18"/>
      <c r="UNV3" s="18"/>
      <c r="UNW3" s="18"/>
      <c r="UNX3" s="18"/>
      <c r="UNY3" s="18"/>
      <c r="UNZ3" s="18"/>
      <c r="UOA3" s="18"/>
      <c r="UOB3" s="18"/>
      <c r="UOC3" s="18"/>
      <c r="UOD3" s="18"/>
      <c r="UOE3" s="18"/>
      <c r="UOF3" s="18"/>
      <c r="UOG3" s="18"/>
      <c r="UOH3" s="18"/>
      <c r="UOI3" s="18"/>
      <c r="UOJ3" s="18"/>
      <c r="UOK3" s="18"/>
      <c r="UOL3" s="18"/>
      <c r="UOM3" s="18"/>
      <c r="UON3" s="18"/>
      <c r="UOO3" s="18"/>
      <c r="UOP3" s="18"/>
      <c r="UOQ3" s="18"/>
      <c r="UOR3" s="18"/>
      <c r="UOS3" s="18"/>
      <c r="UOT3" s="18"/>
      <c r="UOU3" s="18"/>
      <c r="UOV3" s="18"/>
      <c r="UOW3" s="18"/>
      <c r="UOX3" s="18"/>
      <c r="UOY3" s="18"/>
      <c r="UOZ3" s="18"/>
      <c r="UPA3" s="18"/>
      <c r="UPB3" s="18"/>
      <c r="UPC3" s="18"/>
      <c r="UPD3" s="18"/>
      <c r="UPE3" s="18"/>
      <c r="UPF3" s="18"/>
      <c r="UPG3" s="18"/>
      <c r="UPH3" s="18"/>
      <c r="UPI3" s="18"/>
      <c r="UPJ3" s="18"/>
      <c r="UPK3" s="18"/>
      <c r="UPL3" s="18"/>
      <c r="UPM3" s="18"/>
      <c r="UPN3" s="18"/>
      <c r="UPO3" s="18"/>
      <c r="UPP3" s="18"/>
      <c r="UPQ3" s="18"/>
      <c r="UPR3" s="18"/>
      <c r="UPS3" s="18"/>
      <c r="UPT3" s="18"/>
      <c r="UPU3" s="18"/>
      <c r="UPV3" s="18"/>
      <c r="UPW3" s="18"/>
      <c r="UPX3" s="18"/>
      <c r="UPY3" s="18"/>
      <c r="UPZ3" s="18"/>
      <c r="UQA3" s="18"/>
      <c r="UQB3" s="18"/>
      <c r="UQC3" s="18"/>
      <c r="UQD3" s="18"/>
      <c r="UQE3" s="18"/>
      <c r="UQF3" s="18"/>
      <c r="UQG3" s="18"/>
      <c r="UQH3" s="18"/>
      <c r="UQI3" s="18"/>
      <c r="UQJ3" s="18"/>
      <c r="UQK3" s="18"/>
      <c r="UQL3" s="18"/>
      <c r="UQM3" s="18"/>
      <c r="UQN3" s="18"/>
      <c r="UQO3" s="18"/>
      <c r="UQP3" s="18"/>
      <c r="UQQ3" s="18"/>
      <c r="UQR3" s="18"/>
      <c r="UQS3" s="18"/>
      <c r="UQT3" s="18"/>
      <c r="UQU3" s="18"/>
      <c r="UQV3" s="18"/>
      <c r="UQW3" s="18"/>
      <c r="UQX3" s="18"/>
      <c r="UQY3" s="18"/>
      <c r="UQZ3" s="18"/>
      <c r="URA3" s="18"/>
      <c r="URB3" s="18"/>
      <c r="URC3" s="18"/>
      <c r="URD3" s="18"/>
      <c r="URE3" s="18"/>
      <c r="URF3" s="18"/>
      <c r="URG3" s="18"/>
      <c r="URH3" s="18"/>
      <c r="URI3" s="18"/>
      <c r="URJ3" s="18"/>
      <c r="URK3" s="18"/>
      <c r="URL3" s="18"/>
      <c r="URM3" s="18"/>
      <c r="URN3" s="18"/>
      <c r="URO3" s="18"/>
      <c r="URP3" s="18"/>
      <c r="URQ3" s="18"/>
      <c r="URR3" s="18"/>
      <c r="URS3" s="18"/>
      <c r="URT3" s="18"/>
      <c r="URU3" s="18"/>
      <c r="URV3" s="18"/>
      <c r="URW3" s="18"/>
      <c r="URX3" s="18"/>
      <c r="URY3" s="18"/>
      <c r="URZ3" s="18"/>
      <c r="USA3" s="18"/>
      <c r="USB3" s="18"/>
      <c r="USC3" s="18"/>
      <c r="USD3" s="18"/>
      <c r="USE3" s="18"/>
      <c r="USF3" s="18"/>
      <c r="USG3" s="18"/>
      <c r="USH3" s="18"/>
      <c r="USI3" s="18"/>
      <c r="USJ3" s="18"/>
      <c r="USK3" s="18"/>
      <c r="USL3" s="18"/>
      <c r="USM3" s="18"/>
      <c r="USN3" s="18"/>
      <c r="USO3" s="18"/>
      <c r="USP3" s="18"/>
      <c r="USQ3" s="18"/>
      <c r="USR3" s="18"/>
      <c r="USS3" s="18"/>
      <c r="UST3" s="18"/>
      <c r="USU3" s="18"/>
      <c r="USV3" s="18"/>
      <c r="USW3" s="18"/>
      <c r="USX3" s="18"/>
      <c r="USY3" s="18"/>
      <c r="USZ3" s="18"/>
      <c r="UTA3" s="18"/>
      <c r="UTB3" s="18"/>
      <c r="UTC3" s="18"/>
      <c r="UTD3" s="18"/>
      <c r="UTE3" s="18"/>
      <c r="UTF3" s="18"/>
      <c r="UTG3" s="18"/>
      <c r="UTH3" s="18"/>
      <c r="UTI3" s="18"/>
      <c r="UTJ3" s="18"/>
      <c r="UTK3" s="18"/>
      <c r="UTL3" s="18"/>
      <c r="UTM3" s="18"/>
      <c r="UTN3" s="18"/>
      <c r="UTO3" s="18"/>
      <c r="UTP3" s="18"/>
      <c r="UTQ3" s="18"/>
      <c r="UTR3" s="18"/>
      <c r="UTS3" s="18"/>
      <c r="UTT3" s="18"/>
      <c r="UTU3" s="18"/>
      <c r="UTV3" s="18"/>
      <c r="UTW3" s="18"/>
      <c r="UTX3" s="18"/>
      <c r="UTY3" s="18"/>
      <c r="UTZ3" s="18"/>
      <c r="UUA3" s="18"/>
      <c r="UUB3" s="18"/>
      <c r="UUC3" s="18"/>
      <c r="UUD3" s="18"/>
      <c r="UUE3" s="18"/>
      <c r="UUF3" s="18"/>
      <c r="UUG3" s="18"/>
      <c r="UUH3" s="18"/>
      <c r="UUI3" s="18"/>
      <c r="UUJ3" s="18"/>
      <c r="UUK3" s="18"/>
      <c r="UUL3" s="18"/>
      <c r="UUM3" s="18"/>
      <c r="UUN3" s="18"/>
      <c r="UUO3" s="18"/>
      <c r="UUP3" s="18"/>
      <c r="UUQ3" s="18"/>
      <c r="UUR3" s="18"/>
      <c r="UUS3" s="18"/>
      <c r="UUT3" s="18"/>
      <c r="UUU3" s="18"/>
      <c r="UUV3" s="18"/>
      <c r="UUW3" s="18"/>
      <c r="UUX3" s="18"/>
      <c r="UUY3" s="18"/>
      <c r="UUZ3" s="18"/>
      <c r="UVA3" s="18"/>
      <c r="UVB3" s="18"/>
      <c r="UVC3" s="18"/>
      <c r="UVD3" s="18"/>
      <c r="UVE3" s="18"/>
      <c r="UVF3" s="18"/>
      <c r="UVG3" s="18"/>
      <c r="UVH3" s="18"/>
      <c r="UVI3" s="18"/>
      <c r="UVJ3" s="18"/>
      <c r="UVK3" s="18"/>
      <c r="UVL3" s="18"/>
      <c r="UVM3" s="18"/>
      <c r="UVN3" s="18"/>
      <c r="UVO3" s="18"/>
      <c r="UVP3" s="18"/>
      <c r="UVQ3" s="18"/>
      <c r="UVR3" s="18"/>
      <c r="UVS3" s="18"/>
      <c r="UVT3" s="18"/>
      <c r="UVU3" s="18"/>
      <c r="UVV3" s="18"/>
      <c r="UVW3" s="18"/>
      <c r="UVX3" s="18"/>
      <c r="UVY3" s="18"/>
      <c r="UVZ3" s="18"/>
      <c r="UWA3" s="18"/>
      <c r="UWB3" s="18"/>
      <c r="UWC3" s="18"/>
      <c r="UWD3" s="18"/>
      <c r="UWE3" s="18"/>
      <c r="UWF3" s="18"/>
      <c r="UWG3" s="18"/>
      <c r="UWH3" s="18"/>
      <c r="UWI3" s="18"/>
      <c r="UWJ3" s="18"/>
      <c r="UWK3" s="18"/>
      <c r="UWL3" s="18"/>
      <c r="UWM3" s="18"/>
      <c r="UWN3" s="18"/>
      <c r="UWO3" s="18"/>
      <c r="UWP3" s="18"/>
      <c r="UWQ3" s="18"/>
      <c r="UWR3" s="18"/>
      <c r="UWS3" s="18"/>
      <c r="UWT3" s="18"/>
      <c r="UWU3" s="18"/>
      <c r="UWV3" s="18"/>
      <c r="UWW3" s="18"/>
      <c r="UWX3" s="18"/>
      <c r="UWY3" s="18"/>
      <c r="UWZ3" s="18"/>
      <c r="UXA3" s="18"/>
      <c r="UXB3" s="18"/>
      <c r="UXC3" s="18"/>
      <c r="UXD3" s="18"/>
      <c r="UXE3" s="18"/>
      <c r="UXF3" s="18"/>
      <c r="UXG3" s="18"/>
      <c r="UXH3" s="18"/>
      <c r="UXI3" s="18"/>
      <c r="UXJ3" s="18"/>
      <c r="UXK3" s="18"/>
      <c r="UXL3" s="18"/>
      <c r="UXM3" s="18"/>
      <c r="UXN3" s="18"/>
      <c r="UXO3" s="18"/>
      <c r="UXP3" s="18"/>
      <c r="UXQ3" s="18"/>
      <c r="UXR3" s="18"/>
      <c r="UXS3" s="18"/>
      <c r="UXT3" s="18"/>
      <c r="UXU3" s="18"/>
      <c r="UXV3" s="18"/>
      <c r="UXW3" s="18"/>
      <c r="UXX3" s="18"/>
      <c r="UXY3" s="18"/>
      <c r="UXZ3" s="18"/>
      <c r="UYA3" s="18"/>
      <c r="UYB3" s="18"/>
      <c r="UYC3" s="18"/>
      <c r="UYD3" s="18"/>
      <c r="UYE3" s="18"/>
      <c r="UYF3" s="18"/>
      <c r="UYG3" s="18"/>
      <c r="UYH3" s="18"/>
      <c r="UYI3" s="18"/>
      <c r="UYJ3" s="18"/>
      <c r="UYK3" s="18"/>
      <c r="UYL3" s="18"/>
      <c r="UYM3" s="18"/>
      <c r="UYN3" s="18"/>
      <c r="UYO3" s="18"/>
      <c r="UYP3" s="18"/>
      <c r="UYQ3" s="18"/>
      <c r="UYR3" s="18"/>
      <c r="UYS3" s="18"/>
      <c r="UYT3" s="18"/>
      <c r="UYU3" s="18"/>
      <c r="UYV3" s="18"/>
      <c r="UYW3" s="18"/>
      <c r="UYX3" s="18"/>
      <c r="UYY3" s="18"/>
      <c r="UYZ3" s="18"/>
      <c r="UZA3" s="18"/>
      <c r="UZB3" s="18"/>
      <c r="UZC3" s="18"/>
      <c r="UZD3" s="18"/>
      <c r="UZE3" s="18"/>
      <c r="UZF3" s="18"/>
      <c r="UZG3" s="18"/>
      <c r="UZH3" s="18"/>
      <c r="UZI3" s="18"/>
      <c r="UZJ3" s="18"/>
      <c r="UZK3" s="18"/>
      <c r="UZL3" s="18"/>
      <c r="UZM3" s="18"/>
      <c r="UZN3" s="18"/>
      <c r="UZO3" s="18"/>
      <c r="UZP3" s="18"/>
      <c r="UZQ3" s="18"/>
      <c r="UZR3" s="18"/>
      <c r="UZS3" s="18"/>
      <c r="UZT3" s="18"/>
      <c r="UZU3" s="18"/>
      <c r="UZV3" s="18"/>
      <c r="UZW3" s="18"/>
      <c r="UZX3" s="18"/>
      <c r="UZY3" s="18"/>
      <c r="UZZ3" s="18"/>
      <c r="VAA3" s="18"/>
      <c r="VAB3" s="18"/>
      <c r="VAC3" s="18"/>
      <c r="VAD3" s="18"/>
      <c r="VAE3" s="18"/>
      <c r="VAF3" s="18"/>
      <c r="VAG3" s="18"/>
      <c r="VAH3" s="18"/>
      <c r="VAI3" s="18"/>
      <c r="VAJ3" s="18"/>
      <c r="VAK3" s="18"/>
      <c r="VAL3" s="18"/>
      <c r="VAM3" s="18"/>
      <c r="VAN3" s="18"/>
      <c r="VAO3" s="18"/>
      <c r="VAP3" s="18"/>
      <c r="VAQ3" s="18"/>
      <c r="VAR3" s="18"/>
      <c r="VAS3" s="18"/>
      <c r="VAT3" s="18"/>
      <c r="VAU3" s="18"/>
      <c r="VAV3" s="18"/>
      <c r="VAW3" s="18"/>
      <c r="VAX3" s="18"/>
      <c r="VAY3" s="18"/>
      <c r="VAZ3" s="18"/>
      <c r="VBA3" s="18"/>
      <c r="VBB3" s="18"/>
      <c r="VBC3" s="18"/>
      <c r="VBD3" s="18"/>
      <c r="VBE3" s="18"/>
      <c r="VBF3" s="18"/>
      <c r="VBG3" s="18"/>
      <c r="VBH3" s="18"/>
      <c r="VBI3" s="18"/>
      <c r="VBJ3" s="18"/>
      <c r="VBK3" s="18"/>
      <c r="VBL3" s="18"/>
      <c r="VBM3" s="18"/>
      <c r="VBN3" s="18"/>
      <c r="VBO3" s="18"/>
      <c r="VBP3" s="18"/>
      <c r="VBQ3" s="18"/>
      <c r="VBR3" s="18"/>
      <c r="VBS3" s="18"/>
      <c r="VBT3" s="18"/>
      <c r="VBU3" s="18"/>
      <c r="VBV3" s="18"/>
      <c r="VBW3" s="18"/>
      <c r="VBX3" s="18"/>
      <c r="VBY3" s="18"/>
      <c r="VBZ3" s="18"/>
      <c r="VCA3" s="18"/>
      <c r="VCB3" s="18"/>
      <c r="VCC3" s="18"/>
      <c r="VCD3" s="18"/>
      <c r="VCE3" s="18"/>
      <c r="VCF3" s="18"/>
      <c r="VCG3" s="18"/>
      <c r="VCH3" s="18"/>
      <c r="VCI3" s="18"/>
      <c r="VCJ3" s="18"/>
      <c r="VCK3" s="18"/>
      <c r="VCL3" s="18"/>
      <c r="VCM3" s="18"/>
      <c r="VCN3" s="18"/>
      <c r="VCO3" s="18"/>
      <c r="VCP3" s="18"/>
      <c r="VCQ3" s="18"/>
      <c r="VCR3" s="18"/>
      <c r="VCS3" s="18"/>
      <c r="VCT3" s="18"/>
      <c r="VCU3" s="18"/>
      <c r="VCV3" s="18"/>
      <c r="VCW3" s="18"/>
      <c r="VCX3" s="18"/>
      <c r="VCY3" s="18"/>
      <c r="VCZ3" s="18"/>
      <c r="VDA3" s="18"/>
      <c r="VDB3" s="18"/>
      <c r="VDC3" s="18"/>
      <c r="VDD3" s="18"/>
      <c r="VDE3" s="18"/>
      <c r="VDF3" s="18"/>
      <c r="VDG3" s="18"/>
      <c r="VDH3" s="18"/>
      <c r="VDI3" s="18"/>
      <c r="VDJ3" s="18"/>
      <c r="VDK3" s="18"/>
      <c r="VDL3" s="18"/>
      <c r="VDM3" s="18"/>
      <c r="VDN3" s="18"/>
      <c r="VDO3" s="18"/>
      <c r="VDP3" s="18"/>
      <c r="VDQ3" s="18"/>
      <c r="VDR3" s="18"/>
      <c r="VDS3" s="18"/>
      <c r="VDT3" s="18"/>
      <c r="VDU3" s="18"/>
      <c r="VDV3" s="18"/>
      <c r="VDW3" s="18"/>
      <c r="VDX3" s="18"/>
      <c r="VDY3" s="18"/>
      <c r="VDZ3" s="18"/>
      <c r="VEA3" s="18"/>
      <c r="VEB3" s="18"/>
      <c r="VEC3" s="18"/>
      <c r="VED3" s="18"/>
      <c r="VEE3" s="18"/>
      <c r="VEF3" s="18"/>
      <c r="VEG3" s="18"/>
      <c r="VEH3" s="18"/>
      <c r="VEI3" s="18"/>
      <c r="VEJ3" s="18"/>
      <c r="VEK3" s="18"/>
      <c r="VEL3" s="18"/>
      <c r="VEM3" s="18"/>
      <c r="VEN3" s="18"/>
      <c r="VEO3" s="18"/>
      <c r="VEP3" s="18"/>
      <c r="VEQ3" s="18"/>
      <c r="VER3" s="18"/>
      <c r="VES3" s="18"/>
      <c r="VET3" s="18"/>
      <c r="VEU3" s="18"/>
      <c r="VEV3" s="18"/>
      <c r="VEW3" s="18"/>
      <c r="VEX3" s="18"/>
      <c r="VEY3" s="18"/>
      <c r="VEZ3" s="18"/>
      <c r="VFA3" s="18"/>
      <c r="VFB3" s="18"/>
      <c r="VFC3" s="18"/>
      <c r="VFD3" s="18"/>
      <c r="VFE3" s="18"/>
      <c r="VFF3" s="18"/>
      <c r="VFG3" s="18"/>
      <c r="VFH3" s="18"/>
      <c r="VFI3" s="18"/>
      <c r="VFJ3" s="18"/>
      <c r="VFK3" s="18"/>
      <c r="VFL3" s="18"/>
      <c r="VFM3" s="18"/>
      <c r="VFN3" s="18"/>
      <c r="VFO3" s="18"/>
      <c r="VFP3" s="18"/>
      <c r="VFQ3" s="18"/>
      <c r="VFR3" s="18"/>
      <c r="VFS3" s="18"/>
      <c r="VFT3" s="18"/>
      <c r="VFU3" s="18"/>
      <c r="VFV3" s="18"/>
      <c r="VFW3" s="18"/>
      <c r="VFX3" s="18"/>
      <c r="VFY3" s="18"/>
      <c r="VFZ3" s="18"/>
      <c r="VGA3" s="18"/>
      <c r="VGB3" s="18"/>
      <c r="VGC3" s="18"/>
      <c r="VGD3" s="18"/>
      <c r="VGE3" s="18"/>
      <c r="VGF3" s="18"/>
      <c r="VGG3" s="18"/>
      <c r="VGH3" s="18"/>
      <c r="VGI3" s="18"/>
      <c r="VGJ3" s="18"/>
      <c r="VGK3" s="18"/>
      <c r="VGL3" s="18"/>
      <c r="VGM3" s="18"/>
      <c r="VGN3" s="18"/>
      <c r="VGO3" s="18"/>
      <c r="VGP3" s="18"/>
      <c r="VGQ3" s="18"/>
      <c r="VGR3" s="18"/>
      <c r="VGS3" s="18"/>
      <c r="VGT3" s="18"/>
      <c r="VGU3" s="18"/>
      <c r="VGV3" s="18"/>
      <c r="VGW3" s="18"/>
      <c r="VGX3" s="18"/>
      <c r="VGY3" s="18"/>
      <c r="VGZ3" s="18"/>
      <c r="VHA3" s="18"/>
      <c r="VHB3" s="18"/>
      <c r="VHC3" s="18"/>
      <c r="VHD3" s="18"/>
      <c r="VHE3" s="18"/>
      <c r="VHF3" s="18"/>
      <c r="VHG3" s="18"/>
      <c r="VHH3" s="18"/>
      <c r="VHI3" s="18"/>
      <c r="VHJ3" s="18"/>
      <c r="VHK3" s="18"/>
      <c r="VHL3" s="18"/>
      <c r="VHM3" s="18"/>
      <c r="VHN3" s="18"/>
      <c r="VHO3" s="18"/>
      <c r="VHP3" s="18"/>
      <c r="VHQ3" s="18"/>
      <c r="VHR3" s="18"/>
      <c r="VHS3" s="18"/>
      <c r="VHT3" s="18"/>
      <c r="VHU3" s="18"/>
      <c r="VHV3" s="18"/>
      <c r="VHW3" s="18"/>
      <c r="VHX3" s="18"/>
      <c r="VHY3" s="18"/>
      <c r="VHZ3" s="18"/>
      <c r="VIA3" s="18"/>
      <c r="VIB3" s="18"/>
      <c r="VIC3" s="18"/>
      <c r="VID3" s="18"/>
      <c r="VIE3" s="18"/>
      <c r="VIF3" s="18"/>
      <c r="VIG3" s="18"/>
      <c r="VIH3" s="18"/>
      <c r="VII3" s="18"/>
      <c r="VIJ3" s="18"/>
      <c r="VIK3" s="18"/>
      <c r="VIL3" s="18"/>
      <c r="VIM3" s="18"/>
      <c r="VIN3" s="18"/>
      <c r="VIO3" s="18"/>
      <c r="VIP3" s="18"/>
      <c r="VIQ3" s="18"/>
      <c r="VIR3" s="18"/>
      <c r="VIS3" s="18"/>
      <c r="VIT3" s="18"/>
      <c r="VIU3" s="18"/>
      <c r="VIV3" s="18"/>
      <c r="VIW3" s="18"/>
      <c r="VIX3" s="18"/>
      <c r="VIY3" s="18"/>
      <c r="VIZ3" s="18"/>
      <c r="VJA3" s="18"/>
      <c r="VJB3" s="18"/>
      <c r="VJC3" s="18"/>
      <c r="VJD3" s="18"/>
      <c r="VJE3" s="18"/>
      <c r="VJF3" s="18"/>
      <c r="VJG3" s="18"/>
      <c r="VJH3" s="18"/>
      <c r="VJI3" s="18"/>
      <c r="VJJ3" s="18"/>
      <c r="VJK3" s="18"/>
      <c r="VJL3" s="18"/>
      <c r="VJM3" s="18"/>
      <c r="VJN3" s="18"/>
      <c r="VJO3" s="18"/>
      <c r="VJP3" s="18"/>
      <c r="VJQ3" s="18"/>
      <c r="VJR3" s="18"/>
      <c r="VJS3" s="18"/>
      <c r="VJT3" s="18"/>
      <c r="VJU3" s="18"/>
      <c r="VJV3" s="18"/>
      <c r="VJW3" s="18"/>
      <c r="VJX3" s="18"/>
      <c r="VJY3" s="18"/>
      <c r="VJZ3" s="18"/>
      <c r="VKA3" s="18"/>
      <c r="VKB3" s="18"/>
      <c r="VKC3" s="18"/>
      <c r="VKD3" s="18"/>
      <c r="VKE3" s="18"/>
      <c r="VKF3" s="18"/>
      <c r="VKG3" s="18"/>
      <c r="VKH3" s="18"/>
      <c r="VKI3" s="18"/>
      <c r="VKJ3" s="18"/>
      <c r="VKK3" s="18"/>
      <c r="VKL3" s="18"/>
      <c r="VKM3" s="18"/>
      <c r="VKN3" s="18"/>
      <c r="VKO3" s="18"/>
      <c r="VKP3" s="18"/>
      <c r="VKQ3" s="18"/>
      <c r="VKR3" s="18"/>
      <c r="VKS3" s="18"/>
      <c r="VKT3" s="18"/>
      <c r="VKU3" s="18"/>
      <c r="VKV3" s="18"/>
      <c r="VKW3" s="18"/>
      <c r="VKX3" s="18"/>
      <c r="VKY3" s="18"/>
      <c r="VKZ3" s="18"/>
      <c r="VLA3" s="18"/>
      <c r="VLB3" s="18"/>
      <c r="VLC3" s="18"/>
      <c r="VLD3" s="18"/>
      <c r="VLE3" s="18"/>
      <c r="VLF3" s="18"/>
      <c r="VLG3" s="18"/>
      <c r="VLH3" s="18"/>
      <c r="VLI3" s="18"/>
      <c r="VLJ3" s="18"/>
      <c r="VLK3" s="18"/>
      <c r="VLL3" s="18"/>
      <c r="VLM3" s="18"/>
      <c r="VLN3" s="18"/>
      <c r="VLO3" s="18"/>
      <c r="VLP3" s="18"/>
      <c r="VLQ3" s="18"/>
      <c r="VLR3" s="18"/>
      <c r="VLS3" s="18"/>
      <c r="VLT3" s="18"/>
      <c r="VLU3" s="18"/>
      <c r="VLV3" s="18"/>
      <c r="VLW3" s="18"/>
      <c r="VLX3" s="18"/>
      <c r="VLY3" s="18"/>
      <c r="VLZ3" s="18"/>
      <c r="VMA3" s="18"/>
      <c r="VMB3" s="18"/>
      <c r="VMC3" s="18"/>
      <c r="VMD3" s="18"/>
      <c r="VME3" s="18"/>
      <c r="VMF3" s="18"/>
      <c r="VMG3" s="18"/>
      <c r="VMH3" s="18"/>
      <c r="VMI3" s="18"/>
      <c r="VMJ3" s="18"/>
      <c r="VMK3" s="18"/>
      <c r="VML3" s="18"/>
      <c r="VMM3" s="18"/>
      <c r="VMN3" s="18"/>
      <c r="VMO3" s="18"/>
      <c r="VMP3" s="18"/>
      <c r="VMQ3" s="18"/>
      <c r="VMR3" s="18"/>
      <c r="VMS3" s="18"/>
      <c r="VMT3" s="18"/>
      <c r="VMU3" s="18"/>
      <c r="VMV3" s="18"/>
      <c r="VMW3" s="18"/>
      <c r="VMX3" s="18"/>
      <c r="VMY3" s="18"/>
      <c r="VMZ3" s="18"/>
      <c r="VNA3" s="18"/>
      <c r="VNB3" s="18"/>
      <c r="VNC3" s="18"/>
      <c r="VND3" s="18"/>
      <c r="VNE3" s="18"/>
      <c r="VNF3" s="18"/>
      <c r="VNG3" s="18"/>
      <c r="VNH3" s="18"/>
      <c r="VNI3" s="18"/>
      <c r="VNJ3" s="18"/>
      <c r="VNK3" s="18"/>
      <c r="VNL3" s="18"/>
      <c r="VNM3" s="18"/>
      <c r="VNN3" s="18"/>
      <c r="VNO3" s="18"/>
      <c r="VNP3" s="18"/>
      <c r="VNQ3" s="18"/>
      <c r="VNR3" s="18"/>
      <c r="VNS3" s="18"/>
      <c r="VNT3" s="18"/>
      <c r="VNU3" s="18"/>
      <c r="VNV3" s="18"/>
      <c r="VNW3" s="18"/>
      <c r="VNX3" s="18"/>
      <c r="VNY3" s="18"/>
      <c r="VNZ3" s="18"/>
      <c r="VOA3" s="18"/>
      <c r="VOB3" s="18"/>
      <c r="VOC3" s="18"/>
      <c r="VOD3" s="18"/>
      <c r="VOE3" s="18"/>
      <c r="VOF3" s="18"/>
      <c r="VOG3" s="18"/>
      <c r="VOH3" s="18"/>
      <c r="VOI3" s="18"/>
      <c r="VOJ3" s="18"/>
      <c r="VOK3" s="18"/>
      <c r="VOL3" s="18"/>
      <c r="VOM3" s="18"/>
      <c r="VON3" s="18"/>
      <c r="VOO3" s="18"/>
      <c r="VOP3" s="18"/>
      <c r="VOQ3" s="18"/>
      <c r="VOR3" s="18"/>
      <c r="VOS3" s="18"/>
      <c r="VOT3" s="18"/>
      <c r="VOU3" s="18"/>
      <c r="VOV3" s="18"/>
      <c r="VOW3" s="18"/>
      <c r="VOX3" s="18"/>
      <c r="VOY3" s="18"/>
      <c r="VOZ3" s="18"/>
      <c r="VPA3" s="18"/>
      <c r="VPB3" s="18"/>
      <c r="VPC3" s="18"/>
      <c r="VPD3" s="18"/>
      <c r="VPE3" s="18"/>
      <c r="VPF3" s="18"/>
      <c r="VPG3" s="18"/>
      <c r="VPH3" s="18"/>
      <c r="VPI3" s="18"/>
      <c r="VPJ3" s="18"/>
      <c r="VPK3" s="18"/>
      <c r="VPL3" s="18"/>
      <c r="VPM3" s="18"/>
      <c r="VPN3" s="18"/>
      <c r="VPO3" s="18"/>
      <c r="VPP3" s="18"/>
      <c r="VPQ3" s="18"/>
      <c r="VPR3" s="18"/>
      <c r="VPS3" s="18"/>
      <c r="VPT3" s="18"/>
      <c r="VPU3" s="18"/>
      <c r="VPV3" s="18"/>
      <c r="VPW3" s="18"/>
      <c r="VPX3" s="18"/>
      <c r="VPY3" s="18"/>
      <c r="VPZ3" s="18"/>
      <c r="VQA3" s="18"/>
      <c r="VQB3" s="18"/>
      <c r="VQC3" s="18"/>
      <c r="VQD3" s="18"/>
      <c r="VQE3" s="18"/>
      <c r="VQF3" s="18"/>
      <c r="VQG3" s="18"/>
      <c r="VQH3" s="18"/>
      <c r="VQI3" s="18"/>
      <c r="VQJ3" s="18"/>
      <c r="VQK3" s="18"/>
      <c r="VQL3" s="18"/>
      <c r="VQM3" s="18"/>
      <c r="VQN3" s="18"/>
      <c r="VQO3" s="18"/>
      <c r="VQP3" s="18"/>
      <c r="VQQ3" s="18"/>
      <c r="VQR3" s="18"/>
      <c r="VQS3" s="18"/>
      <c r="VQT3" s="18"/>
      <c r="VQU3" s="18"/>
      <c r="VQV3" s="18"/>
      <c r="VQW3" s="18"/>
      <c r="VQX3" s="18"/>
      <c r="VQY3" s="18"/>
      <c r="VQZ3" s="18"/>
      <c r="VRA3" s="18"/>
      <c r="VRB3" s="18"/>
      <c r="VRC3" s="18"/>
      <c r="VRD3" s="18"/>
      <c r="VRE3" s="18"/>
      <c r="VRF3" s="18"/>
      <c r="VRG3" s="18"/>
      <c r="VRH3" s="18"/>
      <c r="VRI3" s="18"/>
      <c r="VRJ3" s="18"/>
      <c r="VRK3" s="18"/>
      <c r="VRL3" s="18"/>
      <c r="VRM3" s="18"/>
      <c r="VRN3" s="18"/>
      <c r="VRO3" s="18"/>
      <c r="VRP3" s="18"/>
      <c r="VRQ3" s="18"/>
      <c r="VRR3" s="18"/>
      <c r="VRS3" s="18"/>
      <c r="VRT3" s="18"/>
      <c r="VRU3" s="18"/>
      <c r="VRV3" s="18"/>
      <c r="VRW3" s="18"/>
      <c r="VRX3" s="18"/>
      <c r="VRY3" s="18"/>
      <c r="VRZ3" s="18"/>
      <c r="VSA3" s="18"/>
      <c r="VSB3" s="18"/>
      <c r="VSC3" s="18"/>
      <c r="VSD3" s="18"/>
      <c r="VSE3" s="18"/>
      <c r="VSF3" s="18"/>
      <c r="VSG3" s="18"/>
      <c r="VSH3" s="18"/>
      <c r="VSI3" s="18"/>
      <c r="VSJ3" s="18"/>
      <c r="VSK3" s="18"/>
      <c r="VSL3" s="18"/>
      <c r="VSM3" s="18"/>
      <c r="VSN3" s="18"/>
      <c r="VSO3" s="18"/>
      <c r="VSP3" s="18"/>
      <c r="VSQ3" s="18"/>
      <c r="VSR3" s="18"/>
      <c r="VSS3" s="18"/>
      <c r="VST3" s="18"/>
      <c r="VSU3" s="18"/>
      <c r="VSV3" s="18"/>
      <c r="VSW3" s="18"/>
      <c r="VSX3" s="18"/>
      <c r="VSY3" s="18"/>
      <c r="VSZ3" s="18"/>
      <c r="VTA3" s="18"/>
      <c r="VTB3" s="18"/>
      <c r="VTC3" s="18"/>
      <c r="VTD3" s="18"/>
      <c r="VTE3" s="18"/>
      <c r="VTF3" s="18"/>
      <c r="VTG3" s="18"/>
      <c r="VTH3" s="18"/>
      <c r="VTI3" s="18"/>
      <c r="VTJ3" s="18"/>
      <c r="VTK3" s="18"/>
      <c r="VTL3" s="18"/>
      <c r="VTM3" s="18"/>
      <c r="VTN3" s="18"/>
      <c r="VTO3" s="18"/>
      <c r="VTP3" s="18"/>
      <c r="VTQ3" s="18"/>
      <c r="VTR3" s="18"/>
      <c r="VTS3" s="18"/>
      <c r="VTT3" s="18"/>
      <c r="VTU3" s="18"/>
      <c r="VTV3" s="18"/>
      <c r="VTW3" s="18"/>
      <c r="VTX3" s="18"/>
      <c r="VTY3" s="18"/>
      <c r="VTZ3" s="18"/>
      <c r="VUA3" s="18"/>
      <c r="VUB3" s="18"/>
      <c r="VUC3" s="18"/>
      <c r="VUD3" s="18"/>
      <c r="VUE3" s="18"/>
      <c r="VUF3" s="18"/>
      <c r="VUG3" s="18"/>
      <c r="VUH3" s="18"/>
      <c r="VUI3" s="18"/>
      <c r="VUJ3" s="18"/>
      <c r="VUK3" s="18"/>
      <c r="VUL3" s="18"/>
      <c r="VUM3" s="18"/>
      <c r="VUN3" s="18"/>
      <c r="VUO3" s="18"/>
      <c r="VUP3" s="18"/>
      <c r="VUQ3" s="18"/>
      <c r="VUR3" s="18"/>
      <c r="VUS3" s="18"/>
      <c r="VUT3" s="18"/>
      <c r="VUU3" s="18"/>
      <c r="VUV3" s="18"/>
      <c r="VUW3" s="18"/>
      <c r="VUX3" s="18"/>
      <c r="VUY3" s="18"/>
      <c r="VUZ3" s="18"/>
      <c r="VVA3" s="18"/>
      <c r="VVB3" s="18"/>
      <c r="VVC3" s="18"/>
      <c r="VVD3" s="18"/>
      <c r="VVE3" s="18"/>
      <c r="VVF3" s="18"/>
      <c r="VVG3" s="18"/>
      <c r="VVH3" s="18"/>
      <c r="VVI3" s="18"/>
      <c r="VVJ3" s="18"/>
      <c r="VVK3" s="18"/>
      <c r="VVL3" s="18"/>
      <c r="VVM3" s="18"/>
      <c r="VVN3" s="18"/>
      <c r="VVO3" s="18"/>
      <c r="VVP3" s="18"/>
      <c r="VVQ3" s="18"/>
      <c r="VVR3" s="18"/>
      <c r="VVS3" s="18"/>
      <c r="VVT3" s="18"/>
      <c r="VVU3" s="18"/>
      <c r="VVV3" s="18"/>
      <c r="VVW3" s="18"/>
      <c r="VVX3" s="18"/>
      <c r="VVY3" s="18"/>
      <c r="VVZ3" s="18"/>
      <c r="VWA3" s="18"/>
      <c r="VWB3" s="18"/>
      <c r="VWC3" s="18"/>
      <c r="VWD3" s="18"/>
      <c r="VWE3" s="18"/>
      <c r="VWF3" s="18"/>
      <c r="VWG3" s="18"/>
      <c r="VWH3" s="18"/>
      <c r="VWI3" s="18"/>
      <c r="VWJ3" s="18"/>
      <c r="VWK3" s="18"/>
      <c r="VWL3" s="18"/>
      <c r="VWM3" s="18"/>
      <c r="VWN3" s="18"/>
      <c r="VWO3" s="18"/>
      <c r="VWP3" s="18"/>
      <c r="VWQ3" s="18"/>
      <c r="VWR3" s="18"/>
      <c r="VWS3" s="18"/>
      <c r="VWT3" s="18"/>
      <c r="VWU3" s="18"/>
      <c r="VWV3" s="18"/>
      <c r="VWW3" s="18"/>
      <c r="VWX3" s="18"/>
      <c r="VWY3" s="18"/>
      <c r="VWZ3" s="18"/>
      <c r="VXA3" s="18"/>
      <c r="VXB3" s="18"/>
      <c r="VXC3" s="18"/>
      <c r="VXD3" s="18"/>
      <c r="VXE3" s="18"/>
      <c r="VXF3" s="18"/>
      <c r="VXG3" s="18"/>
      <c r="VXH3" s="18"/>
      <c r="VXI3" s="18"/>
      <c r="VXJ3" s="18"/>
      <c r="VXK3" s="18"/>
      <c r="VXL3" s="18"/>
      <c r="VXM3" s="18"/>
      <c r="VXN3" s="18"/>
      <c r="VXO3" s="18"/>
      <c r="VXP3" s="18"/>
      <c r="VXQ3" s="18"/>
      <c r="VXR3" s="18"/>
      <c r="VXS3" s="18"/>
      <c r="VXT3" s="18"/>
      <c r="VXU3" s="18"/>
      <c r="VXV3" s="18"/>
      <c r="VXW3" s="18"/>
      <c r="VXX3" s="18"/>
      <c r="VXY3" s="18"/>
      <c r="VXZ3" s="18"/>
      <c r="VYA3" s="18"/>
      <c r="VYB3" s="18"/>
      <c r="VYC3" s="18"/>
      <c r="VYD3" s="18"/>
      <c r="VYE3" s="18"/>
      <c r="VYF3" s="18"/>
      <c r="VYG3" s="18"/>
      <c r="VYH3" s="18"/>
      <c r="VYI3" s="18"/>
      <c r="VYJ3" s="18"/>
      <c r="VYK3" s="18"/>
      <c r="VYL3" s="18"/>
      <c r="VYM3" s="18"/>
      <c r="VYN3" s="18"/>
      <c r="VYO3" s="18"/>
      <c r="VYP3" s="18"/>
      <c r="VYQ3" s="18"/>
      <c r="VYR3" s="18"/>
      <c r="VYS3" s="18"/>
      <c r="VYT3" s="18"/>
      <c r="VYU3" s="18"/>
      <c r="VYV3" s="18"/>
      <c r="VYW3" s="18"/>
      <c r="VYX3" s="18"/>
      <c r="VYY3" s="18"/>
      <c r="VYZ3" s="18"/>
      <c r="VZA3" s="18"/>
      <c r="VZB3" s="18"/>
      <c r="VZC3" s="18"/>
      <c r="VZD3" s="18"/>
      <c r="VZE3" s="18"/>
      <c r="VZF3" s="18"/>
      <c r="VZG3" s="18"/>
      <c r="VZH3" s="18"/>
      <c r="VZI3" s="18"/>
      <c r="VZJ3" s="18"/>
      <c r="VZK3" s="18"/>
      <c r="VZL3" s="18"/>
      <c r="VZM3" s="18"/>
      <c r="VZN3" s="18"/>
      <c r="VZO3" s="18"/>
      <c r="VZP3" s="18"/>
      <c r="VZQ3" s="18"/>
      <c r="VZR3" s="18"/>
      <c r="VZS3" s="18"/>
      <c r="VZT3" s="18"/>
      <c r="VZU3" s="18"/>
      <c r="VZV3" s="18"/>
      <c r="VZW3" s="18"/>
      <c r="VZX3" s="18"/>
      <c r="VZY3" s="18"/>
      <c r="VZZ3" s="18"/>
      <c r="WAA3" s="18"/>
      <c r="WAB3" s="18"/>
      <c r="WAC3" s="18"/>
      <c r="WAD3" s="18"/>
      <c r="WAE3" s="18"/>
      <c r="WAF3" s="18"/>
      <c r="WAG3" s="18"/>
      <c r="WAH3" s="18"/>
      <c r="WAI3" s="18"/>
      <c r="WAJ3" s="18"/>
      <c r="WAK3" s="18"/>
      <c r="WAL3" s="18"/>
      <c r="WAM3" s="18"/>
      <c r="WAN3" s="18"/>
      <c r="WAO3" s="18"/>
      <c r="WAP3" s="18"/>
      <c r="WAQ3" s="18"/>
      <c r="WAR3" s="18"/>
      <c r="WAS3" s="18"/>
      <c r="WAT3" s="18"/>
      <c r="WAU3" s="18"/>
      <c r="WAV3" s="18"/>
      <c r="WAW3" s="18"/>
      <c r="WAX3" s="18"/>
      <c r="WAY3" s="18"/>
      <c r="WAZ3" s="18"/>
      <c r="WBA3" s="18"/>
      <c r="WBB3" s="18"/>
      <c r="WBC3" s="18"/>
      <c r="WBD3" s="18"/>
      <c r="WBE3" s="18"/>
      <c r="WBF3" s="18"/>
      <c r="WBG3" s="18"/>
      <c r="WBH3" s="18"/>
      <c r="WBI3" s="18"/>
      <c r="WBJ3" s="18"/>
      <c r="WBK3" s="18"/>
      <c r="WBL3" s="18"/>
      <c r="WBM3" s="18"/>
      <c r="WBN3" s="18"/>
      <c r="WBO3" s="18"/>
      <c r="WBP3" s="18"/>
      <c r="WBQ3" s="18"/>
      <c r="WBR3" s="18"/>
      <c r="WBS3" s="18"/>
      <c r="WBT3" s="18"/>
      <c r="WBU3" s="18"/>
      <c r="WBV3" s="18"/>
      <c r="WBW3" s="18"/>
      <c r="WBX3" s="18"/>
      <c r="WBY3" s="18"/>
      <c r="WBZ3" s="18"/>
      <c r="WCA3" s="18"/>
      <c r="WCB3" s="18"/>
      <c r="WCC3" s="18"/>
      <c r="WCD3" s="18"/>
      <c r="WCE3" s="18"/>
      <c r="WCF3" s="18"/>
      <c r="WCG3" s="18"/>
      <c r="WCH3" s="18"/>
      <c r="WCI3" s="18"/>
      <c r="WCJ3" s="18"/>
      <c r="WCK3" s="18"/>
      <c r="WCL3" s="18"/>
      <c r="WCM3" s="18"/>
      <c r="WCN3" s="18"/>
      <c r="WCO3" s="18"/>
      <c r="WCP3" s="18"/>
      <c r="WCQ3" s="18"/>
      <c r="WCR3" s="18"/>
      <c r="WCS3" s="18"/>
      <c r="WCT3" s="18"/>
      <c r="WCU3" s="18"/>
      <c r="WCV3" s="18"/>
      <c r="WCW3" s="18"/>
      <c r="WCX3" s="18"/>
      <c r="WCY3" s="18"/>
      <c r="WCZ3" s="18"/>
      <c r="WDA3" s="18"/>
      <c r="WDB3" s="18"/>
      <c r="WDC3" s="18"/>
      <c r="WDD3" s="18"/>
      <c r="WDE3" s="18"/>
      <c r="WDF3" s="18"/>
      <c r="WDG3" s="18"/>
      <c r="WDH3" s="18"/>
      <c r="WDI3" s="18"/>
      <c r="WDJ3" s="18"/>
      <c r="WDK3" s="18"/>
      <c r="WDL3" s="18"/>
      <c r="WDM3" s="18"/>
      <c r="WDN3" s="18"/>
      <c r="WDO3" s="18"/>
      <c r="WDP3" s="18"/>
      <c r="WDQ3" s="18"/>
      <c r="WDR3" s="18"/>
      <c r="WDS3" s="18"/>
      <c r="WDT3" s="18"/>
      <c r="WDU3" s="18"/>
      <c r="WDV3" s="18"/>
      <c r="WDW3" s="18"/>
      <c r="WDX3" s="18"/>
      <c r="WDY3" s="18"/>
      <c r="WDZ3" s="18"/>
      <c r="WEA3" s="18"/>
      <c r="WEB3" s="18"/>
      <c r="WEC3" s="18"/>
      <c r="WED3" s="18"/>
      <c r="WEE3" s="18"/>
      <c r="WEF3" s="18"/>
      <c r="WEG3" s="18"/>
      <c r="WEH3" s="18"/>
      <c r="WEI3" s="18"/>
      <c r="WEJ3" s="18"/>
      <c r="WEK3" s="18"/>
      <c r="WEL3" s="18"/>
      <c r="WEM3" s="18"/>
      <c r="WEN3" s="18"/>
      <c r="WEO3" s="18"/>
      <c r="WEP3" s="18"/>
      <c r="WEQ3" s="18"/>
      <c r="WER3" s="18"/>
      <c r="WES3" s="18"/>
      <c r="WET3" s="18"/>
      <c r="WEU3" s="18"/>
      <c r="WEV3" s="18"/>
      <c r="WEW3" s="18"/>
      <c r="WEX3" s="18"/>
      <c r="WEY3" s="18"/>
      <c r="WEZ3" s="18"/>
      <c r="WFA3" s="18"/>
      <c r="WFB3" s="18"/>
      <c r="WFC3" s="18"/>
      <c r="WFD3" s="18"/>
      <c r="WFE3" s="18"/>
      <c r="WFF3" s="18"/>
      <c r="WFG3" s="18"/>
      <c r="WFH3" s="18"/>
      <c r="WFI3" s="18"/>
      <c r="WFJ3" s="18"/>
      <c r="WFK3" s="18"/>
      <c r="WFL3" s="18"/>
      <c r="WFM3" s="18"/>
      <c r="WFN3" s="18"/>
      <c r="WFO3" s="18"/>
      <c r="WFP3" s="18"/>
      <c r="WFQ3" s="18"/>
      <c r="WFR3" s="18"/>
      <c r="WFS3" s="18"/>
      <c r="WFT3" s="18"/>
      <c r="WFU3" s="18"/>
      <c r="WFV3" s="18"/>
      <c r="WFW3" s="18"/>
      <c r="WFX3" s="18"/>
      <c r="WFY3" s="18"/>
      <c r="WFZ3" s="18"/>
      <c r="WGA3" s="18"/>
      <c r="WGB3" s="18"/>
      <c r="WGC3" s="18"/>
      <c r="WGD3" s="18"/>
      <c r="WGE3" s="18"/>
      <c r="WGF3" s="18"/>
      <c r="WGG3" s="18"/>
      <c r="WGH3" s="18"/>
      <c r="WGI3" s="18"/>
      <c r="WGJ3" s="18"/>
      <c r="WGK3" s="18"/>
      <c r="WGL3" s="18"/>
      <c r="WGM3" s="18"/>
      <c r="WGN3" s="18"/>
      <c r="WGO3" s="18"/>
      <c r="WGP3" s="18"/>
      <c r="WGQ3" s="18"/>
      <c r="WGR3" s="18"/>
      <c r="WGS3" s="18"/>
      <c r="WGT3" s="18"/>
      <c r="WGU3" s="18"/>
      <c r="WGV3" s="18"/>
      <c r="WGW3" s="18"/>
      <c r="WGX3" s="18"/>
      <c r="WGY3" s="18"/>
      <c r="WGZ3" s="18"/>
      <c r="WHA3" s="18"/>
      <c r="WHB3" s="18"/>
      <c r="WHC3" s="18"/>
      <c r="WHD3" s="18"/>
      <c r="WHE3" s="18"/>
      <c r="WHF3" s="18"/>
      <c r="WHG3" s="18"/>
      <c r="WHH3" s="18"/>
      <c r="WHI3" s="18"/>
      <c r="WHJ3" s="18"/>
      <c r="WHK3" s="18"/>
      <c r="WHL3" s="18"/>
      <c r="WHM3" s="18"/>
      <c r="WHN3" s="18"/>
      <c r="WHO3" s="18"/>
      <c r="WHP3" s="18"/>
      <c r="WHQ3" s="18"/>
      <c r="WHR3" s="18"/>
      <c r="WHS3" s="18"/>
      <c r="WHT3" s="18"/>
      <c r="WHU3" s="18"/>
      <c r="WHV3" s="18"/>
      <c r="WHW3" s="18"/>
      <c r="WHX3" s="18"/>
      <c r="WHY3" s="18"/>
      <c r="WHZ3" s="18"/>
      <c r="WIA3" s="18"/>
      <c r="WIB3" s="18"/>
      <c r="WIC3" s="18"/>
      <c r="WID3" s="18"/>
      <c r="WIE3" s="18"/>
      <c r="WIF3" s="18"/>
      <c r="WIG3" s="18"/>
      <c r="WIH3" s="18"/>
      <c r="WII3" s="18"/>
      <c r="WIJ3" s="18"/>
      <c r="WIK3" s="18"/>
      <c r="WIL3" s="18"/>
      <c r="WIM3" s="18"/>
      <c r="WIN3" s="18"/>
      <c r="WIO3" s="18"/>
      <c r="WIP3" s="18"/>
      <c r="WIQ3" s="18"/>
      <c r="WIR3" s="18"/>
      <c r="WIS3" s="18"/>
      <c r="WIT3" s="18"/>
      <c r="WIU3" s="18"/>
      <c r="WIV3" s="18"/>
      <c r="WIW3" s="18"/>
      <c r="WIX3" s="18"/>
      <c r="WIY3" s="18"/>
      <c r="WIZ3" s="18"/>
      <c r="WJA3" s="18"/>
      <c r="WJB3" s="18"/>
      <c r="WJC3" s="18"/>
      <c r="WJD3" s="18"/>
      <c r="WJE3" s="18"/>
      <c r="WJF3" s="18"/>
      <c r="WJG3" s="18"/>
      <c r="WJH3" s="18"/>
      <c r="WJI3" s="18"/>
      <c r="WJJ3" s="18"/>
      <c r="WJK3" s="18"/>
      <c r="WJL3" s="18"/>
      <c r="WJM3" s="18"/>
      <c r="WJN3" s="18"/>
      <c r="WJO3" s="18"/>
      <c r="WJP3" s="18"/>
      <c r="WJQ3" s="18"/>
      <c r="WJR3" s="18"/>
      <c r="WJS3" s="18"/>
      <c r="WJT3" s="18"/>
      <c r="WJU3" s="18"/>
      <c r="WJV3" s="18"/>
      <c r="WJW3" s="18"/>
      <c r="WJX3" s="18"/>
      <c r="WJY3" s="18"/>
      <c r="WJZ3" s="18"/>
      <c r="WKA3" s="18"/>
      <c r="WKB3" s="18"/>
      <c r="WKC3" s="18"/>
      <c r="WKD3" s="18"/>
      <c r="WKE3" s="18"/>
      <c r="WKF3" s="18"/>
      <c r="WKG3" s="18"/>
      <c r="WKH3" s="18"/>
      <c r="WKI3" s="18"/>
      <c r="WKJ3" s="18"/>
      <c r="WKK3" s="18"/>
      <c r="WKL3" s="18"/>
      <c r="WKM3" s="18"/>
      <c r="WKN3" s="18"/>
      <c r="WKO3" s="18"/>
      <c r="WKP3" s="18"/>
      <c r="WKQ3" s="18"/>
      <c r="WKR3" s="18"/>
      <c r="WKS3" s="18"/>
      <c r="WKT3" s="18"/>
      <c r="WKU3" s="18"/>
      <c r="WKV3" s="18"/>
      <c r="WKW3" s="18"/>
      <c r="WKX3" s="18"/>
      <c r="WKY3" s="18"/>
      <c r="WKZ3" s="18"/>
      <c r="WLA3" s="18"/>
      <c r="WLB3" s="18"/>
      <c r="WLC3" s="18"/>
      <c r="WLD3" s="18"/>
      <c r="WLE3" s="18"/>
      <c r="WLF3" s="18"/>
      <c r="WLG3" s="18"/>
      <c r="WLH3" s="18"/>
      <c r="WLI3" s="18"/>
      <c r="WLJ3" s="18"/>
      <c r="WLK3" s="18"/>
      <c r="WLL3" s="18"/>
      <c r="WLM3" s="18"/>
      <c r="WLN3" s="18"/>
      <c r="WLO3" s="18"/>
      <c r="WLP3" s="18"/>
      <c r="WLQ3" s="18"/>
      <c r="WLR3" s="18"/>
      <c r="WLS3" s="18"/>
      <c r="WLT3" s="18"/>
      <c r="WLU3" s="18"/>
      <c r="WLV3" s="18"/>
      <c r="WLW3" s="18"/>
      <c r="WLX3" s="18"/>
      <c r="WLY3" s="18"/>
      <c r="WLZ3" s="18"/>
      <c r="WMA3" s="18"/>
      <c r="WMB3" s="18"/>
      <c r="WMC3" s="18"/>
      <c r="WMD3" s="18"/>
      <c r="WME3" s="18"/>
      <c r="WMF3" s="18"/>
      <c r="WMG3" s="18"/>
      <c r="WMH3" s="18"/>
      <c r="WMI3" s="18"/>
      <c r="WMJ3" s="18"/>
      <c r="WMK3" s="18"/>
      <c r="WML3" s="18"/>
      <c r="WMM3" s="18"/>
      <c r="WMN3" s="18"/>
      <c r="WMO3" s="18"/>
      <c r="WMP3" s="18"/>
      <c r="WMQ3" s="18"/>
      <c r="WMR3" s="18"/>
      <c r="WMS3" s="18"/>
      <c r="WMT3" s="18"/>
      <c r="WMU3" s="18"/>
      <c r="WMV3" s="18"/>
      <c r="WMW3" s="18"/>
      <c r="WMX3" s="18"/>
      <c r="WMY3" s="18"/>
      <c r="WMZ3" s="18"/>
      <c r="WNA3" s="18"/>
      <c r="WNB3" s="18"/>
      <c r="WNC3" s="18"/>
      <c r="WND3" s="18"/>
      <c r="WNE3" s="18"/>
      <c r="WNF3" s="18"/>
      <c r="WNG3" s="18"/>
      <c r="WNH3" s="18"/>
      <c r="WNI3" s="18"/>
      <c r="WNJ3" s="18"/>
      <c r="WNK3" s="18"/>
      <c r="WNL3" s="18"/>
      <c r="WNM3" s="18"/>
      <c r="WNN3" s="18"/>
      <c r="WNO3" s="18"/>
      <c r="WNP3" s="18"/>
      <c r="WNQ3" s="18"/>
      <c r="WNR3" s="18"/>
      <c r="WNS3" s="18"/>
      <c r="WNT3" s="18"/>
      <c r="WNU3" s="18"/>
      <c r="WNV3" s="18"/>
      <c r="WNW3" s="18"/>
      <c r="WNX3" s="18"/>
      <c r="WNY3" s="18"/>
      <c r="WNZ3" s="18"/>
      <c r="WOA3" s="18"/>
      <c r="WOB3" s="18"/>
      <c r="WOC3" s="18"/>
      <c r="WOD3" s="18"/>
      <c r="WOE3" s="18"/>
      <c r="WOF3" s="18"/>
      <c r="WOG3" s="18"/>
      <c r="WOH3" s="18"/>
      <c r="WOI3" s="18"/>
      <c r="WOJ3" s="18"/>
      <c r="WOK3" s="18"/>
      <c r="WOL3" s="18"/>
      <c r="WOM3" s="18"/>
      <c r="WON3" s="18"/>
      <c r="WOO3" s="18"/>
      <c r="WOP3" s="18"/>
      <c r="WOQ3" s="18"/>
      <c r="WOR3" s="18"/>
      <c r="WOS3" s="18"/>
      <c r="WOT3" s="18"/>
      <c r="WOU3" s="18"/>
      <c r="WOV3" s="18"/>
      <c r="WOW3" s="18"/>
      <c r="WOX3" s="18"/>
      <c r="WOY3" s="18"/>
      <c r="WOZ3" s="18"/>
      <c r="WPA3" s="18"/>
      <c r="WPB3" s="18"/>
      <c r="WPC3" s="18"/>
      <c r="WPD3" s="18"/>
      <c r="WPE3" s="18"/>
      <c r="WPF3" s="18"/>
      <c r="WPG3" s="18"/>
      <c r="WPH3" s="18"/>
      <c r="WPI3" s="18"/>
      <c r="WPJ3" s="18"/>
      <c r="WPK3" s="18"/>
      <c r="WPL3" s="18"/>
      <c r="WPM3" s="18"/>
      <c r="WPN3" s="18"/>
      <c r="WPO3" s="18"/>
      <c r="WPP3" s="18"/>
      <c r="WPQ3" s="18"/>
      <c r="WPR3" s="18"/>
      <c r="WPS3" s="18"/>
      <c r="WPT3" s="18"/>
      <c r="WPU3" s="18"/>
      <c r="WPV3" s="18"/>
      <c r="WPW3" s="18"/>
      <c r="WPX3" s="18"/>
      <c r="WPY3" s="18"/>
      <c r="WPZ3" s="18"/>
      <c r="WQA3" s="18"/>
      <c r="WQB3" s="18"/>
      <c r="WQC3" s="18"/>
      <c r="WQD3" s="18"/>
      <c r="WQE3" s="18"/>
      <c r="WQF3" s="18"/>
      <c r="WQG3" s="18"/>
      <c r="WQH3" s="18"/>
      <c r="WQI3" s="18"/>
      <c r="WQJ3" s="18"/>
      <c r="WQK3" s="18"/>
      <c r="WQL3" s="18"/>
      <c r="WQM3" s="18"/>
      <c r="WQN3" s="18"/>
      <c r="WQO3" s="18"/>
      <c r="WQP3" s="18"/>
      <c r="WQQ3" s="18"/>
      <c r="WQR3" s="18"/>
      <c r="WQS3" s="18"/>
      <c r="WQT3" s="18"/>
      <c r="WQU3" s="18"/>
      <c r="WQV3" s="18"/>
      <c r="WQW3" s="18"/>
      <c r="WQX3" s="18"/>
      <c r="WQY3" s="18"/>
      <c r="WQZ3" s="18"/>
      <c r="WRA3" s="18"/>
      <c r="WRB3" s="18"/>
      <c r="WRC3" s="18"/>
      <c r="WRD3" s="18"/>
      <c r="WRE3" s="18"/>
      <c r="WRF3" s="18"/>
      <c r="WRG3" s="18"/>
      <c r="WRH3" s="18"/>
      <c r="WRI3" s="18"/>
      <c r="WRJ3" s="18"/>
      <c r="WRK3" s="18"/>
      <c r="WRL3" s="18"/>
      <c r="WRM3" s="18"/>
      <c r="WRN3" s="18"/>
      <c r="WRO3" s="18"/>
      <c r="WRP3" s="18"/>
      <c r="WRQ3" s="18"/>
      <c r="WRR3" s="18"/>
      <c r="WRS3" s="18"/>
      <c r="WRT3" s="18"/>
      <c r="WRU3" s="18"/>
      <c r="WRV3" s="18"/>
      <c r="WRW3" s="18"/>
      <c r="WRX3" s="18"/>
      <c r="WRY3" s="18"/>
      <c r="WRZ3" s="18"/>
      <c r="WSA3" s="18"/>
      <c r="WSB3" s="18"/>
      <c r="WSC3" s="18"/>
      <c r="WSD3" s="18"/>
      <c r="WSE3" s="18"/>
      <c r="WSF3" s="18"/>
      <c r="WSG3" s="18"/>
      <c r="WSH3" s="18"/>
      <c r="WSI3" s="18"/>
      <c r="WSJ3" s="18"/>
      <c r="WSK3" s="18"/>
      <c r="WSL3" s="18"/>
      <c r="WSM3" s="18"/>
      <c r="WSN3" s="18"/>
      <c r="WSO3" s="18"/>
      <c r="WSP3" s="18"/>
      <c r="WSQ3" s="18"/>
      <c r="WSR3" s="18"/>
      <c r="WSS3" s="18"/>
      <c r="WST3" s="18"/>
      <c r="WSU3" s="18"/>
      <c r="WSV3" s="18"/>
      <c r="WSW3" s="18"/>
      <c r="WSX3" s="18"/>
      <c r="WSY3" s="18"/>
      <c r="WSZ3" s="18"/>
      <c r="WTA3" s="18"/>
      <c r="WTB3" s="18"/>
      <c r="WTC3" s="18"/>
      <c r="WTD3" s="18"/>
      <c r="WTE3" s="18"/>
      <c r="WTF3" s="18"/>
      <c r="WTG3" s="18"/>
      <c r="WTH3" s="18"/>
      <c r="WTI3" s="18"/>
      <c r="WTJ3" s="18"/>
      <c r="WTK3" s="18"/>
      <c r="WTL3" s="18"/>
      <c r="WTM3" s="18"/>
      <c r="WTN3" s="18"/>
      <c r="WTO3" s="18"/>
      <c r="WTP3" s="18"/>
      <c r="WTQ3" s="18"/>
      <c r="WTR3" s="18"/>
      <c r="WTS3" s="18"/>
      <c r="WTT3" s="18"/>
      <c r="WTU3" s="18"/>
      <c r="WTV3" s="18"/>
      <c r="WTW3" s="18"/>
      <c r="WTX3" s="18"/>
      <c r="WTY3" s="18"/>
      <c r="WTZ3" s="18"/>
      <c r="WUA3" s="18"/>
      <c r="WUB3" s="18"/>
      <c r="WUC3" s="18"/>
      <c r="WUD3" s="18"/>
      <c r="WUE3" s="18"/>
      <c r="WUF3" s="18"/>
      <c r="WUG3" s="18"/>
      <c r="WUH3" s="18"/>
      <c r="WUI3" s="18"/>
      <c r="WUJ3" s="18"/>
      <c r="WUK3" s="18"/>
      <c r="WUL3" s="18"/>
      <c r="WUM3" s="18"/>
      <c r="WUN3" s="18"/>
      <c r="WUO3" s="18"/>
      <c r="WUP3" s="18"/>
      <c r="WUQ3" s="18"/>
      <c r="WUR3" s="18"/>
      <c r="WUS3" s="18"/>
      <c r="WUT3" s="18"/>
      <c r="WUU3" s="18"/>
      <c r="WUV3" s="18"/>
      <c r="WUW3" s="18"/>
      <c r="WUX3" s="18"/>
      <c r="WUY3" s="18"/>
      <c r="WUZ3" s="18"/>
      <c r="WVA3" s="18"/>
      <c r="WVB3" s="18"/>
      <c r="WVC3" s="18"/>
      <c r="WVD3" s="18"/>
      <c r="WVE3" s="18"/>
      <c r="WVF3" s="18"/>
      <c r="WVG3" s="18"/>
      <c r="WVH3" s="18"/>
      <c r="WVI3" s="18"/>
      <c r="WVJ3" s="18"/>
      <c r="WVK3" s="18"/>
      <c r="WVL3" s="18"/>
      <c r="WVM3" s="18"/>
      <c r="WVN3" s="18"/>
      <c r="WVO3" s="18"/>
      <c r="WVP3" s="18"/>
      <c r="WVQ3" s="18"/>
      <c r="WVR3" s="18"/>
      <c r="WVS3" s="18"/>
      <c r="WVT3" s="18"/>
      <c r="WVU3" s="18"/>
      <c r="WVV3" s="18"/>
      <c r="WVW3" s="18"/>
      <c r="WVX3" s="18"/>
      <c r="WVY3" s="18"/>
      <c r="WVZ3" s="18"/>
      <c r="WWA3" s="18"/>
      <c r="WWB3" s="18"/>
      <c r="WWC3" s="18"/>
      <c r="WWD3" s="18"/>
      <c r="WWE3" s="18"/>
      <c r="WWF3" s="18"/>
      <c r="WWG3" s="18"/>
      <c r="WWH3" s="18"/>
      <c r="WWI3" s="18"/>
      <c r="WWJ3" s="18"/>
      <c r="WWK3" s="18"/>
      <c r="WWL3" s="18"/>
      <c r="WWM3" s="18"/>
      <c r="WWN3" s="18"/>
      <c r="WWO3" s="18"/>
      <c r="WWP3" s="18"/>
      <c r="WWQ3" s="18"/>
      <c r="WWR3" s="18"/>
      <c r="WWS3" s="18"/>
      <c r="WWT3" s="18"/>
      <c r="WWU3" s="18"/>
      <c r="WWV3" s="18"/>
      <c r="WWW3" s="18"/>
      <c r="WWX3" s="18"/>
      <c r="WWY3" s="18"/>
      <c r="WWZ3" s="18"/>
      <c r="WXA3" s="18"/>
      <c r="WXB3" s="18"/>
      <c r="WXC3" s="18"/>
      <c r="WXD3" s="18"/>
      <c r="WXE3" s="18"/>
      <c r="WXF3" s="18"/>
      <c r="WXG3" s="18"/>
      <c r="WXH3" s="18"/>
      <c r="WXI3" s="18"/>
      <c r="WXJ3" s="18"/>
      <c r="WXK3" s="18"/>
      <c r="WXL3" s="18"/>
      <c r="WXM3" s="18"/>
      <c r="WXN3" s="18"/>
      <c r="WXO3" s="18"/>
      <c r="WXP3" s="18"/>
      <c r="WXQ3" s="18"/>
      <c r="WXR3" s="18"/>
      <c r="WXS3" s="18"/>
      <c r="WXT3" s="18"/>
      <c r="WXU3" s="18"/>
      <c r="WXV3" s="18"/>
      <c r="WXW3" s="18"/>
      <c r="WXX3" s="18"/>
      <c r="WXY3" s="18"/>
      <c r="WXZ3" s="18"/>
      <c r="WYA3" s="18"/>
      <c r="WYB3" s="18"/>
      <c r="WYC3" s="18"/>
      <c r="WYD3" s="18"/>
      <c r="WYE3" s="18"/>
      <c r="WYF3" s="18"/>
      <c r="WYG3" s="18"/>
      <c r="WYH3" s="18"/>
      <c r="WYI3" s="18"/>
      <c r="WYJ3" s="18"/>
      <c r="WYK3" s="18"/>
      <c r="WYL3" s="18"/>
      <c r="WYM3" s="18"/>
      <c r="WYN3" s="18"/>
      <c r="WYO3" s="18"/>
      <c r="WYP3" s="18"/>
      <c r="WYQ3" s="18"/>
      <c r="WYR3" s="18"/>
      <c r="WYS3" s="18"/>
      <c r="WYT3" s="18"/>
      <c r="WYU3" s="18"/>
      <c r="WYV3" s="18"/>
      <c r="WYW3" s="18"/>
      <c r="WYX3" s="18"/>
      <c r="WYY3" s="18"/>
      <c r="WYZ3" s="18"/>
      <c r="WZA3" s="18"/>
      <c r="WZB3" s="18"/>
      <c r="WZC3" s="18"/>
      <c r="WZD3" s="18"/>
      <c r="WZE3" s="18"/>
      <c r="WZF3" s="18"/>
      <c r="WZG3" s="18"/>
      <c r="WZH3" s="18"/>
      <c r="WZI3" s="18"/>
      <c r="WZJ3" s="18"/>
      <c r="WZK3" s="18"/>
      <c r="WZL3" s="18"/>
      <c r="WZM3" s="18"/>
      <c r="WZN3" s="18"/>
      <c r="WZO3" s="18"/>
      <c r="WZP3" s="18"/>
      <c r="WZQ3" s="18"/>
      <c r="WZR3" s="18"/>
      <c r="WZS3" s="18"/>
      <c r="WZT3" s="18"/>
      <c r="WZU3" s="18"/>
      <c r="WZV3" s="18"/>
      <c r="WZW3" s="18"/>
      <c r="WZX3" s="18"/>
      <c r="WZY3" s="18"/>
      <c r="WZZ3" s="18"/>
      <c r="XAA3" s="18"/>
      <c r="XAB3" s="18"/>
      <c r="XAC3" s="18"/>
      <c r="XAD3" s="18"/>
      <c r="XAE3" s="18"/>
      <c r="XAF3" s="18"/>
      <c r="XAG3" s="18"/>
      <c r="XAH3" s="18"/>
      <c r="XAI3" s="18"/>
      <c r="XAJ3" s="18"/>
      <c r="XAK3" s="18"/>
      <c r="XAL3" s="18"/>
      <c r="XAM3" s="18"/>
      <c r="XAN3" s="18"/>
      <c r="XAO3" s="18"/>
      <c r="XAP3" s="18"/>
      <c r="XAQ3" s="18"/>
      <c r="XAR3" s="18"/>
      <c r="XAS3" s="18"/>
      <c r="XAT3" s="18"/>
      <c r="XAU3" s="18"/>
      <c r="XAV3" s="18"/>
      <c r="XAW3" s="18"/>
      <c r="XAX3" s="18"/>
      <c r="XAY3" s="18"/>
      <c r="XAZ3" s="18"/>
      <c r="XBA3" s="18"/>
      <c r="XBB3" s="18"/>
      <c r="XBC3" s="18"/>
      <c r="XBD3" s="18"/>
      <c r="XBE3" s="18"/>
      <c r="XBF3" s="18"/>
      <c r="XBG3" s="18"/>
      <c r="XBH3" s="18"/>
      <c r="XBI3" s="18"/>
      <c r="XBJ3" s="18"/>
      <c r="XBK3" s="18"/>
      <c r="XBL3" s="18"/>
      <c r="XBM3" s="18"/>
      <c r="XBN3" s="18"/>
      <c r="XBO3" s="18"/>
      <c r="XBP3" s="18"/>
      <c r="XBQ3" s="18"/>
      <c r="XBR3" s="18"/>
      <c r="XBS3" s="18"/>
      <c r="XBT3" s="18"/>
      <c r="XBU3" s="18"/>
      <c r="XBV3" s="18"/>
      <c r="XBW3" s="18"/>
      <c r="XBX3" s="18"/>
      <c r="XBY3" s="18"/>
      <c r="XBZ3" s="18"/>
      <c r="XCA3" s="18"/>
      <c r="XCB3" s="18"/>
      <c r="XCC3" s="18"/>
      <c r="XCD3" s="18"/>
      <c r="XCE3" s="18"/>
      <c r="XCF3" s="18"/>
      <c r="XCG3" s="18"/>
      <c r="XCH3" s="18"/>
      <c r="XCI3" s="18"/>
      <c r="XCJ3" s="18"/>
      <c r="XCK3" s="18"/>
      <c r="XCL3" s="18"/>
      <c r="XCM3" s="18"/>
      <c r="XCN3" s="18"/>
      <c r="XCO3" s="18"/>
      <c r="XCP3" s="18"/>
      <c r="XCQ3" s="18"/>
      <c r="XCR3" s="18"/>
      <c r="XCS3" s="18"/>
      <c r="XCT3" s="18"/>
      <c r="XCU3" s="18"/>
      <c r="XCV3" s="18"/>
      <c r="XCW3" s="18"/>
      <c r="XCX3" s="18"/>
      <c r="XCY3" s="18"/>
      <c r="XCZ3" s="18"/>
      <c r="XDA3" s="18"/>
      <c r="XDB3" s="18"/>
      <c r="XDC3" s="18"/>
      <c r="XDD3" s="18"/>
      <c r="XDE3" s="18"/>
      <c r="XDF3" s="18"/>
      <c r="XDG3" s="18"/>
      <c r="XDH3" s="18"/>
      <c r="XDI3" s="18"/>
      <c r="XDJ3" s="18"/>
      <c r="XDK3" s="18"/>
      <c r="XDL3" s="18"/>
      <c r="XDM3" s="18"/>
      <c r="XDN3" s="18"/>
      <c r="XDO3" s="18"/>
      <c r="XDP3" s="18"/>
      <c r="XDQ3" s="18"/>
      <c r="XDR3" s="18"/>
      <c r="XDS3" s="18"/>
      <c r="XDT3" s="18"/>
      <c r="XDU3" s="18"/>
      <c r="XDV3" s="18"/>
      <c r="XDW3" s="18"/>
      <c r="XDX3" s="18"/>
      <c r="XDY3" s="18"/>
      <c r="XDZ3" s="18"/>
      <c r="XEA3" s="18"/>
      <c r="XEB3" s="18"/>
      <c r="XEC3" s="18"/>
      <c r="XED3" s="18"/>
      <c r="XEE3" s="18"/>
      <c r="XEF3" s="18"/>
      <c r="XEG3" s="18"/>
      <c r="XEH3" s="18"/>
      <c r="XEI3" s="18"/>
      <c r="XEJ3" s="18"/>
      <c r="XEK3" s="18"/>
      <c r="XEL3" s="18"/>
      <c r="XEM3" s="18"/>
      <c r="XEN3" s="18"/>
      <c r="XEO3" s="18"/>
      <c r="XEP3" s="18"/>
      <c r="XEQ3" s="18"/>
      <c r="XER3" s="18"/>
      <c r="XES3" s="18"/>
      <c r="XET3" s="18"/>
      <c r="XEU3" s="18"/>
      <c r="XEV3" s="18"/>
      <c r="XEW3" s="18"/>
      <c r="XEX3" s="18"/>
      <c r="XEY3" s="18"/>
      <c r="XEZ3" s="18"/>
      <c r="XFA3" s="18"/>
      <c r="XFB3" s="18"/>
      <c r="XFC3" s="18"/>
    </row>
    <row r="4" spans="1:16383" ht="27.75" customHeight="1" x14ac:dyDescent="0.3">
      <c r="A4" s="16"/>
      <c r="B4" s="16"/>
      <c r="C4" s="3" t="s">
        <v>3</v>
      </c>
      <c r="D4" s="3"/>
      <c r="E4" s="19"/>
      <c r="F4" s="20"/>
      <c r="G4" s="20"/>
      <c r="H4" s="20"/>
      <c r="I4" s="20"/>
      <c r="J4" s="20"/>
      <c r="K4" s="20"/>
      <c r="L4" s="20"/>
      <c r="R4" s="16"/>
      <c r="S4" s="16"/>
      <c r="T4" s="16"/>
      <c r="AK4" s="145"/>
      <c r="AL4" s="145"/>
      <c r="AM4" s="145"/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145"/>
      <c r="AY4" s="145"/>
      <c r="AZ4" s="145"/>
      <c r="BA4" s="145"/>
      <c r="BB4" s="145"/>
      <c r="BC4" s="145"/>
      <c r="BD4" s="145"/>
      <c r="BE4" s="145"/>
      <c r="BF4" s="145"/>
      <c r="BG4" s="145"/>
      <c r="BH4" s="145"/>
      <c r="BI4" s="145"/>
      <c r="BJ4" s="145"/>
      <c r="BK4" s="145"/>
      <c r="BL4" s="145"/>
      <c r="BM4" s="145"/>
      <c r="BN4" s="145"/>
      <c r="BO4" s="145"/>
      <c r="BP4" s="145"/>
      <c r="BQ4" s="145"/>
      <c r="BR4" s="145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  <c r="WUO4" s="18"/>
      <c r="WUP4" s="18"/>
      <c r="WUQ4" s="18"/>
      <c r="WUR4" s="18"/>
      <c r="WUS4" s="18"/>
      <c r="WUT4" s="18"/>
      <c r="WUU4" s="18"/>
      <c r="WUV4" s="18"/>
      <c r="WUW4" s="18"/>
      <c r="WUX4" s="18"/>
      <c r="WUY4" s="18"/>
      <c r="WUZ4" s="18"/>
      <c r="WVA4" s="18"/>
      <c r="WVB4" s="18"/>
      <c r="WVC4" s="18"/>
      <c r="WVD4" s="18"/>
      <c r="WVE4" s="18"/>
      <c r="WVF4" s="18"/>
      <c r="WVG4" s="18"/>
      <c r="WVH4" s="18"/>
      <c r="WVI4" s="18"/>
      <c r="WVJ4" s="18"/>
      <c r="WVK4" s="18"/>
      <c r="WVL4" s="18"/>
      <c r="WVM4" s="18"/>
      <c r="WVN4" s="18"/>
      <c r="WVO4" s="18"/>
      <c r="WVP4" s="18"/>
      <c r="WVQ4" s="18"/>
      <c r="WVR4" s="18"/>
      <c r="WVS4" s="18"/>
      <c r="WVT4" s="18"/>
      <c r="WVU4" s="18"/>
      <c r="WVV4" s="18"/>
      <c r="WVW4" s="18"/>
      <c r="WVX4" s="18"/>
      <c r="WVY4" s="18"/>
      <c r="WVZ4" s="18"/>
      <c r="WWA4" s="18"/>
      <c r="WWB4" s="18"/>
      <c r="WWC4" s="18"/>
      <c r="WWD4" s="18"/>
      <c r="WWE4" s="18"/>
      <c r="WWF4" s="18"/>
      <c r="WWG4" s="18"/>
      <c r="WWH4" s="18"/>
      <c r="WWI4" s="18"/>
      <c r="WWJ4" s="18"/>
      <c r="WWK4" s="18"/>
      <c r="WWL4" s="18"/>
      <c r="WWM4" s="18"/>
      <c r="WWN4" s="18"/>
      <c r="WWO4" s="18"/>
      <c r="WWP4" s="18"/>
      <c r="WWQ4" s="18"/>
      <c r="WWR4" s="18"/>
      <c r="WWS4" s="18"/>
      <c r="WWT4" s="18"/>
      <c r="WWU4" s="18"/>
      <c r="WWV4" s="18"/>
      <c r="WWW4" s="18"/>
      <c r="WWX4" s="18"/>
      <c r="WWY4" s="18"/>
      <c r="WWZ4" s="18"/>
      <c r="WXA4" s="18"/>
      <c r="WXB4" s="18"/>
      <c r="WXC4" s="18"/>
      <c r="WXD4" s="18"/>
      <c r="WXE4" s="18"/>
      <c r="WXF4" s="18"/>
      <c r="WXG4" s="18"/>
      <c r="WXH4" s="18"/>
      <c r="WXI4" s="18"/>
      <c r="WXJ4" s="18"/>
      <c r="WXK4" s="18"/>
      <c r="WXL4" s="18"/>
      <c r="WXM4" s="18"/>
      <c r="WXN4" s="18"/>
      <c r="WXO4" s="18"/>
      <c r="WXP4" s="18"/>
      <c r="WXQ4" s="18"/>
      <c r="WXR4" s="18"/>
      <c r="WXS4" s="18"/>
      <c r="WXT4" s="18"/>
      <c r="WXU4" s="18"/>
      <c r="WXV4" s="18"/>
      <c r="WXW4" s="18"/>
      <c r="WXX4" s="18"/>
      <c r="WXY4" s="18"/>
      <c r="WXZ4" s="18"/>
      <c r="WYA4" s="18"/>
      <c r="WYB4" s="18"/>
      <c r="WYC4" s="18"/>
      <c r="WYD4" s="18"/>
      <c r="WYE4" s="18"/>
      <c r="WYF4" s="18"/>
      <c r="WYG4" s="18"/>
      <c r="WYH4" s="18"/>
      <c r="WYI4" s="18"/>
      <c r="WYJ4" s="18"/>
      <c r="WYK4" s="18"/>
      <c r="WYL4" s="18"/>
      <c r="WYM4" s="18"/>
      <c r="WYN4" s="18"/>
      <c r="WYO4" s="18"/>
      <c r="WYP4" s="18"/>
      <c r="WYQ4" s="18"/>
      <c r="WYR4" s="18"/>
      <c r="WYS4" s="18"/>
      <c r="WYT4" s="18"/>
      <c r="WYU4" s="18"/>
      <c r="WYV4" s="18"/>
      <c r="WYW4" s="18"/>
      <c r="WYX4" s="18"/>
      <c r="WYY4" s="18"/>
      <c r="WYZ4" s="18"/>
      <c r="WZA4" s="18"/>
      <c r="WZB4" s="18"/>
      <c r="WZC4" s="18"/>
      <c r="WZD4" s="18"/>
      <c r="WZE4" s="18"/>
      <c r="WZF4" s="18"/>
      <c r="WZG4" s="18"/>
      <c r="WZH4" s="18"/>
      <c r="WZI4" s="18"/>
      <c r="WZJ4" s="18"/>
      <c r="WZK4" s="18"/>
      <c r="WZL4" s="18"/>
      <c r="WZM4" s="18"/>
      <c r="WZN4" s="18"/>
      <c r="WZO4" s="18"/>
      <c r="WZP4" s="18"/>
      <c r="WZQ4" s="18"/>
      <c r="WZR4" s="18"/>
      <c r="WZS4" s="18"/>
      <c r="WZT4" s="18"/>
      <c r="WZU4" s="18"/>
      <c r="WZV4" s="18"/>
      <c r="WZW4" s="18"/>
      <c r="WZX4" s="18"/>
      <c r="WZY4" s="18"/>
      <c r="WZZ4" s="18"/>
      <c r="XAA4" s="18"/>
      <c r="XAB4" s="18"/>
      <c r="XAC4" s="18"/>
      <c r="XAD4" s="18"/>
      <c r="XAE4" s="18"/>
      <c r="XAF4" s="18"/>
      <c r="XAG4" s="18"/>
      <c r="XAH4" s="18"/>
      <c r="XAI4" s="18"/>
      <c r="XAJ4" s="18"/>
      <c r="XAK4" s="18"/>
      <c r="XAL4" s="18"/>
      <c r="XAM4" s="18"/>
      <c r="XAN4" s="18"/>
      <c r="XAO4" s="18"/>
      <c r="XAP4" s="18"/>
      <c r="XAQ4" s="18"/>
      <c r="XAR4" s="18"/>
      <c r="XAS4" s="18"/>
      <c r="XAT4" s="18"/>
      <c r="XAU4" s="18"/>
      <c r="XAV4" s="18"/>
      <c r="XAW4" s="18"/>
      <c r="XAX4" s="18"/>
      <c r="XAY4" s="18"/>
      <c r="XAZ4" s="18"/>
      <c r="XBA4" s="18"/>
      <c r="XBB4" s="18"/>
      <c r="XBC4" s="18"/>
      <c r="XBD4" s="18"/>
      <c r="XBE4" s="18"/>
      <c r="XBF4" s="18"/>
      <c r="XBG4" s="18"/>
      <c r="XBH4" s="18"/>
      <c r="XBI4" s="18"/>
      <c r="XBJ4" s="18"/>
      <c r="XBK4" s="18"/>
      <c r="XBL4" s="18"/>
      <c r="XBM4" s="18"/>
      <c r="XBN4" s="18"/>
      <c r="XBO4" s="18"/>
      <c r="XBP4" s="18"/>
      <c r="XBQ4" s="18"/>
      <c r="XBR4" s="18"/>
      <c r="XBS4" s="18"/>
      <c r="XBT4" s="18"/>
      <c r="XBU4" s="18"/>
      <c r="XBV4" s="18"/>
      <c r="XBW4" s="18"/>
      <c r="XBX4" s="18"/>
      <c r="XBY4" s="18"/>
      <c r="XBZ4" s="18"/>
      <c r="XCA4" s="18"/>
      <c r="XCB4" s="18"/>
      <c r="XCC4" s="18"/>
      <c r="XCD4" s="18"/>
      <c r="XCE4" s="18"/>
      <c r="XCF4" s="18"/>
      <c r="XCG4" s="18"/>
      <c r="XCH4" s="18"/>
      <c r="XCI4" s="18"/>
      <c r="XCJ4" s="18"/>
      <c r="XCK4" s="18"/>
      <c r="XCL4" s="18"/>
      <c r="XCM4" s="18"/>
      <c r="XCN4" s="18"/>
      <c r="XCO4" s="18"/>
      <c r="XCP4" s="18"/>
      <c r="XCQ4" s="18"/>
      <c r="XCR4" s="18"/>
      <c r="XCS4" s="18"/>
      <c r="XCT4" s="18"/>
      <c r="XCU4" s="18"/>
      <c r="XCV4" s="18"/>
      <c r="XCW4" s="18"/>
      <c r="XCX4" s="18"/>
      <c r="XCY4" s="18"/>
      <c r="XCZ4" s="18"/>
      <c r="XDA4" s="18"/>
      <c r="XDB4" s="18"/>
      <c r="XDC4" s="18"/>
      <c r="XDD4" s="18"/>
      <c r="XDE4" s="18"/>
      <c r="XDF4" s="18"/>
      <c r="XDG4" s="18"/>
      <c r="XDH4" s="18"/>
      <c r="XDI4" s="18"/>
      <c r="XDJ4" s="18"/>
      <c r="XDK4" s="18"/>
      <c r="XDL4" s="18"/>
      <c r="XDM4" s="18"/>
      <c r="XDN4" s="18"/>
      <c r="XDO4" s="18"/>
      <c r="XDP4" s="18"/>
      <c r="XDQ4" s="18"/>
      <c r="XDR4" s="18"/>
      <c r="XDS4" s="18"/>
      <c r="XDT4" s="18"/>
      <c r="XDU4" s="18"/>
      <c r="XDV4" s="18"/>
      <c r="XDW4" s="18"/>
      <c r="XDX4" s="18"/>
      <c r="XDY4" s="18"/>
      <c r="XDZ4" s="18"/>
      <c r="XEA4" s="18"/>
      <c r="XEB4" s="18"/>
      <c r="XEC4" s="18"/>
      <c r="XED4" s="18"/>
      <c r="XEE4" s="18"/>
      <c r="XEF4" s="18"/>
      <c r="XEG4" s="18"/>
      <c r="XEH4" s="18"/>
      <c r="XEI4" s="18"/>
      <c r="XEJ4" s="18"/>
      <c r="XEK4" s="18"/>
      <c r="XEL4" s="18"/>
      <c r="XEM4" s="18"/>
      <c r="XEN4" s="18"/>
      <c r="XEO4" s="18"/>
      <c r="XEP4" s="18"/>
      <c r="XEQ4" s="18"/>
      <c r="XER4" s="18"/>
      <c r="XES4" s="18"/>
      <c r="XET4" s="18"/>
      <c r="XEU4" s="18"/>
      <c r="XEV4" s="18"/>
      <c r="XEW4" s="18"/>
      <c r="XEX4" s="18"/>
      <c r="XEY4" s="18"/>
      <c r="XEZ4" s="18"/>
      <c r="XFA4" s="18"/>
      <c r="XFB4" s="18"/>
      <c r="XFC4" s="18"/>
    </row>
    <row r="5" spans="1:16383" ht="27.75" customHeight="1" x14ac:dyDescent="0.3">
      <c r="A5" s="16"/>
      <c r="B5" s="16"/>
      <c r="C5" s="4" t="s">
        <v>142</v>
      </c>
      <c r="D5" s="4"/>
      <c r="E5" s="21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  <c r="WUO5" s="18"/>
      <c r="WUP5" s="18"/>
      <c r="WUQ5" s="18"/>
      <c r="WUR5" s="18"/>
      <c r="WUS5" s="18"/>
      <c r="WUT5" s="18"/>
      <c r="WUU5" s="18"/>
      <c r="WUV5" s="18"/>
      <c r="WUW5" s="18"/>
      <c r="WUX5" s="18"/>
      <c r="WUY5" s="18"/>
      <c r="WUZ5" s="18"/>
      <c r="WVA5" s="18"/>
      <c r="WVB5" s="18"/>
      <c r="WVC5" s="18"/>
      <c r="WVD5" s="18"/>
      <c r="WVE5" s="18"/>
      <c r="WVF5" s="18"/>
      <c r="WVG5" s="18"/>
      <c r="WVH5" s="18"/>
      <c r="WVI5" s="18"/>
      <c r="WVJ5" s="18"/>
      <c r="WVK5" s="18"/>
      <c r="WVL5" s="18"/>
      <c r="WVM5" s="18"/>
      <c r="WVN5" s="18"/>
      <c r="WVO5" s="18"/>
      <c r="WVP5" s="18"/>
      <c r="WVQ5" s="18"/>
      <c r="WVR5" s="18"/>
      <c r="WVS5" s="18"/>
      <c r="WVT5" s="18"/>
      <c r="WVU5" s="18"/>
      <c r="WVV5" s="18"/>
      <c r="WVW5" s="18"/>
      <c r="WVX5" s="18"/>
      <c r="WVY5" s="18"/>
      <c r="WVZ5" s="18"/>
      <c r="WWA5" s="18"/>
      <c r="WWB5" s="18"/>
      <c r="WWC5" s="18"/>
      <c r="WWD5" s="18"/>
      <c r="WWE5" s="18"/>
      <c r="WWF5" s="18"/>
      <c r="WWG5" s="18"/>
      <c r="WWH5" s="18"/>
      <c r="WWI5" s="18"/>
      <c r="WWJ5" s="18"/>
      <c r="WWK5" s="18"/>
      <c r="WWL5" s="18"/>
      <c r="WWM5" s="18"/>
      <c r="WWN5" s="18"/>
      <c r="WWO5" s="18"/>
      <c r="WWP5" s="18"/>
      <c r="WWQ5" s="18"/>
      <c r="WWR5" s="18"/>
      <c r="WWS5" s="18"/>
      <c r="WWT5" s="18"/>
      <c r="WWU5" s="18"/>
      <c r="WWV5" s="18"/>
      <c r="WWW5" s="18"/>
      <c r="WWX5" s="18"/>
      <c r="WWY5" s="18"/>
      <c r="WWZ5" s="18"/>
      <c r="WXA5" s="18"/>
      <c r="WXB5" s="18"/>
      <c r="WXC5" s="18"/>
      <c r="WXD5" s="18"/>
      <c r="WXE5" s="18"/>
      <c r="WXF5" s="18"/>
      <c r="WXG5" s="18"/>
      <c r="WXH5" s="18"/>
      <c r="WXI5" s="18"/>
      <c r="WXJ5" s="18"/>
      <c r="WXK5" s="18"/>
      <c r="WXL5" s="18"/>
      <c r="WXM5" s="18"/>
      <c r="WXN5" s="18"/>
      <c r="WXO5" s="18"/>
      <c r="WXP5" s="18"/>
      <c r="WXQ5" s="18"/>
      <c r="WXR5" s="18"/>
      <c r="WXS5" s="18"/>
      <c r="WXT5" s="18"/>
      <c r="WXU5" s="18"/>
      <c r="WXV5" s="18"/>
      <c r="WXW5" s="18"/>
      <c r="WXX5" s="18"/>
      <c r="WXY5" s="18"/>
      <c r="WXZ5" s="18"/>
      <c r="WYA5" s="18"/>
      <c r="WYB5" s="18"/>
      <c r="WYC5" s="18"/>
      <c r="WYD5" s="18"/>
      <c r="WYE5" s="18"/>
      <c r="WYF5" s="18"/>
      <c r="WYG5" s="18"/>
      <c r="WYH5" s="18"/>
      <c r="WYI5" s="18"/>
      <c r="WYJ5" s="18"/>
      <c r="WYK5" s="18"/>
      <c r="WYL5" s="18"/>
      <c r="WYM5" s="18"/>
      <c r="WYN5" s="18"/>
      <c r="WYO5" s="18"/>
      <c r="WYP5" s="18"/>
      <c r="WYQ5" s="18"/>
      <c r="WYR5" s="18"/>
      <c r="WYS5" s="18"/>
      <c r="WYT5" s="18"/>
      <c r="WYU5" s="18"/>
      <c r="WYV5" s="18"/>
      <c r="WYW5" s="18"/>
      <c r="WYX5" s="18"/>
      <c r="WYY5" s="18"/>
      <c r="WYZ5" s="18"/>
      <c r="WZA5" s="18"/>
      <c r="WZB5" s="18"/>
      <c r="WZC5" s="18"/>
      <c r="WZD5" s="18"/>
      <c r="WZE5" s="18"/>
      <c r="WZF5" s="18"/>
      <c r="WZG5" s="18"/>
      <c r="WZH5" s="18"/>
      <c r="WZI5" s="18"/>
      <c r="WZJ5" s="18"/>
      <c r="WZK5" s="18"/>
      <c r="WZL5" s="18"/>
      <c r="WZM5" s="18"/>
      <c r="WZN5" s="18"/>
      <c r="WZO5" s="18"/>
      <c r="WZP5" s="18"/>
      <c r="WZQ5" s="18"/>
      <c r="WZR5" s="18"/>
      <c r="WZS5" s="18"/>
      <c r="WZT5" s="18"/>
      <c r="WZU5" s="18"/>
      <c r="WZV5" s="18"/>
      <c r="WZW5" s="18"/>
      <c r="WZX5" s="18"/>
      <c r="WZY5" s="18"/>
      <c r="WZZ5" s="18"/>
      <c r="XAA5" s="18"/>
      <c r="XAB5" s="18"/>
      <c r="XAC5" s="18"/>
      <c r="XAD5" s="18"/>
      <c r="XAE5" s="18"/>
      <c r="XAF5" s="18"/>
      <c r="XAG5" s="18"/>
      <c r="XAH5" s="18"/>
      <c r="XAI5" s="18"/>
      <c r="XAJ5" s="18"/>
      <c r="XAK5" s="18"/>
      <c r="XAL5" s="18"/>
      <c r="XAM5" s="18"/>
      <c r="XAN5" s="18"/>
      <c r="XAO5" s="18"/>
      <c r="XAP5" s="18"/>
      <c r="XAQ5" s="18"/>
      <c r="XAR5" s="18"/>
      <c r="XAS5" s="18"/>
      <c r="XAT5" s="18"/>
      <c r="XAU5" s="18"/>
      <c r="XAV5" s="18"/>
      <c r="XAW5" s="18"/>
      <c r="XAX5" s="18"/>
      <c r="XAY5" s="18"/>
      <c r="XAZ5" s="18"/>
      <c r="XBA5" s="18"/>
      <c r="XBB5" s="18"/>
      <c r="XBC5" s="18"/>
      <c r="XBD5" s="18"/>
      <c r="XBE5" s="18"/>
      <c r="XBF5" s="18"/>
      <c r="XBG5" s="18"/>
      <c r="XBH5" s="18"/>
      <c r="XBI5" s="18"/>
      <c r="XBJ5" s="18"/>
      <c r="XBK5" s="18"/>
      <c r="XBL5" s="18"/>
      <c r="XBM5" s="18"/>
      <c r="XBN5" s="18"/>
      <c r="XBO5" s="18"/>
      <c r="XBP5" s="18"/>
      <c r="XBQ5" s="18"/>
      <c r="XBR5" s="18"/>
      <c r="XBS5" s="18"/>
      <c r="XBT5" s="18"/>
      <c r="XBU5" s="18"/>
      <c r="XBV5" s="18"/>
      <c r="XBW5" s="18"/>
      <c r="XBX5" s="18"/>
      <c r="XBY5" s="18"/>
      <c r="XBZ5" s="18"/>
      <c r="XCA5" s="18"/>
      <c r="XCB5" s="18"/>
      <c r="XCC5" s="18"/>
      <c r="XCD5" s="18"/>
      <c r="XCE5" s="18"/>
      <c r="XCF5" s="18"/>
      <c r="XCG5" s="18"/>
      <c r="XCH5" s="18"/>
      <c r="XCI5" s="18"/>
      <c r="XCJ5" s="18"/>
      <c r="XCK5" s="18"/>
      <c r="XCL5" s="18"/>
      <c r="XCM5" s="18"/>
      <c r="XCN5" s="18"/>
      <c r="XCO5" s="18"/>
      <c r="XCP5" s="18"/>
      <c r="XCQ5" s="18"/>
      <c r="XCR5" s="18"/>
      <c r="XCS5" s="18"/>
      <c r="XCT5" s="18"/>
      <c r="XCU5" s="18"/>
      <c r="XCV5" s="18"/>
      <c r="XCW5" s="18"/>
      <c r="XCX5" s="18"/>
      <c r="XCY5" s="18"/>
      <c r="XCZ5" s="18"/>
      <c r="XDA5" s="18"/>
      <c r="XDB5" s="18"/>
      <c r="XDC5" s="18"/>
      <c r="XDD5" s="18"/>
      <c r="XDE5" s="18"/>
      <c r="XDF5" s="18"/>
      <c r="XDG5" s="18"/>
      <c r="XDH5" s="18"/>
      <c r="XDI5" s="18"/>
      <c r="XDJ5" s="18"/>
      <c r="XDK5" s="18"/>
      <c r="XDL5" s="18"/>
      <c r="XDM5" s="18"/>
      <c r="XDN5" s="18"/>
      <c r="XDO5" s="18"/>
      <c r="XDP5" s="18"/>
      <c r="XDQ5" s="18"/>
      <c r="XDR5" s="18"/>
      <c r="XDS5" s="18"/>
      <c r="XDT5" s="18"/>
      <c r="XDU5" s="18"/>
      <c r="XDV5" s="18"/>
      <c r="XDW5" s="18"/>
      <c r="XDX5" s="18"/>
      <c r="XDY5" s="18"/>
      <c r="XDZ5" s="18"/>
      <c r="XEA5" s="18"/>
      <c r="XEB5" s="18"/>
      <c r="XEC5" s="18"/>
      <c r="XED5" s="18"/>
      <c r="XEE5" s="18"/>
      <c r="XEF5" s="18"/>
      <c r="XEG5" s="18"/>
      <c r="XEH5" s="18"/>
      <c r="XEI5" s="18"/>
      <c r="XEJ5" s="18"/>
      <c r="XEK5" s="18"/>
      <c r="XEL5" s="18"/>
      <c r="XEM5" s="18"/>
      <c r="XEN5" s="18"/>
      <c r="XEO5" s="18"/>
      <c r="XEP5" s="18"/>
      <c r="XEQ5" s="18"/>
      <c r="XER5" s="18"/>
      <c r="XES5" s="18"/>
      <c r="XET5" s="18"/>
      <c r="XEU5" s="18"/>
      <c r="XEV5" s="18"/>
      <c r="XEW5" s="18"/>
      <c r="XEX5" s="18"/>
      <c r="XEY5" s="18"/>
      <c r="XEZ5" s="18"/>
      <c r="XFA5" s="18"/>
      <c r="XFB5" s="18"/>
      <c r="XFC5" s="18"/>
    </row>
    <row r="6" spans="1:16383" ht="51" customHeight="1" x14ac:dyDescent="0.5">
      <c r="A6" s="16"/>
      <c r="B6" s="16"/>
      <c r="C6" s="4"/>
      <c r="D6" s="4"/>
      <c r="E6" s="348" t="s">
        <v>141</v>
      </c>
      <c r="F6" s="348"/>
      <c r="G6" s="348"/>
      <c r="H6" s="348"/>
      <c r="I6" s="348"/>
      <c r="J6" s="348"/>
      <c r="K6" s="348"/>
      <c r="L6" s="348"/>
      <c r="M6" s="348"/>
      <c r="N6" s="348"/>
      <c r="O6" s="348"/>
      <c r="P6" s="348"/>
      <c r="Q6" s="348"/>
      <c r="R6" s="348"/>
      <c r="S6" s="348"/>
      <c r="T6" s="348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/>
      <c r="BL6" s="145"/>
      <c r="BM6" s="145"/>
      <c r="BN6" s="145"/>
      <c r="BO6" s="145"/>
      <c r="BP6" s="145"/>
      <c r="BQ6" s="145"/>
      <c r="BR6" s="145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  <c r="HQB6" s="18"/>
      <c r="HQC6" s="18"/>
      <c r="HQD6" s="18"/>
      <c r="HQE6" s="18"/>
      <c r="HQF6" s="18"/>
      <c r="HQG6" s="18"/>
      <c r="HQH6" s="18"/>
      <c r="HQI6" s="18"/>
      <c r="HQJ6" s="18"/>
      <c r="HQK6" s="18"/>
      <c r="HQL6" s="18"/>
      <c r="HQM6" s="18"/>
      <c r="HQN6" s="18"/>
      <c r="HQO6" s="18"/>
      <c r="HQP6" s="18"/>
      <c r="HQQ6" s="18"/>
      <c r="HQR6" s="18"/>
      <c r="HQS6" s="18"/>
      <c r="HQT6" s="18"/>
      <c r="HQU6" s="18"/>
      <c r="HQV6" s="18"/>
      <c r="HQW6" s="18"/>
      <c r="HQX6" s="18"/>
      <c r="HQY6" s="18"/>
      <c r="HQZ6" s="18"/>
      <c r="HRA6" s="18"/>
      <c r="HRB6" s="18"/>
      <c r="HRC6" s="18"/>
      <c r="HRD6" s="18"/>
      <c r="HRE6" s="18"/>
      <c r="HRF6" s="18"/>
      <c r="HRG6" s="18"/>
      <c r="HRH6" s="18"/>
      <c r="HRI6" s="18"/>
      <c r="HRJ6" s="18"/>
      <c r="HRK6" s="18"/>
      <c r="HRL6" s="18"/>
      <c r="HRM6" s="18"/>
      <c r="HRN6" s="18"/>
      <c r="HRO6" s="18"/>
      <c r="HRP6" s="18"/>
      <c r="HRQ6" s="18"/>
      <c r="HRR6" s="18"/>
      <c r="HRS6" s="18"/>
      <c r="HRT6" s="18"/>
      <c r="HRU6" s="18"/>
      <c r="HRV6" s="18"/>
      <c r="HRW6" s="18"/>
      <c r="HRX6" s="18"/>
      <c r="HRY6" s="18"/>
      <c r="HRZ6" s="18"/>
      <c r="HSA6" s="18"/>
      <c r="HSB6" s="18"/>
      <c r="HSC6" s="18"/>
      <c r="HSD6" s="18"/>
      <c r="HSE6" s="18"/>
      <c r="HSF6" s="18"/>
      <c r="HSG6" s="18"/>
      <c r="HSH6" s="18"/>
      <c r="HSI6" s="18"/>
      <c r="HSJ6" s="18"/>
      <c r="HSK6" s="18"/>
      <c r="HSL6" s="18"/>
      <c r="HSM6" s="18"/>
      <c r="HSN6" s="18"/>
      <c r="HSO6" s="18"/>
      <c r="HSP6" s="18"/>
      <c r="HSQ6" s="18"/>
      <c r="HSR6" s="18"/>
      <c r="HSS6" s="18"/>
      <c r="HST6" s="18"/>
      <c r="HSU6" s="18"/>
      <c r="HSV6" s="18"/>
      <c r="HSW6" s="18"/>
      <c r="HSX6" s="18"/>
      <c r="HSY6" s="18"/>
      <c r="HSZ6" s="18"/>
      <c r="HTA6" s="18"/>
      <c r="HTB6" s="18"/>
      <c r="HTC6" s="18"/>
      <c r="HTD6" s="18"/>
      <c r="HTE6" s="18"/>
      <c r="HTF6" s="18"/>
      <c r="HTG6" s="18"/>
      <c r="HTH6" s="18"/>
      <c r="HTI6" s="18"/>
      <c r="HTJ6" s="18"/>
      <c r="HTK6" s="18"/>
      <c r="HTL6" s="18"/>
      <c r="HTM6" s="18"/>
      <c r="HTN6" s="18"/>
      <c r="HTO6" s="18"/>
      <c r="HTP6" s="18"/>
      <c r="HTQ6" s="18"/>
      <c r="HTR6" s="18"/>
      <c r="HTS6" s="18"/>
      <c r="HTT6" s="18"/>
      <c r="HTU6" s="18"/>
      <c r="HTV6" s="18"/>
      <c r="HTW6" s="18"/>
      <c r="HTX6" s="18"/>
      <c r="HTY6" s="18"/>
      <c r="HTZ6" s="18"/>
      <c r="HUA6" s="18"/>
      <c r="HUB6" s="18"/>
      <c r="HUC6" s="18"/>
      <c r="HUD6" s="18"/>
      <c r="HUE6" s="18"/>
      <c r="HUF6" s="18"/>
      <c r="HUG6" s="18"/>
      <c r="HUH6" s="18"/>
      <c r="HUI6" s="18"/>
      <c r="HUJ6" s="18"/>
      <c r="HUK6" s="18"/>
      <c r="HUL6" s="18"/>
      <c r="HUM6" s="18"/>
      <c r="HUN6" s="18"/>
      <c r="HUO6" s="18"/>
      <c r="HUP6" s="18"/>
      <c r="HUQ6" s="18"/>
      <c r="HUR6" s="18"/>
      <c r="HUS6" s="18"/>
      <c r="HUT6" s="18"/>
      <c r="HUU6" s="18"/>
      <c r="HUV6" s="18"/>
      <c r="HUW6" s="18"/>
      <c r="HUX6" s="18"/>
      <c r="HUY6" s="18"/>
      <c r="HUZ6" s="18"/>
      <c r="HVA6" s="18"/>
      <c r="HVB6" s="18"/>
      <c r="HVC6" s="18"/>
      <c r="HVD6" s="18"/>
      <c r="HVE6" s="18"/>
      <c r="HVF6" s="18"/>
      <c r="HVG6" s="18"/>
      <c r="HVH6" s="18"/>
      <c r="HVI6" s="18"/>
      <c r="HVJ6" s="18"/>
      <c r="HVK6" s="18"/>
      <c r="HVL6" s="18"/>
      <c r="HVM6" s="18"/>
      <c r="HVN6" s="18"/>
      <c r="HVO6" s="18"/>
      <c r="HVP6" s="18"/>
      <c r="HVQ6" s="18"/>
      <c r="HVR6" s="18"/>
      <c r="HVS6" s="18"/>
      <c r="HVT6" s="18"/>
      <c r="HVU6" s="18"/>
      <c r="HVV6" s="18"/>
      <c r="HVW6" s="18"/>
      <c r="HVX6" s="18"/>
      <c r="HVY6" s="18"/>
      <c r="HVZ6" s="18"/>
      <c r="HWA6" s="18"/>
      <c r="HWB6" s="18"/>
      <c r="HWC6" s="18"/>
      <c r="HWD6" s="18"/>
      <c r="HWE6" s="18"/>
      <c r="HWF6" s="18"/>
      <c r="HWG6" s="18"/>
      <c r="HWH6" s="18"/>
      <c r="HWI6" s="18"/>
      <c r="HWJ6" s="18"/>
      <c r="HWK6" s="18"/>
      <c r="HWL6" s="18"/>
      <c r="HWM6" s="18"/>
      <c r="HWN6" s="18"/>
      <c r="HWO6" s="18"/>
      <c r="HWP6" s="18"/>
      <c r="HWQ6" s="18"/>
      <c r="HWR6" s="18"/>
      <c r="HWS6" s="18"/>
      <c r="HWT6" s="18"/>
      <c r="HWU6" s="18"/>
      <c r="HWV6" s="18"/>
      <c r="HWW6" s="18"/>
      <c r="HWX6" s="18"/>
      <c r="HWY6" s="18"/>
      <c r="HWZ6" s="18"/>
      <c r="HXA6" s="18"/>
      <c r="HXB6" s="18"/>
      <c r="HXC6" s="18"/>
      <c r="HXD6" s="18"/>
      <c r="HXE6" s="18"/>
      <c r="HXF6" s="18"/>
      <c r="HXG6" s="18"/>
      <c r="HXH6" s="18"/>
      <c r="HXI6" s="18"/>
      <c r="HXJ6" s="18"/>
      <c r="HXK6" s="18"/>
      <c r="HXL6" s="18"/>
      <c r="HXM6" s="18"/>
      <c r="HXN6" s="18"/>
      <c r="HXO6" s="18"/>
      <c r="HXP6" s="18"/>
      <c r="HXQ6" s="18"/>
      <c r="HXR6" s="18"/>
      <c r="HXS6" s="18"/>
      <c r="HXT6" s="18"/>
      <c r="HXU6" s="18"/>
      <c r="HXV6" s="18"/>
      <c r="HXW6" s="18"/>
      <c r="HXX6" s="18"/>
      <c r="HXY6" s="18"/>
      <c r="HXZ6" s="18"/>
      <c r="HYA6" s="18"/>
      <c r="HYB6" s="18"/>
      <c r="HYC6" s="18"/>
      <c r="HYD6" s="18"/>
      <c r="HYE6" s="18"/>
      <c r="HYF6" s="18"/>
      <c r="HYG6" s="18"/>
      <c r="HYH6" s="18"/>
      <c r="HYI6" s="18"/>
      <c r="HYJ6" s="18"/>
      <c r="HYK6" s="18"/>
      <c r="HYL6" s="18"/>
      <c r="HYM6" s="18"/>
      <c r="HYN6" s="18"/>
      <c r="HYO6" s="18"/>
      <c r="HYP6" s="18"/>
      <c r="HYQ6" s="18"/>
      <c r="HYR6" s="18"/>
      <c r="HYS6" s="18"/>
      <c r="HYT6" s="18"/>
      <c r="HYU6" s="18"/>
      <c r="HYV6" s="18"/>
      <c r="HYW6" s="18"/>
      <c r="HYX6" s="18"/>
      <c r="HYY6" s="18"/>
      <c r="HYZ6" s="18"/>
      <c r="HZA6" s="18"/>
      <c r="HZB6" s="18"/>
      <c r="HZC6" s="18"/>
      <c r="HZD6" s="18"/>
      <c r="HZE6" s="18"/>
      <c r="HZF6" s="18"/>
      <c r="HZG6" s="18"/>
      <c r="HZH6" s="18"/>
      <c r="HZI6" s="18"/>
      <c r="HZJ6" s="18"/>
      <c r="HZK6" s="18"/>
      <c r="HZL6" s="18"/>
      <c r="HZM6" s="18"/>
      <c r="HZN6" s="18"/>
      <c r="HZO6" s="18"/>
      <c r="HZP6" s="18"/>
      <c r="HZQ6" s="18"/>
      <c r="HZR6" s="18"/>
      <c r="HZS6" s="18"/>
      <c r="HZT6" s="18"/>
      <c r="HZU6" s="18"/>
      <c r="HZV6" s="18"/>
      <c r="HZW6" s="18"/>
      <c r="HZX6" s="18"/>
      <c r="HZY6" s="18"/>
      <c r="HZZ6" s="18"/>
      <c r="IAA6" s="18"/>
      <c r="IAB6" s="18"/>
      <c r="IAC6" s="18"/>
      <c r="IAD6" s="18"/>
      <c r="IAE6" s="18"/>
      <c r="IAF6" s="18"/>
      <c r="IAG6" s="18"/>
      <c r="IAH6" s="18"/>
      <c r="IAI6" s="18"/>
      <c r="IAJ6" s="18"/>
      <c r="IAK6" s="18"/>
      <c r="IAL6" s="18"/>
      <c r="IAM6" s="18"/>
      <c r="IAN6" s="18"/>
      <c r="IAO6" s="18"/>
      <c r="IAP6" s="18"/>
      <c r="IAQ6" s="18"/>
      <c r="IAR6" s="18"/>
      <c r="IAS6" s="18"/>
      <c r="IAT6" s="18"/>
      <c r="IAU6" s="18"/>
      <c r="IAV6" s="18"/>
      <c r="IAW6" s="18"/>
      <c r="IAX6" s="18"/>
      <c r="IAY6" s="18"/>
      <c r="IAZ6" s="18"/>
      <c r="IBA6" s="18"/>
      <c r="IBB6" s="18"/>
      <c r="IBC6" s="18"/>
      <c r="IBD6" s="18"/>
      <c r="IBE6" s="18"/>
      <c r="IBF6" s="18"/>
      <c r="IBG6" s="18"/>
      <c r="IBH6" s="18"/>
      <c r="IBI6" s="18"/>
      <c r="IBJ6" s="18"/>
      <c r="IBK6" s="18"/>
      <c r="IBL6" s="18"/>
      <c r="IBM6" s="18"/>
      <c r="IBN6" s="18"/>
      <c r="IBO6" s="18"/>
      <c r="IBP6" s="18"/>
      <c r="IBQ6" s="18"/>
      <c r="IBR6" s="18"/>
      <c r="IBS6" s="18"/>
      <c r="IBT6" s="18"/>
      <c r="IBU6" s="18"/>
      <c r="IBV6" s="18"/>
      <c r="IBW6" s="18"/>
      <c r="IBX6" s="18"/>
      <c r="IBY6" s="18"/>
      <c r="IBZ6" s="18"/>
      <c r="ICA6" s="18"/>
      <c r="ICB6" s="18"/>
      <c r="ICC6" s="18"/>
      <c r="ICD6" s="18"/>
      <c r="ICE6" s="18"/>
      <c r="ICF6" s="18"/>
      <c r="ICG6" s="18"/>
      <c r="ICH6" s="18"/>
      <c r="ICI6" s="18"/>
      <c r="ICJ6" s="18"/>
      <c r="ICK6" s="18"/>
      <c r="ICL6" s="18"/>
      <c r="ICM6" s="18"/>
      <c r="ICN6" s="18"/>
      <c r="ICO6" s="18"/>
      <c r="ICP6" s="18"/>
      <c r="ICQ6" s="18"/>
      <c r="ICR6" s="18"/>
      <c r="ICS6" s="18"/>
      <c r="ICT6" s="18"/>
      <c r="ICU6" s="18"/>
      <c r="ICV6" s="18"/>
      <c r="ICW6" s="18"/>
      <c r="ICX6" s="18"/>
      <c r="ICY6" s="18"/>
      <c r="ICZ6" s="18"/>
      <c r="IDA6" s="18"/>
      <c r="IDB6" s="18"/>
      <c r="IDC6" s="18"/>
      <c r="IDD6" s="18"/>
      <c r="IDE6" s="18"/>
      <c r="IDF6" s="18"/>
      <c r="IDG6" s="18"/>
      <c r="IDH6" s="18"/>
      <c r="IDI6" s="18"/>
      <c r="IDJ6" s="18"/>
      <c r="IDK6" s="18"/>
      <c r="IDL6" s="18"/>
      <c r="IDM6" s="18"/>
      <c r="IDN6" s="18"/>
      <c r="IDO6" s="18"/>
      <c r="IDP6" s="18"/>
      <c r="IDQ6" s="18"/>
      <c r="IDR6" s="18"/>
      <c r="IDS6" s="18"/>
      <c r="IDT6" s="18"/>
      <c r="IDU6" s="18"/>
      <c r="IDV6" s="18"/>
      <c r="IDW6" s="18"/>
      <c r="IDX6" s="18"/>
      <c r="IDY6" s="18"/>
      <c r="IDZ6" s="18"/>
      <c r="IEA6" s="18"/>
      <c r="IEB6" s="18"/>
      <c r="IEC6" s="18"/>
      <c r="IED6" s="18"/>
      <c r="IEE6" s="18"/>
      <c r="IEF6" s="18"/>
      <c r="IEG6" s="18"/>
      <c r="IEH6" s="18"/>
      <c r="IEI6" s="18"/>
      <c r="IEJ6" s="18"/>
      <c r="IEK6" s="18"/>
      <c r="IEL6" s="18"/>
      <c r="IEM6" s="18"/>
      <c r="IEN6" s="18"/>
      <c r="IEO6" s="18"/>
      <c r="IEP6" s="18"/>
      <c r="IEQ6" s="18"/>
      <c r="IER6" s="18"/>
      <c r="IES6" s="18"/>
      <c r="IET6" s="18"/>
      <c r="IEU6" s="18"/>
      <c r="IEV6" s="18"/>
      <c r="IEW6" s="18"/>
      <c r="IEX6" s="18"/>
      <c r="IEY6" s="18"/>
      <c r="IEZ6" s="18"/>
      <c r="IFA6" s="18"/>
      <c r="IFB6" s="18"/>
      <c r="IFC6" s="18"/>
      <c r="IFD6" s="18"/>
      <c r="IFE6" s="18"/>
      <c r="IFF6" s="18"/>
      <c r="IFG6" s="18"/>
      <c r="IFH6" s="18"/>
      <c r="IFI6" s="18"/>
      <c r="IFJ6" s="18"/>
      <c r="IFK6" s="18"/>
      <c r="IFL6" s="18"/>
      <c r="IFM6" s="18"/>
      <c r="IFN6" s="18"/>
      <c r="IFO6" s="18"/>
      <c r="IFP6" s="18"/>
      <c r="IFQ6" s="18"/>
      <c r="IFR6" s="18"/>
      <c r="IFS6" s="18"/>
      <c r="IFT6" s="18"/>
      <c r="IFU6" s="18"/>
      <c r="IFV6" s="18"/>
      <c r="IFW6" s="18"/>
      <c r="IFX6" s="18"/>
      <c r="IFY6" s="18"/>
      <c r="IFZ6" s="18"/>
      <c r="IGA6" s="18"/>
      <c r="IGB6" s="18"/>
      <c r="IGC6" s="18"/>
      <c r="IGD6" s="18"/>
      <c r="IGE6" s="18"/>
      <c r="IGF6" s="18"/>
      <c r="IGG6" s="18"/>
      <c r="IGH6" s="18"/>
      <c r="IGI6" s="18"/>
      <c r="IGJ6" s="18"/>
      <c r="IGK6" s="18"/>
      <c r="IGL6" s="18"/>
      <c r="IGM6" s="18"/>
      <c r="IGN6" s="18"/>
      <c r="IGO6" s="18"/>
      <c r="IGP6" s="18"/>
      <c r="IGQ6" s="18"/>
      <c r="IGR6" s="18"/>
      <c r="IGS6" s="18"/>
      <c r="IGT6" s="18"/>
      <c r="IGU6" s="18"/>
      <c r="IGV6" s="18"/>
      <c r="IGW6" s="18"/>
      <c r="IGX6" s="18"/>
      <c r="IGY6" s="18"/>
      <c r="IGZ6" s="18"/>
      <c r="IHA6" s="18"/>
      <c r="IHB6" s="18"/>
      <c r="IHC6" s="18"/>
      <c r="IHD6" s="18"/>
      <c r="IHE6" s="18"/>
      <c r="IHF6" s="18"/>
      <c r="IHG6" s="18"/>
      <c r="IHH6" s="18"/>
      <c r="IHI6" s="18"/>
      <c r="IHJ6" s="18"/>
      <c r="IHK6" s="18"/>
      <c r="IHL6" s="18"/>
      <c r="IHM6" s="18"/>
      <c r="IHN6" s="18"/>
      <c r="IHO6" s="18"/>
      <c r="IHP6" s="18"/>
      <c r="IHQ6" s="18"/>
      <c r="IHR6" s="18"/>
      <c r="IHS6" s="18"/>
      <c r="IHT6" s="18"/>
      <c r="IHU6" s="18"/>
      <c r="IHV6" s="18"/>
      <c r="IHW6" s="18"/>
      <c r="IHX6" s="18"/>
      <c r="IHY6" s="18"/>
      <c r="IHZ6" s="18"/>
      <c r="IIA6" s="18"/>
      <c r="IIB6" s="18"/>
      <c r="IIC6" s="18"/>
      <c r="IID6" s="18"/>
      <c r="IIE6" s="18"/>
      <c r="IIF6" s="18"/>
      <c r="IIG6" s="18"/>
      <c r="IIH6" s="18"/>
      <c r="III6" s="18"/>
      <c r="IIJ6" s="18"/>
      <c r="IIK6" s="18"/>
      <c r="IIL6" s="18"/>
      <c r="IIM6" s="18"/>
      <c r="IIN6" s="18"/>
      <c r="IIO6" s="18"/>
      <c r="IIP6" s="18"/>
      <c r="IIQ6" s="18"/>
      <c r="IIR6" s="18"/>
      <c r="IIS6" s="18"/>
      <c r="IIT6" s="18"/>
      <c r="IIU6" s="18"/>
      <c r="IIV6" s="18"/>
      <c r="IIW6" s="18"/>
      <c r="IIX6" s="18"/>
      <c r="IIY6" s="18"/>
      <c r="IIZ6" s="18"/>
      <c r="IJA6" s="18"/>
      <c r="IJB6" s="18"/>
      <c r="IJC6" s="18"/>
      <c r="IJD6" s="18"/>
      <c r="IJE6" s="18"/>
      <c r="IJF6" s="18"/>
      <c r="IJG6" s="18"/>
      <c r="IJH6" s="18"/>
      <c r="IJI6" s="18"/>
      <c r="IJJ6" s="18"/>
      <c r="IJK6" s="18"/>
      <c r="IJL6" s="18"/>
      <c r="IJM6" s="18"/>
      <c r="IJN6" s="18"/>
      <c r="IJO6" s="18"/>
      <c r="IJP6" s="18"/>
      <c r="IJQ6" s="18"/>
      <c r="IJR6" s="18"/>
      <c r="IJS6" s="18"/>
      <c r="IJT6" s="18"/>
      <c r="IJU6" s="18"/>
      <c r="IJV6" s="18"/>
      <c r="IJW6" s="18"/>
      <c r="IJX6" s="18"/>
      <c r="IJY6" s="18"/>
      <c r="IJZ6" s="18"/>
      <c r="IKA6" s="18"/>
      <c r="IKB6" s="18"/>
      <c r="IKC6" s="18"/>
      <c r="IKD6" s="18"/>
      <c r="IKE6" s="18"/>
      <c r="IKF6" s="18"/>
      <c r="IKG6" s="18"/>
      <c r="IKH6" s="18"/>
      <c r="IKI6" s="18"/>
      <c r="IKJ6" s="18"/>
      <c r="IKK6" s="18"/>
      <c r="IKL6" s="18"/>
      <c r="IKM6" s="18"/>
      <c r="IKN6" s="18"/>
      <c r="IKO6" s="18"/>
      <c r="IKP6" s="18"/>
      <c r="IKQ6" s="18"/>
      <c r="IKR6" s="18"/>
      <c r="IKS6" s="18"/>
      <c r="IKT6" s="18"/>
      <c r="IKU6" s="18"/>
      <c r="IKV6" s="18"/>
      <c r="IKW6" s="18"/>
      <c r="IKX6" s="18"/>
      <c r="IKY6" s="18"/>
      <c r="IKZ6" s="18"/>
      <c r="ILA6" s="18"/>
      <c r="ILB6" s="18"/>
      <c r="ILC6" s="18"/>
      <c r="ILD6" s="18"/>
      <c r="ILE6" s="18"/>
      <c r="ILF6" s="18"/>
      <c r="ILG6" s="18"/>
      <c r="ILH6" s="18"/>
      <c r="ILI6" s="18"/>
      <c r="ILJ6" s="18"/>
      <c r="ILK6" s="18"/>
      <c r="ILL6" s="18"/>
      <c r="ILM6" s="18"/>
      <c r="ILN6" s="18"/>
      <c r="ILO6" s="18"/>
      <c r="ILP6" s="18"/>
      <c r="ILQ6" s="18"/>
      <c r="ILR6" s="18"/>
      <c r="ILS6" s="18"/>
      <c r="ILT6" s="18"/>
      <c r="ILU6" s="18"/>
      <c r="ILV6" s="18"/>
      <c r="ILW6" s="18"/>
      <c r="ILX6" s="18"/>
      <c r="ILY6" s="18"/>
      <c r="ILZ6" s="18"/>
      <c r="IMA6" s="18"/>
      <c r="IMB6" s="18"/>
      <c r="IMC6" s="18"/>
      <c r="IMD6" s="18"/>
      <c r="IME6" s="18"/>
      <c r="IMF6" s="18"/>
      <c r="IMG6" s="18"/>
      <c r="IMH6" s="18"/>
      <c r="IMI6" s="18"/>
      <c r="IMJ6" s="18"/>
      <c r="IMK6" s="18"/>
      <c r="IML6" s="18"/>
      <c r="IMM6" s="18"/>
      <c r="IMN6" s="18"/>
      <c r="IMO6" s="18"/>
      <c r="IMP6" s="18"/>
      <c r="IMQ6" s="18"/>
      <c r="IMR6" s="18"/>
      <c r="IMS6" s="18"/>
      <c r="IMT6" s="18"/>
      <c r="IMU6" s="18"/>
      <c r="IMV6" s="18"/>
      <c r="IMW6" s="18"/>
      <c r="IMX6" s="18"/>
      <c r="IMY6" s="18"/>
      <c r="IMZ6" s="18"/>
      <c r="INA6" s="18"/>
      <c r="INB6" s="18"/>
      <c r="INC6" s="18"/>
      <c r="IND6" s="18"/>
      <c r="INE6" s="18"/>
      <c r="INF6" s="18"/>
      <c r="ING6" s="18"/>
      <c r="INH6" s="18"/>
      <c r="INI6" s="18"/>
      <c r="INJ6" s="18"/>
      <c r="INK6" s="18"/>
      <c r="INL6" s="18"/>
      <c r="INM6" s="18"/>
      <c r="INN6" s="18"/>
      <c r="INO6" s="18"/>
      <c r="INP6" s="18"/>
      <c r="INQ6" s="18"/>
      <c r="INR6" s="18"/>
      <c r="INS6" s="18"/>
      <c r="INT6" s="18"/>
      <c r="INU6" s="18"/>
      <c r="INV6" s="18"/>
      <c r="INW6" s="18"/>
      <c r="INX6" s="18"/>
      <c r="INY6" s="18"/>
      <c r="INZ6" s="18"/>
      <c r="IOA6" s="18"/>
      <c r="IOB6" s="18"/>
      <c r="IOC6" s="18"/>
      <c r="IOD6" s="18"/>
      <c r="IOE6" s="18"/>
      <c r="IOF6" s="18"/>
      <c r="IOG6" s="18"/>
      <c r="IOH6" s="18"/>
      <c r="IOI6" s="18"/>
      <c r="IOJ6" s="18"/>
      <c r="IOK6" s="18"/>
      <c r="IOL6" s="18"/>
      <c r="IOM6" s="18"/>
      <c r="ION6" s="18"/>
      <c r="IOO6" s="18"/>
      <c r="IOP6" s="18"/>
      <c r="IOQ6" s="18"/>
      <c r="IOR6" s="18"/>
      <c r="IOS6" s="18"/>
      <c r="IOT6" s="18"/>
      <c r="IOU6" s="18"/>
      <c r="IOV6" s="18"/>
      <c r="IOW6" s="18"/>
      <c r="IOX6" s="18"/>
      <c r="IOY6" s="18"/>
      <c r="IOZ6" s="18"/>
      <c r="IPA6" s="18"/>
      <c r="IPB6" s="18"/>
      <c r="IPC6" s="18"/>
      <c r="IPD6" s="18"/>
      <c r="IPE6" s="18"/>
      <c r="IPF6" s="18"/>
      <c r="IPG6" s="18"/>
      <c r="IPH6" s="18"/>
      <c r="IPI6" s="18"/>
      <c r="IPJ6" s="18"/>
      <c r="IPK6" s="18"/>
      <c r="IPL6" s="18"/>
      <c r="IPM6" s="18"/>
      <c r="IPN6" s="18"/>
      <c r="IPO6" s="18"/>
      <c r="IPP6" s="18"/>
      <c r="IPQ6" s="18"/>
      <c r="IPR6" s="18"/>
      <c r="IPS6" s="18"/>
      <c r="IPT6" s="18"/>
      <c r="IPU6" s="18"/>
      <c r="IPV6" s="18"/>
      <c r="IPW6" s="18"/>
      <c r="IPX6" s="18"/>
      <c r="IPY6" s="18"/>
      <c r="IPZ6" s="18"/>
      <c r="IQA6" s="18"/>
      <c r="IQB6" s="18"/>
      <c r="IQC6" s="18"/>
      <c r="IQD6" s="18"/>
      <c r="IQE6" s="18"/>
      <c r="IQF6" s="18"/>
      <c r="IQG6" s="18"/>
      <c r="IQH6" s="18"/>
      <c r="IQI6" s="18"/>
      <c r="IQJ6" s="18"/>
      <c r="IQK6" s="18"/>
      <c r="IQL6" s="18"/>
      <c r="IQM6" s="18"/>
      <c r="IQN6" s="18"/>
      <c r="IQO6" s="18"/>
      <c r="IQP6" s="18"/>
      <c r="IQQ6" s="18"/>
      <c r="IQR6" s="18"/>
      <c r="IQS6" s="18"/>
      <c r="IQT6" s="18"/>
      <c r="IQU6" s="18"/>
      <c r="IQV6" s="18"/>
      <c r="IQW6" s="18"/>
      <c r="IQX6" s="18"/>
      <c r="IQY6" s="18"/>
      <c r="IQZ6" s="18"/>
      <c r="IRA6" s="18"/>
      <c r="IRB6" s="18"/>
      <c r="IRC6" s="18"/>
      <c r="IRD6" s="18"/>
      <c r="IRE6" s="18"/>
      <c r="IRF6" s="18"/>
      <c r="IRG6" s="18"/>
      <c r="IRH6" s="18"/>
      <c r="IRI6" s="18"/>
      <c r="IRJ6" s="18"/>
      <c r="IRK6" s="18"/>
      <c r="IRL6" s="18"/>
      <c r="IRM6" s="18"/>
      <c r="IRN6" s="18"/>
      <c r="IRO6" s="18"/>
      <c r="IRP6" s="18"/>
      <c r="IRQ6" s="18"/>
      <c r="IRR6" s="18"/>
      <c r="IRS6" s="18"/>
      <c r="IRT6" s="18"/>
      <c r="IRU6" s="18"/>
      <c r="IRV6" s="18"/>
      <c r="IRW6" s="18"/>
      <c r="IRX6" s="18"/>
      <c r="IRY6" s="18"/>
      <c r="IRZ6" s="18"/>
      <c r="ISA6" s="18"/>
      <c r="ISB6" s="18"/>
      <c r="ISC6" s="18"/>
      <c r="ISD6" s="18"/>
      <c r="ISE6" s="18"/>
      <c r="ISF6" s="18"/>
      <c r="ISG6" s="18"/>
      <c r="ISH6" s="18"/>
      <c r="ISI6" s="18"/>
      <c r="ISJ6" s="18"/>
      <c r="ISK6" s="18"/>
      <c r="ISL6" s="18"/>
      <c r="ISM6" s="18"/>
      <c r="ISN6" s="18"/>
      <c r="ISO6" s="18"/>
      <c r="ISP6" s="18"/>
      <c r="ISQ6" s="18"/>
      <c r="ISR6" s="18"/>
      <c r="ISS6" s="18"/>
      <c r="IST6" s="18"/>
      <c r="ISU6" s="18"/>
      <c r="ISV6" s="18"/>
      <c r="ISW6" s="18"/>
      <c r="ISX6" s="18"/>
      <c r="ISY6" s="18"/>
      <c r="ISZ6" s="18"/>
      <c r="ITA6" s="18"/>
      <c r="ITB6" s="18"/>
      <c r="ITC6" s="18"/>
      <c r="ITD6" s="18"/>
      <c r="ITE6" s="18"/>
      <c r="ITF6" s="18"/>
      <c r="ITG6" s="18"/>
      <c r="ITH6" s="18"/>
      <c r="ITI6" s="18"/>
      <c r="ITJ6" s="18"/>
      <c r="ITK6" s="18"/>
      <c r="ITL6" s="18"/>
      <c r="ITM6" s="18"/>
      <c r="ITN6" s="18"/>
      <c r="ITO6" s="18"/>
      <c r="ITP6" s="18"/>
      <c r="ITQ6" s="18"/>
      <c r="ITR6" s="18"/>
      <c r="ITS6" s="18"/>
      <c r="ITT6" s="18"/>
      <c r="ITU6" s="18"/>
      <c r="ITV6" s="18"/>
      <c r="ITW6" s="18"/>
      <c r="ITX6" s="18"/>
      <c r="ITY6" s="18"/>
      <c r="ITZ6" s="18"/>
      <c r="IUA6" s="18"/>
      <c r="IUB6" s="18"/>
      <c r="IUC6" s="18"/>
      <c r="IUD6" s="18"/>
      <c r="IUE6" s="18"/>
      <c r="IUF6" s="18"/>
      <c r="IUG6" s="18"/>
      <c r="IUH6" s="18"/>
      <c r="IUI6" s="18"/>
      <c r="IUJ6" s="18"/>
      <c r="IUK6" s="18"/>
      <c r="IUL6" s="18"/>
      <c r="IUM6" s="18"/>
      <c r="IUN6" s="18"/>
      <c r="IUO6" s="18"/>
      <c r="IUP6" s="18"/>
      <c r="IUQ6" s="18"/>
      <c r="IUR6" s="18"/>
      <c r="IUS6" s="18"/>
      <c r="IUT6" s="18"/>
      <c r="IUU6" s="18"/>
      <c r="IUV6" s="18"/>
      <c r="IUW6" s="18"/>
      <c r="IUX6" s="18"/>
      <c r="IUY6" s="18"/>
      <c r="IUZ6" s="18"/>
      <c r="IVA6" s="18"/>
      <c r="IVB6" s="18"/>
      <c r="IVC6" s="18"/>
      <c r="IVD6" s="18"/>
      <c r="IVE6" s="18"/>
      <c r="IVF6" s="18"/>
      <c r="IVG6" s="18"/>
      <c r="IVH6" s="18"/>
      <c r="IVI6" s="18"/>
      <c r="IVJ6" s="18"/>
      <c r="IVK6" s="18"/>
      <c r="IVL6" s="18"/>
      <c r="IVM6" s="18"/>
      <c r="IVN6" s="18"/>
      <c r="IVO6" s="18"/>
      <c r="IVP6" s="18"/>
      <c r="IVQ6" s="18"/>
      <c r="IVR6" s="18"/>
      <c r="IVS6" s="18"/>
      <c r="IVT6" s="18"/>
      <c r="IVU6" s="18"/>
      <c r="IVV6" s="18"/>
      <c r="IVW6" s="18"/>
      <c r="IVX6" s="18"/>
      <c r="IVY6" s="18"/>
      <c r="IVZ6" s="18"/>
      <c r="IWA6" s="18"/>
      <c r="IWB6" s="18"/>
      <c r="IWC6" s="18"/>
      <c r="IWD6" s="18"/>
      <c r="IWE6" s="18"/>
      <c r="IWF6" s="18"/>
      <c r="IWG6" s="18"/>
      <c r="IWH6" s="18"/>
      <c r="IWI6" s="18"/>
      <c r="IWJ6" s="18"/>
      <c r="IWK6" s="18"/>
      <c r="IWL6" s="18"/>
      <c r="IWM6" s="18"/>
      <c r="IWN6" s="18"/>
      <c r="IWO6" s="18"/>
      <c r="IWP6" s="18"/>
      <c r="IWQ6" s="18"/>
      <c r="IWR6" s="18"/>
      <c r="IWS6" s="18"/>
      <c r="IWT6" s="18"/>
      <c r="IWU6" s="18"/>
      <c r="IWV6" s="18"/>
      <c r="IWW6" s="18"/>
      <c r="IWX6" s="18"/>
      <c r="IWY6" s="18"/>
      <c r="IWZ6" s="18"/>
      <c r="IXA6" s="18"/>
      <c r="IXB6" s="18"/>
      <c r="IXC6" s="18"/>
      <c r="IXD6" s="18"/>
      <c r="IXE6" s="18"/>
      <c r="IXF6" s="18"/>
      <c r="IXG6" s="18"/>
      <c r="IXH6" s="18"/>
      <c r="IXI6" s="18"/>
      <c r="IXJ6" s="18"/>
      <c r="IXK6" s="18"/>
      <c r="IXL6" s="18"/>
      <c r="IXM6" s="18"/>
      <c r="IXN6" s="18"/>
      <c r="IXO6" s="18"/>
      <c r="IXP6" s="18"/>
      <c r="IXQ6" s="18"/>
      <c r="IXR6" s="18"/>
      <c r="IXS6" s="18"/>
      <c r="IXT6" s="18"/>
      <c r="IXU6" s="18"/>
      <c r="IXV6" s="18"/>
      <c r="IXW6" s="18"/>
      <c r="IXX6" s="18"/>
      <c r="IXY6" s="18"/>
      <c r="IXZ6" s="18"/>
      <c r="IYA6" s="18"/>
      <c r="IYB6" s="18"/>
      <c r="IYC6" s="18"/>
      <c r="IYD6" s="18"/>
      <c r="IYE6" s="18"/>
      <c r="IYF6" s="18"/>
      <c r="IYG6" s="18"/>
      <c r="IYH6" s="18"/>
      <c r="IYI6" s="18"/>
      <c r="IYJ6" s="18"/>
      <c r="IYK6" s="18"/>
      <c r="IYL6" s="18"/>
      <c r="IYM6" s="18"/>
      <c r="IYN6" s="18"/>
      <c r="IYO6" s="18"/>
      <c r="IYP6" s="18"/>
      <c r="IYQ6" s="18"/>
      <c r="IYR6" s="18"/>
      <c r="IYS6" s="18"/>
      <c r="IYT6" s="18"/>
      <c r="IYU6" s="18"/>
      <c r="IYV6" s="18"/>
      <c r="IYW6" s="18"/>
      <c r="IYX6" s="18"/>
      <c r="IYY6" s="18"/>
      <c r="IYZ6" s="18"/>
      <c r="IZA6" s="18"/>
      <c r="IZB6" s="18"/>
      <c r="IZC6" s="18"/>
      <c r="IZD6" s="18"/>
      <c r="IZE6" s="18"/>
      <c r="IZF6" s="18"/>
      <c r="IZG6" s="18"/>
      <c r="IZH6" s="18"/>
      <c r="IZI6" s="18"/>
      <c r="IZJ6" s="18"/>
      <c r="IZK6" s="18"/>
      <c r="IZL6" s="18"/>
      <c r="IZM6" s="18"/>
      <c r="IZN6" s="18"/>
      <c r="IZO6" s="18"/>
      <c r="IZP6" s="18"/>
      <c r="IZQ6" s="18"/>
      <c r="IZR6" s="18"/>
      <c r="IZS6" s="18"/>
      <c r="IZT6" s="18"/>
      <c r="IZU6" s="18"/>
      <c r="IZV6" s="18"/>
      <c r="IZW6" s="18"/>
      <c r="IZX6" s="18"/>
      <c r="IZY6" s="18"/>
      <c r="IZZ6" s="18"/>
      <c r="JAA6" s="18"/>
      <c r="JAB6" s="18"/>
      <c r="JAC6" s="18"/>
      <c r="JAD6" s="18"/>
      <c r="JAE6" s="18"/>
      <c r="JAF6" s="18"/>
      <c r="JAG6" s="18"/>
      <c r="JAH6" s="18"/>
      <c r="JAI6" s="18"/>
      <c r="JAJ6" s="18"/>
      <c r="JAK6" s="18"/>
      <c r="JAL6" s="18"/>
      <c r="JAM6" s="18"/>
      <c r="JAN6" s="18"/>
      <c r="JAO6" s="18"/>
      <c r="JAP6" s="18"/>
      <c r="JAQ6" s="18"/>
      <c r="JAR6" s="18"/>
      <c r="JAS6" s="18"/>
      <c r="JAT6" s="18"/>
      <c r="JAU6" s="18"/>
      <c r="JAV6" s="18"/>
      <c r="JAW6" s="18"/>
      <c r="JAX6" s="18"/>
      <c r="JAY6" s="18"/>
      <c r="JAZ6" s="18"/>
      <c r="JBA6" s="18"/>
      <c r="JBB6" s="18"/>
      <c r="JBC6" s="18"/>
      <c r="JBD6" s="18"/>
      <c r="JBE6" s="18"/>
      <c r="JBF6" s="18"/>
      <c r="JBG6" s="18"/>
      <c r="JBH6" s="18"/>
      <c r="JBI6" s="18"/>
      <c r="JBJ6" s="18"/>
      <c r="JBK6" s="18"/>
      <c r="JBL6" s="18"/>
      <c r="JBM6" s="18"/>
      <c r="JBN6" s="18"/>
      <c r="JBO6" s="18"/>
      <c r="JBP6" s="18"/>
      <c r="JBQ6" s="18"/>
      <c r="JBR6" s="18"/>
      <c r="JBS6" s="18"/>
      <c r="JBT6" s="18"/>
      <c r="JBU6" s="18"/>
      <c r="JBV6" s="18"/>
      <c r="JBW6" s="18"/>
      <c r="JBX6" s="18"/>
      <c r="JBY6" s="18"/>
      <c r="JBZ6" s="18"/>
      <c r="JCA6" s="18"/>
      <c r="JCB6" s="18"/>
      <c r="JCC6" s="18"/>
      <c r="JCD6" s="18"/>
      <c r="JCE6" s="18"/>
      <c r="JCF6" s="18"/>
      <c r="JCG6" s="18"/>
      <c r="JCH6" s="18"/>
      <c r="JCI6" s="18"/>
      <c r="JCJ6" s="18"/>
      <c r="JCK6" s="18"/>
      <c r="JCL6" s="18"/>
      <c r="JCM6" s="18"/>
      <c r="JCN6" s="18"/>
      <c r="JCO6" s="18"/>
      <c r="JCP6" s="18"/>
      <c r="JCQ6" s="18"/>
      <c r="JCR6" s="18"/>
      <c r="JCS6" s="18"/>
      <c r="JCT6" s="18"/>
      <c r="JCU6" s="18"/>
      <c r="JCV6" s="18"/>
      <c r="JCW6" s="18"/>
      <c r="JCX6" s="18"/>
      <c r="JCY6" s="18"/>
      <c r="JCZ6" s="18"/>
      <c r="JDA6" s="18"/>
      <c r="JDB6" s="18"/>
      <c r="JDC6" s="18"/>
      <c r="JDD6" s="18"/>
      <c r="JDE6" s="18"/>
      <c r="JDF6" s="18"/>
      <c r="JDG6" s="18"/>
      <c r="JDH6" s="18"/>
      <c r="JDI6" s="18"/>
      <c r="JDJ6" s="18"/>
      <c r="JDK6" s="18"/>
      <c r="JDL6" s="18"/>
      <c r="JDM6" s="18"/>
      <c r="JDN6" s="18"/>
      <c r="JDO6" s="18"/>
      <c r="JDP6" s="18"/>
      <c r="JDQ6" s="18"/>
      <c r="JDR6" s="18"/>
      <c r="JDS6" s="18"/>
      <c r="JDT6" s="18"/>
      <c r="JDU6" s="18"/>
      <c r="JDV6" s="18"/>
      <c r="JDW6" s="18"/>
      <c r="JDX6" s="18"/>
      <c r="JDY6" s="18"/>
      <c r="JDZ6" s="18"/>
      <c r="JEA6" s="18"/>
      <c r="JEB6" s="18"/>
      <c r="JEC6" s="18"/>
      <c r="JED6" s="18"/>
      <c r="JEE6" s="18"/>
      <c r="JEF6" s="18"/>
      <c r="JEG6" s="18"/>
      <c r="JEH6" s="18"/>
      <c r="JEI6" s="18"/>
      <c r="JEJ6" s="18"/>
      <c r="JEK6" s="18"/>
      <c r="JEL6" s="18"/>
      <c r="JEM6" s="18"/>
      <c r="JEN6" s="18"/>
      <c r="JEO6" s="18"/>
      <c r="JEP6" s="18"/>
      <c r="JEQ6" s="18"/>
      <c r="JER6" s="18"/>
      <c r="JES6" s="18"/>
      <c r="JET6" s="18"/>
      <c r="JEU6" s="18"/>
      <c r="JEV6" s="18"/>
      <c r="JEW6" s="18"/>
      <c r="JEX6" s="18"/>
      <c r="JEY6" s="18"/>
      <c r="JEZ6" s="18"/>
      <c r="JFA6" s="18"/>
      <c r="JFB6" s="18"/>
      <c r="JFC6" s="18"/>
      <c r="JFD6" s="18"/>
      <c r="JFE6" s="18"/>
      <c r="JFF6" s="18"/>
      <c r="JFG6" s="18"/>
      <c r="JFH6" s="18"/>
      <c r="JFI6" s="18"/>
      <c r="JFJ6" s="18"/>
      <c r="JFK6" s="18"/>
      <c r="JFL6" s="18"/>
      <c r="JFM6" s="18"/>
      <c r="JFN6" s="18"/>
      <c r="JFO6" s="18"/>
      <c r="JFP6" s="18"/>
      <c r="JFQ6" s="18"/>
      <c r="JFR6" s="18"/>
      <c r="JFS6" s="18"/>
      <c r="JFT6" s="18"/>
      <c r="JFU6" s="18"/>
      <c r="JFV6" s="18"/>
      <c r="JFW6" s="18"/>
      <c r="JFX6" s="18"/>
      <c r="JFY6" s="18"/>
      <c r="JFZ6" s="18"/>
      <c r="JGA6" s="18"/>
      <c r="JGB6" s="18"/>
      <c r="JGC6" s="18"/>
      <c r="JGD6" s="18"/>
      <c r="JGE6" s="18"/>
      <c r="JGF6" s="18"/>
      <c r="JGG6" s="18"/>
      <c r="JGH6" s="18"/>
      <c r="JGI6" s="18"/>
      <c r="JGJ6" s="18"/>
      <c r="JGK6" s="18"/>
      <c r="JGL6" s="18"/>
      <c r="JGM6" s="18"/>
      <c r="JGN6" s="18"/>
      <c r="JGO6" s="18"/>
      <c r="JGP6" s="18"/>
      <c r="JGQ6" s="18"/>
      <c r="JGR6" s="18"/>
      <c r="JGS6" s="18"/>
      <c r="JGT6" s="18"/>
      <c r="JGU6" s="18"/>
      <c r="JGV6" s="18"/>
      <c r="JGW6" s="18"/>
      <c r="JGX6" s="18"/>
      <c r="JGY6" s="18"/>
      <c r="JGZ6" s="18"/>
      <c r="JHA6" s="18"/>
      <c r="JHB6" s="18"/>
      <c r="JHC6" s="18"/>
      <c r="JHD6" s="18"/>
      <c r="JHE6" s="18"/>
      <c r="JHF6" s="18"/>
      <c r="JHG6" s="18"/>
      <c r="JHH6" s="18"/>
      <c r="JHI6" s="18"/>
      <c r="JHJ6" s="18"/>
      <c r="JHK6" s="18"/>
      <c r="JHL6" s="18"/>
      <c r="JHM6" s="18"/>
      <c r="JHN6" s="18"/>
      <c r="JHO6" s="18"/>
      <c r="JHP6" s="18"/>
      <c r="JHQ6" s="18"/>
      <c r="JHR6" s="18"/>
      <c r="JHS6" s="18"/>
      <c r="JHT6" s="18"/>
      <c r="JHU6" s="18"/>
      <c r="JHV6" s="18"/>
      <c r="JHW6" s="18"/>
      <c r="JHX6" s="18"/>
      <c r="JHY6" s="18"/>
      <c r="JHZ6" s="18"/>
      <c r="JIA6" s="18"/>
      <c r="JIB6" s="18"/>
      <c r="JIC6" s="18"/>
      <c r="JID6" s="18"/>
      <c r="JIE6" s="18"/>
      <c r="JIF6" s="18"/>
      <c r="JIG6" s="18"/>
      <c r="JIH6" s="18"/>
      <c r="JII6" s="18"/>
      <c r="JIJ6" s="18"/>
      <c r="JIK6" s="18"/>
      <c r="JIL6" s="18"/>
      <c r="JIM6" s="18"/>
      <c r="JIN6" s="18"/>
      <c r="JIO6" s="18"/>
      <c r="JIP6" s="18"/>
      <c r="JIQ6" s="18"/>
      <c r="JIR6" s="18"/>
      <c r="JIS6" s="18"/>
      <c r="JIT6" s="18"/>
      <c r="JIU6" s="18"/>
      <c r="JIV6" s="18"/>
      <c r="JIW6" s="18"/>
      <c r="JIX6" s="18"/>
      <c r="JIY6" s="18"/>
      <c r="JIZ6" s="18"/>
      <c r="JJA6" s="18"/>
      <c r="JJB6" s="18"/>
      <c r="JJC6" s="18"/>
      <c r="JJD6" s="18"/>
      <c r="JJE6" s="18"/>
      <c r="JJF6" s="18"/>
      <c r="JJG6" s="18"/>
      <c r="JJH6" s="18"/>
      <c r="JJI6" s="18"/>
      <c r="JJJ6" s="18"/>
      <c r="JJK6" s="18"/>
      <c r="JJL6" s="18"/>
      <c r="JJM6" s="18"/>
      <c r="JJN6" s="18"/>
      <c r="JJO6" s="18"/>
      <c r="JJP6" s="18"/>
      <c r="JJQ6" s="18"/>
      <c r="JJR6" s="18"/>
      <c r="JJS6" s="18"/>
      <c r="JJT6" s="18"/>
      <c r="JJU6" s="18"/>
      <c r="JJV6" s="18"/>
      <c r="JJW6" s="18"/>
      <c r="JJX6" s="18"/>
      <c r="JJY6" s="18"/>
      <c r="JJZ6" s="18"/>
      <c r="JKA6" s="18"/>
      <c r="JKB6" s="18"/>
      <c r="JKC6" s="18"/>
      <c r="JKD6" s="18"/>
      <c r="JKE6" s="18"/>
      <c r="JKF6" s="18"/>
      <c r="JKG6" s="18"/>
      <c r="JKH6" s="18"/>
      <c r="JKI6" s="18"/>
      <c r="JKJ6" s="18"/>
      <c r="JKK6" s="18"/>
      <c r="JKL6" s="18"/>
      <c r="JKM6" s="18"/>
      <c r="JKN6" s="18"/>
      <c r="JKO6" s="18"/>
      <c r="JKP6" s="18"/>
      <c r="JKQ6" s="18"/>
      <c r="JKR6" s="18"/>
      <c r="JKS6" s="18"/>
      <c r="JKT6" s="18"/>
      <c r="JKU6" s="18"/>
      <c r="JKV6" s="18"/>
      <c r="JKW6" s="18"/>
      <c r="JKX6" s="18"/>
      <c r="JKY6" s="18"/>
      <c r="JKZ6" s="18"/>
      <c r="JLA6" s="18"/>
      <c r="JLB6" s="18"/>
      <c r="JLC6" s="18"/>
      <c r="JLD6" s="18"/>
      <c r="JLE6" s="18"/>
      <c r="JLF6" s="18"/>
      <c r="JLG6" s="18"/>
      <c r="JLH6" s="18"/>
      <c r="JLI6" s="18"/>
      <c r="JLJ6" s="18"/>
      <c r="JLK6" s="18"/>
      <c r="JLL6" s="18"/>
      <c r="JLM6" s="18"/>
      <c r="JLN6" s="18"/>
      <c r="JLO6" s="18"/>
      <c r="JLP6" s="18"/>
      <c r="JLQ6" s="18"/>
      <c r="JLR6" s="18"/>
      <c r="JLS6" s="18"/>
      <c r="JLT6" s="18"/>
      <c r="JLU6" s="18"/>
      <c r="JLV6" s="18"/>
      <c r="JLW6" s="18"/>
      <c r="JLX6" s="18"/>
      <c r="JLY6" s="18"/>
      <c r="JLZ6" s="18"/>
      <c r="JMA6" s="18"/>
      <c r="JMB6" s="18"/>
      <c r="JMC6" s="18"/>
      <c r="JMD6" s="18"/>
      <c r="JME6" s="18"/>
      <c r="JMF6" s="18"/>
      <c r="JMG6" s="18"/>
      <c r="JMH6" s="18"/>
      <c r="JMI6" s="18"/>
      <c r="JMJ6" s="18"/>
      <c r="JMK6" s="18"/>
      <c r="JML6" s="18"/>
      <c r="JMM6" s="18"/>
      <c r="JMN6" s="18"/>
      <c r="JMO6" s="18"/>
      <c r="JMP6" s="18"/>
      <c r="JMQ6" s="18"/>
      <c r="JMR6" s="18"/>
      <c r="JMS6" s="18"/>
      <c r="JMT6" s="18"/>
      <c r="JMU6" s="18"/>
      <c r="JMV6" s="18"/>
      <c r="JMW6" s="18"/>
      <c r="JMX6" s="18"/>
      <c r="JMY6" s="18"/>
      <c r="JMZ6" s="18"/>
      <c r="JNA6" s="18"/>
      <c r="JNB6" s="18"/>
      <c r="JNC6" s="18"/>
      <c r="JND6" s="18"/>
      <c r="JNE6" s="18"/>
      <c r="JNF6" s="18"/>
      <c r="JNG6" s="18"/>
      <c r="JNH6" s="18"/>
      <c r="JNI6" s="18"/>
      <c r="JNJ6" s="18"/>
      <c r="JNK6" s="18"/>
      <c r="JNL6" s="18"/>
      <c r="JNM6" s="18"/>
      <c r="JNN6" s="18"/>
      <c r="JNO6" s="18"/>
      <c r="JNP6" s="18"/>
      <c r="JNQ6" s="18"/>
      <c r="JNR6" s="18"/>
      <c r="JNS6" s="18"/>
      <c r="JNT6" s="18"/>
      <c r="JNU6" s="18"/>
      <c r="JNV6" s="18"/>
      <c r="JNW6" s="18"/>
      <c r="JNX6" s="18"/>
      <c r="JNY6" s="18"/>
      <c r="JNZ6" s="18"/>
      <c r="JOA6" s="18"/>
      <c r="JOB6" s="18"/>
      <c r="JOC6" s="18"/>
      <c r="JOD6" s="18"/>
      <c r="JOE6" s="18"/>
      <c r="JOF6" s="18"/>
      <c r="JOG6" s="18"/>
      <c r="JOH6" s="18"/>
      <c r="JOI6" s="18"/>
      <c r="JOJ6" s="18"/>
      <c r="JOK6" s="18"/>
      <c r="JOL6" s="18"/>
      <c r="JOM6" s="18"/>
      <c r="JON6" s="18"/>
      <c r="JOO6" s="18"/>
      <c r="JOP6" s="18"/>
      <c r="JOQ6" s="18"/>
      <c r="JOR6" s="18"/>
      <c r="JOS6" s="18"/>
      <c r="JOT6" s="18"/>
      <c r="JOU6" s="18"/>
      <c r="JOV6" s="18"/>
      <c r="JOW6" s="18"/>
      <c r="JOX6" s="18"/>
      <c r="JOY6" s="18"/>
      <c r="JOZ6" s="18"/>
      <c r="JPA6" s="18"/>
      <c r="JPB6" s="18"/>
      <c r="JPC6" s="18"/>
      <c r="JPD6" s="18"/>
      <c r="JPE6" s="18"/>
      <c r="JPF6" s="18"/>
      <c r="JPG6" s="18"/>
      <c r="JPH6" s="18"/>
      <c r="JPI6" s="18"/>
      <c r="JPJ6" s="18"/>
      <c r="JPK6" s="18"/>
      <c r="JPL6" s="18"/>
      <c r="JPM6" s="18"/>
      <c r="JPN6" s="18"/>
      <c r="JPO6" s="18"/>
      <c r="JPP6" s="18"/>
      <c r="JPQ6" s="18"/>
      <c r="JPR6" s="18"/>
      <c r="JPS6" s="18"/>
      <c r="JPT6" s="18"/>
      <c r="JPU6" s="18"/>
      <c r="JPV6" s="18"/>
      <c r="JPW6" s="18"/>
      <c r="JPX6" s="18"/>
      <c r="JPY6" s="18"/>
      <c r="JPZ6" s="18"/>
      <c r="JQA6" s="18"/>
      <c r="JQB6" s="18"/>
      <c r="JQC6" s="18"/>
      <c r="JQD6" s="18"/>
      <c r="JQE6" s="18"/>
      <c r="JQF6" s="18"/>
      <c r="JQG6" s="18"/>
      <c r="JQH6" s="18"/>
      <c r="JQI6" s="18"/>
      <c r="JQJ6" s="18"/>
      <c r="JQK6" s="18"/>
      <c r="JQL6" s="18"/>
      <c r="JQM6" s="18"/>
      <c r="JQN6" s="18"/>
      <c r="JQO6" s="18"/>
      <c r="JQP6" s="18"/>
      <c r="JQQ6" s="18"/>
      <c r="JQR6" s="18"/>
      <c r="JQS6" s="18"/>
      <c r="JQT6" s="18"/>
      <c r="JQU6" s="18"/>
      <c r="JQV6" s="18"/>
      <c r="JQW6" s="18"/>
      <c r="JQX6" s="18"/>
      <c r="JQY6" s="18"/>
      <c r="JQZ6" s="18"/>
      <c r="JRA6" s="18"/>
      <c r="JRB6" s="18"/>
      <c r="JRC6" s="18"/>
      <c r="JRD6" s="18"/>
      <c r="JRE6" s="18"/>
      <c r="JRF6" s="18"/>
      <c r="JRG6" s="18"/>
      <c r="JRH6" s="18"/>
      <c r="JRI6" s="18"/>
      <c r="JRJ6" s="18"/>
      <c r="JRK6" s="18"/>
      <c r="JRL6" s="18"/>
      <c r="JRM6" s="18"/>
      <c r="JRN6" s="18"/>
      <c r="JRO6" s="18"/>
      <c r="JRP6" s="18"/>
      <c r="JRQ6" s="18"/>
      <c r="JRR6" s="18"/>
      <c r="JRS6" s="18"/>
      <c r="JRT6" s="18"/>
      <c r="JRU6" s="18"/>
      <c r="JRV6" s="18"/>
      <c r="JRW6" s="18"/>
      <c r="JRX6" s="18"/>
      <c r="JRY6" s="18"/>
      <c r="JRZ6" s="18"/>
      <c r="JSA6" s="18"/>
      <c r="JSB6" s="18"/>
      <c r="JSC6" s="18"/>
      <c r="JSD6" s="18"/>
      <c r="JSE6" s="18"/>
      <c r="JSF6" s="18"/>
      <c r="JSG6" s="18"/>
      <c r="JSH6" s="18"/>
      <c r="JSI6" s="18"/>
      <c r="JSJ6" s="18"/>
      <c r="JSK6" s="18"/>
      <c r="JSL6" s="18"/>
      <c r="JSM6" s="18"/>
      <c r="JSN6" s="18"/>
      <c r="JSO6" s="18"/>
      <c r="JSP6" s="18"/>
      <c r="JSQ6" s="18"/>
      <c r="JSR6" s="18"/>
      <c r="JSS6" s="18"/>
      <c r="JST6" s="18"/>
      <c r="JSU6" s="18"/>
      <c r="JSV6" s="18"/>
      <c r="JSW6" s="18"/>
      <c r="JSX6" s="18"/>
      <c r="JSY6" s="18"/>
      <c r="JSZ6" s="18"/>
      <c r="JTA6" s="18"/>
      <c r="JTB6" s="18"/>
      <c r="JTC6" s="18"/>
      <c r="JTD6" s="18"/>
      <c r="JTE6" s="18"/>
      <c r="JTF6" s="18"/>
      <c r="JTG6" s="18"/>
      <c r="JTH6" s="18"/>
      <c r="JTI6" s="18"/>
      <c r="JTJ6" s="18"/>
      <c r="JTK6" s="18"/>
      <c r="JTL6" s="18"/>
      <c r="JTM6" s="18"/>
      <c r="JTN6" s="18"/>
      <c r="JTO6" s="18"/>
      <c r="JTP6" s="18"/>
      <c r="JTQ6" s="18"/>
      <c r="JTR6" s="18"/>
      <c r="JTS6" s="18"/>
      <c r="JTT6" s="18"/>
      <c r="JTU6" s="18"/>
      <c r="JTV6" s="18"/>
      <c r="JTW6" s="18"/>
      <c r="JTX6" s="18"/>
      <c r="JTY6" s="18"/>
      <c r="JTZ6" s="18"/>
      <c r="JUA6" s="18"/>
      <c r="JUB6" s="18"/>
      <c r="JUC6" s="18"/>
      <c r="JUD6" s="18"/>
      <c r="JUE6" s="18"/>
      <c r="JUF6" s="18"/>
      <c r="JUG6" s="18"/>
      <c r="JUH6" s="18"/>
      <c r="JUI6" s="18"/>
      <c r="JUJ6" s="18"/>
      <c r="JUK6" s="18"/>
      <c r="JUL6" s="18"/>
      <c r="JUM6" s="18"/>
      <c r="JUN6" s="18"/>
      <c r="JUO6" s="18"/>
      <c r="JUP6" s="18"/>
      <c r="JUQ6" s="18"/>
      <c r="JUR6" s="18"/>
      <c r="JUS6" s="18"/>
      <c r="JUT6" s="18"/>
      <c r="JUU6" s="18"/>
      <c r="JUV6" s="18"/>
      <c r="JUW6" s="18"/>
      <c r="JUX6" s="18"/>
      <c r="JUY6" s="18"/>
      <c r="JUZ6" s="18"/>
      <c r="JVA6" s="18"/>
      <c r="JVB6" s="18"/>
      <c r="JVC6" s="18"/>
      <c r="JVD6" s="18"/>
      <c r="JVE6" s="18"/>
      <c r="JVF6" s="18"/>
      <c r="JVG6" s="18"/>
      <c r="JVH6" s="18"/>
      <c r="JVI6" s="18"/>
      <c r="JVJ6" s="18"/>
      <c r="JVK6" s="18"/>
      <c r="JVL6" s="18"/>
      <c r="JVM6" s="18"/>
      <c r="JVN6" s="18"/>
      <c r="JVO6" s="18"/>
      <c r="JVP6" s="18"/>
      <c r="JVQ6" s="18"/>
      <c r="JVR6" s="18"/>
      <c r="JVS6" s="18"/>
      <c r="JVT6" s="18"/>
      <c r="JVU6" s="18"/>
      <c r="JVV6" s="18"/>
      <c r="JVW6" s="18"/>
      <c r="JVX6" s="18"/>
      <c r="JVY6" s="18"/>
      <c r="JVZ6" s="18"/>
      <c r="JWA6" s="18"/>
      <c r="JWB6" s="18"/>
      <c r="JWC6" s="18"/>
      <c r="JWD6" s="18"/>
      <c r="JWE6" s="18"/>
      <c r="JWF6" s="18"/>
      <c r="JWG6" s="18"/>
      <c r="JWH6" s="18"/>
      <c r="JWI6" s="18"/>
      <c r="JWJ6" s="18"/>
      <c r="JWK6" s="18"/>
      <c r="JWL6" s="18"/>
      <c r="JWM6" s="18"/>
      <c r="JWN6" s="18"/>
      <c r="JWO6" s="18"/>
      <c r="JWP6" s="18"/>
      <c r="JWQ6" s="18"/>
      <c r="JWR6" s="18"/>
      <c r="JWS6" s="18"/>
      <c r="JWT6" s="18"/>
      <c r="JWU6" s="18"/>
      <c r="JWV6" s="18"/>
      <c r="JWW6" s="18"/>
      <c r="JWX6" s="18"/>
      <c r="JWY6" s="18"/>
      <c r="JWZ6" s="18"/>
      <c r="JXA6" s="18"/>
      <c r="JXB6" s="18"/>
      <c r="JXC6" s="18"/>
      <c r="JXD6" s="18"/>
      <c r="JXE6" s="18"/>
      <c r="JXF6" s="18"/>
      <c r="JXG6" s="18"/>
      <c r="JXH6" s="18"/>
      <c r="JXI6" s="18"/>
      <c r="JXJ6" s="18"/>
      <c r="JXK6" s="18"/>
      <c r="JXL6" s="18"/>
      <c r="JXM6" s="18"/>
      <c r="JXN6" s="18"/>
      <c r="JXO6" s="18"/>
      <c r="JXP6" s="18"/>
      <c r="JXQ6" s="18"/>
      <c r="JXR6" s="18"/>
      <c r="JXS6" s="18"/>
      <c r="JXT6" s="18"/>
      <c r="JXU6" s="18"/>
      <c r="JXV6" s="18"/>
      <c r="JXW6" s="18"/>
      <c r="JXX6" s="18"/>
      <c r="JXY6" s="18"/>
      <c r="JXZ6" s="18"/>
      <c r="JYA6" s="18"/>
      <c r="JYB6" s="18"/>
      <c r="JYC6" s="18"/>
      <c r="JYD6" s="18"/>
      <c r="JYE6" s="18"/>
      <c r="JYF6" s="18"/>
      <c r="JYG6" s="18"/>
      <c r="JYH6" s="18"/>
      <c r="JYI6" s="18"/>
      <c r="JYJ6" s="18"/>
      <c r="JYK6" s="18"/>
      <c r="JYL6" s="18"/>
      <c r="JYM6" s="18"/>
      <c r="JYN6" s="18"/>
      <c r="JYO6" s="18"/>
      <c r="JYP6" s="18"/>
      <c r="JYQ6" s="18"/>
      <c r="JYR6" s="18"/>
      <c r="JYS6" s="18"/>
      <c r="JYT6" s="18"/>
      <c r="JYU6" s="18"/>
      <c r="JYV6" s="18"/>
      <c r="JYW6" s="18"/>
      <c r="JYX6" s="18"/>
      <c r="JYY6" s="18"/>
      <c r="JYZ6" s="18"/>
      <c r="JZA6" s="18"/>
      <c r="JZB6" s="18"/>
      <c r="JZC6" s="18"/>
      <c r="JZD6" s="18"/>
      <c r="JZE6" s="18"/>
      <c r="JZF6" s="18"/>
      <c r="JZG6" s="18"/>
      <c r="JZH6" s="18"/>
      <c r="JZI6" s="18"/>
      <c r="JZJ6" s="18"/>
      <c r="JZK6" s="18"/>
      <c r="JZL6" s="18"/>
      <c r="JZM6" s="18"/>
      <c r="JZN6" s="18"/>
      <c r="JZO6" s="18"/>
      <c r="JZP6" s="18"/>
      <c r="JZQ6" s="18"/>
      <c r="JZR6" s="18"/>
      <c r="JZS6" s="18"/>
      <c r="JZT6" s="18"/>
      <c r="JZU6" s="18"/>
      <c r="JZV6" s="18"/>
      <c r="JZW6" s="18"/>
      <c r="JZX6" s="18"/>
      <c r="JZY6" s="18"/>
      <c r="JZZ6" s="18"/>
      <c r="KAA6" s="18"/>
      <c r="KAB6" s="18"/>
      <c r="KAC6" s="18"/>
      <c r="KAD6" s="18"/>
      <c r="KAE6" s="18"/>
      <c r="KAF6" s="18"/>
      <c r="KAG6" s="18"/>
      <c r="KAH6" s="18"/>
      <c r="KAI6" s="18"/>
      <c r="KAJ6" s="18"/>
      <c r="KAK6" s="18"/>
      <c r="KAL6" s="18"/>
      <c r="KAM6" s="18"/>
      <c r="KAN6" s="18"/>
      <c r="KAO6" s="18"/>
      <c r="KAP6" s="18"/>
      <c r="KAQ6" s="18"/>
      <c r="KAR6" s="18"/>
      <c r="KAS6" s="18"/>
      <c r="KAT6" s="18"/>
      <c r="KAU6" s="18"/>
      <c r="KAV6" s="18"/>
      <c r="KAW6" s="18"/>
      <c r="KAX6" s="18"/>
      <c r="KAY6" s="18"/>
      <c r="KAZ6" s="18"/>
      <c r="KBA6" s="18"/>
      <c r="KBB6" s="18"/>
      <c r="KBC6" s="18"/>
      <c r="KBD6" s="18"/>
      <c r="KBE6" s="18"/>
      <c r="KBF6" s="18"/>
      <c r="KBG6" s="18"/>
      <c r="KBH6" s="18"/>
      <c r="KBI6" s="18"/>
      <c r="KBJ6" s="18"/>
      <c r="KBK6" s="18"/>
      <c r="KBL6" s="18"/>
      <c r="KBM6" s="18"/>
      <c r="KBN6" s="18"/>
      <c r="KBO6" s="18"/>
      <c r="KBP6" s="18"/>
      <c r="KBQ6" s="18"/>
      <c r="KBR6" s="18"/>
      <c r="KBS6" s="18"/>
      <c r="KBT6" s="18"/>
      <c r="KBU6" s="18"/>
      <c r="KBV6" s="18"/>
      <c r="KBW6" s="18"/>
      <c r="KBX6" s="18"/>
      <c r="KBY6" s="18"/>
      <c r="KBZ6" s="18"/>
      <c r="KCA6" s="18"/>
      <c r="KCB6" s="18"/>
      <c r="KCC6" s="18"/>
      <c r="KCD6" s="18"/>
      <c r="KCE6" s="18"/>
      <c r="KCF6" s="18"/>
      <c r="KCG6" s="18"/>
      <c r="KCH6" s="18"/>
      <c r="KCI6" s="18"/>
      <c r="KCJ6" s="18"/>
      <c r="KCK6" s="18"/>
      <c r="KCL6" s="18"/>
      <c r="KCM6" s="18"/>
      <c r="KCN6" s="18"/>
      <c r="KCO6" s="18"/>
      <c r="KCP6" s="18"/>
      <c r="KCQ6" s="18"/>
      <c r="KCR6" s="18"/>
      <c r="KCS6" s="18"/>
      <c r="KCT6" s="18"/>
      <c r="KCU6" s="18"/>
      <c r="KCV6" s="18"/>
      <c r="KCW6" s="18"/>
      <c r="KCX6" s="18"/>
      <c r="KCY6" s="18"/>
      <c r="KCZ6" s="18"/>
      <c r="KDA6" s="18"/>
      <c r="KDB6" s="18"/>
      <c r="KDC6" s="18"/>
      <c r="KDD6" s="18"/>
      <c r="KDE6" s="18"/>
      <c r="KDF6" s="18"/>
      <c r="KDG6" s="18"/>
      <c r="KDH6" s="18"/>
      <c r="KDI6" s="18"/>
      <c r="KDJ6" s="18"/>
      <c r="KDK6" s="18"/>
      <c r="KDL6" s="18"/>
      <c r="KDM6" s="18"/>
      <c r="KDN6" s="18"/>
      <c r="KDO6" s="18"/>
      <c r="KDP6" s="18"/>
      <c r="KDQ6" s="18"/>
      <c r="KDR6" s="18"/>
      <c r="KDS6" s="18"/>
      <c r="KDT6" s="18"/>
      <c r="KDU6" s="18"/>
      <c r="KDV6" s="18"/>
      <c r="KDW6" s="18"/>
      <c r="KDX6" s="18"/>
      <c r="KDY6" s="18"/>
      <c r="KDZ6" s="18"/>
      <c r="KEA6" s="18"/>
      <c r="KEB6" s="18"/>
      <c r="KEC6" s="18"/>
      <c r="KED6" s="18"/>
      <c r="KEE6" s="18"/>
      <c r="KEF6" s="18"/>
      <c r="KEG6" s="18"/>
      <c r="KEH6" s="18"/>
      <c r="KEI6" s="18"/>
      <c r="KEJ6" s="18"/>
      <c r="KEK6" s="18"/>
      <c r="KEL6" s="18"/>
      <c r="KEM6" s="18"/>
      <c r="KEN6" s="18"/>
      <c r="KEO6" s="18"/>
      <c r="KEP6" s="18"/>
      <c r="KEQ6" s="18"/>
      <c r="KER6" s="18"/>
      <c r="KES6" s="18"/>
      <c r="KET6" s="18"/>
      <c r="KEU6" s="18"/>
      <c r="KEV6" s="18"/>
      <c r="KEW6" s="18"/>
      <c r="KEX6" s="18"/>
      <c r="KEY6" s="18"/>
      <c r="KEZ6" s="18"/>
      <c r="KFA6" s="18"/>
      <c r="KFB6" s="18"/>
      <c r="KFC6" s="18"/>
      <c r="KFD6" s="18"/>
      <c r="KFE6" s="18"/>
      <c r="KFF6" s="18"/>
      <c r="KFG6" s="18"/>
      <c r="KFH6" s="18"/>
      <c r="KFI6" s="18"/>
      <c r="KFJ6" s="18"/>
      <c r="KFK6" s="18"/>
      <c r="KFL6" s="18"/>
      <c r="KFM6" s="18"/>
      <c r="KFN6" s="18"/>
      <c r="KFO6" s="18"/>
      <c r="KFP6" s="18"/>
      <c r="KFQ6" s="18"/>
      <c r="KFR6" s="18"/>
      <c r="KFS6" s="18"/>
      <c r="KFT6" s="18"/>
      <c r="KFU6" s="18"/>
      <c r="KFV6" s="18"/>
      <c r="KFW6" s="18"/>
      <c r="KFX6" s="18"/>
      <c r="KFY6" s="18"/>
      <c r="KFZ6" s="18"/>
      <c r="KGA6" s="18"/>
      <c r="KGB6" s="18"/>
      <c r="KGC6" s="18"/>
      <c r="KGD6" s="18"/>
      <c r="KGE6" s="18"/>
      <c r="KGF6" s="18"/>
      <c r="KGG6" s="18"/>
      <c r="KGH6" s="18"/>
      <c r="KGI6" s="18"/>
      <c r="KGJ6" s="18"/>
      <c r="KGK6" s="18"/>
      <c r="KGL6" s="18"/>
      <c r="KGM6" s="18"/>
      <c r="KGN6" s="18"/>
      <c r="KGO6" s="18"/>
      <c r="KGP6" s="18"/>
      <c r="KGQ6" s="18"/>
      <c r="KGR6" s="18"/>
      <c r="KGS6" s="18"/>
      <c r="KGT6" s="18"/>
      <c r="KGU6" s="18"/>
      <c r="KGV6" s="18"/>
      <c r="KGW6" s="18"/>
      <c r="KGX6" s="18"/>
      <c r="KGY6" s="18"/>
      <c r="KGZ6" s="18"/>
      <c r="KHA6" s="18"/>
      <c r="KHB6" s="18"/>
      <c r="KHC6" s="18"/>
      <c r="KHD6" s="18"/>
      <c r="KHE6" s="18"/>
      <c r="KHF6" s="18"/>
      <c r="KHG6" s="18"/>
      <c r="KHH6" s="18"/>
      <c r="KHI6" s="18"/>
      <c r="KHJ6" s="18"/>
      <c r="KHK6" s="18"/>
      <c r="KHL6" s="18"/>
      <c r="KHM6" s="18"/>
      <c r="KHN6" s="18"/>
      <c r="KHO6" s="18"/>
      <c r="KHP6" s="18"/>
      <c r="KHQ6" s="18"/>
      <c r="KHR6" s="18"/>
      <c r="KHS6" s="18"/>
      <c r="KHT6" s="18"/>
      <c r="KHU6" s="18"/>
      <c r="KHV6" s="18"/>
      <c r="KHW6" s="18"/>
      <c r="KHX6" s="18"/>
      <c r="KHY6" s="18"/>
      <c r="KHZ6" s="18"/>
      <c r="KIA6" s="18"/>
      <c r="KIB6" s="18"/>
      <c r="KIC6" s="18"/>
      <c r="KID6" s="18"/>
      <c r="KIE6" s="18"/>
      <c r="KIF6" s="18"/>
      <c r="KIG6" s="18"/>
      <c r="KIH6" s="18"/>
      <c r="KII6" s="18"/>
      <c r="KIJ6" s="18"/>
      <c r="KIK6" s="18"/>
      <c r="KIL6" s="18"/>
      <c r="KIM6" s="18"/>
      <c r="KIN6" s="18"/>
      <c r="KIO6" s="18"/>
      <c r="KIP6" s="18"/>
      <c r="KIQ6" s="18"/>
      <c r="KIR6" s="18"/>
      <c r="KIS6" s="18"/>
      <c r="KIT6" s="18"/>
      <c r="KIU6" s="18"/>
      <c r="KIV6" s="18"/>
      <c r="KIW6" s="18"/>
      <c r="KIX6" s="18"/>
      <c r="KIY6" s="18"/>
      <c r="KIZ6" s="18"/>
      <c r="KJA6" s="18"/>
      <c r="KJB6" s="18"/>
      <c r="KJC6" s="18"/>
      <c r="KJD6" s="18"/>
      <c r="KJE6" s="18"/>
      <c r="KJF6" s="18"/>
      <c r="KJG6" s="18"/>
      <c r="KJH6" s="18"/>
      <c r="KJI6" s="18"/>
      <c r="KJJ6" s="18"/>
      <c r="KJK6" s="18"/>
      <c r="KJL6" s="18"/>
      <c r="KJM6" s="18"/>
      <c r="KJN6" s="18"/>
      <c r="KJO6" s="18"/>
      <c r="KJP6" s="18"/>
      <c r="KJQ6" s="18"/>
      <c r="KJR6" s="18"/>
      <c r="KJS6" s="18"/>
      <c r="KJT6" s="18"/>
      <c r="KJU6" s="18"/>
      <c r="KJV6" s="18"/>
      <c r="KJW6" s="18"/>
      <c r="KJX6" s="18"/>
      <c r="KJY6" s="18"/>
      <c r="KJZ6" s="18"/>
      <c r="KKA6" s="18"/>
      <c r="KKB6" s="18"/>
      <c r="KKC6" s="18"/>
      <c r="KKD6" s="18"/>
      <c r="KKE6" s="18"/>
      <c r="KKF6" s="18"/>
      <c r="KKG6" s="18"/>
      <c r="KKH6" s="18"/>
      <c r="KKI6" s="18"/>
      <c r="KKJ6" s="18"/>
      <c r="KKK6" s="18"/>
      <c r="KKL6" s="18"/>
      <c r="KKM6" s="18"/>
      <c r="KKN6" s="18"/>
      <c r="KKO6" s="18"/>
      <c r="KKP6" s="18"/>
      <c r="KKQ6" s="18"/>
      <c r="KKR6" s="18"/>
      <c r="KKS6" s="18"/>
      <c r="KKT6" s="18"/>
      <c r="KKU6" s="18"/>
      <c r="KKV6" s="18"/>
      <c r="KKW6" s="18"/>
      <c r="KKX6" s="18"/>
      <c r="KKY6" s="18"/>
      <c r="KKZ6" s="18"/>
      <c r="KLA6" s="18"/>
      <c r="KLB6" s="18"/>
      <c r="KLC6" s="18"/>
      <c r="KLD6" s="18"/>
      <c r="KLE6" s="18"/>
      <c r="KLF6" s="18"/>
      <c r="KLG6" s="18"/>
      <c r="KLH6" s="18"/>
      <c r="KLI6" s="18"/>
      <c r="KLJ6" s="18"/>
      <c r="KLK6" s="18"/>
      <c r="KLL6" s="18"/>
      <c r="KLM6" s="18"/>
      <c r="KLN6" s="18"/>
      <c r="KLO6" s="18"/>
      <c r="KLP6" s="18"/>
      <c r="KLQ6" s="18"/>
      <c r="KLR6" s="18"/>
      <c r="KLS6" s="18"/>
      <c r="KLT6" s="18"/>
      <c r="KLU6" s="18"/>
      <c r="KLV6" s="18"/>
      <c r="KLW6" s="18"/>
      <c r="KLX6" s="18"/>
      <c r="KLY6" s="18"/>
      <c r="KLZ6" s="18"/>
      <c r="KMA6" s="18"/>
      <c r="KMB6" s="18"/>
      <c r="KMC6" s="18"/>
      <c r="KMD6" s="18"/>
      <c r="KME6" s="18"/>
      <c r="KMF6" s="18"/>
      <c r="KMG6" s="18"/>
      <c r="KMH6" s="18"/>
      <c r="KMI6" s="18"/>
      <c r="KMJ6" s="18"/>
      <c r="KMK6" s="18"/>
      <c r="KML6" s="18"/>
      <c r="KMM6" s="18"/>
      <c r="KMN6" s="18"/>
      <c r="KMO6" s="18"/>
      <c r="KMP6" s="18"/>
      <c r="KMQ6" s="18"/>
      <c r="KMR6" s="18"/>
      <c r="KMS6" s="18"/>
      <c r="KMT6" s="18"/>
      <c r="KMU6" s="18"/>
      <c r="KMV6" s="18"/>
      <c r="KMW6" s="18"/>
      <c r="KMX6" s="18"/>
      <c r="KMY6" s="18"/>
      <c r="KMZ6" s="18"/>
      <c r="KNA6" s="18"/>
      <c r="KNB6" s="18"/>
      <c r="KNC6" s="18"/>
      <c r="KND6" s="18"/>
      <c r="KNE6" s="18"/>
      <c r="KNF6" s="18"/>
      <c r="KNG6" s="18"/>
      <c r="KNH6" s="18"/>
      <c r="KNI6" s="18"/>
      <c r="KNJ6" s="18"/>
      <c r="KNK6" s="18"/>
      <c r="KNL6" s="18"/>
      <c r="KNM6" s="18"/>
      <c r="KNN6" s="18"/>
      <c r="KNO6" s="18"/>
      <c r="KNP6" s="18"/>
      <c r="KNQ6" s="18"/>
      <c r="KNR6" s="18"/>
      <c r="KNS6" s="18"/>
      <c r="KNT6" s="18"/>
      <c r="KNU6" s="18"/>
      <c r="KNV6" s="18"/>
      <c r="KNW6" s="18"/>
      <c r="KNX6" s="18"/>
      <c r="KNY6" s="18"/>
      <c r="KNZ6" s="18"/>
      <c r="KOA6" s="18"/>
      <c r="KOB6" s="18"/>
      <c r="KOC6" s="18"/>
      <c r="KOD6" s="18"/>
      <c r="KOE6" s="18"/>
      <c r="KOF6" s="18"/>
      <c r="KOG6" s="18"/>
      <c r="KOH6" s="18"/>
      <c r="KOI6" s="18"/>
      <c r="KOJ6" s="18"/>
      <c r="KOK6" s="18"/>
      <c r="KOL6" s="18"/>
      <c r="KOM6" s="18"/>
      <c r="KON6" s="18"/>
      <c r="KOO6" s="18"/>
      <c r="KOP6" s="18"/>
      <c r="KOQ6" s="18"/>
      <c r="KOR6" s="18"/>
      <c r="KOS6" s="18"/>
      <c r="KOT6" s="18"/>
      <c r="KOU6" s="18"/>
      <c r="KOV6" s="18"/>
      <c r="KOW6" s="18"/>
      <c r="KOX6" s="18"/>
      <c r="KOY6" s="18"/>
      <c r="KOZ6" s="18"/>
      <c r="KPA6" s="18"/>
      <c r="KPB6" s="18"/>
      <c r="KPC6" s="18"/>
      <c r="KPD6" s="18"/>
      <c r="KPE6" s="18"/>
      <c r="KPF6" s="18"/>
      <c r="KPG6" s="18"/>
      <c r="KPH6" s="18"/>
      <c r="KPI6" s="18"/>
      <c r="KPJ6" s="18"/>
      <c r="KPK6" s="18"/>
      <c r="KPL6" s="18"/>
      <c r="KPM6" s="18"/>
      <c r="KPN6" s="18"/>
      <c r="KPO6" s="18"/>
      <c r="KPP6" s="18"/>
      <c r="KPQ6" s="18"/>
      <c r="KPR6" s="18"/>
      <c r="KPS6" s="18"/>
      <c r="KPT6" s="18"/>
      <c r="KPU6" s="18"/>
      <c r="KPV6" s="18"/>
      <c r="KPW6" s="18"/>
      <c r="KPX6" s="18"/>
      <c r="KPY6" s="18"/>
      <c r="KPZ6" s="18"/>
      <c r="KQA6" s="18"/>
      <c r="KQB6" s="18"/>
      <c r="KQC6" s="18"/>
      <c r="KQD6" s="18"/>
      <c r="KQE6" s="18"/>
      <c r="KQF6" s="18"/>
      <c r="KQG6" s="18"/>
      <c r="KQH6" s="18"/>
      <c r="KQI6" s="18"/>
      <c r="KQJ6" s="18"/>
      <c r="KQK6" s="18"/>
      <c r="KQL6" s="18"/>
      <c r="KQM6" s="18"/>
      <c r="KQN6" s="18"/>
      <c r="KQO6" s="18"/>
      <c r="KQP6" s="18"/>
      <c r="KQQ6" s="18"/>
      <c r="KQR6" s="18"/>
      <c r="KQS6" s="18"/>
      <c r="KQT6" s="18"/>
      <c r="KQU6" s="18"/>
      <c r="KQV6" s="18"/>
      <c r="KQW6" s="18"/>
      <c r="KQX6" s="18"/>
      <c r="KQY6" s="18"/>
      <c r="KQZ6" s="18"/>
      <c r="KRA6" s="18"/>
      <c r="KRB6" s="18"/>
      <c r="KRC6" s="18"/>
      <c r="KRD6" s="18"/>
      <c r="KRE6" s="18"/>
      <c r="KRF6" s="18"/>
      <c r="KRG6" s="18"/>
      <c r="KRH6" s="18"/>
      <c r="KRI6" s="18"/>
      <c r="KRJ6" s="18"/>
      <c r="KRK6" s="18"/>
      <c r="KRL6" s="18"/>
      <c r="KRM6" s="18"/>
      <c r="KRN6" s="18"/>
      <c r="KRO6" s="18"/>
      <c r="KRP6" s="18"/>
      <c r="KRQ6" s="18"/>
      <c r="KRR6" s="18"/>
      <c r="KRS6" s="18"/>
      <c r="KRT6" s="18"/>
      <c r="KRU6" s="18"/>
      <c r="KRV6" s="18"/>
      <c r="KRW6" s="18"/>
      <c r="KRX6" s="18"/>
      <c r="KRY6" s="18"/>
      <c r="KRZ6" s="18"/>
      <c r="KSA6" s="18"/>
      <c r="KSB6" s="18"/>
      <c r="KSC6" s="18"/>
      <c r="KSD6" s="18"/>
      <c r="KSE6" s="18"/>
      <c r="KSF6" s="18"/>
      <c r="KSG6" s="18"/>
      <c r="KSH6" s="18"/>
      <c r="KSI6" s="18"/>
      <c r="KSJ6" s="18"/>
      <c r="KSK6" s="18"/>
      <c r="KSL6" s="18"/>
      <c r="KSM6" s="18"/>
      <c r="KSN6" s="18"/>
      <c r="KSO6" s="18"/>
      <c r="KSP6" s="18"/>
      <c r="KSQ6" s="18"/>
      <c r="KSR6" s="18"/>
      <c r="KSS6" s="18"/>
      <c r="KST6" s="18"/>
      <c r="KSU6" s="18"/>
      <c r="KSV6" s="18"/>
      <c r="KSW6" s="18"/>
      <c r="KSX6" s="18"/>
      <c r="KSY6" s="18"/>
      <c r="KSZ6" s="18"/>
      <c r="KTA6" s="18"/>
      <c r="KTB6" s="18"/>
      <c r="KTC6" s="18"/>
      <c r="KTD6" s="18"/>
      <c r="KTE6" s="18"/>
      <c r="KTF6" s="18"/>
      <c r="KTG6" s="18"/>
      <c r="KTH6" s="18"/>
      <c r="KTI6" s="18"/>
      <c r="KTJ6" s="18"/>
      <c r="KTK6" s="18"/>
      <c r="KTL6" s="18"/>
      <c r="KTM6" s="18"/>
      <c r="KTN6" s="18"/>
      <c r="KTO6" s="18"/>
      <c r="KTP6" s="18"/>
      <c r="KTQ6" s="18"/>
      <c r="KTR6" s="18"/>
      <c r="KTS6" s="18"/>
      <c r="KTT6" s="18"/>
      <c r="KTU6" s="18"/>
      <c r="KTV6" s="18"/>
      <c r="KTW6" s="18"/>
      <c r="KTX6" s="18"/>
      <c r="KTY6" s="18"/>
      <c r="KTZ6" s="18"/>
      <c r="KUA6" s="18"/>
      <c r="KUB6" s="18"/>
      <c r="KUC6" s="18"/>
      <c r="KUD6" s="18"/>
      <c r="KUE6" s="18"/>
      <c r="KUF6" s="18"/>
      <c r="KUG6" s="18"/>
      <c r="KUH6" s="18"/>
      <c r="KUI6" s="18"/>
      <c r="KUJ6" s="18"/>
      <c r="KUK6" s="18"/>
      <c r="KUL6" s="18"/>
      <c r="KUM6" s="18"/>
      <c r="KUN6" s="18"/>
      <c r="KUO6" s="18"/>
      <c r="KUP6" s="18"/>
      <c r="KUQ6" s="18"/>
      <c r="KUR6" s="18"/>
      <c r="KUS6" s="18"/>
      <c r="KUT6" s="18"/>
      <c r="KUU6" s="18"/>
      <c r="KUV6" s="18"/>
      <c r="KUW6" s="18"/>
      <c r="KUX6" s="18"/>
      <c r="KUY6" s="18"/>
      <c r="KUZ6" s="18"/>
      <c r="KVA6" s="18"/>
      <c r="KVB6" s="18"/>
      <c r="KVC6" s="18"/>
      <c r="KVD6" s="18"/>
      <c r="KVE6" s="18"/>
      <c r="KVF6" s="18"/>
      <c r="KVG6" s="18"/>
      <c r="KVH6" s="18"/>
      <c r="KVI6" s="18"/>
      <c r="KVJ6" s="18"/>
      <c r="KVK6" s="18"/>
      <c r="KVL6" s="18"/>
      <c r="KVM6" s="18"/>
      <c r="KVN6" s="18"/>
      <c r="KVO6" s="18"/>
      <c r="KVP6" s="18"/>
      <c r="KVQ6" s="18"/>
      <c r="KVR6" s="18"/>
      <c r="KVS6" s="18"/>
      <c r="KVT6" s="18"/>
      <c r="KVU6" s="18"/>
      <c r="KVV6" s="18"/>
      <c r="KVW6" s="18"/>
      <c r="KVX6" s="18"/>
      <c r="KVY6" s="18"/>
      <c r="KVZ6" s="18"/>
      <c r="KWA6" s="18"/>
      <c r="KWB6" s="18"/>
      <c r="KWC6" s="18"/>
      <c r="KWD6" s="18"/>
      <c r="KWE6" s="18"/>
      <c r="KWF6" s="18"/>
      <c r="KWG6" s="18"/>
      <c r="KWH6" s="18"/>
      <c r="KWI6" s="18"/>
      <c r="KWJ6" s="18"/>
      <c r="KWK6" s="18"/>
      <c r="KWL6" s="18"/>
      <c r="KWM6" s="18"/>
      <c r="KWN6" s="18"/>
      <c r="KWO6" s="18"/>
      <c r="KWP6" s="18"/>
      <c r="KWQ6" s="18"/>
      <c r="KWR6" s="18"/>
      <c r="KWS6" s="18"/>
      <c r="KWT6" s="18"/>
      <c r="KWU6" s="18"/>
      <c r="KWV6" s="18"/>
      <c r="KWW6" s="18"/>
      <c r="KWX6" s="18"/>
      <c r="KWY6" s="18"/>
      <c r="KWZ6" s="18"/>
      <c r="KXA6" s="18"/>
      <c r="KXB6" s="18"/>
      <c r="KXC6" s="18"/>
      <c r="KXD6" s="18"/>
      <c r="KXE6" s="18"/>
      <c r="KXF6" s="18"/>
      <c r="KXG6" s="18"/>
      <c r="KXH6" s="18"/>
      <c r="KXI6" s="18"/>
      <c r="KXJ6" s="18"/>
      <c r="KXK6" s="18"/>
      <c r="KXL6" s="18"/>
      <c r="KXM6" s="18"/>
      <c r="KXN6" s="18"/>
      <c r="KXO6" s="18"/>
      <c r="KXP6" s="18"/>
      <c r="KXQ6" s="18"/>
      <c r="KXR6" s="18"/>
      <c r="KXS6" s="18"/>
      <c r="KXT6" s="18"/>
      <c r="KXU6" s="18"/>
      <c r="KXV6" s="18"/>
      <c r="KXW6" s="18"/>
      <c r="KXX6" s="18"/>
      <c r="KXY6" s="18"/>
      <c r="KXZ6" s="18"/>
      <c r="KYA6" s="18"/>
      <c r="KYB6" s="18"/>
      <c r="KYC6" s="18"/>
      <c r="KYD6" s="18"/>
      <c r="KYE6" s="18"/>
      <c r="KYF6" s="18"/>
      <c r="KYG6" s="18"/>
      <c r="KYH6" s="18"/>
      <c r="KYI6" s="18"/>
      <c r="KYJ6" s="18"/>
      <c r="KYK6" s="18"/>
      <c r="KYL6" s="18"/>
      <c r="KYM6" s="18"/>
      <c r="KYN6" s="18"/>
      <c r="KYO6" s="18"/>
      <c r="KYP6" s="18"/>
      <c r="KYQ6" s="18"/>
      <c r="KYR6" s="18"/>
      <c r="KYS6" s="18"/>
      <c r="KYT6" s="18"/>
      <c r="KYU6" s="18"/>
      <c r="KYV6" s="18"/>
      <c r="KYW6" s="18"/>
      <c r="KYX6" s="18"/>
      <c r="KYY6" s="18"/>
      <c r="KYZ6" s="18"/>
      <c r="KZA6" s="18"/>
      <c r="KZB6" s="18"/>
      <c r="KZC6" s="18"/>
      <c r="KZD6" s="18"/>
      <c r="KZE6" s="18"/>
      <c r="KZF6" s="18"/>
      <c r="KZG6" s="18"/>
      <c r="KZH6" s="18"/>
      <c r="KZI6" s="18"/>
      <c r="KZJ6" s="18"/>
      <c r="KZK6" s="18"/>
      <c r="KZL6" s="18"/>
      <c r="KZM6" s="18"/>
      <c r="KZN6" s="18"/>
      <c r="KZO6" s="18"/>
      <c r="KZP6" s="18"/>
      <c r="KZQ6" s="18"/>
      <c r="KZR6" s="18"/>
      <c r="KZS6" s="18"/>
      <c r="KZT6" s="18"/>
      <c r="KZU6" s="18"/>
      <c r="KZV6" s="18"/>
      <c r="KZW6" s="18"/>
      <c r="KZX6" s="18"/>
      <c r="KZY6" s="18"/>
      <c r="KZZ6" s="18"/>
      <c r="LAA6" s="18"/>
      <c r="LAB6" s="18"/>
      <c r="LAC6" s="18"/>
      <c r="LAD6" s="18"/>
      <c r="LAE6" s="18"/>
      <c r="LAF6" s="18"/>
      <c r="LAG6" s="18"/>
      <c r="LAH6" s="18"/>
      <c r="LAI6" s="18"/>
      <c r="LAJ6" s="18"/>
      <c r="LAK6" s="18"/>
      <c r="LAL6" s="18"/>
      <c r="LAM6" s="18"/>
      <c r="LAN6" s="18"/>
      <c r="LAO6" s="18"/>
      <c r="LAP6" s="18"/>
      <c r="LAQ6" s="18"/>
      <c r="LAR6" s="18"/>
      <c r="LAS6" s="18"/>
      <c r="LAT6" s="18"/>
      <c r="LAU6" s="18"/>
      <c r="LAV6" s="18"/>
      <c r="LAW6" s="18"/>
      <c r="LAX6" s="18"/>
      <c r="LAY6" s="18"/>
      <c r="LAZ6" s="18"/>
      <c r="LBA6" s="18"/>
      <c r="LBB6" s="18"/>
      <c r="LBC6" s="18"/>
      <c r="LBD6" s="18"/>
      <c r="LBE6" s="18"/>
      <c r="LBF6" s="18"/>
      <c r="LBG6" s="18"/>
      <c r="LBH6" s="18"/>
      <c r="LBI6" s="18"/>
      <c r="LBJ6" s="18"/>
      <c r="LBK6" s="18"/>
      <c r="LBL6" s="18"/>
      <c r="LBM6" s="18"/>
      <c r="LBN6" s="18"/>
      <c r="LBO6" s="18"/>
      <c r="LBP6" s="18"/>
      <c r="LBQ6" s="18"/>
      <c r="LBR6" s="18"/>
      <c r="LBS6" s="18"/>
      <c r="LBT6" s="18"/>
      <c r="LBU6" s="18"/>
      <c r="LBV6" s="18"/>
      <c r="LBW6" s="18"/>
      <c r="LBX6" s="18"/>
      <c r="LBY6" s="18"/>
      <c r="LBZ6" s="18"/>
      <c r="LCA6" s="18"/>
      <c r="LCB6" s="18"/>
      <c r="LCC6" s="18"/>
      <c r="LCD6" s="18"/>
      <c r="LCE6" s="18"/>
      <c r="LCF6" s="18"/>
      <c r="LCG6" s="18"/>
      <c r="LCH6" s="18"/>
      <c r="LCI6" s="18"/>
      <c r="LCJ6" s="18"/>
      <c r="LCK6" s="18"/>
      <c r="LCL6" s="18"/>
      <c r="LCM6" s="18"/>
      <c r="LCN6" s="18"/>
      <c r="LCO6" s="18"/>
      <c r="LCP6" s="18"/>
      <c r="LCQ6" s="18"/>
      <c r="LCR6" s="18"/>
      <c r="LCS6" s="18"/>
      <c r="LCT6" s="18"/>
      <c r="LCU6" s="18"/>
      <c r="LCV6" s="18"/>
      <c r="LCW6" s="18"/>
      <c r="LCX6" s="18"/>
      <c r="LCY6" s="18"/>
      <c r="LCZ6" s="18"/>
      <c r="LDA6" s="18"/>
      <c r="LDB6" s="18"/>
      <c r="LDC6" s="18"/>
      <c r="LDD6" s="18"/>
      <c r="LDE6" s="18"/>
      <c r="LDF6" s="18"/>
      <c r="LDG6" s="18"/>
      <c r="LDH6" s="18"/>
      <c r="LDI6" s="18"/>
      <c r="LDJ6" s="18"/>
      <c r="LDK6" s="18"/>
      <c r="LDL6" s="18"/>
      <c r="LDM6" s="18"/>
      <c r="LDN6" s="18"/>
      <c r="LDO6" s="18"/>
      <c r="LDP6" s="18"/>
      <c r="LDQ6" s="18"/>
      <c r="LDR6" s="18"/>
      <c r="LDS6" s="18"/>
      <c r="LDT6" s="18"/>
      <c r="LDU6" s="18"/>
      <c r="LDV6" s="18"/>
      <c r="LDW6" s="18"/>
      <c r="LDX6" s="18"/>
      <c r="LDY6" s="18"/>
      <c r="LDZ6" s="18"/>
      <c r="LEA6" s="18"/>
      <c r="LEB6" s="18"/>
      <c r="LEC6" s="18"/>
      <c r="LED6" s="18"/>
      <c r="LEE6" s="18"/>
      <c r="LEF6" s="18"/>
      <c r="LEG6" s="18"/>
      <c r="LEH6" s="18"/>
      <c r="LEI6" s="18"/>
      <c r="LEJ6" s="18"/>
      <c r="LEK6" s="18"/>
      <c r="LEL6" s="18"/>
      <c r="LEM6" s="18"/>
      <c r="LEN6" s="18"/>
      <c r="LEO6" s="18"/>
      <c r="LEP6" s="18"/>
      <c r="LEQ6" s="18"/>
      <c r="LER6" s="18"/>
      <c r="LES6" s="18"/>
      <c r="LET6" s="18"/>
      <c r="LEU6" s="18"/>
      <c r="LEV6" s="18"/>
      <c r="LEW6" s="18"/>
      <c r="LEX6" s="18"/>
      <c r="LEY6" s="18"/>
      <c r="LEZ6" s="18"/>
      <c r="LFA6" s="18"/>
      <c r="LFB6" s="18"/>
      <c r="LFC6" s="18"/>
      <c r="LFD6" s="18"/>
      <c r="LFE6" s="18"/>
      <c r="LFF6" s="18"/>
      <c r="LFG6" s="18"/>
      <c r="LFH6" s="18"/>
      <c r="LFI6" s="18"/>
      <c r="LFJ6" s="18"/>
      <c r="LFK6" s="18"/>
      <c r="LFL6" s="18"/>
      <c r="LFM6" s="18"/>
      <c r="LFN6" s="18"/>
      <c r="LFO6" s="18"/>
      <c r="LFP6" s="18"/>
      <c r="LFQ6" s="18"/>
      <c r="LFR6" s="18"/>
      <c r="LFS6" s="18"/>
      <c r="LFT6" s="18"/>
      <c r="LFU6" s="18"/>
      <c r="LFV6" s="18"/>
      <c r="LFW6" s="18"/>
      <c r="LFX6" s="18"/>
      <c r="LFY6" s="18"/>
      <c r="LFZ6" s="18"/>
      <c r="LGA6" s="18"/>
      <c r="LGB6" s="18"/>
      <c r="LGC6" s="18"/>
      <c r="LGD6" s="18"/>
      <c r="LGE6" s="18"/>
      <c r="LGF6" s="18"/>
      <c r="LGG6" s="18"/>
      <c r="LGH6" s="18"/>
      <c r="LGI6" s="18"/>
      <c r="LGJ6" s="18"/>
      <c r="LGK6" s="18"/>
      <c r="LGL6" s="18"/>
      <c r="LGM6" s="18"/>
      <c r="LGN6" s="18"/>
      <c r="LGO6" s="18"/>
      <c r="LGP6" s="18"/>
      <c r="LGQ6" s="18"/>
      <c r="LGR6" s="18"/>
      <c r="LGS6" s="18"/>
      <c r="LGT6" s="18"/>
      <c r="LGU6" s="18"/>
      <c r="LGV6" s="18"/>
      <c r="LGW6" s="18"/>
      <c r="LGX6" s="18"/>
      <c r="LGY6" s="18"/>
      <c r="LGZ6" s="18"/>
      <c r="LHA6" s="18"/>
      <c r="LHB6" s="18"/>
      <c r="LHC6" s="18"/>
      <c r="LHD6" s="18"/>
      <c r="LHE6" s="18"/>
      <c r="LHF6" s="18"/>
      <c r="LHG6" s="18"/>
      <c r="LHH6" s="18"/>
      <c r="LHI6" s="18"/>
      <c r="LHJ6" s="18"/>
      <c r="LHK6" s="18"/>
      <c r="LHL6" s="18"/>
      <c r="LHM6" s="18"/>
      <c r="LHN6" s="18"/>
      <c r="LHO6" s="18"/>
      <c r="LHP6" s="18"/>
      <c r="LHQ6" s="18"/>
      <c r="LHR6" s="18"/>
      <c r="LHS6" s="18"/>
      <c r="LHT6" s="18"/>
      <c r="LHU6" s="18"/>
      <c r="LHV6" s="18"/>
      <c r="LHW6" s="18"/>
      <c r="LHX6" s="18"/>
      <c r="LHY6" s="18"/>
      <c r="LHZ6" s="18"/>
      <c r="LIA6" s="18"/>
      <c r="LIB6" s="18"/>
      <c r="LIC6" s="18"/>
      <c r="LID6" s="18"/>
      <c r="LIE6" s="18"/>
      <c r="LIF6" s="18"/>
      <c r="LIG6" s="18"/>
      <c r="LIH6" s="18"/>
      <c r="LII6" s="18"/>
      <c r="LIJ6" s="18"/>
      <c r="LIK6" s="18"/>
      <c r="LIL6" s="18"/>
      <c r="LIM6" s="18"/>
      <c r="LIN6" s="18"/>
      <c r="LIO6" s="18"/>
      <c r="LIP6" s="18"/>
      <c r="LIQ6" s="18"/>
      <c r="LIR6" s="18"/>
      <c r="LIS6" s="18"/>
      <c r="LIT6" s="18"/>
      <c r="LIU6" s="18"/>
      <c r="LIV6" s="18"/>
      <c r="LIW6" s="18"/>
      <c r="LIX6" s="18"/>
      <c r="LIY6" s="18"/>
      <c r="LIZ6" s="18"/>
      <c r="LJA6" s="18"/>
      <c r="LJB6" s="18"/>
      <c r="LJC6" s="18"/>
      <c r="LJD6" s="18"/>
      <c r="LJE6" s="18"/>
      <c r="LJF6" s="18"/>
      <c r="LJG6" s="18"/>
      <c r="LJH6" s="18"/>
      <c r="LJI6" s="18"/>
      <c r="LJJ6" s="18"/>
      <c r="LJK6" s="18"/>
      <c r="LJL6" s="18"/>
      <c r="LJM6" s="18"/>
      <c r="LJN6" s="18"/>
      <c r="LJO6" s="18"/>
      <c r="LJP6" s="18"/>
      <c r="LJQ6" s="18"/>
      <c r="LJR6" s="18"/>
      <c r="LJS6" s="18"/>
      <c r="LJT6" s="18"/>
      <c r="LJU6" s="18"/>
      <c r="LJV6" s="18"/>
      <c r="LJW6" s="18"/>
      <c r="LJX6" s="18"/>
      <c r="LJY6" s="18"/>
      <c r="LJZ6" s="18"/>
      <c r="LKA6" s="18"/>
      <c r="LKB6" s="18"/>
      <c r="LKC6" s="18"/>
      <c r="LKD6" s="18"/>
      <c r="LKE6" s="18"/>
      <c r="LKF6" s="18"/>
      <c r="LKG6" s="18"/>
      <c r="LKH6" s="18"/>
      <c r="LKI6" s="18"/>
      <c r="LKJ6" s="18"/>
      <c r="LKK6" s="18"/>
      <c r="LKL6" s="18"/>
      <c r="LKM6" s="18"/>
      <c r="LKN6" s="18"/>
      <c r="LKO6" s="18"/>
      <c r="LKP6" s="18"/>
      <c r="LKQ6" s="18"/>
      <c r="LKR6" s="18"/>
      <c r="LKS6" s="18"/>
      <c r="LKT6" s="18"/>
      <c r="LKU6" s="18"/>
      <c r="LKV6" s="18"/>
      <c r="LKW6" s="18"/>
      <c r="LKX6" s="18"/>
      <c r="LKY6" s="18"/>
      <c r="LKZ6" s="18"/>
      <c r="LLA6" s="18"/>
      <c r="LLB6" s="18"/>
      <c r="LLC6" s="18"/>
      <c r="LLD6" s="18"/>
      <c r="LLE6" s="18"/>
      <c r="LLF6" s="18"/>
      <c r="LLG6" s="18"/>
      <c r="LLH6" s="18"/>
      <c r="LLI6" s="18"/>
      <c r="LLJ6" s="18"/>
      <c r="LLK6" s="18"/>
      <c r="LLL6" s="18"/>
      <c r="LLM6" s="18"/>
      <c r="LLN6" s="18"/>
      <c r="LLO6" s="18"/>
      <c r="LLP6" s="18"/>
      <c r="LLQ6" s="18"/>
      <c r="LLR6" s="18"/>
      <c r="LLS6" s="18"/>
      <c r="LLT6" s="18"/>
      <c r="LLU6" s="18"/>
      <c r="LLV6" s="18"/>
      <c r="LLW6" s="18"/>
      <c r="LLX6" s="18"/>
      <c r="LLY6" s="18"/>
      <c r="LLZ6" s="18"/>
      <c r="LMA6" s="18"/>
      <c r="LMB6" s="18"/>
      <c r="LMC6" s="18"/>
      <c r="LMD6" s="18"/>
      <c r="LME6" s="18"/>
      <c r="LMF6" s="18"/>
      <c r="LMG6" s="18"/>
      <c r="LMH6" s="18"/>
      <c r="LMI6" s="18"/>
      <c r="LMJ6" s="18"/>
      <c r="LMK6" s="18"/>
      <c r="LML6" s="18"/>
      <c r="LMM6" s="18"/>
      <c r="LMN6" s="18"/>
      <c r="LMO6" s="18"/>
      <c r="LMP6" s="18"/>
      <c r="LMQ6" s="18"/>
      <c r="LMR6" s="18"/>
      <c r="LMS6" s="18"/>
      <c r="LMT6" s="18"/>
      <c r="LMU6" s="18"/>
      <c r="LMV6" s="18"/>
      <c r="LMW6" s="18"/>
      <c r="LMX6" s="18"/>
      <c r="LMY6" s="18"/>
      <c r="LMZ6" s="18"/>
      <c r="LNA6" s="18"/>
      <c r="LNB6" s="18"/>
      <c r="LNC6" s="18"/>
      <c r="LND6" s="18"/>
      <c r="LNE6" s="18"/>
      <c r="LNF6" s="18"/>
      <c r="LNG6" s="18"/>
      <c r="LNH6" s="18"/>
      <c r="LNI6" s="18"/>
      <c r="LNJ6" s="18"/>
      <c r="LNK6" s="18"/>
      <c r="LNL6" s="18"/>
      <c r="LNM6" s="18"/>
      <c r="LNN6" s="18"/>
      <c r="LNO6" s="18"/>
      <c r="LNP6" s="18"/>
      <c r="LNQ6" s="18"/>
      <c r="LNR6" s="18"/>
      <c r="LNS6" s="18"/>
      <c r="LNT6" s="18"/>
      <c r="LNU6" s="18"/>
      <c r="LNV6" s="18"/>
      <c r="LNW6" s="18"/>
      <c r="LNX6" s="18"/>
      <c r="LNY6" s="18"/>
      <c r="LNZ6" s="18"/>
      <c r="LOA6" s="18"/>
      <c r="LOB6" s="18"/>
      <c r="LOC6" s="18"/>
      <c r="LOD6" s="18"/>
      <c r="LOE6" s="18"/>
      <c r="LOF6" s="18"/>
      <c r="LOG6" s="18"/>
      <c r="LOH6" s="18"/>
      <c r="LOI6" s="18"/>
      <c r="LOJ6" s="18"/>
      <c r="LOK6" s="18"/>
      <c r="LOL6" s="18"/>
      <c r="LOM6" s="18"/>
      <c r="LON6" s="18"/>
      <c r="LOO6" s="18"/>
      <c r="LOP6" s="18"/>
      <c r="LOQ6" s="18"/>
      <c r="LOR6" s="18"/>
      <c r="LOS6" s="18"/>
      <c r="LOT6" s="18"/>
      <c r="LOU6" s="18"/>
      <c r="LOV6" s="18"/>
      <c r="LOW6" s="18"/>
      <c r="LOX6" s="18"/>
      <c r="LOY6" s="18"/>
      <c r="LOZ6" s="18"/>
      <c r="LPA6" s="18"/>
      <c r="LPB6" s="18"/>
      <c r="LPC6" s="18"/>
      <c r="LPD6" s="18"/>
      <c r="LPE6" s="18"/>
      <c r="LPF6" s="18"/>
      <c r="LPG6" s="18"/>
      <c r="LPH6" s="18"/>
      <c r="LPI6" s="18"/>
      <c r="LPJ6" s="18"/>
      <c r="LPK6" s="18"/>
      <c r="LPL6" s="18"/>
      <c r="LPM6" s="18"/>
      <c r="LPN6" s="18"/>
      <c r="LPO6" s="18"/>
      <c r="LPP6" s="18"/>
      <c r="LPQ6" s="18"/>
      <c r="LPR6" s="18"/>
      <c r="LPS6" s="18"/>
      <c r="LPT6" s="18"/>
      <c r="LPU6" s="18"/>
      <c r="LPV6" s="18"/>
      <c r="LPW6" s="18"/>
      <c r="LPX6" s="18"/>
      <c r="LPY6" s="18"/>
      <c r="LPZ6" s="18"/>
      <c r="LQA6" s="18"/>
      <c r="LQB6" s="18"/>
      <c r="LQC6" s="18"/>
      <c r="LQD6" s="18"/>
      <c r="LQE6" s="18"/>
      <c r="LQF6" s="18"/>
      <c r="LQG6" s="18"/>
      <c r="LQH6" s="18"/>
      <c r="LQI6" s="18"/>
      <c r="LQJ6" s="18"/>
      <c r="LQK6" s="18"/>
      <c r="LQL6" s="18"/>
      <c r="LQM6" s="18"/>
      <c r="LQN6" s="18"/>
      <c r="LQO6" s="18"/>
      <c r="LQP6" s="18"/>
      <c r="LQQ6" s="18"/>
      <c r="LQR6" s="18"/>
      <c r="LQS6" s="18"/>
      <c r="LQT6" s="18"/>
      <c r="LQU6" s="18"/>
      <c r="LQV6" s="18"/>
      <c r="LQW6" s="18"/>
      <c r="LQX6" s="18"/>
      <c r="LQY6" s="18"/>
      <c r="LQZ6" s="18"/>
      <c r="LRA6" s="18"/>
      <c r="LRB6" s="18"/>
      <c r="LRC6" s="18"/>
      <c r="LRD6" s="18"/>
      <c r="LRE6" s="18"/>
      <c r="LRF6" s="18"/>
      <c r="LRG6" s="18"/>
      <c r="LRH6" s="18"/>
      <c r="LRI6" s="18"/>
      <c r="LRJ6" s="18"/>
      <c r="LRK6" s="18"/>
      <c r="LRL6" s="18"/>
      <c r="LRM6" s="18"/>
      <c r="LRN6" s="18"/>
      <c r="LRO6" s="18"/>
      <c r="LRP6" s="18"/>
      <c r="LRQ6" s="18"/>
      <c r="LRR6" s="18"/>
      <c r="LRS6" s="18"/>
      <c r="LRT6" s="18"/>
      <c r="LRU6" s="18"/>
      <c r="LRV6" s="18"/>
      <c r="LRW6" s="18"/>
      <c r="LRX6" s="18"/>
      <c r="LRY6" s="18"/>
      <c r="LRZ6" s="18"/>
      <c r="LSA6" s="18"/>
      <c r="LSB6" s="18"/>
      <c r="LSC6" s="18"/>
      <c r="LSD6" s="18"/>
      <c r="LSE6" s="18"/>
      <c r="LSF6" s="18"/>
      <c r="LSG6" s="18"/>
      <c r="LSH6" s="18"/>
      <c r="LSI6" s="18"/>
      <c r="LSJ6" s="18"/>
      <c r="LSK6" s="18"/>
      <c r="LSL6" s="18"/>
      <c r="LSM6" s="18"/>
      <c r="LSN6" s="18"/>
      <c r="LSO6" s="18"/>
      <c r="LSP6" s="18"/>
      <c r="LSQ6" s="18"/>
      <c r="LSR6" s="18"/>
      <c r="LSS6" s="18"/>
      <c r="LST6" s="18"/>
      <c r="LSU6" s="18"/>
      <c r="LSV6" s="18"/>
      <c r="LSW6" s="18"/>
      <c r="LSX6" s="18"/>
      <c r="LSY6" s="18"/>
      <c r="LSZ6" s="18"/>
      <c r="LTA6" s="18"/>
      <c r="LTB6" s="18"/>
      <c r="LTC6" s="18"/>
      <c r="LTD6" s="18"/>
      <c r="LTE6" s="18"/>
      <c r="LTF6" s="18"/>
      <c r="LTG6" s="18"/>
      <c r="LTH6" s="18"/>
      <c r="LTI6" s="18"/>
      <c r="LTJ6" s="18"/>
      <c r="LTK6" s="18"/>
      <c r="LTL6" s="18"/>
      <c r="LTM6" s="18"/>
      <c r="LTN6" s="18"/>
      <c r="LTO6" s="18"/>
      <c r="LTP6" s="18"/>
      <c r="LTQ6" s="18"/>
      <c r="LTR6" s="18"/>
      <c r="LTS6" s="18"/>
      <c r="LTT6" s="18"/>
      <c r="LTU6" s="18"/>
      <c r="LTV6" s="18"/>
      <c r="LTW6" s="18"/>
      <c r="LTX6" s="18"/>
      <c r="LTY6" s="18"/>
      <c r="LTZ6" s="18"/>
      <c r="LUA6" s="18"/>
      <c r="LUB6" s="18"/>
      <c r="LUC6" s="18"/>
      <c r="LUD6" s="18"/>
      <c r="LUE6" s="18"/>
      <c r="LUF6" s="18"/>
      <c r="LUG6" s="18"/>
      <c r="LUH6" s="18"/>
      <c r="LUI6" s="18"/>
      <c r="LUJ6" s="18"/>
      <c r="LUK6" s="18"/>
      <c r="LUL6" s="18"/>
      <c r="LUM6" s="18"/>
      <c r="LUN6" s="18"/>
      <c r="LUO6" s="18"/>
      <c r="LUP6" s="18"/>
      <c r="LUQ6" s="18"/>
      <c r="LUR6" s="18"/>
      <c r="LUS6" s="18"/>
      <c r="LUT6" s="18"/>
      <c r="LUU6" s="18"/>
      <c r="LUV6" s="18"/>
      <c r="LUW6" s="18"/>
      <c r="LUX6" s="18"/>
      <c r="LUY6" s="18"/>
      <c r="LUZ6" s="18"/>
      <c r="LVA6" s="18"/>
      <c r="LVB6" s="18"/>
      <c r="LVC6" s="18"/>
      <c r="LVD6" s="18"/>
      <c r="LVE6" s="18"/>
      <c r="LVF6" s="18"/>
      <c r="LVG6" s="18"/>
      <c r="LVH6" s="18"/>
      <c r="LVI6" s="18"/>
      <c r="LVJ6" s="18"/>
      <c r="LVK6" s="18"/>
      <c r="LVL6" s="18"/>
      <c r="LVM6" s="18"/>
      <c r="LVN6" s="18"/>
      <c r="LVO6" s="18"/>
      <c r="LVP6" s="18"/>
      <c r="LVQ6" s="18"/>
      <c r="LVR6" s="18"/>
      <c r="LVS6" s="18"/>
      <c r="LVT6" s="18"/>
      <c r="LVU6" s="18"/>
      <c r="LVV6" s="18"/>
      <c r="LVW6" s="18"/>
      <c r="LVX6" s="18"/>
      <c r="LVY6" s="18"/>
      <c r="LVZ6" s="18"/>
      <c r="LWA6" s="18"/>
      <c r="LWB6" s="18"/>
      <c r="LWC6" s="18"/>
      <c r="LWD6" s="18"/>
      <c r="LWE6" s="18"/>
      <c r="LWF6" s="18"/>
      <c r="LWG6" s="18"/>
      <c r="LWH6" s="18"/>
      <c r="LWI6" s="18"/>
      <c r="LWJ6" s="18"/>
      <c r="LWK6" s="18"/>
      <c r="LWL6" s="18"/>
      <c r="LWM6" s="18"/>
      <c r="LWN6" s="18"/>
      <c r="LWO6" s="18"/>
      <c r="LWP6" s="18"/>
      <c r="LWQ6" s="18"/>
      <c r="LWR6" s="18"/>
      <c r="LWS6" s="18"/>
      <c r="LWT6" s="18"/>
      <c r="LWU6" s="18"/>
      <c r="LWV6" s="18"/>
      <c r="LWW6" s="18"/>
      <c r="LWX6" s="18"/>
      <c r="LWY6" s="18"/>
      <c r="LWZ6" s="18"/>
      <c r="LXA6" s="18"/>
      <c r="LXB6" s="18"/>
      <c r="LXC6" s="18"/>
      <c r="LXD6" s="18"/>
      <c r="LXE6" s="18"/>
      <c r="LXF6" s="18"/>
      <c r="LXG6" s="18"/>
      <c r="LXH6" s="18"/>
      <c r="LXI6" s="18"/>
      <c r="LXJ6" s="18"/>
      <c r="LXK6" s="18"/>
      <c r="LXL6" s="18"/>
      <c r="LXM6" s="18"/>
      <c r="LXN6" s="18"/>
      <c r="LXO6" s="18"/>
      <c r="LXP6" s="18"/>
      <c r="LXQ6" s="18"/>
      <c r="LXR6" s="18"/>
      <c r="LXS6" s="18"/>
      <c r="LXT6" s="18"/>
      <c r="LXU6" s="18"/>
      <c r="LXV6" s="18"/>
      <c r="LXW6" s="18"/>
      <c r="LXX6" s="18"/>
      <c r="LXY6" s="18"/>
      <c r="LXZ6" s="18"/>
      <c r="LYA6" s="18"/>
      <c r="LYB6" s="18"/>
      <c r="LYC6" s="18"/>
      <c r="LYD6" s="18"/>
      <c r="LYE6" s="18"/>
      <c r="LYF6" s="18"/>
      <c r="LYG6" s="18"/>
      <c r="LYH6" s="18"/>
      <c r="LYI6" s="18"/>
      <c r="LYJ6" s="18"/>
      <c r="LYK6" s="18"/>
      <c r="LYL6" s="18"/>
      <c r="LYM6" s="18"/>
      <c r="LYN6" s="18"/>
      <c r="LYO6" s="18"/>
      <c r="LYP6" s="18"/>
      <c r="LYQ6" s="18"/>
      <c r="LYR6" s="18"/>
      <c r="LYS6" s="18"/>
      <c r="LYT6" s="18"/>
      <c r="LYU6" s="18"/>
      <c r="LYV6" s="18"/>
      <c r="LYW6" s="18"/>
      <c r="LYX6" s="18"/>
      <c r="LYY6" s="18"/>
      <c r="LYZ6" s="18"/>
      <c r="LZA6" s="18"/>
      <c r="LZB6" s="18"/>
      <c r="LZC6" s="18"/>
      <c r="LZD6" s="18"/>
      <c r="LZE6" s="18"/>
      <c r="LZF6" s="18"/>
      <c r="LZG6" s="18"/>
      <c r="LZH6" s="18"/>
      <c r="LZI6" s="18"/>
      <c r="LZJ6" s="18"/>
      <c r="LZK6" s="18"/>
      <c r="LZL6" s="18"/>
      <c r="LZM6" s="18"/>
      <c r="LZN6" s="18"/>
      <c r="LZO6" s="18"/>
      <c r="LZP6" s="18"/>
      <c r="LZQ6" s="18"/>
      <c r="LZR6" s="18"/>
      <c r="LZS6" s="18"/>
      <c r="LZT6" s="18"/>
      <c r="LZU6" s="18"/>
      <c r="LZV6" s="18"/>
      <c r="LZW6" s="18"/>
      <c r="LZX6" s="18"/>
      <c r="LZY6" s="18"/>
      <c r="LZZ6" s="18"/>
      <c r="MAA6" s="18"/>
      <c r="MAB6" s="18"/>
      <c r="MAC6" s="18"/>
      <c r="MAD6" s="18"/>
      <c r="MAE6" s="18"/>
      <c r="MAF6" s="18"/>
      <c r="MAG6" s="18"/>
      <c r="MAH6" s="18"/>
      <c r="MAI6" s="18"/>
      <c r="MAJ6" s="18"/>
      <c r="MAK6" s="18"/>
      <c r="MAL6" s="18"/>
      <c r="MAM6" s="18"/>
      <c r="MAN6" s="18"/>
      <c r="MAO6" s="18"/>
      <c r="MAP6" s="18"/>
      <c r="MAQ6" s="18"/>
      <c r="MAR6" s="18"/>
      <c r="MAS6" s="18"/>
      <c r="MAT6" s="18"/>
      <c r="MAU6" s="18"/>
      <c r="MAV6" s="18"/>
      <c r="MAW6" s="18"/>
      <c r="MAX6" s="18"/>
      <c r="MAY6" s="18"/>
      <c r="MAZ6" s="18"/>
      <c r="MBA6" s="18"/>
      <c r="MBB6" s="18"/>
      <c r="MBC6" s="18"/>
      <c r="MBD6" s="18"/>
      <c r="MBE6" s="18"/>
      <c r="MBF6" s="18"/>
      <c r="MBG6" s="18"/>
      <c r="MBH6" s="18"/>
      <c r="MBI6" s="18"/>
      <c r="MBJ6" s="18"/>
      <c r="MBK6" s="18"/>
      <c r="MBL6" s="18"/>
      <c r="MBM6" s="18"/>
      <c r="MBN6" s="18"/>
      <c r="MBO6" s="18"/>
      <c r="MBP6" s="18"/>
      <c r="MBQ6" s="18"/>
      <c r="MBR6" s="18"/>
      <c r="MBS6" s="18"/>
      <c r="MBT6" s="18"/>
      <c r="MBU6" s="18"/>
      <c r="MBV6" s="18"/>
      <c r="MBW6" s="18"/>
      <c r="MBX6" s="18"/>
      <c r="MBY6" s="18"/>
      <c r="MBZ6" s="18"/>
      <c r="MCA6" s="18"/>
      <c r="MCB6" s="18"/>
      <c r="MCC6" s="18"/>
      <c r="MCD6" s="18"/>
      <c r="MCE6" s="18"/>
      <c r="MCF6" s="18"/>
      <c r="MCG6" s="18"/>
      <c r="MCH6" s="18"/>
      <c r="MCI6" s="18"/>
      <c r="MCJ6" s="18"/>
      <c r="MCK6" s="18"/>
      <c r="MCL6" s="18"/>
      <c r="MCM6" s="18"/>
      <c r="MCN6" s="18"/>
      <c r="MCO6" s="18"/>
      <c r="MCP6" s="18"/>
      <c r="MCQ6" s="18"/>
      <c r="MCR6" s="18"/>
      <c r="MCS6" s="18"/>
      <c r="MCT6" s="18"/>
      <c r="MCU6" s="18"/>
      <c r="MCV6" s="18"/>
      <c r="MCW6" s="18"/>
      <c r="MCX6" s="18"/>
      <c r="MCY6" s="18"/>
      <c r="MCZ6" s="18"/>
      <c r="MDA6" s="18"/>
      <c r="MDB6" s="18"/>
      <c r="MDC6" s="18"/>
      <c r="MDD6" s="18"/>
      <c r="MDE6" s="18"/>
      <c r="MDF6" s="18"/>
      <c r="MDG6" s="18"/>
      <c r="MDH6" s="18"/>
      <c r="MDI6" s="18"/>
      <c r="MDJ6" s="18"/>
      <c r="MDK6" s="18"/>
      <c r="MDL6" s="18"/>
      <c r="MDM6" s="18"/>
      <c r="MDN6" s="18"/>
      <c r="MDO6" s="18"/>
      <c r="MDP6" s="18"/>
      <c r="MDQ6" s="18"/>
      <c r="MDR6" s="18"/>
      <c r="MDS6" s="18"/>
      <c r="MDT6" s="18"/>
      <c r="MDU6" s="18"/>
      <c r="MDV6" s="18"/>
      <c r="MDW6" s="18"/>
      <c r="MDX6" s="18"/>
      <c r="MDY6" s="18"/>
      <c r="MDZ6" s="18"/>
      <c r="MEA6" s="18"/>
      <c r="MEB6" s="18"/>
      <c r="MEC6" s="18"/>
      <c r="MED6" s="18"/>
      <c r="MEE6" s="18"/>
      <c r="MEF6" s="18"/>
      <c r="MEG6" s="18"/>
      <c r="MEH6" s="18"/>
      <c r="MEI6" s="18"/>
      <c r="MEJ6" s="18"/>
      <c r="MEK6" s="18"/>
      <c r="MEL6" s="18"/>
      <c r="MEM6" s="18"/>
      <c r="MEN6" s="18"/>
      <c r="MEO6" s="18"/>
      <c r="MEP6" s="18"/>
      <c r="MEQ6" s="18"/>
      <c r="MER6" s="18"/>
      <c r="MES6" s="18"/>
      <c r="MET6" s="18"/>
      <c r="MEU6" s="18"/>
      <c r="MEV6" s="18"/>
      <c r="MEW6" s="18"/>
      <c r="MEX6" s="18"/>
      <c r="MEY6" s="18"/>
      <c r="MEZ6" s="18"/>
      <c r="MFA6" s="18"/>
      <c r="MFB6" s="18"/>
      <c r="MFC6" s="18"/>
      <c r="MFD6" s="18"/>
      <c r="MFE6" s="18"/>
      <c r="MFF6" s="18"/>
      <c r="MFG6" s="18"/>
      <c r="MFH6" s="18"/>
      <c r="MFI6" s="18"/>
      <c r="MFJ6" s="18"/>
      <c r="MFK6" s="18"/>
      <c r="MFL6" s="18"/>
      <c r="MFM6" s="18"/>
      <c r="MFN6" s="18"/>
      <c r="MFO6" s="18"/>
      <c r="MFP6" s="18"/>
      <c r="MFQ6" s="18"/>
      <c r="MFR6" s="18"/>
      <c r="MFS6" s="18"/>
      <c r="MFT6" s="18"/>
      <c r="MFU6" s="18"/>
      <c r="MFV6" s="18"/>
      <c r="MFW6" s="18"/>
      <c r="MFX6" s="18"/>
      <c r="MFY6" s="18"/>
      <c r="MFZ6" s="18"/>
      <c r="MGA6" s="18"/>
      <c r="MGB6" s="18"/>
      <c r="MGC6" s="18"/>
      <c r="MGD6" s="18"/>
      <c r="MGE6" s="18"/>
      <c r="MGF6" s="18"/>
      <c r="MGG6" s="18"/>
      <c r="MGH6" s="18"/>
      <c r="MGI6" s="18"/>
      <c r="MGJ6" s="18"/>
      <c r="MGK6" s="18"/>
      <c r="MGL6" s="18"/>
      <c r="MGM6" s="18"/>
      <c r="MGN6" s="18"/>
      <c r="MGO6" s="18"/>
      <c r="MGP6" s="18"/>
      <c r="MGQ6" s="18"/>
      <c r="MGR6" s="18"/>
      <c r="MGS6" s="18"/>
      <c r="MGT6" s="18"/>
      <c r="MGU6" s="18"/>
      <c r="MGV6" s="18"/>
      <c r="MGW6" s="18"/>
      <c r="MGX6" s="18"/>
      <c r="MGY6" s="18"/>
      <c r="MGZ6" s="18"/>
      <c r="MHA6" s="18"/>
      <c r="MHB6" s="18"/>
      <c r="MHC6" s="18"/>
      <c r="MHD6" s="18"/>
      <c r="MHE6" s="18"/>
      <c r="MHF6" s="18"/>
      <c r="MHG6" s="18"/>
      <c r="MHH6" s="18"/>
      <c r="MHI6" s="18"/>
      <c r="MHJ6" s="18"/>
      <c r="MHK6" s="18"/>
      <c r="MHL6" s="18"/>
      <c r="MHM6" s="18"/>
      <c r="MHN6" s="18"/>
      <c r="MHO6" s="18"/>
      <c r="MHP6" s="18"/>
      <c r="MHQ6" s="18"/>
      <c r="MHR6" s="18"/>
      <c r="MHS6" s="18"/>
      <c r="MHT6" s="18"/>
      <c r="MHU6" s="18"/>
      <c r="MHV6" s="18"/>
      <c r="MHW6" s="18"/>
      <c r="MHX6" s="18"/>
      <c r="MHY6" s="18"/>
      <c r="MHZ6" s="18"/>
      <c r="MIA6" s="18"/>
      <c r="MIB6" s="18"/>
      <c r="MIC6" s="18"/>
      <c r="MID6" s="18"/>
      <c r="MIE6" s="18"/>
      <c r="MIF6" s="18"/>
      <c r="MIG6" s="18"/>
      <c r="MIH6" s="18"/>
      <c r="MII6" s="18"/>
      <c r="MIJ6" s="18"/>
      <c r="MIK6" s="18"/>
      <c r="MIL6" s="18"/>
      <c r="MIM6" s="18"/>
      <c r="MIN6" s="18"/>
      <c r="MIO6" s="18"/>
      <c r="MIP6" s="18"/>
      <c r="MIQ6" s="18"/>
      <c r="MIR6" s="18"/>
      <c r="MIS6" s="18"/>
      <c r="MIT6" s="18"/>
      <c r="MIU6" s="18"/>
      <c r="MIV6" s="18"/>
      <c r="MIW6" s="18"/>
      <c r="MIX6" s="18"/>
      <c r="MIY6" s="18"/>
      <c r="MIZ6" s="18"/>
      <c r="MJA6" s="18"/>
      <c r="MJB6" s="18"/>
      <c r="MJC6" s="18"/>
      <c r="MJD6" s="18"/>
      <c r="MJE6" s="18"/>
      <c r="MJF6" s="18"/>
      <c r="MJG6" s="18"/>
      <c r="MJH6" s="18"/>
      <c r="MJI6" s="18"/>
      <c r="MJJ6" s="18"/>
      <c r="MJK6" s="18"/>
      <c r="MJL6" s="18"/>
      <c r="MJM6" s="18"/>
      <c r="MJN6" s="18"/>
      <c r="MJO6" s="18"/>
      <c r="MJP6" s="18"/>
      <c r="MJQ6" s="18"/>
      <c r="MJR6" s="18"/>
      <c r="MJS6" s="18"/>
      <c r="MJT6" s="18"/>
      <c r="MJU6" s="18"/>
      <c r="MJV6" s="18"/>
      <c r="MJW6" s="18"/>
      <c r="MJX6" s="18"/>
      <c r="MJY6" s="18"/>
      <c r="MJZ6" s="18"/>
      <c r="MKA6" s="18"/>
      <c r="MKB6" s="18"/>
      <c r="MKC6" s="18"/>
      <c r="MKD6" s="18"/>
      <c r="MKE6" s="18"/>
      <c r="MKF6" s="18"/>
      <c r="MKG6" s="18"/>
      <c r="MKH6" s="18"/>
      <c r="MKI6" s="18"/>
      <c r="MKJ6" s="18"/>
      <c r="MKK6" s="18"/>
      <c r="MKL6" s="18"/>
      <c r="MKM6" s="18"/>
      <c r="MKN6" s="18"/>
      <c r="MKO6" s="18"/>
      <c r="MKP6" s="18"/>
      <c r="MKQ6" s="18"/>
      <c r="MKR6" s="18"/>
      <c r="MKS6" s="18"/>
      <c r="MKT6" s="18"/>
      <c r="MKU6" s="18"/>
      <c r="MKV6" s="18"/>
      <c r="MKW6" s="18"/>
      <c r="MKX6" s="18"/>
      <c r="MKY6" s="18"/>
      <c r="MKZ6" s="18"/>
      <c r="MLA6" s="18"/>
      <c r="MLB6" s="18"/>
      <c r="MLC6" s="18"/>
      <c r="MLD6" s="18"/>
      <c r="MLE6" s="18"/>
      <c r="MLF6" s="18"/>
      <c r="MLG6" s="18"/>
      <c r="MLH6" s="18"/>
      <c r="MLI6" s="18"/>
      <c r="MLJ6" s="18"/>
      <c r="MLK6" s="18"/>
      <c r="MLL6" s="18"/>
      <c r="MLM6" s="18"/>
      <c r="MLN6" s="18"/>
      <c r="MLO6" s="18"/>
      <c r="MLP6" s="18"/>
      <c r="MLQ6" s="18"/>
      <c r="MLR6" s="18"/>
      <c r="MLS6" s="18"/>
      <c r="MLT6" s="18"/>
      <c r="MLU6" s="18"/>
      <c r="MLV6" s="18"/>
      <c r="MLW6" s="18"/>
      <c r="MLX6" s="18"/>
      <c r="MLY6" s="18"/>
      <c r="MLZ6" s="18"/>
      <c r="MMA6" s="18"/>
      <c r="MMB6" s="18"/>
      <c r="MMC6" s="18"/>
      <c r="MMD6" s="18"/>
      <c r="MME6" s="18"/>
      <c r="MMF6" s="18"/>
      <c r="MMG6" s="18"/>
      <c r="MMH6" s="18"/>
      <c r="MMI6" s="18"/>
      <c r="MMJ6" s="18"/>
      <c r="MMK6" s="18"/>
      <c r="MML6" s="18"/>
      <c r="MMM6" s="18"/>
      <c r="MMN6" s="18"/>
      <c r="MMO6" s="18"/>
      <c r="MMP6" s="18"/>
      <c r="MMQ6" s="18"/>
      <c r="MMR6" s="18"/>
      <c r="MMS6" s="18"/>
      <c r="MMT6" s="18"/>
      <c r="MMU6" s="18"/>
      <c r="MMV6" s="18"/>
      <c r="MMW6" s="18"/>
      <c r="MMX6" s="18"/>
      <c r="MMY6" s="18"/>
      <c r="MMZ6" s="18"/>
      <c r="MNA6" s="18"/>
      <c r="MNB6" s="18"/>
      <c r="MNC6" s="18"/>
      <c r="MND6" s="18"/>
      <c r="MNE6" s="18"/>
      <c r="MNF6" s="18"/>
      <c r="MNG6" s="18"/>
      <c r="MNH6" s="18"/>
      <c r="MNI6" s="18"/>
      <c r="MNJ6" s="18"/>
      <c r="MNK6" s="18"/>
      <c r="MNL6" s="18"/>
      <c r="MNM6" s="18"/>
      <c r="MNN6" s="18"/>
      <c r="MNO6" s="18"/>
      <c r="MNP6" s="18"/>
      <c r="MNQ6" s="18"/>
      <c r="MNR6" s="18"/>
      <c r="MNS6" s="18"/>
      <c r="MNT6" s="18"/>
      <c r="MNU6" s="18"/>
      <c r="MNV6" s="18"/>
      <c r="MNW6" s="18"/>
      <c r="MNX6" s="18"/>
      <c r="MNY6" s="18"/>
      <c r="MNZ6" s="18"/>
      <c r="MOA6" s="18"/>
      <c r="MOB6" s="18"/>
      <c r="MOC6" s="18"/>
      <c r="MOD6" s="18"/>
      <c r="MOE6" s="18"/>
      <c r="MOF6" s="18"/>
      <c r="MOG6" s="18"/>
      <c r="MOH6" s="18"/>
      <c r="MOI6" s="18"/>
      <c r="MOJ6" s="18"/>
      <c r="MOK6" s="18"/>
      <c r="MOL6" s="18"/>
      <c r="MOM6" s="18"/>
      <c r="MON6" s="18"/>
      <c r="MOO6" s="18"/>
      <c r="MOP6" s="18"/>
      <c r="MOQ6" s="18"/>
      <c r="MOR6" s="18"/>
      <c r="MOS6" s="18"/>
      <c r="MOT6" s="18"/>
      <c r="MOU6" s="18"/>
      <c r="MOV6" s="18"/>
      <c r="MOW6" s="18"/>
      <c r="MOX6" s="18"/>
      <c r="MOY6" s="18"/>
      <c r="MOZ6" s="18"/>
      <c r="MPA6" s="18"/>
      <c r="MPB6" s="18"/>
      <c r="MPC6" s="18"/>
      <c r="MPD6" s="18"/>
      <c r="MPE6" s="18"/>
      <c r="MPF6" s="18"/>
      <c r="MPG6" s="18"/>
      <c r="MPH6" s="18"/>
      <c r="MPI6" s="18"/>
      <c r="MPJ6" s="18"/>
      <c r="MPK6" s="18"/>
      <c r="MPL6" s="18"/>
      <c r="MPM6" s="18"/>
      <c r="MPN6" s="18"/>
      <c r="MPO6" s="18"/>
      <c r="MPP6" s="18"/>
      <c r="MPQ6" s="18"/>
      <c r="MPR6" s="18"/>
      <c r="MPS6" s="18"/>
      <c r="MPT6" s="18"/>
      <c r="MPU6" s="18"/>
      <c r="MPV6" s="18"/>
      <c r="MPW6" s="18"/>
      <c r="MPX6" s="18"/>
      <c r="MPY6" s="18"/>
      <c r="MPZ6" s="18"/>
      <c r="MQA6" s="18"/>
      <c r="MQB6" s="18"/>
      <c r="MQC6" s="18"/>
      <c r="MQD6" s="18"/>
      <c r="MQE6" s="18"/>
      <c r="MQF6" s="18"/>
      <c r="MQG6" s="18"/>
      <c r="MQH6" s="18"/>
      <c r="MQI6" s="18"/>
      <c r="MQJ6" s="18"/>
      <c r="MQK6" s="18"/>
      <c r="MQL6" s="18"/>
      <c r="MQM6" s="18"/>
      <c r="MQN6" s="18"/>
      <c r="MQO6" s="18"/>
      <c r="MQP6" s="18"/>
      <c r="MQQ6" s="18"/>
      <c r="MQR6" s="18"/>
      <c r="MQS6" s="18"/>
      <c r="MQT6" s="18"/>
      <c r="MQU6" s="18"/>
      <c r="MQV6" s="18"/>
      <c r="MQW6" s="18"/>
      <c r="MQX6" s="18"/>
      <c r="MQY6" s="18"/>
      <c r="MQZ6" s="18"/>
      <c r="MRA6" s="18"/>
      <c r="MRB6" s="18"/>
      <c r="MRC6" s="18"/>
      <c r="MRD6" s="18"/>
      <c r="MRE6" s="18"/>
      <c r="MRF6" s="18"/>
      <c r="MRG6" s="18"/>
      <c r="MRH6" s="18"/>
      <c r="MRI6" s="18"/>
      <c r="MRJ6" s="18"/>
      <c r="MRK6" s="18"/>
      <c r="MRL6" s="18"/>
      <c r="MRM6" s="18"/>
      <c r="MRN6" s="18"/>
      <c r="MRO6" s="18"/>
      <c r="MRP6" s="18"/>
      <c r="MRQ6" s="18"/>
      <c r="MRR6" s="18"/>
      <c r="MRS6" s="18"/>
      <c r="MRT6" s="18"/>
      <c r="MRU6" s="18"/>
      <c r="MRV6" s="18"/>
      <c r="MRW6" s="18"/>
      <c r="MRX6" s="18"/>
      <c r="MRY6" s="18"/>
      <c r="MRZ6" s="18"/>
      <c r="MSA6" s="18"/>
      <c r="MSB6" s="18"/>
      <c r="MSC6" s="18"/>
      <c r="MSD6" s="18"/>
      <c r="MSE6" s="18"/>
      <c r="MSF6" s="18"/>
      <c r="MSG6" s="18"/>
      <c r="MSH6" s="18"/>
      <c r="MSI6" s="18"/>
      <c r="MSJ6" s="18"/>
      <c r="MSK6" s="18"/>
      <c r="MSL6" s="18"/>
      <c r="MSM6" s="18"/>
      <c r="MSN6" s="18"/>
      <c r="MSO6" s="18"/>
      <c r="MSP6" s="18"/>
      <c r="MSQ6" s="18"/>
      <c r="MSR6" s="18"/>
      <c r="MSS6" s="18"/>
      <c r="MST6" s="18"/>
      <c r="MSU6" s="18"/>
      <c r="MSV6" s="18"/>
      <c r="MSW6" s="18"/>
      <c r="MSX6" s="18"/>
      <c r="MSY6" s="18"/>
      <c r="MSZ6" s="18"/>
      <c r="MTA6" s="18"/>
      <c r="MTB6" s="18"/>
      <c r="MTC6" s="18"/>
      <c r="MTD6" s="18"/>
      <c r="MTE6" s="18"/>
      <c r="MTF6" s="18"/>
      <c r="MTG6" s="18"/>
      <c r="MTH6" s="18"/>
      <c r="MTI6" s="18"/>
      <c r="MTJ6" s="18"/>
      <c r="MTK6" s="18"/>
      <c r="MTL6" s="18"/>
      <c r="MTM6" s="18"/>
      <c r="MTN6" s="18"/>
      <c r="MTO6" s="18"/>
      <c r="MTP6" s="18"/>
      <c r="MTQ6" s="18"/>
      <c r="MTR6" s="18"/>
      <c r="MTS6" s="18"/>
      <c r="MTT6" s="18"/>
      <c r="MTU6" s="18"/>
      <c r="MTV6" s="18"/>
      <c r="MTW6" s="18"/>
      <c r="MTX6" s="18"/>
      <c r="MTY6" s="18"/>
      <c r="MTZ6" s="18"/>
      <c r="MUA6" s="18"/>
      <c r="MUB6" s="18"/>
      <c r="MUC6" s="18"/>
      <c r="MUD6" s="18"/>
      <c r="MUE6" s="18"/>
      <c r="MUF6" s="18"/>
      <c r="MUG6" s="18"/>
      <c r="MUH6" s="18"/>
      <c r="MUI6" s="18"/>
      <c r="MUJ6" s="18"/>
      <c r="MUK6" s="18"/>
      <c r="MUL6" s="18"/>
      <c r="MUM6" s="18"/>
      <c r="MUN6" s="18"/>
      <c r="MUO6" s="18"/>
      <c r="MUP6" s="18"/>
      <c r="MUQ6" s="18"/>
      <c r="MUR6" s="18"/>
      <c r="MUS6" s="18"/>
      <c r="MUT6" s="18"/>
      <c r="MUU6" s="18"/>
      <c r="MUV6" s="18"/>
      <c r="MUW6" s="18"/>
      <c r="MUX6" s="18"/>
      <c r="MUY6" s="18"/>
      <c r="MUZ6" s="18"/>
      <c r="MVA6" s="18"/>
      <c r="MVB6" s="18"/>
      <c r="MVC6" s="18"/>
      <c r="MVD6" s="18"/>
      <c r="MVE6" s="18"/>
      <c r="MVF6" s="18"/>
      <c r="MVG6" s="18"/>
      <c r="MVH6" s="18"/>
      <c r="MVI6" s="18"/>
      <c r="MVJ6" s="18"/>
      <c r="MVK6" s="18"/>
      <c r="MVL6" s="18"/>
      <c r="MVM6" s="18"/>
      <c r="MVN6" s="18"/>
      <c r="MVO6" s="18"/>
      <c r="MVP6" s="18"/>
      <c r="MVQ6" s="18"/>
      <c r="MVR6" s="18"/>
      <c r="MVS6" s="18"/>
      <c r="MVT6" s="18"/>
      <c r="MVU6" s="18"/>
      <c r="MVV6" s="18"/>
      <c r="MVW6" s="18"/>
      <c r="MVX6" s="18"/>
      <c r="MVY6" s="18"/>
      <c r="MVZ6" s="18"/>
      <c r="MWA6" s="18"/>
      <c r="MWB6" s="18"/>
      <c r="MWC6" s="18"/>
      <c r="MWD6" s="18"/>
      <c r="MWE6" s="18"/>
      <c r="MWF6" s="18"/>
      <c r="MWG6" s="18"/>
      <c r="MWH6" s="18"/>
      <c r="MWI6" s="18"/>
      <c r="MWJ6" s="18"/>
      <c r="MWK6" s="18"/>
      <c r="MWL6" s="18"/>
      <c r="MWM6" s="18"/>
      <c r="MWN6" s="18"/>
      <c r="MWO6" s="18"/>
      <c r="MWP6" s="18"/>
      <c r="MWQ6" s="18"/>
      <c r="MWR6" s="18"/>
      <c r="MWS6" s="18"/>
      <c r="MWT6" s="18"/>
      <c r="MWU6" s="18"/>
      <c r="MWV6" s="18"/>
      <c r="MWW6" s="18"/>
      <c r="MWX6" s="18"/>
      <c r="MWY6" s="18"/>
      <c r="MWZ6" s="18"/>
      <c r="MXA6" s="18"/>
      <c r="MXB6" s="18"/>
      <c r="MXC6" s="18"/>
      <c r="MXD6" s="18"/>
      <c r="MXE6" s="18"/>
      <c r="MXF6" s="18"/>
      <c r="MXG6" s="18"/>
      <c r="MXH6" s="18"/>
      <c r="MXI6" s="18"/>
      <c r="MXJ6" s="18"/>
      <c r="MXK6" s="18"/>
      <c r="MXL6" s="18"/>
      <c r="MXM6" s="18"/>
      <c r="MXN6" s="18"/>
      <c r="MXO6" s="18"/>
      <c r="MXP6" s="18"/>
      <c r="MXQ6" s="18"/>
      <c r="MXR6" s="18"/>
      <c r="MXS6" s="18"/>
      <c r="MXT6" s="18"/>
      <c r="MXU6" s="18"/>
      <c r="MXV6" s="18"/>
      <c r="MXW6" s="18"/>
      <c r="MXX6" s="18"/>
      <c r="MXY6" s="18"/>
      <c r="MXZ6" s="18"/>
      <c r="MYA6" s="18"/>
      <c r="MYB6" s="18"/>
      <c r="MYC6" s="18"/>
      <c r="MYD6" s="18"/>
      <c r="MYE6" s="18"/>
      <c r="MYF6" s="18"/>
      <c r="MYG6" s="18"/>
      <c r="MYH6" s="18"/>
      <c r="MYI6" s="18"/>
      <c r="MYJ6" s="18"/>
      <c r="MYK6" s="18"/>
      <c r="MYL6" s="18"/>
      <c r="MYM6" s="18"/>
      <c r="MYN6" s="18"/>
      <c r="MYO6" s="18"/>
      <c r="MYP6" s="18"/>
      <c r="MYQ6" s="18"/>
      <c r="MYR6" s="18"/>
      <c r="MYS6" s="18"/>
      <c r="MYT6" s="18"/>
      <c r="MYU6" s="18"/>
      <c r="MYV6" s="18"/>
      <c r="MYW6" s="18"/>
      <c r="MYX6" s="18"/>
      <c r="MYY6" s="18"/>
      <c r="MYZ6" s="18"/>
      <c r="MZA6" s="18"/>
      <c r="MZB6" s="18"/>
      <c r="MZC6" s="18"/>
      <c r="MZD6" s="18"/>
      <c r="MZE6" s="18"/>
      <c r="MZF6" s="18"/>
      <c r="MZG6" s="18"/>
      <c r="MZH6" s="18"/>
      <c r="MZI6" s="18"/>
      <c r="MZJ6" s="18"/>
      <c r="MZK6" s="18"/>
      <c r="MZL6" s="18"/>
      <c r="MZM6" s="18"/>
      <c r="MZN6" s="18"/>
      <c r="MZO6" s="18"/>
      <c r="MZP6" s="18"/>
      <c r="MZQ6" s="18"/>
      <c r="MZR6" s="18"/>
      <c r="MZS6" s="18"/>
      <c r="MZT6" s="18"/>
      <c r="MZU6" s="18"/>
      <c r="MZV6" s="18"/>
      <c r="MZW6" s="18"/>
      <c r="MZX6" s="18"/>
      <c r="MZY6" s="18"/>
      <c r="MZZ6" s="18"/>
      <c r="NAA6" s="18"/>
      <c r="NAB6" s="18"/>
      <c r="NAC6" s="18"/>
      <c r="NAD6" s="18"/>
      <c r="NAE6" s="18"/>
      <c r="NAF6" s="18"/>
      <c r="NAG6" s="18"/>
      <c r="NAH6" s="18"/>
      <c r="NAI6" s="18"/>
      <c r="NAJ6" s="18"/>
      <c r="NAK6" s="18"/>
      <c r="NAL6" s="18"/>
      <c r="NAM6" s="18"/>
      <c r="NAN6" s="18"/>
      <c r="NAO6" s="18"/>
      <c r="NAP6" s="18"/>
      <c r="NAQ6" s="18"/>
      <c r="NAR6" s="18"/>
      <c r="NAS6" s="18"/>
      <c r="NAT6" s="18"/>
      <c r="NAU6" s="18"/>
      <c r="NAV6" s="18"/>
      <c r="NAW6" s="18"/>
      <c r="NAX6" s="18"/>
      <c r="NAY6" s="18"/>
      <c r="NAZ6" s="18"/>
      <c r="NBA6" s="18"/>
      <c r="NBB6" s="18"/>
      <c r="NBC6" s="18"/>
      <c r="NBD6" s="18"/>
      <c r="NBE6" s="18"/>
      <c r="NBF6" s="18"/>
      <c r="NBG6" s="18"/>
      <c r="NBH6" s="18"/>
      <c r="NBI6" s="18"/>
      <c r="NBJ6" s="18"/>
      <c r="NBK6" s="18"/>
      <c r="NBL6" s="18"/>
      <c r="NBM6" s="18"/>
      <c r="NBN6" s="18"/>
      <c r="NBO6" s="18"/>
      <c r="NBP6" s="18"/>
      <c r="NBQ6" s="18"/>
      <c r="NBR6" s="18"/>
      <c r="NBS6" s="18"/>
      <c r="NBT6" s="18"/>
      <c r="NBU6" s="18"/>
      <c r="NBV6" s="18"/>
      <c r="NBW6" s="18"/>
      <c r="NBX6" s="18"/>
      <c r="NBY6" s="18"/>
      <c r="NBZ6" s="18"/>
      <c r="NCA6" s="18"/>
      <c r="NCB6" s="18"/>
      <c r="NCC6" s="18"/>
      <c r="NCD6" s="18"/>
      <c r="NCE6" s="18"/>
      <c r="NCF6" s="18"/>
      <c r="NCG6" s="18"/>
      <c r="NCH6" s="18"/>
      <c r="NCI6" s="18"/>
      <c r="NCJ6" s="18"/>
      <c r="NCK6" s="18"/>
      <c r="NCL6" s="18"/>
      <c r="NCM6" s="18"/>
      <c r="NCN6" s="18"/>
      <c r="NCO6" s="18"/>
      <c r="NCP6" s="18"/>
      <c r="NCQ6" s="18"/>
      <c r="NCR6" s="18"/>
      <c r="NCS6" s="18"/>
      <c r="NCT6" s="18"/>
      <c r="NCU6" s="18"/>
      <c r="NCV6" s="18"/>
      <c r="NCW6" s="18"/>
      <c r="NCX6" s="18"/>
      <c r="NCY6" s="18"/>
      <c r="NCZ6" s="18"/>
      <c r="NDA6" s="18"/>
      <c r="NDB6" s="18"/>
      <c r="NDC6" s="18"/>
      <c r="NDD6" s="18"/>
      <c r="NDE6" s="18"/>
      <c r="NDF6" s="18"/>
      <c r="NDG6" s="18"/>
      <c r="NDH6" s="18"/>
      <c r="NDI6" s="18"/>
      <c r="NDJ6" s="18"/>
      <c r="NDK6" s="18"/>
      <c r="NDL6" s="18"/>
      <c r="NDM6" s="18"/>
      <c r="NDN6" s="18"/>
      <c r="NDO6" s="18"/>
      <c r="NDP6" s="18"/>
      <c r="NDQ6" s="18"/>
      <c r="NDR6" s="18"/>
      <c r="NDS6" s="18"/>
      <c r="NDT6" s="18"/>
      <c r="NDU6" s="18"/>
      <c r="NDV6" s="18"/>
      <c r="NDW6" s="18"/>
      <c r="NDX6" s="18"/>
      <c r="NDY6" s="18"/>
      <c r="NDZ6" s="18"/>
      <c r="NEA6" s="18"/>
      <c r="NEB6" s="18"/>
      <c r="NEC6" s="18"/>
      <c r="NED6" s="18"/>
      <c r="NEE6" s="18"/>
      <c r="NEF6" s="18"/>
      <c r="NEG6" s="18"/>
      <c r="NEH6" s="18"/>
      <c r="NEI6" s="18"/>
      <c r="NEJ6" s="18"/>
      <c r="NEK6" s="18"/>
      <c r="NEL6" s="18"/>
      <c r="NEM6" s="18"/>
      <c r="NEN6" s="18"/>
      <c r="NEO6" s="18"/>
      <c r="NEP6" s="18"/>
      <c r="NEQ6" s="18"/>
      <c r="NER6" s="18"/>
      <c r="NES6" s="18"/>
      <c r="NET6" s="18"/>
      <c r="NEU6" s="18"/>
      <c r="NEV6" s="18"/>
      <c r="NEW6" s="18"/>
      <c r="NEX6" s="18"/>
      <c r="NEY6" s="18"/>
      <c r="NEZ6" s="18"/>
      <c r="NFA6" s="18"/>
      <c r="NFB6" s="18"/>
      <c r="NFC6" s="18"/>
      <c r="NFD6" s="18"/>
      <c r="NFE6" s="18"/>
      <c r="NFF6" s="18"/>
      <c r="NFG6" s="18"/>
      <c r="NFH6" s="18"/>
      <c r="NFI6" s="18"/>
      <c r="NFJ6" s="18"/>
      <c r="NFK6" s="18"/>
      <c r="NFL6" s="18"/>
      <c r="NFM6" s="18"/>
      <c r="NFN6" s="18"/>
      <c r="NFO6" s="18"/>
      <c r="NFP6" s="18"/>
      <c r="NFQ6" s="18"/>
      <c r="NFR6" s="18"/>
      <c r="NFS6" s="18"/>
      <c r="NFT6" s="18"/>
      <c r="NFU6" s="18"/>
      <c r="NFV6" s="18"/>
      <c r="NFW6" s="18"/>
      <c r="NFX6" s="18"/>
      <c r="NFY6" s="18"/>
      <c r="NFZ6" s="18"/>
      <c r="NGA6" s="18"/>
      <c r="NGB6" s="18"/>
      <c r="NGC6" s="18"/>
      <c r="NGD6" s="18"/>
      <c r="NGE6" s="18"/>
      <c r="NGF6" s="18"/>
      <c r="NGG6" s="18"/>
      <c r="NGH6" s="18"/>
      <c r="NGI6" s="18"/>
      <c r="NGJ6" s="18"/>
      <c r="NGK6" s="18"/>
      <c r="NGL6" s="18"/>
      <c r="NGM6" s="18"/>
      <c r="NGN6" s="18"/>
      <c r="NGO6" s="18"/>
      <c r="NGP6" s="18"/>
      <c r="NGQ6" s="18"/>
      <c r="NGR6" s="18"/>
      <c r="NGS6" s="18"/>
      <c r="NGT6" s="18"/>
      <c r="NGU6" s="18"/>
      <c r="NGV6" s="18"/>
      <c r="NGW6" s="18"/>
      <c r="NGX6" s="18"/>
      <c r="NGY6" s="18"/>
      <c r="NGZ6" s="18"/>
      <c r="NHA6" s="18"/>
      <c r="NHB6" s="18"/>
      <c r="NHC6" s="18"/>
      <c r="NHD6" s="18"/>
      <c r="NHE6" s="18"/>
      <c r="NHF6" s="18"/>
      <c r="NHG6" s="18"/>
      <c r="NHH6" s="18"/>
      <c r="NHI6" s="18"/>
      <c r="NHJ6" s="18"/>
      <c r="NHK6" s="18"/>
      <c r="NHL6" s="18"/>
      <c r="NHM6" s="18"/>
      <c r="NHN6" s="18"/>
      <c r="NHO6" s="18"/>
      <c r="NHP6" s="18"/>
      <c r="NHQ6" s="18"/>
      <c r="NHR6" s="18"/>
      <c r="NHS6" s="18"/>
      <c r="NHT6" s="18"/>
      <c r="NHU6" s="18"/>
      <c r="NHV6" s="18"/>
      <c r="NHW6" s="18"/>
      <c r="NHX6" s="18"/>
      <c r="NHY6" s="18"/>
      <c r="NHZ6" s="18"/>
      <c r="NIA6" s="18"/>
      <c r="NIB6" s="18"/>
      <c r="NIC6" s="18"/>
      <c r="NID6" s="18"/>
      <c r="NIE6" s="18"/>
      <c r="NIF6" s="18"/>
      <c r="NIG6" s="18"/>
      <c r="NIH6" s="18"/>
      <c r="NII6" s="18"/>
      <c r="NIJ6" s="18"/>
      <c r="NIK6" s="18"/>
      <c r="NIL6" s="18"/>
      <c r="NIM6" s="18"/>
      <c r="NIN6" s="18"/>
      <c r="NIO6" s="18"/>
      <c r="NIP6" s="18"/>
      <c r="NIQ6" s="18"/>
      <c r="NIR6" s="18"/>
      <c r="NIS6" s="18"/>
      <c r="NIT6" s="18"/>
      <c r="NIU6" s="18"/>
      <c r="NIV6" s="18"/>
      <c r="NIW6" s="18"/>
      <c r="NIX6" s="18"/>
      <c r="NIY6" s="18"/>
      <c r="NIZ6" s="18"/>
      <c r="NJA6" s="18"/>
      <c r="NJB6" s="18"/>
      <c r="NJC6" s="18"/>
      <c r="NJD6" s="18"/>
      <c r="NJE6" s="18"/>
      <c r="NJF6" s="18"/>
      <c r="NJG6" s="18"/>
      <c r="NJH6" s="18"/>
      <c r="NJI6" s="18"/>
      <c r="NJJ6" s="18"/>
      <c r="NJK6" s="18"/>
      <c r="NJL6" s="18"/>
      <c r="NJM6" s="18"/>
      <c r="NJN6" s="18"/>
      <c r="NJO6" s="18"/>
      <c r="NJP6" s="18"/>
      <c r="NJQ6" s="18"/>
      <c r="NJR6" s="18"/>
      <c r="NJS6" s="18"/>
      <c r="NJT6" s="18"/>
      <c r="NJU6" s="18"/>
      <c r="NJV6" s="18"/>
      <c r="NJW6" s="18"/>
      <c r="NJX6" s="18"/>
      <c r="NJY6" s="18"/>
      <c r="NJZ6" s="18"/>
      <c r="NKA6" s="18"/>
      <c r="NKB6" s="18"/>
      <c r="NKC6" s="18"/>
      <c r="NKD6" s="18"/>
      <c r="NKE6" s="18"/>
      <c r="NKF6" s="18"/>
      <c r="NKG6" s="18"/>
      <c r="NKH6" s="18"/>
      <c r="NKI6" s="18"/>
      <c r="NKJ6" s="18"/>
      <c r="NKK6" s="18"/>
      <c r="NKL6" s="18"/>
      <c r="NKM6" s="18"/>
      <c r="NKN6" s="18"/>
      <c r="NKO6" s="18"/>
      <c r="NKP6" s="18"/>
      <c r="NKQ6" s="18"/>
      <c r="NKR6" s="18"/>
      <c r="NKS6" s="18"/>
      <c r="NKT6" s="18"/>
      <c r="NKU6" s="18"/>
      <c r="NKV6" s="18"/>
      <c r="NKW6" s="18"/>
      <c r="NKX6" s="18"/>
      <c r="NKY6" s="18"/>
      <c r="NKZ6" s="18"/>
      <c r="NLA6" s="18"/>
      <c r="NLB6" s="18"/>
      <c r="NLC6" s="18"/>
      <c r="NLD6" s="18"/>
      <c r="NLE6" s="18"/>
      <c r="NLF6" s="18"/>
      <c r="NLG6" s="18"/>
      <c r="NLH6" s="18"/>
      <c r="NLI6" s="18"/>
      <c r="NLJ6" s="18"/>
      <c r="NLK6" s="18"/>
      <c r="NLL6" s="18"/>
      <c r="NLM6" s="18"/>
      <c r="NLN6" s="18"/>
      <c r="NLO6" s="18"/>
      <c r="NLP6" s="18"/>
      <c r="NLQ6" s="18"/>
      <c r="NLR6" s="18"/>
      <c r="NLS6" s="18"/>
      <c r="NLT6" s="18"/>
      <c r="NLU6" s="18"/>
      <c r="NLV6" s="18"/>
      <c r="NLW6" s="18"/>
      <c r="NLX6" s="18"/>
      <c r="NLY6" s="18"/>
      <c r="NLZ6" s="18"/>
      <c r="NMA6" s="18"/>
      <c r="NMB6" s="18"/>
      <c r="NMC6" s="18"/>
      <c r="NMD6" s="18"/>
      <c r="NME6" s="18"/>
      <c r="NMF6" s="18"/>
      <c r="NMG6" s="18"/>
      <c r="NMH6" s="18"/>
      <c r="NMI6" s="18"/>
      <c r="NMJ6" s="18"/>
      <c r="NMK6" s="18"/>
      <c r="NML6" s="18"/>
      <c r="NMM6" s="18"/>
      <c r="NMN6" s="18"/>
      <c r="NMO6" s="18"/>
      <c r="NMP6" s="18"/>
      <c r="NMQ6" s="18"/>
      <c r="NMR6" s="18"/>
      <c r="NMS6" s="18"/>
      <c r="NMT6" s="18"/>
      <c r="NMU6" s="18"/>
      <c r="NMV6" s="18"/>
      <c r="NMW6" s="18"/>
      <c r="NMX6" s="18"/>
      <c r="NMY6" s="18"/>
      <c r="NMZ6" s="18"/>
      <c r="NNA6" s="18"/>
      <c r="NNB6" s="18"/>
      <c r="NNC6" s="18"/>
      <c r="NND6" s="18"/>
      <c r="NNE6" s="18"/>
      <c r="NNF6" s="18"/>
      <c r="NNG6" s="18"/>
      <c r="NNH6" s="18"/>
      <c r="NNI6" s="18"/>
      <c r="NNJ6" s="18"/>
      <c r="NNK6" s="18"/>
      <c r="NNL6" s="18"/>
      <c r="NNM6" s="18"/>
      <c r="NNN6" s="18"/>
      <c r="NNO6" s="18"/>
      <c r="NNP6" s="18"/>
      <c r="NNQ6" s="18"/>
      <c r="NNR6" s="18"/>
      <c r="NNS6" s="18"/>
      <c r="NNT6" s="18"/>
      <c r="NNU6" s="18"/>
      <c r="NNV6" s="18"/>
      <c r="NNW6" s="18"/>
      <c r="NNX6" s="18"/>
      <c r="NNY6" s="18"/>
      <c r="NNZ6" s="18"/>
      <c r="NOA6" s="18"/>
      <c r="NOB6" s="18"/>
      <c r="NOC6" s="18"/>
      <c r="NOD6" s="18"/>
      <c r="NOE6" s="18"/>
      <c r="NOF6" s="18"/>
      <c r="NOG6" s="18"/>
      <c r="NOH6" s="18"/>
      <c r="NOI6" s="18"/>
      <c r="NOJ6" s="18"/>
      <c r="NOK6" s="18"/>
      <c r="NOL6" s="18"/>
      <c r="NOM6" s="18"/>
      <c r="NON6" s="18"/>
      <c r="NOO6" s="18"/>
      <c r="NOP6" s="18"/>
      <c r="NOQ6" s="18"/>
      <c r="NOR6" s="18"/>
      <c r="NOS6" s="18"/>
      <c r="NOT6" s="18"/>
      <c r="NOU6" s="18"/>
      <c r="NOV6" s="18"/>
      <c r="NOW6" s="18"/>
      <c r="NOX6" s="18"/>
      <c r="NOY6" s="18"/>
      <c r="NOZ6" s="18"/>
      <c r="NPA6" s="18"/>
      <c r="NPB6" s="18"/>
      <c r="NPC6" s="18"/>
      <c r="NPD6" s="18"/>
      <c r="NPE6" s="18"/>
      <c r="NPF6" s="18"/>
      <c r="NPG6" s="18"/>
      <c r="NPH6" s="18"/>
      <c r="NPI6" s="18"/>
      <c r="NPJ6" s="18"/>
      <c r="NPK6" s="18"/>
      <c r="NPL6" s="18"/>
      <c r="NPM6" s="18"/>
      <c r="NPN6" s="18"/>
      <c r="NPO6" s="18"/>
      <c r="NPP6" s="18"/>
      <c r="NPQ6" s="18"/>
      <c r="NPR6" s="18"/>
      <c r="NPS6" s="18"/>
      <c r="NPT6" s="18"/>
      <c r="NPU6" s="18"/>
      <c r="NPV6" s="18"/>
      <c r="NPW6" s="18"/>
      <c r="NPX6" s="18"/>
      <c r="NPY6" s="18"/>
      <c r="NPZ6" s="18"/>
      <c r="NQA6" s="18"/>
      <c r="NQB6" s="18"/>
      <c r="NQC6" s="18"/>
      <c r="NQD6" s="18"/>
      <c r="NQE6" s="18"/>
      <c r="NQF6" s="18"/>
      <c r="NQG6" s="18"/>
      <c r="NQH6" s="18"/>
      <c r="NQI6" s="18"/>
      <c r="NQJ6" s="18"/>
      <c r="NQK6" s="18"/>
      <c r="NQL6" s="18"/>
      <c r="NQM6" s="18"/>
      <c r="NQN6" s="18"/>
      <c r="NQO6" s="18"/>
      <c r="NQP6" s="18"/>
      <c r="NQQ6" s="18"/>
      <c r="NQR6" s="18"/>
      <c r="NQS6" s="18"/>
      <c r="NQT6" s="18"/>
      <c r="NQU6" s="18"/>
      <c r="NQV6" s="18"/>
      <c r="NQW6" s="18"/>
      <c r="NQX6" s="18"/>
      <c r="NQY6" s="18"/>
      <c r="NQZ6" s="18"/>
      <c r="NRA6" s="18"/>
      <c r="NRB6" s="18"/>
      <c r="NRC6" s="18"/>
      <c r="NRD6" s="18"/>
      <c r="NRE6" s="18"/>
      <c r="NRF6" s="18"/>
      <c r="NRG6" s="18"/>
      <c r="NRH6" s="18"/>
      <c r="NRI6" s="18"/>
      <c r="NRJ6" s="18"/>
      <c r="NRK6" s="18"/>
      <c r="NRL6" s="18"/>
      <c r="NRM6" s="18"/>
      <c r="NRN6" s="18"/>
      <c r="NRO6" s="18"/>
      <c r="NRP6" s="18"/>
      <c r="NRQ6" s="18"/>
      <c r="NRR6" s="18"/>
      <c r="NRS6" s="18"/>
      <c r="NRT6" s="18"/>
      <c r="NRU6" s="18"/>
      <c r="NRV6" s="18"/>
      <c r="NRW6" s="18"/>
      <c r="NRX6" s="18"/>
      <c r="NRY6" s="18"/>
      <c r="NRZ6" s="18"/>
      <c r="NSA6" s="18"/>
      <c r="NSB6" s="18"/>
      <c r="NSC6" s="18"/>
      <c r="NSD6" s="18"/>
      <c r="NSE6" s="18"/>
      <c r="NSF6" s="18"/>
      <c r="NSG6" s="18"/>
      <c r="NSH6" s="18"/>
      <c r="NSI6" s="18"/>
      <c r="NSJ6" s="18"/>
      <c r="NSK6" s="18"/>
      <c r="NSL6" s="18"/>
      <c r="NSM6" s="18"/>
      <c r="NSN6" s="18"/>
      <c r="NSO6" s="18"/>
      <c r="NSP6" s="18"/>
      <c r="NSQ6" s="18"/>
      <c r="NSR6" s="18"/>
      <c r="NSS6" s="18"/>
      <c r="NST6" s="18"/>
      <c r="NSU6" s="18"/>
      <c r="NSV6" s="18"/>
      <c r="NSW6" s="18"/>
      <c r="NSX6" s="18"/>
      <c r="NSY6" s="18"/>
      <c r="NSZ6" s="18"/>
      <c r="NTA6" s="18"/>
      <c r="NTB6" s="18"/>
      <c r="NTC6" s="18"/>
      <c r="NTD6" s="18"/>
      <c r="NTE6" s="18"/>
      <c r="NTF6" s="18"/>
      <c r="NTG6" s="18"/>
      <c r="NTH6" s="18"/>
      <c r="NTI6" s="18"/>
      <c r="NTJ6" s="18"/>
      <c r="NTK6" s="18"/>
      <c r="NTL6" s="18"/>
      <c r="NTM6" s="18"/>
      <c r="NTN6" s="18"/>
      <c r="NTO6" s="18"/>
      <c r="NTP6" s="18"/>
      <c r="NTQ6" s="18"/>
      <c r="NTR6" s="18"/>
      <c r="NTS6" s="18"/>
      <c r="NTT6" s="18"/>
      <c r="NTU6" s="18"/>
      <c r="NTV6" s="18"/>
      <c r="NTW6" s="18"/>
      <c r="NTX6" s="18"/>
      <c r="NTY6" s="18"/>
      <c r="NTZ6" s="18"/>
      <c r="NUA6" s="18"/>
      <c r="NUB6" s="18"/>
      <c r="NUC6" s="18"/>
      <c r="NUD6" s="18"/>
      <c r="NUE6" s="18"/>
      <c r="NUF6" s="18"/>
      <c r="NUG6" s="18"/>
      <c r="NUH6" s="18"/>
      <c r="NUI6" s="18"/>
      <c r="NUJ6" s="18"/>
      <c r="NUK6" s="18"/>
      <c r="NUL6" s="18"/>
      <c r="NUM6" s="18"/>
      <c r="NUN6" s="18"/>
      <c r="NUO6" s="18"/>
      <c r="NUP6" s="18"/>
      <c r="NUQ6" s="18"/>
      <c r="NUR6" s="18"/>
      <c r="NUS6" s="18"/>
      <c r="NUT6" s="18"/>
      <c r="NUU6" s="18"/>
      <c r="NUV6" s="18"/>
      <c r="NUW6" s="18"/>
      <c r="NUX6" s="18"/>
      <c r="NUY6" s="18"/>
      <c r="NUZ6" s="18"/>
      <c r="NVA6" s="18"/>
      <c r="NVB6" s="18"/>
      <c r="NVC6" s="18"/>
      <c r="NVD6" s="18"/>
      <c r="NVE6" s="18"/>
      <c r="NVF6" s="18"/>
      <c r="NVG6" s="18"/>
      <c r="NVH6" s="18"/>
      <c r="NVI6" s="18"/>
      <c r="NVJ6" s="18"/>
      <c r="NVK6" s="18"/>
      <c r="NVL6" s="18"/>
      <c r="NVM6" s="18"/>
      <c r="NVN6" s="18"/>
      <c r="NVO6" s="18"/>
      <c r="NVP6" s="18"/>
      <c r="NVQ6" s="18"/>
      <c r="NVR6" s="18"/>
      <c r="NVS6" s="18"/>
      <c r="NVT6" s="18"/>
      <c r="NVU6" s="18"/>
      <c r="NVV6" s="18"/>
      <c r="NVW6" s="18"/>
      <c r="NVX6" s="18"/>
      <c r="NVY6" s="18"/>
      <c r="NVZ6" s="18"/>
      <c r="NWA6" s="18"/>
      <c r="NWB6" s="18"/>
      <c r="NWC6" s="18"/>
      <c r="NWD6" s="18"/>
      <c r="NWE6" s="18"/>
      <c r="NWF6" s="18"/>
      <c r="NWG6" s="18"/>
      <c r="NWH6" s="18"/>
      <c r="NWI6" s="18"/>
      <c r="NWJ6" s="18"/>
      <c r="NWK6" s="18"/>
      <c r="NWL6" s="18"/>
      <c r="NWM6" s="18"/>
      <c r="NWN6" s="18"/>
      <c r="NWO6" s="18"/>
      <c r="NWP6" s="18"/>
      <c r="NWQ6" s="18"/>
      <c r="NWR6" s="18"/>
      <c r="NWS6" s="18"/>
      <c r="NWT6" s="18"/>
      <c r="NWU6" s="18"/>
      <c r="NWV6" s="18"/>
      <c r="NWW6" s="18"/>
      <c r="NWX6" s="18"/>
      <c r="NWY6" s="18"/>
      <c r="NWZ6" s="18"/>
      <c r="NXA6" s="18"/>
      <c r="NXB6" s="18"/>
      <c r="NXC6" s="18"/>
      <c r="NXD6" s="18"/>
      <c r="NXE6" s="18"/>
      <c r="NXF6" s="18"/>
      <c r="NXG6" s="18"/>
      <c r="NXH6" s="18"/>
      <c r="NXI6" s="18"/>
      <c r="NXJ6" s="18"/>
      <c r="NXK6" s="18"/>
      <c r="NXL6" s="18"/>
      <c r="NXM6" s="18"/>
      <c r="NXN6" s="18"/>
      <c r="NXO6" s="18"/>
      <c r="NXP6" s="18"/>
      <c r="NXQ6" s="18"/>
      <c r="NXR6" s="18"/>
      <c r="NXS6" s="18"/>
      <c r="NXT6" s="18"/>
      <c r="NXU6" s="18"/>
      <c r="NXV6" s="18"/>
      <c r="NXW6" s="18"/>
      <c r="NXX6" s="18"/>
      <c r="NXY6" s="18"/>
      <c r="NXZ6" s="18"/>
      <c r="NYA6" s="18"/>
      <c r="NYB6" s="18"/>
      <c r="NYC6" s="18"/>
      <c r="NYD6" s="18"/>
      <c r="NYE6" s="18"/>
      <c r="NYF6" s="18"/>
      <c r="NYG6" s="18"/>
      <c r="NYH6" s="18"/>
      <c r="NYI6" s="18"/>
      <c r="NYJ6" s="18"/>
      <c r="NYK6" s="18"/>
      <c r="NYL6" s="18"/>
      <c r="NYM6" s="18"/>
      <c r="NYN6" s="18"/>
      <c r="NYO6" s="18"/>
      <c r="NYP6" s="18"/>
      <c r="NYQ6" s="18"/>
      <c r="NYR6" s="18"/>
      <c r="NYS6" s="18"/>
      <c r="NYT6" s="18"/>
      <c r="NYU6" s="18"/>
      <c r="NYV6" s="18"/>
      <c r="NYW6" s="18"/>
      <c r="NYX6" s="18"/>
      <c r="NYY6" s="18"/>
      <c r="NYZ6" s="18"/>
      <c r="NZA6" s="18"/>
      <c r="NZB6" s="18"/>
      <c r="NZC6" s="18"/>
      <c r="NZD6" s="18"/>
      <c r="NZE6" s="18"/>
      <c r="NZF6" s="18"/>
      <c r="NZG6" s="18"/>
      <c r="NZH6" s="18"/>
      <c r="NZI6" s="18"/>
      <c r="NZJ6" s="18"/>
      <c r="NZK6" s="18"/>
      <c r="NZL6" s="18"/>
      <c r="NZM6" s="18"/>
      <c r="NZN6" s="18"/>
      <c r="NZO6" s="18"/>
      <c r="NZP6" s="18"/>
      <c r="NZQ6" s="18"/>
      <c r="NZR6" s="18"/>
      <c r="NZS6" s="18"/>
      <c r="NZT6" s="18"/>
      <c r="NZU6" s="18"/>
      <c r="NZV6" s="18"/>
      <c r="NZW6" s="18"/>
      <c r="NZX6" s="18"/>
      <c r="NZY6" s="18"/>
      <c r="NZZ6" s="18"/>
      <c r="OAA6" s="18"/>
      <c r="OAB6" s="18"/>
      <c r="OAC6" s="18"/>
      <c r="OAD6" s="18"/>
      <c r="OAE6" s="18"/>
      <c r="OAF6" s="18"/>
      <c r="OAG6" s="18"/>
      <c r="OAH6" s="18"/>
      <c r="OAI6" s="18"/>
      <c r="OAJ6" s="18"/>
      <c r="OAK6" s="18"/>
      <c r="OAL6" s="18"/>
      <c r="OAM6" s="18"/>
      <c r="OAN6" s="18"/>
      <c r="OAO6" s="18"/>
      <c r="OAP6" s="18"/>
      <c r="OAQ6" s="18"/>
      <c r="OAR6" s="18"/>
      <c r="OAS6" s="18"/>
      <c r="OAT6" s="18"/>
      <c r="OAU6" s="18"/>
      <c r="OAV6" s="18"/>
      <c r="OAW6" s="18"/>
      <c r="OAX6" s="18"/>
      <c r="OAY6" s="18"/>
      <c r="OAZ6" s="18"/>
      <c r="OBA6" s="18"/>
      <c r="OBB6" s="18"/>
      <c r="OBC6" s="18"/>
      <c r="OBD6" s="18"/>
      <c r="OBE6" s="18"/>
      <c r="OBF6" s="18"/>
      <c r="OBG6" s="18"/>
      <c r="OBH6" s="18"/>
      <c r="OBI6" s="18"/>
      <c r="OBJ6" s="18"/>
      <c r="OBK6" s="18"/>
      <c r="OBL6" s="18"/>
      <c r="OBM6" s="18"/>
      <c r="OBN6" s="18"/>
      <c r="OBO6" s="18"/>
      <c r="OBP6" s="18"/>
      <c r="OBQ6" s="18"/>
      <c r="OBR6" s="18"/>
      <c r="OBS6" s="18"/>
      <c r="OBT6" s="18"/>
      <c r="OBU6" s="18"/>
      <c r="OBV6" s="18"/>
      <c r="OBW6" s="18"/>
      <c r="OBX6" s="18"/>
      <c r="OBY6" s="18"/>
      <c r="OBZ6" s="18"/>
      <c r="OCA6" s="18"/>
      <c r="OCB6" s="18"/>
      <c r="OCC6" s="18"/>
      <c r="OCD6" s="18"/>
      <c r="OCE6" s="18"/>
      <c r="OCF6" s="18"/>
      <c r="OCG6" s="18"/>
      <c r="OCH6" s="18"/>
      <c r="OCI6" s="18"/>
      <c r="OCJ6" s="18"/>
      <c r="OCK6" s="18"/>
      <c r="OCL6" s="18"/>
      <c r="OCM6" s="18"/>
      <c r="OCN6" s="18"/>
      <c r="OCO6" s="18"/>
      <c r="OCP6" s="18"/>
      <c r="OCQ6" s="18"/>
      <c r="OCR6" s="18"/>
      <c r="OCS6" s="18"/>
      <c r="OCT6" s="18"/>
      <c r="OCU6" s="18"/>
      <c r="OCV6" s="18"/>
      <c r="OCW6" s="18"/>
      <c r="OCX6" s="18"/>
      <c r="OCY6" s="18"/>
      <c r="OCZ6" s="18"/>
      <c r="ODA6" s="18"/>
      <c r="ODB6" s="18"/>
      <c r="ODC6" s="18"/>
      <c r="ODD6" s="18"/>
      <c r="ODE6" s="18"/>
      <c r="ODF6" s="18"/>
      <c r="ODG6" s="18"/>
      <c r="ODH6" s="18"/>
      <c r="ODI6" s="18"/>
      <c r="ODJ6" s="18"/>
      <c r="ODK6" s="18"/>
      <c r="ODL6" s="18"/>
      <c r="ODM6" s="18"/>
      <c r="ODN6" s="18"/>
      <c r="ODO6" s="18"/>
      <c r="ODP6" s="18"/>
      <c r="ODQ6" s="18"/>
      <c r="ODR6" s="18"/>
      <c r="ODS6" s="18"/>
      <c r="ODT6" s="18"/>
      <c r="ODU6" s="18"/>
      <c r="ODV6" s="18"/>
      <c r="ODW6" s="18"/>
      <c r="ODX6" s="18"/>
      <c r="ODY6" s="18"/>
      <c r="ODZ6" s="18"/>
      <c r="OEA6" s="18"/>
      <c r="OEB6" s="18"/>
      <c r="OEC6" s="18"/>
      <c r="OED6" s="18"/>
      <c r="OEE6" s="18"/>
      <c r="OEF6" s="18"/>
      <c r="OEG6" s="18"/>
      <c r="OEH6" s="18"/>
      <c r="OEI6" s="18"/>
      <c r="OEJ6" s="18"/>
      <c r="OEK6" s="18"/>
      <c r="OEL6" s="18"/>
      <c r="OEM6" s="18"/>
      <c r="OEN6" s="18"/>
      <c r="OEO6" s="18"/>
      <c r="OEP6" s="18"/>
      <c r="OEQ6" s="18"/>
      <c r="OER6" s="18"/>
      <c r="OES6" s="18"/>
      <c r="OET6" s="18"/>
      <c r="OEU6" s="18"/>
      <c r="OEV6" s="18"/>
      <c r="OEW6" s="18"/>
      <c r="OEX6" s="18"/>
      <c r="OEY6" s="18"/>
      <c r="OEZ6" s="18"/>
      <c r="OFA6" s="18"/>
      <c r="OFB6" s="18"/>
      <c r="OFC6" s="18"/>
      <c r="OFD6" s="18"/>
      <c r="OFE6" s="18"/>
      <c r="OFF6" s="18"/>
      <c r="OFG6" s="18"/>
      <c r="OFH6" s="18"/>
      <c r="OFI6" s="18"/>
      <c r="OFJ6" s="18"/>
      <c r="OFK6" s="18"/>
      <c r="OFL6" s="18"/>
      <c r="OFM6" s="18"/>
      <c r="OFN6" s="18"/>
      <c r="OFO6" s="18"/>
      <c r="OFP6" s="18"/>
      <c r="OFQ6" s="18"/>
      <c r="OFR6" s="18"/>
      <c r="OFS6" s="18"/>
      <c r="OFT6" s="18"/>
      <c r="OFU6" s="18"/>
      <c r="OFV6" s="18"/>
      <c r="OFW6" s="18"/>
      <c r="OFX6" s="18"/>
      <c r="OFY6" s="18"/>
      <c r="OFZ6" s="18"/>
      <c r="OGA6" s="18"/>
      <c r="OGB6" s="18"/>
      <c r="OGC6" s="18"/>
      <c r="OGD6" s="18"/>
      <c r="OGE6" s="18"/>
      <c r="OGF6" s="18"/>
      <c r="OGG6" s="18"/>
      <c r="OGH6" s="18"/>
      <c r="OGI6" s="18"/>
      <c r="OGJ6" s="18"/>
      <c r="OGK6" s="18"/>
      <c r="OGL6" s="18"/>
      <c r="OGM6" s="18"/>
      <c r="OGN6" s="18"/>
      <c r="OGO6" s="18"/>
      <c r="OGP6" s="18"/>
      <c r="OGQ6" s="18"/>
      <c r="OGR6" s="18"/>
      <c r="OGS6" s="18"/>
      <c r="OGT6" s="18"/>
      <c r="OGU6" s="18"/>
      <c r="OGV6" s="18"/>
      <c r="OGW6" s="18"/>
      <c r="OGX6" s="18"/>
      <c r="OGY6" s="18"/>
      <c r="OGZ6" s="18"/>
      <c r="OHA6" s="18"/>
      <c r="OHB6" s="18"/>
      <c r="OHC6" s="18"/>
      <c r="OHD6" s="18"/>
      <c r="OHE6" s="18"/>
      <c r="OHF6" s="18"/>
      <c r="OHG6" s="18"/>
      <c r="OHH6" s="18"/>
      <c r="OHI6" s="18"/>
      <c r="OHJ6" s="18"/>
      <c r="OHK6" s="18"/>
      <c r="OHL6" s="18"/>
      <c r="OHM6" s="18"/>
      <c r="OHN6" s="18"/>
      <c r="OHO6" s="18"/>
      <c r="OHP6" s="18"/>
      <c r="OHQ6" s="18"/>
      <c r="OHR6" s="18"/>
      <c r="OHS6" s="18"/>
      <c r="OHT6" s="18"/>
      <c r="OHU6" s="18"/>
      <c r="OHV6" s="18"/>
      <c r="OHW6" s="18"/>
      <c r="OHX6" s="18"/>
      <c r="OHY6" s="18"/>
      <c r="OHZ6" s="18"/>
      <c r="OIA6" s="18"/>
      <c r="OIB6" s="18"/>
      <c r="OIC6" s="18"/>
      <c r="OID6" s="18"/>
      <c r="OIE6" s="18"/>
      <c r="OIF6" s="18"/>
      <c r="OIG6" s="18"/>
      <c r="OIH6" s="18"/>
      <c r="OII6" s="18"/>
      <c r="OIJ6" s="18"/>
      <c r="OIK6" s="18"/>
      <c r="OIL6" s="18"/>
      <c r="OIM6" s="18"/>
      <c r="OIN6" s="18"/>
      <c r="OIO6" s="18"/>
      <c r="OIP6" s="18"/>
      <c r="OIQ6" s="18"/>
      <c r="OIR6" s="18"/>
      <c r="OIS6" s="18"/>
      <c r="OIT6" s="18"/>
      <c r="OIU6" s="18"/>
      <c r="OIV6" s="18"/>
      <c r="OIW6" s="18"/>
      <c r="OIX6" s="18"/>
      <c r="OIY6" s="18"/>
      <c r="OIZ6" s="18"/>
      <c r="OJA6" s="18"/>
      <c r="OJB6" s="18"/>
      <c r="OJC6" s="18"/>
      <c r="OJD6" s="18"/>
      <c r="OJE6" s="18"/>
      <c r="OJF6" s="18"/>
      <c r="OJG6" s="18"/>
      <c r="OJH6" s="18"/>
      <c r="OJI6" s="18"/>
      <c r="OJJ6" s="18"/>
      <c r="OJK6" s="18"/>
      <c r="OJL6" s="18"/>
      <c r="OJM6" s="18"/>
      <c r="OJN6" s="18"/>
      <c r="OJO6" s="18"/>
      <c r="OJP6" s="18"/>
      <c r="OJQ6" s="18"/>
      <c r="OJR6" s="18"/>
      <c r="OJS6" s="18"/>
      <c r="OJT6" s="18"/>
      <c r="OJU6" s="18"/>
      <c r="OJV6" s="18"/>
      <c r="OJW6" s="18"/>
      <c r="OJX6" s="18"/>
      <c r="OJY6" s="18"/>
      <c r="OJZ6" s="18"/>
      <c r="OKA6" s="18"/>
      <c r="OKB6" s="18"/>
      <c r="OKC6" s="18"/>
      <c r="OKD6" s="18"/>
      <c r="OKE6" s="18"/>
      <c r="OKF6" s="18"/>
      <c r="OKG6" s="18"/>
      <c r="OKH6" s="18"/>
      <c r="OKI6" s="18"/>
      <c r="OKJ6" s="18"/>
      <c r="OKK6" s="18"/>
      <c r="OKL6" s="18"/>
      <c r="OKM6" s="18"/>
      <c r="OKN6" s="18"/>
      <c r="OKO6" s="18"/>
      <c r="OKP6" s="18"/>
      <c r="OKQ6" s="18"/>
      <c r="OKR6" s="18"/>
      <c r="OKS6" s="18"/>
      <c r="OKT6" s="18"/>
      <c r="OKU6" s="18"/>
      <c r="OKV6" s="18"/>
      <c r="OKW6" s="18"/>
      <c r="OKX6" s="18"/>
      <c r="OKY6" s="18"/>
      <c r="OKZ6" s="18"/>
      <c r="OLA6" s="18"/>
      <c r="OLB6" s="18"/>
      <c r="OLC6" s="18"/>
      <c r="OLD6" s="18"/>
      <c r="OLE6" s="18"/>
      <c r="OLF6" s="18"/>
      <c r="OLG6" s="18"/>
      <c r="OLH6" s="18"/>
      <c r="OLI6" s="18"/>
      <c r="OLJ6" s="18"/>
      <c r="OLK6" s="18"/>
      <c r="OLL6" s="18"/>
      <c r="OLM6" s="18"/>
      <c r="OLN6" s="18"/>
      <c r="OLO6" s="18"/>
      <c r="OLP6" s="18"/>
      <c r="OLQ6" s="18"/>
      <c r="OLR6" s="18"/>
      <c r="OLS6" s="18"/>
      <c r="OLT6" s="18"/>
      <c r="OLU6" s="18"/>
      <c r="OLV6" s="18"/>
      <c r="OLW6" s="18"/>
      <c r="OLX6" s="18"/>
      <c r="OLY6" s="18"/>
      <c r="OLZ6" s="18"/>
      <c r="OMA6" s="18"/>
      <c r="OMB6" s="18"/>
      <c r="OMC6" s="18"/>
      <c r="OMD6" s="18"/>
      <c r="OME6" s="18"/>
      <c r="OMF6" s="18"/>
      <c r="OMG6" s="18"/>
      <c r="OMH6" s="18"/>
      <c r="OMI6" s="18"/>
      <c r="OMJ6" s="18"/>
      <c r="OMK6" s="18"/>
      <c r="OML6" s="18"/>
      <c r="OMM6" s="18"/>
      <c r="OMN6" s="18"/>
      <c r="OMO6" s="18"/>
      <c r="OMP6" s="18"/>
      <c r="OMQ6" s="18"/>
      <c r="OMR6" s="18"/>
      <c r="OMS6" s="18"/>
      <c r="OMT6" s="18"/>
      <c r="OMU6" s="18"/>
      <c r="OMV6" s="18"/>
      <c r="OMW6" s="18"/>
      <c r="OMX6" s="18"/>
      <c r="OMY6" s="18"/>
      <c r="OMZ6" s="18"/>
      <c r="ONA6" s="18"/>
      <c r="ONB6" s="18"/>
      <c r="ONC6" s="18"/>
      <c r="OND6" s="18"/>
      <c r="ONE6" s="18"/>
      <c r="ONF6" s="18"/>
      <c r="ONG6" s="18"/>
      <c r="ONH6" s="18"/>
      <c r="ONI6" s="18"/>
      <c r="ONJ6" s="18"/>
      <c r="ONK6" s="18"/>
      <c r="ONL6" s="18"/>
      <c r="ONM6" s="18"/>
      <c r="ONN6" s="18"/>
      <c r="ONO6" s="18"/>
      <c r="ONP6" s="18"/>
      <c r="ONQ6" s="18"/>
      <c r="ONR6" s="18"/>
      <c r="ONS6" s="18"/>
      <c r="ONT6" s="18"/>
      <c r="ONU6" s="18"/>
      <c r="ONV6" s="18"/>
      <c r="ONW6" s="18"/>
      <c r="ONX6" s="18"/>
      <c r="ONY6" s="18"/>
      <c r="ONZ6" s="18"/>
      <c r="OOA6" s="18"/>
      <c r="OOB6" s="18"/>
      <c r="OOC6" s="18"/>
      <c r="OOD6" s="18"/>
      <c r="OOE6" s="18"/>
      <c r="OOF6" s="18"/>
      <c r="OOG6" s="18"/>
      <c r="OOH6" s="18"/>
      <c r="OOI6" s="18"/>
      <c r="OOJ6" s="18"/>
      <c r="OOK6" s="18"/>
      <c r="OOL6" s="18"/>
      <c r="OOM6" s="18"/>
      <c r="OON6" s="18"/>
      <c r="OOO6" s="18"/>
      <c r="OOP6" s="18"/>
      <c r="OOQ6" s="18"/>
      <c r="OOR6" s="18"/>
      <c r="OOS6" s="18"/>
      <c r="OOT6" s="18"/>
      <c r="OOU6" s="18"/>
      <c r="OOV6" s="18"/>
      <c r="OOW6" s="18"/>
      <c r="OOX6" s="18"/>
      <c r="OOY6" s="18"/>
      <c r="OOZ6" s="18"/>
      <c r="OPA6" s="18"/>
      <c r="OPB6" s="18"/>
      <c r="OPC6" s="18"/>
      <c r="OPD6" s="18"/>
      <c r="OPE6" s="18"/>
      <c r="OPF6" s="18"/>
      <c r="OPG6" s="18"/>
      <c r="OPH6" s="18"/>
      <c r="OPI6" s="18"/>
      <c r="OPJ6" s="18"/>
      <c r="OPK6" s="18"/>
      <c r="OPL6" s="18"/>
      <c r="OPM6" s="18"/>
      <c r="OPN6" s="18"/>
      <c r="OPO6" s="18"/>
      <c r="OPP6" s="18"/>
      <c r="OPQ6" s="18"/>
      <c r="OPR6" s="18"/>
      <c r="OPS6" s="18"/>
      <c r="OPT6" s="18"/>
      <c r="OPU6" s="18"/>
      <c r="OPV6" s="18"/>
      <c r="OPW6" s="18"/>
      <c r="OPX6" s="18"/>
      <c r="OPY6" s="18"/>
      <c r="OPZ6" s="18"/>
      <c r="OQA6" s="18"/>
      <c r="OQB6" s="18"/>
      <c r="OQC6" s="18"/>
      <c r="OQD6" s="18"/>
      <c r="OQE6" s="18"/>
      <c r="OQF6" s="18"/>
      <c r="OQG6" s="18"/>
      <c r="OQH6" s="18"/>
      <c r="OQI6" s="18"/>
      <c r="OQJ6" s="18"/>
      <c r="OQK6" s="18"/>
      <c r="OQL6" s="18"/>
      <c r="OQM6" s="18"/>
      <c r="OQN6" s="18"/>
      <c r="OQO6" s="18"/>
      <c r="OQP6" s="18"/>
      <c r="OQQ6" s="18"/>
      <c r="OQR6" s="18"/>
      <c r="OQS6" s="18"/>
      <c r="OQT6" s="18"/>
      <c r="OQU6" s="18"/>
      <c r="OQV6" s="18"/>
      <c r="OQW6" s="18"/>
      <c r="OQX6" s="18"/>
      <c r="OQY6" s="18"/>
      <c r="OQZ6" s="18"/>
      <c r="ORA6" s="18"/>
      <c r="ORB6" s="18"/>
      <c r="ORC6" s="18"/>
      <c r="ORD6" s="18"/>
      <c r="ORE6" s="18"/>
      <c r="ORF6" s="18"/>
      <c r="ORG6" s="18"/>
      <c r="ORH6" s="18"/>
      <c r="ORI6" s="18"/>
      <c r="ORJ6" s="18"/>
      <c r="ORK6" s="18"/>
      <c r="ORL6" s="18"/>
      <c r="ORM6" s="18"/>
      <c r="ORN6" s="18"/>
      <c r="ORO6" s="18"/>
      <c r="ORP6" s="18"/>
      <c r="ORQ6" s="18"/>
      <c r="ORR6" s="18"/>
      <c r="ORS6" s="18"/>
      <c r="ORT6" s="18"/>
      <c r="ORU6" s="18"/>
      <c r="ORV6" s="18"/>
      <c r="ORW6" s="18"/>
      <c r="ORX6" s="18"/>
      <c r="ORY6" s="18"/>
      <c r="ORZ6" s="18"/>
      <c r="OSA6" s="18"/>
      <c r="OSB6" s="18"/>
      <c r="OSC6" s="18"/>
      <c r="OSD6" s="18"/>
      <c r="OSE6" s="18"/>
      <c r="OSF6" s="18"/>
      <c r="OSG6" s="18"/>
      <c r="OSH6" s="18"/>
      <c r="OSI6" s="18"/>
      <c r="OSJ6" s="18"/>
      <c r="OSK6" s="18"/>
      <c r="OSL6" s="18"/>
      <c r="OSM6" s="18"/>
      <c r="OSN6" s="18"/>
      <c r="OSO6" s="18"/>
      <c r="OSP6" s="18"/>
      <c r="OSQ6" s="18"/>
      <c r="OSR6" s="18"/>
      <c r="OSS6" s="18"/>
      <c r="OST6" s="18"/>
      <c r="OSU6" s="18"/>
      <c r="OSV6" s="18"/>
      <c r="OSW6" s="18"/>
      <c r="OSX6" s="18"/>
      <c r="OSY6" s="18"/>
      <c r="OSZ6" s="18"/>
      <c r="OTA6" s="18"/>
      <c r="OTB6" s="18"/>
      <c r="OTC6" s="18"/>
      <c r="OTD6" s="18"/>
      <c r="OTE6" s="18"/>
      <c r="OTF6" s="18"/>
      <c r="OTG6" s="18"/>
      <c r="OTH6" s="18"/>
      <c r="OTI6" s="18"/>
      <c r="OTJ6" s="18"/>
      <c r="OTK6" s="18"/>
      <c r="OTL6" s="18"/>
      <c r="OTM6" s="18"/>
      <c r="OTN6" s="18"/>
      <c r="OTO6" s="18"/>
      <c r="OTP6" s="18"/>
      <c r="OTQ6" s="18"/>
      <c r="OTR6" s="18"/>
      <c r="OTS6" s="18"/>
      <c r="OTT6" s="18"/>
      <c r="OTU6" s="18"/>
      <c r="OTV6" s="18"/>
      <c r="OTW6" s="18"/>
      <c r="OTX6" s="18"/>
      <c r="OTY6" s="18"/>
      <c r="OTZ6" s="18"/>
      <c r="OUA6" s="18"/>
      <c r="OUB6" s="18"/>
      <c r="OUC6" s="18"/>
      <c r="OUD6" s="18"/>
      <c r="OUE6" s="18"/>
      <c r="OUF6" s="18"/>
      <c r="OUG6" s="18"/>
      <c r="OUH6" s="18"/>
      <c r="OUI6" s="18"/>
      <c r="OUJ6" s="18"/>
      <c r="OUK6" s="18"/>
      <c r="OUL6" s="18"/>
      <c r="OUM6" s="18"/>
      <c r="OUN6" s="18"/>
      <c r="OUO6" s="18"/>
      <c r="OUP6" s="18"/>
      <c r="OUQ6" s="18"/>
      <c r="OUR6" s="18"/>
      <c r="OUS6" s="18"/>
      <c r="OUT6" s="18"/>
      <c r="OUU6" s="18"/>
      <c r="OUV6" s="18"/>
      <c r="OUW6" s="18"/>
      <c r="OUX6" s="18"/>
      <c r="OUY6" s="18"/>
      <c r="OUZ6" s="18"/>
      <c r="OVA6" s="18"/>
      <c r="OVB6" s="18"/>
      <c r="OVC6" s="18"/>
      <c r="OVD6" s="18"/>
      <c r="OVE6" s="18"/>
      <c r="OVF6" s="18"/>
      <c r="OVG6" s="18"/>
      <c r="OVH6" s="18"/>
      <c r="OVI6" s="18"/>
      <c r="OVJ6" s="18"/>
      <c r="OVK6" s="18"/>
      <c r="OVL6" s="18"/>
      <c r="OVM6" s="18"/>
      <c r="OVN6" s="18"/>
      <c r="OVO6" s="18"/>
      <c r="OVP6" s="18"/>
      <c r="OVQ6" s="18"/>
      <c r="OVR6" s="18"/>
      <c r="OVS6" s="18"/>
      <c r="OVT6" s="18"/>
      <c r="OVU6" s="18"/>
      <c r="OVV6" s="18"/>
      <c r="OVW6" s="18"/>
      <c r="OVX6" s="18"/>
      <c r="OVY6" s="18"/>
      <c r="OVZ6" s="18"/>
      <c r="OWA6" s="18"/>
      <c r="OWB6" s="18"/>
      <c r="OWC6" s="18"/>
      <c r="OWD6" s="18"/>
      <c r="OWE6" s="18"/>
      <c r="OWF6" s="18"/>
      <c r="OWG6" s="18"/>
      <c r="OWH6" s="18"/>
      <c r="OWI6" s="18"/>
      <c r="OWJ6" s="18"/>
      <c r="OWK6" s="18"/>
      <c r="OWL6" s="18"/>
      <c r="OWM6" s="18"/>
      <c r="OWN6" s="18"/>
      <c r="OWO6" s="18"/>
      <c r="OWP6" s="18"/>
      <c r="OWQ6" s="18"/>
      <c r="OWR6" s="18"/>
      <c r="OWS6" s="18"/>
      <c r="OWT6" s="18"/>
      <c r="OWU6" s="18"/>
      <c r="OWV6" s="18"/>
      <c r="OWW6" s="18"/>
      <c r="OWX6" s="18"/>
      <c r="OWY6" s="18"/>
      <c r="OWZ6" s="18"/>
      <c r="OXA6" s="18"/>
      <c r="OXB6" s="18"/>
      <c r="OXC6" s="18"/>
      <c r="OXD6" s="18"/>
      <c r="OXE6" s="18"/>
      <c r="OXF6" s="18"/>
      <c r="OXG6" s="18"/>
      <c r="OXH6" s="18"/>
      <c r="OXI6" s="18"/>
      <c r="OXJ6" s="18"/>
      <c r="OXK6" s="18"/>
      <c r="OXL6" s="18"/>
      <c r="OXM6" s="18"/>
      <c r="OXN6" s="18"/>
      <c r="OXO6" s="18"/>
      <c r="OXP6" s="18"/>
      <c r="OXQ6" s="18"/>
      <c r="OXR6" s="18"/>
      <c r="OXS6" s="18"/>
      <c r="OXT6" s="18"/>
      <c r="OXU6" s="18"/>
      <c r="OXV6" s="18"/>
      <c r="OXW6" s="18"/>
      <c r="OXX6" s="18"/>
      <c r="OXY6" s="18"/>
      <c r="OXZ6" s="18"/>
      <c r="OYA6" s="18"/>
      <c r="OYB6" s="18"/>
      <c r="OYC6" s="18"/>
      <c r="OYD6" s="18"/>
      <c r="OYE6" s="18"/>
      <c r="OYF6" s="18"/>
      <c r="OYG6" s="18"/>
      <c r="OYH6" s="18"/>
      <c r="OYI6" s="18"/>
      <c r="OYJ6" s="18"/>
      <c r="OYK6" s="18"/>
      <c r="OYL6" s="18"/>
      <c r="OYM6" s="18"/>
      <c r="OYN6" s="18"/>
      <c r="OYO6" s="18"/>
      <c r="OYP6" s="18"/>
      <c r="OYQ6" s="18"/>
      <c r="OYR6" s="18"/>
      <c r="OYS6" s="18"/>
      <c r="OYT6" s="18"/>
      <c r="OYU6" s="18"/>
      <c r="OYV6" s="18"/>
      <c r="OYW6" s="18"/>
      <c r="OYX6" s="18"/>
      <c r="OYY6" s="18"/>
      <c r="OYZ6" s="18"/>
      <c r="OZA6" s="18"/>
      <c r="OZB6" s="18"/>
      <c r="OZC6" s="18"/>
      <c r="OZD6" s="18"/>
      <c r="OZE6" s="18"/>
      <c r="OZF6" s="18"/>
      <c r="OZG6" s="18"/>
      <c r="OZH6" s="18"/>
      <c r="OZI6" s="18"/>
      <c r="OZJ6" s="18"/>
      <c r="OZK6" s="18"/>
      <c r="OZL6" s="18"/>
      <c r="OZM6" s="18"/>
      <c r="OZN6" s="18"/>
      <c r="OZO6" s="18"/>
      <c r="OZP6" s="18"/>
      <c r="OZQ6" s="18"/>
      <c r="OZR6" s="18"/>
      <c r="OZS6" s="18"/>
      <c r="OZT6" s="18"/>
      <c r="OZU6" s="18"/>
      <c r="OZV6" s="18"/>
      <c r="OZW6" s="18"/>
      <c r="OZX6" s="18"/>
      <c r="OZY6" s="18"/>
      <c r="OZZ6" s="18"/>
      <c r="PAA6" s="18"/>
      <c r="PAB6" s="18"/>
      <c r="PAC6" s="18"/>
      <c r="PAD6" s="18"/>
      <c r="PAE6" s="18"/>
      <c r="PAF6" s="18"/>
      <c r="PAG6" s="18"/>
      <c r="PAH6" s="18"/>
      <c r="PAI6" s="18"/>
      <c r="PAJ6" s="18"/>
      <c r="PAK6" s="18"/>
      <c r="PAL6" s="18"/>
      <c r="PAM6" s="18"/>
      <c r="PAN6" s="18"/>
      <c r="PAO6" s="18"/>
      <c r="PAP6" s="18"/>
      <c r="PAQ6" s="18"/>
      <c r="PAR6" s="18"/>
      <c r="PAS6" s="18"/>
      <c r="PAT6" s="18"/>
      <c r="PAU6" s="18"/>
      <c r="PAV6" s="18"/>
      <c r="PAW6" s="18"/>
      <c r="PAX6" s="18"/>
      <c r="PAY6" s="18"/>
      <c r="PAZ6" s="18"/>
      <c r="PBA6" s="18"/>
      <c r="PBB6" s="18"/>
      <c r="PBC6" s="18"/>
      <c r="PBD6" s="18"/>
      <c r="PBE6" s="18"/>
      <c r="PBF6" s="18"/>
      <c r="PBG6" s="18"/>
      <c r="PBH6" s="18"/>
      <c r="PBI6" s="18"/>
      <c r="PBJ6" s="18"/>
      <c r="PBK6" s="18"/>
      <c r="PBL6" s="18"/>
      <c r="PBM6" s="18"/>
      <c r="PBN6" s="18"/>
      <c r="PBO6" s="18"/>
      <c r="PBP6" s="18"/>
      <c r="PBQ6" s="18"/>
      <c r="PBR6" s="18"/>
      <c r="PBS6" s="18"/>
      <c r="PBT6" s="18"/>
      <c r="PBU6" s="18"/>
      <c r="PBV6" s="18"/>
      <c r="PBW6" s="18"/>
      <c r="PBX6" s="18"/>
      <c r="PBY6" s="18"/>
      <c r="PBZ6" s="18"/>
      <c r="PCA6" s="18"/>
      <c r="PCB6" s="18"/>
      <c r="PCC6" s="18"/>
      <c r="PCD6" s="18"/>
      <c r="PCE6" s="18"/>
      <c r="PCF6" s="18"/>
      <c r="PCG6" s="18"/>
      <c r="PCH6" s="18"/>
      <c r="PCI6" s="18"/>
      <c r="PCJ6" s="18"/>
      <c r="PCK6" s="18"/>
      <c r="PCL6" s="18"/>
      <c r="PCM6" s="18"/>
      <c r="PCN6" s="18"/>
      <c r="PCO6" s="18"/>
      <c r="PCP6" s="18"/>
      <c r="PCQ6" s="18"/>
      <c r="PCR6" s="18"/>
      <c r="PCS6" s="18"/>
      <c r="PCT6" s="18"/>
      <c r="PCU6" s="18"/>
      <c r="PCV6" s="18"/>
      <c r="PCW6" s="18"/>
      <c r="PCX6" s="18"/>
      <c r="PCY6" s="18"/>
      <c r="PCZ6" s="18"/>
      <c r="PDA6" s="18"/>
      <c r="PDB6" s="18"/>
      <c r="PDC6" s="18"/>
      <c r="PDD6" s="18"/>
      <c r="PDE6" s="18"/>
      <c r="PDF6" s="18"/>
      <c r="PDG6" s="18"/>
      <c r="PDH6" s="18"/>
      <c r="PDI6" s="18"/>
      <c r="PDJ6" s="18"/>
      <c r="PDK6" s="18"/>
      <c r="PDL6" s="18"/>
      <c r="PDM6" s="18"/>
      <c r="PDN6" s="18"/>
      <c r="PDO6" s="18"/>
      <c r="PDP6" s="18"/>
      <c r="PDQ6" s="18"/>
      <c r="PDR6" s="18"/>
      <c r="PDS6" s="18"/>
      <c r="PDT6" s="18"/>
      <c r="PDU6" s="18"/>
      <c r="PDV6" s="18"/>
      <c r="PDW6" s="18"/>
      <c r="PDX6" s="18"/>
      <c r="PDY6" s="18"/>
      <c r="PDZ6" s="18"/>
      <c r="PEA6" s="18"/>
      <c r="PEB6" s="18"/>
      <c r="PEC6" s="18"/>
      <c r="PED6" s="18"/>
      <c r="PEE6" s="18"/>
      <c r="PEF6" s="18"/>
      <c r="PEG6" s="18"/>
      <c r="PEH6" s="18"/>
      <c r="PEI6" s="18"/>
      <c r="PEJ6" s="18"/>
      <c r="PEK6" s="18"/>
      <c r="PEL6" s="18"/>
      <c r="PEM6" s="18"/>
      <c r="PEN6" s="18"/>
      <c r="PEO6" s="18"/>
      <c r="PEP6" s="18"/>
      <c r="PEQ6" s="18"/>
      <c r="PER6" s="18"/>
      <c r="PES6" s="18"/>
      <c r="PET6" s="18"/>
      <c r="PEU6" s="18"/>
      <c r="PEV6" s="18"/>
      <c r="PEW6" s="18"/>
      <c r="PEX6" s="18"/>
      <c r="PEY6" s="18"/>
      <c r="PEZ6" s="18"/>
      <c r="PFA6" s="18"/>
      <c r="PFB6" s="18"/>
      <c r="PFC6" s="18"/>
      <c r="PFD6" s="18"/>
      <c r="PFE6" s="18"/>
      <c r="PFF6" s="18"/>
      <c r="PFG6" s="18"/>
      <c r="PFH6" s="18"/>
      <c r="PFI6" s="18"/>
      <c r="PFJ6" s="18"/>
      <c r="PFK6" s="18"/>
      <c r="PFL6" s="18"/>
      <c r="PFM6" s="18"/>
      <c r="PFN6" s="18"/>
      <c r="PFO6" s="18"/>
      <c r="PFP6" s="18"/>
      <c r="PFQ6" s="18"/>
      <c r="PFR6" s="18"/>
      <c r="PFS6" s="18"/>
      <c r="PFT6" s="18"/>
      <c r="PFU6" s="18"/>
      <c r="PFV6" s="18"/>
      <c r="PFW6" s="18"/>
      <c r="PFX6" s="18"/>
      <c r="PFY6" s="18"/>
      <c r="PFZ6" s="18"/>
      <c r="PGA6" s="18"/>
      <c r="PGB6" s="18"/>
      <c r="PGC6" s="18"/>
      <c r="PGD6" s="18"/>
      <c r="PGE6" s="18"/>
      <c r="PGF6" s="18"/>
      <c r="PGG6" s="18"/>
      <c r="PGH6" s="18"/>
      <c r="PGI6" s="18"/>
      <c r="PGJ6" s="18"/>
      <c r="PGK6" s="18"/>
      <c r="PGL6" s="18"/>
      <c r="PGM6" s="18"/>
      <c r="PGN6" s="18"/>
      <c r="PGO6" s="18"/>
      <c r="PGP6" s="18"/>
      <c r="PGQ6" s="18"/>
      <c r="PGR6" s="18"/>
      <c r="PGS6" s="18"/>
      <c r="PGT6" s="18"/>
      <c r="PGU6" s="18"/>
      <c r="PGV6" s="18"/>
      <c r="PGW6" s="18"/>
      <c r="PGX6" s="18"/>
      <c r="PGY6" s="18"/>
      <c r="PGZ6" s="18"/>
      <c r="PHA6" s="18"/>
      <c r="PHB6" s="18"/>
      <c r="PHC6" s="18"/>
      <c r="PHD6" s="18"/>
      <c r="PHE6" s="18"/>
      <c r="PHF6" s="18"/>
      <c r="PHG6" s="18"/>
      <c r="PHH6" s="18"/>
      <c r="PHI6" s="18"/>
      <c r="PHJ6" s="18"/>
      <c r="PHK6" s="18"/>
      <c r="PHL6" s="18"/>
      <c r="PHM6" s="18"/>
      <c r="PHN6" s="18"/>
      <c r="PHO6" s="18"/>
      <c r="PHP6" s="18"/>
      <c r="PHQ6" s="18"/>
      <c r="PHR6" s="18"/>
      <c r="PHS6" s="18"/>
      <c r="PHT6" s="18"/>
      <c r="PHU6" s="18"/>
      <c r="PHV6" s="18"/>
      <c r="PHW6" s="18"/>
      <c r="PHX6" s="18"/>
      <c r="PHY6" s="18"/>
      <c r="PHZ6" s="18"/>
      <c r="PIA6" s="18"/>
      <c r="PIB6" s="18"/>
      <c r="PIC6" s="18"/>
      <c r="PID6" s="18"/>
      <c r="PIE6" s="18"/>
      <c r="PIF6" s="18"/>
      <c r="PIG6" s="18"/>
      <c r="PIH6" s="18"/>
      <c r="PII6" s="18"/>
      <c r="PIJ6" s="18"/>
      <c r="PIK6" s="18"/>
      <c r="PIL6" s="18"/>
      <c r="PIM6" s="18"/>
      <c r="PIN6" s="18"/>
      <c r="PIO6" s="18"/>
      <c r="PIP6" s="18"/>
      <c r="PIQ6" s="18"/>
      <c r="PIR6" s="18"/>
      <c r="PIS6" s="18"/>
      <c r="PIT6" s="18"/>
      <c r="PIU6" s="18"/>
      <c r="PIV6" s="18"/>
      <c r="PIW6" s="18"/>
      <c r="PIX6" s="18"/>
      <c r="PIY6" s="18"/>
      <c r="PIZ6" s="18"/>
      <c r="PJA6" s="18"/>
      <c r="PJB6" s="18"/>
      <c r="PJC6" s="18"/>
      <c r="PJD6" s="18"/>
      <c r="PJE6" s="18"/>
      <c r="PJF6" s="18"/>
      <c r="PJG6" s="18"/>
      <c r="PJH6" s="18"/>
      <c r="PJI6" s="18"/>
      <c r="PJJ6" s="18"/>
      <c r="PJK6" s="18"/>
      <c r="PJL6" s="18"/>
      <c r="PJM6" s="18"/>
      <c r="PJN6" s="18"/>
      <c r="PJO6" s="18"/>
      <c r="PJP6" s="18"/>
      <c r="PJQ6" s="18"/>
      <c r="PJR6" s="18"/>
      <c r="PJS6" s="18"/>
      <c r="PJT6" s="18"/>
      <c r="PJU6" s="18"/>
      <c r="PJV6" s="18"/>
      <c r="PJW6" s="18"/>
      <c r="PJX6" s="18"/>
      <c r="PJY6" s="18"/>
      <c r="PJZ6" s="18"/>
      <c r="PKA6" s="18"/>
      <c r="PKB6" s="18"/>
      <c r="PKC6" s="18"/>
      <c r="PKD6" s="18"/>
      <c r="PKE6" s="18"/>
      <c r="PKF6" s="18"/>
      <c r="PKG6" s="18"/>
      <c r="PKH6" s="18"/>
      <c r="PKI6" s="18"/>
      <c r="PKJ6" s="18"/>
      <c r="PKK6" s="18"/>
      <c r="PKL6" s="18"/>
      <c r="PKM6" s="18"/>
      <c r="PKN6" s="18"/>
      <c r="PKO6" s="18"/>
      <c r="PKP6" s="18"/>
      <c r="PKQ6" s="18"/>
      <c r="PKR6" s="18"/>
      <c r="PKS6" s="18"/>
      <c r="PKT6" s="18"/>
      <c r="PKU6" s="18"/>
      <c r="PKV6" s="18"/>
      <c r="PKW6" s="18"/>
      <c r="PKX6" s="18"/>
      <c r="PKY6" s="18"/>
      <c r="PKZ6" s="18"/>
      <c r="PLA6" s="18"/>
      <c r="PLB6" s="18"/>
      <c r="PLC6" s="18"/>
      <c r="PLD6" s="18"/>
      <c r="PLE6" s="18"/>
      <c r="PLF6" s="18"/>
      <c r="PLG6" s="18"/>
      <c r="PLH6" s="18"/>
      <c r="PLI6" s="18"/>
      <c r="PLJ6" s="18"/>
      <c r="PLK6" s="18"/>
      <c r="PLL6" s="18"/>
      <c r="PLM6" s="18"/>
      <c r="PLN6" s="18"/>
      <c r="PLO6" s="18"/>
      <c r="PLP6" s="18"/>
      <c r="PLQ6" s="18"/>
      <c r="PLR6" s="18"/>
      <c r="PLS6" s="18"/>
      <c r="PLT6" s="18"/>
      <c r="PLU6" s="18"/>
      <c r="PLV6" s="18"/>
      <c r="PLW6" s="18"/>
      <c r="PLX6" s="18"/>
      <c r="PLY6" s="18"/>
      <c r="PLZ6" s="18"/>
      <c r="PMA6" s="18"/>
      <c r="PMB6" s="18"/>
      <c r="PMC6" s="18"/>
      <c r="PMD6" s="18"/>
      <c r="PME6" s="18"/>
      <c r="PMF6" s="18"/>
      <c r="PMG6" s="18"/>
      <c r="PMH6" s="18"/>
      <c r="PMI6" s="18"/>
      <c r="PMJ6" s="18"/>
      <c r="PMK6" s="18"/>
      <c r="PML6" s="18"/>
      <c r="PMM6" s="18"/>
      <c r="PMN6" s="18"/>
      <c r="PMO6" s="18"/>
      <c r="PMP6" s="18"/>
      <c r="PMQ6" s="18"/>
      <c r="PMR6" s="18"/>
      <c r="PMS6" s="18"/>
      <c r="PMT6" s="18"/>
      <c r="PMU6" s="18"/>
      <c r="PMV6" s="18"/>
      <c r="PMW6" s="18"/>
      <c r="PMX6" s="18"/>
      <c r="PMY6" s="18"/>
      <c r="PMZ6" s="18"/>
      <c r="PNA6" s="18"/>
      <c r="PNB6" s="18"/>
      <c r="PNC6" s="18"/>
      <c r="PND6" s="18"/>
      <c r="PNE6" s="18"/>
      <c r="PNF6" s="18"/>
      <c r="PNG6" s="18"/>
      <c r="PNH6" s="18"/>
      <c r="PNI6" s="18"/>
      <c r="PNJ6" s="18"/>
      <c r="PNK6" s="18"/>
      <c r="PNL6" s="18"/>
      <c r="PNM6" s="18"/>
      <c r="PNN6" s="18"/>
      <c r="PNO6" s="18"/>
      <c r="PNP6" s="18"/>
      <c r="PNQ6" s="18"/>
      <c r="PNR6" s="18"/>
      <c r="PNS6" s="18"/>
      <c r="PNT6" s="18"/>
      <c r="PNU6" s="18"/>
      <c r="PNV6" s="18"/>
      <c r="PNW6" s="18"/>
      <c r="PNX6" s="18"/>
      <c r="PNY6" s="18"/>
      <c r="PNZ6" s="18"/>
      <c r="POA6" s="18"/>
      <c r="POB6" s="18"/>
      <c r="POC6" s="18"/>
      <c r="POD6" s="18"/>
      <c r="POE6" s="18"/>
      <c r="POF6" s="18"/>
      <c r="POG6" s="18"/>
      <c r="POH6" s="18"/>
      <c r="POI6" s="18"/>
      <c r="POJ6" s="18"/>
      <c r="POK6" s="18"/>
      <c r="POL6" s="18"/>
      <c r="POM6" s="18"/>
      <c r="PON6" s="18"/>
      <c r="POO6" s="18"/>
      <c r="POP6" s="18"/>
      <c r="POQ6" s="18"/>
      <c r="POR6" s="18"/>
      <c r="POS6" s="18"/>
      <c r="POT6" s="18"/>
      <c r="POU6" s="18"/>
      <c r="POV6" s="18"/>
      <c r="POW6" s="18"/>
      <c r="POX6" s="18"/>
      <c r="POY6" s="18"/>
      <c r="POZ6" s="18"/>
      <c r="PPA6" s="18"/>
      <c r="PPB6" s="18"/>
      <c r="PPC6" s="18"/>
      <c r="PPD6" s="18"/>
      <c r="PPE6" s="18"/>
      <c r="PPF6" s="18"/>
      <c r="PPG6" s="18"/>
      <c r="PPH6" s="18"/>
      <c r="PPI6" s="18"/>
      <c r="PPJ6" s="18"/>
      <c r="PPK6" s="18"/>
      <c r="PPL6" s="18"/>
      <c r="PPM6" s="18"/>
      <c r="PPN6" s="18"/>
      <c r="PPO6" s="18"/>
      <c r="PPP6" s="18"/>
      <c r="PPQ6" s="18"/>
      <c r="PPR6" s="18"/>
      <c r="PPS6" s="18"/>
      <c r="PPT6" s="18"/>
      <c r="PPU6" s="18"/>
      <c r="PPV6" s="18"/>
      <c r="PPW6" s="18"/>
      <c r="PPX6" s="18"/>
      <c r="PPY6" s="18"/>
      <c r="PPZ6" s="18"/>
      <c r="PQA6" s="18"/>
      <c r="PQB6" s="18"/>
      <c r="PQC6" s="18"/>
      <c r="PQD6" s="18"/>
      <c r="PQE6" s="18"/>
      <c r="PQF6" s="18"/>
      <c r="PQG6" s="18"/>
      <c r="PQH6" s="18"/>
      <c r="PQI6" s="18"/>
      <c r="PQJ6" s="18"/>
      <c r="PQK6" s="18"/>
      <c r="PQL6" s="18"/>
      <c r="PQM6" s="18"/>
      <c r="PQN6" s="18"/>
      <c r="PQO6" s="18"/>
      <c r="PQP6" s="18"/>
      <c r="PQQ6" s="18"/>
      <c r="PQR6" s="18"/>
      <c r="PQS6" s="18"/>
      <c r="PQT6" s="18"/>
      <c r="PQU6" s="18"/>
      <c r="PQV6" s="18"/>
      <c r="PQW6" s="18"/>
      <c r="PQX6" s="18"/>
      <c r="PQY6" s="18"/>
      <c r="PQZ6" s="18"/>
      <c r="PRA6" s="18"/>
      <c r="PRB6" s="18"/>
      <c r="PRC6" s="18"/>
      <c r="PRD6" s="18"/>
      <c r="PRE6" s="18"/>
      <c r="PRF6" s="18"/>
      <c r="PRG6" s="18"/>
      <c r="PRH6" s="18"/>
      <c r="PRI6" s="18"/>
      <c r="PRJ6" s="18"/>
      <c r="PRK6" s="18"/>
      <c r="PRL6" s="18"/>
      <c r="PRM6" s="18"/>
      <c r="PRN6" s="18"/>
      <c r="PRO6" s="18"/>
      <c r="PRP6" s="18"/>
      <c r="PRQ6" s="18"/>
      <c r="PRR6" s="18"/>
      <c r="PRS6" s="18"/>
      <c r="PRT6" s="18"/>
      <c r="PRU6" s="18"/>
      <c r="PRV6" s="18"/>
      <c r="PRW6" s="18"/>
      <c r="PRX6" s="18"/>
      <c r="PRY6" s="18"/>
      <c r="PRZ6" s="18"/>
      <c r="PSA6" s="18"/>
      <c r="PSB6" s="18"/>
      <c r="PSC6" s="18"/>
      <c r="PSD6" s="18"/>
      <c r="PSE6" s="18"/>
      <c r="PSF6" s="18"/>
      <c r="PSG6" s="18"/>
      <c r="PSH6" s="18"/>
      <c r="PSI6" s="18"/>
      <c r="PSJ6" s="18"/>
      <c r="PSK6" s="18"/>
      <c r="PSL6" s="18"/>
      <c r="PSM6" s="18"/>
      <c r="PSN6" s="18"/>
      <c r="PSO6" s="18"/>
      <c r="PSP6" s="18"/>
      <c r="PSQ6" s="18"/>
      <c r="PSR6" s="18"/>
      <c r="PSS6" s="18"/>
      <c r="PST6" s="18"/>
      <c r="PSU6" s="18"/>
      <c r="PSV6" s="18"/>
      <c r="PSW6" s="18"/>
      <c r="PSX6" s="18"/>
      <c r="PSY6" s="18"/>
      <c r="PSZ6" s="18"/>
      <c r="PTA6" s="18"/>
      <c r="PTB6" s="18"/>
      <c r="PTC6" s="18"/>
      <c r="PTD6" s="18"/>
      <c r="PTE6" s="18"/>
      <c r="PTF6" s="18"/>
      <c r="PTG6" s="18"/>
      <c r="PTH6" s="18"/>
      <c r="PTI6" s="18"/>
      <c r="PTJ6" s="18"/>
      <c r="PTK6" s="18"/>
      <c r="PTL6" s="18"/>
      <c r="PTM6" s="18"/>
      <c r="PTN6" s="18"/>
      <c r="PTO6" s="18"/>
      <c r="PTP6" s="18"/>
      <c r="PTQ6" s="18"/>
      <c r="PTR6" s="18"/>
      <c r="PTS6" s="18"/>
      <c r="PTT6" s="18"/>
      <c r="PTU6" s="18"/>
      <c r="PTV6" s="18"/>
      <c r="PTW6" s="18"/>
      <c r="PTX6" s="18"/>
      <c r="PTY6" s="18"/>
      <c r="PTZ6" s="18"/>
      <c r="PUA6" s="18"/>
      <c r="PUB6" s="18"/>
      <c r="PUC6" s="18"/>
      <c r="PUD6" s="18"/>
      <c r="PUE6" s="18"/>
      <c r="PUF6" s="18"/>
      <c r="PUG6" s="18"/>
      <c r="PUH6" s="18"/>
      <c r="PUI6" s="18"/>
      <c r="PUJ6" s="18"/>
      <c r="PUK6" s="18"/>
      <c r="PUL6" s="18"/>
      <c r="PUM6" s="18"/>
      <c r="PUN6" s="18"/>
      <c r="PUO6" s="18"/>
      <c r="PUP6" s="18"/>
      <c r="PUQ6" s="18"/>
      <c r="PUR6" s="18"/>
      <c r="PUS6" s="18"/>
      <c r="PUT6" s="18"/>
      <c r="PUU6" s="18"/>
      <c r="PUV6" s="18"/>
      <c r="PUW6" s="18"/>
      <c r="PUX6" s="18"/>
      <c r="PUY6" s="18"/>
      <c r="PUZ6" s="18"/>
      <c r="PVA6" s="18"/>
      <c r="PVB6" s="18"/>
      <c r="PVC6" s="18"/>
      <c r="PVD6" s="18"/>
      <c r="PVE6" s="18"/>
      <c r="PVF6" s="18"/>
      <c r="PVG6" s="18"/>
      <c r="PVH6" s="18"/>
      <c r="PVI6" s="18"/>
      <c r="PVJ6" s="18"/>
      <c r="PVK6" s="18"/>
      <c r="PVL6" s="18"/>
      <c r="PVM6" s="18"/>
      <c r="PVN6" s="18"/>
      <c r="PVO6" s="18"/>
      <c r="PVP6" s="18"/>
      <c r="PVQ6" s="18"/>
      <c r="PVR6" s="18"/>
      <c r="PVS6" s="18"/>
      <c r="PVT6" s="18"/>
      <c r="PVU6" s="18"/>
      <c r="PVV6" s="18"/>
      <c r="PVW6" s="18"/>
      <c r="PVX6" s="18"/>
      <c r="PVY6" s="18"/>
      <c r="PVZ6" s="18"/>
      <c r="PWA6" s="18"/>
      <c r="PWB6" s="18"/>
      <c r="PWC6" s="18"/>
      <c r="PWD6" s="18"/>
      <c r="PWE6" s="18"/>
      <c r="PWF6" s="18"/>
      <c r="PWG6" s="18"/>
      <c r="PWH6" s="18"/>
      <c r="PWI6" s="18"/>
      <c r="PWJ6" s="18"/>
      <c r="PWK6" s="18"/>
      <c r="PWL6" s="18"/>
      <c r="PWM6" s="18"/>
      <c r="PWN6" s="18"/>
      <c r="PWO6" s="18"/>
      <c r="PWP6" s="18"/>
      <c r="PWQ6" s="18"/>
      <c r="PWR6" s="18"/>
      <c r="PWS6" s="18"/>
      <c r="PWT6" s="18"/>
      <c r="PWU6" s="18"/>
      <c r="PWV6" s="18"/>
      <c r="PWW6" s="18"/>
      <c r="PWX6" s="18"/>
      <c r="PWY6" s="18"/>
      <c r="PWZ6" s="18"/>
      <c r="PXA6" s="18"/>
      <c r="PXB6" s="18"/>
      <c r="PXC6" s="18"/>
      <c r="PXD6" s="18"/>
      <c r="PXE6" s="18"/>
      <c r="PXF6" s="18"/>
      <c r="PXG6" s="18"/>
      <c r="PXH6" s="18"/>
      <c r="PXI6" s="18"/>
      <c r="PXJ6" s="18"/>
      <c r="PXK6" s="18"/>
      <c r="PXL6" s="18"/>
      <c r="PXM6" s="18"/>
      <c r="PXN6" s="18"/>
      <c r="PXO6" s="18"/>
      <c r="PXP6" s="18"/>
      <c r="PXQ6" s="18"/>
      <c r="PXR6" s="18"/>
      <c r="PXS6" s="18"/>
      <c r="PXT6" s="18"/>
      <c r="PXU6" s="18"/>
      <c r="PXV6" s="18"/>
      <c r="PXW6" s="18"/>
      <c r="PXX6" s="18"/>
      <c r="PXY6" s="18"/>
      <c r="PXZ6" s="18"/>
      <c r="PYA6" s="18"/>
      <c r="PYB6" s="18"/>
      <c r="PYC6" s="18"/>
      <c r="PYD6" s="18"/>
      <c r="PYE6" s="18"/>
      <c r="PYF6" s="18"/>
      <c r="PYG6" s="18"/>
      <c r="PYH6" s="18"/>
      <c r="PYI6" s="18"/>
      <c r="PYJ6" s="18"/>
      <c r="PYK6" s="18"/>
      <c r="PYL6" s="18"/>
      <c r="PYM6" s="18"/>
      <c r="PYN6" s="18"/>
      <c r="PYO6" s="18"/>
      <c r="PYP6" s="18"/>
      <c r="PYQ6" s="18"/>
      <c r="PYR6" s="18"/>
      <c r="PYS6" s="18"/>
      <c r="PYT6" s="18"/>
      <c r="PYU6" s="18"/>
      <c r="PYV6" s="18"/>
      <c r="PYW6" s="18"/>
      <c r="PYX6" s="18"/>
      <c r="PYY6" s="18"/>
      <c r="PYZ6" s="18"/>
      <c r="PZA6" s="18"/>
      <c r="PZB6" s="18"/>
      <c r="PZC6" s="18"/>
      <c r="PZD6" s="18"/>
      <c r="PZE6" s="18"/>
      <c r="PZF6" s="18"/>
      <c r="PZG6" s="18"/>
      <c r="PZH6" s="18"/>
      <c r="PZI6" s="18"/>
      <c r="PZJ6" s="18"/>
      <c r="PZK6" s="18"/>
      <c r="PZL6" s="18"/>
      <c r="PZM6" s="18"/>
      <c r="PZN6" s="18"/>
      <c r="PZO6" s="18"/>
      <c r="PZP6" s="18"/>
      <c r="PZQ6" s="18"/>
      <c r="PZR6" s="18"/>
      <c r="PZS6" s="18"/>
      <c r="PZT6" s="18"/>
      <c r="PZU6" s="18"/>
      <c r="PZV6" s="18"/>
      <c r="PZW6" s="18"/>
      <c r="PZX6" s="18"/>
      <c r="PZY6" s="18"/>
      <c r="PZZ6" s="18"/>
      <c r="QAA6" s="18"/>
      <c r="QAB6" s="18"/>
      <c r="QAC6" s="18"/>
      <c r="QAD6" s="18"/>
      <c r="QAE6" s="18"/>
      <c r="QAF6" s="18"/>
      <c r="QAG6" s="18"/>
      <c r="QAH6" s="18"/>
      <c r="QAI6" s="18"/>
      <c r="QAJ6" s="18"/>
      <c r="QAK6" s="18"/>
      <c r="QAL6" s="18"/>
      <c r="QAM6" s="18"/>
      <c r="QAN6" s="18"/>
      <c r="QAO6" s="18"/>
      <c r="QAP6" s="18"/>
      <c r="QAQ6" s="18"/>
      <c r="QAR6" s="18"/>
      <c r="QAS6" s="18"/>
      <c r="QAT6" s="18"/>
      <c r="QAU6" s="18"/>
      <c r="QAV6" s="18"/>
      <c r="QAW6" s="18"/>
      <c r="QAX6" s="18"/>
      <c r="QAY6" s="18"/>
      <c r="QAZ6" s="18"/>
      <c r="QBA6" s="18"/>
      <c r="QBB6" s="18"/>
      <c r="QBC6" s="18"/>
      <c r="QBD6" s="18"/>
      <c r="QBE6" s="18"/>
      <c r="QBF6" s="18"/>
      <c r="QBG6" s="18"/>
      <c r="QBH6" s="18"/>
      <c r="QBI6" s="18"/>
      <c r="QBJ6" s="18"/>
      <c r="QBK6" s="18"/>
      <c r="QBL6" s="18"/>
      <c r="QBM6" s="18"/>
      <c r="QBN6" s="18"/>
      <c r="QBO6" s="18"/>
      <c r="QBP6" s="18"/>
      <c r="QBQ6" s="18"/>
      <c r="QBR6" s="18"/>
      <c r="QBS6" s="18"/>
      <c r="QBT6" s="18"/>
      <c r="QBU6" s="18"/>
      <c r="QBV6" s="18"/>
      <c r="QBW6" s="18"/>
      <c r="QBX6" s="18"/>
      <c r="QBY6" s="18"/>
      <c r="QBZ6" s="18"/>
      <c r="QCA6" s="18"/>
      <c r="QCB6" s="18"/>
      <c r="QCC6" s="18"/>
      <c r="QCD6" s="18"/>
      <c r="QCE6" s="18"/>
      <c r="QCF6" s="18"/>
      <c r="QCG6" s="18"/>
      <c r="QCH6" s="18"/>
      <c r="QCI6" s="18"/>
      <c r="QCJ6" s="18"/>
      <c r="QCK6" s="18"/>
      <c r="QCL6" s="18"/>
      <c r="QCM6" s="18"/>
      <c r="QCN6" s="18"/>
      <c r="QCO6" s="18"/>
      <c r="QCP6" s="18"/>
      <c r="QCQ6" s="18"/>
      <c r="QCR6" s="18"/>
      <c r="QCS6" s="18"/>
      <c r="QCT6" s="18"/>
      <c r="QCU6" s="18"/>
      <c r="QCV6" s="18"/>
      <c r="QCW6" s="18"/>
      <c r="QCX6" s="18"/>
      <c r="QCY6" s="18"/>
      <c r="QCZ6" s="18"/>
      <c r="QDA6" s="18"/>
      <c r="QDB6" s="18"/>
      <c r="QDC6" s="18"/>
      <c r="QDD6" s="18"/>
      <c r="QDE6" s="18"/>
      <c r="QDF6" s="18"/>
      <c r="QDG6" s="18"/>
      <c r="QDH6" s="18"/>
      <c r="QDI6" s="18"/>
      <c r="QDJ6" s="18"/>
      <c r="QDK6" s="18"/>
      <c r="QDL6" s="18"/>
      <c r="QDM6" s="18"/>
      <c r="QDN6" s="18"/>
      <c r="QDO6" s="18"/>
      <c r="QDP6" s="18"/>
      <c r="QDQ6" s="18"/>
      <c r="QDR6" s="18"/>
      <c r="QDS6" s="18"/>
      <c r="QDT6" s="18"/>
      <c r="QDU6" s="18"/>
      <c r="QDV6" s="18"/>
      <c r="QDW6" s="18"/>
      <c r="QDX6" s="18"/>
      <c r="QDY6" s="18"/>
      <c r="QDZ6" s="18"/>
      <c r="QEA6" s="18"/>
      <c r="QEB6" s="18"/>
      <c r="QEC6" s="18"/>
      <c r="QED6" s="18"/>
      <c r="QEE6" s="18"/>
      <c r="QEF6" s="18"/>
      <c r="QEG6" s="18"/>
      <c r="QEH6" s="18"/>
      <c r="QEI6" s="18"/>
      <c r="QEJ6" s="18"/>
      <c r="QEK6" s="18"/>
      <c r="QEL6" s="18"/>
      <c r="QEM6" s="18"/>
      <c r="QEN6" s="18"/>
      <c r="QEO6" s="18"/>
      <c r="QEP6" s="18"/>
      <c r="QEQ6" s="18"/>
      <c r="QER6" s="18"/>
      <c r="QES6" s="18"/>
      <c r="QET6" s="18"/>
      <c r="QEU6" s="18"/>
      <c r="QEV6" s="18"/>
      <c r="QEW6" s="18"/>
      <c r="QEX6" s="18"/>
      <c r="QEY6" s="18"/>
      <c r="QEZ6" s="18"/>
      <c r="QFA6" s="18"/>
      <c r="QFB6" s="18"/>
      <c r="QFC6" s="18"/>
      <c r="QFD6" s="18"/>
      <c r="QFE6" s="18"/>
      <c r="QFF6" s="18"/>
      <c r="QFG6" s="18"/>
      <c r="QFH6" s="18"/>
      <c r="QFI6" s="18"/>
      <c r="QFJ6" s="18"/>
      <c r="QFK6" s="18"/>
      <c r="QFL6" s="18"/>
      <c r="QFM6" s="18"/>
      <c r="QFN6" s="18"/>
      <c r="QFO6" s="18"/>
      <c r="QFP6" s="18"/>
      <c r="QFQ6" s="18"/>
      <c r="QFR6" s="18"/>
      <c r="QFS6" s="18"/>
      <c r="QFT6" s="18"/>
      <c r="QFU6" s="18"/>
      <c r="QFV6" s="18"/>
      <c r="QFW6" s="18"/>
      <c r="QFX6" s="18"/>
      <c r="QFY6" s="18"/>
      <c r="QFZ6" s="18"/>
      <c r="QGA6" s="18"/>
      <c r="QGB6" s="18"/>
      <c r="QGC6" s="18"/>
      <c r="QGD6" s="18"/>
      <c r="QGE6" s="18"/>
      <c r="QGF6" s="18"/>
      <c r="QGG6" s="18"/>
      <c r="QGH6" s="18"/>
      <c r="QGI6" s="18"/>
      <c r="QGJ6" s="18"/>
      <c r="QGK6" s="18"/>
      <c r="QGL6" s="18"/>
      <c r="QGM6" s="18"/>
      <c r="QGN6" s="18"/>
      <c r="QGO6" s="18"/>
      <c r="QGP6" s="18"/>
      <c r="QGQ6" s="18"/>
      <c r="QGR6" s="18"/>
      <c r="QGS6" s="18"/>
      <c r="QGT6" s="18"/>
      <c r="QGU6" s="18"/>
      <c r="QGV6" s="18"/>
      <c r="QGW6" s="18"/>
      <c r="QGX6" s="18"/>
      <c r="QGY6" s="18"/>
      <c r="QGZ6" s="18"/>
      <c r="QHA6" s="18"/>
      <c r="QHB6" s="18"/>
      <c r="QHC6" s="18"/>
      <c r="QHD6" s="18"/>
      <c r="QHE6" s="18"/>
      <c r="QHF6" s="18"/>
      <c r="QHG6" s="18"/>
      <c r="QHH6" s="18"/>
      <c r="QHI6" s="18"/>
      <c r="QHJ6" s="18"/>
      <c r="QHK6" s="18"/>
      <c r="QHL6" s="18"/>
      <c r="QHM6" s="18"/>
      <c r="QHN6" s="18"/>
      <c r="QHO6" s="18"/>
      <c r="QHP6" s="18"/>
      <c r="QHQ6" s="18"/>
      <c r="QHR6" s="18"/>
      <c r="QHS6" s="18"/>
      <c r="QHT6" s="18"/>
      <c r="QHU6" s="18"/>
      <c r="QHV6" s="18"/>
      <c r="QHW6" s="18"/>
      <c r="QHX6" s="18"/>
      <c r="QHY6" s="18"/>
      <c r="QHZ6" s="18"/>
      <c r="QIA6" s="18"/>
      <c r="QIB6" s="18"/>
      <c r="QIC6" s="18"/>
      <c r="QID6" s="18"/>
      <c r="QIE6" s="18"/>
      <c r="QIF6" s="18"/>
      <c r="QIG6" s="18"/>
      <c r="QIH6" s="18"/>
      <c r="QII6" s="18"/>
      <c r="QIJ6" s="18"/>
      <c r="QIK6" s="18"/>
      <c r="QIL6" s="18"/>
      <c r="QIM6" s="18"/>
      <c r="QIN6" s="18"/>
      <c r="QIO6" s="18"/>
      <c r="QIP6" s="18"/>
      <c r="QIQ6" s="18"/>
      <c r="QIR6" s="18"/>
      <c r="QIS6" s="18"/>
      <c r="QIT6" s="18"/>
      <c r="QIU6" s="18"/>
      <c r="QIV6" s="18"/>
      <c r="QIW6" s="18"/>
      <c r="QIX6" s="18"/>
      <c r="QIY6" s="18"/>
      <c r="QIZ6" s="18"/>
      <c r="QJA6" s="18"/>
      <c r="QJB6" s="18"/>
      <c r="QJC6" s="18"/>
      <c r="QJD6" s="18"/>
      <c r="QJE6" s="18"/>
      <c r="QJF6" s="18"/>
      <c r="QJG6" s="18"/>
      <c r="QJH6" s="18"/>
      <c r="QJI6" s="18"/>
      <c r="QJJ6" s="18"/>
      <c r="QJK6" s="18"/>
      <c r="QJL6" s="18"/>
      <c r="QJM6" s="18"/>
      <c r="QJN6" s="18"/>
      <c r="QJO6" s="18"/>
      <c r="QJP6" s="18"/>
      <c r="QJQ6" s="18"/>
      <c r="QJR6" s="18"/>
      <c r="QJS6" s="18"/>
      <c r="QJT6" s="18"/>
      <c r="QJU6" s="18"/>
      <c r="QJV6" s="18"/>
      <c r="QJW6" s="18"/>
      <c r="QJX6" s="18"/>
      <c r="QJY6" s="18"/>
      <c r="QJZ6" s="18"/>
      <c r="QKA6" s="18"/>
      <c r="QKB6" s="18"/>
      <c r="QKC6" s="18"/>
      <c r="QKD6" s="18"/>
      <c r="QKE6" s="18"/>
      <c r="QKF6" s="18"/>
      <c r="QKG6" s="18"/>
      <c r="QKH6" s="18"/>
      <c r="QKI6" s="18"/>
      <c r="QKJ6" s="18"/>
      <c r="QKK6" s="18"/>
      <c r="QKL6" s="18"/>
      <c r="QKM6" s="18"/>
      <c r="QKN6" s="18"/>
      <c r="QKO6" s="18"/>
      <c r="QKP6" s="18"/>
      <c r="QKQ6" s="18"/>
      <c r="QKR6" s="18"/>
      <c r="QKS6" s="18"/>
      <c r="QKT6" s="18"/>
      <c r="QKU6" s="18"/>
      <c r="QKV6" s="18"/>
      <c r="QKW6" s="18"/>
      <c r="QKX6" s="18"/>
      <c r="QKY6" s="18"/>
      <c r="QKZ6" s="18"/>
      <c r="QLA6" s="18"/>
      <c r="QLB6" s="18"/>
      <c r="QLC6" s="18"/>
      <c r="QLD6" s="18"/>
      <c r="QLE6" s="18"/>
      <c r="QLF6" s="18"/>
      <c r="QLG6" s="18"/>
      <c r="QLH6" s="18"/>
      <c r="QLI6" s="18"/>
      <c r="QLJ6" s="18"/>
      <c r="QLK6" s="18"/>
      <c r="QLL6" s="18"/>
      <c r="QLM6" s="18"/>
      <c r="QLN6" s="18"/>
      <c r="QLO6" s="18"/>
      <c r="QLP6" s="18"/>
      <c r="QLQ6" s="18"/>
      <c r="QLR6" s="18"/>
      <c r="QLS6" s="18"/>
      <c r="QLT6" s="18"/>
      <c r="QLU6" s="18"/>
      <c r="QLV6" s="18"/>
      <c r="QLW6" s="18"/>
      <c r="QLX6" s="18"/>
      <c r="QLY6" s="18"/>
      <c r="QLZ6" s="18"/>
      <c r="QMA6" s="18"/>
      <c r="QMB6" s="18"/>
      <c r="QMC6" s="18"/>
      <c r="QMD6" s="18"/>
      <c r="QME6" s="18"/>
      <c r="QMF6" s="18"/>
      <c r="QMG6" s="18"/>
      <c r="QMH6" s="18"/>
      <c r="QMI6" s="18"/>
      <c r="QMJ6" s="18"/>
      <c r="QMK6" s="18"/>
      <c r="QML6" s="18"/>
      <c r="QMM6" s="18"/>
      <c r="QMN6" s="18"/>
      <c r="QMO6" s="18"/>
      <c r="QMP6" s="18"/>
      <c r="QMQ6" s="18"/>
      <c r="QMR6" s="18"/>
      <c r="QMS6" s="18"/>
      <c r="QMT6" s="18"/>
      <c r="QMU6" s="18"/>
      <c r="QMV6" s="18"/>
      <c r="QMW6" s="18"/>
      <c r="QMX6" s="18"/>
      <c r="QMY6" s="18"/>
      <c r="QMZ6" s="18"/>
      <c r="QNA6" s="18"/>
      <c r="QNB6" s="18"/>
      <c r="QNC6" s="18"/>
      <c r="QND6" s="18"/>
      <c r="QNE6" s="18"/>
      <c r="QNF6" s="18"/>
      <c r="QNG6" s="18"/>
      <c r="QNH6" s="18"/>
      <c r="QNI6" s="18"/>
      <c r="QNJ6" s="18"/>
      <c r="QNK6" s="18"/>
      <c r="QNL6" s="18"/>
      <c r="QNM6" s="18"/>
      <c r="QNN6" s="18"/>
      <c r="QNO6" s="18"/>
      <c r="QNP6" s="18"/>
      <c r="QNQ6" s="18"/>
      <c r="QNR6" s="18"/>
      <c r="QNS6" s="18"/>
      <c r="QNT6" s="18"/>
      <c r="QNU6" s="18"/>
      <c r="QNV6" s="18"/>
      <c r="QNW6" s="18"/>
      <c r="QNX6" s="18"/>
      <c r="QNY6" s="18"/>
      <c r="QNZ6" s="18"/>
      <c r="QOA6" s="18"/>
      <c r="QOB6" s="18"/>
      <c r="QOC6" s="18"/>
      <c r="QOD6" s="18"/>
      <c r="QOE6" s="18"/>
      <c r="QOF6" s="18"/>
      <c r="QOG6" s="18"/>
      <c r="QOH6" s="18"/>
      <c r="QOI6" s="18"/>
      <c r="QOJ6" s="18"/>
      <c r="QOK6" s="18"/>
      <c r="QOL6" s="18"/>
      <c r="QOM6" s="18"/>
      <c r="QON6" s="18"/>
      <c r="QOO6" s="18"/>
      <c r="QOP6" s="18"/>
      <c r="QOQ6" s="18"/>
      <c r="QOR6" s="18"/>
      <c r="QOS6" s="18"/>
      <c r="QOT6" s="18"/>
      <c r="QOU6" s="18"/>
      <c r="QOV6" s="18"/>
      <c r="QOW6" s="18"/>
      <c r="QOX6" s="18"/>
      <c r="QOY6" s="18"/>
      <c r="QOZ6" s="18"/>
      <c r="QPA6" s="18"/>
      <c r="QPB6" s="18"/>
      <c r="QPC6" s="18"/>
      <c r="QPD6" s="18"/>
      <c r="QPE6" s="18"/>
      <c r="QPF6" s="18"/>
      <c r="QPG6" s="18"/>
      <c r="QPH6" s="18"/>
      <c r="QPI6" s="18"/>
      <c r="QPJ6" s="18"/>
      <c r="QPK6" s="18"/>
      <c r="QPL6" s="18"/>
      <c r="QPM6" s="18"/>
      <c r="QPN6" s="18"/>
      <c r="QPO6" s="18"/>
      <c r="QPP6" s="18"/>
      <c r="QPQ6" s="18"/>
      <c r="QPR6" s="18"/>
      <c r="QPS6" s="18"/>
      <c r="QPT6" s="18"/>
      <c r="QPU6" s="18"/>
      <c r="QPV6" s="18"/>
      <c r="QPW6" s="18"/>
      <c r="QPX6" s="18"/>
      <c r="QPY6" s="18"/>
      <c r="QPZ6" s="18"/>
      <c r="QQA6" s="18"/>
      <c r="QQB6" s="18"/>
      <c r="QQC6" s="18"/>
      <c r="QQD6" s="18"/>
      <c r="QQE6" s="18"/>
      <c r="QQF6" s="18"/>
      <c r="QQG6" s="18"/>
      <c r="QQH6" s="18"/>
      <c r="QQI6" s="18"/>
      <c r="QQJ6" s="18"/>
      <c r="QQK6" s="18"/>
      <c r="QQL6" s="18"/>
      <c r="QQM6" s="18"/>
      <c r="QQN6" s="18"/>
      <c r="QQO6" s="18"/>
      <c r="QQP6" s="18"/>
      <c r="QQQ6" s="18"/>
      <c r="QQR6" s="18"/>
      <c r="QQS6" s="18"/>
      <c r="QQT6" s="18"/>
      <c r="QQU6" s="18"/>
      <c r="QQV6" s="18"/>
      <c r="QQW6" s="18"/>
      <c r="QQX6" s="18"/>
      <c r="QQY6" s="18"/>
      <c r="QQZ6" s="18"/>
      <c r="QRA6" s="18"/>
      <c r="QRB6" s="18"/>
      <c r="QRC6" s="18"/>
      <c r="QRD6" s="18"/>
      <c r="QRE6" s="18"/>
      <c r="QRF6" s="18"/>
      <c r="QRG6" s="18"/>
      <c r="QRH6" s="18"/>
      <c r="QRI6" s="18"/>
      <c r="QRJ6" s="18"/>
      <c r="QRK6" s="18"/>
      <c r="QRL6" s="18"/>
      <c r="QRM6" s="18"/>
      <c r="QRN6" s="18"/>
      <c r="QRO6" s="18"/>
      <c r="QRP6" s="18"/>
      <c r="QRQ6" s="18"/>
      <c r="QRR6" s="18"/>
      <c r="QRS6" s="18"/>
      <c r="QRT6" s="18"/>
      <c r="QRU6" s="18"/>
      <c r="QRV6" s="18"/>
      <c r="QRW6" s="18"/>
      <c r="QRX6" s="18"/>
      <c r="QRY6" s="18"/>
      <c r="QRZ6" s="18"/>
      <c r="QSA6" s="18"/>
      <c r="QSB6" s="18"/>
      <c r="QSC6" s="18"/>
      <c r="QSD6" s="18"/>
      <c r="QSE6" s="18"/>
      <c r="QSF6" s="18"/>
      <c r="QSG6" s="18"/>
      <c r="QSH6" s="18"/>
      <c r="QSI6" s="18"/>
      <c r="QSJ6" s="18"/>
      <c r="QSK6" s="18"/>
      <c r="QSL6" s="18"/>
      <c r="QSM6" s="18"/>
      <c r="QSN6" s="18"/>
      <c r="QSO6" s="18"/>
      <c r="QSP6" s="18"/>
      <c r="QSQ6" s="18"/>
      <c r="QSR6" s="18"/>
      <c r="QSS6" s="18"/>
      <c r="QST6" s="18"/>
      <c r="QSU6" s="18"/>
      <c r="QSV6" s="18"/>
      <c r="QSW6" s="18"/>
      <c r="QSX6" s="18"/>
      <c r="QSY6" s="18"/>
      <c r="QSZ6" s="18"/>
      <c r="QTA6" s="18"/>
      <c r="QTB6" s="18"/>
      <c r="QTC6" s="18"/>
      <c r="QTD6" s="18"/>
      <c r="QTE6" s="18"/>
      <c r="QTF6" s="18"/>
      <c r="QTG6" s="18"/>
      <c r="QTH6" s="18"/>
      <c r="QTI6" s="18"/>
      <c r="QTJ6" s="18"/>
      <c r="QTK6" s="18"/>
      <c r="QTL6" s="18"/>
      <c r="QTM6" s="18"/>
      <c r="QTN6" s="18"/>
      <c r="QTO6" s="18"/>
      <c r="QTP6" s="18"/>
      <c r="QTQ6" s="18"/>
      <c r="QTR6" s="18"/>
      <c r="QTS6" s="18"/>
      <c r="QTT6" s="18"/>
      <c r="QTU6" s="18"/>
      <c r="QTV6" s="18"/>
      <c r="QTW6" s="18"/>
      <c r="QTX6" s="18"/>
      <c r="QTY6" s="18"/>
      <c r="QTZ6" s="18"/>
      <c r="QUA6" s="18"/>
      <c r="QUB6" s="18"/>
      <c r="QUC6" s="18"/>
      <c r="QUD6" s="18"/>
      <c r="QUE6" s="18"/>
      <c r="QUF6" s="18"/>
      <c r="QUG6" s="18"/>
      <c r="QUH6" s="18"/>
      <c r="QUI6" s="18"/>
      <c r="QUJ6" s="18"/>
      <c r="QUK6" s="18"/>
      <c r="QUL6" s="18"/>
      <c r="QUM6" s="18"/>
      <c r="QUN6" s="18"/>
      <c r="QUO6" s="18"/>
      <c r="QUP6" s="18"/>
      <c r="QUQ6" s="18"/>
      <c r="QUR6" s="18"/>
      <c r="QUS6" s="18"/>
      <c r="QUT6" s="18"/>
      <c r="QUU6" s="18"/>
      <c r="QUV6" s="18"/>
      <c r="QUW6" s="18"/>
      <c r="QUX6" s="18"/>
      <c r="QUY6" s="18"/>
      <c r="QUZ6" s="18"/>
      <c r="QVA6" s="18"/>
      <c r="QVB6" s="18"/>
      <c r="QVC6" s="18"/>
      <c r="QVD6" s="18"/>
      <c r="QVE6" s="18"/>
      <c r="QVF6" s="18"/>
      <c r="QVG6" s="18"/>
      <c r="QVH6" s="18"/>
      <c r="QVI6" s="18"/>
      <c r="QVJ6" s="18"/>
      <c r="QVK6" s="18"/>
      <c r="QVL6" s="18"/>
      <c r="QVM6" s="18"/>
      <c r="QVN6" s="18"/>
      <c r="QVO6" s="18"/>
      <c r="QVP6" s="18"/>
      <c r="QVQ6" s="18"/>
      <c r="QVR6" s="18"/>
      <c r="QVS6" s="18"/>
      <c r="QVT6" s="18"/>
      <c r="QVU6" s="18"/>
      <c r="QVV6" s="18"/>
      <c r="QVW6" s="18"/>
      <c r="QVX6" s="18"/>
      <c r="QVY6" s="18"/>
      <c r="QVZ6" s="18"/>
      <c r="QWA6" s="18"/>
      <c r="QWB6" s="18"/>
      <c r="QWC6" s="18"/>
      <c r="QWD6" s="18"/>
      <c r="QWE6" s="18"/>
      <c r="QWF6" s="18"/>
      <c r="QWG6" s="18"/>
      <c r="QWH6" s="18"/>
      <c r="QWI6" s="18"/>
      <c r="QWJ6" s="18"/>
      <c r="QWK6" s="18"/>
      <c r="QWL6" s="18"/>
      <c r="QWM6" s="18"/>
      <c r="QWN6" s="18"/>
      <c r="QWO6" s="18"/>
      <c r="QWP6" s="18"/>
      <c r="QWQ6" s="18"/>
      <c r="QWR6" s="18"/>
      <c r="QWS6" s="18"/>
      <c r="QWT6" s="18"/>
      <c r="QWU6" s="18"/>
      <c r="QWV6" s="18"/>
      <c r="QWW6" s="18"/>
      <c r="QWX6" s="18"/>
      <c r="QWY6" s="18"/>
      <c r="QWZ6" s="18"/>
      <c r="QXA6" s="18"/>
      <c r="QXB6" s="18"/>
      <c r="QXC6" s="18"/>
      <c r="QXD6" s="18"/>
      <c r="QXE6" s="18"/>
      <c r="QXF6" s="18"/>
      <c r="QXG6" s="18"/>
      <c r="QXH6" s="18"/>
      <c r="QXI6" s="18"/>
      <c r="QXJ6" s="18"/>
      <c r="QXK6" s="18"/>
      <c r="QXL6" s="18"/>
      <c r="QXM6" s="18"/>
      <c r="QXN6" s="18"/>
      <c r="QXO6" s="18"/>
      <c r="QXP6" s="18"/>
      <c r="QXQ6" s="18"/>
      <c r="QXR6" s="18"/>
      <c r="QXS6" s="18"/>
      <c r="QXT6" s="18"/>
      <c r="QXU6" s="18"/>
      <c r="QXV6" s="18"/>
      <c r="QXW6" s="18"/>
      <c r="QXX6" s="18"/>
      <c r="QXY6" s="18"/>
      <c r="QXZ6" s="18"/>
      <c r="QYA6" s="18"/>
      <c r="QYB6" s="18"/>
      <c r="QYC6" s="18"/>
      <c r="QYD6" s="18"/>
      <c r="QYE6" s="18"/>
      <c r="QYF6" s="18"/>
      <c r="QYG6" s="18"/>
      <c r="QYH6" s="18"/>
      <c r="QYI6" s="18"/>
      <c r="QYJ6" s="18"/>
      <c r="QYK6" s="18"/>
      <c r="QYL6" s="18"/>
      <c r="QYM6" s="18"/>
      <c r="QYN6" s="18"/>
      <c r="QYO6" s="18"/>
      <c r="QYP6" s="18"/>
      <c r="QYQ6" s="18"/>
      <c r="QYR6" s="18"/>
      <c r="QYS6" s="18"/>
      <c r="QYT6" s="18"/>
      <c r="QYU6" s="18"/>
      <c r="QYV6" s="18"/>
      <c r="QYW6" s="18"/>
      <c r="QYX6" s="18"/>
      <c r="QYY6" s="18"/>
      <c r="QYZ6" s="18"/>
      <c r="QZA6" s="18"/>
      <c r="QZB6" s="18"/>
      <c r="QZC6" s="18"/>
      <c r="QZD6" s="18"/>
      <c r="QZE6" s="18"/>
      <c r="QZF6" s="18"/>
      <c r="QZG6" s="18"/>
      <c r="QZH6" s="18"/>
      <c r="QZI6" s="18"/>
      <c r="QZJ6" s="18"/>
      <c r="QZK6" s="18"/>
      <c r="QZL6" s="18"/>
      <c r="QZM6" s="18"/>
      <c r="QZN6" s="18"/>
      <c r="QZO6" s="18"/>
      <c r="QZP6" s="18"/>
      <c r="QZQ6" s="18"/>
      <c r="QZR6" s="18"/>
      <c r="QZS6" s="18"/>
      <c r="QZT6" s="18"/>
      <c r="QZU6" s="18"/>
      <c r="QZV6" s="18"/>
      <c r="QZW6" s="18"/>
      <c r="QZX6" s="18"/>
      <c r="QZY6" s="18"/>
      <c r="QZZ6" s="18"/>
      <c r="RAA6" s="18"/>
      <c r="RAB6" s="18"/>
      <c r="RAC6" s="18"/>
      <c r="RAD6" s="18"/>
      <c r="RAE6" s="18"/>
      <c r="RAF6" s="18"/>
      <c r="RAG6" s="18"/>
      <c r="RAH6" s="18"/>
      <c r="RAI6" s="18"/>
      <c r="RAJ6" s="18"/>
      <c r="RAK6" s="18"/>
      <c r="RAL6" s="18"/>
      <c r="RAM6" s="18"/>
      <c r="RAN6" s="18"/>
      <c r="RAO6" s="18"/>
      <c r="RAP6" s="18"/>
      <c r="RAQ6" s="18"/>
      <c r="RAR6" s="18"/>
      <c r="RAS6" s="18"/>
      <c r="RAT6" s="18"/>
      <c r="RAU6" s="18"/>
      <c r="RAV6" s="18"/>
      <c r="RAW6" s="18"/>
      <c r="RAX6" s="18"/>
      <c r="RAY6" s="18"/>
      <c r="RAZ6" s="18"/>
      <c r="RBA6" s="18"/>
      <c r="RBB6" s="18"/>
      <c r="RBC6" s="18"/>
      <c r="RBD6" s="18"/>
      <c r="RBE6" s="18"/>
      <c r="RBF6" s="18"/>
      <c r="RBG6" s="18"/>
      <c r="RBH6" s="18"/>
      <c r="RBI6" s="18"/>
      <c r="RBJ6" s="18"/>
      <c r="RBK6" s="18"/>
      <c r="RBL6" s="18"/>
      <c r="RBM6" s="18"/>
      <c r="RBN6" s="18"/>
      <c r="RBO6" s="18"/>
      <c r="RBP6" s="18"/>
      <c r="RBQ6" s="18"/>
      <c r="RBR6" s="18"/>
      <c r="RBS6" s="18"/>
      <c r="RBT6" s="18"/>
      <c r="RBU6" s="18"/>
      <c r="RBV6" s="18"/>
      <c r="RBW6" s="18"/>
      <c r="RBX6" s="18"/>
      <c r="RBY6" s="18"/>
      <c r="RBZ6" s="18"/>
      <c r="RCA6" s="18"/>
      <c r="RCB6" s="18"/>
      <c r="RCC6" s="18"/>
      <c r="RCD6" s="18"/>
      <c r="RCE6" s="18"/>
      <c r="RCF6" s="18"/>
      <c r="RCG6" s="18"/>
      <c r="RCH6" s="18"/>
      <c r="RCI6" s="18"/>
      <c r="RCJ6" s="18"/>
      <c r="RCK6" s="18"/>
      <c r="RCL6" s="18"/>
      <c r="RCM6" s="18"/>
      <c r="RCN6" s="18"/>
      <c r="RCO6" s="18"/>
      <c r="RCP6" s="18"/>
      <c r="RCQ6" s="18"/>
      <c r="RCR6" s="18"/>
      <c r="RCS6" s="18"/>
      <c r="RCT6" s="18"/>
      <c r="RCU6" s="18"/>
      <c r="RCV6" s="18"/>
      <c r="RCW6" s="18"/>
      <c r="RCX6" s="18"/>
      <c r="RCY6" s="18"/>
      <c r="RCZ6" s="18"/>
      <c r="RDA6" s="18"/>
      <c r="RDB6" s="18"/>
      <c r="RDC6" s="18"/>
      <c r="RDD6" s="18"/>
      <c r="RDE6" s="18"/>
      <c r="RDF6" s="18"/>
      <c r="RDG6" s="18"/>
      <c r="RDH6" s="18"/>
      <c r="RDI6" s="18"/>
      <c r="RDJ6" s="18"/>
      <c r="RDK6" s="18"/>
      <c r="RDL6" s="18"/>
      <c r="RDM6" s="18"/>
      <c r="RDN6" s="18"/>
      <c r="RDO6" s="18"/>
      <c r="RDP6" s="18"/>
      <c r="RDQ6" s="18"/>
      <c r="RDR6" s="18"/>
      <c r="RDS6" s="18"/>
      <c r="RDT6" s="18"/>
      <c r="RDU6" s="18"/>
      <c r="RDV6" s="18"/>
      <c r="RDW6" s="18"/>
      <c r="RDX6" s="18"/>
      <c r="RDY6" s="18"/>
      <c r="RDZ6" s="18"/>
      <c r="REA6" s="18"/>
      <c r="REB6" s="18"/>
      <c r="REC6" s="18"/>
      <c r="RED6" s="18"/>
      <c r="REE6" s="18"/>
      <c r="REF6" s="18"/>
      <c r="REG6" s="18"/>
      <c r="REH6" s="18"/>
      <c r="REI6" s="18"/>
      <c r="REJ6" s="18"/>
      <c r="REK6" s="18"/>
      <c r="REL6" s="18"/>
      <c r="REM6" s="18"/>
      <c r="REN6" s="18"/>
      <c r="REO6" s="18"/>
      <c r="REP6" s="18"/>
      <c r="REQ6" s="18"/>
      <c r="RER6" s="18"/>
      <c r="RES6" s="18"/>
      <c r="RET6" s="18"/>
      <c r="REU6" s="18"/>
      <c r="REV6" s="18"/>
      <c r="REW6" s="18"/>
      <c r="REX6" s="18"/>
      <c r="REY6" s="18"/>
      <c r="REZ6" s="18"/>
      <c r="RFA6" s="18"/>
      <c r="RFB6" s="18"/>
      <c r="RFC6" s="18"/>
      <c r="RFD6" s="18"/>
      <c r="RFE6" s="18"/>
      <c r="RFF6" s="18"/>
      <c r="RFG6" s="18"/>
      <c r="RFH6" s="18"/>
      <c r="RFI6" s="18"/>
      <c r="RFJ6" s="18"/>
      <c r="RFK6" s="18"/>
      <c r="RFL6" s="18"/>
      <c r="RFM6" s="18"/>
      <c r="RFN6" s="18"/>
      <c r="RFO6" s="18"/>
      <c r="RFP6" s="18"/>
      <c r="RFQ6" s="18"/>
      <c r="RFR6" s="18"/>
      <c r="RFS6" s="18"/>
      <c r="RFT6" s="18"/>
      <c r="RFU6" s="18"/>
      <c r="RFV6" s="18"/>
      <c r="RFW6" s="18"/>
      <c r="RFX6" s="18"/>
      <c r="RFY6" s="18"/>
      <c r="RFZ6" s="18"/>
      <c r="RGA6" s="18"/>
      <c r="RGB6" s="18"/>
      <c r="RGC6" s="18"/>
      <c r="RGD6" s="18"/>
      <c r="RGE6" s="18"/>
      <c r="RGF6" s="18"/>
      <c r="RGG6" s="18"/>
      <c r="RGH6" s="18"/>
      <c r="RGI6" s="18"/>
      <c r="RGJ6" s="18"/>
      <c r="RGK6" s="18"/>
      <c r="RGL6" s="18"/>
      <c r="RGM6" s="18"/>
      <c r="RGN6" s="18"/>
      <c r="RGO6" s="18"/>
      <c r="RGP6" s="18"/>
      <c r="RGQ6" s="18"/>
      <c r="RGR6" s="18"/>
      <c r="RGS6" s="18"/>
      <c r="RGT6" s="18"/>
      <c r="RGU6" s="18"/>
      <c r="RGV6" s="18"/>
      <c r="RGW6" s="18"/>
      <c r="RGX6" s="18"/>
      <c r="RGY6" s="18"/>
      <c r="RGZ6" s="18"/>
      <c r="RHA6" s="18"/>
      <c r="RHB6" s="18"/>
      <c r="RHC6" s="18"/>
      <c r="RHD6" s="18"/>
      <c r="RHE6" s="18"/>
      <c r="RHF6" s="18"/>
      <c r="RHG6" s="18"/>
      <c r="RHH6" s="18"/>
      <c r="RHI6" s="18"/>
      <c r="RHJ6" s="18"/>
      <c r="RHK6" s="18"/>
      <c r="RHL6" s="18"/>
      <c r="RHM6" s="18"/>
      <c r="RHN6" s="18"/>
      <c r="RHO6" s="18"/>
      <c r="RHP6" s="18"/>
      <c r="RHQ6" s="18"/>
      <c r="RHR6" s="18"/>
      <c r="RHS6" s="18"/>
      <c r="RHT6" s="18"/>
      <c r="RHU6" s="18"/>
      <c r="RHV6" s="18"/>
      <c r="RHW6" s="18"/>
      <c r="RHX6" s="18"/>
      <c r="RHY6" s="18"/>
      <c r="RHZ6" s="18"/>
      <c r="RIA6" s="18"/>
      <c r="RIB6" s="18"/>
      <c r="RIC6" s="18"/>
      <c r="RID6" s="18"/>
      <c r="RIE6" s="18"/>
      <c r="RIF6" s="18"/>
      <c r="RIG6" s="18"/>
      <c r="RIH6" s="18"/>
      <c r="RII6" s="18"/>
      <c r="RIJ6" s="18"/>
      <c r="RIK6" s="18"/>
      <c r="RIL6" s="18"/>
      <c r="RIM6" s="18"/>
      <c r="RIN6" s="18"/>
      <c r="RIO6" s="18"/>
      <c r="RIP6" s="18"/>
      <c r="RIQ6" s="18"/>
      <c r="RIR6" s="18"/>
      <c r="RIS6" s="18"/>
      <c r="RIT6" s="18"/>
      <c r="RIU6" s="18"/>
      <c r="RIV6" s="18"/>
      <c r="RIW6" s="18"/>
      <c r="RIX6" s="18"/>
      <c r="RIY6" s="18"/>
      <c r="RIZ6" s="18"/>
      <c r="RJA6" s="18"/>
      <c r="RJB6" s="18"/>
      <c r="RJC6" s="18"/>
      <c r="RJD6" s="18"/>
      <c r="RJE6" s="18"/>
      <c r="RJF6" s="18"/>
      <c r="RJG6" s="18"/>
      <c r="RJH6" s="18"/>
      <c r="RJI6" s="18"/>
      <c r="RJJ6" s="18"/>
      <c r="RJK6" s="18"/>
      <c r="RJL6" s="18"/>
      <c r="RJM6" s="18"/>
      <c r="RJN6" s="18"/>
      <c r="RJO6" s="18"/>
      <c r="RJP6" s="18"/>
      <c r="RJQ6" s="18"/>
      <c r="RJR6" s="18"/>
      <c r="RJS6" s="18"/>
      <c r="RJT6" s="18"/>
      <c r="RJU6" s="18"/>
      <c r="RJV6" s="18"/>
      <c r="RJW6" s="18"/>
      <c r="RJX6" s="18"/>
      <c r="RJY6" s="18"/>
      <c r="RJZ6" s="18"/>
      <c r="RKA6" s="18"/>
      <c r="RKB6" s="18"/>
      <c r="RKC6" s="18"/>
      <c r="RKD6" s="18"/>
      <c r="RKE6" s="18"/>
      <c r="RKF6" s="18"/>
      <c r="RKG6" s="18"/>
      <c r="RKH6" s="18"/>
      <c r="RKI6" s="18"/>
      <c r="RKJ6" s="18"/>
      <c r="RKK6" s="18"/>
      <c r="RKL6" s="18"/>
      <c r="RKM6" s="18"/>
      <c r="RKN6" s="18"/>
      <c r="RKO6" s="18"/>
      <c r="RKP6" s="18"/>
      <c r="RKQ6" s="18"/>
      <c r="RKR6" s="18"/>
      <c r="RKS6" s="18"/>
      <c r="RKT6" s="18"/>
      <c r="RKU6" s="18"/>
      <c r="RKV6" s="18"/>
      <c r="RKW6" s="18"/>
      <c r="RKX6" s="18"/>
      <c r="RKY6" s="18"/>
      <c r="RKZ6" s="18"/>
      <c r="RLA6" s="18"/>
      <c r="RLB6" s="18"/>
      <c r="RLC6" s="18"/>
      <c r="RLD6" s="18"/>
      <c r="RLE6" s="18"/>
      <c r="RLF6" s="18"/>
      <c r="RLG6" s="18"/>
      <c r="RLH6" s="18"/>
      <c r="RLI6" s="18"/>
      <c r="RLJ6" s="18"/>
      <c r="RLK6" s="18"/>
      <c r="RLL6" s="18"/>
      <c r="RLM6" s="18"/>
      <c r="RLN6" s="18"/>
      <c r="RLO6" s="18"/>
      <c r="RLP6" s="18"/>
      <c r="RLQ6" s="18"/>
      <c r="RLR6" s="18"/>
      <c r="RLS6" s="18"/>
      <c r="RLT6" s="18"/>
      <c r="RLU6" s="18"/>
      <c r="RLV6" s="18"/>
      <c r="RLW6" s="18"/>
      <c r="RLX6" s="18"/>
      <c r="RLY6" s="18"/>
      <c r="RLZ6" s="18"/>
      <c r="RMA6" s="18"/>
      <c r="RMB6" s="18"/>
      <c r="RMC6" s="18"/>
      <c r="RMD6" s="18"/>
      <c r="RME6" s="18"/>
      <c r="RMF6" s="18"/>
      <c r="RMG6" s="18"/>
      <c r="RMH6" s="18"/>
      <c r="RMI6" s="18"/>
      <c r="RMJ6" s="18"/>
      <c r="RMK6" s="18"/>
      <c r="RML6" s="18"/>
      <c r="RMM6" s="18"/>
      <c r="RMN6" s="18"/>
      <c r="RMO6" s="18"/>
      <c r="RMP6" s="18"/>
      <c r="RMQ6" s="18"/>
      <c r="RMR6" s="18"/>
      <c r="RMS6" s="18"/>
      <c r="RMT6" s="18"/>
      <c r="RMU6" s="18"/>
      <c r="RMV6" s="18"/>
      <c r="RMW6" s="18"/>
      <c r="RMX6" s="18"/>
      <c r="RMY6" s="18"/>
      <c r="RMZ6" s="18"/>
      <c r="RNA6" s="18"/>
      <c r="RNB6" s="18"/>
      <c r="RNC6" s="18"/>
      <c r="RND6" s="18"/>
      <c r="RNE6" s="18"/>
      <c r="RNF6" s="18"/>
      <c r="RNG6" s="18"/>
      <c r="RNH6" s="18"/>
      <c r="RNI6" s="18"/>
      <c r="RNJ6" s="18"/>
      <c r="RNK6" s="18"/>
      <c r="RNL6" s="18"/>
      <c r="RNM6" s="18"/>
      <c r="RNN6" s="18"/>
      <c r="RNO6" s="18"/>
      <c r="RNP6" s="18"/>
      <c r="RNQ6" s="18"/>
      <c r="RNR6" s="18"/>
      <c r="RNS6" s="18"/>
      <c r="RNT6" s="18"/>
      <c r="RNU6" s="18"/>
      <c r="RNV6" s="18"/>
      <c r="RNW6" s="18"/>
      <c r="RNX6" s="18"/>
      <c r="RNY6" s="18"/>
      <c r="RNZ6" s="18"/>
      <c r="ROA6" s="18"/>
      <c r="ROB6" s="18"/>
      <c r="ROC6" s="18"/>
      <c r="ROD6" s="18"/>
      <c r="ROE6" s="18"/>
      <c r="ROF6" s="18"/>
      <c r="ROG6" s="18"/>
      <c r="ROH6" s="18"/>
      <c r="ROI6" s="18"/>
      <c r="ROJ6" s="18"/>
      <c r="ROK6" s="18"/>
      <c r="ROL6" s="18"/>
      <c r="ROM6" s="18"/>
      <c r="RON6" s="18"/>
      <c r="ROO6" s="18"/>
      <c r="ROP6" s="18"/>
      <c r="ROQ6" s="18"/>
      <c r="ROR6" s="18"/>
      <c r="ROS6" s="18"/>
      <c r="ROT6" s="18"/>
      <c r="ROU6" s="18"/>
      <c r="ROV6" s="18"/>
      <c r="ROW6" s="18"/>
      <c r="ROX6" s="18"/>
      <c r="ROY6" s="18"/>
      <c r="ROZ6" s="18"/>
      <c r="RPA6" s="18"/>
      <c r="RPB6" s="18"/>
      <c r="RPC6" s="18"/>
      <c r="RPD6" s="18"/>
      <c r="RPE6" s="18"/>
      <c r="RPF6" s="18"/>
      <c r="RPG6" s="18"/>
      <c r="RPH6" s="18"/>
      <c r="RPI6" s="18"/>
      <c r="RPJ6" s="18"/>
      <c r="RPK6" s="18"/>
      <c r="RPL6" s="18"/>
      <c r="RPM6" s="18"/>
      <c r="RPN6" s="18"/>
      <c r="RPO6" s="18"/>
      <c r="RPP6" s="18"/>
      <c r="RPQ6" s="18"/>
      <c r="RPR6" s="18"/>
      <c r="RPS6" s="18"/>
      <c r="RPT6" s="18"/>
      <c r="RPU6" s="18"/>
      <c r="RPV6" s="18"/>
      <c r="RPW6" s="18"/>
      <c r="RPX6" s="18"/>
      <c r="RPY6" s="18"/>
      <c r="RPZ6" s="18"/>
      <c r="RQA6" s="18"/>
      <c r="RQB6" s="18"/>
      <c r="RQC6" s="18"/>
      <c r="RQD6" s="18"/>
      <c r="RQE6" s="18"/>
      <c r="RQF6" s="18"/>
      <c r="RQG6" s="18"/>
      <c r="RQH6" s="18"/>
      <c r="RQI6" s="18"/>
      <c r="RQJ6" s="18"/>
      <c r="RQK6" s="18"/>
      <c r="RQL6" s="18"/>
      <c r="RQM6" s="18"/>
      <c r="RQN6" s="18"/>
      <c r="RQO6" s="18"/>
      <c r="RQP6" s="18"/>
      <c r="RQQ6" s="18"/>
      <c r="RQR6" s="18"/>
      <c r="RQS6" s="18"/>
      <c r="RQT6" s="18"/>
      <c r="RQU6" s="18"/>
      <c r="RQV6" s="18"/>
      <c r="RQW6" s="18"/>
      <c r="RQX6" s="18"/>
      <c r="RQY6" s="18"/>
      <c r="RQZ6" s="18"/>
      <c r="RRA6" s="18"/>
      <c r="RRB6" s="18"/>
      <c r="RRC6" s="18"/>
      <c r="RRD6" s="18"/>
      <c r="RRE6" s="18"/>
      <c r="RRF6" s="18"/>
      <c r="RRG6" s="18"/>
      <c r="RRH6" s="18"/>
      <c r="RRI6" s="18"/>
      <c r="RRJ6" s="18"/>
      <c r="RRK6" s="18"/>
      <c r="RRL6" s="18"/>
      <c r="RRM6" s="18"/>
      <c r="RRN6" s="18"/>
      <c r="RRO6" s="18"/>
      <c r="RRP6" s="18"/>
      <c r="RRQ6" s="18"/>
      <c r="RRR6" s="18"/>
      <c r="RRS6" s="18"/>
      <c r="RRT6" s="18"/>
      <c r="RRU6" s="18"/>
      <c r="RRV6" s="18"/>
      <c r="RRW6" s="18"/>
      <c r="RRX6" s="18"/>
      <c r="RRY6" s="18"/>
      <c r="RRZ6" s="18"/>
      <c r="RSA6" s="18"/>
      <c r="RSB6" s="18"/>
      <c r="RSC6" s="18"/>
      <c r="RSD6" s="18"/>
      <c r="RSE6" s="18"/>
      <c r="RSF6" s="18"/>
      <c r="RSG6" s="18"/>
      <c r="RSH6" s="18"/>
      <c r="RSI6" s="18"/>
      <c r="RSJ6" s="18"/>
      <c r="RSK6" s="18"/>
      <c r="RSL6" s="18"/>
      <c r="RSM6" s="18"/>
      <c r="RSN6" s="18"/>
      <c r="RSO6" s="18"/>
      <c r="RSP6" s="18"/>
      <c r="RSQ6" s="18"/>
      <c r="RSR6" s="18"/>
      <c r="RSS6" s="18"/>
      <c r="RST6" s="18"/>
      <c r="RSU6" s="18"/>
      <c r="RSV6" s="18"/>
      <c r="RSW6" s="18"/>
      <c r="RSX6" s="18"/>
      <c r="RSY6" s="18"/>
      <c r="RSZ6" s="18"/>
      <c r="RTA6" s="18"/>
      <c r="RTB6" s="18"/>
      <c r="RTC6" s="18"/>
      <c r="RTD6" s="18"/>
      <c r="RTE6" s="18"/>
      <c r="RTF6" s="18"/>
      <c r="RTG6" s="18"/>
      <c r="RTH6" s="18"/>
      <c r="RTI6" s="18"/>
      <c r="RTJ6" s="18"/>
      <c r="RTK6" s="18"/>
      <c r="RTL6" s="18"/>
      <c r="RTM6" s="18"/>
      <c r="RTN6" s="18"/>
      <c r="RTO6" s="18"/>
      <c r="RTP6" s="18"/>
      <c r="RTQ6" s="18"/>
      <c r="RTR6" s="18"/>
      <c r="RTS6" s="18"/>
      <c r="RTT6" s="18"/>
      <c r="RTU6" s="18"/>
      <c r="RTV6" s="18"/>
      <c r="RTW6" s="18"/>
      <c r="RTX6" s="18"/>
      <c r="RTY6" s="18"/>
      <c r="RTZ6" s="18"/>
      <c r="RUA6" s="18"/>
      <c r="RUB6" s="18"/>
      <c r="RUC6" s="18"/>
      <c r="RUD6" s="18"/>
      <c r="RUE6" s="18"/>
      <c r="RUF6" s="18"/>
      <c r="RUG6" s="18"/>
      <c r="RUH6" s="18"/>
      <c r="RUI6" s="18"/>
      <c r="RUJ6" s="18"/>
      <c r="RUK6" s="18"/>
      <c r="RUL6" s="18"/>
      <c r="RUM6" s="18"/>
      <c r="RUN6" s="18"/>
      <c r="RUO6" s="18"/>
      <c r="RUP6" s="18"/>
      <c r="RUQ6" s="18"/>
      <c r="RUR6" s="18"/>
      <c r="RUS6" s="18"/>
      <c r="RUT6" s="18"/>
      <c r="RUU6" s="18"/>
      <c r="RUV6" s="18"/>
      <c r="RUW6" s="18"/>
      <c r="RUX6" s="18"/>
      <c r="RUY6" s="18"/>
      <c r="RUZ6" s="18"/>
      <c r="RVA6" s="18"/>
      <c r="RVB6" s="18"/>
      <c r="RVC6" s="18"/>
      <c r="RVD6" s="18"/>
      <c r="RVE6" s="18"/>
      <c r="RVF6" s="18"/>
      <c r="RVG6" s="18"/>
      <c r="RVH6" s="18"/>
      <c r="RVI6" s="18"/>
      <c r="RVJ6" s="18"/>
      <c r="RVK6" s="18"/>
      <c r="RVL6" s="18"/>
      <c r="RVM6" s="18"/>
      <c r="RVN6" s="18"/>
      <c r="RVO6" s="18"/>
      <c r="RVP6" s="18"/>
      <c r="RVQ6" s="18"/>
      <c r="RVR6" s="18"/>
      <c r="RVS6" s="18"/>
      <c r="RVT6" s="18"/>
      <c r="RVU6" s="18"/>
      <c r="RVV6" s="18"/>
      <c r="RVW6" s="18"/>
      <c r="RVX6" s="18"/>
      <c r="RVY6" s="18"/>
      <c r="RVZ6" s="18"/>
      <c r="RWA6" s="18"/>
      <c r="RWB6" s="18"/>
      <c r="RWC6" s="18"/>
      <c r="RWD6" s="18"/>
      <c r="RWE6" s="18"/>
      <c r="RWF6" s="18"/>
      <c r="RWG6" s="18"/>
      <c r="RWH6" s="18"/>
      <c r="RWI6" s="18"/>
      <c r="RWJ6" s="18"/>
      <c r="RWK6" s="18"/>
      <c r="RWL6" s="18"/>
      <c r="RWM6" s="18"/>
      <c r="RWN6" s="18"/>
      <c r="RWO6" s="18"/>
      <c r="RWP6" s="18"/>
      <c r="RWQ6" s="18"/>
      <c r="RWR6" s="18"/>
      <c r="RWS6" s="18"/>
      <c r="RWT6" s="18"/>
      <c r="RWU6" s="18"/>
      <c r="RWV6" s="18"/>
      <c r="RWW6" s="18"/>
      <c r="RWX6" s="18"/>
      <c r="RWY6" s="18"/>
      <c r="RWZ6" s="18"/>
      <c r="RXA6" s="18"/>
      <c r="RXB6" s="18"/>
      <c r="RXC6" s="18"/>
      <c r="RXD6" s="18"/>
      <c r="RXE6" s="18"/>
      <c r="RXF6" s="18"/>
      <c r="RXG6" s="18"/>
      <c r="RXH6" s="18"/>
      <c r="RXI6" s="18"/>
      <c r="RXJ6" s="18"/>
      <c r="RXK6" s="18"/>
      <c r="RXL6" s="18"/>
      <c r="RXM6" s="18"/>
      <c r="RXN6" s="18"/>
      <c r="RXO6" s="18"/>
      <c r="RXP6" s="18"/>
      <c r="RXQ6" s="18"/>
      <c r="RXR6" s="18"/>
      <c r="RXS6" s="18"/>
      <c r="RXT6" s="18"/>
      <c r="RXU6" s="18"/>
      <c r="RXV6" s="18"/>
      <c r="RXW6" s="18"/>
      <c r="RXX6" s="18"/>
      <c r="RXY6" s="18"/>
      <c r="RXZ6" s="18"/>
      <c r="RYA6" s="18"/>
      <c r="RYB6" s="18"/>
      <c r="RYC6" s="18"/>
      <c r="RYD6" s="18"/>
      <c r="RYE6" s="18"/>
      <c r="RYF6" s="18"/>
      <c r="RYG6" s="18"/>
      <c r="RYH6" s="18"/>
      <c r="RYI6" s="18"/>
      <c r="RYJ6" s="18"/>
      <c r="RYK6" s="18"/>
      <c r="RYL6" s="18"/>
      <c r="RYM6" s="18"/>
      <c r="RYN6" s="18"/>
      <c r="RYO6" s="18"/>
      <c r="RYP6" s="18"/>
      <c r="RYQ6" s="18"/>
      <c r="RYR6" s="18"/>
      <c r="RYS6" s="18"/>
      <c r="RYT6" s="18"/>
      <c r="RYU6" s="18"/>
      <c r="RYV6" s="18"/>
      <c r="RYW6" s="18"/>
      <c r="RYX6" s="18"/>
      <c r="RYY6" s="18"/>
      <c r="RYZ6" s="18"/>
      <c r="RZA6" s="18"/>
      <c r="RZB6" s="18"/>
      <c r="RZC6" s="18"/>
      <c r="RZD6" s="18"/>
      <c r="RZE6" s="18"/>
      <c r="RZF6" s="18"/>
      <c r="RZG6" s="18"/>
      <c r="RZH6" s="18"/>
      <c r="RZI6" s="18"/>
      <c r="RZJ6" s="18"/>
      <c r="RZK6" s="18"/>
      <c r="RZL6" s="18"/>
      <c r="RZM6" s="18"/>
      <c r="RZN6" s="18"/>
      <c r="RZO6" s="18"/>
      <c r="RZP6" s="18"/>
      <c r="RZQ6" s="18"/>
      <c r="RZR6" s="18"/>
      <c r="RZS6" s="18"/>
      <c r="RZT6" s="18"/>
      <c r="RZU6" s="18"/>
      <c r="RZV6" s="18"/>
      <c r="RZW6" s="18"/>
      <c r="RZX6" s="18"/>
      <c r="RZY6" s="18"/>
      <c r="RZZ6" s="18"/>
      <c r="SAA6" s="18"/>
      <c r="SAB6" s="18"/>
      <c r="SAC6" s="18"/>
      <c r="SAD6" s="18"/>
      <c r="SAE6" s="18"/>
      <c r="SAF6" s="18"/>
      <c r="SAG6" s="18"/>
      <c r="SAH6" s="18"/>
      <c r="SAI6" s="18"/>
      <c r="SAJ6" s="18"/>
      <c r="SAK6" s="18"/>
      <c r="SAL6" s="18"/>
      <c r="SAM6" s="18"/>
      <c r="SAN6" s="18"/>
      <c r="SAO6" s="18"/>
      <c r="SAP6" s="18"/>
      <c r="SAQ6" s="18"/>
      <c r="SAR6" s="18"/>
      <c r="SAS6" s="18"/>
      <c r="SAT6" s="18"/>
      <c r="SAU6" s="18"/>
      <c r="SAV6" s="18"/>
      <c r="SAW6" s="18"/>
      <c r="SAX6" s="18"/>
      <c r="SAY6" s="18"/>
      <c r="SAZ6" s="18"/>
      <c r="SBA6" s="18"/>
      <c r="SBB6" s="18"/>
      <c r="SBC6" s="18"/>
      <c r="SBD6" s="18"/>
      <c r="SBE6" s="18"/>
      <c r="SBF6" s="18"/>
      <c r="SBG6" s="18"/>
      <c r="SBH6" s="18"/>
      <c r="SBI6" s="18"/>
      <c r="SBJ6" s="18"/>
      <c r="SBK6" s="18"/>
      <c r="SBL6" s="18"/>
      <c r="SBM6" s="18"/>
      <c r="SBN6" s="18"/>
      <c r="SBO6" s="18"/>
      <c r="SBP6" s="18"/>
      <c r="SBQ6" s="18"/>
      <c r="SBR6" s="18"/>
      <c r="SBS6" s="18"/>
      <c r="SBT6" s="18"/>
      <c r="SBU6" s="18"/>
      <c r="SBV6" s="18"/>
      <c r="SBW6" s="18"/>
      <c r="SBX6" s="18"/>
      <c r="SBY6" s="18"/>
      <c r="SBZ6" s="18"/>
      <c r="SCA6" s="18"/>
      <c r="SCB6" s="18"/>
      <c r="SCC6" s="18"/>
      <c r="SCD6" s="18"/>
      <c r="SCE6" s="18"/>
      <c r="SCF6" s="18"/>
      <c r="SCG6" s="18"/>
      <c r="SCH6" s="18"/>
      <c r="SCI6" s="18"/>
      <c r="SCJ6" s="18"/>
      <c r="SCK6" s="18"/>
      <c r="SCL6" s="18"/>
      <c r="SCM6" s="18"/>
      <c r="SCN6" s="18"/>
      <c r="SCO6" s="18"/>
      <c r="SCP6" s="18"/>
      <c r="SCQ6" s="18"/>
      <c r="SCR6" s="18"/>
      <c r="SCS6" s="18"/>
      <c r="SCT6" s="18"/>
      <c r="SCU6" s="18"/>
      <c r="SCV6" s="18"/>
      <c r="SCW6" s="18"/>
      <c r="SCX6" s="18"/>
      <c r="SCY6" s="18"/>
      <c r="SCZ6" s="18"/>
      <c r="SDA6" s="18"/>
      <c r="SDB6" s="18"/>
      <c r="SDC6" s="18"/>
      <c r="SDD6" s="18"/>
      <c r="SDE6" s="18"/>
      <c r="SDF6" s="18"/>
      <c r="SDG6" s="18"/>
      <c r="SDH6" s="18"/>
      <c r="SDI6" s="18"/>
      <c r="SDJ6" s="18"/>
      <c r="SDK6" s="18"/>
      <c r="SDL6" s="18"/>
      <c r="SDM6" s="18"/>
      <c r="SDN6" s="18"/>
      <c r="SDO6" s="18"/>
      <c r="SDP6" s="18"/>
      <c r="SDQ6" s="18"/>
      <c r="SDR6" s="18"/>
      <c r="SDS6" s="18"/>
      <c r="SDT6" s="18"/>
      <c r="SDU6" s="18"/>
      <c r="SDV6" s="18"/>
      <c r="SDW6" s="18"/>
      <c r="SDX6" s="18"/>
      <c r="SDY6" s="18"/>
      <c r="SDZ6" s="18"/>
      <c r="SEA6" s="18"/>
      <c r="SEB6" s="18"/>
      <c r="SEC6" s="18"/>
      <c r="SED6" s="18"/>
      <c r="SEE6" s="18"/>
      <c r="SEF6" s="18"/>
      <c r="SEG6" s="18"/>
      <c r="SEH6" s="18"/>
      <c r="SEI6" s="18"/>
      <c r="SEJ6" s="18"/>
      <c r="SEK6" s="18"/>
      <c r="SEL6" s="18"/>
      <c r="SEM6" s="18"/>
      <c r="SEN6" s="18"/>
      <c r="SEO6" s="18"/>
      <c r="SEP6" s="18"/>
      <c r="SEQ6" s="18"/>
      <c r="SER6" s="18"/>
      <c r="SES6" s="18"/>
      <c r="SET6" s="18"/>
      <c r="SEU6" s="18"/>
      <c r="SEV6" s="18"/>
      <c r="SEW6" s="18"/>
      <c r="SEX6" s="18"/>
      <c r="SEY6" s="18"/>
      <c r="SEZ6" s="18"/>
      <c r="SFA6" s="18"/>
      <c r="SFB6" s="18"/>
      <c r="SFC6" s="18"/>
      <c r="SFD6" s="18"/>
      <c r="SFE6" s="18"/>
      <c r="SFF6" s="18"/>
      <c r="SFG6" s="18"/>
      <c r="SFH6" s="18"/>
      <c r="SFI6" s="18"/>
      <c r="SFJ6" s="18"/>
      <c r="SFK6" s="18"/>
      <c r="SFL6" s="18"/>
      <c r="SFM6" s="18"/>
      <c r="SFN6" s="18"/>
      <c r="SFO6" s="18"/>
      <c r="SFP6" s="18"/>
      <c r="SFQ6" s="18"/>
      <c r="SFR6" s="18"/>
      <c r="SFS6" s="18"/>
      <c r="SFT6" s="18"/>
      <c r="SFU6" s="18"/>
      <c r="SFV6" s="18"/>
      <c r="SFW6" s="18"/>
      <c r="SFX6" s="18"/>
      <c r="SFY6" s="18"/>
      <c r="SFZ6" s="18"/>
      <c r="SGA6" s="18"/>
      <c r="SGB6" s="18"/>
      <c r="SGC6" s="18"/>
      <c r="SGD6" s="18"/>
      <c r="SGE6" s="18"/>
      <c r="SGF6" s="18"/>
      <c r="SGG6" s="18"/>
      <c r="SGH6" s="18"/>
      <c r="SGI6" s="18"/>
      <c r="SGJ6" s="18"/>
      <c r="SGK6" s="18"/>
      <c r="SGL6" s="18"/>
      <c r="SGM6" s="18"/>
      <c r="SGN6" s="18"/>
      <c r="SGO6" s="18"/>
      <c r="SGP6" s="18"/>
      <c r="SGQ6" s="18"/>
      <c r="SGR6" s="18"/>
      <c r="SGS6" s="18"/>
      <c r="SGT6" s="18"/>
      <c r="SGU6" s="18"/>
      <c r="SGV6" s="18"/>
      <c r="SGW6" s="18"/>
      <c r="SGX6" s="18"/>
      <c r="SGY6" s="18"/>
      <c r="SGZ6" s="18"/>
      <c r="SHA6" s="18"/>
      <c r="SHB6" s="18"/>
      <c r="SHC6" s="18"/>
      <c r="SHD6" s="18"/>
      <c r="SHE6" s="18"/>
      <c r="SHF6" s="18"/>
      <c r="SHG6" s="18"/>
      <c r="SHH6" s="18"/>
      <c r="SHI6" s="18"/>
      <c r="SHJ6" s="18"/>
      <c r="SHK6" s="18"/>
      <c r="SHL6" s="18"/>
      <c r="SHM6" s="18"/>
      <c r="SHN6" s="18"/>
      <c r="SHO6" s="18"/>
      <c r="SHP6" s="18"/>
      <c r="SHQ6" s="18"/>
      <c r="SHR6" s="18"/>
      <c r="SHS6" s="18"/>
      <c r="SHT6" s="18"/>
      <c r="SHU6" s="18"/>
      <c r="SHV6" s="18"/>
      <c r="SHW6" s="18"/>
      <c r="SHX6" s="18"/>
      <c r="SHY6" s="18"/>
      <c r="SHZ6" s="18"/>
      <c r="SIA6" s="18"/>
      <c r="SIB6" s="18"/>
      <c r="SIC6" s="18"/>
      <c r="SID6" s="18"/>
      <c r="SIE6" s="18"/>
      <c r="SIF6" s="18"/>
      <c r="SIG6" s="18"/>
      <c r="SIH6" s="18"/>
      <c r="SII6" s="18"/>
      <c r="SIJ6" s="18"/>
      <c r="SIK6" s="18"/>
      <c r="SIL6" s="18"/>
      <c r="SIM6" s="18"/>
      <c r="SIN6" s="18"/>
      <c r="SIO6" s="18"/>
      <c r="SIP6" s="18"/>
      <c r="SIQ6" s="18"/>
      <c r="SIR6" s="18"/>
      <c r="SIS6" s="18"/>
      <c r="SIT6" s="18"/>
      <c r="SIU6" s="18"/>
      <c r="SIV6" s="18"/>
      <c r="SIW6" s="18"/>
      <c r="SIX6" s="18"/>
      <c r="SIY6" s="18"/>
      <c r="SIZ6" s="18"/>
      <c r="SJA6" s="18"/>
      <c r="SJB6" s="18"/>
      <c r="SJC6" s="18"/>
      <c r="SJD6" s="18"/>
      <c r="SJE6" s="18"/>
      <c r="SJF6" s="18"/>
      <c r="SJG6" s="18"/>
      <c r="SJH6" s="18"/>
      <c r="SJI6" s="18"/>
      <c r="SJJ6" s="18"/>
      <c r="SJK6" s="18"/>
      <c r="SJL6" s="18"/>
      <c r="SJM6" s="18"/>
      <c r="SJN6" s="18"/>
      <c r="SJO6" s="18"/>
      <c r="SJP6" s="18"/>
      <c r="SJQ6" s="18"/>
      <c r="SJR6" s="18"/>
      <c r="SJS6" s="18"/>
      <c r="SJT6" s="18"/>
      <c r="SJU6" s="18"/>
      <c r="SJV6" s="18"/>
      <c r="SJW6" s="18"/>
      <c r="SJX6" s="18"/>
      <c r="SJY6" s="18"/>
      <c r="SJZ6" s="18"/>
      <c r="SKA6" s="18"/>
      <c r="SKB6" s="18"/>
      <c r="SKC6" s="18"/>
      <c r="SKD6" s="18"/>
      <c r="SKE6" s="18"/>
      <c r="SKF6" s="18"/>
      <c r="SKG6" s="18"/>
      <c r="SKH6" s="18"/>
      <c r="SKI6" s="18"/>
      <c r="SKJ6" s="18"/>
      <c r="SKK6" s="18"/>
      <c r="SKL6" s="18"/>
      <c r="SKM6" s="18"/>
      <c r="SKN6" s="18"/>
      <c r="SKO6" s="18"/>
      <c r="SKP6" s="18"/>
      <c r="SKQ6" s="18"/>
      <c r="SKR6" s="18"/>
      <c r="SKS6" s="18"/>
      <c r="SKT6" s="18"/>
      <c r="SKU6" s="18"/>
      <c r="SKV6" s="18"/>
      <c r="SKW6" s="18"/>
      <c r="SKX6" s="18"/>
      <c r="SKY6" s="18"/>
      <c r="SKZ6" s="18"/>
      <c r="SLA6" s="18"/>
      <c r="SLB6" s="18"/>
      <c r="SLC6" s="18"/>
      <c r="SLD6" s="18"/>
      <c r="SLE6" s="18"/>
      <c r="SLF6" s="18"/>
      <c r="SLG6" s="18"/>
      <c r="SLH6" s="18"/>
      <c r="SLI6" s="18"/>
      <c r="SLJ6" s="18"/>
      <c r="SLK6" s="18"/>
      <c r="SLL6" s="18"/>
      <c r="SLM6" s="18"/>
      <c r="SLN6" s="18"/>
      <c r="SLO6" s="18"/>
      <c r="SLP6" s="18"/>
      <c r="SLQ6" s="18"/>
      <c r="SLR6" s="18"/>
      <c r="SLS6" s="18"/>
      <c r="SLT6" s="18"/>
      <c r="SLU6" s="18"/>
      <c r="SLV6" s="18"/>
      <c r="SLW6" s="18"/>
      <c r="SLX6" s="18"/>
      <c r="SLY6" s="18"/>
      <c r="SLZ6" s="18"/>
      <c r="SMA6" s="18"/>
      <c r="SMB6" s="18"/>
      <c r="SMC6" s="18"/>
      <c r="SMD6" s="18"/>
      <c r="SME6" s="18"/>
      <c r="SMF6" s="18"/>
      <c r="SMG6" s="18"/>
      <c r="SMH6" s="18"/>
      <c r="SMI6" s="18"/>
      <c r="SMJ6" s="18"/>
      <c r="SMK6" s="18"/>
      <c r="SML6" s="18"/>
      <c r="SMM6" s="18"/>
      <c r="SMN6" s="18"/>
      <c r="SMO6" s="18"/>
      <c r="SMP6" s="18"/>
      <c r="SMQ6" s="18"/>
      <c r="SMR6" s="18"/>
      <c r="SMS6" s="18"/>
      <c r="SMT6" s="18"/>
      <c r="SMU6" s="18"/>
      <c r="SMV6" s="18"/>
      <c r="SMW6" s="18"/>
      <c r="SMX6" s="18"/>
      <c r="SMY6" s="18"/>
      <c r="SMZ6" s="18"/>
      <c r="SNA6" s="18"/>
      <c r="SNB6" s="18"/>
      <c r="SNC6" s="18"/>
      <c r="SND6" s="18"/>
      <c r="SNE6" s="18"/>
      <c r="SNF6" s="18"/>
      <c r="SNG6" s="18"/>
      <c r="SNH6" s="18"/>
      <c r="SNI6" s="18"/>
      <c r="SNJ6" s="18"/>
      <c r="SNK6" s="18"/>
      <c r="SNL6" s="18"/>
      <c r="SNM6" s="18"/>
      <c r="SNN6" s="18"/>
      <c r="SNO6" s="18"/>
      <c r="SNP6" s="18"/>
      <c r="SNQ6" s="18"/>
      <c r="SNR6" s="18"/>
      <c r="SNS6" s="18"/>
      <c r="SNT6" s="18"/>
      <c r="SNU6" s="18"/>
      <c r="SNV6" s="18"/>
      <c r="SNW6" s="18"/>
      <c r="SNX6" s="18"/>
      <c r="SNY6" s="18"/>
      <c r="SNZ6" s="18"/>
      <c r="SOA6" s="18"/>
      <c r="SOB6" s="18"/>
      <c r="SOC6" s="18"/>
      <c r="SOD6" s="18"/>
      <c r="SOE6" s="18"/>
      <c r="SOF6" s="18"/>
      <c r="SOG6" s="18"/>
      <c r="SOH6" s="18"/>
      <c r="SOI6" s="18"/>
      <c r="SOJ6" s="18"/>
      <c r="SOK6" s="18"/>
      <c r="SOL6" s="18"/>
      <c r="SOM6" s="18"/>
      <c r="SON6" s="18"/>
      <c r="SOO6" s="18"/>
      <c r="SOP6" s="18"/>
      <c r="SOQ6" s="18"/>
      <c r="SOR6" s="18"/>
      <c r="SOS6" s="18"/>
      <c r="SOT6" s="18"/>
      <c r="SOU6" s="18"/>
      <c r="SOV6" s="18"/>
      <c r="SOW6" s="18"/>
      <c r="SOX6" s="18"/>
      <c r="SOY6" s="18"/>
      <c r="SOZ6" s="18"/>
      <c r="SPA6" s="18"/>
      <c r="SPB6" s="18"/>
      <c r="SPC6" s="18"/>
      <c r="SPD6" s="18"/>
      <c r="SPE6" s="18"/>
      <c r="SPF6" s="18"/>
      <c r="SPG6" s="18"/>
      <c r="SPH6" s="18"/>
      <c r="SPI6" s="18"/>
      <c r="SPJ6" s="18"/>
      <c r="SPK6" s="18"/>
      <c r="SPL6" s="18"/>
      <c r="SPM6" s="18"/>
      <c r="SPN6" s="18"/>
      <c r="SPO6" s="18"/>
      <c r="SPP6" s="18"/>
      <c r="SPQ6" s="18"/>
      <c r="SPR6" s="18"/>
      <c r="SPS6" s="18"/>
      <c r="SPT6" s="18"/>
      <c r="SPU6" s="18"/>
      <c r="SPV6" s="18"/>
      <c r="SPW6" s="18"/>
      <c r="SPX6" s="18"/>
      <c r="SPY6" s="18"/>
      <c r="SPZ6" s="18"/>
      <c r="SQA6" s="18"/>
      <c r="SQB6" s="18"/>
      <c r="SQC6" s="18"/>
      <c r="SQD6" s="18"/>
      <c r="SQE6" s="18"/>
      <c r="SQF6" s="18"/>
      <c r="SQG6" s="18"/>
      <c r="SQH6" s="18"/>
      <c r="SQI6" s="18"/>
      <c r="SQJ6" s="18"/>
      <c r="SQK6" s="18"/>
      <c r="SQL6" s="18"/>
      <c r="SQM6" s="18"/>
      <c r="SQN6" s="18"/>
      <c r="SQO6" s="18"/>
      <c r="SQP6" s="18"/>
      <c r="SQQ6" s="18"/>
      <c r="SQR6" s="18"/>
      <c r="SQS6" s="18"/>
      <c r="SQT6" s="18"/>
      <c r="SQU6" s="18"/>
      <c r="SQV6" s="18"/>
      <c r="SQW6" s="18"/>
      <c r="SQX6" s="18"/>
      <c r="SQY6" s="18"/>
      <c r="SQZ6" s="18"/>
      <c r="SRA6" s="18"/>
      <c r="SRB6" s="18"/>
      <c r="SRC6" s="18"/>
      <c r="SRD6" s="18"/>
      <c r="SRE6" s="18"/>
      <c r="SRF6" s="18"/>
      <c r="SRG6" s="18"/>
      <c r="SRH6" s="18"/>
      <c r="SRI6" s="18"/>
      <c r="SRJ6" s="18"/>
      <c r="SRK6" s="18"/>
      <c r="SRL6" s="18"/>
      <c r="SRM6" s="18"/>
      <c r="SRN6" s="18"/>
      <c r="SRO6" s="18"/>
      <c r="SRP6" s="18"/>
      <c r="SRQ6" s="18"/>
      <c r="SRR6" s="18"/>
      <c r="SRS6" s="18"/>
      <c r="SRT6" s="18"/>
      <c r="SRU6" s="18"/>
      <c r="SRV6" s="18"/>
      <c r="SRW6" s="18"/>
      <c r="SRX6" s="18"/>
      <c r="SRY6" s="18"/>
      <c r="SRZ6" s="18"/>
      <c r="SSA6" s="18"/>
      <c r="SSB6" s="18"/>
      <c r="SSC6" s="18"/>
      <c r="SSD6" s="18"/>
      <c r="SSE6" s="18"/>
      <c r="SSF6" s="18"/>
      <c r="SSG6" s="18"/>
      <c r="SSH6" s="18"/>
      <c r="SSI6" s="18"/>
      <c r="SSJ6" s="18"/>
      <c r="SSK6" s="18"/>
      <c r="SSL6" s="18"/>
      <c r="SSM6" s="18"/>
      <c r="SSN6" s="18"/>
      <c r="SSO6" s="18"/>
      <c r="SSP6" s="18"/>
      <c r="SSQ6" s="18"/>
      <c r="SSR6" s="18"/>
      <c r="SSS6" s="18"/>
      <c r="SST6" s="18"/>
      <c r="SSU6" s="18"/>
      <c r="SSV6" s="18"/>
      <c r="SSW6" s="18"/>
      <c r="SSX6" s="18"/>
      <c r="SSY6" s="18"/>
      <c r="SSZ6" s="18"/>
      <c r="STA6" s="18"/>
      <c r="STB6" s="18"/>
      <c r="STC6" s="18"/>
      <c r="STD6" s="18"/>
      <c r="STE6" s="18"/>
      <c r="STF6" s="18"/>
      <c r="STG6" s="18"/>
      <c r="STH6" s="18"/>
      <c r="STI6" s="18"/>
      <c r="STJ6" s="18"/>
      <c r="STK6" s="18"/>
      <c r="STL6" s="18"/>
      <c r="STM6" s="18"/>
      <c r="STN6" s="18"/>
      <c r="STO6" s="18"/>
      <c r="STP6" s="18"/>
      <c r="STQ6" s="18"/>
      <c r="STR6" s="18"/>
      <c r="STS6" s="18"/>
      <c r="STT6" s="18"/>
      <c r="STU6" s="18"/>
      <c r="STV6" s="18"/>
      <c r="STW6" s="18"/>
      <c r="STX6" s="18"/>
      <c r="STY6" s="18"/>
      <c r="STZ6" s="18"/>
      <c r="SUA6" s="18"/>
      <c r="SUB6" s="18"/>
      <c r="SUC6" s="18"/>
      <c r="SUD6" s="18"/>
      <c r="SUE6" s="18"/>
      <c r="SUF6" s="18"/>
      <c r="SUG6" s="18"/>
      <c r="SUH6" s="18"/>
      <c r="SUI6" s="18"/>
      <c r="SUJ6" s="18"/>
      <c r="SUK6" s="18"/>
      <c r="SUL6" s="18"/>
      <c r="SUM6" s="18"/>
      <c r="SUN6" s="18"/>
      <c r="SUO6" s="18"/>
      <c r="SUP6" s="18"/>
      <c r="SUQ6" s="18"/>
      <c r="SUR6" s="18"/>
      <c r="SUS6" s="18"/>
      <c r="SUT6" s="18"/>
      <c r="SUU6" s="18"/>
      <c r="SUV6" s="18"/>
      <c r="SUW6" s="18"/>
      <c r="SUX6" s="18"/>
      <c r="SUY6" s="18"/>
      <c r="SUZ6" s="18"/>
      <c r="SVA6" s="18"/>
      <c r="SVB6" s="18"/>
      <c r="SVC6" s="18"/>
      <c r="SVD6" s="18"/>
      <c r="SVE6" s="18"/>
      <c r="SVF6" s="18"/>
      <c r="SVG6" s="18"/>
      <c r="SVH6" s="18"/>
      <c r="SVI6" s="18"/>
      <c r="SVJ6" s="18"/>
      <c r="SVK6" s="18"/>
      <c r="SVL6" s="18"/>
      <c r="SVM6" s="18"/>
      <c r="SVN6" s="18"/>
      <c r="SVO6" s="18"/>
      <c r="SVP6" s="18"/>
      <c r="SVQ6" s="18"/>
      <c r="SVR6" s="18"/>
      <c r="SVS6" s="18"/>
      <c r="SVT6" s="18"/>
      <c r="SVU6" s="18"/>
      <c r="SVV6" s="18"/>
      <c r="SVW6" s="18"/>
      <c r="SVX6" s="18"/>
      <c r="SVY6" s="18"/>
      <c r="SVZ6" s="18"/>
      <c r="SWA6" s="18"/>
      <c r="SWB6" s="18"/>
      <c r="SWC6" s="18"/>
      <c r="SWD6" s="18"/>
      <c r="SWE6" s="18"/>
      <c r="SWF6" s="18"/>
      <c r="SWG6" s="18"/>
      <c r="SWH6" s="18"/>
      <c r="SWI6" s="18"/>
      <c r="SWJ6" s="18"/>
      <c r="SWK6" s="18"/>
      <c r="SWL6" s="18"/>
      <c r="SWM6" s="18"/>
      <c r="SWN6" s="18"/>
      <c r="SWO6" s="18"/>
      <c r="SWP6" s="18"/>
      <c r="SWQ6" s="18"/>
      <c r="SWR6" s="18"/>
      <c r="SWS6" s="18"/>
      <c r="SWT6" s="18"/>
      <c r="SWU6" s="18"/>
      <c r="SWV6" s="18"/>
      <c r="SWW6" s="18"/>
      <c r="SWX6" s="18"/>
      <c r="SWY6" s="18"/>
      <c r="SWZ6" s="18"/>
      <c r="SXA6" s="18"/>
      <c r="SXB6" s="18"/>
      <c r="SXC6" s="18"/>
      <c r="SXD6" s="18"/>
      <c r="SXE6" s="18"/>
      <c r="SXF6" s="18"/>
      <c r="SXG6" s="18"/>
      <c r="SXH6" s="18"/>
      <c r="SXI6" s="18"/>
      <c r="SXJ6" s="18"/>
      <c r="SXK6" s="18"/>
      <c r="SXL6" s="18"/>
      <c r="SXM6" s="18"/>
      <c r="SXN6" s="18"/>
      <c r="SXO6" s="18"/>
      <c r="SXP6" s="18"/>
      <c r="SXQ6" s="18"/>
      <c r="SXR6" s="18"/>
      <c r="SXS6" s="18"/>
      <c r="SXT6" s="18"/>
      <c r="SXU6" s="18"/>
      <c r="SXV6" s="18"/>
      <c r="SXW6" s="18"/>
      <c r="SXX6" s="18"/>
      <c r="SXY6" s="18"/>
      <c r="SXZ6" s="18"/>
      <c r="SYA6" s="18"/>
      <c r="SYB6" s="18"/>
      <c r="SYC6" s="18"/>
      <c r="SYD6" s="18"/>
      <c r="SYE6" s="18"/>
      <c r="SYF6" s="18"/>
      <c r="SYG6" s="18"/>
      <c r="SYH6" s="18"/>
      <c r="SYI6" s="18"/>
      <c r="SYJ6" s="18"/>
      <c r="SYK6" s="18"/>
      <c r="SYL6" s="18"/>
      <c r="SYM6" s="18"/>
      <c r="SYN6" s="18"/>
      <c r="SYO6" s="18"/>
      <c r="SYP6" s="18"/>
      <c r="SYQ6" s="18"/>
      <c r="SYR6" s="18"/>
      <c r="SYS6" s="18"/>
      <c r="SYT6" s="18"/>
      <c r="SYU6" s="18"/>
      <c r="SYV6" s="18"/>
      <c r="SYW6" s="18"/>
      <c r="SYX6" s="18"/>
      <c r="SYY6" s="18"/>
      <c r="SYZ6" s="18"/>
      <c r="SZA6" s="18"/>
      <c r="SZB6" s="18"/>
      <c r="SZC6" s="18"/>
      <c r="SZD6" s="18"/>
      <c r="SZE6" s="18"/>
      <c r="SZF6" s="18"/>
      <c r="SZG6" s="18"/>
      <c r="SZH6" s="18"/>
      <c r="SZI6" s="18"/>
      <c r="SZJ6" s="18"/>
      <c r="SZK6" s="18"/>
      <c r="SZL6" s="18"/>
      <c r="SZM6" s="18"/>
      <c r="SZN6" s="18"/>
      <c r="SZO6" s="18"/>
      <c r="SZP6" s="18"/>
      <c r="SZQ6" s="18"/>
      <c r="SZR6" s="18"/>
      <c r="SZS6" s="18"/>
      <c r="SZT6" s="18"/>
      <c r="SZU6" s="18"/>
      <c r="SZV6" s="18"/>
      <c r="SZW6" s="18"/>
      <c r="SZX6" s="18"/>
      <c r="SZY6" s="18"/>
      <c r="SZZ6" s="18"/>
      <c r="TAA6" s="18"/>
      <c r="TAB6" s="18"/>
      <c r="TAC6" s="18"/>
      <c r="TAD6" s="18"/>
      <c r="TAE6" s="18"/>
      <c r="TAF6" s="18"/>
      <c r="TAG6" s="18"/>
      <c r="TAH6" s="18"/>
      <c r="TAI6" s="18"/>
      <c r="TAJ6" s="18"/>
      <c r="TAK6" s="18"/>
      <c r="TAL6" s="18"/>
      <c r="TAM6" s="18"/>
      <c r="TAN6" s="18"/>
      <c r="TAO6" s="18"/>
      <c r="TAP6" s="18"/>
      <c r="TAQ6" s="18"/>
      <c r="TAR6" s="18"/>
      <c r="TAS6" s="18"/>
      <c r="TAT6" s="18"/>
      <c r="TAU6" s="18"/>
      <c r="TAV6" s="18"/>
      <c r="TAW6" s="18"/>
      <c r="TAX6" s="18"/>
      <c r="TAY6" s="18"/>
      <c r="TAZ6" s="18"/>
      <c r="TBA6" s="18"/>
      <c r="TBB6" s="18"/>
      <c r="TBC6" s="18"/>
      <c r="TBD6" s="18"/>
      <c r="TBE6" s="18"/>
      <c r="TBF6" s="18"/>
      <c r="TBG6" s="18"/>
      <c r="TBH6" s="18"/>
      <c r="TBI6" s="18"/>
      <c r="TBJ6" s="18"/>
      <c r="TBK6" s="18"/>
      <c r="TBL6" s="18"/>
      <c r="TBM6" s="18"/>
      <c r="TBN6" s="18"/>
      <c r="TBO6" s="18"/>
      <c r="TBP6" s="18"/>
      <c r="TBQ6" s="18"/>
      <c r="TBR6" s="18"/>
      <c r="TBS6" s="18"/>
      <c r="TBT6" s="18"/>
      <c r="TBU6" s="18"/>
      <c r="TBV6" s="18"/>
      <c r="TBW6" s="18"/>
      <c r="TBX6" s="18"/>
      <c r="TBY6" s="18"/>
      <c r="TBZ6" s="18"/>
      <c r="TCA6" s="18"/>
      <c r="TCB6" s="18"/>
      <c r="TCC6" s="18"/>
      <c r="TCD6" s="18"/>
      <c r="TCE6" s="18"/>
      <c r="TCF6" s="18"/>
      <c r="TCG6" s="18"/>
      <c r="TCH6" s="18"/>
      <c r="TCI6" s="18"/>
      <c r="TCJ6" s="18"/>
      <c r="TCK6" s="18"/>
      <c r="TCL6" s="18"/>
      <c r="TCM6" s="18"/>
      <c r="TCN6" s="18"/>
      <c r="TCO6" s="18"/>
      <c r="TCP6" s="18"/>
      <c r="TCQ6" s="18"/>
      <c r="TCR6" s="18"/>
      <c r="TCS6" s="18"/>
      <c r="TCT6" s="18"/>
      <c r="TCU6" s="18"/>
      <c r="TCV6" s="18"/>
      <c r="TCW6" s="18"/>
      <c r="TCX6" s="18"/>
      <c r="TCY6" s="18"/>
      <c r="TCZ6" s="18"/>
      <c r="TDA6" s="18"/>
      <c r="TDB6" s="18"/>
      <c r="TDC6" s="18"/>
      <c r="TDD6" s="18"/>
      <c r="TDE6" s="18"/>
      <c r="TDF6" s="18"/>
      <c r="TDG6" s="18"/>
      <c r="TDH6" s="18"/>
      <c r="TDI6" s="18"/>
      <c r="TDJ6" s="18"/>
      <c r="TDK6" s="18"/>
      <c r="TDL6" s="18"/>
      <c r="TDM6" s="18"/>
      <c r="TDN6" s="18"/>
      <c r="TDO6" s="18"/>
      <c r="TDP6" s="18"/>
      <c r="TDQ6" s="18"/>
      <c r="TDR6" s="18"/>
      <c r="TDS6" s="18"/>
      <c r="TDT6" s="18"/>
      <c r="TDU6" s="18"/>
      <c r="TDV6" s="18"/>
      <c r="TDW6" s="18"/>
      <c r="TDX6" s="18"/>
      <c r="TDY6" s="18"/>
      <c r="TDZ6" s="18"/>
      <c r="TEA6" s="18"/>
      <c r="TEB6" s="18"/>
      <c r="TEC6" s="18"/>
      <c r="TED6" s="18"/>
      <c r="TEE6" s="18"/>
      <c r="TEF6" s="18"/>
      <c r="TEG6" s="18"/>
      <c r="TEH6" s="18"/>
      <c r="TEI6" s="18"/>
      <c r="TEJ6" s="18"/>
      <c r="TEK6" s="18"/>
      <c r="TEL6" s="18"/>
      <c r="TEM6" s="18"/>
      <c r="TEN6" s="18"/>
      <c r="TEO6" s="18"/>
      <c r="TEP6" s="18"/>
      <c r="TEQ6" s="18"/>
      <c r="TER6" s="18"/>
      <c r="TES6" s="18"/>
      <c r="TET6" s="18"/>
      <c r="TEU6" s="18"/>
      <c r="TEV6" s="18"/>
      <c r="TEW6" s="18"/>
      <c r="TEX6" s="18"/>
      <c r="TEY6" s="18"/>
      <c r="TEZ6" s="18"/>
      <c r="TFA6" s="18"/>
      <c r="TFB6" s="18"/>
      <c r="TFC6" s="18"/>
      <c r="TFD6" s="18"/>
      <c r="TFE6" s="18"/>
      <c r="TFF6" s="18"/>
      <c r="TFG6" s="18"/>
      <c r="TFH6" s="18"/>
      <c r="TFI6" s="18"/>
      <c r="TFJ6" s="18"/>
      <c r="TFK6" s="18"/>
      <c r="TFL6" s="18"/>
      <c r="TFM6" s="18"/>
      <c r="TFN6" s="18"/>
      <c r="TFO6" s="18"/>
      <c r="TFP6" s="18"/>
      <c r="TFQ6" s="18"/>
      <c r="TFR6" s="18"/>
      <c r="TFS6" s="18"/>
      <c r="TFT6" s="18"/>
      <c r="TFU6" s="18"/>
      <c r="TFV6" s="18"/>
      <c r="TFW6" s="18"/>
      <c r="TFX6" s="18"/>
      <c r="TFY6" s="18"/>
      <c r="TFZ6" s="18"/>
      <c r="TGA6" s="18"/>
      <c r="TGB6" s="18"/>
      <c r="TGC6" s="18"/>
      <c r="TGD6" s="18"/>
      <c r="TGE6" s="18"/>
      <c r="TGF6" s="18"/>
      <c r="TGG6" s="18"/>
      <c r="TGH6" s="18"/>
      <c r="TGI6" s="18"/>
      <c r="TGJ6" s="18"/>
      <c r="TGK6" s="18"/>
      <c r="TGL6" s="18"/>
      <c r="TGM6" s="18"/>
      <c r="TGN6" s="18"/>
      <c r="TGO6" s="18"/>
      <c r="TGP6" s="18"/>
      <c r="TGQ6" s="18"/>
      <c r="TGR6" s="18"/>
      <c r="TGS6" s="18"/>
      <c r="TGT6" s="18"/>
      <c r="TGU6" s="18"/>
      <c r="TGV6" s="18"/>
      <c r="TGW6" s="18"/>
      <c r="TGX6" s="18"/>
      <c r="TGY6" s="18"/>
      <c r="TGZ6" s="18"/>
      <c r="THA6" s="18"/>
      <c r="THB6" s="18"/>
      <c r="THC6" s="18"/>
      <c r="THD6" s="18"/>
      <c r="THE6" s="18"/>
      <c r="THF6" s="18"/>
      <c r="THG6" s="18"/>
      <c r="THH6" s="18"/>
      <c r="THI6" s="18"/>
      <c r="THJ6" s="18"/>
      <c r="THK6" s="18"/>
      <c r="THL6" s="18"/>
      <c r="THM6" s="18"/>
      <c r="THN6" s="18"/>
      <c r="THO6" s="18"/>
      <c r="THP6" s="18"/>
      <c r="THQ6" s="18"/>
      <c r="THR6" s="18"/>
      <c r="THS6" s="18"/>
      <c r="THT6" s="18"/>
      <c r="THU6" s="18"/>
      <c r="THV6" s="18"/>
      <c r="THW6" s="18"/>
      <c r="THX6" s="18"/>
      <c r="THY6" s="18"/>
      <c r="THZ6" s="18"/>
      <c r="TIA6" s="18"/>
      <c r="TIB6" s="18"/>
      <c r="TIC6" s="18"/>
      <c r="TID6" s="18"/>
      <c r="TIE6" s="18"/>
      <c r="TIF6" s="18"/>
      <c r="TIG6" s="18"/>
      <c r="TIH6" s="18"/>
      <c r="TII6" s="18"/>
      <c r="TIJ6" s="18"/>
      <c r="TIK6" s="18"/>
      <c r="TIL6" s="18"/>
      <c r="TIM6" s="18"/>
      <c r="TIN6" s="18"/>
      <c r="TIO6" s="18"/>
      <c r="TIP6" s="18"/>
      <c r="TIQ6" s="18"/>
      <c r="TIR6" s="18"/>
      <c r="TIS6" s="18"/>
      <c r="TIT6" s="18"/>
      <c r="TIU6" s="18"/>
      <c r="TIV6" s="18"/>
      <c r="TIW6" s="18"/>
      <c r="TIX6" s="18"/>
      <c r="TIY6" s="18"/>
      <c r="TIZ6" s="18"/>
      <c r="TJA6" s="18"/>
      <c r="TJB6" s="18"/>
      <c r="TJC6" s="18"/>
      <c r="TJD6" s="18"/>
      <c r="TJE6" s="18"/>
      <c r="TJF6" s="18"/>
      <c r="TJG6" s="18"/>
      <c r="TJH6" s="18"/>
      <c r="TJI6" s="18"/>
      <c r="TJJ6" s="18"/>
      <c r="TJK6" s="18"/>
      <c r="TJL6" s="18"/>
      <c r="TJM6" s="18"/>
      <c r="TJN6" s="18"/>
      <c r="TJO6" s="18"/>
      <c r="TJP6" s="18"/>
      <c r="TJQ6" s="18"/>
      <c r="TJR6" s="18"/>
      <c r="TJS6" s="18"/>
      <c r="TJT6" s="18"/>
      <c r="TJU6" s="18"/>
      <c r="TJV6" s="18"/>
      <c r="TJW6" s="18"/>
      <c r="TJX6" s="18"/>
      <c r="TJY6" s="18"/>
      <c r="TJZ6" s="18"/>
      <c r="TKA6" s="18"/>
      <c r="TKB6" s="18"/>
      <c r="TKC6" s="18"/>
      <c r="TKD6" s="18"/>
      <c r="TKE6" s="18"/>
      <c r="TKF6" s="18"/>
      <c r="TKG6" s="18"/>
      <c r="TKH6" s="18"/>
      <c r="TKI6" s="18"/>
      <c r="TKJ6" s="18"/>
      <c r="TKK6" s="18"/>
      <c r="TKL6" s="18"/>
      <c r="TKM6" s="18"/>
      <c r="TKN6" s="18"/>
      <c r="TKO6" s="18"/>
      <c r="TKP6" s="18"/>
      <c r="TKQ6" s="18"/>
      <c r="TKR6" s="18"/>
      <c r="TKS6" s="18"/>
      <c r="TKT6" s="18"/>
      <c r="TKU6" s="18"/>
      <c r="TKV6" s="18"/>
      <c r="TKW6" s="18"/>
      <c r="TKX6" s="18"/>
      <c r="TKY6" s="18"/>
      <c r="TKZ6" s="18"/>
      <c r="TLA6" s="18"/>
      <c r="TLB6" s="18"/>
      <c r="TLC6" s="18"/>
      <c r="TLD6" s="18"/>
      <c r="TLE6" s="18"/>
      <c r="TLF6" s="18"/>
      <c r="TLG6" s="18"/>
      <c r="TLH6" s="18"/>
      <c r="TLI6" s="18"/>
      <c r="TLJ6" s="18"/>
      <c r="TLK6" s="18"/>
      <c r="TLL6" s="18"/>
      <c r="TLM6" s="18"/>
      <c r="TLN6" s="18"/>
      <c r="TLO6" s="18"/>
      <c r="TLP6" s="18"/>
      <c r="TLQ6" s="18"/>
      <c r="TLR6" s="18"/>
      <c r="TLS6" s="18"/>
      <c r="TLT6" s="18"/>
      <c r="TLU6" s="18"/>
      <c r="TLV6" s="18"/>
      <c r="TLW6" s="18"/>
      <c r="TLX6" s="18"/>
      <c r="TLY6" s="18"/>
      <c r="TLZ6" s="18"/>
      <c r="TMA6" s="18"/>
      <c r="TMB6" s="18"/>
      <c r="TMC6" s="18"/>
      <c r="TMD6" s="18"/>
      <c r="TME6" s="18"/>
      <c r="TMF6" s="18"/>
      <c r="TMG6" s="18"/>
      <c r="TMH6" s="18"/>
      <c r="TMI6" s="18"/>
      <c r="TMJ6" s="18"/>
      <c r="TMK6" s="18"/>
      <c r="TML6" s="18"/>
      <c r="TMM6" s="18"/>
      <c r="TMN6" s="18"/>
      <c r="TMO6" s="18"/>
      <c r="TMP6" s="18"/>
      <c r="TMQ6" s="18"/>
      <c r="TMR6" s="18"/>
      <c r="TMS6" s="18"/>
      <c r="TMT6" s="18"/>
      <c r="TMU6" s="18"/>
      <c r="TMV6" s="18"/>
      <c r="TMW6" s="18"/>
      <c r="TMX6" s="18"/>
      <c r="TMY6" s="18"/>
      <c r="TMZ6" s="18"/>
      <c r="TNA6" s="18"/>
      <c r="TNB6" s="18"/>
      <c r="TNC6" s="18"/>
      <c r="TND6" s="18"/>
      <c r="TNE6" s="18"/>
      <c r="TNF6" s="18"/>
      <c r="TNG6" s="18"/>
      <c r="TNH6" s="18"/>
      <c r="TNI6" s="18"/>
      <c r="TNJ6" s="18"/>
      <c r="TNK6" s="18"/>
      <c r="TNL6" s="18"/>
      <c r="TNM6" s="18"/>
      <c r="TNN6" s="18"/>
      <c r="TNO6" s="18"/>
      <c r="TNP6" s="18"/>
      <c r="TNQ6" s="18"/>
      <c r="TNR6" s="18"/>
      <c r="TNS6" s="18"/>
      <c r="TNT6" s="18"/>
      <c r="TNU6" s="18"/>
      <c r="TNV6" s="18"/>
      <c r="TNW6" s="18"/>
      <c r="TNX6" s="18"/>
      <c r="TNY6" s="18"/>
      <c r="TNZ6" s="18"/>
      <c r="TOA6" s="18"/>
      <c r="TOB6" s="18"/>
      <c r="TOC6" s="18"/>
      <c r="TOD6" s="18"/>
      <c r="TOE6" s="18"/>
      <c r="TOF6" s="18"/>
      <c r="TOG6" s="18"/>
      <c r="TOH6" s="18"/>
      <c r="TOI6" s="18"/>
      <c r="TOJ6" s="18"/>
      <c r="TOK6" s="18"/>
      <c r="TOL6" s="18"/>
      <c r="TOM6" s="18"/>
      <c r="TON6" s="18"/>
      <c r="TOO6" s="18"/>
      <c r="TOP6" s="18"/>
      <c r="TOQ6" s="18"/>
      <c r="TOR6" s="18"/>
      <c r="TOS6" s="18"/>
      <c r="TOT6" s="18"/>
      <c r="TOU6" s="18"/>
      <c r="TOV6" s="18"/>
      <c r="TOW6" s="18"/>
      <c r="TOX6" s="18"/>
      <c r="TOY6" s="18"/>
      <c r="TOZ6" s="18"/>
      <c r="TPA6" s="18"/>
      <c r="TPB6" s="18"/>
      <c r="TPC6" s="18"/>
      <c r="TPD6" s="18"/>
      <c r="TPE6" s="18"/>
      <c r="TPF6" s="18"/>
      <c r="TPG6" s="18"/>
      <c r="TPH6" s="18"/>
      <c r="TPI6" s="18"/>
      <c r="TPJ6" s="18"/>
      <c r="TPK6" s="18"/>
      <c r="TPL6" s="18"/>
      <c r="TPM6" s="18"/>
      <c r="TPN6" s="18"/>
      <c r="TPO6" s="18"/>
      <c r="TPP6" s="18"/>
      <c r="TPQ6" s="18"/>
      <c r="TPR6" s="18"/>
      <c r="TPS6" s="18"/>
      <c r="TPT6" s="18"/>
      <c r="TPU6" s="18"/>
      <c r="TPV6" s="18"/>
      <c r="TPW6" s="18"/>
      <c r="TPX6" s="18"/>
      <c r="TPY6" s="18"/>
      <c r="TPZ6" s="18"/>
      <c r="TQA6" s="18"/>
      <c r="TQB6" s="18"/>
      <c r="TQC6" s="18"/>
      <c r="TQD6" s="18"/>
      <c r="TQE6" s="18"/>
      <c r="TQF6" s="18"/>
      <c r="TQG6" s="18"/>
      <c r="TQH6" s="18"/>
      <c r="TQI6" s="18"/>
      <c r="TQJ6" s="18"/>
      <c r="TQK6" s="18"/>
      <c r="TQL6" s="18"/>
      <c r="TQM6" s="18"/>
      <c r="TQN6" s="18"/>
      <c r="TQO6" s="18"/>
      <c r="TQP6" s="18"/>
      <c r="TQQ6" s="18"/>
      <c r="TQR6" s="18"/>
      <c r="TQS6" s="18"/>
      <c r="TQT6" s="18"/>
      <c r="TQU6" s="18"/>
      <c r="TQV6" s="18"/>
      <c r="TQW6" s="18"/>
      <c r="TQX6" s="18"/>
      <c r="TQY6" s="18"/>
      <c r="TQZ6" s="18"/>
      <c r="TRA6" s="18"/>
      <c r="TRB6" s="18"/>
      <c r="TRC6" s="18"/>
      <c r="TRD6" s="18"/>
      <c r="TRE6" s="18"/>
      <c r="TRF6" s="18"/>
      <c r="TRG6" s="18"/>
      <c r="TRH6" s="18"/>
      <c r="TRI6" s="18"/>
      <c r="TRJ6" s="18"/>
      <c r="TRK6" s="18"/>
      <c r="TRL6" s="18"/>
      <c r="TRM6" s="18"/>
      <c r="TRN6" s="18"/>
      <c r="TRO6" s="18"/>
      <c r="TRP6" s="18"/>
      <c r="TRQ6" s="18"/>
      <c r="TRR6" s="18"/>
      <c r="TRS6" s="18"/>
      <c r="TRT6" s="18"/>
      <c r="TRU6" s="18"/>
      <c r="TRV6" s="18"/>
      <c r="TRW6" s="18"/>
      <c r="TRX6" s="18"/>
      <c r="TRY6" s="18"/>
      <c r="TRZ6" s="18"/>
      <c r="TSA6" s="18"/>
      <c r="TSB6" s="18"/>
      <c r="TSC6" s="18"/>
      <c r="TSD6" s="18"/>
      <c r="TSE6" s="18"/>
      <c r="TSF6" s="18"/>
      <c r="TSG6" s="18"/>
      <c r="TSH6" s="18"/>
      <c r="TSI6" s="18"/>
      <c r="TSJ6" s="18"/>
      <c r="TSK6" s="18"/>
      <c r="TSL6" s="18"/>
      <c r="TSM6" s="18"/>
      <c r="TSN6" s="18"/>
      <c r="TSO6" s="18"/>
      <c r="TSP6" s="18"/>
      <c r="TSQ6" s="18"/>
      <c r="TSR6" s="18"/>
      <c r="TSS6" s="18"/>
      <c r="TST6" s="18"/>
      <c r="TSU6" s="18"/>
      <c r="TSV6" s="18"/>
      <c r="TSW6" s="18"/>
      <c r="TSX6" s="18"/>
      <c r="TSY6" s="18"/>
      <c r="TSZ6" s="18"/>
      <c r="TTA6" s="18"/>
      <c r="TTB6" s="18"/>
      <c r="TTC6" s="18"/>
      <c r="TTD6" s="18"/>
      <c r="TTE6" s="18"/>
      <c r="TTF6" s="18"/>
      <c r="TTG6" s="18"/>
      <c r="TTH6" s="18"/>
      <c r="TTI6" s="18"/>
      <c r="TTJ6" s="18"/>
      <c r="TTK6" s="18"/>
      <c r="TTL6" s="18"/>
      <c r="TTM6" s="18"/>
      <c r="TTN6" s="18"/>
      <c r="TTO6" s="18"/>
      <c r="TTP6" s="18"/>
      <c r="TTQ6" s="18"/>
      <c r="TTR6" s="18"/>
      <c r="TTS6" s="18"/>
      <c r="TTT6" s="18"/>
      <c r="TTU6" s="18"/>
      <c r="TTV6" s="18"/>
      <c r="TTW6" s="18"/>
      <c r="TTX6" s="18"/>
      <c r="TTY6" s="18"/>
      <c r="TTZ6" s="18"/>
      <c r="TUA6" s="18"/>
      <c r="TUB6" s="18"/>
      <c r="TUC6" s="18"/>
      <c r="TUD6" s="18"/>
      <c r="TUE6" s="18"/>
      <c r="TUF6" s="18"/>
      <c r="TUG6" s="18"/>
      <c r="TUH6" s="18"/>
      <c r="TUI6" s="18"/>
      <c r="TUJ6" s="18"/>
      <c r="TUK6" s="18"/>
      <c r="TUL6" s="18"/>
      <c r="TUM6" s="18"/>
      <c r="TUN6" s="18"/>
      <c r="TUO6" s="18"/>
      <c r="TUP6" s="18"/>
      <c r="TUQ6" s="18"/>
      <c r="TUR6" s="18"/>
      <c r="TUS6" s="18"/>
      <c r="TUT6" s="18"/>
      <c r="TUU6" s="18"/>
      <c r="TUV6" s="18"/>
      <c r="TUW6" s="18"/>
      <c r="TUX6" s="18"/>
      <c r="TUY6" s="18"/>
      <c r="TUZ6" s="18"/>
      <c r="TVA6" s="18"/>
      <c r="TVB6" s="18"/>
      <c r="TVC6" s="18"/>
      <c r="TVD6" s="18"/>
      <c r="TVE6" s="18"/>
      <c r="TVF6" s="18"/>
      <c r="TVG6" s="18"/>
      <c r="TVH6" s="18"/>
      <c r="TVI6" s="18"/>
      <c r="TVJ6" s="18"/>
      <c r="TVK6" s="18"/>
      <c r="TVL6" s="18"/>
      <c r="TVM6" s="18"/>
      <c r="TVN6" s="18"/>
      <c r="TVO6" s="18"/>
      <c r="TVP6" s="18"/>
      <c r="TVQ6" s="18"/>
      <c r="TVR6" s="18"/>
      <c r="TVS6" s="18"/>
      <c r="TVT6" s="18"/>
      <c r="TVU6" s="18"/>
      <c r="TVV6" s="18"/>
      <c r="TVW6" s="18"/>
      <c r="TVX6" s="18"/>
      <c r="TVY6" s="18"/>
      <c r="TVZ6" s="18"/>
      <c r="TWA6" s="18"/>
      <c r="TWB6" s="18"/>
      <c r="TWC6" s="18"/>
      <c r="TWD6" s="18"/>
      <c r="TWE6" s="18"/>
      <c r="TWF6" s="18"/>
      <c r="TWG6" s="18"/>
      <c r="TWH6" s="18"/>
      <c r="TWI6" s="18"/>
      <c r="TWJ6" s="18"/>
      <c r="TWK6" s="18"/>
      <c r="TWL6" s="18"/>
      <c r="TWM6" s="18"/>
      <c r="TWN6" s="18"/>
      <c r="TWO6" s="18"/>
      <c r="TWP6" s="18"/>
      <c r="TWQ6" s="18"/>
      <c r="TWR6" s="18"/>
      <c r="TWS6" s="18"/>
      <c r="TWT6" s="18"/>
      <c r="TWU6" s="18"/>
      <c r="TWV6" s="18"/>
      <c r="TWW6" s="18"/>
      <c r="TWX6" s="18"/>
      <c r="TWY6" s="18"/>
      <c r="TWZ6" s="18"/>
      <c r="TXA6" s="18"/>
      <c r="TXB6" s="18"/>
      <c r="TXC6" s="18"/>
      <c r="TXD6" s="18"/>
      <c r="TXE6" s="18"/>
      <c r="TXF6" s="18"/>
      <c r="TXG6" s="18"/>
      <c r="TXH6" s="18"/>
      <c r="TXI6" s="18"/>
      <c r="TXJ6" s="18"/>
      <c r="TXK6" s="18"/>
      <c r="TXL6" s="18"/>
      <c r="TXM6" s="18"/>
      <c r="TXN6" s="18"/>
      <c r="TXO6" s="18"/>
      <c r="TXP6" s="18"/>
      <c r="TXQ6" s="18"/>
      <c r="TXR6" s="18"/>
      <c r="TXS6" s="18"/>
      <c r="TXT6" s="18"/>
      <c r="TXU6" s="18"/>
      <c r="TXV6" s="18"/>
      <c r="TXW6" s="18"/>
      <c r="TXX6" s="18"/>
      <c r="TXY6" s="18"/>
      <c r="TXZ6" s="18"/>
      <c r="TYA6" s="18"/>
      <c r="TYB6" s="18"/>
      <c r="TYC6" s="18"/>
      <c r="TYD6" s="18"/>
      <c r="TYE6" s="18"/>
      <c r="TYF6" s="18"/>
      <c r="TYG6" s="18"/>
      <c r="TYH6" s="18"/>
      <c r="TYI6" s="18"/>
      <c r="TYJ6" s="18"/>
      <c r="TYK6" s="18"/>
      <c r="TYL6" s="18"/>
      <c r="TYM6" s="18"/>
      <c r="TYN6" s="18"/>
      <c r="TYO6" s="18"/>
      <c r="TYP6" s="18"/>
      <c r="TYQ6" s="18"/>
      <c r="TYR6" s="18"/>
      <c r="TYS6" s="18"/>
      <c r="TYT6" s="18"/>
      <c r="TYU6" s="18"/>
      <c r="TYV6" s="18"/>
      <c r="TYW6" s="18"/>
      <c r="TYX6" s="18"/>
      <c r="TYY6" s="18"/>
      <c r="TYZ6" s="18"/>
      <c r="TZA6" s="18"/>
      <c r="TZB6" s="18"/>
      <c r="TZC6" s="18"/>
      <c r="TZD6" s="18"/>
      <c r="TZE6" s="18"/>
      <c r="TZF6" s="18"/>
      <c r="TZG6" s="18"/>
      <c r="TZH6" s="18"/>
      <c r="TZI6" s="18"/>
      <c r="TZJ6" s="18"/>
      <c r="TZK6" s="18"/>
      <c r="TZL6" s="18"/>
      <c r="TZM6" s="18"/>
      <c r="TZN6" s="18"/>
      <c r="TZO6" s="18"/>
      <c r="TZP6" s="18"/>
      <c r="TZQ6" s="18"/>
      <c r="TZR6" s="18"/>
      <c r="TZS6" s="18"/>
      <c r="TZT6" s="18"/>
      <c r="TZU6" s="18"/>
      <c r="TZV6" s="18"/>
      <c r="TZW6" s="18"/>
      <c r="TZX6" s="18"/>
      <c r="TZY6" s="18"/>
      <c r="TZZ6" s="18"/>
      <c r="UAA6" s="18"/>
      <c r="UAB6" s="18"/>
      <c r="UAC6" s="18"/>
      <c r="UAD6" s="18"/>
      <c r="UAE6" s="18"/>
      <c r="UAF6" s="18"/>
      <c r="UAG6" s="18"/>
      <c r="UAH6" s="18"/>
      <c r="UAI6" s="18"/>
      <c r="UAJ6" s="18"/>
      <c r="UAK6" s="18"/>
      <c r="UAL6" s="18"/>
      <c r="UAM6" s="18"/>
      <c r="UAN6" s="18"/>
      <c r="UAO6" s="18"/>
      <c r="UAP6" s="18"/>
      <c r="UAQ6" s="18"/>
      <c r="UAR6" s="18"/>
      <c r="UAS6" s="18"/>
      <c r="UAT6" s="18"/>
      <c r="UAU6" s="18"/>
      <c r="UAV6" s="18"/>
      <c r="UAW6" s="18"/>
      <c r="UAX6" s="18"/>
      <c r="UAY6" s="18"/>
      <c r="UAZ6" s="18"/>
      <c r="UBA6" s="18"/>
      <c r="UBB6" s="18"/>
      <c r="UBC6" s="18"/>
      <c r="UBD6" s="18"/>
      <c r="UBE6" s="18"/>
      <c r="UBF6" s="18"/>
      <c r="UBG6" s="18"/>
      <c r="UBH6" s="18"/>
      <c r="UBI6" s="18"/>
      <c r="UBJ6" s="18"/>
      <c r="UBK6" s="18"/>
      <c r="UBL6" s="18"/>
      <c r="UBM6" s="18"/>
      <c r="UBN6" s="18"/>
      <c r="UBO6" s="18"/>
      <c r="UBP6" s="18"/>
      <c r="UBQ6" s="18"/>
      <c r="UBR6" s="18"/>
      <c r="UBS6" s="18"/>
      <c r="UBT6" s="18"/>
      <c r="UBU6" s="18"/>
      <c r="UBV6" s="18"/>
      <c r="UBW6" s="18"/>
      <c r="UBX6" s="18"/>
      <c r="UBY6" s="18"/>
      <c r="UBZ6" s="18"/>
      <c r="UCA6" s="18"/>
      <c r="UCB6" s="18"/>
      <c r="UCC6" s="18"/>
      <c r="UCD6" s="18"/>
      <c r="UCE6" s="18"/>
      <c r="UCF6" s="18"/>
      <c r="UCG6" s="18"/>
      <c r="UCH6" s="18"/>
      <c r="UCI6" s="18"/>
      <c r="UCJ6" s="18"/>
      <c r="UCK6" s="18"/>
      <c r="UCL6" s="18"/>
      <c r="UCM6" s="18"/>
      <c r="UCN6" s="18"/>
      <c r="UCO6" s="18"/>
      <c r="UCP6" s="18"/>
      <c r="UCQ6" s="18"/>
      <c r="UCR6" s="18"/>
      <c r="UCS6" s="18"/>
      <c r="UCT6" s="18"/>
      <c r="UCU6" s="18"/>
      <c r="UCV6" s="18"/>
      <c r="UCW6" s="18"/>
      <c r="UCX6" s="18"/>
      <c r="UCY6" s="18"/>
      <c r="UCZ6" s="18"/>
      <c r="UDA6" s="18"/>
      <c r="UDB6" s="18"/>
      <c r="UDC6" s="18"/>
      <c r="UDD6" s="18"/>
      <c r="UDE6" s="18"/>
      <c r="UDF6" s="18"/>
      <c r="UDG6" s="18"/>
      <c r="UDH6" s="18"/>
      <c r="UDI6" s="18"/>
      <c r="UDJ6" s="18"/>
      <c r="UDK6" s="18"/>
      <c r="UDL6" s="18"/>
      <c r="UDM6" s="18"/>
      <c r="UDN6" s="18"/>
      <c r="UDO6" s="18"/>
      <c r="UDP6" s="18"/>
      <c r="UDQ6" s="18"/>
      <c r="UDR6" s="18"/>
      <c r="UDS6" s="18"/>
      <c r="UDT6" s="18"/>
      <c r="UDU6" s="18"/>
      <c r="UDV6" s="18"/>
      <c r="UDW6" s="18"/>
      <c r="UDX6" s="18"/>
      <c r="UDY6" s="18"/>
      <c r="UDZ6" s="18"/>
      <c r="UEA6" s="18"/>
      <c r="UEB6" s="18"/>
      <c r="UEC6" s="18"/>
      <c r="UED6" s="18"/>
      <c r="UEE6" s="18"/>
      <c r="UEF6" s="18"/>
      <c r="UEG6" s="18"/>
      <c r="UEH6" s="18"/>
      <c r="UEI6" s="18"/>
      <c r="UEJ6" s="18"/>
      <c r="UEK6" s="18"/>
      <c r="UEL6" s="18"/>
      <c r="UEM6" s="18"/>
      <c r="UEN6" s="18"/>
      <c r="UEO6" s="18"/>
      <c r="UEP6" s="18"/>
      <c r="UEQ6" s="18"/>
      <c r="UER6" s="18"/>
      <c r="UES6" s="18"/>
      <c r="UET6" s="18"/>
      <c r="UEU6" s="18"/>
      <c r="UEV6" s="18"/>
      <c r="UEW6" s="18"/>
      <c r="UEX6" s="18"/>
      <c r="UEY6" s="18"/>
      <c r="UEZ6" s="18"/>
      <c r="UFA6" s="18"/>
      <c r="UFB6" s="18"/>
      <c r="UFC6" s="18"/>
      <c r="UFD6" s="18"/>
      <c r="UFE6" s="18"/>
      <c r="UFF6" s="18"/>
      <c r="UFG6" s="18"/>
      <c r="UFH6" s="18"/>
      <c r="UFI6" s="18"/>
      <c r="UFJ6" s="18"/>
      <c r="UFK6" s="18"/>
      <c r="UFL6" s="18"/>
      <c r="UFM6" s="18"/>
      <c r="UFN6" s="18"/>
      <c r="UFO6" s="18"/>
      <c r="UFP6" s="18"/>
      <c r="UFQ6" s="18"/>
      <c r="UFR6" s="18"/>
      <c r="UFS6" s="18"/>
      <c r="UFT6" s="18"/>
      <c r="UFU6" s="18"/>
      <c r="UFV6" s="18"/>
      <c r="UFW6" s="18"/>
      <c r="UFX6" s="18"/>
      <c r="UFY6" s="18"/>
      <c r="UFZ6" s="18"/>
      <c r="UGA6" s="18"/>
      <c r="UGB6" s="18"/>
      <c r="UGC6" s="18"/>
      <c r="UGD6" s="18"/>
      <c r="UGE6" s="18"/>
      <c r="UGF6" s="18"/>
      <c r="UGG6" s="18"/>
      <c r="UGH6" s="18"/>
      <c r="UGI6" s="18"/>
      <c r="UGJ6" s="18"/>
      <c r="UGK6" s="18"/>
      <c r="UGL6" s="18"/>
      <c r="UGM6" s="18"/>
      <c r="UGN6" s="18"/>
      <c r="UGO6" s="18"/>
      <c r="UGP6" s="18"/>
      <c r="UGQ6" s="18"/>
      <c r="UGR6" s="18"/>
      <c r="UGS6" s="18"/>
      <c r="UGT6" s="18"/>
      <c r="UGU6" s="18"/>
      <c r="UGV6" s="18"/>
      <c r="UGW6" s="18"/>
      <c r="UGX6" s="18"/>
      <c r="UGY6" s="18"/>
      <c r="UGZ6" s="18"/>
      <c r="UHA6" s="18"/>
      <c r="UHB6" s="18"/>
      <c r="UHC6" s="18"/>
      <c r="UHD6" s="18"/>
      <c r="UHE6" s="18"/>
      <c r="UHF6" s="18"/>
      <c r="UHG6" s="18"/>
      <c r="UHH6" s="18"/>
      <c r="UHI6" s="18"/>
      <c r="UHJ6" s="18"/>
      <c r="UHK6" s="18"/>
      <c r="UHL6" s="18"/>
      <c r="UHM6" s="18"/>
      <c r="UHN6" s="18"/>
      <c r="UHO6" s="18"/>
      <c r="UHP6" s="18"/>
      <c r="UHQ6" s="18"/>
      <c r="UHR6" s="18"/>
      <c r="UHS6" s="18"/>
      <c r="UHT6" s="18"/>
      <c r="UHU6" s="18"/>
      <c r="UHV6" s="18"/>
      <c r="UHW6" s="18"/>
      <c r="UHX6" s="18"/>
      <c r="UHY6" s="18"/>
      <c r="UHZ6" s="18"/>
      <c r="UIA6" s="18"/>
      <c r="UIB6" s="18"/>
      <c r="UIC6" s="18"/>
      <c r="UID6" s="18"/>
      <c r="UIE6" s="18"/>
      <c r="UIF6" s="18"/>
      <c r="UIG6" s="18"/>
      <c r="UIH6" s="18"/>
      <c r="UII6" s="18"/>
      <c r="UIJ6" s="18"/>
      <c r="UIK6" s="18"/>
      <c r="UIL6" s="18"/>
      <c r="UIM6" s="18"/>
      <c r="UIN6" s="18"/>
      <c r="UIO6" s="18"/>
      <c r="UIP6" s="18"/>
      <c r="UIQ6" s="18"/>
      <c r="UIR6" s="18"/>
      <c r="UIS6" s="18"/>
      <c r="UIT6" s="18"/>
      <c r="UIU6" s="18"/>
      <c r="UIV6" s="18"/>
      <c r="UIW6" s="18"/>
      <c r="UIX6" s="18"/>
      <c r="UIY6" s="18"/>
      <c r="UIZ6" s="18"/>
      <c r="UJA6" s="18"/>
      <c r="UJB6" s="18"/>
      <c r="UJC6" s="18"/>
      <c r="UJD6" s="18"/>
      <c r="UJE6" s="18"/>
      <c r="UJF6" s="18"/>
      <c r="UJG6" s="18"/>
      <c r="UJH6" s="18"/>
      <c r="UJI6" s="18"/>
      <c r="UJJ6" s="18"/>
      <c r="UJK6" s="18"/>
      <c r="UJL6" s="18"/>
      <c r="UJM6" s="18"/>
      <c r="UJN6" s="18"/>
      <c r="UJO6" s="18"/>
      <c r="UJP6" s="18"/>
      <c r="UJQ6" s="18"/>
      <c r="UJR6" s="18"/>
      <c r="UJS6" s="18"/>
      <c r="UJT6" s="18"/>
      <c r="UJU6" s="18"/>
      <c r="UJV6" s="18"/>
      <c r="UJW6" s="18"/>
      <c r="UJX6" s="18"/>
      <c r="UJY6" s="18"/>
      <c r="UJZ6" s="18"/>
      <c r="UKA6" s="18"/>
      <c r="UKB6" s="18"/>
      <c r="UKC6" s="18"/>
      <c r="UKD6" s="18"/>
      <c r="UKE6" s="18"/>
      <c r="UKF6" s="18"/>
      <c r="UKG6" s="18"/>
      <c r="UKH6" s="18"/>
      <c r="UKI6" s="18"/>
      <c r="UKJ6" s="18"/>
      <c r="UKK6" s="18"/>
      <c r="UKL6" s="18"/>
      <c r="UKM6" s="18"/>
      <c r="UKN6" s="18"/>
      <c r="UKO6" s="18"/>
      <c r="UKP6" s="18"/>
      <c r="UKQ6" s="18"/>
      <c r="UKR6" s="18"/>
      <c r="UKS6" s="18"/>
      <c r="UKT6" s="18"/>
      <c r="UKU6" s="18"/>
      <c r="UKV6" s="18"/>
      <c r="UKW6" s="18"/>
      <c r="UKX6" s="18"/>
      <c r="UKY6" s="18"/>
      <c r="UKZ6" s="18"/>
      <c r="ULA6" s="18"/>
      <c r="ULB6" s="18"/>
      <c r="ULC6" s="18"/>
      <c r="ULD6" s="18"/>
      <c r="ULE6" s="18"/>
      <c r="ULF6" s="18"/>
      <c r="ULG6" s="18"/>
      <c r="ULH6" s="18"/>
      <c r="ULI6" s="18"/>
      <c r="ULJ6" s="18"/>
      <c r="ULK6" s="18"/>
      <c r="ULL6" s="18"/>
      <c r="ULM6" s="18"/>
      <c r="ULN6" s="18"/>
      <c r="ULO6" s="18"/>
      <c r="ULP6" s="18"/>
      <c r="ULQ6" s="18"/>
      <c r="ULR6" s="18"/>
      <c r="ULS6" s="18"/>
      <c r="ULT6" s="18"/>
      <c r="ULU6" s="18"/>
      <c r="ULV6" s="18"/>
      <c r="ULW6" s="18"/>
      <c r="ULX6" s="18"/>
      <c r="ULY6" s="18"/>
      <c r="ULZ6" s="18"/>
      <c r="UMA6" s="18"/>
      <c r="UMB6" s="18"/>
      <c r="UMC6" s="18"/>
      <c r="UMD6" s="18"/>
      <c r="UME6" s="18"/>
      <c r="UMF6" s="18"/>
      <c r="UMG6" s="18"/>
      <c r="UMH6" s="18"/>
      <c r="UMI6" s="18"/>
      <c r="UMJ6" s="18"/>
      <c r="UMK6" s="18"/>
      <c r="UML6" s="18"/>
      <c r="UMM6" s="18"/>
      <c r="UMN6" s="18"/>
      <c r="UMO6" s="18"/>
      <c r="UMP6" s="18"/>
      <c r="UMQ6" s="18"/>
      <c r="UMR6" s="18"/>
      <c r="UMS6" s="18"/>
      <c r="UMT6" s="18"/>
      <c r="UMU6" s="18"/>
      <c r="UMV6" s="18"/>
      <c r="UMW6" s="18"/>
      <c r="UMX6" s="18"/>
      <c r="UMY6" s="18"/>
      <c r="UMZ6" s="18"/>
      <c r="UNA6" s="18"/>
      <c r="UNB6" s="18"/>
      <c r="UNC6" s="18"/>
      <c r="UND6" s="18"/>
      <c r="UNE6" s="18"/>
      <c r="UNF6" s="18"/>
      <c r="UNG6" s="18"/>
      <c r="UNH6" s="18"/>
      <c r="UNI6" s="18"/>
      <c r="UNJ6" s="18"/>
      <c r="UNK6" s="18"/>
      <c r="UNL6" s="18"/>
      <c r="UNM6" s="18"/>
      <c r="UNN6" s="18"/>
      <c r="UNO6" s="18"/>
      <c r="UNP6" s="18"/>
      <c r="UNQ6" s="18"/>
      <c r="UNR6" s="18"/>
      <c r="UNS6" s="18"/>
      <c r="UNT6" s="18"/>
      <c r="UNU6" s="18"/>
      <c r="UNV6" s="18"/>
      <c r="UNW6" s="18"/>
      <c r="UNX6" s="18"/>
      <c r="UNY6" s="18"/>
      <c r="UNZ6" s="18"/>
      <c r="UOA6" s="18"/>
      <c r="UOB6" s="18"/>
      <c r="UOC6" s="18"/>
      <c r="UOD6" s="18"/>
      <c r="UOE6" s="18"/>
      <c r="UOF6" s="18"/>
      <c r="UOG6" s="18"/>
      <c r="UOH6" s="18"/>
      <c r="UOI6" s="18"/>
      <c r="UOJ6" s="18"/>
      <c r="UOK6" s="18"/>
      <c r="UOL6" s="18"/>
      <c r="UOM6" s="18"/>
      <c r="UON6" s="18"/>
      <c r="UOO6" s="18"/>
      <c r="UOP6" s="18"/>
      <c r="UOQ6" s="18"/>
      <c r="UOR6" s="18"/>
      <c r="UOS6" s="18"/>
      <c r="UOT6" s="18"/>
      <c r="UOU6" s="18"/>
      <c r="UOV6" s="18"/>
      <c r="UOW6" s="18"/>
      <c r="UOX6" s="18"/>
      <c r="UOY6" s="18"/>
      <c r="UOZ6" s="18"/>
      <c r="UPA6" s="18"/>
      <c r="UPB6" s="18"/>
      <c r="UPC6" s="18"/>
      <c r="UPD6" s="18"/>
      <c r="UPE6" s="18"/>
      <c r="UPF6" s="18"/>
      <c r="UPG6" s="18"/>
      <c r="UPH6" s="18"/>
      <c r="UPI6" s="18"/>
      <c r="UPJ6" s="18"/>
      <c r="UPK6" s="18"/>
      <c r="UPL6" s="18"/>
      <c r="UPM6" s="18"/>
      <c r="UPN6" s="18"/>
      <c r="UPO6" s="18"/>
      <c r="UPP6" s="18"/>
      <c r="UPQ6" s="18"/>
      <c r="UPR6" s="18"/>
      <c r="UPS6" s="18"/>
      <c r="UPT6" s="18"/>
      <c r="UPU6" s="18"/>
      <c r="UPV6" s="18"/>
      <c r="UPW6" s="18"/>
      <c r="UPX6" s="18"/>
      <c r="UPY6" s="18"/>
      <c r="UPZ6" s="18"/>
      <c r="UQA6" s="18"/>
      <c r="UQB6" s="18"/>
      <c r="UQC6" s="18"/>
      <c r="UQD6" s="18"/>
      <c r="UQE6" s="18"/>
      <c r="UQF6" s="18"/>
      <c r="UQG6" s="18"/>
      <c r="UQH6" s="18"/>
      <c r="UQI6" s="18"/>
      <c r="UQJ6" s="18"/>
      <c r="UQK6" s="18"/>
      <c r="UQL6" s="18"/>
      <c r="UQM6" s="18"/>
      <c r="UQN6" s="18"/>
      <c r="UQO6" s="18"/>
      <c r="UQP6" s="18"/>
      <c r="UQQ6" s="18"/>
      <c r="UQR6" s="18"/>
      <c r="UQS6" s="18"/>
      <c r="UQT6" s="18"/>
      <c r="UQU6" s="18"/>
      <c r="UQV6" s="18"/>
      <c r="UQW6" s="18"/>
      <c r="UQX6" s="18"/>
      <c r="UQY6" s="18"/>
      <c r="UQZ6" s="18"/>
      <c r="URA6" s="18"/>
      <c r="URB6" s="18"/>
      <c r="URC6" s="18"/>
      <c r="URD6" s="18"/>
      <c r="URE6" s="18"/>
      <c r="URF6" s="18"/>
      <c r="URG6" s="18"/>
      <c r="URH6" s="18"/>
      <c r="URI6" s="18"/>
      <c r="URJ6" s="18"/>
      <c r="URK6" s="18"/>
      <c r="URL6" s="18"/>
      <c r="URM6" s="18"/>
      <c r="URN6" s="18"/>
      <c r="URO6" s="18"/>
      <c r="URP6" s="18"/>
      <c r="URQ6" s="18"/>
      <c r="URR6" s="18"/>
      <c r="URS6" s="18"/>
      <c r="URT6" s="18"/>
      <c r="URU6" s="18"/>
      <c r="URV6" s="18"/>
      <c r="URW6" s="18"/>
      <c r="URX6" s="18"/>
      <c r="URY6" s="18"/>
      <c r="URZ6" s="18"/>
      <c r="USA6" s="18"/>
      <c r="USB6" s="18"/>
      <c r="USC6" s="18"/>
      <c r="USD6" s="18"/>
      <c r="USE6" s="18"/>
      <c r="USF6" s="18"/>
      <c r="USG6" s="18"/>
      <c r="USH6" s="18"/>
      <c r="USI6" s="18"/>
      <c r="USJ6" s="18"/>
      <c r="USK6" s="18"/>
      <c r="USL6" s="18"/>
      <c r="USM6" s="18"/>
      <c r="USN6" s="18"/>
      <c r="USO6" s="18"/>
      <c r="USP6" s="18"/>
      <c r="USQ6" s="18"/>
      <c r="USR6" s="18"/>
      <c r="USS6" s="18"/>
      <c r="UST6" s="18"/>
      <c r="USU6" s="18"/>
      <c r="USV6" s="18"/>
      <c r="USW6" s="18"/>
      <c r="USX6" s="18"/>
      <c r="USY6" s="18"/>
      <c r="USZ6" s="18"/>
      <c r="UTA6" s="18"/>
      <c r="UTB6" s="18"/>
      <c r="UTC6" s="18"/>
      <c r="UTD6" s="18"/>
      <c r="UTE6" s="18"/>
      <c r="UTF6" s="18"/>
      <c r="UTG6" s="18"/>
      <c r="UTH6" s="18"/>
      <c r="UTI6" s="18"/>
      <c r="UTJ6" s="18"/>
      <c r="UTK6" s="18"/>
      <c r="UTL6" s="18"/>
      <c r="UTM6" s="18"/>
      <c r="UTN6" s="18"/>
      <c r="UTO6" s="18"/>
      <c r="UTP6" s="18"/>
      <c r="UTQ6" s="18"/>
      <c r="UTR6" s="18"/>
      <c r="UTS6" s="18"/>
      <c r="UTT6" s="18"/>
      <c r="UTU6" s="18"/>
      <c r="UTV6" s="18"/>
      <c r="UTW6" s="18"/>
      <c r="UTX6" s="18"/>
      <c r="UTY6" s="18"/>
      <c r="UTZ6" s="18"/>
      <c r="UUA6" s="18"/>
      <c r="UUB6" s="18"/>
      <c r="UUC6" s="18"/>
      <c r="UUD6" s="18"/>
      <c r="UUE6" s="18"/>
      <c r="UUF6" s="18"/>
      <c r="UUG6" s="18"/>
      <c r="UUH6" s="18"/>
      <c r="UUI6" s="18"/>
      <c r="UUJ6" s="18"/>
      <c r="UUK6" s="18"/>
      <c r="UUL6" s="18"/>
      <c r="UUM6" s="18"/>
      <c r="UUN6" s="18"/>
      <c r="UUO6" s="18"/>
      <c r="UUP6" s="18"/>
      <c r="UUQ6" s="18"/>
      <c r="UUR6" s="18"/>
      <c r="UUS6" s="18"/>
      <c r="UUT6" s="18"/>
      <c r="UUU6" s="18"/>
      <c r="UUV6" s="18"/>
      <c r="UUW6" s="18"/>
      <c r="UUX6" s="18"/>
      <c r="UUY6" s="18"/>
      <c r="UUZ6" s="18"/>
      <c r="UVA6" s="18"/>
      <c r="UVB6" s="18"/>
      <c r="UVC6" s="18"/>
      <c r="UVD6" s="18"/>
      <c r="UVE6" s="18"/>
      <c r="UVF6" s="18"/>
      <c r="UVG6" s="18"/>
      <c r="UVH6" s="18"/>
      <c r="UVI6" s="18"/>
      <c r="UVJ6" s="18"/>
      <c r="UVK6" s="18"/>
      <c r="UVL6" s="18"/>
      <c r="UVM6" s="18"/>
      <c r="UVN6" s="18"/>
      <c r="UVO6" s="18"/>
      <c r="UVP6" s="18"/>
      <c r="UVQ6" s="18"/>
      <c r="UVR6" s="18"/>
      <c r="UVS6" s="18"/>
      <c r="UVT6" s="18"/>
      <c r="UVU6" s="18"/>
      <c r="UVV6" s="18"/>
      <c r="UVW6" s="18"/>
      <c r="UVX6" s="18"/>
      <c r="UVY6" s="18"/>
      <c r="UVZ6" s="18"/>
      <c r="UWA6" s="18"/>
      <c r="UWB6" s="18"/>
      <c r="UWC6" s="18"/>
      <c r="UWD6" s="18"/>
      <c r="UWE6" s="18"/>
      <c r="UWF6" s="18"/>
      <c r="UWG6" s="18"/>
      <c r="UWH6" s="18"/>
      <c r="UWI6" s="18"/>
      <c r="UWJ6" s="18"/>
      <c r="UWK6" s="18"/>
      <c r="UWL6" s="18"/>
      <c r="UWM6" s="18"/>
      <c r="UWN6" s="18"/>
      <c r="UWO6" s="18"/>
      <c r="UWP6" s="18"/>
      <c r="UWQ6" s="18"/>
      <c r="UWR6" s="18"/>
      <c r="UWS6" s="18"/>
      <c r="UWT6" s="18"/>
      <c r="UWU6" s="18"/>
      <c r="UWV6" s="18"/>
      <c r="UWW6" s="18"/>
      <c r="UWX6" s="18"/>
      <c r="UWY6" s="18"/>
      <c r="UWZ6" s="18"/>
      <c r="UXA6" s="18"/>
      <c r="UXB6" s="18"/>
      <c r="UXC6" s="18"/>
      <c r="UXD6" s="18"/>
      <c r="UXE6" s="18"/>
      <c r="UXF6" s="18"/>
      <c r="UXG6" s="18"/>
      <c r="UXH6" s="18"/>
      <c r="UXI6" s="18"/>
      <c r="UXJ6" s="18"/>
      <c r="UXK6" s="18"/>
      <c r="UXL6" s="18"/>
      <c r="UXM6" s="18"/>
      <c r="UXN6" s="18"/>
      <c r="UXO6" s="18"/>
      <c r="UXP6" s="18"/>
      <c r="UXQ6" s="18"/>
      <c r="UXR6" s="18"/>
      <c r="UXS6" s="18"/>
      <c r="UXT6" s="18"/>
      <c r="UXU6" s="18"/>
      <c r="UXV6" s="18"/>
      <c r="UXW6" s="18"/>
      <c r="UXX6" s="18"/>
      <c r="UXY6" s="18"/>
      <c r="UXZ6" s="18"/>
      <c r="UYA6" s="18"/>
      <c r="UYB6" s="18"/>
      <c r="UYC6" s="18"/>
      <c r="UYD6" s="18"/>
      <c r="UYE6" s="18"/>
      <c r="UYF6" s="18"/>
      <c r="UYG6" s="18"/>
      <c r="UYH6" s="18"/>
      <c r="UYI6" s="18"/>
      <c r="UYJ6" s="18"/>
      <c r="UYK6" s="18"/>
      <c r="UYL6" s="18"/>
      <c r="UYM6" s="18"/>
      <c r="UYN6" s="18"/>
      <c r="UYO6" s="18"/>
      <c r="UYP6" s="18"/>
      <c r="UYQ6" s="18"/>
      <c r="UYR6" s="18"/>
      <c r="UYS6" s="18"/>
      <c r="UYT6" s="18"/>
      <c r="UYU6" s="18"/>
      <c r="UYV6" s="18"/>
      <c r="UYW6" s="18"/>
      <c r="UYX6" s="18"/>
      <c r="UYY6" s="18"/>
      <c r="UYZ6" s="18"/>
      <c r="UZA6" s="18"/>
      <c r="UZB6" s="18"/>
      <c r="UZC6" s="18"/>
      <c r="UZD6" s="18"/>
      <c r="UZE6" s="18"/>
      <c r="UZF6" s="18"/>
      <c r="UZG6" s="18"/>
      <c r="UZH6" s="18"/>
      <c r="UZI6" s="18"/>
      <c r="UZJ6" s="18"/>
      <c r="UZK6" s="18"/>
      <c r="UZL6" s="18"/>
      <c r="UZM6" s="18"/>
      <c r="UZN6" s="18"/>
      <c r="UZO6" s="18"/>
      <c r="UZP6" s="18"/>
      <c r="UZQ6" s="18"/>
      <c r="UZR6" s="18"/>
      <c r="UZS6" s="18"/>
      <c r="UZT6" s="18"/>
      <c r="UZU6" s="18"/>
      <c r="UZV6" s="18"/>
      <c r="UZW6" s="18"/>
      <c r="UZX6" s="18"/>
      <c r="UZY6" s="18"/>
      <c r="UZZ6" s="18"/>
      <c r="VAA6" s="18"/>
      <c r="VAB6" s="18"/>
      <c r="VAC6" s="18"/>
      <c r="VAD6" s="18"/>
      <c r="VAE6" s="18"/>
      <c r="VAF6" s="18"/>
      <c r="VAG6" s="18"/>
      <c r="VAH6" s="18"/>
      <c r="VAI6" s="18"/>
      <c r="VAJ6" s="18"/>
      <c r="VAK6" s="18"/>
      <c r="VAL6" s="18"/>
      <c r="VAM6" s="18"/>
      <c r="VAN6" s="18"/>
      <c r="VAO6" s="18"/>
      <c r="VAP6" s="18"/>
      <c r="VAQ6" s="18"/>
      <c r="VAR6" s="18"/>
      <c r="VAS6" s="18"/>
      <c r="VAT6" s="18"/>
      <c r="VAU6" s="18"/>
      <c r="VAV6" s="18"/>
      <c r="VAW6" s="18"/>
      <c r="VAX6" s="18"/>
      <c r="VAY6" s="18"/>
      <c r="VAZ6" s="18"/>
      <c r="VBA6" s="18"/>
      <c r="VBB6" s="18"/>
      <c r="VBC6" s="18"/>
      <c r="VBD6" s="18"/>
      <c r="VBE6" s="18"/>
      <c r="VBF6" s="18"/>
      <c r="VBG6" s="18"/>
      <c r="VBH6" s="18"/>
      <c r="VBI6" s="18"/>
      <c r="VBJ6" s="18"/>
      <c r="VBK6" s="18"/>
      <c r="VBL6" s="18"/>
      <c r="VBM6" s="18"/>
      <c r="VBN6" s="18"/>
      <c r="VBO6" s="18"/>
      <c r="VBP6" s="18"/>
      <c r="VBQ6" s="18"/>
      <c r="VBR6" s="18"/>
      <c r="VBS6" s="18"/>
      <c r="VBT6" s="18"/>
      <c r="VBU6" s="18"/>
      <c r="VBV6" s="18"/>
      <c r="VBW6" s="18"/>
      <c r="VBX6" s="18"/>
      <c r="VBY6" s="18"/>
      <c r="VBZ6" s="18"/>
      <c r="VCA6" s="18"/>
      <c r="VCB6" s="18"/>
      <c r="VCC6" s="18"/>
      <c r="VCD6" s="18"/>
      <c r="VCE6" s="18"/>
      <c r="VCF6" s="18"/>
      <c r="VCG6" s="18"/>
      <c r="VCH6" s="18"/>
      <c r="VCI6" s="18"/>
      <c r="VCJ6" s="18"/>
      <c r="VCK6" s="18"/>
      <c r="VCL6" s="18"/>
      <c r="VCM6" s="18"/>
      <c r="VCN6" s="18"/>
      <c r="VCO6" s="18"/>
      <c r="VCP6" s="18"/>
      <c r="VCQ6" s="18"/>
      <c r="VCR6" s="18"/>
      <c r="VCS6" s="18"/>
      <c r="VCT6" s="18"/>
      <c r="VCU6" s="18"/>
      <c r="VCV6" s="18"/>
      <c r="VCW6" s="18"/>
      <c r="VCX6" s="18"/>
      <c r="VCY6" s="18"/>
      <c r="VCZ6" s="18"/>
      <c r="VDA6" s="18"/>
      <c r="VDB6" s="18"/>
      <c r="VDC6" s="18"/>
      <c r="VDD6" s="18"/>
      <c r="VDE6" s="18"/>
      <c r="VDF6" s="18"/>
      <c r="VDG6" s="18"/>
      <c r="VDH6" s="18"/>
      <c r="VDI6" s="18"/>
      <c r="VDJ6" s="18"/>
      <c r="VDK6" s="18"/>
      <c r="VDL6" s="18"/>
      <c r="VDM6" s="18"/>
      <c r="VDN6" s="18"/>
      <c r="VDO6" s="18"/>
      <c r="VDP6" s="18"/>
      <c r="VDQ6" s="18"/>
      <c r="VDR6" s="18"/>
      <c r="VDS6" s="18"/>
      <c r="VDT6" s="18"/>
      <c r="VDU6" s="18"/>
      <c r="VDV6" s="18"/>
      <c r="VDW6" s="18"/>
      <c r="VDX6" s="18"/>
      <c r="VDY6" s="18"/>
      <c r="VDZ6" s="18"/>
      <c r="VEA6" s="18"/>
      <c r="VEB6" s="18"/>
      <c r="VEC6" s="18"/>
      <c r="VED6" s="18"/>
      <c r="VEE6" s="18"/>
      <c r="VEF6" s="18"/>
      <c r="VEG6" s="18"/>
      <c r="VEH6" s="18"/>
      <c r="VEI6" s="18"/>
      <c r="VEJ6" s="18"/>
      <c r="VEK6" s="18"/>
      <c r="VEL6" s="18"/>
      <c r="VEM6" s="18"/>
      <c r="VEN6" s="18"/>
      <c r="VEO6" s="18"/>
      <c r="VEP6" s="18"/>
      <c r="VEQ6" s="18"/>
      <c r="VER6" s="18"/>
      <c r="VES6" s="18"/>
      <c r="VET6" s="18"/>
      <c r="VEU6" s="18"/>
      <c r="VEV6" s="18"/>
      <c r="VEW6" s="18"/>
      <c r="VEX6" s="18"/>
      <c r="VEY6" s="18"/>
      <c r="VEZ6" s="18"/>
      <c r="VFA6" s="18"/>
      <c r="VFB6" s="18"/>
      <c r="VFC6" s="18"/>
      <c r="VFD6" s="18"/>
      <c r="VFE6" s="18"/>
      <c r="VFF6" s="18"/>
      <c r="VFG6" s="18"/>
      <c r="VFH6" s="18"/>
      <c r="VFI6" s="18"/>
      <c r="VFJ6" s="18"/>
      <c r="VFK6" s="18"/>
      <c r="VFL6" s="18"/>
      <c r="VFM6" s="18"/>
      <c r="VFN6" s="18"/>
      <c r="VFO6" s="18"/>
      <c r="VFP6" s="18"/>
      <c r="VFQ6" s="18"/>
      <c r="VFR6" s="18"/>
      <c r="VFS6" s="18"/>
      <c r="VFT6" s="18"/>
      <c r="VFU6" s="18"/>
      <c r="VFV6" s="18"/>
      <c r="VFW6" s="18"/>
      <c r="VFX6" s="18"/>
      <c r="VFY6" s="18"/>
      <c r="VFZ6" s="18"/>
      <c r="VGA6" s="18"/>
      <c r="VGB6" s="18"/>
      <c r="VGC6" s="18"/>
      <c r="VGD6" s="18"/>
      <c r="VGE6" s="18"/>
      <c r="VGF6" s="18"/>
      <c r="VGG6" s="18"/>
      <c r="VGH6" s="18"/>
      <c r="VGI6" s="18"/>
      <c r="VGJ6" s="18"/>
      <c r="VGK6" s="18"/>
      <c r="VGL6" s="18"/>
      <c r="VGM6" s="18"/>
      <c r="VGN6" s="18"/>
      <c r="VGO6" s="18"/>
      <c r="VGP6" s="18"/>
      <c r="VGQ6" s="18"/>
      <c r="VGR6" s="18"/>
      <c r="VGS6" s="18"/>
      <c r="VGT6" s="18"/>
      <c r="VGU6" s="18"/>
      <c r="VGV6" s="18"/>
      <c r="VGW6" s="18"/>
      <c r="VGX6" s="18"/>
      <c r="VGY6" s="18"/>
      <c r="VGZ6" s="18"/>
      <c r="VHA6" s="18"/>
      <c r="VHB6" s="18"/>
      <c r="VHC6" s="18"/>
      <c r="VHD6" s="18"/>
      <c r="VHE6" s="18"/>
      <c r="VHF6" s="18"/>
      <c r="VHG6" s="18"/>
      <c r="VHH6" s="18"/>
      <c r="VHI6" s="18"/>
      <c r="VHJ6" s="18"/>
      <c r="VHK6" s="18"/>
      <c r="VHL6" s="18"/>
      <c r="VHM6" s="18"/>
      <c r="VHN6" s="18"/>
      <c r="VHO6" s="18"/>
      <c r="VHP6" s="18"/>
      <c r="VHQ6" s="18"/>
      <c r="VHR6" s="18"/>
      <c r="VHS6" s="18"/>
      <c r="VHT6" s="18"/>
      <c r="VHU6" s="18"/>
      <c r="VHV6" s="18"/>
      <c r="VHW6" s="18"/>
      <c r="VHX6" s="18"/>
      <c r="VHY6" s="18"/>
      <c r="VHZ6" s="18"/>
      <c r="VIA6" s="18"/>
      <c r="VIB6" s="18"/>
      <c r="VIC6" s="18"/>
      <c r="VID6" s="18"/>
      <c r="VIE6" s="18"/>
      <c r="VIF6" s="18"/>
      <c r="VIG6" s="18"/>
      <c r="VIH6" s="18"/>
      <c r="VII6" s="18"/>
      <c r="VIJ6" s="18"/>
      <c r="VIK6" s="18"/>
      <c r="VIL6" s="18"/>
      <c r="VIM6" s="18"/>
      <c r="VIN6" s="18"/>
      <c r="VIO6" s="18"/>
      <c r="VIP6" s="18"/>
      <c r="VIQ6" s="18"/>
      <c r="VIR6" s="18"/>
      <c r="VIS6" s="18"/>
      <c r="VIT6" s="18"/>
      <c r="VIU6" s="18"/>
      <c r="VIV6" s="18"/>
      <c r="VIW6" s="18"/>
      <c r="VIX6" s="18"/>
      <c r="VIY6" s="18"/>
      <c r="VIZ6" s="18"/>
      <c r="VJA6" s="18"/>
      <c r="VJB6" s="18"/>
      <c r="VJC6" s="18"/>
      <c r="VJD6" s="18"/>
      <c r="VJE6" s="18"/>
      <c r="VJF6" s="18"/>
      <c r="VJG6" s="18"/>
      <c r="VJH6" s="18"/>
      <c r="VJI6" s="18"/>
      <c r="VJJ6" s="18"/>
      <c r="VJK6" s="18"/>
      <c r="VJL6" s="18"/>
      <c r="VJM6" s="18"/>
      <c r="VJN6" s="18"/>
      <c r="VJO6" s="18"/>
      <c r="VJP6" s="18"/>
      <c r="VJQ6" s="18"/>
      <c r="VJR6" s="18"/>
      <c r="VJS6" s="18"/>
      <c r="VJT6" s="18"/>
      <c r="VJU6" s="18"/>
      <c r="VJV6" s="18"/>
      <c r="VJW6" s="18"/>
      <c r="VJX6" s="18"/>
      <c r="VJY6" s="18"/>
      <c r="VJZ6" s="18"/>
      <c r="VKA6" s="18"/>
      <c r="VKB6" s="18"/>
      <c r="VKC6" s="18"/>
      <c r="VKD6" s="18"/>
      <c r="VKE6" s="18"/>
      <c r="VKF6" s="18"/>
      <c r="VKG6" s="18"/>
      <c r="VKH6" s="18"/>
      <c r="VKI6" s="18"/>
      <c r="VKJ6" s="18"/>
      <c r="VKK6" s="18"/>
      <c r="VKL6" s="18"/>
      <c r="VKM6" s="18"/>
      <c r="VKN6" s="18"/>
      <c r="VKO6" s="18"/>
      <c r="VKP6" s="18"/>
      <c r="VKQ6" s="18"/>
      <c r="VKR6" s="18"/>
      <c r="VKS6" s="18"/>
      <c r="VKT6" s="18"/>
      <c r="VKU6" s="18"/>
      <c r="VKV6" s="18"/>
      <c r="VKW6" s="18"/>
      <c r="VKX6" s="18"/>
      <c r="VKY6" s="18"/>
      <c r="VKZ6" s="18"/>
      <c r="VLA6" s="18"/>
      <c r="VLB6" s="18"/>
      <c r="VLC6" s="18"/>
      <c r="VLD6" s="18"/>
      <c r="VLE6" s="18"/>
      <c r="VLF6" s="18"/>
      <c r="VLG6" s="18"/>
      <c r="VLH6" s="18"/>
      <c r="VLI6" s="18"/>
      <c r="VLJ6" s="18"/>
      <c r="VLK6" s="18"/>
      <c r="VLL6" s="18"/>
      <c r="VLM6" s="18"/>
      <c r="VLN6" s="18"/>
      <c r="VLO6" s="18"/>
      <c r="VLP6" s="18"/>
      <c r="VLQ6" s="18"/>
      <c r="VLR6" s="18"/>
      <c r="VLS6" s="18"/>
      <c r="VLT6" s="18"/>
      <c r="VLU6" s="18"/>
      <c r="VLV6" s="18"/>
      <c r="VLW6" s="18"/>
      <c r="VLX6" s="18"/>
      <c r="VLY6" s="18"/>
      <c r="VLZ6" s="18"/>
      <c r="VMA6" s="18"/>
      <c r="VMB6" s="18"/>
      <c r="VMC6" s="18"/>
      <c r="VMD6" s="18"/>
      <c r="VME6" s="18"/>
      <c r="VMF6" s="18"/>
      <c r="VMG6" s="18"/>
      <c r="VMH6" s="18"/>
      <c r="VMI6" s="18"/>
      <c r="VMJ6" s="18"/>
      <c r="VMK6" s="18"/>
      <c r="VML6" s="18"/>
      <c r="VMM6" s="18"/>
      <c r="VMN6" s="18"/>
      <c r="VMO6" s="18"/>
      <c r="VMP6" s="18"/>
      <c r="VMQ6" s="18"/>
      <c r="VMR6" s="18"/>
      <c r="VMS6" s="18"/>
      <c r="VMT6" s="18"/>
      <c r="VMU6" s="18"/>
      <c r="VMV6" s="18"/>
      <c r="VMW6" s="18"/>
      <c r="VMX6" s="18"/>
      <c r="VMY6" s="18"/>
      <c r="VMZ6" s="18"/>
      <c r="VNA6" s="18"/>
      <c r="VNB6" s="18"/>
      <c r="VNC6" s="18"/>
      <c r="VND6" s="18"/>
      <c r="VNE6" s="18"/>
      <c r="VNF6" s="18"/>
      <c r="VNG6" s="18"/>
      <c r="VNH6" s="18"/>
      <c r="VNI6" s="18"/>
      <c r="VNJ6" s="18"/>
      <c r="VNK6" s="18"/>
      <c r="VNL6" s="18"/>
      <c r="VNM6" s="18"/>
      <c r="VNN6" s="18"/>
      <c r="VNO6" s="18"/>
      <c r="VNP6" s="18"/>
      <c r="VNQ6" s="18"/>
      <c r="VNR6" s="18"/>
      <c r="VNS6" s="18"/>
      <c r="VNT6" s="18"/>
      <c r="VNU6" s="18"/>
      <c r="VNV6" s="18"/>
      <c r="VNW6" s="18"/>
      <c r="VNX6" s="18"/>
      <c r="VNY6" s="18"/>
      <c r="VNZ6" s="18"/>
      <c r="VOA6" s="18"/>
      <c r="VOB6" s="18"/>
      <c r="VOC6" s="18"/>
      <c r="VOD6" s="18"/>
      <c r="VOE6" s="18"/>
      <c r="VOF6" s="18"/>
      <c r="VOG6" s="18"/>
      <c r="VOH6" s="18"/>
      <c r="VOI6" s="18"/>
      <c r="VOJ6" s="18"/>
      <c r="VOK6" s="18"/>
      <c r="VOL6" s="18"/>
      <c r="VOM6" s="18"/>
      <c r="VON6" s="18"/>
      <c r="VOO6" s="18"/>
      <c r="VOP6" s="18"/>
      <c r="VOQ6" s="18"/>
      <c r="VOR6" s="18"/>
      <c r="VOS6" s="18"/>
      <c r="VOT6" s="18"/>
      <c r="VOU6" s="18"/>
      <c r="VOV6" s="18"/>
      <c r="VOW6" s="18"/>
      <c r="VOX6" s="18"/>
      <c r="VOY6" s="18"/>
      <c r="VOZ6" s="18"/>
      <c r="VPA6" s="18"/>
      <c r="VPB6" s="18"/>
      <c r="VPC6" s="18"/>
      <c r="VPD6" s="18"/>
      <c r="VPE6" s="18"/>
      <c r="VPF6" s="18"/>
      <c r="VPG6" s="18"/>
      <c r="VPH6" s="18"/>
      <c r="VPI6" s="18"/>
      <c r="VPJ6" s="18"/>
      <c r="VPK6" s="18"/>
      <c r="VPL6" s="18"/>
      <c r="VPM6" s="18"/>
      <c r="VPN6" s="18"/>
      <c r="VPO6" s="18"/>
      <c r="VPP6" s="18"/>
      <c r="VPQ6" s="18"/>
      <c r="VPR6" s="18"/>
      <c r="VPS6" s="18"/>
      <c r="VPT6" s="18"/>
      <c r="VPU6" s="18"/>
      <c r="VPV6" s="18"/>
      <c r="VPW6" s="18"/>
      <c r="VPX6" s="18"/>
      <c r="VPY6" s="18"/>
      <c r="VPZ6" s="18"/>
      <c r="VQA6" s="18"/>
      <c r="VQB6" s="18"/>
      <c r="VQC6" s="18"/>
      <c r="VQD6" s="18"/>
      <c r="VQE6" s="18"/>
      <c r="VQF6" s="18"/>
      <c r="VQG6" s="18"/>
      <c r="VQH6" s="18"/>
      <c r="VQI6" s="18"/>
      <c r="VQJ6" s="18"/>
      <c r="VQK6" s="18"/>
      <c r="VQL6" s="18"/>
      <c r="VQM6" s="18"/>
      <c r="VQN6" s="18"/>
      <c r="VQO6" s="18"/>
      <c r="VQP6" s="18"/>
      <c r="VQQ6" s="18"/>
      <c r="VQR6" s="18"/>
      <c r="VQS6" s="18"/>
      <c r="VQT6" s="18"/>
      <c r="VQU6" s="18"/>
      <c r="VQV6" s="18"/>
      <c r="VQW6" s="18"/>
      <c r="VQX6" s="18"/>
      <c r="VQY6" s="18"/>
      <c r="VQZ6" s="18"/>
      <c r="VRA6" s="18"/>
      <c r="VRB6" s="18"/>
      <c r="VRC6" s="18"/>
      <c r="VRD6" s="18"/>
      <c r="VRE6" s="18"/>
      <c r="VRF6" s="18"/>
      <c r="VRG6" s="18"/>
      <c r="VRH6" s="18"/>
      <c r="VRI6" s="18"/>
      <c r="VRJ6" s="18"/>
      <c r="VRK6" s="18"/>
      <c r="VRL6" s="18"/>
      <c r="VRM6" s="18"/>
      <c r="VRN6" s="18"/>
      <c r="VRO6" s="18"/>
      <c r="VRP6" s="18"/>
      <c r="VRQ6" s="18"/>
      <c r="VRR6" s="18"/>
      <c r="VRS6" s="18"/>
      <c r="VRT6" s="18"/>
      <c r="VRU6" s="18"/>
      <c r="VRV6" s="18"/>
      <c r="VRW6" s="18"/>
      <c r="VRX6" s="18"/>
      <c r="VRY6" s="18"/>
      <c r="VRZ6" s="18"/>
      <c r="VSA6" s="18"/>
      <c r="VSB6" s="18"/>
      <c r="VSC6" s="18"/>
      <c r="VSD6" s="18"/>
      <c r="VSE6" s="18"/>
      <c r="VSF6" s="18"/>
      <c r="VSG6" s="18"/>
      <c r="VSH6" s="18"/>
      <c r="VSI6" s="18"/>
      <c r="VSJ6" s="18"/>
      <c r="VSK6" s="18"/>
      <c r="VSL6" s="18"/>
      <c r="VSM6" s="18"/>
      <c r="VSN6" s="18"/>
      <c r="VSO6" s="18"/>
      <c r="VSP6" s="18"/>
      <c r="VSQ6" s="18"/>
      <c r="VSR6" s="18"/>
      <c r="VSS6" s="18"/>
      <c r="VST6" s="18"/>
      <c r="VSU6" s="18"/>
      <c r="VSV6" s="18"/>
      <c r="VSW6" s="18"/>
      <c r="VSX6" s="18"/>
      <c r="VSY6" s="18"/>
      <c r="VSZ6" s="18"/>
      <c r="VTA6" s="18"/>
      <c r="VTB6" s="18"/>
      <c r="VTC6" s="18"/>
      <c r="VTD6" s="18"/>
      <c r="VTE6" s="18"/>
      <c r="VTF6" s="18"/>
      <c r="VTG6" s="18"/>
      <c r="VTH6" s="18"/>
      <c r="VTI6" s="18"/>
      <c r="VTJ6" s="18"/>
      <c r="VTK6" s="18"/>
      <c r="VTL6" s="18"/>
      <c r="VTM6" s="18"/>
      <c r="VTN6" s="18"/>
      <c r="VTO6" s="18"/>
      <c r="VTP6" s="18"/>
      <c r="VTQ6" s="18"/>
      <c r="VTR6" s="18"/>
      <c r="VTS6" s="18"/>
      <c r="VTT6" s="18"/>
      <c r="VTU6" s="18"/>
      <c r="VTV6" s="18"/>
      <c r="VTW6" s="18"/>
      <c r="VTX6" s="18"/>
      <c r="VTY6" s="18"/>
      <c r="VTZ6" s="18"/>
      <c r="VUA6" s="18"/>
      <c r="VUB6" s="18"/>
      <c r="VUC6" s="18"/>
      <c r="VUD6" s="18"/>
      <c r="VUE6" s="18"/>
      <c r="VUF6" s="18"/>
      <c r="VUG6" s="18"/>
      <c r="VUH6" s="18"/>
      <c r="VUI6" s="18"/>
      <c r="VUJ6" s="18"/>
      <c r="VUK6" s="18"/>
      <c r="VUL6" s="18"/>
      <c r="VUM6" s="18"/>
      <c r="VUN6" s="18"/>
      <c r="VUO6" s="18"/>
      <c r="VUP6" s="18"/>
      <c r="VUQ6" s="18"/>
      <c r="VUR6" s="18"/>
      <c r="VUS6" s="18"/>
      <c r="VUT6" s="18"/>
      <c r="VUU6" s="18"/>
      <c r="VUV6" s="18"/>
      <c r="VUW6" s="18"/>
      <c r="VUX6" s="18"/>
      <c r="VUY6" s="18"/>
      <c r="VUZ6" s="18"/>
      <c r="VVA6" s="18"/>
      <c r="VVB6" s="18"/>
      <c r="VVC6" s="18"/>
      <c r="VVD6" s="18"/>
      <c r="VVE6" s="18"/>
      <c r="VVF6" s="18"/>
      <c r="VVG6" s="18"/>
      <c r="VVH6" s="18"/>
      <c r="VVI6" s="18"/>
      <c r="VVJ6" s="18"/>
      <c r="VVK6" s="18"/>
      <c r="VVL6" s="18"/>
      <c r="VVM6" s="18"/>
      <c r="VVN6" s="18"/>
      <c r="VVO6" s="18"/>
      <c r="VVP6" s="18"/>
      <c r="VVQ6" s="18"/>
      <c r="VVR6" s="18"/>
      <c r="VVS6" s="18"/>
      <c r="VVT6" s="18"/>
      <c r="VVU6" s="18"/>
      <c r="VVV6" s="18"/>
      <c r="VVW6" s="18"/>
      <c r="VVX6" s="18"/>
      <c r="VVY6" s="18"/>
      <c r="VVZ6" s="18"/>
      <c r="VWA6" s="18"/>
      <c r="VWB6" s="18"/>
      <c r="VWC6" s="18"/>
      <c r="VWD6" s="18"/>
      <c r="VWE6" s="18"/>
      <c r="VWF6" s="18"/>
      <c r="VWG6" s="18"/>
      <c r="VWH6" s="18"/>
      <c r="VWI6" s="18"/>
      <c r="VWJ6" s="18"/>
      <c r="VWK6" s="18"/>
      <c r="VWL6" s="18"/>
      <c r="VWM6" s="18"/>
      <c r="VWN6" s="18"/>
      <c r="VWO6" s="18"/>
      <c r="VWP6" s="18"/>
      <c r="VWQ6" s="18"/>
      <c r="VWR6" s="18"/>
      <c r="VWS6" s="18"/>
      <c r="VWT6" s="18"/>
      <c r="VWU6" s="18"/>
      <c r="VWV6" s="18"/>
      <c r="VWW6" s="18"/>
      <c r="VWX6" s="18"/>
      <c r="VWY6" s="18"/>
      <c r="VWZ6" s="18"/>
      <c r="VXA6" s="18"/>
      <c r="VXB6" s="18"/>
      <c r="VXC6" s="18"/>
      <c r="VXD6" s="18"/>
      <c r="VXE6" s="18"/>
      <c r="VXF6" s="18"/>
      <c r="VXG6" s="18"/>
      <c r="VXH6" s="18"/>
      <c r="VXI6" s="18"/>
      <c r="VXJ6" s="18"/>
      <c r="VXK6" s="18"/>
      <c r="VXL6" s="18"/>
      <c r="VXM6" s="18"/>
      <c r="VXN6" s="18"/>
      <c r="VXO6" s="18"/>
      <c r="VXP6" s="18"/>
      <c r="VXQ6" s="18"/>
      <c r="VXR6" s="18"/>
      <c r="VXS6" s="18"/>
      <c r="VXT6" s="18"/>
      <c r="VXU6" s="18"/>
      <c r="VXV6" s="18"/>
      <c r="VXW6" s="18"/>
      <c r="VXX6" s="18"/>
      <c r="VXY6" s="18"/>
      <c r="VXZ6" s="18"/>
      <c r="VYA6" s="18"/>
      <c r="VYB6" s="18"/>
      <c r="VYC6" s="18"/>
      <c r="VYD6" s="18"/>
      <c r="VYE6" s="18"/>
      <c r="VYF6" s="18"/>
      <c r="VYG6" s="18"/>
      <c r="VYH6" s="18"/>
      <c r="VYI6" s="18"/>
      <c r="VYJ6" s="18"/>
      <c r="VYK6" s="18"/>
      <c r="VYL6" s="18"/>
      <c r="VYM6" s="18"/>
      <c r="VYN6" s="18"/>
      <c r="VYO6" s="18"/>
      <c r="VYP6" s="18"/>
      <c r="VYQ6" s="18"/>
      <c r="VYR6" s="18"/>
      <c r="VYS6" s="18"/>
      <c r="VYT6" s="18"/>
      <c r="VYU6" s="18"/>
      <c r="VYV6" s="18"/>
      <c r="VYW6" s="18"/>
      <c r="VYX6" s="18"/>
      <c r="VYY6" s="18"/>
      <c r="VYZ6" s="18"/>
      <c r="VZA6" s="18"/>
      <c r="VZB6" s="18"/>
      <c r="VZC6" s="18"/>
      <c r="VZD6" s="18"/>
      <c r="VZE6" s="18"/>
      <c r="VZF6" s="18"/>
      <c r="VZG6" s="18"/>
      <c r="VZH6" s="18"/>
      <c r="VZI6" s="18"/>
      <c r="VZJ6" s="18"/>
      <c r="VZK6" s="18"/>
      <c r="VZL6" s="18"/>
      <c r="VZM6" s="18"/>
      <c r="VZN6" s="18"/>
      <c r="VZO6" s="18"/>
      <c r="VZP6" s="18"/>
      <c r="VZQ6" s="18"/>
      <c r="VZR6" s="18"/>
      <c r="VZS6" s="18"/>
      <c r="VZT6" s="18"/>
      <c r="VZU6" s="18"/>
      <c r="VZV6" s="18"/>
      <c r="VZW6" s="18"/>
      <c r="VZX6" s="18"/>
      <c r="VZY6" s="18"/>
      <c r="VZZ6" s="18"/>
      <c r="WAA6" s="18"/>
      <c r="WAB6" s="18"/>
      <c r="WAC6" s="18"/>
      <c r="WAD6" s="18"/>
      <c r="WAE6" s="18"/>
      <c r="WAF6" s="18"/>
      <c r="WAG6" s="18"/>
      <c r="WAH6" s="18"/>
      <c r="WAI6" s="18"/>
      <c r="WAJ6" s="18"/>
      <c r="WAK6" s="18"/>
      <c r="WAL6" s="18"/>
      <c r="WAM6" s="18"/>
      <c r="WAN6" s="18"/>
      <c r="WAO6" s="18"/>
      <c r="WAP6" s="18"/>
      <c r="WAQ6" s="18"/>
      <c r="WAR6" s="18"/>
      <c r="WAS6" s="18"/>
      <c r="WAT6" s="18"/>
      <c r="WAU6" s="18"/>
      <c r="WAV6" s="18"/>
      <c r="WAW6" s="18"/>
      <c r="WAX6" s="18"/>
      <c r="WAY6" s="18"/>
      <c r="WAZ6" s="18"/>
      <c r="WBA6" s="18"/>
      <c r="WBB6" s="18"/>
      <c r="WBC6" s="18"/>
      <c r="WBD6" s="18"/>
      <c r="WBE6" s="18"/>
      <c r="WBF6" s="18"/>
      <c r="WBG6" s="18"/>
      <c r="WBH6" s="18"/>
      <c r="WBI6" s="18"/>
      <c r="WBJ6" s="18"/>
      <c r="WBK6" s="18"/>
      <c r="WBL6" s="18"/>
      <c r="WBM6" s="18"/>
      <c r="WBN6" s="18"/>
      <c r="WBO6" s="18"/>
      <c r="WBP6" s="18"/>
      <c r="WBQ6" s="18"/>
      <c r="WBR6" s="18"/>
      <c r="WBS6" s="18"/>
      <c r="WBT6" s="18"/>
      <c r="WBU6" s="18"/>
      <c r="WBV6" s="18"/>
      <c r="WBW6" s="18"/>
      <c r="WBX6" s="18"/>
      <c r="WBY6" s="18"/>
      <c r="WBZ6" s="18"/>
      <c r="WCA6" s="18"/>
      <c r="WCB6" s="18"/>
      <c r="WCC6" s="18"/>
      <c r="WCD6" s="18"/>
      <c r="WCE6" s="18"/>
      <c r="WCF6" s="18"/>
      <c r="WCG6" s="18"/>
      <c r="WCH6" s="18"/>
      <c r="WCI6" s="18"/>
      <c r="WCJ6" s="18"/>
      <c r="WCK6" s="18"/>
      <c r="WCL6" s="18"/>
      <c r="WCM6" s="18"/>
      <c r="WCN6" s="18"/>
      <c r="WCO6" s="18"/>
      <c r="WCP6" s="18"/>
      <c r="WCQ6" s="18"/>
      <c r="WCR6" s="18"/>
      <c r="WCS6" s="18"/>
      <c r="WCT6" s="18"/>
      <c r="WCU6" s="18"/>
      <c r="WCV6" s="18"/>
      <c r="WCW6" s="18"/>
      <c r="WCX6" s="18"/>
      <c r="WCY6" s="18"/>
      <c r="WCZ6" s="18"/>
      <c r="WDA6" s="18"/>
      <c r="WDB6" s="18"/>
      <c r="WDC6" s="18"/>
      <c r="WDD6" s="18"/>
      <c r="WDE6" s="18"/>
      <c r="WDF6" s="18"/>
      <c r="WDG6" s="18"/>
      <c r="WDH6" s="18"/>
      <c r="WDI6" s="18"/>
      <c r="WDJ6" s="18"/>
      <c r="WDK6" s="18"/>
      <c r="WDL6" s="18"/>
      <c r="WDM6" s="18"/>
      <c r="WDN6" s="18"/>
      <c r="WDO6" s="18"/>
      <c r="WDP6" s="18"/>
      <c r="WDQ6" s="18"/>
      <c r="WDR6" s="18"/>
      <c r="WDS6" s="18"/>
      <c r="WDT6" s="18"/>
      <c r="WDU6" s="18"/>
      <c r="WDV6" s="18"/>
      <c r="WDW6" s="18"/>
      <c r="WDX6" s="18"/>
      <c r="WDY6" s="18"/>
      <c r="WDZ6" s="18"/>
      <c r="WEA6" s="18"/>
      <c r="WEB6" s="18"/>
      <c r="WEC6" s="18"/>
      <c r="WED6" s="18"/>
      <c r="WEE6" s="18"/>
      <c r="WEF6" s="18"/>
      <c r="WEG6" s="18"/>
      <c r="WEH6" s="18"/>
      <c r="WEI6" s="18"/>
      <c r="WEJ6" s="18"/>
      <c r="WEK6" s="18"/>
      <c r="WEL6" s="18"/>
      <c r="WEM6" s="18"/>
      <c r="WEN6" s="18"/>
      <c r="WEO6" s="18"/>
      <c r="WEP6" s="18"/>
      <c r="WEQ6" s="18"/>
      <c r="WER6" s="18"/>
      <c r="WES6" s="18"/>
      <c r="WET6" s="18"/>
      <c r="WEU6" s="18"/>
      <c r="WEV6" s="18"/>
      <c r="WEW6" s="18"/>
      <c r="WEX6" s="18"/>
      <c r="WEY6" s="18"/>
      <c r="WEZ6" s="18"/>
      <c r="WFA6" s="18"/>
      <c r="WFB6" s="18"/>
      <c r="WFC6" s="18"/>
      <c r="WFD6" s="18"/>
      <c r="WFE6" s="18"/>
      <c r="WFF6" s="18"/>
      <c r="WFG6" s="18"/>
      <c r="WFH6" s="18"/>
      <c r="WFI6" s="18"/>
      <c r="WFJ6" s="18"/>
      <c r="WFK6" s="18"/>
      <c r="WFL6" s="18"/>
      <c r="WFM6" s="18"/>
      <c r="WFN6" s="18"/>
      <c r="WFO6" s="18"/>
      <c r="WFP6" s="18"/>
      <c r="WFQ6" s="18"/>
      <c r="WFR6" s="18"/>
      <c r="WFS6" s="18"/>
      <c r="WFT6" s="18"/>
      <c r="WFU6" s="18"/>
      <c r="WFV6" s="18"/>
      <c r="WFW6" s="18"/>
      <c r="WFX6" s="18"/>
      <c r="WFY6" s="18"/>
      <c r="WFZ6" s="18"/>
      <c r="WGA6" s="18"/>
      <c r="WGB6" s="18"/>
      <c r="WGC6" s="18"/>
      <c r="WGD6" s="18"/>
      <c r="WGE6" s="18"/>
      <c r="WGF6" s="18"/>
      <c r="WGG6" s="18"/>
      <c r="WGH6" s="18"/>
      <c r="WGI6" s="18"/>
      <c r="WGJ6" s="18"/>
      <c r="WGK6" s="18"/>
      <c r="WGL6" s="18"/>
      <c r="WGM6" s="18"/>
      <c r="WGN6" s="18"/>
      <c r="WGO6" s="18"/>
      <c r="WGP6" s="18"/>
      <c r="WGQ6" s="18"/>
      <c r="WGR6" s="18"/>
      <c r="WGS6" s="18"/>
      <c r="WGT6" s="18"/>
      <c r="WGU6" s="18"/>
      <c r="WGV6" s="18"/>
      <c r="WGW6" s="18"/>
      <c r="WGX6" s="18"/>
      <c r="WGY6" s="18"/>
      <c r="WGZ6" s="18"/>
      <c r="WHA6" s="18"/>
      <c r="WHB6" s="18"/>
      <c r="WHC6" s="18"/>
      <c r="WHD6" s="18"/>
      <c r="WHE6" s="18"/>
      <c r="WHF6" s="18"/>
      <c r="WHG6" s="18"/>
      <c r="WHH6" s="18"/>
      <c r="WHI6" s="18"/>
      <c r="WHJ6" s="18"/>
      <c r="WHK6" s="18"/>
      <c r="WHL6" s="18"/>
      <c r="WHM6" s="18"/>
      <c r="WHN6" s="18"/>
      <c r="WHO6" s="18"/>
      <c r="WHP6" s="18"/>
      <c r="WHQ6" s="18"/>
      <c r="WHR6" s="18"/>
      <c r="WHS6" s="18"/>
      <c r="WHT6" s="18"/>
      <c r="WHU6" s="18"/>
      <c r="WHV6" s="18"/>
      <c r="WHW6" s="18"/>
      <c r="WHX6" s="18"/>
      <c r="WHY6" s="18"/>
      <c r="WHZ6" s="18"/>
      <c r="WIA6" s="18"/>
      <c r="WIB6" s="18"/>
      <c r="WIC6" s="18"/>
      <c r="WID6" s="18"/>
      <c r="WIE6" s="18"/>
      <c r="WIF6" s="18"/>
      <c r="WIG6" s="18"/>
      <c r="WIH6" s="18"/>
      <c r="WII6" s="18"/>
      <c r="WIJ6" s="18"/>
      <c r="WIK6" s="18"/>
      <c r="WIL6" s="18"/>
      <c r="WIM6" s="18"/>
      <c r="WIN6" s="18"/>
      <c r="WIO6" s="18"/>
      <c r="WIP6" s="18"/>
      <c r="WIQ6" s="18"/>
      <c r="WIR6" s="18"/>
      <c r="WIS6" s="18"/>
      <c r="WIT6" s="18"/>
      <c r="WIU6" s="18"/>
      <c r="WIV6" s="18"/>
      <c r="WIW6" s="18"/>
      <c r="WIX6" s="18"/>
      <c r="WIY6" s="18"/>
      <c r="WIZ6" s="18"/>
      <c r="WJA6" s="18"/>
      <c r="WJB6" s="18"/>
      <c r="WJC6" s="18"/>
      <c r="WJD6" s="18"/>
      <c r="WJE6" s="18"/>
      <c r="WJF6" s="18"/>
      <c r="WJG6" s="18"/>
      <c r="WJH6" s="18"/>
      <c r="WJI6" s="18"/>
      <c r="WJJ6" s="18"/>
      <c r="WJK6" s="18"/>
      <c r="WJL6" s="18"/>
      <c r="WJM6" s="18"/>
      <c r="WJN6" s="18"/>
      <c r="WJO6" s="18"/>
      <c r="WJP6" s="18"/>
      <c r="WJQ6" s="18"/>
      <c r="WJR6" s="18"/>
      <c r="WJS6" s="18"/>
      <c r="WJT6" s="18"/>
      <c r="WJU6" s="18"/>
      <c r="WJV6" s="18"/>
      <c r="WJW6" s="18"/>
      <c r="WJX6" s="18"/>
      <c r="WJY6" s="18"/>
      <c r="WJZ6" s="18"/>
      <c r="WKA6" s="18"/>
      <c r="WKB6" s="18"/>
      <c r="WKC6" s="18"/>
      <c r="WKD6" s="18"/>
      <c r="WKE6" s="18"/>
      <c r="WKF6" s="18"/>
      <c r="WKG6" s="18"/>
      <c r="WKH6" s="18"/>
      <c r="WKI6" s="18"/>
      <c r="WKJ6" s="18"/>
      <c r="WKK6" s="18"/>
      <c r="WKL6" s="18"/>
      <c r="WKM6" s="18"/>
      <c r="WKN6" s="18"/>
      <c r="WKO6" s="18"/>
      <c r="WKP6" s="18"/>
      <c r="WKQ6" s="18"/>
      <c r="WKR6" s="18"/>
      <c r="WKS6" s="18"/>
      <c r="WKT6" s="18"/>
      <c r="WKU6" s="18"/>
      <c r="WKV6" s="18"/>
      <c r="WKW6" s="18"/>
      <c r="WKX6" s="18"/>
      <c r="WKY6" s="18"/>
      <c r="WKZ6" s="18"/>
      <c r="WLA6" s="18"/>
      <c r="WLB6" s="18"/>
      <c r="WLC6" s="18"/>
      <c r="WLD6" s="18"/>
      <c r="WLE6" s="18"/>
      <c r="WLF6" s="18"/>
      <c r="WLG6" s="18"/>
      <c r="WLH6" s="18"/>
      <c r="WLI6" s="18"/>
      <c r="WLJ6" s="18"/>
      <c r="WLK6" s="18"/>
      <c r="WLL6" s="18"/>
      <c r="WLM6" s="18"/>
      <c r="WLN6" s="18"/>
      <c r="WLO6" s="18"/>
      <c r="WLP6" s="18"/>
      <c r="WLQ6" s="18"/>
      <c r="WLR6" s="18"/>
      <c r="WLS6" s="18"/>
      <c r="WLT6" s="18"/>
      <c r="WLU6" s="18"/>
      <c r="WLV6" s="18"/>
      <c r="WLW6" s="18"/>
      <c r="WLX6" s="18"/>
      <c r="WLY6" s="18"/>
      <c r="WLZ6" s="18"/>
      <c r="WMA6" s="18"/>
      <c r="WMB6" s="18"/>
      <c r="WMC6" s="18"/>
      <c r="WMD6" s="18"/>
      <c r="WME6" s="18"/>
      <c r="WMF6" s="18"/>
      <c r="WMG6" s="18"/>
      <c r="WMH6" s="18"/>
      <c r="WMI6" s="18"/>
      <c r="WMJ6" s="18"/>
      <c r="WMK6" s="18"/>
      <c r="WML6" s="18"/>
      <c r="WMM6" s="18"/>
      <c r="WMN6" s="18"/>
      <c r="WMO6" s="18"/>
      <c r="WMP6" s="18"/>
      <c r="WMQ6" s="18"/>
      <c r="WMR6" s="18"/>
      <c r="WMS6" s="18"/>
      <c r="WMT6" s="18"/>
      <c r="WMU6" s="18"/>
      <c r="WMV6" s="18"/>
      <c r="WMW6" s="18"/>
      <c r="WMX6" s="18"/>
      <c r="WMY6" s="18"/>
      <c r="WMZ6" s="18"/>
      <c r="WNA6" s="18"/>
      <c r="WNB6" s="18"/>
      <c r="WNC6" s="18"/>
      <c r="WND6" s="18"/>
      <c r="WNE6" s="18"/>
      <c r="WNF6" s="18"/>
      <c r="WNG6" s="18"/>
      <c r="WNH6" s="18"/>
      <c r="WNI6" s="18"/>
      <c r="WNJ6" s="18"/>
      <c r="WNK6" s="18"/>
      <c r="WNL6" s="18"/>
      <c r="WNM6" s="18"/>
      <c r="WNN6" s="18"/>
      <c r="WNO6" s="18"/>
      <c r="WNP6" s="18"/>
      <c r="WNQ6" s="18"/>
      <c r="WNR6" s="18"/>
      <c r="WNS6" s="18"/>
      <c r="WNT6" s="18"/>
      <c r="WNU6" s="18"/>
      <c r="WNV6" s="18"/>
      <c r="WNW6" s="18"/>
      <c r="WNX6" s="18"/>
      <c r="WNY6" s="18"/>
      <c r="WNZ6" s="18"/>
      <c r="WOA6" s="18"/>
      <c r="WOB6" s="18"/>
      <c r="WOC6" s="18"/>
      <c r="WOD6" s="18"/>
      <c r="WOE6" s="18"/>
      <c r="WOF6" s="18"/>
      <c r="WOG6" s="18"/>
      <c r="WOH6" s="18"/>
      <c r="WOI6" s="18"/>
      <c r="WOJ6" s="18"/>
      <c r="WOK6" s="18"/>
      <c r="WOL6" s="18"/>
      <c r="WOM6" s="18"/>
      <c r="WON6" s="18"/>
      <c r="WOO6" s="18"/>
      <c r="WOP6" s="18"/>
      <c r="WOQ6" s="18"/>
      <c r="WOR6" s="18"/>
      <c r="WOS6" s="18"/>
      <c r="WOT6" s="18"/>
      <c r="WOU6" s="18"/>
      <c r="WOV6" s="18"/>
      <c r="WOW6" s="18"/>
      <c r="WOX6" s="18"/>
      <c r="WOY6" s="18"/>
      <c r="WOZ6" s="18"/>
      <c r="WPA6" s="18"/>
      <c r="WPB6" s="18"/>
      <c r="WPC6" s="18"/>
      <c r="WPD6" s="18"/>
      <c r="WPE6" s="18"/>
      <c r="WPF6" s="18"/>
      <c r="WPG6" s="18"/>
      <c r="WPH6" s="18"/>
      <c r="WPI6" s="18"/>
      <c r="WPJ6" s="18"/>
      <c r="WPK6" s="18"/>
      <c r="WPL6" s="18"/>
      <c r="WPM6" s="18"/>
      <c r="WPN6" s="18"/>
      <c r="WPO6" s="18"/>
      <c r="WPP6" s="18"/>
      <c r="WPQ6" s="18"/>
      <c r="WPR6" s="18"/>
      <c r="WPS6" s="18"/>
      <c r="WPT6" s="18"/>
      <c r="WPU6" s="18"/>
      <c r="WPV6" s="18"/>
      <c r="WPW6" s="18"/>
      <c r="WPX6" s="18"/>
      <c r="WPY6" s="18"/>
      <c r="WPZ6" s="18"/>
      <c r="WQA6" s="18"/>
      <c r="WQB6" s="18"/>
      <c r="WQC6" s="18"/>
      <c r="WQD6" s="18"/>
      <c r="WQE6" s="18"/>
      <c r="WQF6" s="18"/>
      <c r="WQG6" s="18"/>
      <c r="WQH6" s="18"/>
      <c r="WQI6" s="18"/>
      <c r="WQJ6" s="18"/>
      <c r="WQK6" s="18"/>
      <c r="WQL6" s="18"/>
      <c r="WQM6" s="18"/>
      <c r="WQN6" s="18"/>
      <c r="WQO6" s="18"/>
      <c r="WQP6" s="18"/>
      <c r="WQQ6" s="18"/>
      <c r="WQR6" s="18"/>
      <c r="WQS6" s="18"/>
      <c r="WQT6" s="18"/>
      <c r="WQU6" s="18"/>
      <c r="WQV6" s="18"/>
      <c r="WQW6" s="18"/>
      <c r="WQX6" s="18"/>
      <c r="WQY6" s="18"/>
      <c r="WQZ6" s="18"/>
      <c r="WRA6" s="18"/>
      <c r="WRB6" s="18"/>
      <c r="WRC6" s="18"/>
      <c r="WRD6" s="18"/>
      <c r="WRE6" s="18"/>
      <c r="WRF6" s="18"/>
      <c r="WRG6" s="18"/>
      <c r="WRH6" s="18"/>
      <c r="WRI6" s="18"/>
      <c r="WRJ6" s="18"/>
      <c r="WRK6" s="18"/>
      <c r="WRL6" s="18"/>
      <c r="WRM6" s="18"/>
      <c r="WRN6" s="18"/>
      <c r="WRO6" s="18"/>
      <c r="WRP6" s="18"/>
      <c r="WRQ6" s="18"/>
      <c r="WRR6" s="18"/>
      <c r="WRS6" s="18"/>
      <c r="WRT6" s="18"/>
      <c r="WRU6" s="18"/>
      <c r="WRV6" s="18"/>
      <c r="WRW6" s="18"/>
      <c r="WRX6" s="18"/>
      <c r="WRY6" s="18"/>
      <c r="WRZ6" s="18"/>
      <c r="WSA6" s="18"/>
      <c r="WSB6" s="18"/>
      <c r="WSC6" s="18"/>
      <c r="WSD6" s="18"/>
      <c r="WSE6" s="18"/>
      <c r="WSF6" s="18"/>
      <c r="WSG6" s="18"/>
      <c r="WSH6" s="18"/>
      <c r="WSI6" s="18"/>
      <c r="WSJ6" s="18"/>
      <c r="WSK6" s="18"/>
      <c r="WSL6" s="18"/>
      <c r="WSM6" s="18"/>
      <c r="WSN6" s="18"/>
      <c r="WSO6" s="18"/>
      <c r="WSP6" s="18"/>
      <c r="WSQ6" s="18"/>
      <c r="WSR6" s="18"/>
      <c r="WSS6" s="18"/>
      <c r="WST6" s="18"/>
      <c r="WSU6" s="18"/>
      <c r="WSV6" s="18"/>
      <c r="WSW6" s="18"/>
      <c r="WSX6" s="18"/>
      <c r="WSY6" s="18"/>
      <c r="WSZ6" s="18"/>
      <c r="WTA6" s="18"/>
      <c r="WTB6" s="18"/>
      <c r="WTC6" s="18"/>
      <c r="WTD6" s="18"/>
      <c r="WTE6" s="18"/>
      <c r="WTF6" s="18"/>
      <c r="WTG6" s="18"/>
      <c r="WTH6" s="18"/>
      <c r="WTI6" s="18"/>
      <c r="WTJ6" s="18"/>
      <c r="WTK6" s="18"/>
      <c r="WTL6" s="18"/>
      <c r="WTM6" s="18"/>
      <c r="WTN6" s="18"/>
      <c r="WTO6" s="18"/>
      <c r="WTP6" s="18"/>
      <c r="WTQ6" s="18"/>
      <c r="WTR6" s="18"/>
      <c r="WTS6" s="18"/>
      <c r="WTT6" s="18"/>
      <c r="WTU6" s="18"/>
      <c r="WTV6" s="18"/>
      <c r="WTW6" s="18"/>
      <c r="WTX6" s="18"/>
      <c r="WTY6" s="18"/>
      <c r="WTZ6" s="18"/>
      <c r="WUA6" s="18"/>
      <c r="WUB6" s="18"/>
      <c r="WUC6" s="18"/>
      <c r="WUD6" s="18"/>
      <c r="WUE6" s="18"/>
      <c r="WUF6" s="18"/>
      <c r="WUG6" s="18"/>
      <c r="WUH6" s="18"/>
      <c r="WUI6" s="18"/>
      <c r="WUJ6" s="18"/>
      <c r="WUK6" s="18"/>
      <c r="WUL6" s="18"/>
      <c r="WUM6" s="18"/>
      <c r="WUN6" s="18"/>
      <c r="WUO6" s="18"/>
      <c r="WUP6" s="18"/>
      <c r="WUQ6" s="18"/>
      <c r="WUR6" s="18"/>
      <c r="WUS6" s="18"/>
      <c r="WUT6" s="18"/>
      <c r="WUU6" s="18"/>
      <c r="WUV6" s="18"/>
      <c r="WUW6" s="18"/>
      <c r="WUX6" s="18"/>
      <c r="WUY6" s="18"/>
      <c r="WUZ6" s="18"/>
      <c r="WVA6" s="18"/>
      <c r="WVB6" s="18"/>
      <c r="WVC6" s="18"/>
      <c r="WVD6" s="18"/>
      <c r="WVE6" s="18"/>
      <c r="WVF6" s="18"/>
      <c r="WVG6" s="18"/>
      <c r="WVH6" s="18"/>
      <c r="WVI6" s="18"/>
      <c r="WVJ6" s="18"/>
      <c r="WVK6" s="18"/>
      <c r="WVL6" s="18"/>
      <c r="WVM6" s="18"/>
      <c r="WVN6" s="18"/>
      <c r="WVO6" s="18"/>
      <c r="WVP6" s="18"/>
      <c r="WVQ6" s="18"/>
      <c r="WVR6" s="18"/>
      <c r="WVS6" s="18"/>
      <c r="WVT6" s="18"/>
      <c r="WVU6" s="18"/>
      <c r="WVV6" s="18"/>
      <c r="WVW6" s="18"/>
      <c r="WVX6" s="18"/>
      <c r="WVY6" s="18"/>
      <c r="WVZ6" s="18"/>
      <c r="WWA6" s="18"/>
      <c r="WWB6" s="18"/>
      <c r="WWC6" s="18"/>
      <c r="WWD6" s="18"/>
      <c r="WWE6" s="18"/>
      <c r="WWF6" s="18"/>
      <c r="WWG6" s="18"/>
      <c r="WWH6" s="18"/>
      <c r="WWI6" s="18"/>
      <c r="WWJ6" s="18"/>
      <c r="WWK6" s="18"/>
      <c r="WWL6" s="18"/>
      <c r="WWM6" s="18"/>
      <c r="WWN6" s="18"/>
      <c r="WWO6" s="18"/>
      <c r="WWP6" s="18"/>
      <c r="WWQ6" s="18"/>
      <c r="WWR6" s="18"/>
      <c r="WWS6" s="18"/>
      <c r="WWT6" s="18"/>
      <c r="WWU6" s="18"/>
      <c r="WWV6" s="18"/>
      <c r="WWW6" s="18"/>
      <c r="WWX6" s="18"/>
      <c r="WWY6" s="18"/>
      <c r="WWZ6" s="18"/>
      <c r="WXA6" s="18"/>
      <c r="WXB6" s="18"/>
      <c r="WXC6" s="18"/>
      <c r="WXD6" s="18"/>
      <c r="WXE6" s="18"/>
      <c r="WXF6" s="18"/>
      <c r="WXG6" s="18"/>
      <c r="WXH6" s="18"/>
      <c r="WXI6" s="18"/>
      <c r="WXJ6" s="18"/>
      <c r="WXK6" s="18"/>
      <c r="WXL6" s="18"/>
      <c r="WXM6" s="18"/>
      <c r="WXN6" s="18"/>
      <c r="WXO6" s="18"/>
      <c r="WXP6" s="18"/>
      <c r="WXQ6" s="18"/>
      <c r="WXR6" s="18"/>
      <c r="WXS6" s="18"/>
      <c r="WXT6" s="18"/>
      <c r="WXU6" s="18"/>
      <c r="WXV6" s="18"/>
      <c r="WXW6" s="18"/>
      <c r="WXX6" s="18"/>
      <c r="WXY6" s="18"/>
      <c r="WXZ6" s="18"/>
      <c r="WYA6" s="18"/>
      <c r="WYB6" s="18"/>
      <c r="WYC6" s="18"/>
      <c r="WYD6" s="18"/>
      <c r="WYE6" s="18"/>
      <c r="WYF6" s="18"/>
      <c r="WYG6" s="18"/>
      <c r="WYH6" s="18"/>
      <c r="WYI6" s="18"/>
      <c r="WYJ6" s="18"/>
      <c r="WYK6" s="18"/>
      <c r="WYL6" s="18"/>
      <c r="WYM6" s="18"/>
      <c r="WYN6" s="18"/>
      <c r="WYO6" s="18"/>
      <c r="WYP6" s="18"/>
      <c r="WYQ6" s="18"/>
      <c r="WYR6" s="18"/>
      <c r="WYS6" s="18"/>
      <c r="WYT6" s="18"/>
      <c r="WYU6" s="18"/>
      <c r="WYV6" s="18"/>
      <c r="WYW6" s="18"/>
      <c r="WYX6" s="18"/>
      <c r="WYY6" s="18"/>
      <c r="WYZ6" s="18"/>
      <c r="WZA6" s="18"/>
      <c r="WZB6" s="18"/>
      <c r="WZC6" s="18"/>
      <c r="WZD6" s="18"/>
      <c r="WZE6" s="18"/>
      <c r="WZF6" s="18"/>
      <c r="WZG6" s="18"/>
      <c r="WZH6" s="18"/>
      <c r="WZI6" s="18"/>
      <c r="WZJ6" s="18"/>
      <c r="WZK6" s="18"/>
      <c r="WZL6" s="18"/>
      <c r="WZM6" s="18"/>
      <c r="WZN6" s="18"/>
      <c r="WZO6" s="18"/>
      <c r="WZP6" s="18"/>
      <c r="WZQ6" s="18"/>
      <c r="WZR6" s="18"/>
      <c r="WZS6" s="18"/>
      <c r="WZT6" s="18"/>
      <c r="WZU6" s="18"/>
      <c r="WZV6" s="18"/>
      <c r="WZW6" s="18"/>
      <c r="WZX6" s="18"/>
      <c r="WZY6" s="18"/>
      <c r="WZZ6" s="18"/>
      <c r="XAA6" s="18"/>
      <c r="XAB6" s="18"/>
      <c r="XAC6" s="18"/>
      <c r="XAD6" s="18"/>
      <c r="XAE6" s="18"/>
      <c r="XAF6" s="18"/>
      <c r="XAG6" s="18"/>
      <c r="XAH6" s="18"/>
      <c r="XAI6" s="18"/>
      <c r="XAJ6" s="18"/>
      <c r="XAK6" s="18"/>
      <c r="XAL6" s="18"/>
      <c r="XAM6" s="18"/>
      <c r="XAN6" s="18"/>
      <c r="XAO6" s="18"/>
      <c r="XAP6" s="18"/>
      <c r="XAQ6" s="18"/>
      <c r="XAR6" s="18"/>
      <c r="XAS6" s="18"/>
      <c r="XAT6" s="18"/>
      <c r="XAU6" s="18"/>
      <c r="XAV6" s="18"/>
      <c r="XAW6" s="18"/>
      <c r="XAX6" s="18"/>
      <c r="XAY6" s="18"/>
      <c r="XAZ6" s="18"/>
      <c r="XBA6" s="18"/>
      <c r="XBB6" s="18"/>
      <c r="XBC6" s="18"/>
      <c r="XBD6" s="18"/>
      <c r="XBE6" s="18"/>
      <c r="XBF6" s="18"/>
      <c r="XBG6" s="18"/>
      <c r="XBH6" s="18"/>
      <c r="XBI6" s="18"/>
      <c r="XBJ6" s="18"/>
      <c r="XBK6" s="18"/>
      <c r="XBL6" s="18"/>
      <c r="XBM6" s="18"/>
      <c r="XBN6" s="18"/>
      <c r="XBO6" s="18"/>
      <c r="XBP6" s="18"/>
      <c r="XBQ6" s="18"/>
      <c r="XBR6" s="18"/>
      <c r="XBS6" s="18"/>
      <c r="XBT6" s="18"/>
      <c r="XBU6" s="18"/>
      <c r="XBV6" s="18"/>
      <c r="XBW6" s="18"/>
      <c r="XBX6" s="18"/>
      <c r="XBY6" s="18"/>
      <c r="XBZ6" s="18"/>
      <c r="XCA6" s="18"/>
      <c r="XCB6" s="18"/>
      <c r="XCC6" s="18"/>
      <c r="XCD6" s="18"/>
      <c r="XCE6" s="18"/>
      <c r="XCF6" s="18"/>
      <c r="XCG6" s="18"/>
      <c r="XCH6" s="18"/>
      <c r="XCI6" s="18"/>
      <c r="XCJ6" s="18"/>
      <c r="XCK6" s="18"/>
      <c r="XCL6" s="18"/>
      <c r="XCM6" s="18"/>
      <c r="XCN6" s="18"/>
      <c r="XCO6" s="18"/>
      <c r="XCP6" s="18"/>
      <c r="XCQ6" s="18"/>
      <c r="XCR6" s="18"/>
      <c r="XCS6" s="18"/>
      <c r="XCT6" s="18"/>
      <c r="XCU6" s="18"/>
      <c r="XCV6" s="18"/>
      <c r="XCW6" s="18"/>
      <c r="XCX6" s="18"/>
      <c r="XCY6" s="18"/>
      <c r="XCZ6" s="18"/>
      <c r="XDA6" s="18"/>
      <c r="XDB6" s="18"/>
      <c r="XDC6" s="18"/>
      <c r="XDD6" s="18"/>
      <c r="XDE6" s="18"/>
      <c r="XDF6" s="18"/>
      <c r="XDG6" s="18"/>
      <c r="XDH6" s="18"/>
      <c r="XDI6" s="18"/>
      <c r="XDJ6" s="18"/>
      <c r="XDK6" s="18"/>
      <c r="XDL6" s="18"/>
      <c r="XDM6" s="18"/>
      <c r="XDN6" s="18"/>
      <c r="XDO6" s="18"/>
      <c r="XDP6" s="18"/>
      <c r="XDQ6" s="18"/>
      <c r="XDR6" s="18"/>
      <c r="XDS6" s="18"/>
      <c r="XDT6" s="18"/>
      <c r="XDU6" s="18"/>
      <c r="XDV6" s="18"/>
      <c r="XDW6" s="18"/>
      <c r="XDX6" s="18"/>
      <c r="XDY6" s="18"/>
      <c r="XDZ6" s="18"/>
      <c r="XEA6" s="18"/>
      <c r="XEB6" s="18"/>
      <c r="XEC6" s="18"/>
      <c r="XED6" s="18"/>
      <c r="XEE6" s="18"/>
      <c r="XEF6" s="18"/>
      <c r="XEG6" s="18"/>
      <c r="XEH6" s="18"/>
      <c r="XEI6" s="18"/>
      <c r="XEJ6" s="18"/>
      <c r="XEK6" s="18"/>
      <c r="XEL6" s="18"/>
      <c r="XEM6" s="18"/>
      <c r="XEN6" s="18"/>
      <c r="XEO6" s="18"/>
      <c r="XEP6" s="18"/>
      <c r="XEQ6" s="18"/>
      <c r="XER6" s="18"/>
      <c r="XES6" s="18"/>
      <c r="XET6" s="18"/>
      <c r="XEU6" s="18"/>
      <c r="XEV6" s="18"/>
      <c r="XEW6" s="18"/>
      <c r="XEX6" s="18"/>
      <c r="XEY6" s="18"/>
      <c r="XEZ6" s="18"/>
      <c r="XFA6" s="18"/>
      <c r="XFB6" s="18"/>
      <c r="XFC6" s="18"/>
    </row>
    <row r="7" spans="1:16383" ht="27.75" hidden="1" customHeight="1" x14ac:dyDescent="0.3">
      <c r="A7" s="16"/>
      <c r="B7" s="16"/>
      <c r="C7" s="4"/>
      <c r="D7" s="5" t="s">
        <v>4</v>
      </c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5"/>
      <c r="BN7" s="145"/>
      <c r="BO7" s="145"/>
      <c r="BP7" s="145"/>
      <c r="BQ7" s="145"/>
      <c r="BR7" s="145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8"/>
      <c r="XEC7" s="18"/>
      <c r="XED7" s="18"/>
      <c r="XEE7" s="18"/>
      <c r="XEF7" s="18"/>
      <c r="XEG7" s="18"/>
      <c r="XEH7" s="18"/>
      <c r="XEI7" s="18"/>
      <c r="XEJ7" s="18"/>
      <c r="XEK7" s="18"/>
      <c r="XEL7" s="18"/>
      <c r="XEM7" s="18"/>
      <c r="XEN7" s="18"/>
      <c r="XEO7" s="18"/>
      <c r="XEP7" s="18"/>
      <c r="XEQ7" s="18"/>
      <c r="XER7" s="18"/>
      <c r="XES7" s="18"/>
      <c r="XET7" s="18"/>
      <c r="XEU7" s="18"/>
      <c r="XEV7" s="18"/>
      <c r="XEW7" s="18"/>
      <c r="XEX7" s="18"/>
      <c r="XEY7" s="18"/>
      <c r="XEZ7" s="18"/>
      <c r="XFA7" s="18"/>
      <c r="XFB7" s="18"/>
      <c r="XFC7" s="18"/>
    </row>
    <row r="8" spans="1:16383" ht="27.75" customHeight="1" x14ac:dyDescent="0.3">
      <c r="A8" s="16"/>
      <c r="B8" s="16"/>
      <c r="C8" s="6" t="s">
        <v>147</v>
      </c>
      <c r="D8" s="6"/>
      <c r="E8" s="312"/>
      <c r="F8" s="1"/>
      <c r="G8" s="3"/>
      <c r="H8" s="16"/>
      <c r="I8" s="16"/>
      <c r="L8" s="16"/>
      <c r="M8" s="16"/>
      <c r="N8" s="16"/>
      <c r="O8" s="16"/>
      <c r="P8" s="16"/>
      <c r="Q8" s="16"/>
      <c r="R8" s="16"/>
      <c r="S8" s="16"/>
      <c r="T8" s="16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145"/>
      <c r="BL8" s="145"/>
      <c r="BM8" s="145"/>
      <c r="BN8" s="145"/>
      <c r="BO8" s="145"/>
      <c r="BP8" s="145"/>
      <c r="BQ8" s="145"/>
      <c r="BR8" s="145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18"/>
      <c r="XEJ8" s="18"/>
      <c r="XEK8" s="18"/>
      <c r="XEL8" s="18"/>
      <c r="XEM8" s="18"/>
      <c r="XEN8" s="18"/>
      <c r="XEO8" s="18"/>
      <c r="XEP8" s="18"/>
      <c r="XEQ8" s="18"/>
      <c r="XER8" s="18"/>
      <c r="XES8" s="18"/>
      <c r="XET8" s="18"/>
      <c r="XEU8" s="18"/>
      <c r="XEV8" s="18"/>
      <c r="XEW8" s="18"/>
      <c r="XEX8" s="18"/>
      <c r="XEY8" s="18"/>
      <c r="XEZ8" s="18"/>
      <c r="XFA8" s="18"/>
      <c r="XFB8" s="18"/>
      <c r="XFC8" s="18"/>
    </row>
    <row r="9" spans="1:16383" ht="27.75" customHeight="1" x14ac:dyDescent="0.3">
      <c r="A9" s="16"/>
      <c r="B9" s="16"/>
      <c r="C9" s="6" t="s">
        <v>148</v>
      </c>
      <c r="D9" s="6"/>
      <c r="E9" s="312"/>
      <c r="F9" s="1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  <c r="BJ9" s="145"/>
      <c r="BK9" s="145"/>
      <c r="BL9" s="145"/>
      <c r="BM9" s="145"/>
      <c r="BN9" s="145"/>
      <c r="BO9" s="145"/>
      <c r="BP9" s="145"/>
      <c r="BQ9" s="145"/>
      <c r="BR9" s="145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8"/>
      <c r="XAM9" s="18"/>
      <c r="XAN9" s="18"/>
      <c r="XAO9" s="18"/>
      <c r="XAP9" s="18"/>
      <c r="XAQ9" s="18"/>
      <c r="XAR9" s="18"/>
      <c r="XAS9" s="18"/>
      <c r="XAT9" s="18"/>
      <c r="XAU9" s="18"/>
      <c r="XAV9" s="18"/>
      <c r="XAW9" s="18"/>
      <c r="XAX9" s="18"/>
      <c r="XAY9" s="18"/>
      <c r="XAZ9" s="18"/>
      <c r="XBA9" s="18"/>
      <c r="XBB9" s="18"/>
      <c r="XBC9" s="18"/>
      <c r="XBD9" s="18"/>
      <c r="XBE9" s="18"/>
      <c r="XBF9" s="18"/>
      <c r="XBG9" s="18"/>
      <c r="XBH9" s="18"/>
      <c r="XBI9" s="18"/>
      <c r="XBJ9" s="18"/>
      <c r="XBK9" s="18"/>
      <c r="XBL9" s="18"/>
      <c r="XBM9" s="18"/>
      <c r="XBN9" s="18"/>
      <c r="XBO9" s="18"/>
      <c r="XBP9" s="18"/>
      <c r="XBQ9" s="18"/>
      <c r="XBR9" s="18"/>
      <c r="XBS9" s="18"/>
      <c r="XBT9" s="18"/>
      <c r="XBU9" s="18"/>
      <c r="XBV9" s="18"/>
      <c r="XBW9" s="18"/>
      <c r="XBX9" s="18"/>
      <c r="XBY9" s="18"/>
      <c r="XBZ9" s="18"/>
      <c r="XCA9" s="18"/>
      <c r="XCB9" s="18"/>
      <c r="XCC9" s="18"/>
      <c r="XCD9" s="18"/>
      <c r="XCE9" s="18"/>
      <c r="XCF9" s="18"/>
      <c r="XCG9" s="18"/>
      <c r="XCH9" s="18"/>
      <c r="XCI9" s="18"/>
      <c r="XCJ9" s="18"/>
      <c r="XCK9" s="18"/>
      <c r="XCL9" s="18"/>
      <c r="XCM9" s="18"/>
      <c r="XCN9" s="18"/>
      <c r="XCO9" s="18"/>
      <c r="XCP9" s="18"/>
      <c r="XCQ9" s="18"/>
      <c r="XCR9" s="18"/>
      <c r="XCS9" s="18"/>
      <c r="XCT9" s="18"/>
      <c r="XCU9" s="18"/>
      <c r="XCV9" s="18"/>
      <c r="XCW9" s="18"/>
      <c r="XCX9" s="18"/>
      <c r="XCY9" s="18"/>
      <c r="XCZ9" s="18"/>
      <c r="XDA9" s="18"/>
      <c r="XDB9" s="18"/>
      <c r="XDC9" s="18"/>
      <c r="XDD9" s="18"/>
      <c r="XDE9" s="18"/>
      <c r="XDF9" s="18"/>
      <c r="XDG9" s="18"/>
      <c r="XDH9" s="18"/>
      <c r="XDI9" s="18"/>
      <c r="XDJ9" s="18"/>
      <c r="XDK9" s="18"/>
      <c r="XDL9" s="18"/>
      <c r="XDM9" s="18"/>
      <c r="XDN9" s="18"/>
      <c r="XDO9" s="18"/>
      <c r="XDP9" s="18"/>
      <c r="XDQ9" s="18"/>
      <c r="XDR9" s="18"/>
      <c r="XDS9" s="18"/>
      <c r="XDT9" s="18"/>
      <c r="XDU9" s="18"/>
      <c r="XDV9" s="18"/>
      <c r="XDW9" s="18"/>
      <c r="XDX9" s="18"/>
      <c r="XDY9" s="18"/>
      <c r="XDZ9" s="18"/>
      <c r="XEA9" s="18"/>
      <c r="XEB9" s="18"/>
      <c r="XEC9" s="18"/>
      <c r="XED9" s="18"/>
      <c r="XEE9" s="18"/>
      <c r="XEF9" s="18"/>
      <c r="XEG9" s="18"/>
      <c r="XEH9" s="18"/>
      <c r="XEI9" s="18"/>
      <c r="XEJ9" s="18"/>
      <c r="XEK9" s="18"/>
      <c r="XEL9" s="18"/>
      <c r="XEM9" s="18"/>
      <c r="XEN9" s="18"/>
      <c r="XEO9" s="18"/>
      <c r="XEP9" s="18"/>
      <c r="XEQ9" s="18"/>
      <c r="XER9" s="18"/>
      <c r="XES9" s="18"/>
      <c r="XET9" s="18"/>
      <c r="XEU9" s="18"/>
      <c r="XEV9" s="18"/>
      <c r="XEW9" s="18"/>
      <c r="XEX9" s="18"/>
      <c r="XEY9" s="18"/>
      <c r="XEZ9" s="18"/>
      <c r="XFA9" s="18"/>
      <c r="XFB9" s="18"/>
      <c r="XFC9" s="18"/>
    </row>
    <row r="10" spans="1:16383" ht="21.75" hidden="1" customHeight="1" x14ac:dyDescent="0.3">
      <c r="A10" s="16"/>
      <c r="B10" s="16"/>
      <c r="C10" s="6" t="s">
        <v>5</v>
      </c>
      <c r="D10" s="6"/>
      <c r="E10" s="312"/>
      <c r="F10" s="1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  <c r="AU10" s="145"/>
      <c r="AV10" s="145"/>
      <c r="AW10" s="145"/>
      <c r="AX10" s="145"/>
      <c r="AY10" s="145"/>
      <c r="AZ10" s="145"/>
      <c r="BA10" s="145"/>
      <c r="BB10" s="145"/>
      <c r="BC10" s="145"/>
      <c r="BD10" s="145"/>
      <c r="BE10" s="145"/>
      <c r="BF10" s="145"/>
      <c r="BG10" s="145"/>
      <c r="BH10" s="145"/>
      <c r="BI10" s="145"/>
      <c r="BJ10" s="145"/>
      <c r="BK10" s="145"/>
      <c r="BL10" s="145"/>
      <c r="BM10" s="145"/>
      <c r="BN10" s="145"/>
      <c r="BO10" s="145"/>
      <c r="BP10" s="145"/>
      <c r="BQ10" s="145"/>
      <c r="BR10" s="145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8"/>
      <c r="XEC10" s="18"/>
      <c r="XED10" s="18"/>
      <c r="XEE10" s="18"/>
      <c r="XEF10" s="18"/>
      <c r="XEG10" s="18"/>
      <c r="XEH10" s="18"/>
      <c r="XEI10" s="18"/>
      <c r="XEJ10" s="18"/>
      <c r="XEK10" s="18"/>
      <c r="XEL10" s="18"/>
      <c r="XEM10" s="18"/>
      <c r="XEN10" s="18"/>
      <c r="XEO10" s="18"/>
      <c r="XEP10" s="18"/>
      <c r="XEQ10" s="18"/>
      <c r="XER10" s="18"/>
      <c r="XES10" s="18"/>
      <c r="XET10" s="18"/>
      <c r="XEU10" s="18"/>
      <c r="XEV10" s="18"/>
      <c r="XEW10" s="18"/>
      <c r="XEX10" s="18"/>
      <c r="XEY10" s="18"/>
      <c r="XEZ10" s="18"/>
      <c r="XFA10" s="18"/>
      <c r="XFB10" s="18"/>
      <c r="XFC10" s="18"/>
    </row>
    <row r="11" spans="1:16383" ht="21.75" hidden="1" customHeight="1" x14ac:dyDescent="0.3">
      <c r="A11" s="16"/>
      <c r="B11" s="16"/>
      <c r="C11" s="23"/>
      <c r="D11" s="23"/>
      <c r="E11" s="1"/>
      <c r="F11" s="1" t="s">
        <v>6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  <c r="BM11" s="145"/>
      <c r="BN11" s="145"/>
      <c r="BO11" s="145"/>
      <c r="BP11" s="145"/>
      <c r="BQ11" s="145"/>
      <c r="BR11" s="145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8"/>
      <c r="XAM11" s="18"/>
      <c r="XAN11" s="18"/>
      <c r="XAO11" s="18"/>
      <c r="XAP11" s="18"/>
      <c r="XAQ11" s="18"/>
      <c r="XAR11" s="18"/>
      <c r="XAS11" s="18"/>
      <c r="XAT11" s="18"/>
      <c r="XAU11" s="18"/>
      <c r="XAV11" s="18"/>
      <c r="XAW11" s="18"/>
      <c r="XAX11" s="18"/>
      <c r="XAY11" s="18"/>
      <c r="XAZ11" s="18"/>
      <c r="XBA11" s="18"/>
      <c r="XBB11" s="18"/>
      <c r="XBC11" s="18"/>
      <c r="XBD11" s="18"/>
      <c r="XBE11" s="18"/>
      <c r="XBF11" s="18"/>
      <c r="XBG11" s="18"/>
      <c r="XBH11" s="18"/>
      <c r="XBI11" s="18"/>
      <c r="XBJ11" s="18"/>
      <c r="XBK11" s="18"/>
      <c r="XBL11" s="18"/>
      <c r="XBM11" s="18"/>
      <c r="XBN11" s="18"/>
      <c r="XBO11" s="18"/>
      <c r="XBP11" s="18"/>
      <c r="XBQ11" s="18"/>
      <c r="XBR11" s="18"/>
      <c r="XBS11" s="18"/>
      <c r="XBT11" s="18"/>
      <c r="XBU11" s="18"/>
      <c r="XBV11" s="18"/>
      <c r="XBW11" s="18"/>
      <c r="XBX11" s="18"/>
      <c r="XBY11" s="18"/>
      <c r="XBZ11" s="18"/>
      <c r="XCA11" s="18"/>
      <c r="XCB11" s="18"/>
      <c r="XCC11" s="18"/>
      <c r="XCD11" s="18"/>
      <c r="XCE11" s="18"/>
      <c r="XCF11" s="18"/>
      <c r="XCG11" s="18"/>
      <c r="XCH11" s="18"/>
      <c r="XCI11" s="18"/>
      <c r="XCJ11" s="18"/>
      <c r="XCK11" s="18"/>
      <c r="XCL11" s="18"/>
      <c r="XCM11" s="18"/>
      <c r="XCN11" s="18"/>
      <c r="XCO11" s="18"/>
      <c r="XCP11" s="18"/>
      <c r="XCQ11" s="18"/>
      <c r="XCR11" s="18"/>
      <c r="XCS11" s="18"/>
      <c r="XCT11" s="18"/>
      <c r="XCU11" s="18"/>
      <c r="XCV11" s="18"/>
      <c r="XCW11" s="18"/>
      <c r="XCX11" s="18"/>
      <c r="XCY11" s="18"/>
      <c r="XCZ11" s="18"/>
      <c r="XDA11" s="18"/>
      <c r="XDB11" s="18"/>
      <c r="XDC11" s="18"/>
      <c r="XDD11" s="18"/>
      <c r="XDE11" s="18"/>
      <c r="XDF11" s="18"/>
      <c r="XDG11" s="18"/>
      <c r="XDH11" s="18"/>
      <c r="XDI11" s="18"/>
      <c r="XDJ11" s="18"/>
      <c r="XDK11" s="18"/>
      <c r="XDL11" s="18"/>
      <c r="XDM11" s="18"/>
      <c r="XDN11" s="18"/>
      <c r="XDO11" s="18"/>
      <c r="XDP11" s="18"/>
      <c r="XDQ11" s="18"/>
      <c r="XDR11" s="18"/>
      <c r="XDS11" s="18"/>
      <c r="XDT11" s="18"/>
      <c r="XDU11" s="18"/>
      <c r="XDV11" s="18"/>
      <c r="XDW11" s="18"/>
      <c r="XDX11" s="18"/>
      <c r="XDY11" s="18"/>
      <c r="XDZ11" s="18"/>
      <c r="XEA11" s="18"/>
      <c r="XEB11" s="18"/>
      <c r="XEC11" s="18"/>
      <c r="XED11" s="18"/>
      <c r="XEE11" s="18"/>
      <c r="XEF11" s="18"/>
      <c r="XEG11" s="18"/>
      <c r="XEH11" s="18"/>
      <c r="XEI11" s="18"/>
      <c r="XEJ11" s="18"/>
      <c r="XEK11" s="18"/>
      <c r="XEL11" s="18"/>
      <c r="XEM11" s="18"/>
      <c r="XEN11" s="18"/>
      <c r="XEO11" s="18"/>
      <c r="XEP11" s="18"/>
      <c r="XEQ11" s="18"/>
      <c r="XER11" s="18"/>
      <c r="XES11" s="18"/>
      <c r="XET11" s="18"/>
      <c r="XEU11" s="18"/>
      <c r="XEV11" s="18"/>
      <c r="XEW11" s="18"/>
      <c r="XEX11" s="18"/>
      <c r="XEY11" s="18"/>
      <c r="XEZ11" s="18"/>
      <c r="XFA11" s="18"/>
      <c r="XFB11" s="18"/>
      <c r="XFC11" s="18"/>
    </row>
    <row r="12" spans="1:16383" ht="15" customHeight="1" thickBot="1" x14ac:dyDescent="0.35">
      <c r="A12" s="24"/>
      <c r="B12" s="16"/>
      <c r="C12" s="16"/>
      <c r="D12" s="16"/>
      <c r="E12" s="17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5"/>
      <c r="BB12" s="145"/>
      <c r="BC12" s="145"/>
      <c r="BD12" s="145"/>
      <c r="BE12" s="145"/>
      <c r="BF12" s="145"/>
      <c r="BG12" s="145"/>
      <c r="BH12" s="145"/>
      <c r="BI12" s="145"/>
      <c r="BJ12" s="145"/>
      <c r="BK12" s="145"/>
      <c r="BL12" s="145"/>
      <c r="BM12" s="145"/>
      <c r="BN12" s="145"/>
      <c r="BO12" s="145"/>
      <c r="BP12" s="145"/>
      <c r="BQ12" s="145"/>
      <c r="BR12" s="145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  <c r="WXN12" s="18"/>
      <c r="WXO12" s="18"/>
      <c r="WXP12" s="18"/>
      <c r="WXQ12" s="18"/>
      <c r="WXR12" s="18"/>
      <c r="WXS12" s="18"/>
      <c r="WXT12" s="18"/>
      <c r="WXU12" s="18"/>
      <c r="WXV12" s="18"/>
      <c r="WXW12" s="18"/>
      <c r="WXX12" s="18"/>
      <c r="WXY12" s="18"/>
      <c r="WXZ12" s="18"/>
      <c r="WYA12" s="18"/>
      <c r="WYB12" s="18"/>
      <c r="WYC12" s="18"/>
      <c r="WYD12" s="18"/>
      <c r="WYE12" s="18"/>
      <c r="WYF12" s="18"/>
      <c r="WYG12" s="18"/>
      <c r="WYH12" s="18"/>
      <c r="WYI12" s="18"/>
      <c r="WYJ12" s="18"/>
      <c r="WYK12" s="18"/>
      <c r="WYL12" s="18"/>
      <c r="WYM12" s="18"/>
      <c r="WYN12" s="18"/>
      <c r="WYO12" s="18"/>
      <c r="WYP12" s="18"/>
      <c r="WYQ12" s="18"/>
      <c r="WYR12" s="18"/>
      <c r="WYS12" s="18"/>
      <c r="WYT12" s="18"/>
      <c r="WYU12" s="18"/>
      <c r="WYV12" s="18"/>
      <c r="WYW12" s="18"/>
      <c r="WYX12" s="18"/>
      <c r="WYY12" s="18"/>
      <c r="WYZ12" s="18"/>
      <c r="WZA12" s="18"/>
      <c r="WZB12" s="18"/>
      <c r="WZC12" s="18"/>
      <c r="WZD12" s="18"/>
      <c r="WZE12" s="18"/>
      <c r="WZF12" s="18"/>
      <c r="WZG12" s="18"/>
      <c r="WZH12" s="18"/>
      <c r="WZI12" s="18"/>
      <c r="WZJ12" s="18"/>
      <c r="WZK12" s="18"/>
      <c r="WZL12" s="18"/>
      <c r="WZM12" s="18"/>
      <c r="WZN12" s="18"/>
      <c r="WZO12" s="18"/>
      <c r="WZP12" s="18"/>
      <c r="WZQ12" s="18"/>
      <c r="WZR12" s="18"/>
      <c r="WZS12" s="18"/>
      <c r="WZT12" s="18"/>
      <c r="WZU12" s="18"/>
      <c r="WZV12" s="18"/>
      <c r="WZW12" s="18"/>
      <c r="WZX12" s="18"/>
      <c r="WZY12" s="18"/>
      <c r="WZZ12" s="18"/>
      <c r="XAA12" s="18"/>
      <c r="XAB12" s="18"/>
      <c r="XAC12" s="18"/>
      <c r="XAD12" s="18"/>
      <c r="XAE12" s="18"/>
      <c r="XAF12" s="18"/>
      <c r="XAG12" s="18"/>
      <c r="XAH12" s="18"/>
      <c r="XAI12" s="18"/>
      <c r="XAJ12" s="18"/>
      <c r="XAK12" s="18"/>
      <c r="XAL12" s="18"/>
      <c r="XAM12" s="18"/>
      <c r="XAN12" s="18"/>
      <c r="XAO12" s="18"/>
      <c r="XAP12" s="18"/>
      <c r="XAQ12" s="18"/>
      <c r="XAR12" s="18"/>
      <c r="XAS12" s="18"/>
      <c r="XAT12" s="18"/>
      <c r="XAU12" s="18"/>
      <c r="XAV12" s="18"/>
      <c r="XAW12" s="18"/>
      <c r="XAX12" s="18"/>
      <c r="XAY12" s="18"/>
      <c r="XAZ12" s="18"/>
      <c r="XBA12" s="18"/>
      <c r="XBB12" s="18"/>
      <c r="XBC12" s="18"/>
      <c r="XBD12" s="18"/>
      <c r="XBE12" s="18"/>
      <c r="XBF12" s="18"/>
      <c r="XBG12" s="18"/>
      <c r="XBH12" s="18"/>
      <c r="XBI12" s="18"/>
      <c r="XBJ12" s="18"/>
      <c r="XBK12" s="18"/>
      <c r="XBL12" s="18"/>
      <c r="XBM12" s="18"/>
      <c r="XBN12" s="18"/>
      <c r="XBO12" s="18"/>
      <c r="XBP12" s="18"/>
      <c r="XBQ12" s="18"/>
      <c r="XBR12" s="18"/>
      <c r="XBS12" s="18"/>
      <c r="XBT12" s="18"/>
      <c r="XBU12" s="18"/>
      <c r="XBV12" s="18"/>
      <c r="XBW12" s="18"/>
      <c r="XBX12" s="18"/>
      <c r="XBY12" s="18"/>
      <c r="XBZ12" s="18"/>
      <c r="XCA12" s="18"/>
      <c r="XCB12" s="18"/>
      <c r="XCC12" s="18"/>
      <c r="XCD12" s="18"/>
      <c r="XCE12" s="18"/>
      <c r="XCF12" s="18"/>
      <c r="XCG12" s="18"/>
      <c r="XCH12" s="18"/>
      <c r="XCI12" s="18"/>
      <c r="XCJ12" s="18"/>
      <c r="XCK12" s="18"/>
      <c r="XCL12" s="18"/>
      <c r="XCM12" s="18"/>
      <c r="XCN12" s="18"/>
      <c r="XCO12" s="18"/>
      <c r="XCP12" s="18"/>
      <c r="XCQ12" s="18"/>
      <c r="XCR12" s="18"/>
      <c r="XCS12" s="18"/>
      <c r="XCT12" s="18"/>
      <c r="XCU12" s="18"/>
      <c r="XCV12" s="18"/>
      <c r="XCW12" s="18"/>
      <c r="XCX12" s="18"/>
      <c r="XCY12" s="18"/>
      <c r="XCZ12" s="18"/>
      <c r="XDA12" s="18"/>
      <c r="XDB12" s="18"/>
      <c r="XDC12" s="18"/>
      <c r="XDD12" s="18"/>
      <c r="XDE12" s="18"/>
      <c r="XDF12" s="18"/>
      <c r="XDG12" s="18"/>
      <c r="XDH12" s="18"/>
      <c r="XDI12" s="18"/>
      <c r="XDJ12" s="18"/>
      <c r="XDK12" s="18"/>
      <c r="XDL12" s="18"/>
      <c r="XDM12" s="18"/>
      <c r="XDN12" s="18"/>
      <c r="XDO12" s="18"/>
      <c r="XDP12" s="18"/>
      <c r="XDQ12" s="18"/>
      <c r="XDR12" s="18"/>
      <c r="XDS12" s="18"/>
      <c r="XDT12" s="18"/>
      <c r="XDU12" s="18"/>
      <c r="XDV12" s="18"/>
      <c r="XDW12" s="18"/>
      <c r="XDX12" s="18"/>
      <c r="XDY12" s="18"/>
      <c r="XDZ12" s="18"/>
      <c r="XEA12" s="18"/>
      <c r="XEB12" s="18"/>
      <c r="XEC12" s="18"/>
      <c r="XED12" s="18"/>
      <c r="XEE12" s="18"/>
      <c r="XEF12" s="18"/>
      <c r="XEG12" s="18"/>
      <c r="XEH12" s="18"/>
      <c r="XEI12" s="18"/>
      <c r="XEJ12" s="18"/>
      <c r="XEK12" s="18"/>
      <c r="XEL12" s="18"/>
      <c r="XEM12" s="18"/>
      <c r="XEN12" s="18"/>
      <c r="XEO12" s="18"/>
      <c r="XEP12" s="18"/>
      <c r="XEQ12" s="18"/>
      <c r="XER12" s="18"/>
      <c r="XES12" s="18"/>
      <c r="XET12" s="18"/>
      <c r="XEU12" s="18"/>
      <c r="XEV12" s="18"/>
      <c r="XEW12" s="18"/>
      <c r="XEX12" s="18"/>
      <c r="XEY12" s="18"/>
      <c r="XEZ12" s="18"/>
      <c r="XFA12" s="18"/>
      <c r="XFB12" s="18"/>
      <c r="XFC12" s="18"/>
    </row>
    <row r="13" spans="1:16383" ht="69" customHeight="1" thickBot="1" x14ac:dyDescent="0.35">
      <c r="A13" s="24"/>
      <c r="B13" s="16"/>
      <c r="C13" s="16"/>
      <c r="D13" s="25" t="s">
        <v>7</v>
      </c>
      <c r="E13" s="26" t="s">
        <v>8</v>
      </c>
      <c r="F13" s="27" t="s">
        <v>9</v>
      </c>
      <c r="G13" s="25" t="s">
        <v>10</v>
      </c>
      <c r="H13" s="25" t="s">
        <v>181</v>
      </c>
      <c r="I13" s="25" t="s">
        <v>182</v>
      </c>
      <c r="J13" s="27" t="s">
        <v>183</v>
      </c>
      <c r="K13" s="25" t="s">
        <v>14</v>
      </c>
      <c r="L13" s="25" t="s">
        <v>15</v>
      </c>
      <c r="M13" s="25" t="s">
        <v>16</v>
      </c>
      <c r="N13" s="25" t="s">
        <v>17</v>
      </c>
      <c r="O13" s="28" t="s">
        <v>18</v>
      </c>
      <c r="P13" s="28" t="s">
        <v>19</v>
      </c>
      <c r="Q13" s="29" t="s">
        <v>20</v>
      </c>
      <c r="R13" s="25" t="s">
        <v>21</v>
      </c>
      <c r="S13" s="25" t="s">
        <v>22</v>
      </c>
      <c r="T13" s="25" t="s">
        <v>23</v>
      </c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8"/>
      <c r="XEC13" s="18"/>
      <c r="XED13" s="18"/>
      <c r="XEE13" s="18"/>
      <c r="XEF13" s="18"/>
      <c r="XEG13" s="18"/>
      <c r="XEH13" s="18"/>
      <c r="XEI13" s="18"/>
      <c r="XEJ13" s="18"/>
      <c r="XEK13" s="18"/>
      <c r="XEL13" s="18"/>
      <c r="XEM13" s="18"/>
      <c r="XEN13" s="18"/>
      <c r="XEO13" s="18"/>
      <c r="XEP13" s="18"/>
      <c r="XEQ13" s="18"/>
      <c r="XER13" s="18"/>
      <c r="XES13" s="18"/>
      <c r="XET13" s="18"/>
      <c r="XEU13" s="18"/>
      <c r="XEV13" s="18"/>
      <c r="XEW13" s="18"/>
      <c r="XEX13" s="18"/>
      <c r="XEY13" s="18"/>
      <c r="XEZ13" s="18"/>
      <c r="XFA13" s="18"/>
      <c r="XFB13" s="18"/>
      <c r="XFC13" s="18"/>
    </row>
    <row r="14" spans="1:16383" s="16" customFormat="1" ht="30" customHeight="1" thickBot="1" x14ac:dyDescent="0.35">
      <c r="A14" s="24"/>
      <c r="B14" s="313"/>
      <c r="C14" s="31" t="s">
        <v>24</v>
      </c>
      <c r="D14" s="32"/>
      <c r="E14" s="33" t="s">
        <v>29</v>
      </c>
      <c r="F14" s="34" t="s">
        <v>29</v>
      </c>
      <c r="G14" s="35" t="s">
        <v>26</v>
      </c>
      <c r="H14" s="35" t="s">
        <v>26</v>
      </c>
      <c r="I14" s="35" t="s">
        <v>26</v>
      </c>
      <c r="J14" s="36" t="s">
        <v>26</v>
      </c>
      <c r="K14" s="35" t="s">
        <v>26</v>
      </c>
      <c r="L14" s="35" t="s">
        <v>26</v>
      </c>
      <c r="M14" s="35" t="s">
        <v>26</v>
      </c>
      <c r="N14" s="35" t="s">
        <v>26</v>
      </c>
      <c r="O14" s="35" t="s">
        <v>26</v>
      </c>
      <c r="P14" s="35" t="s">
        <v>26</v>
      </c>
      <c r="Q14" s="35" t="s">
        <v>26</v>
      </c>
      <c r="R14" s="35" t="s">
        <v>26</v>
      </c>
      <c r="S14" s="35" t="s">
        <v>29</v>
      </c>
      <c r="T14" s="35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</row>
    <row r="15" spans="1:16383" s="16" customFormat="1" ht="21" thickBot="1" x14ac:dyDescent="0.35">
      <c r="A15" s="37"/>
      <c r="B15" s="38">
        <v>1</v>
      </c>
      <c r="C15" s="25" t="s">
        <v>30</v>
      </c>
      <c r="D15" s="39" t="s">
        <v>31</v>
      </c>
      <c r="E15" s="40">
        <f>+G15*12</f>
        <v>2351246436</v>
      </c>
      <c r="F15" s="41">
        <f>SUM(G15:R15)</f>
        <v>1371560421</v>
      </c>
      <c r="G15" s="42">
        <v>195937203</v>
      </c>
      <c r="H15" s="42">
        <v>195937203</v>
      </c>
      <c r="I15" s="42">
        <v>195937203</v>
      </c>
      <c r="J15" s="43">
        <v>195937203</v>
      </c>
      <c r="K15" s="42">
        <v>195937203</v>
      </c>
      <c r="L15" s="42">
        <v>195937203</v>
      </c>
      <c r="M15" s="42">
        <v>195937203</v>
      </c>
      <c r="N15" s="42"/>
      <c r="O15" s="42"/>
      <c r="P15" s="42"/>
      <c r="Q15" s="42"/>
      <c r="R15" s="42"/>
      <c r="S15" s="44">
        <f t="shared" ref="S15:S80" si="0">SUM(G15:R15)</f>
        <v>1371560421</v>
      </c>
      <c r="T15" s="44">
        <f>+F15-S15</f>
        <v>0</v>
      </c>
      <c r="U15" s="146"/>
      <c r="V15" s="147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</row>
    <row r="16" spans="1:16383" s="16" customFormat="1" ht="21" thickBot="1" x14ac:dyDescent="0.35">
      <c r="A16" s="37"/>
      <c r="B16" s="38">
        <v>2</v>
      </c>
      <c r="C16" s="25" t="s">
        <v>32</v>
      </c>
      <c r="D16" s="39" t="s">
        <v>31</v>
      </c>
      <c r="E16" s="45"/>
      <c r="F16" s="41"/>
      <c r="G16" s="47"/>
      <c r="H16" s="47"/>
      <c r="I16" s="47"/>
      <c r="J16" s="48"/>
      <c r="K16" s="47"/>
      <c r="L16" s="47"/>
      <c r="M16" s="47"/>
      <c r="N16" s="47"/>
      <c r="O16" s="47"/>
      <c r="P16" s="47"/>
      <c r="Q16" s="47"/>
      <c r="R16" s="47"/>
      <c r="S16" s="49">
        <f t="shared" si="0"/>
        <v>0</v>
      </c>
      <c r="T16" s="44">
        <f t="shared" ref="T16:T81" si="1">+F16-S16</f>
        <v>0</v>
      </c>
      <c r="U16" s="146"/>
      <c r="V16" s="147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</row>
    <row r="17" spans="1:70" s="16" customFormat="1" ht="21" thickBot="1" x14ac:dyDescent="0.35">
      <c r="A17" s="37"/>
      <c r="B17" s="38">
        <v>3</v>
      </c>
      <c r="C17" s="25" t="s">
        <v>33</v>
      </c>
      <c r="D17" s="39" t="s">
        <v>31</v>
      </c>
      <c r="E17" s="50"/>
      <c r="F17" s="41"/>
      <c r="G17" s="47"/>
      <c r="H17" s="47"/>
      <c r="I17" s="47"/>
      <c r="J17" s="48"/>
      <c r="K17" s="47"/>
      <c r="L17" s="47"/>
      <c r="M17" s="47"/>
      <c r="N17" s="47"/>
      <c r="O17" s="47"/>
      <c r="P17" s="47"/>
      <c r="Q17" s="47"/>
      <c r="R17" s="47"/>
      <c r="S17" s="49">
        <f t="shared" si="0"/>
        <v>0</v>
      </c>
      <c r="T17" s="44">
        <f t="shared" si="1"/>
        <v>0</v>
      </c>
      <c r="U17" s="146"/>
      <c r="V17" s="147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</row>
    <row r="18" spans="1:70" s="16" customFormat="1" ht="21" thickBot="1" x14ac:dyDescent="0.35">
      <c r="A18" s="37"/>
      <c r="B18" s="38">
        <v>4</v>
      </c>
      <c r="C18" s="25" t="s">
        <v>34</v>
      </c>
      <c r="D18" s="39" t="s">
        <v>31</v>
      </c>
      <c r="E18" s="45"/>
      <c r="F18" s="41"/>
      <c r="G18" s="47"/>
      <c r="H18" s="47"/>
      <c r="I18" s="47"/>
      <c r="J18" s="48"/>
      <c r="K18" s="47"/>
      <c r="L18" s="47"/>
      <c r="M18" s="47"/>
      <c r="N18" s="47"/>
      <c r="O18" s="47"/>
      <c r="P18" s="47"/>
      <c r="Q18" s="47"/>
      <c r="R18" s="47"/>
      <c r="S18" s="49">
        <f t="shared" si="0"/>
        <v>0</v>
      </c>
      <c r="T18" s="44">
        <f t="shared" si="1"/>
        <v>0</v>
      </c>
      <c r="U18" s="146"/>
      <c r="V18" s="147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  <c r="BI18" s="146"/>
      <c r="BJ18" s="146"/>
      <c r="BK18" s="146"/>
      <c r="BL18" s="146"/>
      <c r="BM18" s="146"/>
      <c r="BN18" s="146"/>
      <c r="BO18" s="146"/>
      <c r="BP18" s="146"/>
      <c r="BQ18" s="146"/>
      <c r="BR18" s="146"/>
    </row>
    <row r="19" spans="1:70" s="16" customFormat="1" ht="21" thickBot="1" x14ac:dyDescent="0.35">
      <c r="A19" s="37"/>
      <c r="B19" s="38">
        <v>5</v>
      </c>
      <c r="C19" s="25" t="s">
        <v>179</v>
      </c>
      <c r="D19" s="39" t="s">
        <v>31</v>
      </c>
      <c r="E19" s="45">
        <f>G19*12</f>
        <v>9048276</v>
      </c>
      <c r="F19" s="41">
        <f>SUM(G19:R19)</f>
        <v>5278161</v>
      </c>
      <c r="G19" s="47">
        <f>754023</f>
        <v>754023</v>
      </c>
      <c r="H19" s="47">
        <v>754023</v>
      </c>
      <c r="I19" s="47">
        <v>754023</v>
      </c>
      <c r="J19" s="48">
        <v>754023</v>
      </c>
      <c r="K19" s="47">
        <v>754023</v>
      </c>
      <c r="L19" s="47">
        <v>754023</v>
      </c>
      <c r="M19" s="47">
        <v>754023</v>
      </c>
      <c r="N19" s="47"/>
      <c r="O19" s="47"/>
      <c r="P19" s="47"/>
      <c r="Q19" s="47"/>
      <c r="R19" s="47"/>
      <c r="S19" s="49">
        <f t="shared" si="0"/>
        <v>5278161</v>
      </c>
      <c r="T19" s="44">
        <f t="shared" si="1"/>
        <v>0</v>
      </c>
      <c r="U19" s="146"/>
      <c r="V19" s="147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</row>
    <row r="20" spans="1:70" s="16" customFormat="1" ht="21" thickBot="1" x14ac:dyDescent="0.35">
      <c r="A20" s="37"/>
      <c r="B20" s="38">
        <v>6</v>
      </c>
      <c r="C20" s="25" t="s">
        <v>204</v>
      </c>
      <c r="D20" s="39"/>
      <c r="E20" s="45"/>
      <c r="F20" s="41">
        <f>+G20</f>
        <v>1457050</v>
      </c>
      <c r="G20" s="47">
        <v>1457050</v>
      </c>
      <c r="H20" s="47"/>
      <c r="I20" s="47"/>
      <c r="J20" s="48"/>
      <c r="K20" s="47"/>
      <c r="L20" s="47"/>
      <c r="M20" s="47"/>
      <c r="N20" s="47"/>
      <c r="O20" s="47"/>
      <c r="P20" s="47"/>
      <c r="Q20" s="47"/>
      <c r="R20" s="47"/>
      <c r="S20" s="49">
        <f>SUM(G20:J20)</f>
        <v>1457050</v>
      </c>
      <c r="T20" s="44"/>
      <c r="U20" s="146"/>
      <c r="V20" s="147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</row>
    <row r="21" spans="1:70" s="16" customFormat="1" ht="21" thickBot="1" x14ac:dyDescent="0.35">
      <c r="A21" s="37"/>
      <c r="B21" s="38">
        <v>7</v>
      </c>
      <c r="C21" s="25" t="s">
        <v>36</v>
      </c>
      <c r="D21" s="39" t="s">
        <v>31</v>
      </c>
      <c r="E21" s="45"/>
      <c r="F21" s="41"/>
      <c r="G21" s="47"/>
      <c r="H21" s="47"/>
      <c r="I21" s="47"/>
      <c r="J21" s="48"/>
      <c r="K21" s="47"/>
      <c r="L21" s="47"/>
      <c r="M21" s="47"/>
      <c r="N21" s="47"/>
      <c r="O21" s="47"/>
      <c r="P21" s="47"/>
      <c r="Q21" s="47"/>
      <c r="R21" s="47"/>
      <c r="S21" s="49">
        <f t="shared" si="0"/>
        <v>0</v>
      </c>
      <c r="T21" s="44">
        <f t="shared" si="1"/>
        <v>0</v>
      </c>
      <c r="U21" s="146"/>
      <c r="V21" s="147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</row>
    <row r="22" spans="1:70" s="16" customFormat="1" ht="21" thickBot="1" x14ac:dyDescent="0.35">
      <c r="A22" s="37"/>
      <c r="B22" s="38">
        <v>8</v>
      </c>
      <c r="C22" s="25" t="s">
        <v>37</v>
      </c>
      <c r="D22" s="39" t="s">
        <v>31</v>
      </c>
      <c r="E22" s="45">
        <f>G22*12</f>
        <v>7494900</v>
      </c>
      <c r="F22" s="46">
        <f>SUM(G22:R22)</f>
        <v>4298343</v>
      </c>
      <c r="G22" s="47">
        <v>624575</v>
      </c>
      <c r="H22" s="47">
        <v>624576</v>
      </c>
      <c r="I22" s="47">
        <v>624576</v>
      </c>
      <c r="J22" s="48">
        <v>624576</v>
      </c>
      <c r="K22" s="47">
        <v>624576</v>
      </c>
      <c r="L22" s="47">
        <v>624576</v>
      </c>
      <c r="M22" s="47">
        <v>550888</v>
      </c>
      <c r="N22" s="47"/>
      <c r="O22" s="47"/>
      <c r="P22" s="47"/>
      <c r="Q22" s="47"/>
      <c r="R22" s="47"/>
      <c r="S22" s="49">
        <f t="shared" si="0"/>
        <v>4298343</v>
      </c>
      <c r="T22" s="44">
        <f t="shared" si="1"/>
        <v>0</v>
      </c>
      <c r="U22" s="146"/>
      <c r="V22" s="147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</row>
    <row r="23" spans="1:70" s="16" customFormat="1" ht="21" thickBot="1" x14ac:dyDescent="0.35">
      <c r="A23" s="37"/>
      <c r="B23" s="38">
        <v>9</v>
      </c>
      <c r="C23" s="25" t="s">
        <v>38</v>
      </c>
      <c r="D23" s="39" t="s">
        <v>31</v>
      </c>
      <c r="E23" s="45"/>
      <c r="F23" s="46"/>
      <c r="G23" s="47"/>
      <c r="H23" s="47"/>
      <c r="I23" s="47"/>
      <c r="J23" s="48"/>
      <c r="K23" s="47"/>
      <c r="L23" s="47"/>
      <c r="M23" s="47"/>
      <c r="N23" s="47"/>
      <c r="O23" s="47"/>
      <c r="P23" s="47"/>
      <c r="Q23" s="47"/>
      <c r="R23" s="47"/>
      <c r="S23" s="49">
        <f t="shared" si="0"/>
        <v>0</v>
      </c>
      <c r="T23" s="44">
        <f t="shared" si="1"/>
        <v>0</v>
      </c>
      <c r="U23" s="146"/>
      <c r="V23" s="147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</row>
    <row r="24" spans="1:70" s="16" customFormat="1" ht="21.75" customHeight="1" thickBot="1" x14ac:dyDescent="0.35">
      <c r="A24" s="37"/>
      <c r="B24" s="38">
        <v>10</v>
      </c>
      <c r="C24" s="25" t="s">
        <v>39</v>
      </c>
      <c r="D24" s="39" t="s">
        <v>31</v>
      </c>
      <c r="E24" s="45">
        <f>G24*12</f>
        <v>11187816</v>
      </c>
      <c r="F24" s="46">
        <f>SUM(G24:R24)</f>
        <v>6526226</v>
      </c>
      <c r="G24" s="47">
        <v>932318</v>
      </c>
      <c r="H24" s="47">
        <v>932318</v>
      </c>
      <c r="I24" s="47">
        <v>932318</v>
      </c>
      <c r="J24" s="48">
        <v>932318</v>
      </c>
      <c r="K24" s="47">
        <v>932318</v>
      </c>
      <c r="L24" s="47">
        <v>932318</v>
      </c>
      <c r="M24" s="47">
        <v>932318</v>
      </c>
      <c r="N24" s="47"/>
      <c r="O24" s="47"/>
      <c r="P24" s="47"/>
      <c r="Q24" s="47"/>
      <c r="R24" s="47"/>
      <c r="S24" s="49">
        <f t="shared" si="0"/>
        <v>6526226</v>
      </c>
      <c r="T24" s="44">
        <f t="shared" si="1"/>
        <v>0</v>
      </c>
      <c r="U24" s="146"/>
      <c r="V24" s="147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</row>
    <row r="25" spans="1:70" s="16" customFormat="1" ht="21" thickBot="1" x14ac:dyDescent="0.35">
      <c r="A25" s="37"/>
      <c r="B25" s="38">
        <v>11</v>
      </c>
      <c r="C25" s="25" t="s">
        <v>40</v>
      </c>
      <c r="D25" s="39"/>
      <c r="E25" s="45"/>
      <c r="F25" s="46"/>
      <c r="G25" s="47"/>
      <c r="H25" s="47"/>
      <c r="I25" s="47"/>
      <c r="J25" s="48"/>
      <c r="K25" s="47"/>
      <c r="L25" s="47"/>
      <c r="M25" s="47"/>
      <c r="N25" s="47"/>
      <c r="O25" s="47"/>
      <c r="P25" s="47"/>
      <c r="Q25" s="47"/>
      <c r="R25" s="47"/>
      <c r="S25" s="49">
        <f t="shared" si="0"/>
        <v>0</v>
      </c>
      <c r="T25" s="44">
        <f t="shared" si="1"/>
        <v>0</v>
      </c>
      <c r="U25" s="148"/>
      <c r="V25" s="147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</row>
    <row r="26" spans="1:70" s="16" customFormat="1" ht="21" thickBot="1" x14ac:dyDescent="0.35">
      <c r="A26" s="37"/>
      <c r="B26" s="38">
        <v>12</v>
      </c>
      <c r="C26" s="25" t="s">
        <v>41</v>
      </c>
      <c r="D26" s="39"/>
      <c r="E26" s="45"/>
      <c r="F26" s="46"/>
      <c r="G26" s="47"/>
      <c r="H26" s="47"/>
      <c r="I26" s="47"/>
      <c r="J26" s="48"/>
      <c r="K26" s="47"/>
      <c r="L26" s="47"/>
      <c r="M26" s="47"/>
      <c r="N26" s="47"/>
      <c r="O26" s="47"/>
      <c r="P26" s="47"/>
      <c r="Q26" s="47"/>
      <c r="R26" s="47"/>
      <c r="S26" s="49">
        <f t="shared" si="0"/>
        <v>0</v>
      </c>
      <c r="T26" s="44">
        <f t="shared" si="1"/>
        <v>0</v>
      </c>
      <c r="U26" s="148"/>
      <c r="V26" s="147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  <c r="BI26" s="146"/>
      <c r="BJ26" s="146"/>
      <c r="BK26" s="146"/>
      <c r="BL26" s="146"/>
      <c r="BM26" s="146"/>
      <c r="BN26" s="146"/>
      <c r="BO26" s="146"/>
      <c r="BP26" s="146"/>
      <c r="BQ26" s="146"/>
      <c r="BR26" s="146"/>
    </row>
    <row r="27" spans="1:70" s="16" customFormat="1" ht="21" thickBot="1" x14ac:dyDescent="0.35">
      <c r="A27" s="37"/>
      <c r="B27" s="38">
        <v>13</v>
      </c>
      <c r="C27" s="25" t="s">
        <v>42</v>
      </c>
      <c r="D27" s="39"/>
      <c r="E27" s="45"/>
      <c r="F27" s="46"/>
      <c r="G27" s="47"/>
      <c r="H27" s="47"/>
      <c r="I27" s="47"/>
      <c r="J27" s="48"/>
      <c r="K27" s="47"/>
      <c r="L27" s="47"/>
      <c r="M27" s="47"/>
      <c r="N27" s="47"/>
      <c r="O27" s="47"/>
      <c r="P27" s="47"/>
      <c r="Q27" s="47"/>
      <c r="R27" s="47"/>
      <c r="S27" s="49">
        <f t="shared" si="0"/>
        <v>0</v>
      </c>
      <c r="T27" s="44">
        <f t="shared" si="1"/>
        <v>0</v>
      </c>
      <c r="U27" s="146"/>
      <c r="V27" s="147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</row>
    <row r="28" spans="1:70" s="16" customFormat="1" ht="21" thickBot="1" x14ac:dyDescent="0.35">
      <c r="A28" s="37"/>
      <c r="B28" s="38">
        <v>14</v>
      </c>
      <c r="C28" s="25" t="s">
        <v>43</v>
      </c>
      <c r="D28" s="39"/>
      <c r="E28" s="45"/>
      <c r="F28" s="46"/>
      <c r="G28" s="47"/>
      <c r="H28" s="47"/>
      <c r="I28" s="47"/>
      <c r="J28" s="48"/>
      <c r="K28" s="47"/>
      <c r="L28" s="47"/>
      <c r="M28" s="47"/>
      <c r="N28" s="47"/>
      <c r="O28" s="47"/>
      <c r="P28" s="47"/>
      <c r="Q28" s="47"/>
      <c r="R28" s="47"/>
      <c r="S28" s="49">
        <f t="shared" si="0"/>
        <v>0</v>
      </c>
      <c r="T28" s="44">
        <f t="shared" si="1"/>
        <v>0</v>
      </c>
      <c r="U28" s="148"/>
      <c r="V28" s="147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  <c r="BI28" s="146"/>
      <c r="BJ28" s="146"/>
      <c r="BK28" s="146"/>
      <c r="BL28" s="146"/>
      <c r="BM28" s="146"/>
      <c r="BN28" s="146"/>
      <c r="BO28" s="146"/>
      <c r="BP28" s="146"/>
      <c r="BQ28" s="146"/>
      <c r="BR28" s="146"/>
    </row>
    <row r="29" spans="1:70" s="16" customFormat="1" ht="21" thickBot="1" x14ac:dyDescent="0.35">
      <c r="A29" s="37"/>
      <c r="B29" s="38">
        <v>15</v>
      </c>
      <c r="C29" s="25" t="s">
        <v>44</v>
      </c>
      <c r="D29" s="39"/>
      <c r="E29" s="45"/>
      <c r="F29" s="46"/>
      <c r="G29" s="47"/>
      <c r="H29" s="47"/>
      <c r="I29" s="47"/>
      <c r="J29" s="48"/>
      <c r="K29" s="47"/>
      <c r="L29" s="47"/>
      <c r="M29" s="47"/>
      <c r="N29" s="47"/>
      <c r="O29" s="47"/>
      <c r="P29" s="47"/>
      <c r="Q29" s="47"/>
      <c r="R29" s="47"/>
      <c r="S29" s="49">
        <f t="shared" si="0"/>
        <v>0</v>
      </c>
      <c r="T29" s="44">
        <f t="shared" si="1"/>
        <v>0</v>
      </c>
      <c r="U29" s="146"/>
      <c r="V29" s="147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  <c r="BO29" s="146"/>
      <c r="BP29" s="146"/>
      <c r="BQ29" s="146"/>
      <c r="BR29" s="146"/>
    </row>
    <row r="30" spans="1:70" s="16" customFormat="1" ht="21.75" customHeight="1" thickBot="1" x14ac:dyDescent="0.35">
      <c r="A30" s="37"/>
      <c r="B30" s="38">
        <v>16</v>
      </c>
      <c r="C30" s="25" t="s">
        <v>45</v>
      </c>
      <c r="D30" s="39"/>
      <c r="E30" s="45"/>
      <c r="F30" s="46"/>
      <c r="G30" s="47"/>
      <c r="H30" s="47"/>
      <c r="I30" s="47"/>
      <c r="J30" s="48"/>
      <c r="K30" s="47"/>
      <c r="L30" s="47"/>
      <c r="M30" s="47"/>
      <c r="N30" s="47"/>
      <c r="O30" s="47"/>
      <c r="P30" s="47"/>
      <c r="Q30" s="47"/>
      <c r="R30" s="47"/>
      <c r="S30" s="49">
        <f t="shared" si="0"/>
        <v>0</v>
      </c>
      <c r="T30" s="44">
        <f t="shared" si="1"/>
        <v>0</v>
      </c>
      <c r="U30" s="146"/>
      <c r="V30" s="147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  <c r="BI30" s="146"/>
      <c r="BJ30" s="146"/>
      <c r="BK30" s="146"/>
      <c r="BL30" s="146"/>
      <c r="BM30" s="146"/>
      <c r="BN30" s="146"/>
      <c r="BO30" s="146"/>
      <c r="BP30" s="146"/>
      <c r="BQ30" s="146"/>
      <c r="BR30" s="146"/>
    </row>
    <row r="31" spans="1:70" s="16" customFormat="1" ht="21" thickBot="1" x14ac:dyDescent="0.35">
      <c r="A31" s="37"/>
      <c r="B31" s="38">
        <v>17</v>
      </c>
      <c r="C31" s="25" t="s">
        <v>46</v>
      </c>
      <c r="D31" s="39">
        <v>939</v>
      </c>
      <c r="E31" s="45">
        <v>26835470</v>
      </c>
      <c r="F31" s="46">
        <f>+J31</f>
        <v>13417735</v>
      </c>
      <c r="G31" s="47"/>
      <c r="H31" s="47"/>
      <c r="I31" s="47"/>
      <c r="J31" s="48">
        <v>13417735</v>
      </c>
      <c r="K31" s="47"/>
      <c r="L31" s="47"/>
      <c r="M31" s="47"/>
      <c r="N31" s="47"/>
      <c r="O31" s="47"/>
      <c r="P31" s="47"/>
      <c r="Q31" s="47"/>
      <c r="R31" s="47"/>
      <c r="S31" s="49">
        <f t="shared" si="0"/>
        <v>13417735</v>
      </c>
      <c r="T31" s="44">
        <f t="shared" si="1"/>
        <v>0</v>
      </c>
      <c r="U31" s="148"/>
      <c r="V31" s="147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</row>
    <row r="32" spans="1:70" s="16" customFormat="1" ht="21" thickBot="1" x14ac:dyDescent="0.35">
      <c r="A32" s="37"/>
      <c r="B32" s="38">
        <v>18</v>
      </c>
      <c r="C32" s="25" t="s">
        <v>47</v>
      </c>
      <c r="D32" s="39"/>
      <c r="E32" s="45"/>
      <c r="F32" s="46"/>
      <c r="G32" s="47"/>
      <c r="H32" s="47"/>
      <c r="I32" s="47"/>
      <c r="J32" s="48"/>
      <c r="K32" s="47"/>
      <c r="L32" s="47"/>
      <c r="M32" s="47"/>
      <c r="N32" s="47"/>
      <c r="O32" s="47"/>
      <c r="P32" s="47"/>
      <c r="Q32" s="47"/>
      <c r="R32" s="47"/>
      <c r="S32" s="49">
        <f t="shared" si="0"/>
        <v>0</v>
      </c>
      <c r="T32" s="44">
        <f t="shared" si="1"/>
        <v>0</v>
      </c>
      <c r="U32" s="146"/>
      <c r="V32" s="147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  <c r="BI32" s="146"/>
      <c r="BJ32" s="146"/>
      <c r="BK32" s="146"/>
      <c r="BL32" s="146"/>
      <c r="BM32" s="146"/>
      <c r="BN32" s="146"/>
      <c r="BO32" s="146"/>
      <c r="BP32" s="146"/>
      <c r="BQ32" s="146"/>
      <c r="BR32" s="146"/>
    </row>
    <row r="33" spans="1:70" s="16" customFormat="1" ht="21" thickBot="1" x14ac:dyDescent="0.35">
      <c r="A33" s="37"/>
      <c r="B33" s="38">
        <v>19</v>
      </c>
      <c r="C33" s="25" t="s">
        <v>48</v>
      </c>
      <c r="D33" s="39" t="s">
        <v>31</v>
      </c>
      <c r="E33" s="45"/>
      <c r="F33" s="46"/>
      <c r="G33" s="47"/>
      <c r="H33" s="47"/>
      <c r="I33" s="47"/>
      <c r="J33" s="48"/>
      <c r="K33" s="47"/>
      <c r="L33" s="47"/>
      <c r="M33" s="47"/>
      <c r="N33" s="47"/>
      <c r="O33" s="47"/>
      <c r="P33" s="47"/>
      <c r="Q33" s="47"/>
      <c r="R33" s="47"/>
      <c r="S33" s="49">
        <f t="shared" si="0"/>
        <v>0</v>
      </c>
      <c r="T33" s="44">
        <f t="shared" si="1"/>
        <v>0</v>
      </c>
      <c r="U33" s="146"/>
      <c r="V33" s="147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</row>
    <row r="34" spans="1:70" s="16" customFormat="1" ht="21" thickBot="1" x14ac:dyDescent="0.35">
      <c r="A34" s="37"/>
      <c r="B34" s="38">
        <v>20</v>
      </c>
      <c r="C34" s="25" t="s">
        <v>49</v>
      </c>
      <c r="D34" s="39" t="s">
        <v>31</v>
      </c>
      <c r="E34" s="45">
        <f>+G34*12</f>
        <v>-15136776</v>
      </c>
      <c r="F34" s="46">
        <f>SUM(G34:R34)</f>
        <v>-8829792</v>
      </c>
      <c r="G34" s="47">
        <v>-1261398</v>
      </c>
      <c r="H34" s="47">
        <v>-1261399</v>
      </c>
      <c r="I34" s="47">
        <v>-1261399</v>
      </c>
      <c r="J34" s="48">
        <v>-1261399</v>
      </c>
      <c r="K34" s="47">
        <v>-1261399</v>
      </c>
      <c r="L34" s="47">
        <v>-1261399</v>
      </c>
      <c r="M34" s="47">
        <v>-1261399</v>
      </c>
      <c r="N34" s="47"/>
      <c r="O34" s="47"/>
      <c r="P34" s="47"/>
      <c r="Q34" s="47"/>
      <c r="R34" s="47"/>
      <c r="S34" s="49">
        <f t="shared" si="0"/>
        <v>-8829792</v>
      </c>
      <c r="T34" s="44">
        <f t="shared" si="1"/>
        <v>0</v>
      </c>
      <c r="U34" s="146"/>
      <c r="V34" s="147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6"/>
      <c r="BK34" s="146"/>
      <c r="BL34" s="146"/>
      <c r="BM34" s="146"/>
      <c r="BN34" s="146"/>
      <c r="BO34" s="146"/>
      <c r="BP34" s="146"/>
      <c r="BQ34" s="146"/>
      <c r="BR34" s="146"/>
    </row>
    <row r="35" spans="1:70" s="16" customFormat="1" ht="21" thickBot="1" x14ac:dyDescent="0.35">
      <c r="A35" s="37"/>
      <c r="B35" s="38">
        <v>21</v>
      </c>
      <c r="C35" s="25" t="s">
        <v>50</v>
      </c>
      <c r="D35" s="39" t="s">
        <v>31</v>
      </c>
      <c r="E35" s="45"/>
      <c r="F35" s="46"/>
      <c r="G35" s="47"/>
      <c r="H35" s="47"/>
      <c r="I35" s="47"/>
      <c r="J35" s="48"/>
      <c r="K35" s="47"/>
      <c r="L35" s="47"/>
      <c r="M35" s="47"/>
      <c r="N35" s="47"/>
      <c r="O35" s="47"/>
      <c r="P35" s="47"/>
      <c r="Q35" s="47"/>
      <c r="R35" s="47"/>
      <c r="S35" s="49">
        <f t="shared" si="0"/>
        <v>0</v>
      </c>
      <c r="T35" s="44">
        <f t="shared" si="1"/>
        <v>0</v>
      </c>
      <c r="U35" s="146"/>
      <c r="V35" s="147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</row>
    <row r="36" spans="1:70" s="52" customFormat="1" ht="21" thickBot="1" x14ac:dyDescent="0.35">
      <c r="A36" s="51"/>
      <c r="B36" s="38">
        <v>22</v>
      </c>
      <c r="C36" s="25" t="s">
        <v>232</v>
      </c>
      <c r="D36" s="39">
        <v>3509</v>
      </c>
      <c r="E36" s="45">
        <v>6702385</v>
      </c>
      <c r="F36" s="46">
        <v>4691669</v>
      </c>
      <c r="G36" s="47"/>
      <c r="H36" s="47"/>
      <c r="I36" s="47"/>
      <c r="J36" s="48"/>
      <c r="K36" s="47"/>
      <c r="L36" s="47"/>
      <c r="M36" s="47"/>
      <c r="N36" s="47"/>
      <c r="O36" s="47"/>
      <c r="P36" s="47"/>
      <c r="Q36" s="47"/>
      <c r="R36" s="47"/>
      <c r="S36" s="49">
        <f t="shared" si="0"/>
        <v>0</v>
      </c>
      <c r="T36" s="44">
        <f t="shared" si="1"/>
        <v>4691669</v>
      </c>
      <c r="U36" s="146"/>
      <c r="V36" s="147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</row>
    <row r="37" spans="1:70" s="54" customFormat="1" ht="21" thickBot="1" x14ac:dyDescent="0.35">
      <c r="A37" s="53"/>
      <c r="B37" s="38">
        <v>23</v>
      </c>
      <c r="C37" s="25" t="s">
        <v>51</v>
      </c>
      <c r="D37" s="39"/>
      <c r="E37" s="45"/>
      <c r="F37" s="46"/>
      <c r="G37" s="47"/>
      <c r="H37" s="47"/>
      <c r="I37" s="47"/>
      <c r="J37" s="48"/>
      <c r="K37" s="47"/>
      <c r="L37" s="47"/>
      <c r="M37" s="47"/>
      <c r="N37" s="47"/>
      <c r="O37" s="47"/>
      <c r="P37" s="47"/>
      <c r="Q37" s="47"/>
      <c r="R37" s="47"/>
      <c r="S37" s="49">
        <f t="shared" si="0"/>
        <v>0</v>
      </c>
      <c r="T37" s="44">
        <f t="shared" si="1"/>
        <v>0</v>
      </c>
      <c r="U37" s="146"/>
      <c r="V37" s="147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</row>
    <row r="38" spans="1:70" s="54" customFormat="1" ht="21" thickBot="1" x14ac:dyDescent="0.35">
      <c r="A38" s="53"/>
      <c r="B38" s="38">
        <v>24</v>
      </c>
      <c r="C38" s="25" t="s">
        <v>52</v>
      </c>
      <c r="D38" s="39"/>
      <c r="E38" s="45"/>
      <c r="F38" s="46"/>
      <c r="G38" s="47"/>
      <c r="H38" s="47"/>
      <c r="I38" s="47"/>
      <c r="J38" s="48"/>
      <c r="K38" s="47"/>
      <c r="L38" s="47"/>
      <c r="M38" s="47"/>
      <c r="N38" s="47"/>
      <c r="O38" s="47"/>
      <c r="P38" s="47"/>
      <c r="Q38" s="47"/>
      <c r="R38" s="47"/>
      <c r="S38" s="49">
        <f t="shared" si="0"/>
        <v>0</v>
      </c>
      <c r="T38" s="44">
        <f t="shared" si="1"/>
        <v>0</v>
      </c>
      <c r="U38" s="146"/>
      <c r="V38" s="147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6"/>
      <c r="BP38" s="146"/>
      <c r="BQ38" s="146"/>
      <c r="BR38" s="146"/>
    </row>
    <row r="39" spans="1:70" s="16" customFormat="1" ht="21" thickBot="1" x14ac:dyDescent="0.35">
      <c r="A39" s="37"/>
      <c r="B39" s="38">
        <v>25</v>
      </c>
      <c r="C39" s="25" t="s">
        <v>53</v>
      </c>
      <c r="D39" s="39">
        <v>1515</v>
      </c>
      <c r="E39" s="45">
        <v>16894828</v>
      </c>
      <c r="F39" s="46">
        <v>16894828</v>
      </c>
      <c r="G39" s="47"/>
      <c r="H39" s="55"/>
      <c r="I39" s="47">
        <v>16894828</v>
      </c>
      <c r="J39" s="48"/>
      <c r="K39" s="47"/>
      <c r="L39" s="47"/>
      <c r="M39" s="47"/>
      <c r="N39" s="47"/>
      <c r="O39" s="47"/>
      <c r="P39" s="47"/>
      <c r="Q39" s="47"/>
      <c r="R39" s="47"/>
      <c r="S39" s="49">
        <f t="shared" si="0"/>
        <v>16894828</v>
      </c>
      <c r="T39" s="44">
        <f t="shared" si="1"/>
        <v>0</v>
      </c>
      <c r="U39" s="146"/>
      <c r="V39" s="147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</row>
    <row r="40" spans="1:70" s="16" customFormat="1" ht="21.75" customHeight="1" thickBot="1" x14ac:dyDescent="0.35">
      <c r="A40" s="37"/>
      <c r="B40" s="38">
        <v>26</v>
      </c>
      <c r="C40" s="25" t="s">
        <v>54</v>
      </c>
      <c r="D40" s="39" t="s">
        <v>31</v>
      </c>
      <c r="E40" s="45"/>
      <c r="F40" s="46"/>
      <c r="G40" s="47"/>
      <c r="H40" s="55"/>
      <c r="I40" s="47"/>
      <c r="J40" s="48"/>
      <c r="K40" s="47"/>
      <c r="L40" s="47"/>
      <c r="M40" s="47"/>
      <c r="N40" s="47"/>
      <c r="O40" s="47"/>
      <c r="P40" s="47"/>
      <c r="Q40" s="47"/>
      <c r="R40" s="47"/>
      <c r="S40" s="49">
        <f t="shared" si="0"/>
        <v>0</v>
      </c>
      <c r="T40" s="44">
        <f t="shared" si="1"/>
        <v>0</v>
      </c>
      <c r="U40" s="146"/>
      <c r="V40" s="147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</row>
    <row r="41" spans="1:70" s="56" customFormat="1" ht="21.75" customHeight="1" thickBot="1" x14ac:dyDescent="0.35">
      <c r="A41" s="37"/>
      <c r="B41" s="38">
        <v>27</v>
      </c>
      <c r="C41" s="25" t="s">
        <v>55</v>
      </c>
      <c r="D41" s="39" t="s">
        <v>31</v>
      </c>
      <c r="E41" s="45">
        <f>+G41*12</f>
        <v>44473368</v>
      </c>
      <c r="F41" s="46">
        <f>SUM(G41:R41)</f>
        <v>25521573</v>
      </c>
      <c r="G41" s="47">
        <v>3706114</v>
      </c>
      <c r="H41" s="47">
        <v>3585764</v>
      </c>
      <c r="I41" s="47">
        <v>3645939</v>
      </c>
      <c r="J41" s="48">
        <v>3645939</v>
      </c>
      <c r="K41" s="47">
        <v>3645939</v>
      </c>
      <c r="L41" s="47">
        <v>3645939</v>
      </c>
      <c r="M41" s="47">
        <v>3645939</v>
      </c>
      <c r="N41" s="47"/>
      <c r="O41" s="47"/>
      <c r="P41" s="47"/>
      <c r="Q41" s="47"/>
      <c r="R41" s="47"/>
      <c r="S41" s="49">
        <f t="shared" si="0"/>
        <v>25521573</v>
      </c>
      <c r="T41" s="44">
        <f t="shared" si="1"/>
        <v>0</v>
      </c>
      <c r="U41" s="149"/>
      <c r="V41" s="147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</row>
    <row r="42" spans="1:70" s="56" customFormat="1" ht="21.75" customHeight="1" thickBot="1" x14ac:dyDescent="0.35">
      <c r="A42" s="37"/>
      <c r="B42" s="38">
        <v>28</v>
      </c>
      <c r="C42" s="25" t="s">
        <v>56</v>
      </c>
      <c r="D42" s="39" t="s">
        <v>31</v>
      </c>
      <c r="E42" s="45"/>
      <c r="F42" s="46"/>
      <c r="G42" s="47"/>
      <c r="H42" s="47"/>
      <c r="I42" s="47"/>
      <c r="J42" s="48"/>
      <c r="K42" s="47"/>
      <c r="L42" s="47"/>
      <c r="M42" s="47"/>
      <c r="N42" s="47"/>
      <c r="O42" s="47"/>
      <c r="P42" s="47"/>
      <c r="Q42" s="47"/>
      <c r="R42" s="47"/>
      <c r="S42" s="49">
        <f t="shared" si="0"/>
        <v>0</v>
      </c>
      <c r="T42" s="44">
        <f t="shared" si="1"/>
        <v>0</v>
      </c>
      <c r="U42" s="149"/>
      <c r="V42" s="147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</row>
    <row r="43" spans="1:70" s="56" customFormat="1" ht="21.75" customHeight="1" thickBot="1" x14ac:dyDescent="0.35">
      <c r="A43" s="37"/>
      <c r="B43" s="38">
        <v>29</v>
      </c>
      <c r="C43" s="25" t="s">
        <v>57</v>
      </c>
      <c r="D43" s="39"/>
      <c r="E43" s="45"/>
      <c r="F43" s="46"/>
      <c r="G43" s="47"/>
      <c r="H43" s="47"/>
      <c r="I43" s="47"/>
      <c r="J43" s="48"/>
      <c r="K43" s="47"/>
      <c r="L43" s="47"/>
      <c r="M43" s="47"/>
      <c r="N43" s="47"/>
      <c r="O43" s="47"/>
      <c r="P43" s="47"/>
      <c r="Q43" s="47"/>
      <c r="R43" s="47"/>
      <c r="S43" s="49">
        <f t="shared" si="0"/>
        <v>0</v>
      </c>
      <c r="T43" s="44">
        <f t="shared" si="1"/>
        <v>0</v>
      </c>
      <c r="U43" s="150"/>
      <c r="V43" s="147"/>
      <c r="W43" s="150"/>
      <c r="X43" s="150"/>
      <c r="Y43" s="150"/>
      <c r="Z43" s="150"/>
      <c r="AA43" s="150"/>
      <c r="AB43" s="151"/>
      <c r="AC43" s="152"/>
      <c r="AD43" s="150"/>
      <c r="AE43" s="150"/>
      <c r="AF43" s="150"/>
      <c r="AG43" s="150"/>
      <c r="AH43" s="150"/>
      <c r="AI43" s="150"/>
      <c r="AJ43" s="153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</row>
    <row r="44" spans="1:70" s="56" customFormat="1" ht="21" thickBot="1" x14ac:dyDescent="0.35">
      <c r="A44" s="37"/>
      <c r="B44" s="38">
        <v>30</v>
      </c>
      <c r="C44" s="25" t="s">
        <v>58</v>
      </c>
      <c r="D44" s="39">
        <v>894</v>
      </c>
      <c r="E44" s="45">
        <v>22188933</v>
      </c>
      <c r="F44" s="46">
        <v>22188933</v>
      </c>
      <c r="G44" s="47"/>
      <c r="H44" s="47"/>
      <c r="I44" s="47">
        <v>7396311</v>
      </c>
      <c r="J44" s="48">
        <v>14792622</v>
      </c>
      <c r="K44" s="47"/>
      <c r="L44" s="47"/>
      <c r="M44" s="47"/>
      <c r="N44" s="47"/>
      <c r="O44" s="47"/>
      <c r="P44" s="47"/>
      <c r="Q44" s="47"/>
      <c r="R44" s="47"/>
      <c r="S44" s="49">
        <f t="shared" si="0"/>
        <v>22188933</v>
      </c>
      <c r="T44" s="44">
        <f t="shared" si="1"/>
        <v>0</v>
      </c>
      <c r="U44" s="150"/>
      <c r="V44" s="147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3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9"/>
    </row>
    <row r="45" spans="1:70" s="56" customFormat="1" ht="21.75" customHeight="1" thickBot="1" x14ac:dyDescent="0.35">
      <c r="A45" s="37"/>
      <c r="B45" s="38">
        <v>31</v>
      </c>
      <c r="C45" s="25" t="s">
        <v>59</v>
      </c>
      <c r="D45" s="39"/>
      <c r="E45" s="45"/>
      <c r="F45" s="46"/>
      <c r="G45" s="47"/>
      <c r="H45" s="47"/>
      <c r="I45" s="47"/>
      <c r="J45" s="48"/>
      <c r="K45" s="47"/>
      <c r="L45" s="47"/>
      <c r="M45" s="47"/>
      <c r="N45" s="47"/>
      <c r="O45" s="47"/>
      <c r="P45" s="47"/>
      <c r="Q45" s="47"/>
      <c r="R45" s="47"/>
      <c r="S45" s="49">
        <f t="shared" si="0"/>
        <v>0</v>
      </c>
      <c r="T45" s="44">
        <f t="shared" si="1"/>
        <v>0</v>
      </c>
      <c r="U45" s="150"/>
      <c r="V45" s="147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3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  <c r="BP45" s="149"/>
      <c r="BQ45" s="149"/>
      <c r="BR45" s="149"/>
    </row>
    <row r="46" spans="1:70" s="56" customFormat="1" ht="21" thickBot="1" x14ac:dyDescent="0.35">
      <c r="A46" s="37"/>
      <c r="B46" s="38">
        <v>32</v>
      </c>
      <c r="C46" s="25" t="s">
        <v>60</v>
      </c>
      <c r="D46" s="39">
        <v>1126</v>
      </c>
      <c r="E46" s="59">
        <v>1881600</v>
      </c>
      <c r="F46" s="46">
        <v>1317120</v>
      </c>
      <c r="G46" s="47"/>
      <c r="H46" s="47"/>
      <c r="I46" s="47">
        <v>1317120</v>
      </c>
      <c r="J46" s="48"/>
      <c r="K46" s="47"/>
      <c r="L46" s="47"/>
      <c r="M46" s="47"/>
      <c r="N46" s="47"/>
      <c r="O46" s="47"/>
      <c r="P46" s="47"/>
      <c r="Q46" s="47"/>
      <c r="R46" s="47"/>
      <c r="S46" s="49">
        <f t="shared" si="0"/>
        <v>1317120</v>
      </c>
      <c r="T46" s="44">
        <f t="shared" si="1"/>
        <v>0</v>
      </c>
      <c r="U46" s="150"/>
      <c r="V46" s="147"/>
      <c r="W46" s="150"/>
      <c r="X46" s="150"/>
      <c r="Y46" s="150"/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  <c r="AJ46" s="153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9"/>
    </row>
    <row r="47" spans="1:70" s="56" customFormat="1" ht="21" thickBot="1" x14ac:dyDescent="0.35">
      <c r="A47" s="37"/>
      <c r="B47" s="38">
        <v>33</v>
      </c>
      <c r="C47" s="25" t="s">
        <v>61</v>
      </c>
      <c r="D47" s="39">
        <v>1126</v>
      </c>
      <c r="E47" s="59">
        <v>15004434</v>
      </c>
      <c r="F47" s="46">
        <v>10503103.799999999</v>
      </c>
      <c r="G47" s="47"/>
      <c r="H47" s="47"/>
      <c r="I47" s="47">
        <v>10503103</v>
      </c>
      <c r="J47" s="48"/>
      <c r="K47" s="47"/>
      <c r="L47" s="47"/>
      <c r="M47" s="47"/>
      <c r="N47" s="47"/>
      <c r="O47" s="47"/>
      <c r="P47" s="47"/>
      <c r="Q47" s="47"/>
      <c r="R47" s="47"/>
      <c r="S47" s="49">
        <f t="shared" si="0"/>
        <v>10503103</v>
      </c>
      <c r="T47" s="44">
        <f t="shared" si="1"/>
        <v>0.79999999888241291</v>
      </c>
      <c r="U47" s="150"/>
      <c r="V47" s="147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3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9"/>
    </row>
    <row r="48" spans="1:70" s="56" customFormat="1" ht="21" thickBot="1" x14ac:dyDescent="0.35">
      <c r="A48" s="37"/>
      <c r="B48" s="38">
        <v>34</v>
      </c>
      <c r="C48" s="25" t="s">
        <v>210</v>
      </c>
      <c r="D48" s="39"/>
      <c r="E48" s="59"/>
      <c r="F48" s="46"/>
      <c r="G48" s="47"/>
      <c r="H48" s="47"/>
      <c r="I48" s="47"/>
      <c r="J48" s="48"/>
      <c r="K48" s="47"/>
      <c r="L48" s="47"/>
      <c r="M48" s="47"/>
      <c r="N48" s="47"/>
      <c r="O48" s="47"/>
      <c r="P48" s="47"/>
      <c r="Q48" s="47"/>
      <c r="R48" s="47"/>
      <c r="S48" s="49"/>
      <c r="T48" s="44"/>
      <c r="U48" s="150"/>
      <c r="V48" s="147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3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9"/>
    </row>
    <row r="49" spans="1:70" s="56" customFormat="1" ht="21" thickBot="1" x14ac:dyDescent="0.35">
      <c r="A49" s="37"/>
      <c r="B49" s="38">
        <v>35</v>
      </c>
      <c r="C49" s="25" t="s">
        <v>62</v>
      </c>
      <c r="D49" s="39"/>
      <c r="E49" s="59"/>
      <c r="F49" s="46"/>
      <c r="G49" s="47"/>
      <c r="H49" s="47"/>
      <c r="I49" s="47"/>
      <c r="J49" s="48"/>
      <c r="K49" s="47"/>
      <c r="L49" s="47"/>
      <c r="M49" s="47"/>
      <c r="N49" s="47"/>
      <c r="O49" s="47"/>
      <c r="P49" s="47"/>
      <c r="Q49" s="47"/>
      <c r="R49" s="47"/>
      <c r="S49" s="49">
        <f t="shared" si="0"/>
        <v>0</v>
      </c>
      <c r="T49" s="44">
        <f t="shared" si="1"/>
        <v>0</v>
      </c>
      <c r="U49" s="150"/>
      <c r="V49" s="147"/>
      <c r="W49" s="150"/>
      <c r="X49" s="150"/>
      <c r="Y49" s="150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3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  <c r="BI49" s="149"/>
      <c r="BJ49" s="149"/>
      <c r="BK49" s="149"/>
      <c r="BL49" s="149"/>
      <c r="BM49" s="149"/>
      <c r="BN49" s="149"/>
      <c r="BO49" s="149"/>
      <c r="BP49" s="149"/>
      <c r="BQ49" s="149"/>
      <c r="BR49" s="149"/>
    </row>
    <row r="50" spans="1:70" s="56" customFormat="1" ht="21.75" customHeight="1" thickBot="1" x14ac:dyDescent="0.35">
      <c r="A50" s="37"/>
      <c r="B50" s="38">
        <v>36</v>
      </c>
      <c r="C50" s="25" t="s">
        <v>63</v>
      </c>
      <c r="D50" s="39"/>
      <c r="E50" s="45"/>
      <c r="F50" s="46"/>
      <c r="G50" s="47"/>
      <c r="H50" s="47"/>
      <c r="I50" s="47"/>
      <c r="J50" s="48"/>
      <c r="K50" s="47"/>
      <c r="L50" s="47"/>
      <c r="M50" s="47"/>
      <c r="N50" s="47"/>
      <c r="O50" s="47"/>
      <c r="P50" s="47"/>
      <c r="Q50" s="47"/>
      <c r="R50" s="47"/>
      <c r="S50" s="49">
        <f t="shared" si="0"/>
        <v>0</v>
      </c>
      <c r="T50" s="44">
        <f t="shared" si="1"/>
        <v>0</v>
      </c>
      <c r="U50" s="150"/>
      <c r="V50" s="147"/>
      <c r="W50" s="150"/>
      <c r="X50" s="150"/>
      <c r="Y50" s="150"/>
      <c r="Z50" s="150"/>
      <c r="AA50" s="150"/>
      <c r="AB50" s="150"/>
      <c r="AC50" s="150"/>
      <c r="AD50" s="150"/>
      <c r="AE50" s="150"/>
      <c r="AF50" s="150"/>
      <c r="AG50" s="150"/>
      <c r="AH50" s="150"/>
      <c r="AI50" s="150"/>
      <c r="AJ50" s="153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  <c r="BM50" s="149"/>
      <c r="BN50" s="149"/>
      <c r="BO50" s="149"/>
      <c r="BP50" s="149"/>
      <c r="BQ50" s="149"/>
      <c r="BR50" s="149"/>
    </row>
    <row r="51" spans="1:70" s="56" customFormat="1" ht="21.75" customHeight="1" thickBot="1" x14ac:dyDescent="0.35">
      <c r="A51" s="37"/>
      <c r="B51" s="38">
        <v>37</v>
      </c>
      <c r="C51" s="25" t="s">
        <v>64</v>
      </c>
      <c r="D51" s="39"/>
      <c r="E51" s="45"/>
      <c r="F51" s="46"/>
      <c r="G51" s="47"/>
      <c r="H51" s="47"/>
      <c r="I51" s="47"/>
      <c r="J51" s="48"/>
      <c r="K51" s="47"/>
      <c r="L51" s="47"/>
      <c r="M51" s="47"/>
      <c r="N51" s="47"/>
      <c r="O51" s="47"/>
      <c r="P51" s="47"/>
      <c r="Q51" s="47"/>
      <c r="R51" s="47"/>
      <c r="S51" s="49">
        <f t="shared" si="0"/>
        <v>0</v>
      </c>
      <c r="T51" s="44">
        <f t="shared" si="1"/>
        <v>0</v>
      </c>
      <c r="U51" s="150"/>
      <c r="V51" s="147"/>
      <c r="W51" s="150"/>
      <c r="X51" s="150"/>
      <c r="Y51" s="150"/>
      <c r="Z51" s="150"/>
      <c r="AA51" s="150"/>
      <c r="AB51" s="150"/>
      <c r="AC51" s="150"/>
      <c r="AD51" s="150"/>
      <c r="AE51" s="150"/>
      <c r="AF51" s="150"/>
      <c r="AG51" s="150"/>
      <c r="AH51" s="150"/>
      <c r="AI51" s="150"/>
      <c r="AJ51" s="153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9"/>
    </row>
    <row r="52" spans="1:70" s="56" customFormat="1" ht="21" thickBot="1" x14ac:dyDescent="0.35">
      <c r="A52" s="37"/>
      <c r="B52" s="38">
        <v>38</v>
      </c>
      <c r="C52" s="25" t="s">
        <v>65</v>
      </c>
      <c r="D52" s="39"/>
      <c r="E52" s="45"/>
      <c r="F52" s="46"/>
      <c r="G52" s="47"/>
      <c r="H52" s="47"/>
      <c r="I52" s="47"/>
      <c r="J52" s="48"/>
      <c r="K52" s="47"/>
      <c r="L52" s="47"/>
      <c r="M52" s="47"/>
      <c r="N52" s="47"/>
      <c r="O52" s="47"/>
      <c r="P52" s="47"/>
      <c r="Q52" s="47"/>
      <c r="R52" s="47"/>
      <c r="S52" s="49">
        <f t="shared" si="0"/>
        <v>0</v>
      </c>
      <c r="T52" s="44">
        <f t="shared" si="1"/>
        <v>0</v>
      </c>
      <c r="U52" s="150"/>
      <c r="V52" s="147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3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  <c r="BP52" s="149"/>
      <c r="BQ52" s="149"/>
      <c r="BR52" s="149"/>
    </row>
    <row r="53" spans="1:70" s="56" customFormat="1" ht="21" thickBot="1" x14ac:dyDescent="0.35">
      <c r="A53" s="37"/>
      <c r="B53" s="38">
        <v>39</v>
      </c>
      <c r="C53" s="25" t="s">
        <v>66</v>
      </c>
      <c r="D53" s="39"/>
      <c r="E53" s="45"/>
      <c r="F53" s="46"/>
      <c r="G53" s="47"/>
      <c r="H53" s="47"/>
      <c r="I53" s="47"/>
      <c r="J53" s="48"/>
      <c r="K53" s="47"/>
      <c r="L53" s="47"/>
      <c r="M53" s="47"/>
      <c r="N53" s="47"/>
      <c r="O53" s="47"/>
      <c r="P53" s="47"/>
      <c r="Q53" s="47"/>
      <c r="R53" s="47"/>
      <c r="S53" s="49">
        <f t="shared" si="0"/>
        <v>0</v>
      </c>
      <c r="T53" s="44">
        <f t="shared" si="1"/>
        <v>0</v>
      </c>
      <c r="U53" s="150"/>
      <c r="V53" s="147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3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  <c r="BP53" s="149"/>
      <c r="BQ53" s="149"/>
      <c r="BR53" s="149"/>
    </row>
    <row r="54" spans="1:70" s="56" customFormat="1" ht="21" thickBot="1" x14ac:dyDescent="0.35">
      <c r="A54" s="37"/>
      <c r="B54" s="38">
        <v>40</v>
      </c>
      <c r="C54" s="25" t="s">
        <v>67</v>
      </c>
      <c r="D54" s="39"/>
      <c r="E54" s="45"/>
      <c r="F54" s="46"/>
      <c r="G54" s="47"/>
      <c r="H54" s="47"/>
      <c r="I54" s="47"/>
      <c r="J54" s="48"/>
      <c r="K54" s="47"/>
      <c r="L54" s="47"/>
      <c r="M54" s="47"/>
      <c r="N54" s="47"/>
      <c r="O54" s="47"/>
      <c r="P54" s="47"/>
      <c r="Q54" s="47"/>
      <c r="R54" s="47"/>
      <c r="S54" s="49">
        <f t="shared" si="0"/>
        <v>0</v>
      </c>
      <c r="T54" s="44">
        <f t="shared" si="1"/>
        <v>0</v>
      </c>
      <c r="U54" s="150"/>
      <c r="V54" s="147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3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</row>
    <row r="55" spans="1:70" s="56" customFormat="1" ht="21" thickBot="1" x14ac:dyDescent="0.35">
      <c r="A55" s="37"/>
      <c r="B55" s="38">
        <v>41</v>
      </c>
      <c r="C55" s="25" t="s">
        <v>68</v>
      </c>
      <c r="D55" s="39"/>
      <c r="E55" s="60"/>
      <c r="F55" s="46"/>
      <c r="G55" s="47"/>
      <c r="H55" s="47"/>
      <c r="I55" s="47"/>
      <c r="J55" s="48"/>
      <c r="K55" s="47"/>
      <c r="L55" s="47"/>
      <c r="M55" s="47"/>
      <c r="N55" s="47"/>
      <c r="O55" s="47"/>
      <c r="P55" s="47"/>
      <c r="Q55" s="47"/>
      <c r="R55" s="47"/>
      <c r="S55" s="49">
        <f t="shared" si="0"/>
        <v>0</v>
      </c>
      <c r="T55" s="44">
        <f t="shared" si="1"/>
        <v>0</v>
      </c>
      <c r="U55" s="150"/>
      <c r="V55" s="147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3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9"/>
    </row>
    <row r="56" spans="1:70" s="56" customFormat="1" ht="21" thickBot="1" x14ac:dyDescent="0.35">
      <c r="A56" s="37"/>
      <c r="B56" s="38">
        <v>42</v>
      </c>
      <c r="C56" s="25" t="s">
        <v>69</v>
      </c>
      <c r="D56" s="39">
        <v>947</v>
      </c>
      <c r="E56" s="61">
        <v>613123</v>
      </c>
      <c r="F56" s="46">
        <f>+I56</f>
        <v>429186</v>
      </c>
      <c r="G56" s="47"/>
      <c r="H56" s="47"/>
      <c r="I56" s="47">
        <v>429186</v>
      </c>
      <c r="J56" s="48"/>
      <c r="K56" s="47"/>
      <c r="L56" s="47"/>
      <c r="M56" s="47"/>
      <c r="N56" s="47"/>
      <c r="O56" s="47"/>
      <c r="P56" s="47"/>
      <c r="Q56" s="47"/>
      <c r="R56" s="47"/>
      <c r="S56" s="49">
        <f t="shared" si="0"/>
        <v>429186</v>
      </c>
      <c r="T56" s="44">
        <f t="shared" si="1"/>
        <v>0</v>
      </c>
      <c r="U56" s="150"/>
      <c r="V56" s="147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3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9"/>
    </row>
    <row r="57" spans="1:70" s="56" customFormat="1" ht="21" thickBot="1" x14ac:dyDescent="0.35">
      <c r="A57" s="37"/>
      <c r="B57" s="38">
        <v>43</v>
      </c>
      <c r="C57" s="25" t="s">
        <v>70</v>
      </c>
      <c r="D57" s="39">
        <v>947</v>
      </c>
      <c r="E57" s="45">
        <v>36117900</v>
      </c>
      <c r="F57" s="46">
        <f>+I57</f>
        <v>25282530</v>
      </c>
      <c r="G57" s="47"/>
      <c r="H57" s="47"/>
      <c r="I57" s="47">
        <v>25282530</v>
      </c>
      <c r="J57" s="48"/>
      <c r="K57" s="47"/>
      <c r="L57" s="47"/>
      <c r="M57" s="47"/>
      <c r="N57" s="47"/>
      <c r="O57" s="47"/>
      <c r="P57" s="47"/>
      <c r="Q57" s="47"/>
      <c r="R57" s="47"/>
      <c r="S57" s="49">
        <f t="shared" si="0"/>
        <v>25282530</v>
      </c>
      <c r="T57" s="44">
        <f t="shared" si="1"/>
        <v>0</v>
      </c>
      <c r="U57" s="150"/>
      <c r="V57" s="147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3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9"/>
    </row>
    <row r="58" spans="1:70" s="56" customFormat="1" ht="36" customHeight="1" thickBot="1" x14ac:dyDescent="0.35">
      <c r="A58" s="37"/>
      <c r="B58" s="38">
        <v>44</v>
      </c>
      <c r="C58" s="25" t="s">
        <v>71</v>
      </c>
      <c r="D58" s="39"/>
      <c r="E58" s="59"/>
      <c r="F58" s="46"/>
      <c r="G58" s="47"/>
      <c r="H58" s="47"/>
      <c r="I58" s="47"/>
      <c r="J58" s="48"/>
      <c r="K58" s="47"/>
      <c r="L58" s="47"/>
      <c r="M58" s="47"/>
      <c r="N58" s="47"/>
      <c r="O58" s="47"/>
      <c r="P58" s="47"/>
      <c r="Q58" s="47"/>
      <c r="R58" s="47"/>
      <c r="S58" s="49">
        <f t="shared" si="0"/>
        <v>0</v>
      </c>
      <c r="T58" s="44">
        <f t="shared" si="1"/>
        <v>0</v>
      </c>
      <c r="U58" s="150"/>
      <c r="V58" s="147"/>
      <c r="W58" s="150"/>
      <c r="X58" s="150"/>
      <c r="Y58" s="150"/>
      <c r="Z58" s="150"/>
      <c r="AA58" s="150"/>
      <c r="AB58" s="150"/>
      <c r="AC58" s="150"/>
      <c r="AD58" s="150"/>
      <c r="AE58" s="150"/>
      <c r="AF58" s="150"/>
      <c r="AG58" s="150"/>
      <c r="AH58" s="150"/>
      <c r="AI58" s="150"/>
      <c r="AJ58" s="153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9"/>
    </row>
    <row r="59" spans="1:70" s="56" customFormat="1" ht="21" thickBot="1" x14ac:dyDescent="0.35">
      <c r="A59" s="37"/>
      <c r="B59" s="38">
        <v>45</v>
      </c>
      <c r="C59" s="25" t="s">
        <v>72</v>
      </c>
      <c r="D59" s="39"/>
      <c r="E59" s="60"/>
      <c r="F59" s="46"/>
      <c r="G59" s="47"/>
      <c r="H59" s="47"/>
      <c r="I59" s="47"/>
      <c r="J59" s="48"/>
      <c r="K59" s="47"/>
      <c r="L59" s="47"/>
      <c r="M59" s="47"/>
      <c r="N59" s="47"/>
      <c r="O59" s="47"/>
      <c r="P59" s="47"/>
      <c r="Q59" s="47"/>
      <c r="R59" s="47"/>
      <c r="S59" s="49">
        <f t="shared" si="0"/>
        <v>0</v>
      </c>
      <c r="T59" s="44">
        <f t="shared" si="1"/>
        <v>0</v>
      </c>
      <c r="U59" s="150"/>
      <c r="V59" s="147"/>
      <c r="W59" s="150"/>
      <c r="X59" s="150"/>
      <c r="Y59" s="150"/>
      <c r="Z59" s="150"/>
      <c r="AA59" s="150"/>
      <c r="AB59" s="150"/>
      <c r="AC59" s="150"/>
      <c r="AD59" s="150"/>
      <c r="AE59" s="150"/>
      <c r="AF59" s="150"/>
      <c r="AG59" s="150"/>
      <c r="AH59" s="150"/>
      <c r="AI59" s="150"/>
      <c r="AJ59" s="153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9"/>
    </row>
    <row r="60" spans="1:70" s="56" customFormat="1" ht="21" thickBot="1" x14ac:dyDescent="0.35">
      <c r="A60" s="37"/>
      <c r="B60" s="38">
        <v>46</v>
      </c>
      <c r="C60" s="25" t="s">
        <v>73</v>
      </c>
      <c r="D60" s="39"/>
      <c r="E60" s="60"/>
      <c r="F60" s="46"/>
      <c r="G60" s="47"/>
      <c r="H60" s="47"/>
      <c r="I60" s="47"/>
      <c r="J60" s="48"/>
      <c r="K60" s="47"/>
      <c r="L60" s="47"/>
      <c r="M60" s="47"/>
      <c r="N60" s="47"/>
      <c r="O60" s="47"/>
      <c r="P60" s="47"/>
      <c r="Q60" s="47"/>
      <c r="R60" s="47"/>
      <c r="S60" s="49">
        <f t="shared" si="0"/>
        <v>0</v>
      </c>
      <c r="T60" s="44">
        <f t="shared" si="1"/>
        <v>0</v>
      </c>
      <c r="U60" s="150"/>
      <c r="V60" s="147"/>
      <c r="W60" s="150"/>
      <c r="X60" s="150"/>
      <c r="Y60" s="150"/>
      <c r="Z60" s="150"/>
      <c r="AA60" s="150"/>
      <c r="AB60" s="150"/>
      <c r="AC60" s="150"/>
      <c r="AD60" s="150"/>
      <c r="AE60" s="150"/>
      <c r="AF60" s="150"/>
      <c r="AG60" s="150"/>
      <c r="AH60" s="150"/>
      <c r="AI60" s="150"/>
      <c r="AJ60" s="153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9"/>
    </row>
    <row r="61" spans="1:70" s="56" customFormat="1" ht="21" thickBot="1" x14ac:dyDescent="0.35">
      <c r="A61" s="37"/>
      <c r="B61" s="38">
        <v>47</v>
      </c>
      <c r="C61" s="25" t="s">
        <v>74</v>
      </c>
      <c r="D61" s="39"/>
      <c r="E61" s="62"/>
      <c r="F61" s="46"/>
      <c r="G61" s="47"/>
      <c r="H61" s="47"/>
      <c r="I61" s="47"/>
      <c r="J61" s="48"/>
      <c r="K61" s="47"/>
      <c r="L61" s="47"/>
      <c r="M61" s="47"/>
      <c r="N61" s="47"/>
      <c r="O61" s="47"/>
      <c r="P61" s="47"/>
      <c r="Q61" s="47"/>
      <c r="R61" s="47"/>
      <c r="S61" s="49">
        <f t="shared" si="0"/>
        <v>0</v>
      </c>
      <c r="T61" s="44">
        <f t="shared" si="1"/>
        <v>0</v>
      </c>
      <c r="U61" s="150"/>
      <c r="V61" s="147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3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9"/>
    </row>
    <row r="62" spans="1:70" s="56" customFormat="1" ht="21" thickBot="1" x14ac:dyDescent="0.35">
      <c r="A62" s="37"/>
      <c r="B62" s="38">
        <v>48</v>
      </c>
      <c r="C62" s="25" t="s">
        <v>75</v>
      </c>
      <c r="D62" s="39">
        <v>1139</v>
      </c>
      <c r="E62" s="62">
        <v>1833909</v>
      </c>
      <c r="F62" s="46">
        <v>1283736</v>
      </c>
      <c r="G62" s="47"/>
      <c r="H62" s="47"/>
      <c r="I62" s="47"/>
      <c r="J62" s="48">
        <v>1283736</v>
      </c>
      <c r="K62" s="47"/>
      <c r="L62" s="47"/>
      <c r="M62" s="47"/>
      <c r="N62" s="47"/>
      <c r="O62" s="47"/>
      <c r="P62" s="47"/>
      <c r="Q62" s="47"/>
      <c r="R62" s="47"/>
      <c r="S62" s="49">
        <f t="shared" si="0"/>
        <v>1283736</v>
      </c>
      <c r="T62" s="44">
        <f t="shared" si="1"/>
        <v>0</v>
      </c>
      <c r="U62" s="150"/>
      <c r="V62" s="147"/>
      <c r="W62" s="150"/>
      <c r="X62" s="150"/>
      <c r="Y62" s="150"/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3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</row>
    <row r="63" spans="1:70" s="56" customFormat="1" ht="21" thickBot="1" x14ac:dyDescent="0.35">
      <c r="A63" s="37"/>
      <c r="B63" s="38">
        <v>49</v>
      </c>
      <c r="C63" s="25" t="s">
        <v>76</v>
      </c>
      <c r="D63" s="39"/>
      <c r="E63" s="62"/>
      <c r="F63" s="46"/>
      <c r="G63" s="47"/>
      <c r="H63" s="47"/>
      <c r="I63" s="47"/>
      <c r="J63" s="48"/>
      <c r="K63" s="47"/>
      <c r="L63" s="47"/>
      <c r="M63" s="47"/>
      <c r="N63" s="47"/>
      <c r="O63" s="47"/>
      <c r="P63" s="47"/>
      <c r="Q63" s="47"/>
      <c r="R63" s="47"/>
      <c r="S63" s="49">
        <f t="shared" si="0"/>
        <v>0</v>
      </c>
      <c r="T63" s="44">
        <f>+F63-S63</f>
        <v>0</v>
      </c>
      <c r="U63" s="150"/>
      <c r="V63" s="147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3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</row>
    <row r="64" spans="1:70" s="56" customFormat="1" ht="21" thickBot="1" x14ac:dyDescent="0.35">
      <c r="A64" s="37"/>
      <c r="B64" s="38">
        <v>50</v>
      </c>
      <c r="C64" s="25" t="s">
        <v>196</v>
      </c>
      <c r="D64" s="39">
        <v>1139</v>
      </c>
      <c r="E64" s="62">
        <v>7611792</v>
      </c>
      <c r="F64" s="46">
        <v>5328254</v>
      </c>
      <c r="G64" s="47"/>
      <c r="H64" s="47"/>
      <c r="I64" s="47"/>
      <c r="J64" s="48">
        <v>5328254</v>
      </c>
      <c r="K64" s="47"/>
      <c r="L64" s="47"/>
      <c r="M64" s="47"/>
      <c r="N64" s="47"/>
      <c r="O64" s="47"/>
      <c r="P64" s="47"/>
      <c r="Q64" s="47"/>
      <c r="R64" s="47"/>
      <c r="S64" s="49">
        <f>SUM(G64:R64)</f>
        <v>5328254</v>
      </c>
      <c r="T64" s="44">
        <f>+F64-S64</f>
        <v>0</v>
      </c>
      <c r="U64" s="150"/>
      <c r="V64" s="147"/>
      <c r="W64" s="150"/>
      <c r="X64" s="150"/>
      <c r="Y64" s="150"/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3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</row>
    <row r="65" spans="1:70" s="56" customFormat="1" ht="21" thickBot="1" x14ac:dyDescent="0.35">
      <c r="A65" s="37"/>
      <c r="B65" s="38">
        <v>51</v>
      </c>
      <c r="C65" s="25" t="s">
        <v>78</v>
      </c>
      <c r="D65" s="39">
        <v>1139</v>
      </c>
      <c r="E65" s="62">
        <v>17861700</v>
      </c>
      <c r="F65" s="46">
        <v>12503190</v>
      </c>
      <c r="G65" s="47"/>
      <c r="H65" s="47"/>
      <c r="I65" s="47"/>
      <c r="J65" s="48">
        <v>12503190</v>
      </c>
      <c r="K65" s="47"/>
      <c r="L65" s="47"/>
      <c r="M65" s="47"/>
      <c r="N65" s="47"/>
      <c r="O65" s="47"/>
      <c r="P65" s="47"/>
      <c r="Q65" s="47"/>
      <c r="R65" s="47"/>
      <c r="S65" s="49">
        <f t="shared" si="0"/>
        <v>12503190</v>
      </c>
      <c r="T65" s="44">
        <f t="shared" si="1"/>
        <v>0</v>
      </c>
      <c r="U65" s="150"/>
      <c r="V65" s="147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3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</row>
    <row r="66" spans="1:70" s="56" customFormat="1" ht="21" thickBot="1" x14ac:dyDescent="0.35">
      <c r="A66" s="37"/>
      <c r="B66" s="38">
        <v>52</v>
      </c>
      <c r="C66" s="25" t="s">
        <v>79</v>
      </c>
      <c r="D66" s="39">
        <v>3508</v>
      </c>
      <c r="E66" s="61">
        <v>5134143</v>
      </c>
      <c r="F66" s="46">
        <f>+L66</f>
        <v>3593900</v>
      </c>
      <c r="G66" s="47"/>
      <c r="H66" s="47"/>
      <c r="I66" s="47"/>
      <c r="J66" s="48"/>
      <c r="K66" s="47"/>
      <c r="L66" s="47">
        <v>3593900</v>
      </c>
      <c r="M66" s="47"/>
      <c r="N66" s="47"/>
      <c r="O66" s="47"/>
      <c r="P66" s="47"/>
      <c r="Q66" s="47"/>
      <c r="R66" s="47"/>
      <c r="S66" s="49">
        <f t="shared" si="0"/>
        <v>3593900</v>
      </c>
      <c r="T66" s="44">
        <f t="shared" si="1"/>
        <v>0</v>
      </c>
      <c r="U66" s="150"/>
      <c r="V66" s="147"/>
      <c r="W66" s="150"/>
      <c r="X66" s="150"/>
      <c r="Y66" s="150"/>
      <c r="Z66" s="150"/>
      <c r="AA66" s="150"/>
      <c r="AB66" s="150"/>
      <c r="AC66" s="150"/>
      <c r="AD66" s="150"/>
      <c r="AE66" s="150"/>
      <c r="AF66" s="150"/>
      <c r="AG66" s="150"/>
      <c r="AH66" s="150"/>
      <c r="AI66" s="150"/>
      <c r="AJ66" s="153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</row>
    <row r="67" spans="1:70" s="56" customFormat="1" ht="21" thickBot="1" x14ac:dyDescent="0.35">
      <c r="A67" s="37"/>
      <c r="B67" s="38">
        <v>53</v>
      </c>
      <c r="C67" s="25" t="s">
        <v>80</v>
      </c>
      <c r="D67" s="39"/>
      <c r="E67" s="59"/>
      <c r="F67" s="46"/>
      <c r="G67" s="47"/>
      <c r="H67" s="47"/>
      <c r="I67" s="47"/>
      <c r="J67" s="48"/>
      <c r="K67" s="47"/>
      <c r="L67" s="47"/>
      <c r="M67" s="47"/>
      <c r="N67" s="47"/>
      <c r="O67" s="47"/>
      <c r="P67" s="47"/>
      <c r="Q67" s="47"/>
      <c r="R67" s="47"/>
      <c r="S67" s="49">
        <f t="shared" si="0"/>
        <v>0</v>
      </c>
      <c r="T67" s="44">
        <f t="shared" si="1"/>
        <v>0</v>
      </c>
      <c r="U67" s="150"/>
      <c r="V67" s="147"/>
      <c r="W67" s="150"/>
      <c r="X67" s="150"/>
      <c r="Y67" s="150"/>
      <c r="Z67" s="150"/>
      <c r="AA67" s="150"/>
      <c r="AB67" s="150"/>
      <c r="AC67" s="150"/>
      <c r="AD67" s="150"/>
      <c r="AE67" s="150"/>
      <c r="AF67" s="150"/>
      <c r="AG67" s="150"/>
      <c r="AH67" s="150"/>
      <c r="AI67" s="150"/>
      <c r="AJ67" s="153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</row>
    <row r="68" spans="1:70" s="56" customFormat="1" ht="21" thickBot="1" x14ac:dyDescent="0.35">
      <c r="A68" s="37"/>
      <c r="B68" s="38">
        <v>54</v>
      </c>
      <c r="C68" s="25" t="s">
        <v>81</v>
      </c>
      <c r="D68" s="39"/>
      <c r="E68" s="45"/>
      <c r="F68" s="46"/>
      <c r="G68" s="47"/>
      <c r="H68" s="47"/>
      <c r="I68" s="47"/>
      <c r="J68" s="48"/>
      <c r="K68" s="47"/>
      <c r="L68" s="47"/>
      <c r="M68" s="47"/>
      <c r="N68" s="47"/>
      <c r="O68" s="47"/>
      <c r="P68" s="47"/>
      <c r="Q68" s="47"/>
      <c r="R68" s="47"/>
      <c r="S68" s="49">
        <f t="shared" si="0"/>
        <v>0</v>
      </c>
      <c r="T68" s="44">
        <f t="shared" si="1"/>
        <v>0</v>
      </c>
      <c r="U68" s="150"/>
      <c r="V68" s="147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3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</row>
    <row r="69" spans="1:70" s="56" customFormat="1" ht="21" thickBot="1" x14ac:dyDescent="0.35">
      <c r="A69" s="37"/>
      <c r="B69" s="38">
        <v>55</v>
      </c>
      <c r="C69" s="25" t="s">
        <v>82</v>
      </c>
      <c r="D69" s="39"/>
      <c r="E69" s="45"/>
      <c r="F69" s="46"/>
      <c r="G69" s="47"/>
      <c r="H69" s="47"/>
      <c r="I69" s="47"/>
      <c r="J69" s="48"/>
      <c r="K69" s="47"/>
      <c r="L69" s="47"/>
      <c r="M69" s="47"/>
      <c r="N69" s="47"/>
      <c r="O69" s="47"/>
      <c r="P69" s="47"/>
      <c r="Q69" s="47"/>
      <c r="R69" s="47"/>
      <c r="S69" s="49">
        <f t="shared" si="0"/>
        <v>0</v>
      </c>
      <c r="T69" s="44">
        <f t="shared" si="1"/>
        <v>0</v>
      </c>
      <c r="U69" s="150"/>
      <c r="V69" s="147"/>
      <c r="W69" s="150"/>
      <c r="X69" s="150"/>
      <c r="Y69" s="150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3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9"/>
    </row>
    <row r="70" spans="1:70" s="56" customFormat="1" ht="21.75" customHeight="1" thickBot="1" x14ac:dyDescent="0.35">
      <c r="A70" s="37"/>
      <c r="B70" s="38">
        <v>56</v>
      </c>
      <c r="C70" s="25" t="s">
        <v>83</v>
      </c>
      <c r="D70" s="39"/>
      <c r="E70" s="45"/>
      <c r="F70" s="46"/>
      <c r="G70" s="47"/>
      <c r="H70" s="47"/>
      <c r="I70" s="47"/>
      <c r="J70" s="48"/>
      <c r="K70" s="47"/>
      <c r="L70" s="47"/>
      <c r="M70" s="47"/>
      <c r="N70" s="63"/>
      <c r="O70" s="47"/>
      <c r="P70" s="47"/>
      <c r="Q70" s="47"/>
      <c r="R70" s="47"/>
      <c r="S70" s="49">
        <f t="shared" si="0"/>
        <v>0</v>
      </c>
      <c r="T70" s="44">
        <f t="shared" si="1"/>
        <v>0</v>
      </c>
      <c r="U70" s="150"/>
      <c r="V70" s="147"/>
      <c r="W70" s="150"/>
      <c r="X70" s="150"/>
      <c r="Y70" s="150"/>
      <c r="Z70" s="150"/>
      <c r="AA70" s="150"/>
      <c r="AB70" s="150"/>
      <c r="AC70" s="150"/>
      <c r="AD70" s="150"/>
      <c r="AE70" s="150"/>
      <c r="AF70" s="150"/>
      <c r="AG70" s="150"/>
      <c r="AH70" s="150"/>
      <c r="AI70" s="150"/>
      <c r="AJ70" s="153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  <c r="BP70" s="149"/>
      <c r="BQ70" s="149"/>
      <c r="BR70" s="149"/>
    </row>
    <row r="71" spans="1:70" s="56" customFormat="1" ht="18" customHeight="1" thickBot="1" x14ac:dyDescent="0.35">
      <c r="A71" s="37"/>
      <c r="B71" s="38">
        <v>57</v>
      </c>
      <c r="C71" s="25" t="s">
        <v>84</v>
      </c>
      <c r="D71" s="39">
        <v>942</v>
      </c>
      <c r="E71" s="45">
        <v>3528798</v>
      </c>
      <c r="F71" s="46">
        <v>2470158</v>
      </c>
      <c r="G71" s="47"/>
      <c r="H71" s="47"/>
      <c r="I71" s="47">
        <v>2470158</v>
      </c>
      <c r="J71" s="48"/>
      <c r="K71" s="47"/>
      <c r="L71" s="47"/>
      <c r="M71" s="47"/>
      <c r="N71" s="47"/>
      <c r="O71" s="47"/>
      <c r="P71" s="47"/>
      <c r="Q71" s="47"/>
      <c r="R71" s="47"/>
      <c r="S71" s="49">
        <f t="shared" si="0"/>
        <v>2470158</v>
      </c>
      <c r="T71" s="44">
        <f t="shared" si="1"/>
        <v>0</v>
      </c>
      <c r="U71" s="150"/>
      <c r="V71" s="147"/>
      <c r="W71" s="150"/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3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  <c r="BI71" s="149"/>
      <c r="BJ71" s="149"/>
      <c r="BK71" s="149"/>
      <c r="BL71" s="149"/>
      <c r="BM71" s="149"/>
      <c r="BN71" s="149"/>
      <c r="BO71" s="149"/>
      <c r="BP71" s="149"/>
      <c r="BQ71" s="149"/>
      <c r="BR71" s="149"/>
    </row>
    <row r="72" spans="1:70" s="56" customFormat="1" ht="21" thickBot="1" x14ac:dyDescent="0.35">
      <c r="A72" s="37"/>
      <c r="B72" s="38">
        <v>58</v>
      </c>
      <c r="C72" s="25" t="s">
        <v>85</v>
      </c>
      <c r="D72" s="39"/>
      <c r="E72" s="45"/>
      <c r="F72" s="46"/>
      <c r="G72" s="47"/>
      <c r="H72" s="47"/>
      <c r="I72" s="47"/>
      <c r="J72" s="48"/>
      <c r="K72" s="47"/>
      <c r="L72" s="47"/>
      <c r="M72" s="47"/>
      <c r="N72" s="47"/>
      <c r="O72" s="47"/>
      <c r="P72" s="47"/>
      <c r="Q72" s="47"/>
      <c r="R72" s="47"/>
      <c r="S72" s="49">
        <f t="shared" si="0"/>
        <v>0</v>
      </c>
      <c r="T72" s="44">
        <f t="shared" si="1"/>
        <v>0</v>
      </c>
      <c r="U72" s="150"/>
      <c r="V72" s="147"/>
      <c r="W72" s="150"/>
      <c r="X72" s="150"/>
      <c r="Y72" s="150"/>
      <c r="Z72" s="150"/>
      <c r="AA72" s="150"/>
      <c r="AB72" s="150"/>
      <c r="AC72" s="150"/>
      <c r="AD72" s="150"/>
      <c r="AE72" s="150"/>
      <c r="AF72" s="150"/>
      <c r="AG72" s="150"/>
      <c r="AH72" s="150"/>
      <c r="AI72" s="150"/>
      <c r="AJ72" s="153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/>
      <c r="BG72" s="149"/>
      <c r="BH72" s="149"/>
      <c r="BI72" s="149"/>
      <c r="BJ72" s="149"/>
      <c r="BK72" s="149"/>
      <c r="BL72" s="149"/>
      <c r="BM72" s="149"/>
      <c r="BN72" s="149"/>
      <c r="BO72" s="149"/>
      <c r="BP72" s="149"/>
      <c r="BQ72" s="149"/>
      <c r="BR72" s="149"/>
    </row>
    <row r="73" spans="1:70" s="56" customFormat="1" ht="21" thickBot="1" x14ac:dyDescent="0.35">
      <c r="A73" s="37"/>
      <c r="B73" s="38">
        <v>59</v>
      </c>
      <c r="C73" s="25" t="s">
        <v>86</v>
      </c>
      <c r="D73" s="39">
        <v>1135</v>
      </c>
      <c r="E73" s="45">
        <v>29672159</v>
      </c>
      <c r="F73" s="46">
        <v>20770511</v>
      </c>
      <c r="G73" s="47"/>
      <c r="H73" s="47"/>
      <c r="I73" s="47">
        <v>14836080</v>
      </c>
      <c r="J73" s="48">
        <v>5934431</v>
      </c>
      <c r="K73" s="47"/>
      <c r="L73" s="47"/>
      <c r="M73" s="47"/>
      <c r="N73" s="47"/>
      <c r="O73" s="47"/>
      <c r="P73" s="47"/>
      <c r="Q73" s="47"/>
      <c r="R73" s="47"/>
      <c r="S73" s="49">
        <f t="shared" si="0"/>
        <v>20770511</v>
      </c>
      <c r="T73" s="44">
        <f t="shared" si="1"/>
        <v>0</v>
      </c>
      <c r="U73" s="150"/>
      <c r="V73" s="147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3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  <c r="BD73" s="149"/>
      <c r="BE73" s="149"/>
      <c r="BF73" s="149"/>
      <c r="BG73" s="149"/>
      <c r="BH73" s="149"/>
      <c r="BI73" s="149"/>
      <c r="BJ73" s="149"/>
      <c r="BK73" s="149"/>
      <c r="BL73" s="149"/>
      <c r="BM73" s="149"/>
      <c r="BN73" s="149"/>
      <c r="BO73" s="149"/>
      <c r="BP73" s="149"/>
      <c r="BQ73" s="149"/>
      <c r="BR73" s="149"/>
    </row>
    <row r="74" spans="1:70" s="56" customFormat="1" ht="21" thickBot="1" x14ac:dyDescent="0.35">
      <c r="A74" s="37"/>
      <c r="B74" s="38">
        <v>60</v>
      </c>
      <c r="C74" s="25" t="s">
        <v>87</v>
      </c>
      <c r="D74" s="39"/>
      <c r="E74" s="45"/>
      <c r="F74" s="46"/>
      <c r="G74" s="47"/>
      <c r="H74" s="47"/>
      <c r="I74" s="47"/>
      <c r="J74" s="48"/>
      <c r="K74" s="47"/>
      <c r="L74" s="47"/>
      <c r="M74" s="47"/>
      <c r="N74" s="47"/>
      <c r="O74" s="47"/>
      <c r="P74" s="47"/>
      <c r="Q74" s="47"/>
      <c r="R74" s="47"/>
      <c r="S74" s="49">
        <f t="shared" si="0"/>
        <v>0</v>
      </c>
      <c r="T74" s="44">
        <f t="shared" si="1"/>
        <v>0</v>
      </c>
      <c r="U74" s="150"/>
      <c r="V74" s="147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3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  <c r="BD74" s="149"/>
      <c r="BE74" s="149"/>
      <c r="BF74" s="149"/>
      <c r="BG74" s="149"/>
      <c r="BH74" s="149"/>
      <c r="BI74" s="149"/>
      <c r="BJ74" s="149"/>
      <c r="BK74" s="149"/>
      <c r="BL74" s="149"/>
      <c r="BM74" s="149"/>
      <c r="BN74" s="149"/>
      <c r="BO74" s="149"/>
      <c r="BP74" s="149"/>
      <c r="BQ74" s="149"/>
      <c r="BR74" s="149"/>
    </row>
    <row r="75" spans="1:70" s="56" customFormat="1" ht="21" thickBot="1" x14ac:dyDescent="0.35">
      <c r="A75" s="37"/>
      <c r="B75" s="38">
        <v>61</v>
      </c>
      <c r="C75" s="25" t="s">
        <v>88</v>
      </c>
      <c r="D75" s="39"/>
      <c r="E75" s="45"/>
      <c r="F75" s="46"/>
      <c r="G75" s="47"/>
      <c r="H75" s="47"/>
      <c r="I75" s="47"/>
      <c r="J75" s="48"/>
      <c r="K75" s="47"/>
      <c r="L75" s="47"/>
      <c r="M75" s="47"/>
      <c r="N75" s="47"/>
      <c r="O75" s="47"/>
      <c r="P75" s="47"/>
      <c r="Q75" s="47"/>
      <c r="R75" s="47"/>
      <c r="S75" s="49">
        <f t="shared" si="0"/>
        <v>0</v>
      </c>
      <c r="T75" s="44">
        <f t="shared" si="1"/>
        <v>0</v>
      </c>
      <c r="U75" s="150"/>
      <c r="V75" s="147"/>
      <c r="W75" s="150"/>
      <c r="X75" s="150"/>
      <c r="Y75" s="150"/>
      <c r="Z75" s="150"/>
      <c r="AA75" s="150"/>
      <c r="AB75" s="150"/>
      <c r="AC75" s="150"/>
      <c r="AD75" s="150"/>
      <c r="AE75" s="150"/>
      <c r="AF75" s="150"/>
      <c r="AG75" s="150"/>
      <c r="AH75" s="150"/>
      <c r="AI75" s="150"/>
      <c r="AJ75" s="153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  <c r="BA75" s="149"/>
      <c r="BB75" s="149"/>
      <c r="BC75" s="149"/>
      <c r="BD75" s="149"/>
      <c r="BE75" s="149"/>
      <c r="BF75" s="149"/>
      <c r="BG75" s="149"/>
      <c r="BH75" s="149"/>
      <c r="BI75" s="149"/>
      <c r="BJ75" s="149"/>
      <c r="BK75" s="149"/>
      <c r="BL75" s="149"/>
      <c r="BM75" s="149"/>
      <c r="BN75" s="149"/>
      <c r="BO75" s="149"/>
      <c r="BP75" s="149"/>
      <c r="BQ75" s="149"/>
      <c r="BR75" s="149"/>
    </row>
    <row r="76" spans="1:70" s="56" customFormat="1" ht="21" thickBot="1" x14ac:dyDescent="0.35">
      <c r="A76" s="37"/>
      <c r="B76" s="38">
        <v>62</v>
      </c>
      <c r="C76" s="25" t="s">
        <v>89</v>
      </c>
      <c r="D76" s="39">
        <v>2059</v>
      </c>
      <c r="E76" s="45">
        <v>6001140</v>
      </c>
      <c r="F76" s="46"/>
      <c r="G76" s="47"/>
      <c r="H76" s="47"/>
      <c r="I76" s="47"/>
      <c r="J76" s="48"/>
      <c r="K76" s="47"/>
      <c r="L76" s="47"/>
      <c r="M76" s="47"/>
      <c r="N76" s="47"/>
      <c r="O76" s="47"/>
      <c r="P76" s="47"/>
      <c r="Q76" s="47"/>
      <c r="R76" s="47"/>
      <c r="S76" s="49">
        <f t="shared" si="0"/>
        <v>0</v>
      </c>
      <c r="T76" s="44">
        <f t="shared" si="1"/>
        <v>0</v>
      </c>
      <c r="U76" s="150"/>
      <c r="V76" s="147"/>
      <c r="W76" s="150"/>
      <c r="X76" s="150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3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  <c r="BI76" s="149"/>
      <c r="BJ76" s="149"/>
      <c r="BK76" s="149"/>
      <c r="BL76" s="149"/>
      <c r="BM76" s="149"/>
      <c r="BN76" s="149"/>
      <c r="BO76" s="149"/>
      <c r="BP76" s="149"/>
      <c r="BQ76" s="149"/>
      <c r="BR76" s="149"/>
    </row>
    <row r="77" spans="1:70" s="56" customFormat="1" ht="21" thickBot="1" x14ac:dyDescent="0.35">
      <c r="A77" s="37"/>
      <c r="B77" s="38">
        <v>63</v>
      </c>
      <c r="C77" s="25" t="s">
        <v>90</v>
      </c>
      <c r="D77" s="39">
        <v>940</v>
      </c>
      <c r="E77" s="45">
        <v>16825547</v>
      </c>
      <c r="F77" s="46">
        <v>11777882</v>
      </c>
      <c r="G77" s="47"/>
      <c r="H77" s="47"/>
      <c r="I77" s="47">
        <v>11777882</v>
      </c>
      <c r="J77" s="48"/>
      <c r="K77" s="47"/>
      <c r="L77" s="47"/>
      <c r="M77" s="47"/>
      <c r="N77" s="47"/>
      <c r="O77" s="47"/>
      <c r="P77" s="47"/>
      <c r="Q77" s="47"/>
      <c r="R77" s="47"/>
      <c r="S77" s="49">
        <f t="shared" si="0"/>
        <v>11777882</v>
      </c>
      <c r="T77" s="44">
        <f t="shared" si="1"/>
        <v>0</v>
      </c>
      <c r="U77" s="150"/>
      <c r="V77" s="147"/>
      <c r="W77" s="150"/>
      <c r="X77" s="150"/>
      <c r="Y77" s="150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3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  <c r="BP77" s="149"/>
      <c r="BQ77" s="149"/>
      <c r="BR77" s="149"/>
    </row>
    <row r="78" spans="1:70" s="56" customFormat="1" ht="21" thickBot="1" x14ac:dyDescent="0.35">
      <c r="A78" s="37"/>
      <c r="B78" s="38">
        <v>64</v>
      </c>
      <c r="C78" s="25" t="s">
        <v>215</v>
      </c>
      <c r="D78" s="39">
        <v>3515</v>
      </c>
      <c r="E78" s="45">
        <v>3222721</v>
      </c>
      <c r="F78" s="46">
        <f>+L78</f>
        <v>2255905</v>
      </c>
      <c r="G78" s="47"/>
      <c r="H78" s="47"/>
      <c r="I78" s="47"/>
      <c r="J78" s="48"/>
      <c r="K78" s="47"/>
      <c r="L78" s="47">
        <v>2255905</v>
      </c>
      <c r="M78" s="47"/>
      <c r="N78" s="47"/>
      <c r="O78" s="47"/>
      <c r="P78" s="47"/>
      <c r="Q78" s="47"/>
      <c r="R78" s="47"/>
      <c r="S78" s="49">
        <f t="shared" si="0"/>
        <v>2255905</v>
      </c>
      <c r="T78" s="44">
        <f t="shared" si="1"/>
        <v>0</v>
      </c>
      <c r="U78" s="150"/>
      <c r="V78" s="147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3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  <c r="BP78" s="149"/>
      <c r="BQ78" s="149"/>
      <c r="BR78" s="149"/>
    </row>
    <row r="79" spans="1:70" s="56" customFormat="1" ht="21" thickBot="1" x14ac:dyDescent="0.35">
      <c r="A79" s="37"/>
      <c r="B79" s="38">
        <v>65</v>
      </c>
      <c r="C79" s="25" t="s">
        <v>91</v>
      </c>
      <c r="D79" s="39"/>
      <c r="E79" s="45"/>
      <c r="F79" s="46"/>
      <c r="G79" s="47"/>
      <c r="H79" s="47"/>
      <c r="I79" s="47"/>
      <c r="J79" s="48"/>
      <c r="K79" s="47"/>
      <c r="L79" s="47"/>
      <c r="M79" s="47"/>
      <c r="N79" s="47"/>
      <c r="O79" s="47"/>
      <c r="P79" s="47"/>
      <c r="Q79" s="47"/>
      <c r="R79" s="47"/>
      <c r="S79" s="49">
        <f t="shared" si="0"/>
        <v>0</v>
      </c>
      <c r="T79" s="44">
        <f t="shared" si="1"/>
        <v>0</v>
      </c>
      <c r="U79" s="150"/>
      <c r="V79" s="147"/>
      <c r="W79" s="150"/>
      <c r="X79" s="150"/>
      <c r="Y79" s="150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3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  <c r="BP79" s="149"/>
      <c r="BQ79" s="149"/>
      <c r="BR79" s="149"/>
    </row>
    <row r="80" spans="1:70" s="56" customFormat="1" ht="21" thickBot="1" x14ac:dyDescent="0.35">
      <c r="A80" s="37"/>
      <c r="B80" s="38">
        <v>66</v>
      </c>
      <c r="C80" s="25" t="s">
        <v>92</v>
      </c>
      <c r="D80" s="39">
        <v>1129</v>
      </c>
      <c r="E80" s="45">
        <v>28490287</v>
      </c>
      <c r="F80" s="46">
        <v>19936201</v>
      </c>
      <c r="G80" s="47"/>
      <c r="H80" s="47"/>
      <c r="I80" s="47">
        <v>19936201</v>
      </c>
      <c r="J80" s="48"/>
      <c r="K80" s="47"/>
      <c r="L80" s="47"/>
      <c r="M80" s="47"/>
      <c r="N80" s="47"/>
      <c r="O80" s="47"/>
      <c r="P80" s="47"/>
      <c r="Q80" s="47"/>
      <c r="R80" s="47"/>
      <c r="S80" s="49">
        <f t="shared" si="0"/>
        <v>19936201</v>
      </c>
      <c r="T80" s="44">
        <f t="shared" si="1"/>
        <v>0</v>
      </c>
      <c r="U80" s="150"/>
      <c r="V80" s="147"/>
      <c r="W80" s="150"/>
      <c r="X80" s="150"/>
      <c r="Y80" s="150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3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  <c r="BI80" s="149"/>
      <c r="BJ80" s="149"/>
      <c r="BK80" s="149"/>
      <c r="BL80" s="149"/>
      <c r="BM80" s="149"/>
      <c r="BN80" s="149"/>
      <c r="BO80" s="149"/>
      <c r="BP80" s="149"/>
      <c r="BQ80" s="149"/>
      <c r="BR80" s="149"/>
    </row>
    <row r="81" spans="1:70" s="56" customFormat="1" ht="21" thickBot="1" x14ac:dyDescent="0.35">
      <c r="A81" s="37"/>
      <c r="B81" s="38">
        <v>67</v>
      </c>
      <c r="C81" s="25" t="s">
        <v>93</v>
      </c>
      <c r="D81" s="39">
        <v>1517</v>
      </c>
      <c r="E81" s="45">
        <v>28310400</v>
      </c>
      <c r="F81" s="46">
        <f>+J81</f>
        <v>19817280</v>
      </c>
      <c r="G81" s="47"/>
      <c r="H81" s="47"/>
      <c r="I81" s="47"/>
      <c r="J81" s="48">
        <v>19817280</v>
      </c>
      <c r="K81" s="47"/>
      <c r="L81" s="47"/>
      <c r="M81" s="47"/>
      <c r="N81" s="47"/>
      <c r="O81" s="47"/>
      <c r="P81" s="47"/>
      <c r="Q81" s="47"/>
      <c r="R81" s="47"/>
      <c r="S81" s="49">
        <f t="shared" ref="S81:S115" si="2">SUM(G81:R81)</f>
        <v>19817280</v>
      </c>
      <c r="T81" s="44">
        <f t="shared" si="1"/>
        <v>0</v>
      </c>
      <c r="U81" s="150"/>
      <c r="V81" s="147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3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  <c r="BI81" s="149"/>
      <c r="BJ81" s="149"/>
      <c r="BK81" s="149"/>
      <c r="BL81" s="149"/>
      <c r="BM81" s="149"/>
      <c r="BN81" s="149"/>
      <c r="BO81" s="149"/>
      <c r="BP81" s="149"/>
      <c r="BQ81" s="149"/>
      <c r="BR81" s="149"/>
    </row>
    <row r="82" spans="1:70" s="56" customFormat="1" ht="21" thickBot="1" x14ac:dyDescent="0.35">
      <c r="A82" s="37"/>
      <c r="B82" s="38">
        <v>68</v>
      </c>
      <c r="C82" s="25" t="s">
        <v>209</v>
      </c>
      <c r="D82" s="39"/>
      <c r="E82" s="45"/>
      <c r="F82" s="46"/>
      <c r="G82" s="47"/>
      <c r="H82" s="47"/>
      <c r="I82" s="47"/>
      <c r="J82" s="48"/>
      <c r="K82" s="47"/>
      <c r="L82" s="47"/>
      <c r="M82" s="47"/>
      <c r="N82" s="47"/>
      <c r="O82" s="47"/>
      <c r="P82" s="47"/>
      <c r="Q82" s="47"/>
      <c r="R82" s="47"/>
      <c r="S82" s="49"/>
      <c r="T82" s="44"/>
      <c r="U82" s="150"/>
      <c r="V82" s="147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3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  <c r="BA82" s="149"/>
      <c r="BB82" s="149"/>
      <c r="BC82" s="149"/>
      <c r="BD82" s="149"/>
      <c r="BE82" s="149"/>
      <c r="BF82" s="149"/>
      <c r="BG82" s="149"/>
      <c r="BH82" s="149"/>
      <c r="BI82" s="149"/>
      <c r="BJ82" s="149"/>
      <c r="BK82" s="149"/>
      <c r="BL82" s="149"/>
      <c r="BM82" s="149"/>
      <c r="BN82" s="149"/>
      <c r="BO82" s="149"/>
      <c r="BP82" s="149"/>
      <c r="BQ82" s="149"/>
      <c r="BR82" s="149"/>
    </row>
    <row r="83" spans="1:70" s="56" customFormat="1" ht="21" thickBot="1" x14ac:dyDescent="0.35">
      <c r="A83" s="37"/>
      <c r="B83" s="38">
        <v>69</v>
      </c>
      <c r="C83" s="25" t="s">
        <v>94</v>
      </c>
      <c r="D83" s="39"/>
      <c r="E83" s="45"/>
      <c r="F83" s="46"/>
      <c r="G83" s="47"/>
      <c r="H83" s="47"/>
      <c r="I83" s="47"/>
      <c r="J83" s="48"/>
      <c r="K83" s="47"/>
      <c r="L83" s="47"/>
      <c r="M83" s="47"/>
      <c r="N83" s="47"/>
      <c r="O83" s="47"/>
      <c r="P83" s="47"/>
      <c r="Q83" s="47"/>
      <c r="R83" s="47"/>
      <c r="S83" s="49">
        <f t="shared" si="2"/>
        <v>0</v>
      </c>
      <c r="T83" s="44">
        <f t="shared" ref="T83:T115" si="3">+F83-S83</f>
        <v>0</v>
      </c>
      <c r="U83" s="150"/>
      <c r="V83" s="147"/>
      <c r="W83" s="150"/>
      <c r="X83" s="150"/>
      <c r="Y83" s="150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3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  <c r="BA83" s="149"/>
      <c r="BB83" s="149"/>
      <c r="BC83" s="149"/>
      <c r="BD83" s="149"/>
      <c r="BE83" s="149"/>
      <c r="BF83" s="149"/>
      <c r="BG83" s="149"/>
      <c r="BH83" s="149"/>
      <c r="BI83" s="149"/>
      <c r="BJ83" s="149"/>
      <c r="BK83" s="149"/>
      <c r="BL83" s="149"/>
      <c r="BM83" s="149"/>
      <c r="BN83" s="149"/>
      <c r="BO83" s="149"/>
      <c r="BP83" s="149"/>
      <c r="BQ83" s="149"/>
      <c r="BR83" s="149"/>
    </row>
    <row r="84" spans="1:70" s="56" customFormat="1" ht="21" thickBot="1" x14ac:dyDescent="0.35">
      <c r="A84" s="37"/>
      <c r="B84" s="38">
        <v>70</v>
      </c>
      <c r="C84" s="25" t="s">
        <v>95</v>
      </c>
      <c r="D84" s="39"/>
      <c r="E84" s="45"/>
      <c r="F84" s="46"/>
      <c r="G84" s="47"/>
      <c r="H84" s="47"/>
      <c r="I84" s="47"/>
      <c r="J84" s="48"/>
      <c r="K84" s="47"/>
      <c r="L84" s="47"/>
      <c r="M84" s="47"/>
      <c r="N84" s="47"/>
      <c r="O84" s="47"/>
      <c r="P84" s="47"/>
      <c r="Q84" s="47"/>
      <c r="R84" s="47"/>
      <c r="S84" s="49">
        <f t="shared" si="2"/>
        <v>0</v>
      </c>
      <c r="T84" s="44">
        <f t="shared" si="3"/>
        <v>0</v>
      </c>
      <c r="U84" s="150"/>
      <c r="V84" s="147"/>
      <c r="W84" s="150"/>
      <c r="X84" s="150"/>
      <c r="Y84" s="150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3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  <c r="BD84" s="149"/>
      <c r="BE84" s="149"/>
      <c r="BF84" s="149"/>
      <c r="BG84" s="149"/>
      <c r="BH84" s="149"/>
      <c r="BI84" s="149"/>
      <c r="BJ84" s="149"/>
      <c r="BK84" s="149"/>
      <c r="BL84" s="149"/>
      <c r="BM84" s="149"/>
      <c r="BN84" s="149"/>
      <c r="BO84" s="149"/>
      <c r="BP84" s="149"/>
      <c r="BQ84" s="149"/>
      <c r="BR84" s="149"/>
    </row>
    <row r="85" spans="1:70" s="56" customFormat="1" ht="41.25" thickBot="1" x14ac:dyDescent="0.35">
      <c r="A85" s="37"/>
      <c r="B85" s="38">
        <v>71</v>
      </c>
      <c r="C85" s="25" t="s">
        <v>96</v>
      </c>
      <c r="D85" s="39" t="s">
        <v>227</v>
      </c>
      <c r="E85" s="45">
        <f>211127+1162045</f>
        <v>1373172</v>
      </c>
      <c r="F85" s="46">
        <f>+J85</f>
        <v>211127</v>
      </c>
      <c r="G85" s="47"/>
      <c r="H85" s="47"/>
      <c r="I85" s="47"/>
      <c r="J85" s="48">
        <v>211127</v>
      </c>
      <c r="K85" s="47"/>
      <c r="L85" s="47"/>
      <c r="M85" s="47"/>
      <c r="N85" s="47"/>
      <c r="O85" s="47"/>
      <c r="P85" s="47"/>
      <c r="Q85" s="47"/>
      <c r="R85" s="47"/>
      <c r="S85" s="49">
        <f t="shared" si="2"/>
        <v>211127</v>
      </c>
      <c r="T85" s="44">
        <f t="shared" si="3"/>
        <v>0</v>
      </c>
      <c r="U85" s="150"/>
      <c r="V85" s="147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3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  <c r="BI85" s="149"/>
      <c r="BJ85" s="149"/>
      <c r="BK85" s="149"/>
      <c r="BL85" s="149"/>
      <c r="BM85" s="149"/>
      <c r="BN85" s="149"/>
      <c r="BO85" s="149"/>
      <c r="BP85" s="149"/>
      <c r="BQ85" s="149"/>
      <c r="BR85" s="149"/>
    </row>
    <row r="86" spans="1:70" s="56" customFormat="1" ht="21" thickBot="1" x14ac:dyDescent="0.35">
      <c r="A86" s="64"/>
      <c r="B86" s="38">
        <v>72</v>
      </c>
      <c r="C86" s="25" t="s">
        <v>97</v>
      </c>
      <c r="D86" s="39"/>
      <c r="E86" s="45"/>
      <c r="F86" s="46"/>
      <c r="G86" s="47"/>
      <c r="H86" s="47"/>
      <c r="I86" s="47"/>
      <c r="J86" s="48"/>
      <c r="K86" s="47"/>
      <c r="L86" s="47"/>
      <c r="M86" s="47"/>
      <c r="N86" s="47"/>
      <c r="O86" s="47"/>
      <c r="P86" s="47"/>
      <c r="Q86" s="47"/>
      <c r="R86" s="47"/>
      <c r="S86" s="49">
        <f t="shared" si="2"/>
        <v>0</v>
      </c>
      <c r="T86" s="44">
        <f t="shared" si="3"/>
        <v>0</v>
      </c>
      <c r="U86" s="150"/>
      <c r="V86" s="147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3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  <c r="BA86" s="149"/>
      <c r="BB86" s="149"/>
      <c r="BC86" s="149"/>
      <c r="BD86" s="149"/>
      <c r="BE86" s="149"/>
      <c r="BF86" s="149"/>
      <c r="BG86" s="149"/>
      <c r="BH86" s="149"/>
      <c r="BI86" s="149"/>
      <c r="BJ86" s="149"/>
      <c r="BK86" s="149"/>
      <c r="BL86" s="149"/>
      <c r="BM86" s="149"/>
      <c r="BN86" s="149"/>
      <c r="BO86" s="149"/>
      <c r="BP86" s="149"/>
      <c r="BQ86" s="149"/>
      <c r="BR86" s="149"/>
    </row>
    <row r="87" spans="1:70" s="56" customFormat="1" ht="21" thickBot="1" x14ac:dyDescent="0.35">
      <c r="A87" s="37"/>
      <c r="B87" s="38">
        <v>73</v>
      </c>
      <c r="C87" s="25" t="s">
        <v>98</v>
      </c>
      <c r="D87" s="39"/>
      <c r="E87" s="45"/>
      <c r="F87" s="46"/>
      <c r="G87" s="47"/>
      <c r="H87" s="47"/>
      <c r="I87" s="47"/>
      <c r="J87" s="48"/>
      <c r="K87" s="47"/>
      <c r="L87" s="47"/>
      <c r="M87" s="47"/>
      <c r="N87" s="47"/>
      <c r="O87" s="47"/>
      <c r="P87" s="47"/>
      <c r="Q87" s="47"/>
      <c r="R87" s="47"/>
      <c r="S87" s="49">
        <f t="shared" si="2"/>
        <v>0</v>
      </c>
      <c r="T87" s="44">
        <f t="shared" si="3"/>
        <v>0</v>
      </c>
      <c r="U87" s="150"/>
      <c r="V87" s="147"/>
      <c r="W87" s="150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3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  <c r="BA87" s="149"/>
      <c r="BB87" s="149"/>
      <c r="BC87" s="149"/>
      <c r="BD87" s="149"/>
      <c r="BE87" s="149"/>
      <c r="BF87" s="149"/>
      <c r="BG87" s="149"/>
      <c r="BH87" s="149"/>
      <c r="BI87" s="149"/>
      <c r="BJ87" s="149"/>
      <c r="BK87" s="149"/>
      <c r="BL87" s="149"/>
      <c r="BM87" s="149"/>
      <c r="BN87" s="149"/>
      <c r="BO87" s="149"/>
      <c r="BP87" s="149"/>
      <c r="BQ87" s="149"/>
      <c r="BR87" s="149"/>
    </row>
    <row r="88" spans="1:70" s="56" customFormat="1" ht="21" thickBot="1" x14ac:dyDescent="0.35">
      <c r="A88" s="37"/>
      <c r="B88" s="38">
        <v>74</v>
      </c>
      <c r="C88" s="25" t="s">
        <v>99</v>
      </c>
      <c r="D88" s="39"/>
      <c r="E88" s="45"/>
      <c r="F88" s="46"/>
      <c r="G88" s="47"/>
      <c r="H88" s="47"/>
      <c r="I88" s="47"/>
      <c r="J88" s="48"/>
      <c r="K88" s="47"/>
      <c r="L88" s="47"/>
      <c r="M88" s="47"/>
      <c r="N88" s="47"/>
      <c r="O88" s="47"/>
      <c r="P88" s="47"/>
      <c r="Q88" s="47"/>
      <c r="R88" s="47"/>
      <c r="S88" s="49">
        <f t="shared" si="2"/>
        <v>0</v>
      </c>
      <c r="T88" s="44">
        <f t="shared" si="3"/>
        <v>0</v>
      </c>
      <c r="U88" s="150"/>
      <c r="V88" s="147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3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  <c r="BA88" s="149"/>
      <c r="BB88" s="149"/>
      <c r="BC88" s="149"/>
      <c r="BD88" s="149"/>
      <c r="BE88" s="149"/>
      <c r="BF88" s="149"/>
      <c r="BG88" s="149"/>
      <c r="BH88" s="149"/>
      <c r="BI88" s="149"/>
      <c r="BJ88" s="149"/>
      <c r="BK88" s="149"/>
      <c r="BL88" s="149"/>
      <c r="BM88" s="149"/>
      <c r="BN88" s="149"/>
      <c r="BO88" s="149"/>
      <c r="BP88" s="149"/>
      <c r="BQ88" s="149"/>
      <c r="BR88" s="149"/>
    </row>
    <row r="89" spans="1:70" s="56" customFormat="1" ht="21" thickBot="1" x14ac:dyDescent="0.35">
      <c r="A89" s="37"/>
      <c r="B89" s="38">
        <v>75</v>
      </c>
      <c r="C89" s="25" t="s">
        <v>100</v>
      </c>
      <c r="D89" s="39"/>
      <c r="E89" s="45"/>
      <c r="F89" s="46"/>
      <c r="G89" s="47"/>
      <c r="H89" s="47"/>
      <c r="I89" s="47"/>
      <c r="J89" s="48"/>
      <c r="K89" s="47"/>
      <c r="L89" s="47"/>
      <c r="M89" s="47"/>
      <c r="N89" s="47"/>
      <c r="O89" s="47"/>
      <c r="P89" s="47"/>
      <c r="Q89" s="47"/>
      <c r="R89" s="47"/>
      <c r="S89" s="49">
        <f t="shared" si="2"/>
        <v>0</v>
      </c>
      <c r="T89" s="44">
        <f t="shared" si="3"/>
        <v>0</v>
      </c>
      <c r="U89" s="150"/>
      <c r="V89" s="147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3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  <c r="BA89" s="149"/>
      <c r="BB89" s="149"/>
      <c r="BC89" s="149"/>
      <c r="BD89" s="149"/>
      <c r="BE89" s="149"/>
      <c r="BF89" s="149"/>
      <c r="BG89" s="149"/>
      <c r="BH89" s="149"/>
      <c r="BI89" s="149"/>
      <c r="BJ89" s="149"/>
      <c r="BK89" s="149"/>
      <c r="BL89" s="149"/>
      <c r="BM89" s="149"/>
      <c r="BN89" s="149"/>
      <c r="BO89" s="149"/>
      <c r="BP89" s="149"/>
      <c r="BQ89" s="149"/>
      <c r="BR89" s="149"/>
    </row>
    <row r="90" spans="1:70" s="56" customFormat="1" ht="21.75" customHeight="1" thickBot="1" x14ac:dyDescent="0.35">
      <c r="A90" s="37"/>
      <c r="B90" s="38">
        <v>76</v>
      </c>
      <c r="C90" s="25" t="s">
        <v>101</v>
      </c>
      <c r="D90" s="39">
        <v>937</v>
      </c>
      <c r="E90" s="45">
        <v>16375412</v>
      </c>
      <c r="F90" s="46">
        <v>11462788</v>
      </c>
      <c r="G90" s="47"/>
      <c r="H90" s="47"/>
      <c r="I90" s="47">
        <v>11462788</v>
      </c>
      <c r="J90" s="48"/>
      <c r="K90" s="47"/>
      <c r="L90" s="47"/>
      <c r="M90" s="47"/>
      <c r="N90" s="47"/>
      <c r="O90" s="47"/>
      <c r="P90" s="47"/>
      <c r="Q90" s="47"/>
      <c r="R90" s="47"/>
      <c r="S90" s="49">
        <f t="shared" si="2"/>
        <v>11462788</v>
      </c>
      <c r="T90" s="44">
        <f t="shared" si="3"/>
        <v>0</v>
      </c>
      <c r="U90" s="150"/>
      <c r="V90" s="147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3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  <c r="BA90" s="149"/>
      <c r="BB90" s="149"/>
      <c r="BC90" s="149"/>
      <c r="BD90" s="149"/>
      <c r="BE90" s="149"/>
      <c r="BF90" s="149"/>
      <c r="BG90" s="149"/>
      <c r="BH90" s="149"/>
      <c r="BI90" s="149"/>
      <c r="BJ90" s="149"/>
      <c r="BK90" s="149"/>
      <c r="BL90" s="149"/>
      <c r="BM90" s="149"/>
      <c r="BN90" s="149"/>
      <c r="BO90" s="149"/>
      <c r="BP90" s="149"/>
      <c r="BQ90" s="149"/>
      <c r="BR90" s="149"/>
    </row>
    <row r="91" spans="1:70" s="56" customFormat="1" ht="21.75" customHeight="1" thickBot="1" x14ac:dyDescent="0.35">
      <c r="A91" s="37"/>
      <c r="B91" s="38"/>
      <c r="C91" s="25" t="s">
        <v>217</v>
      </c>
      <c r="D91" s="39"/>
      <c r="E91" s="45"/>
      <c r="F91" s="46"/>
      <c r="G91" s="47"/>
      <c r="H91" s="47"/>
      <c r="I91" s="47"/>
      <c r="J91" s="48"/>
      <c r="K91" s="47"/>
      <c r="L91" s="47"/>
      <c r="M91" s="47"/>
      <c r="N91" s="47"/>
      <c r="O91" s="47"/>
      <c r="P91" s="47"/>
      <c r="Q91" s="47"/>
      <c r="R91" s="47"/>
      <c r="S91" s="49"/>
      <c r="T91" s="44"/>
      <c r="U91" s="150"/>
      <c r="V91" s="147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3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  <c r="BA91" s="149"/>
      <c r="BB91" s="149"/>
      <c r="BC91" s="149"/>
      <c r="BD91" s="149"/>
      <c r="BE91" s="149"/>
      <c r="BF91" s="149"/>
      <c r="BG91" s="149"/>
      <c r="BH91" s="149"/>
      <c r="BI91" s="149"/>
      <c r="BJ91" s="149"/>
      <c r="BK91" s="149"/>
      <c r="BL91" s="149"/>
      <c r="BM91" s="149"/>
      <c r="BN91" s="149"/>
      <c r="BO91" s="149"/>
      <c r="BP91" s="149"/>
      <c r="BQ91" s="149"/>
      <c r="BR91" s="149"/>
    </row>
    <row r="92" spans="1:70" s="56" customFormat="1" ht="21.75" customHeight="1" thickBot="1" x14ac:dyDescent="0.35">
      <c r="A92" s="37"/>
      <c r="B92" s="38"/>
      <c r="C92" s="25" t="s">
        <v>220</v>
      </c>
      <c r="D92" s="39"/>
      <c r="E92" s="45"/>
      <c r="F92" s="46"/>
      <c r="G92" s="47"/>
      <c r="H92" s="47"/>
      <c r="I92" s="47"/>
      <c r="J92" s="48"/>
      <c r="K92" s="47"/>
      <c r="L92" s="47"/>
      <c r="M92" s="47"/>
      <c r="N92" s="47"/>
      <c r="O92" s="47"/>
      <c r="P92" s="47"/>
      <c r="Q92" s="47"/>
      <c r="R92" s="47"/>
      <c r="S92" s="49"/>
      <c r="T92" s="44"/>
      <c r="U92" s="150"/>
      <c r="V92" s="147"/>
      <c r="W92" s="150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3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  <c r="BA92" s="149"/>
      <c r="BB92" s="149"/>
      <c r="BC92" s="149"/>
      <c r="BD92" s="149"/>
      <c r="BE92" s="149"/>
      <c r="BF92" s="149"/>
      <c r="BG92" s="149"/>
      <c r="BH92" s="149"/>
      <c r="BI92" s="149"/>
      <c r="BJ92" s="149"/>
      <c r="BK92" s="149"/>
      <c r="BL92" s="149"/>
      <c r="BM92" s="149"/>
      <c r="BN92" s="149"/>
      <c r="BO92" s="149"/>
      <c r="BP92" s="149"/>
      <c r="BQ92" s="149"/>
      <c r="BR92" s="149"/>
    </row>
    <row r="93" spans="1:70" s="56" customFormat="1" ht="21" thickBot="1" x14ac:dyDescent="0.35">
      <c r="A93" s="37"/>
      <c r="B93" s="38">
        <v>77</v>
      </c>
      <c r="C93" s="25" t="s">
        <v>198</v>
      </c>
      <c r="D93" s="39">
        <v>2299</v>
      </c>
      <c r="E93" s="45">
        <v>4244455</v>
      </c>
      <c r="F93" s="46">
        <f>+J93+1556299</f>
        <v>2971119</v>
      </c>
      <c r="G93" s="47"/>
      <c r="H93" s="47"/>
      <c r="I93" s="47"/>
      <c r="J93" s="48">
        <v>1414820</v>
      </c>
      <c r="K93" s="47"/>
      <c r="L93" s="47">
        <v>707409</v>
      </c>
      <c r="M93" s="47"/>
      <c r="N93" s="47"/>
      <c r="O93" s="47"/>
      <c r="P93" s="47"/>
      <c r="Q93" s="47"/>
      <c r="R93" s="47"/>
      <c r="S93" s="49">
        <f t="shared" si="2"/>
        <v>2122229</v>
      </c>
      <c r="T93" s="44">
        <f t="shared" si="3"/>
        <v>848890</v>
      </c>
      <c r="U93" s="150"/>
      <c r="V93" s="147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3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/>
    </row>
    <row r="94" spans="1:70" s="56" customFormat="1" ht="45.75" customHeight="1" thickBot="1" x14ac:dyDescent="0.35">
      <c r="A94" s="64"/>
      <c r="B94" s="38">
        <v>78</v>
      </c>
      <c r="C94" s="25" t="s">
        <v>103</v>
      </c>
      <c r="D94" s="39"/>
      <c r="E94" s="45"/>
      <c r="F94" s="46"/>
      <c r="G94" s="47"/>
      <c r="H94" s="47"/>
      <c r="I94" s="47"/>
      <c r="J94" s="48"/>
      <c r="K94" s="47"/>
      <c r="L94" s="47"/>
      <c r="M94" s="47"/>
      <c r="N94" s="47"/>
      <c r="O94" s="47"/>
      <c r="P94" s="47"/>
      <c r="Q94" s="47"/>
      <c r="R94" s="47"/>
      <c r="S94" s="49">
        <f t="shared" si="2"/>
        <v>0</v>
      </c>
      <c r="T94" s="44">
        <f t="shared" si="3"/>
        <v>0</v>
      </c>
      <c r="U94" s="150"/>
      <c r="V94" s="147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3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  <c r="BA94" s="149"/>
      <c r="BB94" s="149"/>
      <c r="BC94" s="149"/>
      <c r="BD94" s="149"/>
      <c r="BE94" s="149"/>
      <c r="BF94" s="149"/>
      <c r="BG94" s="149"/>
      <c r="BH94" s="149"/>
      <c r="BI94" s="149"/>
      <c r="BJ94" s="149"/>
      <c r="BK94" s="149"/>
      <c r="BL94" s="149"/>
      <c r="BM94" s="149"/>
      <c r="BN94" s="149"/>
      <c r="BO94" s="149"/>
      <c r="BP94" s="149"/>
      <c r="BQ94" s="149"/>
      <c r="BR94" s="149"/>
    </row>
    <row r="95" spans="1:70" s="56" customFormat="1" ht="21.75" customHeight="1" thickBot="1" x14ac:dyDescent="0.35">
      <c r="A95" s="37"/>
      <c r="B95" s="38">
        <v>79</v>
      </c>
      <c r="C95" s="25" t="s">
        <v>104</v>
      </c>
      <c r="D95" s="39"/>
      <c r="E95" s="45"/>
      <c r="F95" s="46"/>
      <c r="G95" s="47"/>
      <c r="H95" s="47"/>
      <c r="I95" s="47"/>
      <c r="J95" s="48"/>
      <c r="K95" s="47"/>
      <c r="L95" s="47"/>
      <c r="M95" s="47"/>
      <c r="N95" s="47"/>
      <c r="O95" s="47"/>
      <c r="P95" s="47"/>
      <c r="Q95" s="47"/>
      <c r="R95" s="47"/>
      <c r="S95" s="49">
        <f t="shared" si="2"/>
        <v>0</v>
      </c>
      <c r="T95" s="44">
        <f t="shared" si="3"/>
        <v>0</v>
      </c>
      <c r="U95" s="150"/>
      <c r="V95" s="147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3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  <c r="BA95" s="149"/>
      <c r="BB95" s="149"/>
      <c r="BC95" s="149"/>
      <c r="BD95" s="149"/>
      <c r="BE95" s="149"/>
      <c r="BF95" s="149"/>
      <c r="BG95" s="149"/>
      <c r="BH95" s="149"/>
      <c r="BI95" s="149"/>
      <c r="BJ95" s="149"/>
      <c r="BK95" s="149"/>
      <c r="BL95" s="149"/>
      <c r="BM95" s="149"/>
      <c r="BN95" s="149"/>
      <c r="BO95" s="149"/>
      <c r="BP95" s="149"/>
      <c r="BQ95" s="149"/>
      <c r="BR95" s="149"/>
    </row>
    <row r="96" spans="1:70" s="56" customFormat="1" ht="41.25" thickBot="1" x14ac:dyDescent="0.35">
      <c r="A96" s="37"/>
      <c r="B96" s="38">
        <v>80</v>
      </c>
      <c r="C96" s="25" t="s">
        <v>105</v>
      </c>
      <c r="D96" s="39"/>
      <c r="E96" s="45"/>
      <c r="F96" s="46"/>
      <c r="G96" s="47"/>
      <c r="H96" s="47"/>
      <c r="I96" s="47"/>
      <c r="J96" s="48"/>
      <c r="K96" s="47"/>
      <c r="L96" s="47"/>
      <c r="M96" s="47"/>
      <c r="N96" s="47"/>
      <c r="O96" s="47"/>
      <c r="P96" s="47"/>
      <c r="Q96" s="47"/>
      <c r="R96" s="47"/>
      <c r="S96" s="49">
        <f t="shared" si="2"/>
        <v>0</v>
      </c>
      <c r="T96" s="44">
        <f t="shared" si="3"/>
        <v>0</v>
      </c>
      <c r="U96" s="150"/>
      <c r="V96" s="147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3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  <c r="BA96" s="149"/>
      <c r="BB96" s="149"/>
      <c r="BC96" s="149"/>
      <c r="BD96" s="149"/>
      <c r="BE96" s="149"/>
      <c r="BF96" s="149"/>
      <c r="BG96" s="149"/>
      <c r="BH96" s="149"/>
      <c r="BI96" s="149"/>
      <c r="BJ96" s="149"/>
      <c r="BK96" s="149"/>
      <c r="BL96" s="149"/>
      <c r="BM96" s="149"/>
      <c r="BN96" s="149"/>
      <c r="BO96" s="149"/>
      <c r="BP96" s="149"/>
      <c r="BQ96" s="149"/>
      <c r="BR96" s="149"/>
    </row>
    <row r="97" spans="1:70" s="56" customFormat="1" ht="21" thickBot="1" x14ac:dyDescent="0.35">
      <c r="A97" s="37"/>
      <c r="B97" s="38">
        <v>81</v>
      </c>
      <c r="C97" s="25" t="s">
        <v>106</v>
      </c>
      <c r="D97" s="39"/>
      <c r="E97" s="65"/>
      <c r="F97" s="46"/>
      <c r="G97" s="47"/>
      <c r="H97" s="47"/>
      <c r="I97" s="47"/>
      <c r="J97" s="48"/>
      <c r="K97" s="47"/>
      <c r="L97" s="47"/>
      <c r="M97" s="47"/>
      <c r="N97" s="47"/>
      <c r="O97" s="47"/>
      <c r="P97" s="47"/>
      <c r="Q97" s="47"/>
      <c r="R97" s="47"/>
      <c r="S97" s="49">
        <f t="shared" si="2"/>
        <v>0</v>
      </c>
      <c r="T97" s="44">
        <f t="shared" si="3"/>
        <v>0</v>
      </c>
      <c r="U97" s="150"/>
      <c r="V97" s="147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3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  <c r="BA97" s="149"/>
      <c r="BB97" s="149"/>
      <c r="BC97" s="149"/>
      <c r="BD97" s="149"/>
      <c r="BE97" s="149"/>
      <c r="BF97" s="149"/>
      <c r="BG97" s="149"/>
      <c r="BH97" s="149"/>
      <c r="BI97" s="149"/>
      <c r="BJ97" s="149"/>
      <c r="BK97" s="149"/>
      <c r="BL97" s="149"/>
      <c r="BM97" s="149"/>
      <c r="BN97" s="149"/>
      <c r="BO97" s="149"/>
      <c r="BP97" s="149"/>
      <c r="BQ97" s="149"/>
      <c r="BR97" s="149"/>
    </row>
    <row r="98" spans="1:70" s="56" customFormat="1" ht="48.75" customHeight="1" thickBot="1" x14ac:dyDescent="0.35">
      <c r="A98" s="64"/>
      <c r="B98" s="38">
        <v>82</v>
      </c>
      <c r="C98" s="25" t="s">
        <v>107</v>
      </c>
      <c r="D98" s="39">
        <v>3773</v>
      </c>
      <c r="E98" s="45">
        <v>2159389</v>
      </c>
      <c r="F98" s="46">
        <f>+L98</f>
        <v>1439593</v>
      </c>
      <c r="G98" s="47"/>
      <c r="H98" s="47"/>
      <c r="I98" s="47"/>
      <c r="J98" s="48"/>
      <c r="K98" s="47"/>
      <c r="L98" s="47">
        <v>1439593</v>
      </c>
      <c r="M98" s="47"/>
      <c r="N98" s="47"/>
      <c r="O98" s="47"/>
      <c r="P98" s="47"/>
      <c r="Q98" s="47"/>
      <c r="R98" s="47"/>
      <c r="S98" s="49">
        <f t="shared" si="2"/>
        <v>1439593</v>
      </c>
      <c r="T98" s="44">
        <f t="shared" si="3"/>
        <v>0</v>
      </c>
      <c r="U98" s="150"/>
      <c r="V98" s="147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3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  <c r="BA98" s="149"/>
      <c r="BB98" s="149"/>
      <c r="BC98" s="149"/>
      <c r="BD98" s="149"/>
      <c r="BE98" s="149"/>
      <c r="BF98" s="149"/>
      <c r="BG98" s="149"/>
      <c r="BH98" s="149"/>
      <c r="BI98" s="149"/>
      <c r="BJ98" s="149"/>
      <c r="BK98" s="149"/>
      <c r="BL98" s="149"/>
      <c r="BM98" s="149"/>
      <c r="BN98" s="149"/>
      <c r="BO98" s="149"/>
      <c r="BP98" s="149"/>
      <c r="BQ98" s="149"/>
      <c r="BR98" s="149"/>
    </row>
    <row r="99" spans="1:70" s="56" customFormat="1" ht="21" thickBot="1" x14ac:dyDescent="0.35">
      <c r="A99" s="37"/>
      <c r="B99" s="38">
        <v>83</v>
      </c>
      <c r="C99" s="25" t="s">
        <v>108</v>
      </c>
      <c r="D99" s="39">
        <v>1131</v>
      </c>
      <c r="E99" s="45">
        <v>20432721</v>
      </c>
      <c r="F99" s="46">
        <v>14331605</v>
      </c>
      <c r="G99" s="47"/>
      <c r="H99" s="47"/>
      <c r="I99" s="47">
        <v>14302905</v>
      </c>
      <c r="J99" s="48"/>
      <c r="K99" s="47"/>
      <c r="L99" s="47"/>
      <c r="M99" s="47"/>
      <c r="N99" s="47"/>
      <c r="O99" s="47"/>
      <c r="P99" s="47"/>
      <c r="Q99" s="47"/>
      <c r="R99" s="47"/>
      <c r="S99" s="49">
        <f t="shared" si="2"/>
        <v>14302905</v>
      </c>
      <c r="T99" s="44">
        <f t="shared" si="3"/>
        <v>28700</v>
      </c>
      <c r="U99" s="150"/>
      <c r="V99" s="147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3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  <c r="BA99" s="149"/>
      <c r="BB99" s="149"/>
      <c r="BC99" s="149"/>
      <c r="BD99" s="149"/>
      <c r="BE99" s="149"/>
      <c r="BF99" s="149"/>
      <c r="BG99" s="149"/>
      <c r="BH99" s="149"/>
      <c r="BI99" s="149"/>
      <c r="BJ99" s="149"/>
      <c r="BK99" s="149"/>
      <c r="BL99" s="149"/>
      <c r="BM99" s="149"/>
      <c r="BN99" s="149"/>
      <c r="BO99" s="149"/>
      <c r="BP99" s="149"/>
      <c r="BQ99" s="149"/>
      <c r="BR99" s="149"/>
    </row>
    <row r="100" spans="1:70" s="56" customFormat="1" ht="21" thickBot="1" x14ac:dyDescent="0.35">
      <c r="A100" s="37"/>
      <c r="B100" s="38">
        <v>84</v>
      </c>
      <c r="C100" s="25" t="s">
        <v>109</v>
      </c>
      <c r="D100" s="39"/>
      <c r="E100" s="45"/>
      <c r="F100" s="46"/>
      <c r="G100" s="47"/>
      <c r="H100" s="47"/>
      <c r="I100" s="47"/>
      <c r="J100" s="48"/>
      <c r="K100" s="47"/>
      <c r="L100" s="47"/>
      <c r="M100" s="47"/>
      <c r="N100" s="47"/>
      <c r="O100" s="47"/>
      <c r="P100" s="47"/>
      <c r="Q100" s="47"/>
      <c r="R100" s="47"/>
      <c r="S100" s="49">
        <f t="shared" si="2"/>
        <v>0</v>
      </c>
      <c r="T100" s="44">
        <f t="shared" si="3"/>
        <v>0</v>
      </c>
      <c r="U100" s="150"/>
      <c r="V100" s="147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3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  <c r="BA100" s="149"/>
      <c r="BB100" s="149"/>
      <c r="BC100" s="149"/>
      <c r="BD100" s="149"/>
      <c r="BE100" s="149"/>
      <c r="BF100" s="149"/>
      <c r="BG100" s="149"/>
      <c r="BH100" s="149"/>
      <c r="BI100" s="149"/>
      <c r="BJ100" s="149"/>
      <c r="BK100" s="149"/>
      <c r="BL100" s="149"/>
      <c r="BM100" s="149"/>
      <c r="BN100" s="149"/>
      <c r="BO100" s="149"/>
      <c r="BP100" s="149"/>
      <c r="BQ100" s="149"/>
      <c r="BR100" s="149"/>
    </row>
    <row r="101" spans="1:70" s="56" customFormat="1" ht="21" thickBot="1" x14ac:dyDescent="0.35">
      <c r="A101" s="37"/>
      <c r="B101" s="38">
        <v>85</v>
      </c>
      <c r="C101" s="25" t="s">
        <v>216</v>
      </c>
      <c r="D101" s="39"/>
      <c r="E101" s="45"/>
      <c r="F101" s="46"/>
      <c r="G101" s="47"/>
      <c r="H101" s="47"/>
      <c r="I101" s="47"/>
      <c r="J101" s="48"/>
      <c r="K101" s="47"/>
      <c r="L101" s="47"/>
      <c r="M101" s="47"/>
      <c r="N101" s="47"/>
      <c r="O101" s="47"/>
      <c r="P101" s="47"/>
      <c r="Q101" s="47"/>
      <c r="R101" s="47"/>
      <c r="S101" s="49">
        <f t="shared" si="2"/>
        <v>0</v>
      </c>
      <c r="T101" s="44">
        <f t="shared" si="3"/>
        <v>0</v>
      </c>
      <c r="U101" s="150"/>
      <c r="V101" s="147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3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  <c r="BA101" s="149"/>
      <c r="BB101" s="149"/>
      <c r="BC101" s="149"/>
      <c r="BD101" s="149"/>
      <c r="BE101" s="149"/>
      <c r="BF101" s="149"/>
      <c r="BG101" s="149"/>
      <c r="BH101" s="149"/>
      <c r="BI101" s="149"/>
      <c r="BJ101" s="149"/>
      <c r="BK101" s="149"/>
      <c r="BL101" s="149"/>
      <c r="BM101" s="149"/>
      <c r="BN101" s="149"/>
      <c r="BO101" s="149"/>
      <c r="BP101" s="149"/>
      <c r="BQ101" s="149"/>
      <c r="BR101" s="149"/>
    </row>
    <row r="102" spans="1:70" s="56" customFormat="1" ht="45.75" customHeight="1" thickBot="1" x14ac:dyDescent="0.35">
      <c r="A102" s="37"/>
      <c r="B102" s="38">
        <v>86</v>
      </c>
      <c r="C102" s="25" t="s">
        <v>110</v>
      </c>
      <c r="D102" s="39">
        <v>941</v>
      </c>
      <c r="E102" s="45">
        <v>8400871</v>
      </c>
      <c r="F102" s="46">
        <v>5880609</v>
      </c>
      <c r="G102" s="47"/>
      <c r="H102" s="47"/>
      <c r="I102" s="47">
        <v>5880609</v>
      </c>
      <c r="J102" s="48"/>
      <c r="K102" s="47"/>
      <c r="L102" s="47"/>
      <c r="M102" s="47"/>
      <c r="N102" s="47"/>
      <c r="O102" s="47"/>
      <c r="P102" s="47"/>
      <c r="Q102" s="47"/>
      <c r="R102" s="47"/>
      <c r="S102" s="49">
        <f t="shared" si="2"/>
        <v>5880609</v>
      </c>
      <c r="T102" s="44">
        <f t="shared" si="3"/>
        <v>0</v>
      </c>
      <c r="U102" s="150"/>
      <c r="V102" s="147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3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  <c r="BA102" s="149"/>
      <c r="BB102" s="149"/>
      <c r="BC102" s="149"/>
      <c r="BD102" s="149"/>
      <c r="BE102" s="149"/>
      <c r="BF102" s="149"/>
      <c r="BG102" s="149"/>
      <c r="BH102" s="149"/>
      <c r="BI102" s="149"/>
      <c r="BJ102" s="149"/>
      <c r="BK102" s="149"/>
      <c r="BL102" s="149"/>
      <c r="BM102" s="149"/>
      <c r="BN102" s="149"/>
      <c r="BO102" s="149"/>
      <c r="BP102" s="149"/>
      <c r="BQ102" s="149"/>
      <c r="BR102" s="149"/>
    </row>
    <row r="103" spans="1:70" s="56" customFormat="1" ht="21" thickBot="1" x14ac:dyDescent="0.35">
      <c r="A103" s="37"/>
      <c r="B103" s="38">
        <v>87</v>
      </c>
      <c r="C103" s="25" t="s">
        <v>111</v>
      </c>
      <c r="D103" s="39"/>
      <c r="E103" s="45"/>
      <c r="F103" s="46"/>
      <c r="G103" s="47"/>
      <c r="H103" s="47"/>
      <c r="I103" s="47"/>
      <c r="J103" s="48"/>
      <c r="K103" s="47"/>
      <c r="L103" s="47"/>
      <c r="M103" s="47"/>
      <c r="N103" s="47"/>
      <c r="O103" s="47"/>
      <c r="P103" s="47"/>
      <c r="Q103" s="47"/>
      <c r="R103" s="47"/>
      <c r="S103" s="49">
        <f t="shared" si="2"/>
        <v>0</v>
      </c>
      <c r="T103" s="44">
        <f t="shared" si="3"/>
        <v>0</v>
      </c>
      <c r="U103" s="150"/>
      <c r="V103" s="147"/>
      <c r="W103" s="15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3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  <c r="BA103" s="149"/>
      <c r="BB103" s="149"/>
      <c r="BC103" s="149"/>
      <c r="BD103" s="149"/>
      <c r="BE103" s="149"/>
      <c r="BF103" s="149"/>
      <c r="BG103" s="149"/>
      <c r="BH103" s="149"/>
      <c r="BI103" s="149"/>
      <c r="BJ103" s="149"/>
      <c r="BK103" s="149"/>
      <c r="BL103" s="149"/>
      <c r="BM103" s="149"/>
      <c r="BN103" s="149"/>
      <c r="BO103" s="149"/>
      <c r="BP103" s="149"/>
      <c r="BQ103" s="149"/>
      <c r="BR103" s="149"/>
    </row>
    <row r="104" spans="1:70" s="56" customFormat="1" ht="21" thickBot="1" x14ac:dyDescent="0.35">
      <c r="A104" s="37"/>
      <c r="B104" s="38">
        <v>88</v>
      </c>
      <c r="C104" s="25" t="s">
        <v>112</v>
      </c>
      <c r="D104" s="39">
        <v>3773</v>
      </c>
      <c r="E104" s="45">
        <v>2159389</v>
      </c>
      <c r="F104" s="46"/>
      <c r="G104" s="47"/>
      <c r="H104" s="47"/>
      <c r="I104" s="47"/>
      <c r="J104" s="48"/>
      <c r="K104" s="47"/>
      <c r="L104" s="47"/>
      <c r="M104" s="47"/>
      <c r="N104" s="47"/>
      <c r="O104" s="47"/>
      <c r="P104" s="47"/>
      <c r="Q104" s="47"/>
      <c r="R104" s="47"/>
      <c r="S104" s="49">
        <f t="shared" si="2"/>
        <v>0</v>
      </c>
      <c r="T104" s="44">
        <f t="shared" si="3"/>
        <v>0</v>
      </c>
      <c r="U104" s="150"/>
      <c r="V104" s="147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3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  <c r="BA104" s="149"/>
      <c r="BB104" s="149"/>
      <c r="BC104" s="149"/>
      <c r="BD104" s="149"/>
      <c r="BE104" s="149"/>
      <c r="BF104" s="149"/>
      <c r="BG104" s="149"/>
      <c r="BH104" s="149"/>
      <c r="BI104" s="149"/>
      <c r="BJ104" s="149"/>
      <c r="BK104" s="149"/>
      <c r="BL104" s="149"/>
      <c r="BM104" s="149"/>
      <c r="BN104" s="149"/>
      <c r="BO104" s="149"/>
      <c r="BP104" s="149"/>
      <c r="BQ104" s="149"/>
      <c r="BR104" s="149"/>
    </row>
    <row r="105" spans="1:70" s="56" customFormat="1" ht="21" thickBot="1" x14ac:dyDescent="0.35">
      <c r="A105" s="37"/>
      <c r="B105" s="38">
        <v>89</v>
      </c>
      <c r="C105" s="25" t="s">
        <v>113</v>
      </c>
      <c r="D105" s="39"/>
      <c r="E105" s="45"/>
      <c r="F105" s="46"/>
      <c r="G105" s="47"/>
      <c r="H105" s="47"/>
      <c r="I105" s="47"/>
      <c r="J105" s="48"/>
      <c r="K105" s="47"/>
      <c r="L105" s="47"/>
      <c r="M105" s="47"/>
      <c r="N105" s="47"/>
      <c r="O105" s="47"/>
      <c r="P105" s="47"/>
      <c r="Q105" s="47"/>
      <c r="R105" s="47"/>
      <c r="S105" s="49">
        <f t="shared" si="2"/>
        <v>0</v>
      </c>
      <c r="T105" s="44">
        <f t="shared" si="3"/>
        <v>0</v>
      </c>
      <c r="U105" s="150"/>
      <c r="V105" s="147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3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  <c r="BA105" s="149"/>
      <c r="BB105" s="149"/>
      <c r="BC105" s="149"/>
      <c r="BD105" s="149"/>
      <c r="BE105" s="149"/>
      <c r="BF105" s="149"/>
      <c r="BG105" s="149"/>
      <c r="BH105" s="149"/>
      <c r="BI105" s="149"/>
      <c r="BJ105" s="149"/>
      <c r="BK105" s="149"/>
      <c r="BL105" s="149"/>
      <c r="BM105" s="149"/>
      <c r="BN105" s="149"/>
      <c r="BO105" s="149"/>
      <c r="BP105" s="149"/>
      <c r="BQ105" s="149"/>
      <c r="BR105" s="149"/>
    </row>
    <row r="106" spans="1:70" s="56" customFormat="1" ht="21" thickBot="1" x14ac:dyDescent="0.35">
      <c r="A106" s="37"/>
      <c r="B106" s="38">
        <v>90</v>
      </c>
      <c r="C106" s="25" t="s">
        <v>114</v>
      </c>
      <c r="D106" s="39"/>
      <c r="E106" s="45"/>
      <c r="F106" s="46"/>
      <c r="G106" s="47"/>
      <c r="H106" s="47"/>
      <c r="I106" s="47"/>
      <c r="J106" s="48"/>
      <c r="K106" s="47"/>
      <c r="L106" s="47"/>
      <c r="M106" s="47"/>
      <c r="N106" s="47"/>
      <c r="O106" s="47"/>
      <c r="P106" s="47"/>
      <c r="Q106" s="47"/>
      <c r="R106" s="47"/>
      <c r="S106" s="49">
        <f t="shared" si="2"/>
        <v>0</v>
      </c>
      <c r="T106" s="44">
        <f t="shared" si="3"/>
        <v>0</v>
      </c>
      <c r="U106" s="150"/>
      <c r="V106" s="147"/>
      <c r="W106" s="15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3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  <c r="BA106" s="149"/>
      <c r="BB106" s="149"/>
      <c r="BC106" s="149"/>
      <c r="BD106" s="149"/>
      <c r="BE106" s="149"/>
      <c r="BF106" s="149"/>
      <c r="BG106" s="149"/>
      <c r="BH106" s="149"/>
      <c r="BI106" s="149"/>
      <c r="BJ106" s="149"/>
      <c r="BK106" s="149"/>
      <c r="BL106" s="149"/>
      <c r="BM106" s="149"/>
      <c r="BN106" s="149"/>
      <c r="BO106" s="149"/>
      <c r="BP106" s="149"/>
      <c r="BQ106" s="149"/>
      <c r="BR106" s="149"/>
    </row>
    <row r="107" spans="1:70" s="56" customFormat="1" ht="21" thickBot="1" x14ac:dyDescent="0.35">
      <c r="A107" s="37"/>
      <c r="B107" s="38">
        <v>91</v>
      </c>
      <c r="C107" s="25" t="s">
        <v>115</v>
      </c>
      <c r="D107" s="39"/>
      <c r="E107" s="45">
        <f>+G107*12</f>
        <v>18339408</v>
      </c>
      <c r="F107" s="46">
        <f>+G107+H107+I107+J107+K107+L107+M107</f>
        <v>10697994</v>
      </c>
      <c r="G107" s="47">
        <f>1528284</f>
        <v>1528284</v>
      </c>
      <c r="H107" s="47">
        <v>1528285</v>
      </c>
      <c r="I107" s="47">
        <v>1528285</v>
      </c>
      <c r="J107" s="48">
        <v>1528285</v>
      </c>
      <c r="K107" s="47">
        <v>1528285</v>
      </c>
      <c r="L107" s="47">
        <v>1528285</v>
      </c>
      <c r="M107" s="47">
        <v>1528285</v>
      </c>
      <c r="N107" s="47"/>
      <c r="O107" s="47"/>
      <c r="P107" s="47"/>
      <c r="Q107" s="47"/>
      <c r="R107" s="47"/>
      <c r="S107" s="49">
        <f t="shared" si="2"/>
        <v>10697994</v>
      </c>
      <c r="T107" s="44">
        <f t="shared" si="3"/>
        <v>0</v>
      </c>
      <c r="U107" s="150"/>
      <c r="V107" s="147"/>
      <c r="W107" s="150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0"/>
      <c r="AH107" s="150"/>
      <c r="AI107" s="150"/>
      <c r="AJ107" s="153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  <c r="BA107" s="149"/>
      <c r="BB107" s="149"/>
      <c r="BC107" s="149"/>
      <c r="BD107" s="149"/>
      <c r="BE107" s="149"/>
      <c r="BF107" s="149"/>
      <c r="BG107" s="149"/>
      <c r="BH107" s="149"/>
      <c r="BI107" s="149"/>
      <c r="BJ107" s="149"/>
      <c r="BK107" s="149"/>
      <c r="BL107" s="149"/>
      <c r="BM107" s="149"/>
      <c r="BN107" s="149"/>
      <c r="BO107" s="149"/>
      <c r="BP107" s="149"/>
      <c r="BQ107" s="149"/>
      <c r="BR107" s="149"/>
    </row>
    <row r="108" spans="1:70" s="56" customFormat="1" ht="21" thickBot="1" x14ac:dyDescent="0.35">
      <c r="A108" s="37"/>
      <c r="B108" s="38">
        <v>92</v>
      </c>
      <c r="C108" s="25" t="s">
        <v>206</v>
      </c>
      <c r="D108" s="39"/>
      <c r="E108" s="45"/>
      <c r="F108" s="46">
        <f>+G108</f>
        <v>4773207</v>
      </c>
      <c r="G108" s="47">
        <v>4773207</v>
      </c>
      <c r="H108" s="47"/>
      <c r="I108" s="47"/>
      <c r="J108" s="48"/>
      <c r="K108" s="47"/>
      <c r="L108" s="47"/>
      <c r="M108" s="47"/>
      <c r="N108" s="47"/>
      <c r="O108" s="47"/>
      <c r="P108" s="47"/>
      <c r="Q108" s="47"/>
      <c r="R108" s="47"/>
      <c r="S108" s="49">
        <f>SUM(G108:J108)</f>
        <v>4773207</v>
      </c>
      <c r="T108" s="44">
        <f t="shared" si="3"/>
        <v>0</v>
      </c>
      <c r="U108" s="150"/>
      <c r="V108" s="147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3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/>
      <c r="BG108" s="149"/>
      <c r="BH108" s="149"/>
      <c r="BI108" s="149"/>
      <c r="BJ108" s="149"/>
      <c r="BK108" s="149"/>
      <c r="BL108" s="149"/>
      <c r="BM108" s="149"/>
      <c r="BN108" s="149"/>
      <c r="BO108" s="149"/>
      <c r="BP108" s="149"/>
      <c r="BQ108" s="149"/>
      <c r="BR108" s="149"/>
    </row>
    <row r="109" spans="1:70" s="56" customFormat="1" ht="21" thickBot="1" x14ac:dyDescent="0.35">
      <c r="A109" s="37"/>
      <c r="B109" s="38">
        <v>93</v>
      </c>
      <c r="C109" s="25" t="s">
        <v>116</v>
      </c>
      <c r="D109" s="39">
        <v>1136</v>
      </c>
      <c r="E109" s="45">
        <v>69091342</v>
      </c>
      <c r="F109" s="46">
        <v>48363939</v>
      </c>
      <c r="G109" s="47"/>
      <c r="H109" s="47"/>
      <c r="I109" s="47">
        <v>48363939</v>
      </c>
      <c r="J109" s="48"/>
      <c r="K109" s="47"/>
      <c r="L109" s="47"/>
      <c r="M109" s="47"/>
      <c r="N109" s="47"/>
      <c r="O109" s="47"/>
      <c r="P109" s="47"/>
      <c r="Q109" s="47"/>
      <c r="R109" s="47"/>
      <c r="S109" s="49">
        <f t="shared" si="2"/>
        <v>48363939</v>
      </c>
      <c r="T109" s="44">
        <f t="shared" si="3"/>
        <v>0</v>
      </c>
      <c r="U109" s="150"/>
      <c r="V109" s="147"/>
      <c r="W109" s="15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3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  <c r="BA109" s="149"/>
      <c r="BB109" s="149"/>
      <c r="BC109" s="149"/>
      <c r="BD109" s="149"/>
      <c r="BE109" s="149"/>
      <c r="BF109" s="149"/>
      <c r="BG109" s="149"/>
      <c r="BH109" s="149"/>
      <c r="BI109" s="149"/>
      <c r="BJ109" s="149"/>
      <c r="BK109" s="149"/>
      <c r="BL109" s="149"/>
      <c r="BM109" s="149"/>
      <c r="BN109" s="149"/>
      <c r="BO109" s="149"/>
      <c r="BP109" s="149"/>
      <c r="BQ109" s="149"/>
      <c r="BR109" s="149"/>
    </row>
    <row r="110" spans="1:70" s="56" customFormat="1" ht="21" thickBot="1" x14ac:dyDescent="0.35">
      <c r="A110" s="37"/>
      <c r="B110" s="38">
        <v>94</v>
      </c>
      <c r="C110" s="25" t="s">
        <v>203</v>
      </c>
      <c r="D110" s="39"/>
      <c r="E110" s="45"/>
      <c r="F110" s="46"/>
      <c r="G110" s="47"/>
      <c r="H110" s="47"/>
      <c r="I110" s="47"/>
      <c r="J110" s="48"/>
      <c r="K110" s="47"/>
      <c r="L110" s="47"/>
      <c r="M110" s="47"/>
      <c r="N110" s="47"/>
      <c r="O110" s="47"/>
      <c r="P110" s="47"/>
      <c r="Q110" s="47"/>
      <c r="R110" s="47"/>
      <c r="S110" s="49"/>
      <c r="T110" s="44"/>
      <c r="U110" s="150"/>
      <c r="V110" s="147"/>
      <c r="W110" s="15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3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  <c r="BA110" s="149"/>
      <c r="BB110" s="149"/>
      <c r="BC110" s="149"/>
      <c r="BD110" s="149"/>
      <c r="BE110" s="149"/>
      <c r="BF110" s="149"/>
      <c r="BG110" s="149"/>
      <c r="BH110" s="149"/>
      <c r="BI110" s="149"/>
      <c r="BJ110" s="149"/>
      <c r="BK110" s="149"/>
      <c r="BL110" s="149"/>
      <c r="BM110" s="149"/>
      <c r="BN110" s="149"/>
      <c r="BO110" s="149"/>
      <c r="BP110" s="149"/>
      <c r="BQ110" s="149"/>
      <c r="BR110" s="149"/>
    </row>
    <row r="111" spans="1:70" s="56" customFormat="1" ht="21" thickBot="1" x14ac:dyDescent="0.35">
      <c r="A111" s="37"/>
      <c r="B111" s="38"/>
      <c r="C111" s="25" t="s">
        <v>228</v>
      </c>
      <c r="D111" s="39">
        <v>4690</v>
      </c>
      <c r="E111" s="45">
        <v>652886652</v>
      </c>
      <c r="F111" s="46"/>
      <c r="G111" s="47"/>
      <c r="H111" s="47"/>
      <c r="I111" s="47"/>
      <c r="J111" s="48"/>
      <c r="K111" s="47"/>
      <c r="L111" s="47"/>
      <c r="M111" s="47"/>
      <c r="N111" s="47"/>
      <c r="O111" s="47"/>
      <c r="P111" s="47"/>
      <c r="Q111" s="47"/>
      <c r="R111" s="47"/>
      <c r="S111" s="49"/>
      <c r="T111" s="44"/>
      <c r="U111" s="150"/>
      <c r="V111" s="147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3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149"/>
      <c r="BB111" s="149"/>
      <c r="BC111" s="149"/>
      <c r="BD111" s="149"/>
      <c r="BE111" s="149"/>
      <c r="BF111" s="149"/>
      <c r="BG111" s="149"/>
      <c r="BH111" s="149"/>
      <c r="BI111" s="149"/>
      <c r="BJ111" s="149"/>
      <c r="BK111" s="149"/>
      <c r="BL111" s="149"/>
      <c r="BM111" s="149"/>
      <c r="BN111" s="149"/>
      <c r="BO111" s="149"/>
      <c r="BP111" s="149"/>
      <c r="BQ111" s="149"/>
      <c r="BR111" s="149"/>
    </row>
    <row r="112" spans="1:70" s="56" customFormat="1" ht="21.75" customHeight="1" thickBot="1" x14ac:dyDescent="0.35">
      <c r="A112" s="37"/>
      <c r="B112" s="38">
        <v>95</v>
      </c>
      <c r="C112" s="25" t="s">
        <v>117</v>
      </c>
      <c r="D112" s="39"/>
      <c r="E112" s="45"/>
      <c r="F112" s="46"/>
      <c r="G112" s="47"/>
      <c r="H112" s="47"/>
      <c r="I112" s="47"/>
      <c r="J112" s="48"/>
      <c r="K112" s="47"/>
      <c r="L112" s="47"/>
      <c r="M112" s="47"/>
      <c r="N112" s="47"/>
      <c r="O112" s="47"/>
      <c r="P112" s="47"/>
      <c r="Q112" s="47"/>
      <c r="R112" s="47"/>
      <c r="S112" s="49">
        <f t="shared" si="2"/>
        <v>0</v>
      </c>
      <c r="T112" s="44">
        <f t="shared" si="3"/>
        <v>0</v>
      </c>
      <c r="U112" s="150"/>
      <c r="V112" s="147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3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149"/>
      <c r="BB112" s="149"/>
      <c r="BC112" s="149"/>
      <c r="BD112" s="149"/>
      <c r="BE112" s="149"/>
      <c r="BF112" s="149"/>
      <c r="BG112" s="149"/>
      <c r="BH112" s="149"/>
      <c r="BI112" s="149"/>
      <c r="BJ112" s="149"/>
      <c r="BK112" s="149"/>
      <c r="BL112" s="149"/>
      <c r="BM112" s="149"/>
      <c r="BN112" s="149"/>
      <c r="BO112" s="149"/>
      <c r="BP112" s="149"/>
      <c r="BQ112" s="149"/>
      <c r="BR112" s="149"/>
    </row>
    <row r="113" spans="1:70" s="56" customFormat="1" ht="21" thickBot="1" x14ac:dyDescent="0.35">
      <c r="A113" s="37"/>
      <c r="B113" s="38">
        <v>96</v>
      </c>
      <c r="C113" s="25" t="s">
        <v>118</v>
      </c>
      <c r="D113" s="39" t="s">
        <v>31</v>
      </c>
      <c r="E113" s="45"/>
      <c r="F113" s="46"/>
      <c r="G113" s="47"/>
      <c r="H113" s="47"/>
      <c r="I113" s="47"/>
      <c r="J113" s="48"/>
      <c r="K113" s="47"/>
      <c r="L113" s="47"/>
      <c r="M113" s="47"/>
      <c r="N113" s="47"/>
      <c r="O113" s="47"/>
      <c r="P113" s="47"/>
      <c r="Q113" s="47"/>
      <c r="R113" s="47"/>
      <c r="S113" s="49">
        <f t="shared" si="2"/>
        <v>0</v>
      </c>
      <c r="T113" s="44">
        <f t="shared" si="3"/>
        <v>0</v>
      </c>
      <c r="U113" s="150"/>
      <c r="V113" s="147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3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  <c r="BA113" s="149"/>
      <c r="BB113" s="149"/>
      <c r="BC113" s="149"/>
      <c r="BD113" s="149"/>
      <c r="BE113" s="149"/>
      <c r="BF113" s="149"/>
      <c r="BG113" s="149"/>
      <c r="BH113" s="149"/>
      <c r="BI113" s="149"/>
      <c r="BJ113" s="149"/>
      <c r="BK113" s="149"/>
      <c r="BL113" s="149"/>
      <c r="BM113" s="149"/>
      <c r="BN113" s="149"/>
      <c r="BO113" s="149"/>
      <c r="BP113" s="149"/>
      <c r="BQ113" s="149"/>
      <c r="BR113" s="149"/>
    </row>
    <row r="114" spans="1:70" s="56" customFormat="1" ht="21" thickBot="1" x14ac:dyDescent="0.35">
      <c r="A114" s="37"/>
      <c r="B114" s="38">
        <v>97</v>
      </c>
      <c r="C114" s="25" t="s">
        <v>119</v>
      </c>
      <c r="D114" s="39" t="s">
        <v>31</v>
      </c>
      <c r="E114" s="45"/>
      <c r="F114" s="46"/>
      <c r="G114" s="47"/>
      <c r="H114" s="47"/>
      <c r="I114" s="47"/>
      <c r="J114" s="48"/>
      <c r="K114" s="47"/>
      <c r="L114" s="47"/>
      <c r="M114" s="47"/>
      <c r="N114" s="47"/>
      <c r="O114" s="47"/>
      <c r="P114" s="47"/>
      <c r="Q114" s="47"/>
      <c r="R114" s="47"/>
      <c r="S114" s="49">
        <f t="shared" si="2"/>
        <v>0</v>
      </c>
      <c r="T114" s="44">
        <f t="shared" si="3"/>
        <v>0</v>
      </c>
      <c r="U114" s="150"/>
      <c r="V114" s="147"/>
      <c r="W114" s="15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3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  <c r="BA114" s="149"/>
      <c r="BB114" s="149"/>
      <c r="BC114" s="149"/>
      <c r="BD114" s="149"/>
      <c r="BE114" s="149"/>
      <c r="BF114" s="149"/>
      <c r="BG114" s="149"/>
      <c r="BH114" s="149"/>
      <c r="BI114" s="149"/>
      <c r="BJ114" s="149"/>
      <c r="BK114" s="149"/>
      <c r="BL114" s="149"/>
      <c r="BM114" s="149"/>
      <c r="BN114" s="149"/>
      <c r="BO114" s="149"/>
      <c r="BP114" s="149"/>
      <c r="BQ114" s="149"/>
      <c r="BR114" s="149"/>
    </row>
    <row r="115" spans="1:70" s="56" customFormat="1" ht="21" thickBot="1" x14ac:dyDescent="0.35">
      <c r="A115" s="37"/>
      <c r="B115" s="38">
        <v>98</v>
      </c>
      <c r="C115" s="25" t="s">
        <v>120</v>
      </c>
      <c r="D115" s="39" t="s">
        <v>31</v>
      </c>
      <c r="E115" s="45"/>
      <c r="F115" s="46">
        <f>+J115+L115</f>
        <v>119239538</v>
      </c>
      <c r="G115" s="47"/>
      <c r="H115" s="47"/>
      <c r="I115" s="47"/>
      <c r="J115" s="48">
        <f>26800927+30964180</f>
        <v>57765107</v>
      </c>
      <c r="K115" s="47"/>
      <c r="L115" s="47">
        <f>28521920+32952511</f>
        <v>61474431</v>
      </c>
      <c r="M115" s="47"/>
      <c r="N115" s="47"/>
      <c r="O115" s="47"/>
      <c r="P115" s="47"/>
      <c r="Q115" s="47"/>
      <c r="R115" s="47"/>
      <c r="S115" s="49">
        <f t="shared" si="2"/>
        <v>119239538</v>
      </c>
      <c r="T115" s="44">
        <f t="shared" si="3"/>
        <v>0</v>
      </c>
      <c r="U115" s="150"/>
      <c r="V115" s="147"/>
      <c r="W115" s="150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/>
      <c r="AH115" s="150"/>
      <c r="AI115" s="150"/>
      <c r="AJ115" s="153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  <c r="BA115" s="149"/>
      <c r="BB115" s="149"/>
      <c r="BC115" s="149"/>
      <c r="BD115" s="149"/>
      <c r="BE115" s="149"/>
      <c r="BF115" s="149"/>
      <c r="BG115" s="149"/>
      <c r="BH115" s="149"/>
      <c r="BI115" s="149"/>
      <c r="BJ115" s="149"/>
      <c r="BK115" s="149"/>
      <c r="BL115" s="149"/>
      <c r="BM115" s="149"/>
      <c r="BN115" s="149"/>
      <c r="BO115" s="149"/>
      <c r="BP115" s="149"/>
      <c r="BQ115" s="149"/>
      <c r="BR115" s="149"/>
    </row>
    <row r="116" spans="1:70" s="56" customFormat="1" ht="21" thickBot="1" x14ac:dyDescent="0.35">
      <c r="A116" s="37"/>
      <c r="B116" s="38">
        <v>99</v>
      </c>
      <c r="C116" s="25" t="s">
        <v>121</v>
      </c>
      <c r="D116" s="39"/>
      <c r="E116" s="45"/>
      <c r="F116" s="46"/>
      <c r="G116" s="47"/>
      <c r="H116" s="47"/>
      <c r="I116" s="47"/>
      <c r="J116" s="48"/>
      <c r="K116" s="47"/>
      <c r="L116" s="47"/>
      <c r="M116" s="47"/>
      <c r="N116" s="47"/>
      <c r="O116" s="47"/>
      <c r="P116" s="47"/>
      <c r="Q116" s="47"/>
      <c r="R116" s="47"/>
      <c r="S116" s="49"/>
      <c r="T116" s="49"/>
      <c r="U116" s="150"/>
      <c r="V116" s="147"/>
      <c r="W116" s="15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/>
      <c r="AH116" s="150"/>
      <c r="AI116" s="150"/>
      <c r="AJ116" s="153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  <c r="BA116" s="149"/>
      <c r="BB116" s="149"/>
      <c r="BC116" s="149"/>
      <c r="BD116" s="149"/>
      <c r="BE116" s="149"/>
      <c r="BF116" s="149"/>
      <c r="BG116" s="149"/>
      <c r="BH116" s="149"/>
      <c r="BI116" s="149"/>
      <c r="BJ116" s="149"/>
      <c r="BK116" s="149"/>
      <c r="BL116" s="149"/>
      <c r="BM116" s="149"/>
      <c r="BN116" s="149"/>
      <c r="BO116" s="149"/>
      <c r="BP116" s="149"/>
      <c r="BQ116" s="149"/>
      <c r="BR116" s="149"/>
    </row>
    <row r="117" spans="1:70" s="56" customFormat="1" ht="21" thickBot="1" x14ac:dyDescent="0.35">
      <c r="A117" s="37"/>
      <c r="B117" s="38">
        <v>100</v>
      </c>
      <c r="C117" s="25" t="s">
        <v>122</v>
      </c>
      <c r="D117" s="39"/>
      <c r="E117" s="45"/>
      <c r="F117" s="46"/>
      <c r="G117" s="47"/>
      <c r="H117" s="47"/>
      <c r="I117" s="47"/>
      <c r="J117" s="48"/>
      <c r="K117" s="47"/>
      <c r="L117" s="47"/>
      <c r="M117" s="47"/>
      <c r="N117" s="47"/>
      <c r="O117" s="47"/>
      <c r="P117" s="47"/>
      <c r="Q117" s="47"/>
      <c r="R117" s="47"/>
      <c r="S117" s="49"/>
      <c r="T117" s="49"/>
      <c r="U117" s="150"/>
      <c r="V117" s="147"/>
      <c r="W117" s="15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3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  <c r="BA117" s="149"/>
      <c r="BB117" s="149"/>
      <c r="BC117" s="149"/>
      <c r="BD117" s="149"/>
      <c r="BE117" s="149"/>
      <c r="BF117" s="149"/>
      <c r="BG117" s="149"/>
      <c r="BH117" s="149"/>
      <c r="BI117" s="149"/>
      <c r="BJ117" s="149"/>
      <c r="BK117" s="149"/>
      <c r="BL117" s="149"/>
      <c r="BM117" s="149"/>
      <c r="BN117" s="149"/>
      <c r="BO117" s="149"/>
      <c r="BP117" s="149"/>
      <c r="BQ117" s="149"/>
      <c r="BR117" s="149"/>
    </row>
    <row r="118" spans="1:70" s="56" customFormat="1" ht="21" thickBot="1" x14ac:dyDescent="0.35">
      <c r="A118" s="37"/>
      <c r="B118" s="38">
        <v>101</v>
      </c>
      <c r="C118" s="25" t="s">
        <v>123</v>
      </c>
      <c r="D118" s="39"/>
      <c r="E118" s="45"/>
      <c r="F118" s="46"/>
      <c r="G118" s="47"/>
      <c r="H118" s="47"/>
      <c r="I118" s="47"/>
      <c r="J118" s="48"/>
      <c r="K118" s="47"/>
      <c r="L118" s="47"/>
      <c r="M118" s="47"/>
      <c r="N118" s="47"/>
      <c r="O118" s="47"/>
      <c r="P118" s="47"/>
      <c r="Q118" s="47"/>
      <c r="R118" s="47"/>
      <c r="S118" s="49"/>
      <c r="T118" s="49"/>
      <c r="U118" s="150"/>
      <c r="V118" s="147"/>
      <c r="W118" s="150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3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  <c r="BA118" s="149"/>
      <c r="BB118" s="149"/>
      <c r="BC118" s="149"/>
      <c r="BD118" s="149"/>
      <c r="BE118" s="149"/>
      <c r="BF118" s="149"/>
      <c r="BG118" s="149"/>
      <c r="BH118" s="149"/>
      <c r="BI118" s="149"/>
      <c r="BJ118" s="149"/>
      <c r="BK118" s="149"/>
      <c r="BL118" s="149"/>
      <c r="BM118" s="149"/>
      <c r="BN118" s="149"/>
      <c r="BO118" s="149"/>
      <c r="BP118" s="149"/>
      <c r="BQ118" s="149"/>
      <c r="BR118" s="149"/>
    </row>
    <row r="119" spans="1:70" s="56" customFormat="1" ht="21" thickBot="1" x14ac:dyDescent="0.35">
      <c r="A119" s="37"/>
      <c r="B119" s="38">
        <v>102</v>
      </c>
      <c r="C119" s="25" t="s">
        <v>124</v>
      </c>
      <c r="D119" s="39"/>
      <c r="E119" s="45"/>
      <c r="F119" s="46"/>
      <c r="G119" s="47"/>
      <c r="H119" s="47"/>
      <c r="I119" s="47"/>
      <c r="J119" s="48"/>
      <c r="K119" s="47"/>
      <c r="L119" s="47"/>
      <c r="M119" s="47"/>
      <c r="N119" s="47"/>
      <c r="O119" s="47"/>
      <c r="P119" s="47"/>
      <c r="Q119" s="47"/>
      <c r="R119" s="47"/>
      <c r="S119" s="49"/>
      <c r="T119" s="49"/>
      <c r="U119" s="150"/>
      <c r="V119" s="147"/>
      <c r="W119" s="15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3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  <c r="BA119" s="149"/>
      <c r="BB119" s="149"/>
      <c r="BC119" s="149"/>
      <c r="BD119" s="149"/>
      <c r="BE119" s="149"/>
      <c r="BF119" s="149"/>
      <c r="BG119" s="149"/>
      <c r="BH119" s="149"/>
      <c r="BI119" s="149"/>
      <c r="BJ119" s="149"/>
      <c r="BK119" s="149"/>
      <c r="BL119" s="149"/>
      <c r="BM119" s="149"/>
      <c r="BN119" s="149"/>
      <c r="BO119" s="149"/>
      <c r="BP119" s="149"/>
      <c r="BQ119" s="149"/>
      <c r="BR119" s="149"/>
    </row>
    <row r="120" spans="1:70" s="56" customFormat="1" ht="41.25" thickBot="1" x14ac:dyDescent="0.35">
      <c r="A120" s="37"/>
      <c r="B120" s="38">
        <v>103</v>
      </c>
      <c r="C120" s="25" t="s">
        <v>125</v>
      </c>
      <c r="D120" s="39"/>
      <c r="E120" s="45"/>
      <c r="F120" s="46"/>
      <c r="G120" s="47"/>
      <c r="H120" s="47"/>
      <c r="I120" s="47"/>
      <c r="J120" s="48"/>
      <c r="K120" s="47"/>
      <c r="L120" s="47"/>
      <c r="M120" s="47"/>
      <c r="N120" s="47"/>
      <c r="O120" s="47"/>
      <c r="P120" s="47"/>
      <c r="Q120" s="47"/>
      <c r="R120" s="47"/>
      <c r="S120" s="49"/>
      <c r="T120" s="49"/>
      <c r="U120" s="150"/>
      <c r="V120" s="147"/>
      <c r="W120" s="15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/>
      <c r="AH120" s="150"/>
      <c r="AI120" s="150"/>
      <c r="AJ120" s="153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  <c r="BA120" s="149"/>
      <c r="BB120" s="149"/>
      <c r="BC120" s="149"/>
      <c r="BD120" s="149"/>
      <c r="BE120" s="149"/>
      <c r="BF120" s="149"/>
      <c r="BG120" s="149"/>
      <c r="BH120" s="149"/>
      <c r="BI120" s="149"/>
      <c r="BJ120" s="149"/>
      <c r="BK120" s="149"/>
      <c r="BL120" s="149"/>
      <c r="BM120" s="149"/>
      <c r="BN120" s="149"/>
      <c r="BO120" s="149"/>
      <c r="BP120" s="149"/>
      <c r="BQ120" s="149"/>
      <c r="BR120" s="149"/>
    </row>
    <row r="121" spans="1:70" s="56" customFormat="1" ht="21" thickBot="1" x14ac:dyDescent="0.35">
      <c r="A121" s="37"/>
      <c r="B121" s="38">
        <v>104</v>
      </c>
      <c r="C121" s="25" t="s">
        <v>126</v>
      </c>
      <c r="D121" s="39"/>
      <c r="E121" s="45"/>
      <c r="F121" s="46"/>
      <c r="G121" s="47"/>
      <c r="H121" s="47"/>
      <c r="I121" s="47"/>
      <c r="J121" s="48"/>
      <c r="K121" s="47"/>
      <c r="L121" s="47"/>
      <c r="M121" s="47"/>
      <c r="N121" s="47"/>
      <c r="O121" s="47"/>
      <c r="P121" s="47"/>
      <c r="Q121" s="47"/>
      <c r="R121" s="47"/>
      <c r="S121" s="49"/>
      <c r="T121" s="49"/>
      <c r="U121" s="150"/>
      <c r="V121" s="147"/>
      <c r="W121" s="15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3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  <c r="BA121" s="149"/>
      <c r="BB121" s="149"/>
      <c r="BC121" s="149"/>
      <c r="BD121" s="149"/>
      <c r="BE121" s="149"/>
      <c r="BF121" s="149"/>
      <c r="BG121" s="149"/>
      <c r="BH121" s="149"/>
      <c r="BI121" s="149"/>
      <c r="BJ121" s="149"/>
      <c r="BK121" s="149"/>
      <c r="BL121" s="149"/>
      <c r="BM121" s="149"/>
      <c r="BN121" s="149"/>
      <c r="BO121" s="149"/>
      <c r="BP121" s="149"/>
      <c r="BQ121" s="149"/>
      <c r="BR121" s="149"/>
    </row>
    <row r="122" spans="1:70" s="56" customFormat="1" ht="21" thickBot="1" x14ac:dyDescent="0.35">
      <c r="A122" s="37"/>
      <c r="B122" s="38">
        <v>105</v>
      </c>
      <c r="C122" s="25" t="s">
        <v>127</v>
      </c>
      <c r="D122" s="39"/>
      <c r="E122" s="45"/>
      <c r="F122" s="46"/>
      <c r="G122" s="47"/>
      <c r="H122" s="47"/>
      <c r="I122" s="47"/>
      <c r="J122" s="48"/>
      <c r="K122" s="47"/>
      <c r="L122" s="47"/>
      <c r="M122" s="47"/>
      <c r="N122" s="47"/>
      <c r="O122" s="47"/>
      <c r="P122" s="47"/>
      <c r="Q122" s="47"/>
      <c r="R122" s="47"/>
      <c r="S122" s="49"/>
      <c r="T122" s="49"/>
      <c r="U122" s="150"/>
      <c r="V122" s="147"/>
      <c r="W122" s="15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3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  <c r="BA122" s="149"/>
      <c r="BB122" s="149"/>
      <c r="BC122" s="149"/>
      <c r="BD122" s="149"/>
      <c r="BE122" s="149"/>
      <c r="BF122" s="149"/>
      <c r="BG122" s="149"/>
      <c r="BH122" s="149"/>
      <c r="BI122" s="149"/>
      <c r="BJ122" s="149"/>
      <c r="BK122" s="149"/>
      <c r="BL122" s="149"/>
      <c r="BM122" s="149"/>
      <c r="BN122" s="149"/>
      <c r="BO122" s="149"/>
      <c r="BP122" s="149"/>
      <c r="BQ122" s="149"/>
      <c r="BR122" s="149"/>
    </row>
    <row r="123" spans="1:70" s="56" customFormat="1" ht="21" thickBot="1" x14ac:dyDescent="0.35">
      <c r="A123" s="37"/>
      <c r="B123" s="38">
        <v>106</v>
      </c>
      <c r="C123" s="25" t="s">
        <v>128</v>
      </c>
      <c r="D123" s="39"/>
      <c r="E123" s="45"/>
      <c r="F123" s="46"/>
      <c r="G123" s="47"/>
      <c r="H123" s="47"/>
      <c r="I123" s="47"/>
      <c r="J123" s="48"/>
      <c r="K123" s="47"/>
      <c r="L123" s="47"/>
      <c r="M123" s="47"/>
      <c r="N123" s="47"/>
      <c r="O123" s="47"/>
      <c r="P123" s="47"/>
      <c r="Q123" s="47"/>
      <c r="R123" s="47"/>
      <c r="S123" s="49"/>
      <c r="T123" s="49"/>
      <c r="U123" s="150"/>
      <c r="V123" s="147"/>
      <c r="W123" s="15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3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  <c r="BA123" s="149"/>
      <c r="BB123" s="149"/>
      <c r="BC123" s="149"/>
      <c r="BD123" s="149"/>
      <c r="BE123" s="149"/>
      <c r="BF123" s="149"/>
      <c r="BG123" s="149"/>
      <c r="BH123" s="149"/>
      <c r="BI123" s="149"/>
      <c r="BJ123" s="149"/>
      <c r="BK123" s="149"/>
      <c r="BL123" s="149"/>
      <c r="BM123" s="149"/>
      <c r="BN123" s="149"/>
      <c r="BO123" s="149"/>
      <c r="BP123" s="149"/>
      <c r="BQ123" s="149"/>
      <c r="BR123" s="149"/>
    </row>
    <row r="124" spans="1:70" s="56" customFormat="1" ht="21" thickBot="1" x14ac:dyDescent="0.35">
      <c r="A124" s="37"/>
      <c r="B124" s="38">
        <v>107</v>
      </c>
      <c r="C124" s="25" t="s">
        <v>129</v>
      </c>
      <c r="D124" s="39"/>
      <c r="E124" s="45"/>
      <c r="F124" s="46"/>
      <c r="G124" s="47"/>
      <c r="H124" s="47"/>
      <c r="I124" s="47"/>
      <c r="J124" s="48"/>
      <c r="K124" s="47"/>
      <c r="L124" s="47"/>
      <c r="M124" s="47"/>
      <c r="N124" s="47"/>
      <c r="O124" s="47"/>
      <c r="P124" s="47"/>
      <c r="Q124" s="47"/>
      <c r="R124" s="47"/>
      <c r="S124" s="49"/>
      <c r="T124" s="49"/>
      <c r="U124" s="150"/>
      <c r="V124" s="147"/>
      <c r="W124" s="15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3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  <c r="BA124" s="149"/>
      <c r="BB124" s="149"/>
      <c r="BC124" s="149"/>
      <c r="BD124" s="149"/>
      <c r="BE124" s="149"/>
      <c r="BF124" s="149"/>
      <c r="BG124" s="149"/>
      <c r="BH124" s="149"/>
      <c r="BI124" s="149"/>
      <c r="BJ124" s="149"/>
      <c r="BK124" s="149"/>
      <c r="BL124" s="149"/>
      <c r="BM124" s="149"/>
      <c r="BN124" s="149"/>
      <c r="BO124" s="149"/>
      <c r="BP124" s="149"/>
      <c r="BQ124" s="149"/>
      <c r="BR124" s="149"/>
    </row>
    <row r="125" spans="1:70" s="67" customFormat="1" ht="21" thickBot="1" x14ac:dyDescent="0.35">
      <c r="A125" s="66"/>
      <c r="B125" s="38">
        <v>108</v>
      </c>
      <c r="C125" s="25" t="s">
        <v>130</v>
      </c>
      <c r="D125" s="39"/>
      <c r="E125" s="45"/>
      <c r="F125" s="46"/>
      <c r="G125" s="47"/>
      <c r="H125" s="47"/>
      <c r="I125" s="47"/>
      <c r="J125" s="48"/>
      <c r="K125" s="47"/>
      <c r="L125" s="47"/>
      <c r="M125" s="47"/>
      <c r="N125" s="47"/>
      <c r="O125" s="47"/>
      <c r="P125" s="47"/>
      <c r="Q125" s="47"/>
      <c r="R125" s="47"/>
      <c r="S125" s="49"/>
      <c r="T125" s="49"/>
      <c r="U125" s="150"/>
      <c r="V125" s="147"/>
      <c r="W125" s="15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3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  <c r="BA125" s="149"/>
      <c r="BB125" s="149"/>
      <c r="BC125" s="149"/>
      <c r="BD125" s="149"/>
      <c r="BE125" s="149"/>
      <c r="BF125" s="149"/>
      <c r="BG125" s="149"/>
      <c r="BH125" s="149"/>
      <c r="BI125" s="149"/>
      <c r="BJ125" s="149"/>
      <c r="BK125" s="149"/>
      <c r="BL125" s="149"/>
      <c r="BM125" s="149"/>
      <c r="BN125" s="149"/>
      <c r="BO125" s="149"/>
      <c r="BP125" s="149"/>
      <c r="BQ125" s="149"/>
      <c r="BR125" s="149"/>
    </row>
    <row r="126" spans="1:70" s="56" customFormat="1" ht="21" thickBot="1" x14ac:dyDescent="0.35">
      <c r="A126" s="37"/>
      <c r="B126" s="38">
        <v>109</v>
      </c>
      <c r="C126" s="25" t="s">
        <v>131</v>
      </c>
      <c r="D126" s="39"/>
      <c r="E126" s="45"/>
      <c r="F126" s="46"/>
      <c r="G126" s="47"/>
      <c r="H126" s="47"/>
      <c r="I126" s="47"/>
      <c r="J126" s="48"/>
      <c r="K126" s="47"/>
      <c r="L126" s="47"/>
      <c r="M126" s="47"/>
      <c r="N126" s="47"/>
      <c r="O126" s="47"/>
      <c r="P126" s="47"/>
      <c r="Q126" s="47"/>
      <c r="R126" s="47"/>
      <c r="S126" s="49"/>
      <c r="T126" s="49"/>
      <c r="U126" s="150"/>
      <c r="V126" s="147"/>
      <c r="W126" s="15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3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  <c r="BA126" s="149"/>
      <c r="BB126" s="149"/>
      <c r="BC126" s="149"/>
      <c r="BD126" s="149"/>
      <c r="BE126" s="149"/>
      <c r="BF126" s="149"/>
      <c r="BG126" s="149"/>
      <c r="BH126" s="149"/>
      <c r="BI126" s="149"/>
      <c r="BJ126" s="149"/>
      <c r="BK126" s="149"/>
      <c r="BL126" s="149"/>
      <c r="BM126" s="149"/>
      <c r="BN126" s="149"/>
      <c r="BO126" s="149"/>
      <c r="BP126" s="149"/>
      <c r="BQ126" s="149"/>
      <c r="BR126" s="149"/>
    </row>
    <row r="127" spans="1:70" s="56" customFormat="1" ht="41.25" thickBot="1" x14ac:dyDescent="0.35">
      <c r="A127" s="37"/>
      <c r="B127" s="38">
        <v>110</v>
      </c>
      <c r="C127" s="25" t="s">
        <v>132</v>
      </c>
      <c r="D127" s="39"/>
      <c r="E127" s="45"/>
      <c r="F127" s="46"/>
      <c r="G127" s="47"/>
      <c r="H127" s="47"/>
      <c r="I127" s="47"/>
      <c r="J127" s="48"/>
      <c r="K127" s="47"/>
      <c r="L127" s="47"/>
      <c r="M127" s="47"/>
      <c r="N127" s="47"/>
      <c r="O127" s="47"/>
      <c r="P127" s="47"/>
      <c r="Q127" s="47"/>
      <c r="R127" s="47"/>
      <c r="S127" s="49"/>
      <c r="T127" s="49"/>
      <c r="U127" s="150"/>
      <c r="V127" s="147"/>
      <c r="W127" s="15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3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  <c r="BA127" s="149"/>
      <c r="BB127" s="149"/>
      <c r="BC127" s="149"/>
      <c r="BD127" s="149"/>
      <c r="BE127" s="149"/>
      <c r="BF127" s="149"/>
      <c r="BG127" s="149"/>
      <c r="BH127" s="149"/>
      <c r="BI127" s="149"/>
      <c r="BJ127" s="149"/>
      <c r="BK127" s="149"/>
      <c r="BL127" s="149"/>
      <c r="BM127" s="149"/>
      <c r="BN127" s="149"/>
      <c r="BO127" s="149"/>
      <c r="BP127" s="149"/>
      <c r="BQ127" s="149"/>
      <c r="BR127" s="149"/>
    </row>
    <row r="128" spans="1:70" s="56" customFormat="1" ht="21" thickBot="1" x14ac:dyDescent="0.35">
      <c r="A128" s="37"/>
      <c r="B128" s="38">
        <v>111</v>
      </c>
      <c r="C128" s="25" t="s">
        <v>133</v>
      </c>
      <c r="D128" s="39"/>
      <c r="E128" s="45"/>
      <c r="F128" s="46"/>
      <c r="G128" s="47"/>
      <c r="H128" s="47"/>
      <c r="I128" s="47"/>
      <c r="J128" s="48"/>
      <c r="K128" s="47"/>
      <c r="L128" s="47"/>
      <c r="M128" s="47"/>
      <c r="N128" s="47"/>
      <c r="O128" s="47"/>
      <c r="P128" s="47"/>
      <c r="Q128" s="47"/>
      <c r="R128" s="47"/>
      <c r="S128" s="49"/>
      <c r="T128" s="49"/>
      <c r="U128" s="150"/>
      <c r="V128" s="147"/>
      <c r="W128" s="15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3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  <c r="BA128" s="149"/>
      <c r="BB128" s="149"/>
      <c r="BC128" s="149"/>
      <c r="BD128" s="149"/>
      <c r="BE128" s="149"/>
      <c r="BF128" s="149"/>
      <c r="BG128" s="149"/>
      <c r="BH128" s="149"/>
      <c r="BI128" s="149"/>
      <c r="BJ128" s="149"/>
      <c r="BK128" s="149"/>
      <c r="BL128" s="149"/>
      <c r="BM128" s="149"/>
      <c r="BN128" s="149"/>
      <c r="BO128" s="149"/>
      <c r="BP128" s="149"/>
      <c r="BQ128" s="149"/>
      <c r="BR128" s="149"/>
    </row>
    <row r="129" spans="2:16383" s="56" customFormat="1" ht="21" thickBot="1" x14ac:dyDescent="0.35">
      <c r="B129" s="38">
        <v>112</v>
      </c>
      <c r="C129" s="25" t="s">
        <v>134</v>
      </c>
      <c r="D129" s="39"/>
      <c r="E129" s="45"/>
      <c r="F129" s="46"/>
      <c r="G129" s="47"/>
      <c r="H129" s="47"/>
      <c r="I129" s="47"/>
      <c r="J129" s="48"/>
      <c r="K129" s="47"/>
      <c r="L129" s="47"/>
      <c r="M129" s="47"/>
      <c r="N129" s="47"/>
      <c r="O129" s="47"/>
      <c r="P129" s="47"/>
      <c r="Q129" s="47"/>
      <c r="R129" s="47"/>
      <c r="S129" s="49">
        <f>SUM(G129:R129)</f>
        <v>0</v>
      </c>
      <c r="T129" s="49">
        <f>+F129-S129</f>
        <v>0</v>
      </c>
      <c r="U129" s="150"/>
      <c r="V129" s="147"/>
      <c r="W129" s="15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3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  <c r="BA129" s="149"/>
      <c r="BB129" s="149"/>
      <c r="BC129" s="149"/>
      <c r="BD129" s="149"/>
      <c r="BE129" s="149"/>
      <c r="BF129" s="149"/>
      <c r="BG129" s="149"/>
      <c r="BH129" s="149"/>
      <c r="BI129" s="149"/>
      <c r="BJ129" s="149"/>
      <c r="BK129" s="149"/>
      <c r="BL129" s="149"/>
      <c r="BM129" s="149"/>
      <c r="BN129" s="149"/>
      <c r="BO129" s="149"/>
      <c r="BP129" s="149"/>
      <c r="BQ129" s="149"/>
      <c r="BR129" s="149"/>
    </row>
    <row r="130" spans="2:16383" s="56" customFormat="1" ht="21" thickBot="1" x14ac:dyDescent="0.35">
      <c r="B130" s="313"/>
      <c r="C130" s="13" t="s">
        <v>180</v>
      </c>
      <c r="D130" s="68"/>
      <c r="E130" s="69">
        <f t="shared" ref="E130:T130" si="4">SUM(E15:E129)</f>
        <v>3478508100</v>
      </c>
      <c r="F130" s="70">
        <f t="shared" si="4"/>
        <v>1819645622.8</v>
      </c>
      <c r="G130" s="71">
        <f t="shared" si="4"/>
        <v>208451376</v>
      </c>
      <c r="H130" s="71">
        <f t="shared" si="4"/>
        <v>202100770</v>
      </c>
      <c r="I130" s="71">
        <f t="shared" si="4"/>
        <v>393014585</v>
      </c>
      <c r="J130" s="71">
        <f t="shared" si="4"/>
        <v>334629247</v>
      </c>
      <c r="K130" s="71">
        <f t="shared" si="4"/>
        <v>202160945</v>
      </c>
      <c r="L130" s="71">
        <f t="shared" si="4"/>
        <v>271632183</v>
      </c>
      <c r="M130" s="71">
        <f t="shared" si="4"/>
        <v>202087257</v>
      </c>
      <c r="N130" s="71">
        <f t="shared" si="4"/>
        <v>0</v>
      </c>
      <c r="O130" s="71">
        <f t="shared" si="4"/>
        <v>0</v>
      </c>
      <c r="P130" s="71">
        <f t="shared" si="4"/>
        <v>0</v>
      </c>
      <c r="Q130" s="71">
        <f t="shared" si="4"/>
        <v>0</v>
      </c>
      <c r="R130" s="71">
        <f t="shared" si="4"/>
        <v>0</v>
      </c>
      <c r="S130" s="71">
        <f t="shared" si="4"/>
        <v>1814076363</v>
      </c>
      <c r="T130" s="71">
        <f t="shared" si="4"/>
        <v>5569259.7999999989</v>
      </c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  <c r="BA130" s="149"/>
      <c r="BB130" s="149"/>
      <c r="BC130" s="149"/>
      <c r="BD130" s="149"/>
      <c r="BE130" s="149"/>
      <c r="BF130" s="149"/>
      <c r="BG130" s="149"/>
      <c r="BH130" s="149"/>
      <c r="BI130" s="149"/>
      <c r="BJ130" s="149"/>
      <c r="BK130" s="149"/>
      <c r="BL130" s="149"/>
      <c r="BM130" s="149"/>
      <c r="BN130" s="149"/>
      <c r="BO130" s="149"/>
      <c r="BP130" s="149"/>
      <c r="BQ130" s="149"/>
      <c r="BR130" s="149"/>
    </row>
    <row r="131" spans="2:16383" s="56" customFormat="1" ht="21.75" customHeight="1" x14ac:dyDescent="0.3">
      <c r="B131" s="313"/>
      <c r="E131" s="65"/>
      <c r="F131" s="72"/>
      <c r="G131" s="72"/>
      <c r="H131" s="72"/>
      <c r="I131" s="72"/>
      <c r="S131" s="313"/>
      <c r="T131" s="313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  <c r="BA131" s="149"/>
      <c r="BB131" s="149"/>
      <c r="BC131" s="149"/>
      <c r="BD131" s="149"/>
      <c r="BE131" s="149"/>
      <c r="BF131" s="149"/>
      <c r="BG131" s="149"/>
      <c r="BH131" s="149"/>
      <c r="BI131" s="149"/>
      <c r="BJ131" s="149"/>
      <c r="BK131" s="149"/>
      <c r="BL131" s="149"/>
      <c r="BM131" s="149"/>
      <c r="BN131" s="149"/>
      <c r="BO131" s="149"/>
      <c r="BP131" s="149"/>
      <c r="BQ131" s="149"/>
      <c r="BR131" s="149"/>
    </row>
    <row r="132" spans="2:16383" s="56" customFormat="1" ht="21.75" customHeight="1" thickBot="1" x14ac:dyDescent="0.35">
      <c r="B132" s="313"/>
      <c r="E132" s="65"/>
      <c r="S132" s="313"/>
      <c r="T132" s="313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  <c r="BA132" s="149"/>
      <c r="BB132" s="149"/>
      <c r="BC132" s="149"/>
      <c r="BD132" s="149"/>
      <c r="BE132" s="149"/>
      <c r="BF132" s="149"/>
      <c r="BG132" s="149"/>
      <c r="BH132" s="149"/>
      <c r="BI132" s="149"/>
      <c r="BJ132" s="149"/>
      <c r="BK132" s="149"/>
      <c r="BL132" s="149"/>
      <c r="BM132" s="149"/>
      <c r="BN132" s="149"/>
      <c r="BO132" s="149"/>
      <c r="BP132" s="149"/>
      <c r="BQ132" s="149"/>
      <c r="BR132" s="149"/>
    </row>
    <row r="133" spans="2:16383" s="56" customFormat="1" ht="21.75" customHeight="1" x14ac:dyDescent="0.3">
      <c r="B133" s="313"/>
      <c r="C133" s="349"/>
      <c r="D133" s="350"/>
      <c r="E133" s="350"/>
      <c r="F133" s="350"/>
      <c r="G133" s="350"/>
      <c r="H133" s="350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1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  <c r="BA133" s="149"/>
      <c r="BB133" s="149"/>
      <c r="BC133" s="149"/>
      <c r="BD133" s="149"/>
      <c r="BE133" s="149"/>
      <c r="BF133" s="149"/>
      <c r="BG133" s="149"/>
      <c r="BH133" s="149"/>
      <c r="BI133" s="149"/>
      <c r="BJ133" s="149"/>
      <c r="BK133" s="149"/>
      <c r="BL133" s="149"/>
      <c r="BM133" s="149"/>
      <c r="BN133" s="149"/>
      <c r="BO133" s="149"/>
      <c r="BP133" s="149"/>
      <c r="BQ133" s="149"/>
      <c r="BR133" s="149"/>
    </row>
    <row r="134" spans="2:16383" s="16" customFormat="1" x14ac:dyDescent="0.3">
      <c r="C134" s="345"/>
      <c r="D134" s="346"/>
      <c r="E134" s="346"/>
      <c r="F134" s="346"/>
      <c r="G134" s="346"/>
      <c r="H134" s="346"/>
      <c r="I134" s="346"/>
      <c r="J134" s="346"/>
      <c r="K134" s="346"/>
      <c r="L134" s="346"/>
      <c r="M134" s="346"/>
      <c r="N134" s="346"/>
      <c r="O134" s="346"/>
      <c r="P134" s="346"/>
      <c r="Q134" s="346"/>
      <c r="R134" s="346"/>
      <c r="S134" s="346"/>
      <c r="T134" s="347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  <c r="BI134" s="146"/>
      <c r="BJ134" s="146"/>
      <c r="BK134" s="146"/>
      <c r="BL134" s="146"/>
      <c r="BM134" s="146"/>
      <c r="BN134" s="146"/>
      <c r="BO134" s="146"/>
      <c r="BP134" s="146"/>
      <c r="BQ134" s="146"/>
      <c r="BR134" s="146"/>
    </row>
    <row r="135" spans="2:16383" s="16" customFormat="1" x14ac:dyDescent="0.3">
      <c r="C135" s="345" t="s">
        <v>138</v>
      </c>
      <c r="D135" s="346"/>
      <c r="E135" s="346"/>
      <c r="F135" s="346"/>
      <c r="G135" s="346"/>
      <c r="H135" s="346"/>
      <c r="I135" s="346"/>
      <c r="J135" s="346"/>
      <c r="K135" s="346"/>
      <c r="L135" s="346"/>
      <c r="M135" s="346"/>
      <c r="N135" s="346"/>
      <c r="O135" s="346"/>
      <c r="P135" s="346"/>
      <c r="Q135" s="346"/>
      <c r="R135" s="346"/>
      <c r="S135" s="346"/>
      <c r="T135" s="347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  <c r="BI135" s="146"/>
      <c r="BJ135" s="146"/>
      <c r="BK135" s="146"/>
      <c r="BL135" s="146"/>
      <c r="BM135" s="146"/>
      <c r="BN135" s="146"/>
      <c r="BO135" s="146"/>
      <c r="BP135" s="146"/>
      <c r="BQ135" s="146"/>
      <c r="BR135" s="146"/>
    </row>
    <row r="136" spans="2:16383" s="16" customFormat="1" x14ac:dyDescent="0.3">
      <c r="C136" s="345" t="s">
        <v>136</v>
      </c>
      <c r="D136" s="346"/>
      <c r="E136" s="346"/>
      <c r="F136" s="346"/>
      <c r="G136" s="346"/>
      <c r="H136" s="346"/>
      <c r="I136" s="346"/>
      <c r="J136" s="346"/>
      <c r="K136" s="346"/>
      <c r="L136" s="346"/>
      <c r="M136" s="346"/>
      <c r="N136" s="346"/>
      <c r="O136" s="346"/>
      <c r="P136" s="346"/>
      <c r="Q136" s="346"/>
      <c r="R136" s="346"/>
      <c r="S136" s="346"/>
      <c r="T136" s="347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  <c r="BI136" s="146"/>
      <c r="BJ136" s="146"/>
      <c r="BK136" s="146"/>
      <c r="BL136" s="146"/>
      <c r="BM136" s="146"/>
      <c r="BN136" s="146"/>
      <c r="BO136" s="146"/>
      <c r="BP136" s="146"/>
      <c r="BQ136" s="146"/>
      <c r="BR136" s="146"/>
    </row>
    <row r="137" spans="2:16383" ht="21" thickBot="1" x14ac:dyDescent="0.35">
      <c r="C137" s="352" t="s">
        <v>137</v>
      </c>
      <c r="D137" s="353"/>
      <c r="E137" s="353"/>
      <c r="F137" s="353"/>
      <c r="G137" s="353"/>
      <c r="H137" s="353"/>
      <c r="I137" s="353"/>
      <c r="J137" s="353"/>
      <c r="K137" s="354"/>
      <c r="L137" s="354"/>
      <c r="M137" s="354"/>
      <c r="N137" s="354"/>
      <c r="O137" s="354"/>
      <c r="P137" s="354"/>
      <c r="Q137" s="354"/>
      <c r="R137" s="354"/>
      <c r="S137" s="353"/>
      <c r="T137" s="35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5"/>
      <c r="AZ137" s="145"/>
      <c r="BA137" s="145"/>
      <c r="BB137" s="145"/>
      <c r="BC137" s="145"/>
      <c r="BD137" s="145"/>
      <c r="BE137" s="145"/>
      <c r="BF137" s="145"/>
      <c r="BG137" s="145"/>
      <c r="BH137" s="145"/>
      <c r="BI137" s="145"/>
      <c r="BJ137" s="145"/>
      <c r="BK137" s="145"/>
      <c r="BL137" s="145"/>
      <c r="BM137" s="145"/>
      <c r="BN137" s="145"/>
      <c r="BO137" s="145"/>
      <c r="BP137" s="145"/>
      <c r="BQ137" s="145"/>
      <c r="BR137" s="145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  <c r="EW137" s="18"/>
      <c r="EX137" s="18"/>
      <c r="EY137" s="18"/>
      <c r="EZ137" s="18"/>
      <c r="FA137" s="18"/>
      <c r="FB137" s="18"/>
      <c r="FC137" s="18"/>
      <c r="FD137" s="18"/>
      <c r="FE137" s="18"/>
      <c r="FF137" s="18"/>
      <c r="FG137" s="18"/>
      <c r="FH137" s="18"/>
      <c r="FI137" s="18"/>
      <c r="FJ137" s="18"/>
      <c r="FK137" s="18"/>
      <c r="FL137" s="18"/>
      <c r="FM137" s="18"/>
      <c r="FN137" s="18"/>
      <c r="FO137" s="18"/>
      <c r="FP137" s="18"/>
      <c r="FQ137" s="18"/>
      <c r="FR137" s="18"/>
      <c r="FS137" s="18"/>
      <c r="FT137" s="18"/>
      <c r="FU137" s="18"/>
      <c r="FV137" s="18"/>
      <c r="FW137" s="18"/>
      <c r="FX137" s="18"/>
      <c r="FY137" s="18"/>
      <c r="FZ137" s="18"/>
      <c r="GA137" s="18"/>
      <c r="GB137" s="18"/>
      <c r="GC137" s="18"/>
      <c r="GD137" s="18"/>
      <c r="GE137" s="18"/>
      <c r="GF137" s="18"/>
      <c r="GG137" s="18"/>
      <c r="GH137" s="18"/>
      <c r="GI137" s="18"/>
      <c r="GJ137" s="18"/>
      <c r="GK137" s="18"/>
      <c r="GL137" s="18"/>
      <c r="GM137" s="18"/>
      <c r="GN137" s="18"/>
      <c r="GO137" s="18"/>
      <c r="GP137" s="18"/>
      <c r="GQ137" s="18"/>
      <c r="GR137" s="18"/>
      <c r="GS137" s="18"/>
      <c r="GT137" s="18"/>
      <c r="GU137" s="18"/>
      <c r="GV137" s="18"/>
      <c r="GW137" s="18"/>
      <c r="GX137" s="18"/>
      <c r="GY137" s="18"/>
      <c r="GZ137" s="18"/>
      <c r="HA137" s="18"/>
      <c r="HB137" s="18"/>
      <c r="HC137" s="18"/>
      <c r="HD137" s="18"/>
      <c r="HE137" s="18"/>
      <c r="HF137" s="18"/>
      <c r="HG137" s="18"/>
      <c r="HH137" s="18"/>
      <c r="HI137" s="18"/>
      <c r="HJ137" s="18"/>
      <c r="HK137" s="18"/>
      <c r="HL137" s="18"/>
      <c r="HM137" s="18"/>
      <c r="HN137" s="18"/>
      <c r="HO137" s="18"/>
      <c r="HP137" s="18"/>
      <c r="HQ137" s="18"/>
      <c r="HR137" s="18"/>
      <c r="HS137" s="18"/>
      <c r="HT137" s="18"/>
      <c r="HU137" s="18"/>
      <c r="HV137" s="18"/>
      <c r="HW137" s="18"/>
      <c r="HX137" s="18"/>
      <c r="HY137" s="18"/>
      <c r="HZ137" s="18"/>
      <c r="IA137" s="18"/>
      <c r="IB137" s="18"/>
      <c r="IC137" s="18"/>
      <c r="ID137" s="18"/>
      <c r="IE137" s="18"/>
      <c r="IF137" s="18"/>
      <c r="IG137" s="18"/>
      <c r="IH137" s="18"/>
      <c r="II137" s="18"/>
      <c r="IJ137" s="18"/>
      <c r="IK137" s="18"/>
      <c r="IL137" s="18"/>
      <c r="IM137" s="18"/>
      <c r="IN137" s="18"/>
      <c r="IO137" s="18"/>
      <c r="IP137" s="18"/>
      <c r="IQ137" s="18"/>
      <c r="IR137" s="18"/>
      <c r="IS137" s="18"/>
      <c r="IT137" s="18"/>
      <c r="IU137" s="18"/>
      <c r="IV137" s="18"/>
      <c r="IW137" s="18"/>
      <c r="IX137" s="18"/>
      <c r="IY137" s="18"/>
      <c r="IZ137" s="18"/>
      <c r="JA137" s="18"/>
      <c r="JB137" s="18"/>
      <c r="JC137" s="18"/>
      <c r="JD137" s="18"/>
      <c r="JE137" s="18"/>
      <c r="JF137" s="18"/>
      <c r="JG137" s="18"/>
      <c r="JH137" s="18"/>
      <c r="JI137" s="18"/>
      <c r="JJ137" s="18"/>
      <c r="JK137" s="18"/>
      <c r="JL137" s="18"/>
      <c r="JM137" s="18"/>
      <c r="JN137" s="18"/>
      <c r="JO137" s="18"/>
      <c r="JP137" s="18"/>
      <c r="JQ137" s="18"/>
      <c r="JR137" s="18"/>
      <c r="JS137" s="18"/>
      <c r="JT137" s="18"/>
      <c r="JU137" s="18"/>
      <c r="JV137" s="18"/>
      <c r="JW137" s="18"/>
      <c r="JX137" s="18"/>
      <c r="JY137" s="18"/>
      <c r="JZ137" s="18"/>
      <c r="KA137" s="18"/>
      <c r="KB137" s="18"/>
      <c r="KC137" s="18"/>
      <c r="KD137" s="18"/>
      <c r="KE137" s="18"/>
      <c r="KF137" s="18"/>
      <c r="KG137" s="18"/>
      <c r="KH137" s="18"/>
      <c r="KI137" s="18"/>
      <c r="KJ137" s="18"/>
      <c r="KK137" s="18"/>
      <c r="KL137" s="18"/>
      <c r="KM137" s="18"/>
      <c r="KN137" s="18"/>
      <c r="KO137" s="18"/>
      <c r="KP137" s="18"/>
      <c r="KQ137" s="18"/>
      <c r="KR137" s="18"/>
      <c r="KS137" s="18"/>
      <c r="KT137" s="18"/>
      <c r="KU137" s="18"/>
      <c r="KV137" s="18"/>
      <c r="KW137" s="18"/>
      <c r="KX137" s="18"/>
      <c r="KY137" s="18"/>
      <c r="KZ137" s="18"/>
      <c r="LA137" s="18"/>
      <c r="LB137" s="18"/>
      <c r="LC137" s="18"/>
      <c r="LD137" s="18"/>
      <c r="LE137" s="18"/>
      <c r="LF137" s="18"/>
      <c r="LG137" s="18"/>
      <c r="LH137" s="18"/>
      <c r="LI137" s="18"/>
      <c r="LJ137" s="18"/>
      <c r="LK137" s="18"/>
      <c r="LL137" s="18"/>
      <c r="LM137" s="18"/>
      <c r="LN137" s="18"/>
      <c r="LO137" s="18"/>
      <c r="LP137" s="18"/>
      <c r="LQ137" s="18"/>
      <c r="LR137" s="18"/>
      <c r="LS137" s="18"/>
      <c r="LT137" s="18"/>
      <c r="LU137" s="18"/>
      <c r="LV137" s="18"/>
      <c r="LW137" s="18"/>
      <c r="LX137" s="18"/>
      <c r="LY137" s="18"/>
      <c r="LZ137" s="18"/>
      <c r="MA137" s="18"/>
      <c r="MB137" s="18"/>
      <c r="MC137" s="18"/>
      <c r="MD137" s="18"/>
      <c r="ME137" s="18"/>
      <c r="MF137" s="18"/>
      <c r="MG137" s="18"/>
      <c r="MH137" s="18"/>
      <c r="MI137" s="18"/>
      <c r="MJ137" s="18"/>
      <c r="MK137" s="18"/>
      <c r="ML137" s="18"/>
      <c r="MM137" s="18"/>
      <c r="MN137" s="18"/>
      <c r="MO137" s="18"/>
      <c r="MP137" s="18"/>
      <c r="MQ137" s="18"/>
      <c r="MR137" s="18"/>
      <c r="MS137" s="18"/>
      <c r="MT137" s="18"/>
      <c r="MU137" s="18"/>
      <c r="MV137" s="18"/>
      <c r="MW137" s="18"/>
      <c r="MX137" s="18"/>
      <c r="MY137" s="18"/>
      <c r="MZ137" s="18"/>
      <c r="NA137" s="18"/>
      <c r="NB137" s="18"/>
      <c r="NC137" s="18"/>
      <c r="ND137" s="18"/>
      <c r="NE137" s="18"/>
      <c r="NF137" s="18"/>
      <c r="NG137" s="18"/>
      <c r="NH137" s="18"/>
      <c r="NI137" s="18"/>
      <c r="NJ137" s="18"/>
      <c r="NK137" s="18"/>
      <c r="NL137" s="18"/>
      <c r="NM137" s="18"/>
      <c r="NN137" s="18"/>
      <c r="NO137" s="18"/>
      <c r="NP137" s="18"/>
      <c r="NQ137" s="18"/>
      <c r="NR137" s="18"/>
      <c r="NS137" s="18"/>
      <c r="NT137" s="18"/>
      <c r="NU137" s="18"/>
      <c r="NV137" s="18"/>
      <c r="NW137" s="18"/>
      <c r="NX137" s="18"/>
      <c r="NY137" s="18"/>
      <c r="NZ137" s="18"/>
      <c r="OA137" s="18"/>
      <c r="OB137" s="18"/>
      <c r="OC137" s="18"/>
      <c r="OD137" s="18"/>
      <c r="OE137" s="18"/>
      <c r="OF137" s="18"/>
      <c r="OG137" s="18"/>
      <c r="OH137" s="18"/>
      <c r="OI137" s="18"/>
      <c r="OJ137" s="18"/>
      <c r="OK137" s="18"/>
      <c r="OL137" s="18"/>
      <c r="OM137" s="18"/>
      <c r="ON137" s="18"/>
      <c r="OO137" s="18"/>
      <c r="OP137" s="18"/>
      <c r="OQ137" s="18"/>
      <c r="OR137" s="18"/>
      <c r="OS137" s="18"/>
      <c r="OT137" s="18"/>
      <c r="OU137" s="18"/>
      <c r="OV137" s="18"/>
      <c r="OW137" s="18"/>
      <c r="OX137" s="18"/>
      <c r="OY137" s="18"/>
      <c r="OZ137" s="18"/>
      <c r="PA137" s="18"/>
      <c r="PB137" s="18"/>
      <c r="PC137" s="18"/>
      <c r="PD137" s="18"/>
      <c r="PE137" s="18"/>
      <c r="PF137" s="18"/>
      <c r="PG137" s="18"/>
      <c r="PH137" s="18"/>
      <c r="PI137" s="18"/>
      <c r="PJ137" s="18"/>
      <c r="PK137" s="18"/>
      <c r="PL137" s="18"/>
      <c r="PM137" s="18"/>
      <c r="PN137" s="18"/>
      <c r="PO137" s="18"/>
      <c r="PP137" s="18"/>
      <c r="PQ137" s="18"/>
      <c r="PR137" s="18"/>
      <c r="PS137" s="18"/>
      <c r="PT137" s="18"/>
      <c r="PU137" s="18"/>
      <c r="PV137" s="18"/>
      <c r="PW137" s="18"/>
      <c r="PX137" s="18"/>
      <c r="PY137" s="18"/>
      <c r="PZ137" s="18"/>
      <c r="QA137" s="18"/>
      <c r="QB137" s="18"/>
      <c r="QC137" s="18"/>
      <c r="QD137" s="18"/>
      <c r="QE137" s="18"/>
      <c r="QF137" s="18"/>
      <c r="QG137" s="18"/>
      <c r="QH137" s="18"/>
      <c r="QI137" s="18"/>
      <c r="QJ137" s="18"/>
      <c r="QK137" s="18"/>
      <c r="QL137" s="18"/>
      <c r="QM137" s="18"/>
      <c r="QN137" s="18"/>
      <c r="QO137" s="18"/>
      <c r="QP137" s="18"/>
      <c r="QQ137" s="18"/>
      <c r="QR137" s="18"/>
      <c r="QS137" s="18"/>
      <c r="QT137" s="18"/>
      <c r="QU137" s="18"/>
      <c r="QV137" s="18"/>
      <c r="QW137" s="18"/>
      <c r="QX137" s="18"/>
      <c r="QY137" s="18"/>
      <c r="QZ137" s="18"/>
      <c r="RA137" s="18"/>
      <c r="RB137" s="18"/>
      <c r="RC137" s="18"/>
      <c r="RD137" s="18"/>
      <c r="RE137" s="18"/>
      <c r="RF137" s="18"/>
      <c r="RG137" s="18"/>
      <c r="RH137" s="18"/>
      <c r="RI137" s="18"/>
      <c r="RJ137" s="18"/>
      <c r="RK137" s="18"/>
      <c r="RL137" s="18"/>
      <c r="RM137" s="18"/>
      <c r="RN137" s="18"/>
      <c r="RO137" s="18"/>
      <c r="RP137" s="18"/>
      <c r="RQ137" s="18"/>
      <c r="RR137" s="18"/>
      <c r="RS137" s="18"/>
      <c r="RT137" s="18"/>
      <c r="RU137" s="18"/>
      <c r="RV137" s="18"/>
      <c r="RW137" s="18"/>
      <c r="RX137" s="18"/>
      <c r="RY137" s="18"/>
      <c r="RZ137" s="18"/>
      <c r="SA137" s="18"/>
      <c r="SB137" s="18"/>
      <c r="SC137" s="18"/>
      <c r="SD137" s="18"/>
      <c r="SE137" s="18"/>
      <c r="SF137" s="18"/>
      <c r="SG137" s="18"/>
      <c r="SH137" s="18"/>
      <c r="SI137" s="18"/>
      <c r="SJ137" s="18"/>
      <c r="SK137" s="18"/>
      <c r="SL137" s="18"/>
      <c r="SM137" s="18"/>
      <c r="SN137" s="18"/>
      <c r="SO137" s="18"/>
      <c r="SP137" s="18"/>
      <c r="SQ137" s="18"/>
      <c r="SR137" s="18"/>
      <c r="SS137" s="18"/>
      <c r="ST137" s="18"/>
      <c r="SU137" s="18"/>
      <c r="SV137" s="18"/>
      <c r="SW137" s="18"/>
      <c r="SX137" s="18"/>
      <c r="SY137" s="18"/>
      <c r="SZ137" s="18"/>
      <c r="TA137" s="18"/>
      <c r="TB137" s="18"/>
      <c r="TC137" s="18"/>
      <c r="TD137" s="18"/>
      <c r="TE137" s="18"/>
      <c r="TF137" s="18"/>
      <c r="TG137" s="18"/>
      <c r="TH137" s="18"/>
      <c r="TI137" s="18"/>
      <c r="TJ137" s="18"/>
      <c r="TK137" s="18"/>
      <c r="TL137" s="18"/>
      <c r="TM137" s="18"/>
      <c r="TN137" s="18"/>
      <c r="TO137" s="18"/>
      <c r="TP137" s="18"/>
      <c r="TQ137" s="18"/>
      <c r="TR137" s="18"/>
      <c r="TS137" s="18"/>
      <c r="TT137" s="18"/>
      <c r="TU137" s="18"/>
      <c r="TV137" s="18"/>
      <c r="TW137" s="18"/>
      <c r="TX137" s="18"/>
      <c r="TY137" s="18"/>
      <c r="TZ137" s="18"/>
      <c r="UA137" s="18"/>
      <c r="UB137" s="18"/>
      <c r="UC137" s="18"/>
      <c r="UD137" s="18"/>
      <c r="UE137" s="18"/>
      <c r="UF137" s="18"/>
      <c r="UG137" s="18"/>
      <c r="UH137" s="18"/>
      <c r="UI137" s="18"/>
      <c r="UJ137" s="18"/>
      <c r="UK137" s="18"/>
      <c r="UL137" s="18"/>
      <c r="UM137" s="18"/>
      <c r="UN137" s="18"/>
      <c r="UO137" s="18"/>
      <c r="UP137" s="18"/>
      <c r="UQ137" s="18"/>
      <c r="UR137" s="18"/>
      <c r="US137" s="18"/>
      <c r="UT137" s="18"/>
      <c r="UU137" s="18"/>
      <c r="UV137" s="18"/>
      <c r="UW137" s="18"/>
      <c r="UX137" s="18"/>
      <c r="UY137" s="18"/>
      <c r="UZ137" s="18"/>
      <c r="VA137" s="18"/>
      <c r="VB137" s="18"/>
      <c r="VC137" s="18"/>
      <c r="VD137" s="18"/>
      <c r="VE137" s="18"/>
      <c r="VF137" s="18"/>
      <c r="VG137" s="18"/>
      <c r="VH137" s="18"/>
      <c r="VI137" s="18"/>
      <c r="VJ137" s="18"/>
      <c r="VK137" s="18"/>
      <c r="VL137" s="18"/>
      <c r="VM137" s="18"/>
      <c r="VN137" s="18"/>
      <c r="VO137" s="18"/>
      <c r="VP137" s="18"/>
      <c r="VQ137" s="18"/>
      <c r="VR137" s="18"/>
      <c r="VS137" s="18"/>
      <c r="VT137" s="18"/>
      <c r="VU137" s="18"/>
      <c r="VV137" s="18"/>
      <c r="VW137" s="18"/>
      <c r="VX137" s="18"/>
      <c r="VY137" s="18"/>
      <c r="VZ137" s="18"/>
      <c r="WA137" s="18"/>
      <c r="WB137" s="18"/>
      <c r="WC137" s="18"/>
      <c r="WD137" s="18"/>
      <c r="WE137" s="18"/>
      <c r="WF137" s="18"/>
      <c r="WG137" s="18"/>
      <c r="WH137" s="18"/>
      <c r="WI137" s="18"/>
      <c r="WJ137" s="18"/>
      <c r="WK137" s="18"/>
      <c r="WL137" s="18"/>
      <c r="WM137" s="18"/>
      <c r="WN137" s="18"/>
      <c r="WO137" s="18"/>
      <c r="WP137" s="18"/>
      <c r="WQ137" s="18"/>
      <c r="WR137" s="18"/>
      <c r="WS137" s="18"/>
      <c r="WT137" s="18"/>
      <c r="WU137" s="18"/>
      <c r="WV137" s="18"/>
      <c r="WW137" s="18"/>
      <c r="WX137" s="18"/>
      <c r="WY137" s="18"/>
      <c r="WZ137" s="18"/>
      <c r="XA137" s="18"/>
      <c r="XB137" s="18"/>
      <c r="XC137" s="18"/>
      <c r="XD137" s="18"/>
      <c r="XE137" s="18"/>
      <c r="XF137" s="18"/>
      <c r="XG137" s="18"/>
      <c r="XH137" s="18"/>
      <c r="XI137" s="18"/>
      <c r="XJ137" s="18"/>
      <c r="XK137" s="18"/>
      <c r="XL137" s="18"/>
      <c r="XM137" s="18"/>
      <c r="XN137" s="18"/>
      <c r="XO137" s="18"/>
      <c r="XP137" s="18"/>
      <c r="XQ137" s="18"/>
      <c r="XR137" s="18"/>
      <c r="XS137" s="18"/>
      <c r="XT137" s="18"/>
      <c r="XU137" s="18"/>
      <c r="XV137" s="18"/>
      <c r="XW137" s="18"/>
      <c r="XX137" s="18"/>
      <c r="XY137" s="18"/>
      <c r="XZ137" s="18"/>
      <c r="YA137" s="18"/>
      <c r="YB137" s="18"/>
      <c r="YC137" s="18"/>
      <c r="YD137" s="18"/>
      <c r="YE137" s="18"/>
      <c r="YF137" s="18"/>
      <c r="YG137" s="18"/>
      <c r="YH137" s="18"/>
      <c r="YI137" s="18"/>
      <c r="YJ137" s="18"/>
      <c r="YK137" s="18"/>
      <c r="YL137" s="18"/>
      <c r="YM137" s="18"/>
      <c r="YN137" s="18"/>
      <c r="YO137" s="18"/>
      <c r="YP137" s="18"/>
      <c r="YQ137" s="18"/>
      <c r="YR137" s="18"/>
      <c r="YS137" s="18"/>
      <c r="YT137" s="18"/>
      <c r="YU137" s="18"/>
      <c r="YV137" s="18"/>
      <c r="YW137" s="18"/>
      <c r="YX137" s="18"/>
      <c r="YY137" s="18"/>
      <c r="YZ137" s="18"/>
      <c r="ZA137" s="18"/>
      <c r="ZB137" s="18"/>
      <c r="ZC137" s="18"/>
      <c r="ZD137" s="18"/>
      <c r="ZE137" s="18"/>
      <c r="ZF137" s="18"/>
      <c r="ZG137" s="18"/>
      <c r="ZH137" s="18"/>
      <c r="ZI137" s="18"/>
      <c r="ZJ137" s="18"/>
      <c r="ZK137" s="18"/>
      <c r="ZL137" s="18"/>
      <c r="ZM137" s="18"/>
      <c r="ZN137" s="18"/>
      <c r="ZO137" s="18"/>
      <c r="ZP137" s="18"/>
      <c r="ZQ137" s="18"/>
      <c r="ZR137" s="18"/>
      <c r="ZS137" s="18"/>
      <c r="ZT137" s="18"/>
      <c r="ZU137" s="18"/>
      <c r="ZV137" s="18"/>
      <c r="ZW137" s="18"/>
      <c r="ZX137" s="18"/>
      <c r="ZY137" s="18"/>
      <c r="ZZ137" s="18"/>
      <c r="AAA137" s="18"/>
      <c r="AAB137" s="18"/>
      <c r="AAC137" s="18"/>
      <c r="AAD137" s="18"/>
      <c r="AAE137" s="18"/>
      <c r="AAF137" s="18"/>
      <c r="AAG137" s="18"/>
      <c r="AAH137" s="18"/>
      <c r="AAI137" s="18"/>
      <c r="AAJ137" s="18"/>
      <c r="AAK137" s="18"/>
      <c r="AAL137" s="18"/>
      <c r="AAM137" s="18"/>
      <c r="AAN137" s="18"/>
      <c r="AAO137" s="18"/>
      <c r="AAP137" s="18"/>
      <c r="AAQ137" s="18"/>
      <c r="AAR137" s="18"/>
      <c r="AAS137" s="18"/>
      <c r="AAT137" s="18"/>
      <c r="AAU137" s="18"/>
      <c r="AAV137" s="18"/>
      <c r="AAW137" s="18"/>
      <c r="AAX137" s="18"/>
      <c r="AAY137" s="18"/>
      <c r="AAZ137" s="18"/>
      <c r="ABA137" s="18"/>
      <c r="ABB137" s="18"/>
      <c r="ABC137" s="18"/>
      <c r="ABD137" s="18"/>
      <c r="ABE137" s="18"/>
      <c r="ABF137" s="18"/>
      <c r="ABG137" s="18"/>
      <c r="ABH137" s="18"/>
      <c r="ABI137" s="18"/>
      <c r="ABJ137" s="18"/>
      <c r="ABK137" s="18"/>
      <c r="ABL137" s="18"/>
      <c r="ABM137" s="18"/>
      <c r="ABN137" s="18"/>
      <c r="ABO137" s="18"/>
      <c r="ABP137" s="18"/>
      <c r="ABQ137" s="18"/>
      <c r="ABR137" s="18"/>
      <c r="ABS137" s="18"/>
      <c r="ABT137" s="18"/>
      <c r="ABU137" s="18"/>
      <c r="ABV137" s="18"/>
      <c r="ABW137" s="18"/>
      <c r="ABX137" s="18"/>
      <c r="ABY137" s="18"/>
      <c r="ABZ137" s="18"/>
      <c r="ACA137" s="18"/>
      <c r="ACB137" s="18"/>
      <c r="ACC137" s="18"/>
      <c r="ACD137" s="18"/>
      <c r="ACE137" s="18"/>
      <c r="ACF137" s="18"/>
      <c r="ACG137" s="18"/>
      <c r="ACH137" s="18"/>
      <c r="ACI137" s="18"/>
      <c r="ACJ137" s="18"/>
      <c r="ACK137" s="18"/>
      <c r="ACL137" s="18"/>
      <c r="ACM137" s="18"/>
      <c r="ACN137" s="18"/>
      <c r="ACO137" s="18"/>
      <c r="ACP137" s="18"/>
      <c r="ACQ137" s="18"/>
      <c r="ACR137" s="18"/>
      <c r="ACS137" s="18"/>
      <c r="ACT137" s="18"/>
      <c r="ACU137" s="18"/>
      <c r="ACV137" s="18"/>
      <c r="ACW137" s="18"/>
      <c r="ACX137" s="18"/>
      <c r="ACY137" s="18"/>
      <c r="ACZ137" s="18"/>
      <c r="ADA137" s="18"/>
      <c r="ADB137" s="18"/>
      <c r="ADC137" s="18"/>
      <c r="ADD137" s="18"/>
      <c r="ADE137" s="18"/>
      <c r="ADF137" s="18"/>
      <c r="ADG137" s="18"/>
      <c r="ADH137" s="18"/>
      <c r="ADI137" s="18"/>
      <c r="ADJ137" s="18"/>
      <c r="ADK137" s="18"/>
      <c r="ADL137" s="18"/>
      <c r="ADM137" s="18"/>
      <c r="ADN137" s="18"/>
      <c r="ADO137" s="18"/>
      <c r="ADP137" s="18"/>
      <c r="ADQ137" s="18"/>
      <c r="ADR137" s="18"/>
      <c r="ADS137" s="18"/>
      <c r="ADT137" s="18"/>
      <c r="ADU137" s="18"/>
      <c r="ADV137" s="18"/>
      <c r="ADW137" s="18"/>
      <c r="ADX137" s="18"/>
      <c r="ADY137" s="18"/>
      <c r="ADZ137" s="18"/>
      <c r="AEA137" s="18"/>
      <c r="AEB137" s="18"/>
      <c r="AEC137" s="18"/>
      <c r="AED137" s="18"/>
      <c r="AEE137" s="18"/>
      <c r="AEF137" s="18"/>
      <c r="AEG137" s="18"/>
      <c r="AEH137" s="18"/>
      <c r="AEI137" s="18"/>
      <c r="AEJ137" s="18"/>
      <c r="AEK137" s="18"/>
      <c r="AEL137" s="18"/>
      <c r="AEM137" s="18"/>
      <c r="AEN137" s="18"/>
      <c r="AEO137" s="18"/>
      <c r="AEP137" s="18"/>
      <c r="AEQ137" s="18"/>
      <c r="AER137" s="18"/>
      <c r="AES137" s="18"/>
      <c r="AET137" s="18"/>
      <c r="AEU137" s="18"/>
      <c r="AEV137" s="18"/>
      <c r="AEW137" s="18"/>
      <c r="AEX137" s="18"/>
      <c r="AEY137" s="18"/>
      <c r="AEZ137" s="18"/>
      <c r="AFA137" s="18"/>
      <c r="AFB137" s="18"/>
      <c r="AFC137" s="18"/>
      <c r="AFD137" s="18"/>
      <c r="AFE137" s="18"/>
      <c r="AFF137" s="18"/>
      <c r="AFG137" s="18"/>
      <c r="AFH137" s="18"/>
      <c r="AFI137" s="18"/>
      <c r="AFJ137" s="18"/>
      <c r="AFK137" s="18"/>
      <c r="AFL137" s="18"/>
      <c r="AFM137" s="18"/>
      <c r="AFN137" s="18"/>
      <c r="AFO137" s="18"/>
      <c r="AFP137" s="18"/>
      <c r="AFQ137" s="18"/>
      <c r="AFR137" s="18"/>
      <c r="AFS137" s="18"/>
      <c r="AFT137" s="18"/>
      <c r="AFU137" s="18"/>
      <c r="AFV137" s="18"/>
      <c r="AFW137" s="18"/>
      <c r="AFX137" s="18"/>
      <c r="AFY137" s="18"/>
      <c r="AFZ137" s="18"/>
      <c r="AGA137" s="18"/>
      <c r="AGB137" s="18"/>
      <c r="AGC137" s="18"/>
      <c r="AGD137" s="18"/>
      <c r="AGE137" s="18"/>
      <c r="AGF137" s="18"/>
      <c r="AGG137" s="18"/>
      <c r="AGH137" s="18"/>
      <c r="AGI137" s="18"/>
      <c r="AGJ137" s="18"/>
      <c r="AGK137" s="18"/>
      <c r="AGL137" s="18"/>
      <c r="AGM137" s="18"/>
      <c r="AGN137" s="18"/>
      <c r="AGO137" s="18"/>
      <c r="AGP137" s="18"/>
      <c r="AGQ137" s="18"/>
      <c r="AGR137" s="18"/>
      <c r="AGS137" s="18"/>
      <c r="AGT137" s="18"/>
      <c r="AGU137" s="18"/>
      <c r="AGV137" s="18"/>
      <c r="AGW137" s="18"/>
      <c r="AGX137" s="18"/>
      <c r="AGY137" s="18"/>
      <c r="AGZ137" s="18"/>
      <c r="AHA137" s="18"/>
      <c r="AHB137" s="18"/>
      <c r="AHC137" s="18"/>
      <c r="AHD137" s="18"/>
      <c r="AHE137" s="18"/>
      <c r="AHF137" s="18"/>
      <c r="AHG137" s="18"/>
      <c r="AHH137" s="18"/>
      <c r="AHI137" s="18"/>
      <c r="AHJ137" s="18"/>
      <c r="AHK137" s="18"/>
      <c r="AHL137" s="18"/>
      <c r="AHM137" s="18"/>
      <c r="AHN137" s="18"/>
      <c r="AHO137" s="18"/>
      <c r="AHP137" s="18"/>
      <c r="AHQ137" s="18"/>
      <c r="AHR137" s="18"/>
      <c r="AHS137" s="18"/>
      <c r="AHT137" s="18"/>
      <c r="AHU137" s="18"/>
      <c r="AHV137" s="18"/>
      <c r="AHW137" s="18"/>
      <c r="AHX137" s="18"/>
      <c r="AHY137" s="18"/>
      <c r="AHZ137" s="18"/>
      <c r="AIA137" s="18"/>
      <c r="AIB137" s="18"/>
      <c r="AIC137" s="18"/>
      <c r="AID137" s="18"/>
      <c r="AIE137" s="18"/>
      <c r="AIF137" s="18"/>
      <c r="AIG137" s="18"/>
      <c r="AIH137" s="18"/>
      <c r="AII137" s="18"/>
      <c r="AIJ137" s="18"/>
      <c r="AIK137" s="18"/>
      <c r="AIL137" s="18"/>
      <c r="AIM137" s="18"/>
      <c r="AIN137" s="18"/>
      <c r="AIO137" s="18"/>
      <c r="AIP137" s="18"/>
      <c r="AIQ137" s="18"/>
      <c r="AIR137" s="18"/>
      <c r="AIS137" s="18"/>
      <c r="AIT137" s="18"/>
      <c r="AIU137" s="18"/>
      <c r="AIV137" s="18"/>
      <c r="AIW137" s="18"/>
      <c r="AIX137" s="18"/>
      <c r="AIY137" s="18"/>
      <c r="AIZ137" s="18"/>
      <c r="AJA137" s="18"/>
      <c r="AJB137" s="18"/>
      <c r="AJC137" s="18"/>
      <c r="AJD137" s="18"/>
      <c r="AJE137" s="18"/>
      <c r="AJF137" s="18"/>
      <c r="AJG137" s="18"/>
      <c r="AJH137" s="18"/>
      <c r="AJI137" s="18"/>
      <c r="AJJ137" s="18"/>
      <c r="AJK137" s="18"/>
      <c r="AJL137" s="18"/>
      <c r="AJM137" s="18"/>
      <c r="AJN137" s="18"/>
      <c r="AJO137" s="18"/>
      <c r="AJP137" s="18"/>
      <c r="AJQ137" s="18"/>
      <c r="AJR137" s="18"/>
      <c r="AJS137" s="18"/>
      <c r="AJT137" s="18"/>
      <c r="AJU137" s="18"/>
      <c r="AJV137" s="18"/>
      <c r="AJW137" s="18"/>
      <c r="AJX137" s="18"/>
      <c r="AJY137" s="18"/>
      <c r="AJZ137" s="18"/>
      <c r="AKA137" s="18"/>
      <c r="AKB137" s="18"/>
      <c r="AKC137" s="18"/>
      <c r="AKD137" s="18"/>
      <c r="AKE137" s="18"/>
      <c r="AKF137" s="18"/>
      <c r="AKG137" s="18"/>
      <c r="AKH137" s="18"/>
      <c r="AKI137" s="18"/>
      <c r="AKJ137" s="18"/>
      <c r="AKK137" s="18"/>
      <c r="AKL137" s="18"/>
      <c r="AKM137" s="18"/>
      <c r="AKN137" s="18"/>
      <c r="AKO137" s="18"/>
      <c r="AKP137" s="18"/>
      <c r="AKQ137" s="18"/>
      <c r="AKR137" s="18"/>
      <c r="AKS137" s="18"/>
      <c r="AKT137" s="18"/>
      <c r="AKU137" s="18"/>
      <c r="AKV137" s="18"/>
      <c r="AKW137" s="18"/>
      <c r="AKX137" s="18"/>
      <c r="AKY137" s="18"/>
      <c r="AKZ137" s="18"/>
      <c r="ALA137" s="18"/>
      <c r="ALB137" s="18"/>
      <c r="ALC137" s="18"/>
      <c r="ALD137" s="18"/>
      <c r="ALE137" s="18"/>
      <c r="ALF137" s="18"/>
      <c r="ALG137" s="18"/>
      <c r="ALH137" s="18"/>
      <c r="ALI137" s="18"/>
      <c r="ALJ137" s="18"/>
      <c r="ALK137" s="18"/>
      <c r="ALL137" s="18"/>
      <c r="ALM137" s="18"/>
      <c r="ALN137" s="18"/>
      <c r="ALO137" s="18"/>
      <c r="ALP137" s="18"/>
      <c r="ALQ137" s="18"/>
      <c r="ALR137" s="18"/>
      <c r="ALS137" s="18"/>
      <c r="ALT137" s="18"/>
      <c r="ALU137" s="18"/>
      <c r="ALV137" s="18"/>
      <c r="ALW137" s="18"/>
      <c r="ALX137" s="18"/>
      <c r="ALY137" s="18"/>
      <c r="ALZ137" s="18"/>
      <c r="AMA137" s="18"/>
      <c r="AMB137" s="18"/>
      <c r="AMC137" s="18"/>
      <c r="AMD137" s="18"/>
      <c r="AME137" s="18"/>
      <c r="AMF137" s="18"/>
      <c r="AMG137" s="18"/>
      <c r="AMH137" s="18"/>
      <c r="AMI137" s="18"/>
      <c r="AMJ137" s="18"/>
      <c r="AMK137" s="18"/>
      <c r="AML137" s="18"/>
      <c r="AMM137" s="18"/>
      <c r="AMN137" s="18"/>
      <c r="AMO137" s="18"/>
      <c r="AMP137" s="18"/>
      <c r="AMQ137" s="18"/>
      <c r="AMR137" s="18"/>
      <c r="AMS137" s="18"/>
      <c r="AMT137" s="18"/>
      <c r="AMU137" s="18"/>
      <c r="AMV137" s="18"/>
      <c r="AMW137" s="18"/>
      <c r="AMX137" s="18"/>
      <c r="AMY137" s="18"/>
      <c r="AMZ137" s="18"/>
      <c r="ANA137" s="18"/>
      <c r="ANB137" s="18"/>
      <c r="ANC137" s="18"/>
      <c r="AND137" s="18"/>
      <c r="ANE137" s="18"/>
      <c r="ANF137" s="18"/>
      <c r="ANG137" s="18"/>
      <c r="ANH137" s="18"/>
      <c r="ANI137" s="18"/>
      <c r="ANJ137" s="18"/>
      <c r="ANK137" s="18"/>
      <c r="ANL137" s="18"/>
      <c r="ANM137" s="18"/>
      <c r="ANN137" s="18"/>
      <c r="ANO137" s="18"/>
      <c r="ANP137" s="18"/>
      <c r="ANQ137" s="18"/>
      <c r="ANR137" s="18"/>
      <c r="ANS137" s="18"/>
      <c r="ANT137" s="18"/>
      <c r="ANU137" s="18"/>
      <c r="ANV137" s="18"/>
      <c r="ANW137" s="18"/>
      <c r="ANX137" s="18"/>
      <c r="ANY137" s="18"/>
      <c r="ANZ137" s="18"/>
      <c r="AOA137" s="18"/>
      <c r="AOB137" s="18"/>
      <c r="AOC137" s="18"/>
      <c r="AOD137" s="18"/>
      <c r="AOE137" s="18"/>
      <c r="AOF137" s="18"/>
      <c r="AOG137" s="18"/>
      <c r="AOH137" s="18"/>
      <c r="AOI137" s="18"/>
      <c r="AOJ137" s="18"/>
      <c r="AOK137" s="18"/>
      <c r="AOL137" s="18"/>
      <c r="AOM137" s="18"/>
      <c r="AON137" s="18"/>
      <c r="AOO137" s="18"/>
      <c r="AOP137" s="18"/>
      <c r="AOQ137" s="18"/>
      <c r="AOR137" s="18"/>
      <c r="AOS137" s="18"/>
      <c r="AOT137" s="18"/>
      <c r="AOU137" s="18"/>
      <c r="AOV137" s="18"/>
      <c r="AOW137" s="18"/>
      <c r="AOX137" s="18"/>
      <c r="AOY137" s="18"/>
      <c r="AOZ137" s="18"/>
      <c r="APA137" s="18"/>
      <c r="APB137" s="18"/>
      <c r="APC137" s="18"/>
      <c r="APD137" s="18"/>
      <c r="APE137" s="18"/>
      <c r="APF137" s="18"/>
      <c r="APG137" s="18"/>
      <c r="APH137" s="18"/>
      <c r="API137" s="18"/>
      <c r="APJ137" s="18"/>
      <c r="APK137" s="18"/>
      <c r="APL137" s="18"/>
      <c r="APM137" s="18"/>
      <c r="APN137" s="18"/>
      <c r="APO137" s="18"/>
      <c r="APP137" s="18"/>
      <c r="APQ137" s="18"/>
      <c r="APR137" s="18"/>
      <c r="APS137" s="18"/>
      <c r="APT137" s="18"/>
      <c r="APU137" s="18"/>
      <c r="APV137" s="18"/>
      <c r="APW137" s="18"/>
      <c r="APX137" s="18"/>
      <c r="APY137" s="18"/>
      <c r="APZ137" s="18"/>
      <c r="AQA137" s="18"/>
      <c r="AQB137" s="18"/>
      <c r="AQC137" s="18"/>
      <c r="AQD137" s="18"/>
      <c r="AQE137" s="18"/>
      <c r="AQF137" s="18"/>
      <c r="AQG137" s="18"/>
      <c r="AQH137" s="18"/>
      <c r="AQI137" s="18"/>
      <c r="AQJ137" s="18"/>
      <c r="AQK137" s="18"/>
      <c r="AQL137" s="18"/>
      <c r="AQM137" s="18"/>
      <c r="AQN137" s="18"/>
      <c r="AQO137" s="18"/>
      <c r="AQP137" s="18"/>
      <c r="AQQ137" s="18"/>
      <c r="AQR137" s="18"/>
      <c r="AQS137" s="18"/>
      <c r="AQT137" s="18"/>
      <c r="AQU137" s="18"/>
      <c r="AQV137" s="18"/>
      <c r="AQW137" s="18"/>
      <c r="AQX137" s="18"/>
      <c r="AQY137" s="18"/>
      <c r="AQZ137" s="18"/>
      <c r="ARA137" s="18"/>
      <c r="ARB137" s="18"/>
      <c r="ARC137" s="18"/>
      <c r="ARD137" s="18"/>
      <c r="ARE137" s="18"/>
      <c r="ARF137" s="18"/>
      <c r="ARG137" s="18"/>
      <c r="ARH137" s="18"/>
      <c r="ARI137" s="18"/>
      <c r="ARJ137" s="18"/>
      <c r="ARK137" s="18"/>
      <c r="ARL137" s="18"/>
      <c r="ARM137" s="18"/>
      <c r="ARN137" s="18"/>
      <c r="ARO137" s="18"/>
      <c r="ARP137" s="18"/>
      <c r="ARQ137" s="18"/>
      <c r="ARR137" s="18"/>
      <c r="ARS137" s="18"/>
      <c r="ART137" s="18"/>
      <c r="ARU137" s="18"/>
      <c r="ARV137" s="18"/>
      <c r="ARW137" s="18"/>
      <c r="ARX137" s="18"/>
      <c r="ARY137" s="18"/>
      <c r="ARZ137" s="18"/>
      <c r="ASA137" s="18"/>
      <c r="ASB137" s="18"/>
      <c r="ASC137" s="18"/>
      <c r="ASD137" s="18"/>
      <c r="ASE137" s="18"/>
      <c r="ASF137" s="18"/>
      <c r="ASG137" s="18"/>
      <c r="ASH137" s="18"/>
      <c r="ASI137" s="18"/>
      <c r="ASJ137" s="18"/>
      <c r="ASK137" s="18"/>
      <c r="ASL137" s="18"/>
      <c r="ASM137" s="18"/>
      <c r="ASN137" s="18"/>
      <c r="ASO137" s="18"/>
      <c r="ASP137" s="18"/>
      <c r="ASQ137" s="18"/>
      <c r="ASR137" s="18"/>
      <c r="ASS137" s="18"/>
      <c r="AST137" s="18"/>
      <c r="ASU137" s="18"/>
      <c r="ASV137" s="18"/>
      <c r="ASW137" s="18"/>
      <c r="ASX137" s="18"/>
      <c r="ASY137" s="18"/>
      <c r="ASZ137" s="18"/>
      <c r="ATA137" s="18"/>
      <c r="ATB137" s="18"/>
      <c r="ATC137" s="18"/>
      <c r="ATD137" s="18"/>
      <c r="ATE137" s="18"/>
      <c r="ATF137" s="18"/>
      <c r="ATG137" s="18"/>
      <c r="ATH137" s="18"/>
      <c r="ATI137" s="18"/>
      <c r="ATJ137" s="18"/>
      <c r="ATK137" s="18"/>
      <c r="ATL137" s="18"/>
      <c r="ATM137" s="18"/>
      <c r="ATN137" s="18"/>
      <c r="ATO137" s="18"/>
      <c r="ATP137" s="18"/>
      <c r="ATQ137" s="18"/>
      <c r="ATR137" s="18"/>
      <c r="ATS137" s="18"/>
      <c r="ATT137" s="18"/>
      <c r="ATU137" s="18"/>
      <c r="ATV137" s="18"/>
      <c r="ATW137" s="18"/>
      <c r="ATX137" s="18"/>
      <c r="ATY137" s="18"/>
      <c r="ATZ137" s="18"/>
      <c r="AUA137" s="18"/>
      <c r="AUB137" s="18"/>
      <c r="AUC137" s="18"/>
      <c r="AUD137" s="18"/>
      <c r="AUE137" s="18"/>
      <c r="AUF137" s="18"/>
      <c r="AUG137" s="18"/>
      <c r="AUH137" s="18"/>
      <c r="AUI137" s="18"/>
      <c r="AUJ137" s="18"/>
      <c r="AUK137" s="18"/>
      <c r="AUL137" s="18"/>
      <c r="AUM137" s="18"/>
      <c r="AUN137" s="18"/>
      <c r="AUO137" s="18"/>
      <c r="AUP137" s="18"/>
      <c r="AUQ137" s="18"/>
      <c r="AUR137" s="18"/>
      <c r="AUS137" s="18"/>
      <c r="AUT137" s="18"/>
      <c r="AUU137" s="18"/>
      <c r="AUV137" s="18"/>
      <c r="AUW137" s="18"/>
      <c r="AUX137" s="18"/>
      <c r="AUY137" s="18"/>
      <c r="AUZ137" s="18"/>
      <c r="AVA137" s="18"/>
      <c r="AVB137" s="18"/>
      <c r="AVC137" s="18"/>
      <c r="AVD137" s="18"/>
      <c r="AVE137" s="18"/>
      <c r="AVF137" s="18"/>
      <c r="AVG137" s="18"/>
      <c r="AVH137" s="18"/>
      <c r="AVI137" s="18"/>
      <c r="AVJ137" s="18"/>
      <c r="AVK137" s="18"/>
      <c r="AVL137" s="18"/>
      <c r="AVM137" s="18"/>
      <c r="AVN137" s="18"/>
      <c r="AVO137" s="18"/>
      <c r="AVP137" s="18"/>
      <c r="AVQ137" s="18"/>
      <c r="AVR137" s="18"/>
      <c r="AVS137" s="18"/>
      <c r="AVT137" s="18"/>
      <c r="AVU137" s="18"/>
      <c r="AVV137" s="18"/>
      <c r="AVW137" s="18"/>
      <c r="AVX137" s="18"/>
      <c r="AVY137" s="18"/>
      <c r="AVZ137" s="18"/>
      <c r="AWA137" s="18"/>
      <c r="AWB137" s="18"/>
      <c r="AWC137" s="18"/>
      <c r="AWD137" s="18"/>
      <c r="AWE137" s="18"/>
      <c r="AWF137" s="18"/>
      <c r="AWG137" s="18"/>
      <c r="AWH137" s="18"/>
      <c r="AWI137" s="18"/>
      <c r="AWJ137" s="18"/>
      <c r="AWK137" s="18"/>
      <c r="AWL137" s="18"/>
      <c r="AWM137" s="18"/>
      <c r="AWN137" s="18"/>
      <c r="AWO137" s="18"/>
      <c r="AWP137" s="18"/>
      <c r="AWQ137" s="18"/>
      <c r="AWR137" s="18"/>
      <c r="AWS137" s="18"/>
      <c r="AWT137" s="18"/>
      <c r="AWU137" s="18"/>
      <c r="AWV137" s="18"/>
      <c r="AWW137" s="18"/>
      <c r="AWX137" s="18"/>
      <c r="AWY137" s="18"/>
      <c r="AWZ137" s="18"/>
      <c r="AXA137" s="18"/>
      <c r="AXB137" s="18"/>
      <c r="AXC137" s="18"/>
      <c r="AXD137" s="18"/>
      <c r="AXE137" s="18"/>
      <c r="AXF137" s="18"/>
      <c r="AXG137" s="18"/>
      <c r="AXH137" s="18"/>
      <c r="AXI137" s="18"/>
      <c r="AXJ137" s="18"/>
      <c r="AXK137" s="18"/>
      <c r="AXL137" s="18"/>
      <c r="AXM137" s="18"/>
      <c r="AXN137" s="18"/>
      <c r="AXO137" s="18"/>
      <c r="AXP137" s="18"/>
      <c r="AXQ137" s="18"/>
      <c r="AXR137" s="18"/>
      <c r="AXS137" s="18"/>
      <c r="AXT137" s="18"/>
      <c r="AXU137" s="18"/>
      <c r="AXV137" s="18"/>
      <c r="AXW137" s="18"/>
      <c r="AXX137" s="18"/>
      <c r="AXY137" s="18"/>
      <c r="AXZ137" s="18"/>
      <c r="AYA137" s="18"/>
      <c r="AYB137" s="18"/>
      <c r="AYC137" s="18"/>
      <c r="AYD137" s="18"/>
      <c r="AYE137" s="18"/>
      <c r="AYF137" s="18"/>
      <c r="AYG137" s="18"/>
      <c r="AYH137" s="18"/>
      <c r="AYI137" s="18"/>
      <c r="AYJ137" s="18"/>
      <c r="AYK137" s="18"/>
      <c r="AYL137" s="18"/>
      <c r="AYM137" s="18"/>
      <c r="AYN137" s="18"/>
      <c r="AYO137" s="18"/>
      <c r="AYP137" s="18"/>
      <c r="AYQ137" s="18"/>
      <c r="AYR137" s="18"/>
      <c r="AYS137" s="18"/>
      <c r="AYT137" s="18"/>
      <c r="AYU137" s="18"/>
      <c r="AYV137" s="18"/>
      <c r="AYW137" s="18"/>
      <c r="AYX137" s="18"/>
      <c r="AYY137" s="18"/>
      <c r="AYZ137" s="18"/>
      <c r="AZA137" s="18"/>
      <c r="AZB137" s="18"/>
      <c r="AZC137" s="18"/>
      <c r="AZD137" s="18"/>
      <c r="AZE137" s="18"/>
      <c r="AZF137" s="18"/>
      <c r="AZG137" s="18"/>
      <c r="AZH137" s="18"/>
      <c r="AZI137" s="18"/>
      <c r="AZJ137" s="18"/>
      <c r="AZK137" s="18"/>
      <c r="AZL137" s="18"/>
      <c r="AZM137" s="18"/>
      <c r="AZN137" s="18"/>
      <c r="AZO137" s="18"/>
      <c r="AZP137" s="18"/>
      <c r="AZQ137" s="18"/>
      <c r="AZR137" s="18"/>
      <c r="AZS137" s="18"/>
      <c r="AZT137" s="18"/>
      <c r="AZU137" s="18"/>
      <c r="AZV137" s="18"/>
      <c r="AZW137" s="18"/>
      <c r="AZX137" s="18"/>
      <c r="AZY137" s="18"/>
      <c r="AZZ137" s="18"/>
      <c r="BAA137" s="18"/>
      <c r="BAB137" s="18"/>
      <c r="BAC137" s="18"/>
      <c r="BAD137" s="18"/>
      <c r="BAE137" s="18"/>
      <c r="BAF137" s="18"/>
      <c r="BAG137" s="18"/>
      <c r="BAH137" s="18"/>
      <c r="BAI137" s="18"/>
      <c r="BAJ137" s="18"/>
      <c r="BAK137" s="18"/>
      <c r="BAL137" s="18"/>
      <c r="BAM137" s="18"/>
      <c r="BAN137" s="18"/>
      <c r="BAO137" s="18"/>
      <c r="BAP137" s="18"/>
      <c r="BAQ137" s="18"/>
      <c r="BAR137" s="18"/>
      <c r="BAS137" s="18"/>
      <c r="BAT137" s="18"/>
      <c r="BAU137" s="18"/>
      <c r="BAV137" s="18"/>
      <c r="BAW137" s="18"/>
      <c r="BAX137" s="18"/>
      <c r="BAY137" s="18"/>
      <c r="BAZ137" s="18"/>
      <c r="BBA137" s="18"/>
      <c r="BBB137" s="18"/>
      <c r="BBC137" s="18"/>
      <c r="BBD137" s="18"/>
      <c r="BBE137" s="18"/>
      <c r="BBF137" s="18"/>
      <c r="BBG137" s="18"/>
      <c r="BBH137" s="18"/>
      <c r="BBI137" s="18"/>
      <c r="BBJ137" s="18"/>
      <c r="BBK137" s="18"/>
      <c r="BBL137" s="18"/>
      <c r="BBM137" s="18"/>
      <c r="BBN137" s="18"/>
      <c r="BBO137" s="18"/>
      <c r="BBP137" s="18"/>
      <c r="BBQ137" s="18"/>
      <c r="BBR137" s="18"/>
      <c r="BBS137" s="18"/>
      <c r="BBT137" s="18"/>
      <c r="BBU137" s="18"/>
      <c r="BBV137" s="18"/>
      <c r="BBW137" s="18"/>
      <c r="BBX137" s="18"/>
      <c r="BBY137" s="18"/>
      <c r="BBZ137" s="18"/>
      <c r="BCA137" s="18"/>
      <c r="BCB137" s="18"/>
      <c r="BCC137" s="18"/>
      <c r="BCD137" s="18"/>
      <c r="BCE137" s="18"/>
      <c r="BCF137" s="18"/>
      <c r="BCG137" s="18"/>
      <c r="BCH137" s="18"/>
      <c r="BCI137" s="18"/>
      <c r="BCJ137" s="18"/>
      <c r="BCK137" s="18"/>
      <c r="BCL137" s="18"/>
      <c r="BCM137" s="18"/>
      <c r="BCN137" s="18"/>
      <c r="BCO137" s="18"/>
      <c r="BCP137" s="18"/>
      <c r="BCQ137" s="18"/>
      <c r="BCR137" s="18"/>
      <c r="BCS137" s="18"/>
      <c r="BCT137" s="18"/>
      <c r="BCU137" s="18"/>
      <c r="BCV137" s="18"/>
      <c r="BCW137" s="18"/>
      <c r="BCX137" s="18"/>
      <c r="BCY137" s="18"/>
      <c r="BCZ137" s="18"/>
      <c r="BDA137" s="18"/>
      <c r="BDB137" s="18"/>
      <c r="BDC137" s="18"/>
      <c r="BDD137" s="18"/>
      <c r="BDE137" s="18"/>
      <c r="BDF137" s="18"/>
      <c r="BDG137" s="18"/>
      <c r="BDH137" s="18"/>
      <c r="BDI137" s="18"/>
      <c r="BDJ137" s="18"/>
      <c r="BDK137" s="18"/>
      <c r="BDL137" s="18"/>
      <c r="BDM137" s="18"/>
      <c r="BDN137" s="18"/>
      <c r="BDO137" s="18"/>
      <c r="BDP137" s="18"/>
      <c r="BDQ137" s="18"/>
      <c r="BDR137" s="18"/>
      <c r="BDS137" s="18"/>
      <c r="BDT137" s="18"/>
      <c r="BDU137" s="18"/>
      <c r="BDV137" s="18"/>
      <c r="BDW137" s="18"/>
      <c r="BDX137" s="18"/>
      <c r="BDY137" s="18"/>
      <c r="BDZ137" s="18"/>
      <c r="BEA137" s="18"/>
      <c r="BEB137" s="18"/>
      <c r="BEC137" s="18"/>
      <c r="BED137" s="18"/>
      <c r="BEE137" s="18"/>
      <c r="BEF137" s="18"/>
      <c r="BEG137" s="18"/>
      <c r="BEH137" s="18"/>
      <c r="BEI137" s="18"/>
      <c r="BEJ137" s="18"/>
      <c r="BEK137" s="18"/>
      <c r="BEL137" s="18"/>
      <c r="BEM137" s="18"/>
      <c r="BEN137" s="18"/>
      <c r="BEO137" s="18"/>
      <c r="BEP137" s="18"/>
      <c r="BEQ137" s="18"/>
      <c r="BER137" s="18"/>
      <c r="BES137" s="18"/>
      <c r="BET137" s="18"/>
      <c r="BEU137" s="18"/>
      <c r="BEV137" s="18"/>
      <c r="BEW137" s="18"/>
      <c r="BEX137" s="18"/>
      <c r="BEY137" s="18"/>
      <c r="BEZ137" s="18"/>
      <c r="BFA137" s="18"/>
      <c r="BFB137" s="18"/>
      <c r="BFC137" s="18"/>
      <c r="BFD137" s="18"/>
      <c r="BFE137" s="18"/>
      <c r="BFF137" s="18"/>
      <c r="BFG137" s="18"/>
      <c r="BFH137" s="18"/>
      <c r="BFI137" s="18"/>
      <c r="BFJ137" s="18"/>
      <c r="BFK137" s="18"/>
      <c r="BFL137" s="18"/>
      <c r="BFM137" s="18"/>
      <c r="BFN137" s="18"/>
      <c r="BFO137" s="18"/>
      <c r="BFP137" s="18"/>
      <c r="BFQ137" s="18"/>
      <c r="BFR137" s="18"/>
      <c r="BFS137" s="18"/>
      <c r="BFT137" s="18"/>
      <c r="BFU137" s="18"/>
      <c r="BFV137" s="18"/>
      <c r="BFW137" s="18"/>
      <c r="BFX137" s="18"/>
      <c r="BFY137" s="18"/>
      <c r="BFZ137" s="18"/>
      <c r="BGA137" s="18"/>
      <c r="BGB137" s="18"/>
      <c r="BGC137" s="18"/>
      <c r="BGD137" s="18"/>
      <c r="BGE137" s="18"/>
      <c r="BGF137" s="18"/>
      <c r="BGG137" s="18"/>
      <c r="BGH137" s="18"/>
      <c r="BGI137" s="18"/>
      <c r="BGJ137" s="18"/>
      <c r="BGK137" s="18"/>
      <c r="BGL137" s="18"/>
      <c r="BGM137" s="18"/>
      <c r="BGN137" s="18"/>
      <c r="BGO137" s="18"/>
      <c r="BGP137" s="18"/>
      <c r="BGQ137" s="18"/>
      <c r="BGR137" s="18"/>
      <c r="BGS137" s="18"/>
      <c r="BGT137" s="18"/>
      <c r="BGU137" s="18"/>
      <c r="BGV137" s="18"/>
      <c r="BGW137" s="18"/>
      <c r="BGX137" s="18"/>
      <c r="BGY137" s="18"/>
      <c r="BGZ137" s="18"/>
      <c r="BHA137" s="18"/>
      <c r="BHB137" s="18"/>
      <c r="BHC137" s="18"/>
      <c r="BHD137" s="18"/>
      <c r="BHE137" s="18"/>
      <c r="BHF137" s="18"/>
      <c r="BHG137" s="18"/>
      <c r="BHH137" s="18"/>
      <c r="BHI137" s="18"/>
      <c r="BHJ137" s="18"/>
      <c r="BHK137" s="18"/>
      <c r="BHL137" s="18"/>
      <c r="BHM137" s="18"/>
      <c r="BHN137" s="18"/>
      <c r="BHO137" s="18"/>
      <c r="BHP137" s="18"/>
      <c r="BHQ137" s="18"/>
      <c r="BHR137" s="18"/>
      <c r="BHS137" s="18"/>
      <c r="BHT137" s="18"/>
      <c r="BHU137" s="18"/>
      <c r="BHV137" s="18"/>
      <c r="BHW137" s="18"/>
      <c r="BHX137" s="18"/>
      <c r="BHY137" s="18"/>
      <c r="BHZ137" s="18"/>
      <c r="BIA137" s="18"/>
      <c r="BIB137" s="18"/>
      <c r="BIC137" s="18"/>
      <c r="BID137" s="18"/>
      <c r="BIE137" s="18"/>
      <c r="BIF137" s="18"/>
      <c r="BIG137" s="18"/>
      <c r="BIH137" s="18"/>
      <c r="BII137" s="18"/>
      <c r="BIJ137" s="18"/>
      <c r="BIK137" s="18"/>
      <c r="BIL137" s="18"/>
      <c r="BIM137" s="18"/>
      <c r="BIN137" s="18"/>
      <c r="BIO137" s="18"/>
      <c r="BIP137" s="18"/>
      <c r="BIQ137" s="18"/>
      <c r="BIR137" s="18"/>
      <c r="BIS137" s="18"/>
      <c r="BIT137" s="18"/>
      <c r="BIU137" s="18"/>
      <c r="BIV137" s="18"/>
      <c r="BIW137" s="18"/>
      <c r="BIX137" s="18"/>
      <c r="BIY137" s="18"/>
      <c r="BIZ137" s="18"/>
      <c r="BJA137" s="18"/>
      <c r="BJB137" s="18"/>
      <c r="BJC137" s="18"/>
      <c r="BJD137" s="18"/>
      <c r="BJE137" s="18"/>
      <c r="BJF137" s="18"/>
      <c r="BJG137" s="18"/>
      <c r="BJH137" s="18"/>
      <c r="BJI137" s="18"/>
      <c r="BJJ137" s="18"/>
      <c r="BJK137" s="18"/>
      <c r="BJL137" s="18"/>
      <c r="BJM137" s="18"/>
      <c r="BJN137" s="18"/>
      <c r="BJO137" s="18"/>
      <c r="BJP137" s="18"/>
      <c r="BJQ137" s="18"/>
      <c r="BJR137" s="18"/>
      <c r="BJS137" s="18"/>
      <c r="BJT137" s="18"/>
      <c r="BJU137" s="18"/>
      <c r="BJV137" s="18"/>
      <c r="BJW137" s="18"/>
      <c r="BJX137" s="18"/>
      <c r="BJY137" s="18"/>
      <c r="BJZ137" s="18"/>
      <c r="BKA137" s="18"/>
      <c r="BKB137" s="18"/>
      <c r="BKC137" s="18"/>
      <c r="BKD137" s="18"/>
      <c r="BKE137" s="18"/>
      <c r="BKF137" s="18"/>
      <c r="BKG137" s="18"/>
      <c r="BKH137" s="18"/>
      <c r="BKI137" s="18"/>
      <c r="BKJ137" s="18"/>
      <c r="BKK137" s="18"/>
      <c r="BKL137" s="18"/>
      <c r="BKM137" s="18"/>
      <c r="BKN137" s="18"/>
      <c r="BKO137" s="18"/>
      <c r="BKP137" s="18"/>
      <c r="BKQ137" s="18"/>
      <c r="BKR137" s="18"/>
      <c r="BKS137" s="18"/>
      <c r="BKT137" s="18"/>
      <c r="BKU137" s="18"/>
      <c r="BKV137" s="18"/>
      <c r="BKW137" s="18"/>
      <c r="BKX137" s="18"/>
      <c r="BKY137" s="18"/>
      <c r="BKZ137" s="18"/>
      <c r="BLA137" s="18"/>
      <c r="BLB137" s="18"/>
      <c r="BLC137" s="18"/>
      <c r="BLD137" s="18"/>
      <c r="BLE137" s="18"/>
      <c r="BLF137" s="18"/>
      <c r="BLG137" s="18"/>
      <c r="BLH137" s="18"/>
      <c r="BLI137" s="18"/>
      <c r="BLJ137" s="18"/>
      <c r="BLK137" s="18"/>
      <c r="BLL137" s="18"/>
      <c r="BLM137" s="18"/>
      <c r="BLN137" s="18"/>
      <c r="BLO137" s="18"/>
      <c r="BLP137" s="18"/>
      <c r="BLQ137" s="18"/>
      <c r="BLR137" s="18"/>
      <c r="BLS137" s="18"/>
      <c r="BLT137" s="18"/>
      <c r="BLU137" s="18"/>
      <c r="BLV137" s="18"/>
      <c r="BLW137" s="18"/>
      <c r="BLX137" s="18"/>
      <c r="BLY137" s="18"/>
      <c r="BLZ137" s="18"/>
      <c r="BMA137" s="18"/>
      <c r="BMB137" s="18"/>
      <c r="BMC137" s="18"/>
      <c r="BMD137" s="18"/>
      <c r="BME137" s="18"/>
      <c r="BMF137" s="18"/>
      <c r="BMG137" s="18"/>
      <c r="BMH137" s="18"/>
      <c r="BMI137" s="18"/>
      <c r="BMJ137" s="18"/>
      <c r="BMK137" s="18"/>
      <c r="BML137" s="18"/>
      <c r="BMM137" s="18"/>
      <c r="BMN137" s="18"/>
      <c r="BMO137" s="18"/>
      <c r="BMP137" s="18"/>
      <c r="BMQ137" s="18"/>
      <c r="BMR137" s="18"/>
      <c r="BMS137" s="18"/>
      <c r="BMT137" s="18"/>
      <c r="BMU137" s="18"/>
      <c r="BMV137" s="18"/>
      <c r="BMW137" s="18"/>
      <c r="BMX137" s="18"/>
      <c r="BMY137" s="18"/>
      <c r="BMZ137" s="18"/>
      <c r="BNA137" s="18"/>
      <c r="BNB137" s="18"/>
      <c r="BNC137" s="18"/>
      <c r="BND137" s="18"/>
      <c r="BNE137" s="18"/>
      <c r="BNF137" s="18"/>
      <c r="BNG137" s="18"/>
      <c r="BNH137" s="18"/>
      <c r="BNI137" s="18"/>
      <c r="BNJ137" s="18"/>
      <c r="BNK137" s="18"/>
      <c r="BNL137" s="18"/>
      <c r="BNM137" s="18"/>
      <c r="BNN137" s="18"/>
      <c r="BNO137" s="18"/>
      <c r="BNP137" s="18"/>
      <c r="BNQ137" s="18"/>
      <c r="BNR137" s="18"/>
      <c r="BNS137" s="18"/>
      <c r="BNT137" s="18"/>
      <c r="BNU137" s="18"/>
      <c r="BNV137" s="18"/>
      <c r="BNW137" s="18"/>
      <c r="BNX137" s="18"/>
      <c r="BNY137" s="18"/>
      <c r="BNZ137" s="18"/>
      <c r="BOA137" s="18"/>
      <c r="BOB137" s="18"/>
      <c r="BOC137" s="18"/>
      <c r="BOD137" s="18"/>
      <c r="BOE137" s="18"/>
      <c r="BOF137" s="18"/>
      <c r="BOG137" s="18"/>
      <c r="BOH137" s="18"/>
      <c r="BOI137" s="18"/>
      <c r="BOJ137" s="18"/>
      <c r="BOK137" s="18"/>
      <c r="BOL137" s="18"/>
      <c r="BOM137" s="18"/>
      <c r="BON137" s="18"/>
      <c r="BOO137" s="18"/>
      <c r="BOP137" s="18"/>
      <c r="BOQ137" s="18"/>
      <c r="BOR137" s="18"/>
      <c r="BOS137" s="18"/>
      <c r="BOT137" s="18"/>
      <c r="BOU137" s="18"/>
      <c r="BOV137" s="18"/>
      <c r="BOW137" s="18"/>
      <c r="BOX137" s="18"/>
      <c r="BOY137" s="18"/>
      <c r="BOZ137" s="18"/>
      <c r="BPA137" s="18"/>
      <c r="BPB137" s="18"/>
      <c r="BPC137" s="18"/>
      <c r="BPD137" s="18"/>
      <c r="BPE137" s="18"/>
      <c r="BPF137" s="18"/>
      <c r="BPG137" s="18"/>
      <c r="BPH137" s="18"/>
      <c r="BPI137" s="18"/>
      <c r="BPJ137" s="18"/>
      <c r="BPK137" s="18"/>
      <c r="BPL137" s="18"/>
      <c r="BPM137" s="18"/>
      <c r="BPN137" s="18"/>
      <c r="BPO137" s="18"/>
      <c r="BPP137" s="18"/>
      <c r="BPQ137" s="18"/>
      <c r="BPR137" s="18"/>
      <c r="BPS137" s="18"/>
      <c r="BPT137" s="18"/>
      <c r="BPU137" s="18"/>
      <c r="BPV137" s="18"/>
      <c r="BPW137" s="18"/>
      <c r="BPX137" s="18"/>
      <c r="BPY137" s="18"/>
      <c r="BPZ137" s="18"/>
      <c r="BQA137" s="18"/>
      <c r="BQB137" s="18"/>
      <c r="BQC137" s="18"/>
      <c r="BQD137" s="18"/>
      <c r="BQE137" s="18"/>
      <c r="BQF137" s="18"/>
      <c r="BQG137" s="18"/>
      <c r="BQH137" s="18"/>
      <c r="BQI137" s="18"/>
      <c r="BQJ137" s="18"/>
      <c r="BQK137" s="18"/>
      <c r="BQL137" s="18"/>
      <c r="BQM137" s="18"/>
      <c r="BQN137" s="18"/>
      <c r="BQO137" s="18"/>
      <c r="BQP137" s="18"/>
      <c r="BQQ137" s="18"/>
      <c r="BQR137" s="18"/>
      <c r="BQS137" s="18"/>
      <c r="BQT137" s="18"/>
      <c r="BQU137" s="18"/>
      <c r="BQV137" s="18"/>
      <c r="BQW137" s="18"/>
      <c r="BQX137" s="18"/>
      <c r="BQY137" s="18"/>
      <c r="BQZ137" s="18"/>
      <c r="BRA137" s="18"/>
      <c r="BRB137" s="18"/>
      <c r="BRC137" s="18"/>
      <c r="BRD137" s="18"/>
      <c r="BRE137" s="18"/>
      <c r="BRF137" s="18"/>
      <c r="BRG137" s="18"/>
      <c r="BRH137" s="18"/>
      <c r="BRI137" s="18"/>
      <c r="BRJ137" s="18"/>
      <c r="BRK137" s="18"/>
      <c r="BRL137" s="18"/>
      <c r="BRM137" s="18"/>
      <c r="BRN137" s="18"/>
      <c r="BRO137" s="18"/>
      <c r="BRP137" s="18"/>
      <c r="BRQ137" s="18"/>
      <c r="BRR137" s="18"/>
      <c r="BRS137" s="18"/>
      <c r="BRT137" s="18"/>
      <c r="BRU137" s="18"/>
      <c r="BRV137" s="18"/>
      <c r="BRW137" s="18"/>
      <c r="BRX137" s="18"/>
      <c r="BRY137" s="18"/>
      <c r="BRZ137" s="18"/>
      <c r="BSA137" s="18"/>
      <c r="BSB137" s="18"/>
      <c r="BSC137" s="18"/>
      <c r="BSD137" s="18"/>
      <c r="BSE137" s="18"/>
      <c r="BSF137" s="18"/>
      <c r="BSG137" s="18"/>
      <c r="BSH137" s="18"/>
      <c r="BSI137" s="18"/>
      <c r="BSJ137" s="18"/>
      <c r="BSK137" s="18"/>
      <c r="BSL137" s="18"/>
      <c r="BSM137" s="18"/>
      <c r="BSN137" s="18"/>
      <c r="BSO137" s="18"/>
      <c r="BSP137" s="18"/>
      <c r="BSQ137" s="18"/>
      <c r="BSR137" s="18"/>
      <c r="BSS137" s="18"/>
      <c r="BST137" s="18"/>
      <c r="BSU137" s="18"/>
      <c r="BSV137" s="18"/>
      <c r="BSW137" s="18"/>
      <c r="BSX137" s="18"/>
      <c r="BSY137" s="18"/>
      <c r="BSZ137" s="18"/>
      <c r="BTA137" s="18"/>
      <c r="BTB137" s="18"/>
      <c r="BTC137" s="18"/>
      <c r="BTD137" s="18"/>
      <c r="BTE137" s="18"/>
      <c r="BTF137" s="18"/>
      <c r="BTG137" s="18"/>
      <c r="BTH137" s="18"/>
      <c r="BTI137" s="18"/>
      <c r="BTJ137" s="18"/>
      <c r="BTK137" s="18"/>
      <c r="BTL137" s="18"/>
      <c r="BTM137" s="18"/>
      <c r="BTN137" s="18"/>
      <c r="BTO137" s="18"/>
      <c r="BTP137" s="18"/>
      <c r="BTQ137" s="18"/>
      <c r="BTR137" s="18"/>
      <c r="BTS137" s="18"/>
      <c r="BTT137" s="18"/>
      <c r="BTU137" s="18"/>
      <c r="BTV137" s="18"/>
      <c r="BTW137" s="18"/>
      <c r="BTX137" s="18"/>
      <c r="BTY137" s="18"/>
      <c r="BTZ137" s="18"/>
      <c r="BUA137" s="18"/>
      <c r="BUB137" s="18"/>
      <c r="BUC137" s="18"/>
      <c r="BUD137" s="18"/>
      <c r="BUE137" s="18"/>
      <c r="BUF137" s="18"/>
      <c r="BUG137" s="18"/>
      <c r="BUH137" s="18"/>
      <c r="BUI137" s="18"/>
      <c r="BUJ137" s="18"/>
      <c r="BUK137" s="18"/>
      <c r="BUL137" s="18"/>
      <c r="BUM137" s="18"/>
      <c r="BUN137" s="18"/>
      <c r="BUO137" s="18"/>
      <c r="BUP137" s="18"/>
      <c r="BUQ137" s="18"/>
      <c r="BUR137" s="18"/>
      <c r="BUS137" s="18"/>
      <c r="BUT137" s="18"/>
      <c r="BUU137" s="18"/>
      <c r="BUV137" s="18"/>
      <c r="BUW137" s="18"/>
      <c r="BUX137" s="18"/>
      <c r="BUY137" s="18"/>
      <c r="BUZ137" s="18"/>
      <c r="BVA137" s="18"/>
      <c r="BVB137" s="18"/>
      <c r="BVC137" s="18"/>
      <c r="BVD137" s="18"/>
      <c r="BVE137" s="18"/>
      <c r="BVF137" s="18"/>
      <c r="BVG137" s="18"/>
      <c r="BVH137" s="18"/>
      <c r="BVI137" s="18"/>
      <c r="BVJ137" s="18"/>
      <c r="BVK137" s="18"/>
      <c r="BVL137" s="18"/>
      <c r="BVM137" s="18"/>
      <c r="BVN137" s="18"/>
      <c r="BVO137" s="18"/>
      <c r="BVP137" s="18"/>
      <c r="BVQ137" s="18"/>
      <c r="BVR137" s="18"/>
      <c r="BVS137" s="18"/>
      <c r="BVT137" s="18"/>
      <c r="BVU137" s="18"/>
      <c r="BVV137" s="18"/>
      <c r="BVW137" s="18"/>
      <c r="BVX137" s="18"/>
      <c r="BVY137" s="18"/>
      <c r="BVZ137" s="18"/>
      <c r="BWA137" s="18"/>
      <c r="BWB137" s="18"/>
      <c r="BWC137" s="18"/>
      <c r="BWD137" s="18"/>
      <c r="BWE137" s="18"/>
      <c r="BWF137" s="18"/>
      <c r="BWG137" s="18"/>
      <c r="BWH137" s="18"/>
      <c r="BWI137" s="18"/>
      <c r="BWJ137" s="18"/>
      <c r="BWK137" s="18"/>
      <c r="BWL137" s="18"/>
      <c r="BWM137" s="18"/>
      <c r="BWN137" s="18"/>
      <c r="BWO137" s="18"/>
      <c r="BWP137" s="18"/>
      <c r="BWQ137" s="18"/>
      <c r="BWR137" s="18"/>
      <c r="BWS137" s="18"/>
      <c r="BWT137" s="18"/>
      <c r="BWU137" s="18"/>
      <c r="BWV137" s="18"/>
      <c r="BWW137" s="18"/>
      <c r="BWX137" s="18"/>
      <c r="BWY137" s="18"/>
      <c r="BWZ137" s="18"/>
      <c r="BXA137" s="18"/>
      <c r="BXB137" s="18"/>
      <c r="BXC137" s="18"/>
      <c r="BXD137" s="18"/>
      <c r="BXE137" s="18"/>
      <c r="BXF137" s="18"/>
      <c r="BXG137" s="18"/>
      <c r="BXH137" s="18"/>
      <c r="BXI137" s="18"/>
      <c r="BXJ137" s="18"/>
      <c r="BXK137" s="18"/>
      <c r="BXL137" s="18"/>
      <c r="BXM137" s="18"/>
      <c r="BXN137" s="18"/>
      <c r="BXO137" s="18"/>
      <c r="BXP137" s="18"/>
      <c r="BXQ137" s="18"/>
      <c r="BXR137" s="18"/>
      <c r="BXS137" s="18"/>
      <c r="BXT137" s="18"/>
      <c r="BXU137" s="18"/>
      <c r="BXV137" s="18"/>
      <c r="BXW137" s="18"/>
      <c r="BXX137" s="18"/>
      <c r="BXY137" s="18"/>
      <c r="BXZ137" s="18"/>
      <c r="BYA137" s="18"/>
      <c r="BYB137" s="18"/>
      <c r="BYC137" s="18"/>
      <c r="BYD137" s="18"/>
      <c r="BYE137" s="18"/>
      <c r="BYF137" s="18"/>
      <c r="BYG137" s="18"/>
      <c r="BYH137" s="18"/>
      <c r="BYI137" s="18"/>
      <c r="BYJ137" s="18"/>
      <c r="BYK137" s="18"/>
      <c r="BYL137" s="18"/>
      <c r="BYM137" s="18"/>
      <c r="BYN137" s="18"/>
      <c r="BYO137" s="18"/>
      <c r="BYP137" s="18"/>
      <c r="BYQ137" s="18"/>
      <c r="BYR137" s="18"/>
      <c r="BYS137" s="18"/>
      <c r="BYT137" s="18"/>
      <c r="BYU137" s="18"/>
      <c r="BYV137" s="18"/>
      <c r="BYW137" s="18"/>
      <c r="BYX137" s="18"/>
      <c r="BYY137" s="18"/>
      <c r="BYZ137" s="18"/>
      <c r="BZA137" s="18"/>
      <c r="BZB137" s="18"/>
      <c r="BZC137" s="18"/>
      <c r="BZD137" s="18"/>
      <c r="BZE137" s="18"/>
      <c r="BZF137" s="18"/>
      <c r="BZG137" s="18"/>
      <c r="BZH137" s="18"/>
      <c r="BZI137" s="18"/>
      <c r="BZJ137" s="18"/>
      <c r="BZK137" s="18"/>
      <c r="BZL137" s="18"/>
      <c r="BZM137" s="18"/>
      <c r="BZN137" s="18"/>
      <c r="BZO137" s="18"/>
      <c r="BZP137" s="18"/>
      <c r="BZQ137" s="18"/>
      <c r="BZR137" s="18"/>
      <c r="BZS137" s="18"/>
      <c r="BZT137" s="18"/>
      <c r="BZU137" s="18"/>
      <c r="BZV137" s="18"/>
      <c r="BZW137" s="18"/>
      <c r="BZX137" s="18"/>
      <c r="BZY137" s="18"/>
      <c r="BZZ137" s="18"/>
      <c r="CAA137" s="18"/>
      <c r="CAB137" s="18"/>
      <c r="CAC137" s="18"/>
      <c r="CAD137" s="18"/>
      <c r="CAE137" s="18"/>
      <c r="CAF137" s="18"/>
      <c r="CAG137" s="18"/>
      <c r="CAH137" s="18"/>
      <c r="CAI137" s="18"/>
      <c r="CAJ137" s="18"/>
      <c r="CAK137" s="18"/>
      <c r="CAL137" s="18"/>
      <c r="CAM137" s="18"/>
      <c r="CAN137" s="18"/>
      <c r="CAO137" s="18"/>
      <c r="CAP137" s="18"/>
      <c r="CAQ137" s="18"/>
      <c r="CAR137" s="18"/>
      <c r="CAS137" s="18"/>
      <c r="CAT137" s="18"/>
      <c r="CAU137" s="18"/>
      <c r="CAV137" s="18"/>
      <c r="CAW137" s="18"/>
      <c r="CAX137" s="18"/>
      <c r="CAY137" s="18"/>
      <c r="CAZ137" s="18"/>
      <c r="CBA137" s="18"/>
      <c r="CBB137" s="18"/>
      <c r="CBC137" s="18"/>
      <c r="CBD137" s="18"/>
      <c r="CBE137" s="18"/>
      <c r="CBF137" s="18"/>
      <c r="CBG137" s="18"/>
      <c r="CBH137" s="18"/>
      <c r="CBI137" s="18"/>
      <c r="CBJ137" s="18"/>
      <c r="CBK137" s="18"/>
      <c r="CBL137" s="18"/>
      <c r="CBM137" s="18"/>
      <c r="CBN137" s="18"/>
      <c r="CBO137" s="18"/>
      <c r="CBP137" s="18"/>
      <c r="CBQ137" s="18"/>
      <c r="CBR137" s="18"/>
      <c r="CBS137" s="18"/>
      <c r="CBT137" s="18"/>
      <c r="CBU137" s="18"/>
      <c r="CBV137" s="18"/>
      <c r="CBW137" s="18"/>
      <c r="CBX137" s="18"/>
      <c r="CBY137" s="18"/>
      <c r="CBZ137" s="18"/>
      <c r="CCA137" s="18"/>
      <c r="CCB137" s="18"/>
      <c r="CCC137" s="18"/>
      <c r="CCD137" s="18"/>
      <c r="CCE137" s="18"/>
      <c r="CCF137" s="18"/>
      <c r="CCG137" s="18"/>
      <c r="CCH137" s="18"/>
      <c r="CCI137" s="18"/>
      <c r="CCJ137" s="18"/>
      <c r="CCK137" s="18"/>
      <c r="CCL137" s="18"/>
      <c r="CCM137" s="18"/>
      <c r="CCN137" s="18"/>
      <c r="CCO137" s="18"/>
      <c r="CCP137" s="18"/>
      <c r="CCQ137" s="18"/>
      <c r="CCR137" s="18"/>
      <c r="CCS137" s="18"/>
      <c r="CCT137" s="18"/>
      <c r="CCU137" s="18"/>
      <c r="CCV137" s="18"/>
      <c r="CCW137" s="18"/>
      <c r="CCX137" s="18"/>
      <c r="CCY137" s="18"/>
      <c r="CCZ137" s="18"/>
      <c r="CDA137" s="18"/>
      <c r="CDB137" s="18"/>
      <c r="CDC137" s="18"/>
      <c r="CDD137" s="18"/>
      <c r="CDE137" s="18"/>
      <c r="CDF137" s="18"/>
      <c r="CDG137" s="18"/>
      <c r="CDH137" s="18"/>
      <c r="CDI137" s="18"/>
      <c r="CDJ137" s="18"/>
      <c r="CDK137" s="18"/>
      <c r="CDL137" s="18"/>
      <c r="CDM137" s="18"/>
      <c r="CDN137" s="18"/>
      <c r="CDO137" s="18"/>
      <c r="CDP137" s="18"/>
      <c r="CDQ137" s="18"/>
      <c r="CDR137" s="18"/>
      <c r="CDS137" s="18"/>
      <c r="CDT137" s="18"/>
      <c r="CDU137" s="18"/>
      <c r="CDV137" s="18"/>
      <c r="CDW137" s="18"/>
      <c r="CDX137" s="18"/>
      <c r="CDY137" s="18"/>
      <c r="CDZ137" s="18"/>
      <c r="CEA137" s="18"/>
      <c r="CEB137" s="18"/>
      <c r="CEC137" s="18"/>
      <c r="CED137" s="18"/>
      <c r="CEE137" s="18"/>
      <c r="CEF137" s="18"/>
      <c r="CEG137" s="18"/>
      <c r="CEH137" s="18"/>
      <c r="CEI137" s="18"/>
      <c r="CEJ137" s="18"/>
      <c r="CEK137" s="18"/>
      <c r="CEL137" s="18"/>
      <c r="CEM137" s="18"/>
      <c r="CEN137" s="18"/>
      <c r="CEO137" s="18"/>
      <c r="CEP137" s="18"/>
      <c r="CEQ137" s="18"/>
      <c r="CER137" s="18"/>
      <c r="CES137" s="18"/>
      <c r="CET137" s="18"/>
      <c r="CEU137" s="18"/>
      <c r="CEV137" s="18"/>
      <c r="CEW137" s="18"/>
      <c r="CEX137" s="18"/>
      <c r="CEY137" s="18"/>
      <c r="CEZ137" s="18"/>
      <c r="CFA137" s="18"/>
      <c r="CFB137" s="18"/>
      <c r="CFC137" s="18"/>
      <c r="CFD137" s="18"/>
      <c r="CFE137" s="18"/>
      <c r="CFF137" s="18"/>
      <c r="CFG137" s="18"/>
      <c r="CFH137" s="18"/>
      <c r="CFI137" s="18"/>
      <c r="CFJ137" s="18"/>
      <c r="CFK137" s="18"/>
      <c r="CFL137" s="18"/>
      <c r="CFM137" s="18"/>
      <c r="CFN137" s="18"/>
      <c r="CFO137" s="18"/>
      <c r="CFP137" s="18"/>
      <c r="CFQ137" s="18"/>
      <c r="CFR137" s="18"/>
      <c r="CFS137" s="18"/>
      <c r="CFT137" s="18"/>
      <c r="CFU137" s="18"/>
      <c r="CFV137" s="18"/>
      <c r="CFW137" s="18"/>
      <c r="CFX137" s="18"/>
      <c r="CFY137" s="18"/>
      <c r="CFZ137" s="18"/>
      <c r="CGA137" s="18"/>
      <c r="CGB137" s="18"/>
      <c r="CGC137" s="18"/>
      <c r="CGD137" s="18"/>
      <c r="CGE137" s="18"/>
      <c r="CGF137" s="18"/>
      <c r="CGG137" s="18"/>
      <c r="CGH137" s="18"/>
      <c r="CGI137" s="18"/>
      <c r="CGJ137" s="18"/>
      <c r="CGK137" s="18"/>
      <c r="CGL137" s="18"/>
      <c r="CGM137" s="18"/>
      <c r="CGN137" s="18"/>
      <c r="CGO137" s="18"/>
      <c r="CGP137" s="18"/>
      <c r="CGQ137" s="18"/>
      <c r="CGR137" s="18"/>
      <c r="CGS137" s="18"/>
      <c r="CGT137" s="18"/>
      <c r="CGU137" s="18"/>
      <c r="CGV137" s="18"/>
      <c r="CGW137" s="18"/>
      <c r="CGX137" s="18"/>
      <c r="CGY137" s="18"/>
      <c r="CGZ137" s="18"/>
      <c r="CHA137" s="18"/>
      <c r="CHB137" s="18"/>
      <c r="CHC137" s="18"/>
      <c r="CHD137" s="18"/>
      <c r="CHE137" s="18"/>
      <c r="CHF137" s="18"/>
      <c r="CHG137" s="18"/>
      <c r="CHH137" s="18"/>
      <c r="CHI137" s="18"/>
      <c r="CHJ137" s="18"/>
      <c r="CHK137" s="18"/>
      <c r="CHL137" s="18"/>
      <c r="CHM137" s="18"/>
      <c r="CHN137" s="18"/>
      <c r="CHO137" s="18"/>
      <c r="CHP137" s="18"/>
      <c r="CHQ137" s="18"/>
      <c r="CHR137" s="18"/>
      <c r="CHS137" s="18"/>
      <c r="CHT137" s="18"/>
      <c r="CHU137" s="18"/>
      <c r="CHV137" s="18"/>
      <c r="CHW137" s="18"/>
      <c r="CHX137" s="18"/>
      <c r="CHY137" s="18"/>
      <c r="CHZ137" s="18"/>
      <c r="CIA137" s="18"/>
      <c r="CIB137" s="18"/>
      <c r="CIC137" s="18"/>
      <c r="CID137" s="18"/>
      <c r="CIE137" s="18"/>
      <c r="CIF137" s="18"/>
      <c r="CIG137" s="18"/>
      <c r="CIH137" s="18"/>
      <c r="CII137" s="18"/>
      <c r="CIJ137" s="18"/>
      <c r="CIK137" s="18"/>
      <c r="CIL137" s="18"/>
      <c r="CIM137" s="18"/>
      <c r="CIN137" s="18"/>
      <c r="CIO137" s="18"/>
      <c r="CIP137" s="18"/>
      <c r="CIQ137" s="18"/>
      <c r="CIR137" s="18"/>
      <c r="CIS137" s="18"/>
      <c r="CIT137" s="18"/>
      <c r="CIU137" s="18"/>
      <c r="CIV137" s="18"/>
      <c r="CIW137" s="18"/>
      <c r="CIX137" s="18"/>
      <c r="CIY137" s="18"/>
      <c r="CIZ137" s="18"/>
      <c r="CJA137" s="18"/>
      <c r="CJB137" s="18"/>
      <c r="CJC137" s="18"/>
      <c r="CJD137" s="18"/>
      <c r="CJE137" s="18"/>
      <c r="CJF137" s="18"/>
      <c r="CJG137" s="18"/>
      <c r="CJH137" s="18"/>
      <c r="CJI137" s="18"/>
      <c r="CJJ137" s="18"/>
      <c r="CJK137" s="18"/>
      <c r="CJL137" s="18"/>
      <c r="CJM137" s="18"/>
      <c r="CJN137" s="18"/>
      <c r="CJO137" s="18"/>
      <c r="CJP137" s="18"/>
      <c r="CJQ137" s="18"/>
      <c r="CJR137" s="18"/>
      <c r="CJS137" s="18"/>
      <c r="CJT137" s="18"/>
      <c r="CJU137" s="18"/>
      <c r="CJV137" s="18"/>
      <c r="CJW137" s="18"/>
      <c r="CJX137" s="18"/>
      <c r="CJY137" s="18"/>
      <c r="CJZ137" s="18"/>
      <c r="CKA137" s="18"/>
      <c r="CKB137" s="18"/>
      <c r="CKC137" s="18"/>
      <c r="CKD137" s="18"/>
      <c r="CKE137" s="18"/>
      <c r="CKF137" s="18"/>
      <c r="CKG137" s="18"/>
      <c r="CKH137" s="18"/>
      <c r="CKI137" s="18"/>
      <c r="CKJ137" s="18"/>
      <c r="CKK137" s="18"/>
      <c r="CKL137" s="18"/>
      <c r="CKM137" s="18"/>
      <c r="CKN137" s="18"/>
      <c r="CKO137" s="18"/>
      <c r="CKP137" s="18"/>
      <c r="CKQ137" s="18"/>
      <c r="CKR137" s="18"/>
      <c r="CKS137" s="18"/>
      <c r="CKT137" s="18"/>
      <c r="CKU137" s="18"/>
      <c r="CKV137" s="18"/>
      <c r="CKW137" s="18"/>
      <c r="CKX137" s="18"/>
      <c r="CKY137" s="18"/>
      <c r="CKZ137" s="18"/>
      <c r="CLA137" s="18"/>
      <c r="CLB137" s="18"/>
      <c r="CLC137" s="18"/>
      <c r="CLD137" s="18"/>
      <c r="CLE137" s="18"/>
      <c r="CLF137" s="18"/>
      <c r="CLG137" s="18"/>
      <c r="CLH137" s="18"/>
      <c r="CLI137" s="18"/>
      <c r="CLJ137" s="18"/>
      <c r="CLK137" s="18"/>
      <c r="CLL137" s="18"/>
      <c r="CLM137" s="18"/>
      <c r="CLN137" s="18"/>
      <c r="CLO137" s="18"/>
      <c r="CLP137" s="18"/>
      <c r="CLQ137" s="18"/>
      <c r="CLR137" s="18"/>
      <c r="CLS137" s="18"/>
      <c r="CLT137" s="18"/>
      <c r="CLU137" s="18"/>
      <c r="CLV137" s="18"/>
      <c r="CLW137" s="18"/>
      <c r="CLX137" s="18"/>
      <c r="CLY137" s="18"/>
      <c r="CLZ137" s="18"/>
      <c r="CMA137" s="18"/>
      <c r="CMB137" s="18"/>
      <c r="CMC137" s="18"/>
      <c r="CMD137" s="18"/>
      <c r="CME137" s="18"/>
      <c r="CMF137" s="18"/>
      <c r="CMG137" s="18"/>
      <c r="CMH137" s="18"/>
      <c r="CMI137" s="18"/>
      <c r="CMJ137" s="18"/>
      <c r="CMK137" s="18"/>
      <c r="CML137" s="18"/>
      <c r="CMM137" s="18"/>
      <c r="CMN137" s="18"/>
      <c r="CMO137" s="18"/>
      <c r="CMP137" s="18"/>
      <c r="CMQ137" s="18"/>
      <c r="CMR137" s="18"/>
      <c r="CMS137" s="18"/>
      <c r="CMT137" s="18"/>
      <c r="CMU137" s="18"/>
      <c r="CMV137" s="18"/>
      <c r="CMW137" s="18"/>
      <c r="CMX137" s="18"/>
      <c r="CMY137" s="18"/>
      <c r="CMZ137" s="18"/>
      <c r="CNA137" s="18"/>
      <c r="CNB137" s="18"/>
      <c r="CNC137" s="18"/>
      <c r="CND137" s="18"/>
      <c r="CNE137" s="18"/>
      <c r="CNF137" s="18"/>
      <c r="CNG137" s="18"/>
      <c r="CNH137" s="18"/>
      <c r="CNI137" s="18"/>
      <c r="CNJ137" s="18"/>
      <c r="CNK137" s="18"/>
      <c r="CNL137" s="18"/>
      <c r="CNM137" s="18"/>
      <c r="CNN137" s="18"/>
      <c r="CNO137" s="18"/>
      <c r="CNP137" s="18"/>
      <c r="CNQ137" s="18"/>
      <c r="CNR137" s="18"/>
      <c r="CNS137" s="18"/>
      <c r="CNT137" s="18"/>
      <c r="CNU137" s="18"/>
      <c r="CNV137" s="18"/>
      <c r="CNW137" s="18"/>
      <c r="CNX137" s="18"/>
      <c r="CNY137" s="18"/>
      <c r="CNZ137" s="18"/>
      <c r="COA137" s="18"/>
      <c r="COB137" s="18"/>
      <c r="COC137" s="18"/>
      <c r="COD137" s="18"/>
      <c r="COE137" s="18"/>
      <c r="COF137" s="18"/>
      <c r="COG137" s="18"/>
      <c r="COH137" s="18"/>
      <c r="COI137" s="18"/>
      <c r="COJ137" s="18"/>
      <c r="COK137" s="18"/>
      <c r="COL137" s="18"/>
      <c r="COM137" s="18"/>
      <c r="CON137" s="18"/>
      <c r="COO137" s="18"/>
      <c r="COP137" s="18"/>
      <c r="COQ137" s="18"/>
      <c r="COR137" s="18"/>
      <c r="COS137" s="18"/>
      <c r="COT137" s="18"/>
      <c r="COU137" s="18"/>
      <c r="COV137" s="18"/>
      <c r="COW137" s="18"/>
      <c r="COX137" s="18"/>
      <c r="COY137" s="18"/>
      <c r="COZ137" s="18"/>
      <c r="CPA137" s="18"/>
      <c r="CPB137" s="18"/>
      <c r="CPC137" s="18"/>
      <c r="CPD137" s="18"/>
      <c r="CPE137" s="18"/>
      <c r="CPF137" s="18"/>
      <c r="CPG137" s="18"/>
      <c r="CPH137" s="18"/>
      <c r="CPI137" s="18"/>
      <c r="CPJ137" s="18"/>
      <c r="CPK137" s="18"/>
      <c r="CPL137" s="18"/>
      <c r="CPM137" s="18"/>
      <c r="CPN137" s="18"/>
      <c r="CPO137" s="18"/>
      <c r="CPP137" s="18"/>
      <c r="CPQ137" s="18"/>
      <c r="CPR137" s="18"/>
      <c r="CPS137" s="18"/>
      <c r="CPT137" s="18"/>
      <c r="CPU137" s="18"/>
      <c r="CPV137" s="18"/>
      <c r="CPW137" s="18"/>
      <c r="CPX137" s="18"/>
      <c r="CPY137" s="18"/>
      <c r="CPZ137" s="18"/>
      <c r="CQA137" s="18"/>
      <c r="CQB137" s="18"/>
      <c r="CQC137" s="18"/>
      <c r="CQD137" s="18"/>
      <c r="CQE137" s="18"/>
      <c r="CQF137" s="18"/>
      <c r="CQG137" s="18"/>
      <c r="CQH137" s="18"/>
      <c r="CQI137" s="18"/>
      <c r="CQJ137" s="18"/>
      <c r="CQK137" s="18"/>
      <c r="CQL137" s="18"/>
      <c r="CQM137" s="18"/>
      <c r="CQN137" s="18"/>
      <c r="CQO137" s="18"/>
      <c r="CQP137" s="18"/>
      <c r="CQQ137" s="18"/>
      <c r="CQR137" s="18"/>
      <c r="CQS137" s="18"/>
      <c r="CQT137" s="18"/>
      <c r="CQU137" s="18"/>
      <c r="CQV137" s="18"/>
      <c r="CQW137" s="18"/>
      <c r="CQX137" s="18"/>
      <c r="CQY137" s="18"/>
      <c r="CQZ137" s="18"/>
      <c r="CRA137" s="18"/>
      <c r="CRB137" s="18"/>
      <c r="CRC137" s="18"/>
      <c r="CRD137" s="18"/>
      <c r="CRE137" s="18"/>
      <c r="CRF137" s="18"/>
      <c r="CRG137" s="18"/>
      <c r="CRH137" s="18"/>
      <c r="CRI137" s="18"/>
      <c r="CRJ137" s="18"/>
      <c r="CRK137" s="18"/>
      <c r="CRL137" s="18"/>
      <c r="CRM137" s="18"/>
      <c r="CRN137" s="18"/>
      <c r="CRO137" s="18"/>
      <c r="CRP137" s="18"/>
      <c r="CRQ137" s="18"/>
      <c r="CRR137" s="18"/>
      <c r="CRS137" s="18"/>
      <c r="CRT137" s="18"/>
      <c r="CRU137" s="18"/>
      <c r="CRV137" s="18"/>
      <c r="CRW137" s="18"/>
      <c r="CRX137" s="18"/>
      <c r="CRY137" s="18"/>
      <c r="CRZ137" s="18"/>
      <c r="CSA137" s="18"/>
      <c r="CSB137" s="18"/>
      <c r="CSC137" s="18"/>
      <c r="CSD137" s="18"/>
      <c r="CSE137" s="18"/>
      <c r="CSF137" s="18"/>
      <c r="CSG137" s="18"/>
      <c r="CSH137" s="18"/>
      <c r="CSI137" s="18"/>
      <c r="CSJ137" s="18"/>
      <c r="CSK137" s="18"/>
      <c r="CSL137" s="18"/>
      <c r="CSM137" s="18"/>
      <c r="CSN137" s="18"/>
      <c r="CSO137" s="18"/>
      <c r="CSP137" s="18"/>
      <c r="CSQ137" s="18"/>
      <c r="CSR137" s="18"/>
      <c r="CSS137" s="18"/>
      <c r="CST137" s="18"/>
      <c r="CSU137" s="18"/>
      <c r="CSV137" s="18"/>
      <c r="CSW137" s="18"/>
      <c r="CSX137" s="18"/>
      <c r="CSY137" s="18"/>
      <c r="CSZ137" s="18"/>
      <c r="CTA137" s="18"/>
      <c r="CTB137" s="18"/>
      <c r="CTC137" s="18"/>
      <c r="CTD137" s="18"/>
      <c r="CTE137" s="18"/>
      <c r="CTF137" s="18"/>
      <c r="CTG137" s="18"/>
      <c r="CTH137" s="18"/>
      <c r="CTI137" s="18"/>
      <c r="CTJ137" s="18"/>
      <c r="CTK137" s="18"/>
      <c r="CTL137" s="18"/>
      <c r="CTM137" s="18"/>
      <c r="CTN137" s="18"/>
      <c r="CTO137" s="18"/>
      <c r="CTP137" s="18"/>
      <c r="CTQ137" s="18"/>
      <c r="CTR137" s="18"/>
      <c r="CTS137" s="18"/>
      <c r="CTT137" s="18"/>
      <c r="CTU137" s="18"/>
      <c r="CTV137" s="18"/>
      <c r="CTW137" s="18"/>
      <c r="CTX137" s="18"/>
      <c r="CTY137" s="18"/>
      <c r="CTZ137" s="18"/>
      <c r="CUA137" s="18"/>
      <c r="CUB137" s="18"/>
      <c r="CUC137" s="18"/>
      <c r="CUD137" s="18"/>
      <c r="CUE137" s="18"/>
      <c r="CUF137" s="18"/>
      <c r="CUG137" s="18"/>
      <c r="CUH137" s="18"/>
      <c r="CUI137" s="18"/>
      <c r="CUJ137" s="18"/>
      <c r="CUK137" s="18"/>
      <c r="CUL137" s="18"/>
      <c r="CUM137" s="18"/>
      <c r="CUN137" s="18"/>
      <c r="CUO137" s="18"/>
      <c r="CUP137" s="18"/>
      <c r="CUQ137" s="18"/>
      <c r="CUR137" s="18"/>
      <c r="CUS137" s="18"/>
      <c r="CUT137" s="18"/>
      <c r="CUU137" s="18"/>
      <c r="CUV137" s="18"/>
      <c r="CUW137" s="18"/>
      <c r="CUX137" s="18"/>
      <c r="CUY137" s="18"/>
      <c r="CUZ137" s="18"/>
      <c r="CVA137" s="18"/>
      <c r="CVB137" s="18"/>
      <c r="CVC137" s="18"/>
      <c r="CVD137" s="18"/>
      <c r="CVE137" s="18"/>
      <c r="CVF137" s="18"/>
      <c r="CVG137" s="18"/>
      <c r="CVH137" s="18"/>
      <c r="CVI137" s="18"/>
      <c r="CVJ137" s="18"/>
      <c r="CVK137" s="18"/>
      <c r="CVL137" s="18"/>
      <c r="CVM137" s="18"/>
      <c r="CVN137" s="18"/>
      <c r="CVO137" s="18"/>
      <c r="CVP137" s="18"/>
      <c r="CVQ137" s="18"/>
      <c r="CVR137" s="18"/>
      <c r="CVS137" s="18"/>
      <c r="CVT137" s="18"/>
      <c r="CVU137" s="18"/>
      <c r="CVV137" s="18"/>
      <c r="CVW137" s="18"/>
      <c r="CVX137" s="18"/>
      <c r="CVY137" s="18"/>
      <c r="CVZ137" s="18"/>
      <c r="CWA137" s="18"/>
      <c r="CWB137" s="18"/>
      <c r="CWC137" s="18"/>
      <c r="CWD137" s="18"/>
      <c r="CWE137" s="18"/>
      <c r="CWF137" s="18"/>
      <c r="CWG137" s="18"/>
      <c r="CWH137" s="18"/>
      <c r="CWI137" s="18"/>
      <c r="CWJ137" s="18"/>
      <c r="CWK137" s="18"/>
      <c r="CWL137" s="18"/>
      <c r="CWM137" s="18"/>
      <c r="CWN137" s="18"/>
      <c r="CWO137" s="18"/>
      <c r="CWP137" s="18"/>
      <c r="CWQ137" s="18"/>
      <c r="CWR137" s="18"/>
      <c r="CWS137" s="18"/>
      <c r="CWT137" s="18"/>
      <c r="CWU137" s="18"/>
      <c r="CWV137" s="18"/>
      <c r="CWW137" s="18"/>
      <c r="CWX137" s="18"/>
      <c r="CWY137" s="18"/>
      <c r="CWZ137" s="18"/>
      <c r="CXA137" s="18"/>
      <c r="CXB137" s="18"/>
      <c r="CXC137" s="18"/>
      <c r="CXD137" s="18"/>
      <c r="CXE137" s="18"/>
      <c r="CXF137" s="18"/>
      <c r="CXG137" s="18"/>
      <c r="CXH137" s="18"/>
      <c r="CXI137" s="18"/>
      <c r="CXJ137" s="18"/>
      <c r="CXK137" s="18"/>
      <c r="CXL137" s="18"/>
      <c r="CXM137" s="18"/>
      <c r="CXN137" s="18"/>
      <c r="CXO137" s="18"/>
      <c r="CXP137" s="18"/>
      <c r="CXQ137" s="18"/>
      <c r="CXR137" s="18"/>
      <c r="CXS137" s="18"/>
      <c r="CXT137" s="18"/>
      <c r="CXU137" s="18"/>
      <c r="CXV137" s="18"/>
      <c r="CXW137" s="18"/>
      <c r="CXX137" s="18"/>
      <c r="CXY137" s="18"/>
      <c r="CXZ137" s="18"/>
      <c r="CYA137" s="18"/>
      <c r="CYB137" s="18"/>
      <c r="CYC137" s="18"/>
      <c r="CYD137" s="18"/>
      <c r="CYE137" s="18"/>
      <c r="CYF137" s="18"/>
      <c r="CYG137" s="18"/>
      <c r="CYH137" s="18"/>
      <c r="CYI137" s="18"/>
      <c r="CYJ137" s="18"/>
      <c r="CYK137" s="18"/>
      <c r="CYL137" s="18"/>
      <c r="CYM137" s="18"/>
      <c r="CYN137" s="18"/>
      <c r="CYO137" s="18"/>
      <c r="CYP137" s="18"/>
      <c r="CYQ137" s="18"/>
      <c r="CYR137" s="18"/>
      <c r="CYS137" s="18"/>
      <c r="CYT137" s="18"/>
      <c r="CYU137" s="18"/>
      <c r="CYV137" s="18"/>
      <c r="CYW137" s="18"/>
      <c r="CYX137" s="18"/>
      <c r="CYY137" s="18"/>
      <c r="CYZ137" s="18"/>
      <c r="CZA137" s="18"/>
      <c r="CZB137" s="18"/>
      <c r="CZC137" s="18"/>
      <c r="CZD137" s="18"/>
      <c r="CZE137" s="18"/>
      <c r="CZF137" s="18"/>
      <c r="CZG137" s="18"/>
      <c r="CZH137" s="18"/>
      <c r="CZI137" s="18"/>
      <c r="CZJ137" s="18"/>
      <c r="CZK137" s="18"/>
      <c r="CZL137" s="18"/>
      <c r="CZM137" s="18"/>
      <c r="CZN137" s="18"/>
      <c r="CZO137" s="18"/>
      <c r="CZP137" s="18"/>
      <c r="CZQ137" s="18"/>
      <c r="CZR137" s="18"/>
      <c r="CZS137" s="18"/>
      <c r="CZT137" s="18"/>
      <c r="CZU137" s="18"/>
      <c r="CZV137" s="18"/>
      <c r="CZW137" s="18"/>
      <c r="CZX137" s="18"/>
      <c r="CZY137" s="18"/>
      <c r="CZZ137" s="18"/>
      <c r="DAA137" s="18"/>
      <c r="DAB137" s="18"/>
      <c r="DAC137" s="18"/>
      <c r="DAD137" s="18"/>
      <c r="DAE137" s="18"/>
      <c r="DAF137" s="18"/>
      <c r="DAG137" s="18"/>
      <c r="DAH137" s="18"/>
      <c r="DAI137" s="18"/>
      <c r="DAJ137" s="18"/>
      <c r="DAK137" s="18"/>
      <c r="DAL137" s="18"/>
      <c r="DAM137" s="18"/>
      <c r="DAN137" s="18"/>
      <c r="DAO137" s="18"/>
      <c r="DAP137" s="18"/>
      <c r="DAQ137" s="18"/>
      <c r="DAR137" s="18"/>
      <c r="DAS137" s="18"/>
      <c r="DAT137" s="18"/>
      <c r="DAU137" s="18"/>
      <c r="DAV137" s="18"/>
      <c r="DAW137" s="18"/>
      <c r="DAX137" s="18"/>
      <c r="DAY137" s="18"/>
      <c r="DAZ137" s="18"/>
      <c r="DBA137" s="18"/>
      <c r="DBB137" s="18"/>
      <c r="DBC137" s="18"/>
      <c r="DBD137" s="18"/>
      <c r="DBE137" s="18"/>
      <c r="DBF137" s="18"/>
      <c r="DBG137" s="18"/>
      <c r="DBH137" s="18"/>
      <c r="DBI137" s="18"/>
      <c r="DBJ137" s="18"/>
      <c r="DBK137" s="18"/>
      <c r="DBL137" s="18"/>
      <c r="DBM137" s="18"/>
      <c r="DBN137" s="18"/>
      <c r="DBO137" s="18"/>
      <c r="DBP137" s="18"/>
      <c r="DBQ137" s="18"/>
      <c r="DBR137" s="18"/>
      <c r="DBS137" s="18"/>
      <c r="DBT137" s="18"/>
      <c r="DBU137" s="18"/>
      <c r="DBV137" s="18"/>
      <c r="DBW137" s="18"/>
      <c r="DBX137" s="18"/>
      <c r="DBY137" s="18"/>
      <c r="DBZ137" s="18"/>
      <c r="DCA137" s="18"/>
      <c r="DCB137" s="18"/>
      <c r="DCC137" s="18"/>
      <c r="DCD137" s="18"/>
      <c r="DCE137" s="18"/>
      <c r="DCF137" s="18"/>
      <c r="DCG137" s="18"/>
      <c r="DCH137" s="18"/>
      <c r="DCI137" s="18"/>
      <c r="DCJ137" s="18"/>
      <c r="DCK137" s="18"/>
      <c r="DCL137" s="18"/>
      <c r="DCM137" s="18"/>
      <c r="DCN137" s="18"/>
      <c r="DCO137" s="18"/>
      <c r="DCP137" s="18"/>
      <c r="DCQ137" s="18"/>
      <c r="DCR137" s="18"/>
      <c r="DCS137" s="18"/>
      <c r="DCT137" s="18"/>
      <c r="DCU137" s="18"/>
      <c r="DCV137" s="18"/>
      <c r="DCW137" s="18"/>
      <c r="DCX137" s="18"/>
      <c r="DCY137" s="18"/>
      <c r="DCZ137" s="18"/>
      <c r="DDA137" s="18"/>
      <c r="DDB137" s="18"/>
      <c r="DDC137" s="18"/>
      <c r="DDD137" s="18"/>
      <c r="DDE137" s="18"/>
      <c r="DDF137" s="18"/>
      <c r="DDG137" s="18"/>
      <c r="DDH137" s="18"/>
      <c r="DDI137" s="18"/>
      <c r="DDJ137" s="18"/>
      <c r="DDK137" s="18"/>
      <c r="DDL137" s="18"/>
      <c r="DDM137" s="18"/>
      <c r="DDN137" s="18"/>
      <c r="DDO137" s="18"/>
      <c r="DDP137" s="18"/>
      <c r="DDQ137" s="18"/>
      <c r="DDR137" s="18"/>
      <c r="DDS137" s="18"/>
      <c r="DDT137" s="18"/>
      <c r="DDU137" s="18"/>
      <c r="DDV137" s="18"/>
      <c r="DDW137" s="18"/>
      <c r="DDX137" s="18"/>
      <c r="DDY137" s="18"/>
      <c r="DDZ137" s="18"/>
      <c r="DEA137" s="18"/>
      <c r="DEB137" s="18"/>
      <c r="DEC137" s="18"/>
      <c r="DED137" s="18"/>
      <c r="DEE137" s="18"/>
      <c r="DEF137" s="18"/>
      <c r="DEG137" s="18"/>
      <c r="DEH137" s="18"/>
      <c r="DEI137" s="18"/>
      <c r="DEJ137" s="18"/>
      <c r="DEK137" s="18"/>
      <c r="DEL137" s="18"/>
      <c r="DEM137" s="18"/>
      <c r="DEN137" s="18"/>
      <c r="DEO137" s="18"/>
      <c r="DEP137" s="18"/>
      <c r="DEQ137" s="18"/>
      <c r="DER137" s="18"/>
      <c r="DES137" s="18"/>
      <c r="DET137" s="18"/>
      <c r="DEU137" s="18"/>
      <c r="DEV137" s="18"/>
      <c r="DEW137" s="18"/>
      <c r="DEX137" s="18"/>
      <c r="DEY137" s="18"/>
      <c r="DEZ137" s="18"/>
      <c r="DFA137" s="18"/>
      <c r="DFB137" s="18"/>
      <c r="DFC137" s="18"/>
      <c r="DFD137" s="18"/>
      <c r="DFE137" s="18"/>
      <c r="DFF137" s="18"/>
      <c r="DFG137" s="18"/>
      <c r="DFH137" s="18"/>
      <c r="DFI137" s="18"/>
      <c r="DFJ137" s="18"/>
      <c r="DFK137" s="18"/>
      <c r="DFL137" s="18"/>
      <c r="DFM137" s="18"/>
      <c r="DFN137" s="18"/>
      <c r="DFO137" s="18"/>
      <c r="DFP137" s="18"/>
      <c r="DFQ137" s="18"/>
      <c r="DFR137" s="18"/>
      <c r="DFS137" s="18"/>
      <c r="DFT137" s="18"/>
      <c r="DFU137" s="18"/>
      <c r="DFV137" s="18"/>
      <c r="DFW137" s="18"/>
      <c r="DFX137" s="18"/>
      <c r="DFY137" s="18"/>
      <c r="DFZ137" s="18"/>
      <c r="DGA137" s="18"/>
      <c r="DGB137" s="18"/>
      <c r="DGC137" s="18"/>
      <c r="DGD137" s="18"/>
      <c r="DGE137" s="18"/>
      <c r="DGF137" s="18"/>
      <c r="DGG137" s="18"/>
      <c r="DGH137" s="18"/>
      <c r="DGI137" s="18"/>
      <c r="DGJ137" s="18"/>
      <c r="DGK137" s="18"/>
      <c r="DGL137" s="18"/>
      <c r="DGM137" s="18"/>
      <c r="DGN137" s="18"/>
      <c r="DGO137" s="18"/>
      <c r="DGP137" s="18"/>
      <c r="DGQ137" s="18"/>
      <c r="DGR137" s="18"/>
      <c r="DGS137" s="18"/>
      <c r="DGT137" s="18"/>
      <c r="DGU137" s="18"/>
      <c r="DGV137" s="18"/>
      <c r="DGW137" s="18"/>
      <c r="DGX137" s="18"/>
      <c r="DGY137" s="18"/>
      <c r="DGZ137" s="18"/>
      <c r="DHA137" s="18"/>
      <c r="DHB137" s="18"/>
      <c r="DHC137" s="18"/>
      <c r="DHD137" s="18"/>
      <c r="DHE137" s="18"/>
      <c r="DHF137" s="18"/>
      <c r="DHG137" s="18"/>
      <c r="DHH137" s="18"/>
      <c r="DHI137" s="18"/>
      <c r="DHJ137" s="18"/>
      <c r="DHK137" s="18"/>
      <c r="DHL137" s="18"/>
      <c r="DHM137" s="18"/>
      <c r="DHN137" s="18"/>
      <c r="DHO137" s="18"/>
      <c r="DHP137" s="18"/>
      <c r="DHQ137" s="18"/>
      <c r="DHR137" s="18"/>
      <c r="DHS137" s="18"/>
      <c r="DHT137" s="18"/>
      <c r="DHU137" s="18"/>
      <c r="DHV137" s="18"/>
      <c r="DHW137" s="18"/>
      <c r="DHX137" s="18"/>
      <c r="DHY137" s="18"/>
      <c r="DHZ137" s="18"/>
      <c r="DIA137" s="18"/>
      <c r="DIB137" s="18"/>
      <c r="DIC137" s="18"/>
      <c r="DID137" s="18"/>
      <c r="DIE137" s="18"/>
      <c r="DIF137" s="18"/>
      <c r="DIG137" s="18"/>
      <c r="DIH137" s="18"/>
      <c r="DII137" s="18"/>
      <c r="DIJ137" s="18"/>
      <c r="DIK137" s="18"/>
      <c r="DIL137" s="18"/>
      <c r="DIM137" s="18"/>
      <c r="DIN137" s="18"/>
      <c r="DIO137" s="18"/>
      <c r="DIP137" s="18"/>
      <c r="DIQ137" s="18"/>
      <c r="DIR137" s="18"/>
      <c r="DIS137" s="18"/>
      <c r="DIT137" s="18"/>
      <c r="DIU137" s="18"/>
      <c r="DIV137" s="18"/>
      <c r="DIW137" s="18"/>
      <c r="DIX137" s="18"/>
      <c r="DIY137" s="18"/>
      <c r="DIZ137" s="18"/>
      <c r="DJA137" s="18"/>
      <c r="DJB137" s="18"/>
      <c r="DJC137" s="18"/>
      <c r="DJD137" s="18"/>
      <c r="DJE137" s="18"/>
      <c r="DJF137" s="18"/>
      <c r="DJG137" s="18"/>
      <c r="DJH137" s="18"/>
      <c r="DJI137" s="18"/>
      <c r="DJJ137" s="18"/>
      <c r="DJK137" s="18"/>
      <c r="DJL137" s="18"/>
      <c r="DJM137" s="18"/>
      <c r="DJN137" s="18"/>
      <c r="DJO137" s="18"/>
      <c r="DJP137" s="18"/>
      <c r="DJQ137" s="18"/>
      <c r="DJR137" s="18"/>
      <c r="DJS137" s="18"/>
      <c r="DJT137" s="18"/>
      <c r="DJU137" s="18"/>
      <c r="DJV137" s="18"/>
      <c r="DJW137" s="18"/>
      <c r="DJX137" s="18"/>
      <c r="DJY137" s="18"/>
      <c r="DJZ137" s="18"/>
      <c r="DKA137" s="18"/>
      <c r="DKB137" s="18"/>
      <c r="DKC137" s="18"/>
      <c r="DKD137" s="18"/>
      <c r="DKE137" s="18"/>
      <c r="DKF137" s="18"/>
      <c r="DKG137" s="18"/>
      <c r="DKH137" s="18"/>
      <c r="DKI137" s="18"/>
      <c r="DKJ137" s="18"/>
      <c r="DKK137" s="18"/>
      <c r="DKL137" s="18"/>
      <c r="DKM137" s="18"/>
      <c r="DKN137" s="18"/>
      <c r="DKO137" s="18"/>
      <c r="DKP137" s="18"/>
      <c r="DKQ137" s="18"/>
      <c r="DKR137" s="18"/>
      <c r="DKS137" s="18"/>
      <c r="DKT137" s="18"/>
      <c r="DKU137" s="18"/>
      <c r="DKV137" s="18"/>
      <c r="DKW137" s="18"/>
      <c r="DKX137" s="18"/>
      <c r="DKY137" s="18"/>
      <c r="DKZ137" s="18"/>
      <c r="DLA137" s="18"/>
      <c r="DLB137" s="18"/>
      <c r="DLC137" s="18"/>
      <c r="DLD137" s="18"/>
      <c r="DLE137" s="18"/>
      <c r="DLF137" s="18"/>
      <c r="DLG137" s="18"/>
      <c r="DLH137" s="18"/>
      <c r="DLI137" s="18"/>
      <c r="DLJ137" s="18"/>
      <c r="DLK137" s="18"/>
      <c r="DLL137" s="18"/>
      <c r="DLM137" s="18"/>
      <c r="DLN137" s="18"/>
      <c r="DLO137" s="18"/>
      <c r="DLP137" s="18"/>
      <c r="DLQ137" s="18"/>
      <c r="DLR137" s="18"/>
      <c r="DLS137" s="18"/>
      <c r="DLT137" s="18"/>
      <c r="DLU137" s="18"/>
      <c r="DLV137" s="18"/>
      <c r="DLW137" s="18"/>
      <c r="DLX137" s="18"/>
      <c r="DLY137" s="18"/>
      <c r="DLZ137" s="18"/>
      <c r="DMA137" s="18"/>
      <c r="DMB137" s="18"/>
      <c r="DMC137" s="18"/>
      <c r="DMD137" s="18"/>
      <c r="DME137" s="18"/>
      <c r="DMF137" s="18"/>
      <c r="DMG137" s="18"/>
      <c r="DMH137" s="18"/>
      <c r="DMI137" s="18"/>
      <c r="DMJ137" s="18"/>
      <c r="DMK137" s="18"/>
      <c r="DML137" s="18"/>
      <c r="DMM137" s="18"/>
      <c r="DMN137" s="18"/>
      <c r="DMO137" s="18"/>
      <c r="DMP137" s="18"/>
      <c r="DMQ137" s="18"/>
      <c r="DMR137" s="18"/>
      <c r="DMS137" s="18"/>
      <c r="DMT137" s="18"/>
      <c r="DMU137" s="18"/>
      <c r="DMV137" s="18"/>
      <c r="DMW137" s="18"/>
      <c r="DMX137" s="18"/>
      <c r="DMY137" s="18"/>
      <c r="DMZ137" s="18"/>
      <c r="DNA137" s="18"/>
      <c r="DNB137" s="18"/>
      <c r="DNC137" s="18"/>
      <c r="DND137" s="18"/>
      <c r="DNE137" s="18"/>
      <c r="DNF137" s="18"/>
      <c r="DNG137" s="18"/>
      <c r="DNH137" s="18"/>
      <c r="DNI137" s="18"/>
      <c r="DNJ137" s="18"/>
      <c r="DNK137" s="18"/>
      <c r="DNL137" s="18"/>
      <c r="DNM137" s="18"/>
      <c r="DNN137" s="18"/>
      <c r="DNO137" s="18"/>
      <c r="DNP137" s="18"/>
      <c r="DNQ137" s="18"/>
      <c r="DNR137" s="18"/>
      <c r="DNS137" s="18"/>
      <c r="DNT137" s="18"/>
      <c r="DNU137" s="18"/>
      <c r="DNV137" s="18"/>
      <c r="DNW137" s="18"/>
      <c r="DNX137" s="18"/>
      <c r="DNY137" s="18"/>
      <c r="DNZ137" s="18"/>
      <c r="DOA137" s="18"/>
      <c r="DOB137" s="18"/>
      <c r="DOC137" s="18"/>
      <c r="DOD137" s="18"/>
      <c r="DOE137" s="18"/>
      <c r="DOF137" s="18"/>
      <c r="DOG137" s="18"/>
      <c r="DOH137" s="18"/>
      <c r="DOI137" s="18"/>
      <c r="DOJ137" s="18"/>
      <c r="DOK137" s="18"/>
      <c r="DOL137" s="18"/>
      <c r="DOM137" s="18"/>
      <c r="DON137" s="18"/>
      <c r="DOO137" s="18"/>
      <c r="DOP137" s="18"/>
      <c r="DOQ137" s="18"/>
      <c r="DOR137" s="18"/>
      <c r="DOS137" s="18"/>
      <c r="DOT137" s="18"/>
      <c r="DOU137" s="18"/>
      <c r="DOV137" s="18"/>
      <c r="DOW137" s="18"/>
      <c r="DOX137" s="18"/>
      <c r="DOY137" s="18"/>
      <c r="DOZ137" s="18"/>
      <c r="DPA137" s="18"/>
      <c r="DPB137" s="18"/>
      <c r="DPC137" s="18"/>
      <c r="DPD137" s="18"/>
      <c r="DPE137" s="18"/>
      <c r="DPF137" s="18"/>
      <c r="DPG137" s="18"/>
      <c r="DPH137" s="18"/>
      <c r="DPI137" s="18"/>
      <c r="DPJ137" s="18"/>
      <c r="DPK137" s="18"/>
      <c r="DPL137" s="18"/>
      <c r="DPM137" s="18"/>
      <c r="DPN137" s="18"/>
      <c r="DPO137" s="18"/>
      <c r="DPP137" s="18"/>
      <c r="DPQ137" s="18"/>
      <c r="DPR137" s="18"/>
      <c r="DPS137" s="18"/>
      <c r="DPT137" s="18"/>
      <c r="DPU137" s="18"/>
      <c r="DPV137" s="18"/>
      <c r="DPW137" s="18"/>
      <c r="DPX137" s="18"/>
      <c r="DPY137" s="18"/>
      <c r="DPZ137" s="18"/>
      <c r="DQA137" s="18"/>
      <c r="DQB137" s="18"/>
      <c r="DQC137" s="18"/>
      <c r="DQD137" s="18"/>
      <c r="DQE137" s="18"/>
      <c r="DQF137" s="18"/>
      <c r="DQG137" s="18"/>
      <c r="DQH137" s="18"/>
      <c r="DQI137" s="18"/>
      <c r="DQJ137" s="18"/>
      <c r="DQK137" s="18"/>
      <c r="DQL137" s="18"/>
      <c r="DQM137" s="18"/>
      <c r="DQN137" s="18"/>
      <c r="DQO137" s="18"/>
      <c r="DQP137" s="18"/>
      <c r="DQQ137" s="18"/>
      <c r="DQR137" s="18"/>
      <c r="DQS137" s="18"/>
      <c r="DQT137" s="18"/>
      <c r="DQU137" s="18"/>
      <c r="DQV137" s="18"/>
      <c r="DQW137" s="18"/>
      <c r="DQX137" s="18"/>
      <c r="DQY137" s="18"/>
      <c r="DQZ137" s="18"/>
      <c r="DRA137" s="18"/>
      <c r="DRB137" s="18"/>
      <c r="DRC137" s="18"/>
      <c r="DRD137" s="18"/>
      <c r="DRE137" s="18"/>
      <c r="DRF137" s="18"/>
      <c r="DRG137" s="18"/>
      <c r="DRH137" s="18"/>
      <c r="DRI137" s="18"/>
      <c r="DRJ137" s="18"/>
      <c r="DRK137" s="18"/>
      <c r="DRL137" s="18"/>
      <c r="DRM137" s="18"/>
      <c r="DRN137" s="18"/>
      <c r="DRO137" s="18"/>
      <c r="DRP137" s="18"/>
      <c r="DRQ137" s="18"/>
      <c r="DRR137" s="18"/>
      <c r="DRS137" s="18"/>
      <c r="DRT137" s="18"/>
      <c r="DRU137" s="18"/>
      <c r="DRV137" s="18"/>
      <c r="DRW137" s="18"/>
      <c r="DRX137" s="18"/>
      <c r="DRY137" s="18"/>
      <c r="DRZ137" s="18"/>
      <c r="DSA137" s="18"/>
      <c r="DSB137" s="18"/>
      <c r="DSC137" s="18"/>
      <c r="DSD137" s="18"/>
      <c r="DSE137" s="18"/>
      <c r="DSF137" s="18"/>
      <c r="DSG137" s="18"/>
      <c r="DSH137" s="18"/>
      <c r="DSI137" s="18"/>
      <c r="DSJ137" s="18"/>
      <c r="DSK137" s="18"/>
      <c r="DSL137" s="18"/>
      <c r="DSM137" s="18"/>
      <c r="DSN137" s="18"/>
      <c r="DSO137" s="18"/>
      <c r="DSP137" s="18"/>
      <c r="DSQ137" s="18"/>
      <c r="DSR137" s="18"/>
      <c r="DSS137" s="18"/>
      <c r="DST137" s="18"/>
      <c r="DSU137" s="18"/>
      <c r="DSV137" s="18"/>
      <c r="DSW137" s="18"/>
      <c r="DSX137" s="18"/>
      <c r="DSY137" s="18"/>
      <c r="DSZ137" s="18"/>
      <c r="DTA137" s="18"/>
      <c r="DTB137" s="18"/>
      <c r="DTC137" s="18"/>
      <c r="DTD137" s="18"/>
      <c r="DTE137" s="18"/>
      <c r="DTF137" s="18"/>
      <c r="DTG137" s="18"/>
      <c r="DTH137" s="18"/>
      <c r="DTI137" s="18"/>
      <c r="DTJ137" s="18"/>
      <c r="DTK137" s="18"/>
      <c r="DTL137" s="18"/>
      <c r="DTM137" s="18"/>
      <c r="DTN137" s="18"/>
      <c r="DTO137" s="18"/>
      <c r="DTP137" s="18"/>
      <c r="DTQ137" s="18"/>
      <c r="DTR137" s="18"/>
      <c r="DTS137" s="18"/>
      <c r="DTT137" s="18"/>
      <c r="DTU137" s="18"/>
      <c r="DTV137" s="18"/>
      <c r="DTW137" s="18"/>
      <c r="DTX137" s="18"/>
      <c r="DTY137" s="18"/>
      <c r="DTZ137" s="18"/>
      <c r="DUA137" s="18"/>
      <c r="DUB137" s="18"/>
      <c r="DUC137" s="18"/>
      <c r="DUD137" s="18"/>
      <c r="DUE137" s="18"/>
      <c r="DUF137" s="18"/>
      <c r="DUG137" s="18"/>
      <c r="DUH137" s="18"/>
      <c r="DUI137" s="18"/>
      <c r="DUJ137" s="18"/>
      <c r="DUK137" s="18"/>
      <c r="DUL137" s="18"/>
      <c r="DUM137" s="18"/>
      <c r="DUN137" s="18"/>
      <c r="DUO137" s="18"/>
      <c r="DUP137" s="18"/>
      <c r="DUQ137" s="18"/>
      <c r="DUR137" s="18"/>
      <c r="DUS137" s="18"/>
      <c r="DUT137" s="18"/>
      <c r="DUU137" s="18"/>
      <c r="DUV137" s="18"/>
      <c r="DUW137" s="18"/>
      <c r="DUX137" s="18"/>
      <c r="DUY137" s="18"/>
      <c r="DUZ137" s="18"/>
      <c r="DVA137" s="18"/>
      <c r="DVB137" s="18"/>
      <c r="DVC137" s="18"/>
      <c r="DVD137" s="18"/>
      <c r="DVE137" s="18"/>
      <c r="DVF137" s="18"/>
      <c r="DVG137" s="18"/>
      <c r="DVH137" s="18"/>
      <c r="DVI137" s="18"/>
      <c r="DVJ137" s="18"/>
      <c r="DVK137" s="18"/>
      <c r="DVL137" s="18"/>
      <c r="DVM137" s="18"/>
      <c r="DVN137" s="18"/>
      <c r="DVO137" s="18"/>
      <c r="DVP137" s="18"/>
      <c r="DVQ137" s="18"/>
      <c r="DVR137" s="18"/>
      <c r="DVS137" s="18"/>
      <c r="DVT137" s="18"/>
      <c r="DVU137" s="18"/>
      <c r="DVV137" s="18"/>
      <c r="DVW137" s="18"/>
      <c r="DVX137" s="18"/>
      <c r="DVY137" s="18"/>
      <c r="DVZ137" s="18"/>
      <c r="DWA137" s="18"/>
      <c r="DWB137" s="18"/>
      <c r="DWC137" s="18"/>
      <c r="DWD137" s="18"/>
      <c r="DWE137" s="18"/>
      <c r="DWF137" s="18"/>
      <c r="DWG137" s="18"/>
      <c r="DWH137" s="18"/>
      <c r="DWI137" s="18"/>
      <c r="DWJ137" s="18"/>
      <c r="DWK137" s="18"/>
      <c r="DWL137" s="18"/>
      <c r="DWM137" s="18"/>
      <c r="DWN137" s="18"/>
      <c r="DWO137" s="18"/>
      <c r="DWP137" s="18"/>
      <c r="DWQ137" s="18"/>
      <c r="DWR137" s="18"/>
      <c r="DWS137" s="18"/>
      <c r="DWT137" s="18"/>
      <c r="DWU137" s="18"/>
      <c r="DWV137" s="18"/>
      <c r="DWW137" s="18"/>
      <c r="DWX137" s="18"/>
      <c r="DWY137" s="18"/>
      <c r="DWZ137" s="18"/>
      <c r="DXA137" s="18"/>
      <c r="DXB137" s="18"/>
      <c r="DXC137" s="18"/>
      <c r="DXD137" s="18"/>
      <c r="DXE137" s="18"/>
      <c r="DXF137" s="18"/>
      <c r="DXG137" s="18"/>
      <c r="DXH137" s="18"/>
      <c r="DXI137" s="18"/>
      <c r="DXJ137" s="18"/>
      <c r="DXK137" s="18"/>
      <c r="DXL137" s="18"/>
      <c r="DXM137" s="18"/>
      <c r="DXN137" s="18"/>
      <c r="DXO137" s="18"/>
      <c r="DXP137" s="18"/>
      <c r="DXQ137" s="18"/>
      <c r="DXR137" s="18"/>
      <c r="DXS137" s="18"/>
      <c r="DXT137" s="18"/>
      <c r="DXU137" s="18"/>
      <c r="DXV137" s="18"/>
      <c r="DXW137" s="18"/>
      <c r="DXX137" s="18"/>
      <c r="DXY137" s="18"/>
      <c r="DXZ137" s="18"/>
      <c r="DYA137" s="18"/>
      <c r="DYB137" s="18"/>
      <c r="DYC137" s="18"/>
      <c r="DYD137" s="18"/>
      <c r="DYE137" s="18"/>
      <c r="DYF137" s="18"/>
      <c r="DYG137" s="18"/>
      <c r="DYH137" s="18"/>
      <c r="DYI137" s="18"/>
      <c r="DYJ137" s="18"/>
      <c r="DYK137" s="18"/>
      <c r="DYL137" s="18"/>
      <c r="DYM137" s="18"/>
      <c r="DYN137" s="18"/>
      <c r="DYO137" s="18"/>
      <c r="DYP137" s="18"/>
      <c r="DYQ137" s="18"/>
      <c r="DYR137" s="18"/>
      <c r="DYS137" s="18"/>
      <c r="DYT137" s="18"/>
      <c r="DYU137" s="18"/>
      <c r="DYV137" s="18"/>
      <c r="DYW137" s="18"/>
      <c r="DYX137" s="18"/>
      <c r="DYY137" s="18"/>
      <c r="DYZ137" s="18"/>
      <c r="DZA137" s="18"/>
      <c r="DZB137" s="18"/>
      <c r="DZC137" s="18"/>
      <c r="DZD137" s="18"/>
      <c r="DZE137" s="18"/>
      <c r="DZF137" s="18"/>
      <c r="DZG137" s="18"/>
      <c r="DZH137" s="18"/>
      <c r="DZI137" s="18"/>
      <c r="DZJ137" s="18"/>
      <c r="DZK137" s="18"/>
      <c r="DZL137" s="18"/>
      <c r="DZM137" s="18"/>
      <c r="DZN137" s="18"/>
      <c r="DZO137" s="18"/>
      <c r="DZP137" s="18"/>
      <c r="DZQ137" s="18"/>
      <c r="DZR137" s="18"/>
      <c r="DZS137" s="18"/>
      <c r="DZT137" s="18"/>
      <c r="DZU137" s="18"/>
      <c r="DZV137" s="18"/>
      <c r="DZW137" s="18"/>
      <c r="DZX137" s="18"/>
      <c r="DZY137" s="18"/>
      <c r="DZZ137" s="18"/>
      <c r="EAA137" s="18"/>
      <c r="EAB137" s="18"/>
      <c r="EAC137" s="18"/>
      <c r="EAD137" s="18"/>
      <c r="EAE137" s="18"/>
      <c r="EAF137" s="18"/>
      <c r="EAG137" s="18"/>
      <c r="EAH137" s="18"/>
      <c r="EAI137" s="18"/>
      <c r="EAJ137" s="18"/>
      <c r="EAK137" s="18"/>
      <c r="EAL137" s="18"/>
      <c r="EAM137" s="18"/>
      <c r="EAN137" s="18"/>
      <c r="EAO137" s="18"/>
      <c r="EAP137" s="18"/>
      <c r="EAQ137" s="18"/>
      <c r="EAR137" s="18"/>
      <c r="EAS137" s="18"/>
      <c r="EAT137" s="18"/>
      <c r="EAU137" s="18"/>
      <c r="EAV137" s="18"/>
      <c r="EAW137" s="18"/>
      <c r="EAX137" s="18"/>
      <c r="EAY137" s="18"/>
      <c r="EAZ137" s="18"/>
      <c r="EBA137" s="18"/>
      <c r="EBB137" s="18"/>
      <c r="EBC137" s="18"/>
      <c r="EBD137" s="18"/>
      <c r="EBE137" s="18"/>
      <c r="EBF137" s="18"/>
      <c r="EBG137" s="18"/>
      <c r="EBH137" s="18"/>
      <c r="EBI137" s="18"/>
      <c r="EBJ137" s="18"/>
      <c r="EBK137" s="18"/>
      <c r="EBL137" s="18"/>
      <c r="EBM137" s="18"/>
      <c r="EBN137" s="18"/>
      <c r="EBO137" s="18"/>
      <c r="EBP137" s="18"/>
      <c r="EBQ137" s="18"/>
      <c r="EBR137" s="18"/>
      <c r="EBS137" s="18"/>
      <c r="EBT137" s="18"/>
      <c r="EBU137" s="18"/>
      <c r="EBV137" s="18"/>
      <c r="EBW137" s="18"/>
      <c r="EBX137" s="18"/>
      <c r="EBY137" s="18"/>
      <c r="EBZ137" s="18"/>
      <c r="ECA137" s="18"/>
      <c r="ECB137" s="18"/>
      <c r="ECC137" s="18"/>
      <c r="ECD137" s="18"/>
      <c r="ECE137" s="18"/>
      <c r="ECF137" s="18"/>
      <c r="ECG137" s="18"/>
      <c r="ECH137" s="18"/>
      <c r="ECI137" s="18"/>
      <c r="ECJ137" s="18"/>
      <c r="ECK137" s="18"/>
      <c r="ECL137" s="18"/>
      <c r="ECM137" s="18"/>
      <c r="ECN137" s="18"/>
      <c r="ECO137" s="18"/>
      <c r="ECP137" s="18"/>
      <c r="ECQ137" s="18"/>
      <c r="ECR137" s="18"/>
      <c r="ECS137" s="18"/>
      <c r="ECT137" s="18"/>
      <c r="ECU137" s="18"/>
      <c r="ECV137" s="18"/>
      <c r="ECW137" s="18"/>
      <c r="ECX137" s="18"/>
      <c r="ECY137" s="18"/>
      <c r="ECZ137" s="18"/>
      <c r="EDA137" s="18"/>
      <c r="EDB137" s="18"/>
      <c r="EDC137" s="18"/>
      <c r="EDD137" s="18"/>
      <c r="EDE137" s="18"/>
      <c r="EDF137" s="18"/>
      <c r="EDG137" s="18"/>
      <c r="EDH137" s="18"/>
      <c r="EDI137" s="18"/>
      <c r="EDJ137" s="18"/>
      <c r="EDK137" s="18"/>
      <c r="EDL137" s="18"/>
      <c r="EDM137" s="18"/>
      <c r="EDN137" s="18"/>
      <c r="EDO137" s="18"/>
      <c r="EDP137" s="18"/>
      <c r="EDQ137" s="18"/>
      <c r="EDR137" s="18"/>
      <c r="EDS137" s="18"/>
      <c r="EDT137" s="18"/>
      <c r="EDU137" s="18"/>
      <c r="EDV137" s="18"/>
      <c r="EDW137" s="18"/>
      <c r="EDX137" s="18"/>
      <c r="EDY137" s="18"/>
      <c r="EDZ137" s="18"/>
      <c r="EEA137" s="18"/>
      <c r="EEB137" s="18"/>
      <c r="EEC137" s="18"/>
      <c r="EED137" s="18"/>
      <c r="EEE137" s="18"/>
      <c r="EEF137" s="18"/>
      <c r="EEG137" s="18"/>
      <c r="EEH137" s="18"/>
      <c r="EEI137" s="18"/>
      <c r="EEJ137" s="18"/>
      <c r="EEK137" s="18"/>
      <c r="EEL137" s="18"/>
      <c r="EEM137" s="18"/>
      <c r="EEN137" s="18"/>
      <c r="EEO137" s="18"/>
      <c r="EEP137" s="18"/>
      <c r="EEQ137" s="18"/>
      <c r="EER137" s="18"/>
      <c r="EES137" s="18"/>
      <c r="EET137" s="18"/>
      <c r="EEU137" s="18"/>
      <c r="EEV137" s="18"/>
      <c r="EEW137" s="18"/>
      <c r="EEX137" s="18"/>
      <c r="EEY137" s="18"/>
      <c r="EEZ137" s="18"/>
      <c r="EFA137" s="18"/>
      <c r="EFB137" s="18"/>
      <c r="EFC137" s="18"/>
      <c r="EFD137" s="18"/>
      <c r="EFE137" s="18"/>
      <c r="EFF137" s="18"/>
      <c r="EFG137" s="18"/>
      <c r="EFH137" s="18"/>
      <c r="EFI137" s="18"/>
      <c r="EFJ137" s="18"/>
      <c r="EFK137" s="18"/>
      <c r="EFL137" s="18"/>
      <c r="EFM137" s="18"/>
      <c r="EFN137" s="18"/>
      <c r="EFO137" s="18"/>
      <c r="EFP137" s="18"/>
      <c r="EFQ137" s="18"/>
      <c r="EFR137" s="18"/>
      <c r="EFS137" s="18"/>
      <c r="EFT137" s="18"/>
      <c r="EFU137" s="18"/>
      <c r="EFV137" s="18"/>
      <c r="EFW137" s="18"/>
      <c r="EFX137" s="18"/>
      <c r="EFY137" s="18"/>
      <c r="EFZ137" s="18"/>
      <c r="EGA137" s="18"/>
      <c r="EGB137" s="18"/>
      <c r="EGC137" s="18"/>
      <c r="EGD137" s="18"/>
      <c r="EGE137" s="18"/>
      <c r="EGF137" s="18"/>
      <c r="EGG137" s="18"/>
      <c r="EGH137" s="18"/>
      <c r="EGI137" s="18"/>
      <c r="EGJ137" s="18"/>
      <c r="EGK137" s="18"/>
      <c r="EGL137" s="18"/>
      <c r="EGM137" s="18"/>
      <c r="EGN137" s="18"/>
      <c r="EGO137" s="18"/>
      <c r="EGP137" s="18"/>
      <c r="EGQ137" s="18"/>
      <c r="EGR137" s="18"/>
      <c r="EGS137" s="18"/>
      <c r="EGT137" s="18"/>
      <c r="EGU137" s="18"/>
      <c r="EGV137" s="18"/>
      <c r="EGW137" s="18"/>
      <c r="EGX137" s="18"/>
      <c r="EGY137" s="18"/>
      <c r="EGZ137" s="18"/>
      <c r="EHA137" s="18"/>
      <c r="EHB137" s="18"/>
      <c r="EHC137" s="18"/>
      <c r="EHD137" s="18"/>
      <c r="EHE137" s="18"/>
      <c r="EHF137" s="18"/>
      <c r="EHG137" s="18"/>
      <c r="EHH137" s="18"/>
      <c r="EHI137" s="18"/>
      <c r="EHJ137" s="18"/>
      <c r="EHK137" s="18"/>
      <c r="EHL137" s="18"/>
      <c r="EHM137" s="18"/>
      <c r="EHN137" s="18"/>
      <c r="EHO137" s="18"/>
      <c r="EHP137" s="18"/>
      <c r="EHQ137" s="18"/>
      <c r="EHR137" s="18"/>
      <c r="EHS137" s="18"/>
      <c r="EHT137" s="18"/>
      <c r="EHU137" s="18"/>
      <c r="EHV137" s="18"/>
      <c r="EHW137" s="18"/>
      <c r="EHX137" s="18"/>
      <c r="EHY137" s="18"/>
      <c r="EHZ137" s="18"/>
      <c r="EIA137" s="18"/>
      <c r="EIB137" s="18"/>
      <c r="EIC137" s="18"/>
      <c r="EID137" s="18"/>
      <c r="EIE137" s="18"/>
      <c r="EIF137" s="18"/>
      <c r="EIG137" s="18"/>
      <c r="EIH137" s="18"/>
      <c r="EII137" s="18"/>
      <c r="EIJ137" s="18"/>
      <c r="EIK137" s="18"/>
      <c r="EIL137" s="18"/>
      <c r="EIM137" s="18"/>
      <c r="EIN137" s="18"/>
      <c r="EIO137" s="18"/>
      <c r="EIP137" s="18"/>
      <c r="EIQ137" s="18"/>
      <c r="EIR137" s="18"/>
      <c r="EIS137" s="18"/>
      <c r="EIT137" s="18"/>
      <c r="EIU137" s="18"/>
      <c r="EIV137" s="18"/>
      <c r="EIW137" s="18"/>
      <c r="EIX137" s="18"/>
      <c r="EIY137" s="18"/>
      <c r="EIZ137" s="18"/>
      <c r="EJA137" s="18"/>
      <c r="EJB137" s="18"/>
      <c r="EJC137" s="18"/>
      <c r="EJD137" s="18"/>
      <c r="EJE137" s="18"/>
      <c r="EJF137" s="18"/>
      <c r="EJG137" s="18"/>
      <c r="EJH137" s="18"/>
      <c r="EJI137" s="18"/>
      <c r="EJJ137" s="18"/>
      <c r="EJK137" s="18"/>
      <c r="EJL137" s="18"/>
      <c r="EJM137" s="18"/>
      <c r="EJN137" s="18"/>
      <c r="EJO137" s="18"/>
      <c r="EJP137" s="18"/>
      <c r="EJQ137" s="18"/>
      <c r="EJR137" s="18"/>
      <c r="EJS137" s="18"/>
      <c r="EJT137" s="18"/>
      <c r="EJU137" s="18"/>
      <c r="EJV137" s="18"/>
      <c r="EJW137" s="18"/>
      <c r="EJX137" s="18"/>
      <c r="EJY137" s="18"/>
      <c r="EJZ137" s="18"/>
      <c r="EKA137" s="18"/>
      <c r="EKB137" s="18"/>
      <c r="EKC137" s="18"/>
      <c r="EKD137" s="18"/>
      <c r="EKE137" s="18"/>
      <c r="EKF137" s="18"/>
      <c r="EKG137" s="18"/>
      <c r="EKH137" s="18"/>
      <c r="EKI137" s="18"/>
      <c r="EKJ137" s="18"/>
      <c r="EKK137" s="18"/>
      <c r="EKL137" s="18"/>
      <c r="EKM137" s="18"/>
      <c r="EKN137" s="18"/>
      <c r="EKO137" s="18"/>
      <c r="EKP137" s="18"/>
      <c r="EKQ137" s="18"/>
      <c r="EKR137" s="18"/>
      <c r="EKS137" s="18"/>
      <c r="EKT137" s="18"/>
      <c r="EKU137" s="18"/>
      <c r="EKV137" s="18"/>
      <c r="EKW137" s="18"/>
      <c r="EKX137" s="18"/>
      <c r="EKY137" s="18"/>
      <c r="EKZ137" s="18"/>
      <c r="ELA137" s="18"/>
      <c r="ELB137" s="18"/>
      <c r="ELC137" s="18"/>
      <c r="ELD137" s="18"/>
      <c r="ELE137" s="18"/>
      <c r="ELF137" s="18"/>
      <c r="ELG137" s="18"/>
      <c r="ELH137" s="18"/>
      <c r="ELI137" s="18"/>
      <c r="ELJ137" s="18"/>
      <c r="ELK137" s="18"/>
      <c r="ELL137" s="18"/>
      <c r="ELM137" s="18"/>
      <c r="ELN137" s="18"/>
      <c r="ELO137" s="18"/>
      <c r="ELP137" s="18"/>
      <c r="ELQ137" s="18"/>
      <c r="ELR137" s="18"/>
      <c r="ELS137" s="18"/>
      <c r="ELT137" s="18"/>
      <c r="ELU137" s="18"/>
      <c r="ELV137" s="18"/>
      <c r="ELW137" s="18"/>
      <c r="ELX137" s="18"/>
      <c r="ELY137" s="18"/>
      <c r="ELZ137" s="18"/>
      <c r="EMA137" s="18"/>
      <c r="EMB137" s="18"/>
      <c r="EMC137" s="18"/>
      <c r="EMD137" s="18"/>
      <c r="EME137" s="18"/>
      <c r="EMF137" s="18"/>
      <c r="EMG137" s="18"/>
      <c r="EMH137" s="18"/>
      <c r="EMI137" s="18"/>
      <c r="EMJ137" s="18"/>
      <c r="EMK137" s="18"/>
      <c r="EML137" s="18"/>
      <c r="EMM137" s="18"/>
      <c r="EMN137" s="18"/>
      <c r="EMO137" s="18"/>
      <c r="EMP137" s="18"/>
      <c r="EMQ137" s="18"/>
      <c r="EMR137" s="18"/>
      <c r="EMS137" s="18"/>
      <c r="EMT137" s="18"/>
      <c r="EMU137" s="18"/>
      <c r="EMV137" s="18"/>
      <c r="EMW137" s="18"/>
      <c r="EMX137" s="18"/>
      <c r="EMY137" s="18"/>
      <c r="EMZ137" s="18"/>
      <c r="ENA137" s="18"/>
      <c r="ENB137" s="18"/>
      <c r="ENC137" s="18"/>
      <c r="END137" s="18"/>
      <c r="ENE137" s="18"/>
      <c r="ENF137" s="18"/>
      <c r="ENG137" s="18"/>
      <c r="ENH137" s="18"/>
      <c r="ENI137" s="18"/>
      <c r="ENJ137" s="18"/>
      <c r="ENK137" s="18"/>
      <c r="ENL137" s="18"/>
      <c r="ENM137" s="18"/>
      <c r="ENN137" s="18"/>
      <c r="ENO137" s="18"/>
      <c r="ENP137" s="18"/>
      <c r="ENQ137" s="18"/>
      <c r="ENR137" s="18"/>
      <c r="ENS137" s="18"/>
      <c r="ENT137" s="18"/>
      <c r="ENU137" s="18"/>
      <c r="ENV137" s="18"/>
      <c r="ENW137" s="18"/>
      <c r="ENX137" s="18"/>
      <c r="ENY137" s="18"/>
      <c r="ENZ137" s="18"/>
      <c r="EOA137" s="18"/>
      <c r="EOB137" s="18"/>
      <c r="EOC137" s="18"/>
      <c r="EOD137" s="18"/>
      <c r="EOE137" s="18"/>
      <c r="EOF137" s="18"/>
      <c r="EOG137" s="18"/>
      <c r="EOH137" s="18"/>
      <c r="EOI137" s="18"/>
      <c r="EOJ137" s="18"/>
      <c r="EOK137" s="18"/>
      <c r="EOL137" s="18"/>
      <c r="EOM137" s="18"/>
      <c r="EON137" s="18"/>
      <c r="EOO137" s="18"/>
      <c r="EOP137" s="18"/>
      <c r="EOQ137" s="18"/>
      <c r="EOR137" s="18"/>
      <c r="EOS137" s="18"/>
      <c r="EOT137" s="18"/>
      <c r="EOU137" s="18"/>
      <c r="EOV137" s="18"/>
      <c r="EOW137" s="18"/>
      <c r="EOX137" s="18"/>
      <c r="EOY137" s="18"/>
      <c r="EOZ137" s="18"/>
      <c r="EPA137" s="18"/>
      <c r="EPB137" s="18"/>
      <c r="EPC137" s="18"/>
      <c r="EPD137" s="18"/>
      <c r="EPE137" s="18"/>
      <c r="EPF137" s="18"/>
      <c r="EPG137" s="18"/>
      <c r="EPH137" s="18"/>
      <c r="EPI137" s="18"/>
      <c r="EPJ137" s="18"/>
      <c r="EPK137" s="18"/>
      <c r="EPL137" s="18"/>
      <c r="EPM137" s="18"/>
      <c r="EPN137" s="18"/>
      <c r="EPO137" s="18"/>
      <c r="EPP137" s="18"/>
      <c r="EPQ137" s="18"/>
      <c r="EPR137" s="18"/>
      <c r="EPS137" s="18"/>
      <c r="EPT137" s="18"/>
      <c r="EPU137" s="18"/>
      <c r="EPV137" s="18"/>
      <c r="EPW137" s="18"/>
      <c r="EPX137" s="18"/>
      <c r="EPY137" s="18"/>
      <c r="EPZ137" s="18"/>
      <c r="EQA137" s="18"/>
      <c r="EQB137" s="18"/>
      <c r="EQC137" s="18"/>
      <c r="EQD137" s="18"/>
      <c r="EQE137" s="18"/>
      <c r="EQF137" s="18"/>
      <c r="EQG137" s="18"/>
      <c r="EQH137" s="18"/>
      <c r="EQI137" s="18"/>
      <c r="EQJ137" s="18"/>
      <c r="EQK137" s="18"/>
      <c r="EQL137" s="18"/>
      <c r="EQM137" s="18"/>
      <c r="EQN137" s="18"/>
      <c r="EQO137" s="18"/>
      <c r="EQP137" s="18"/>
      <c r="EQQ137" s="18"/>
      <c r="EQR137" s="18"/>
      <c r="EQS137" s="18"/>
      <c r="EQT137" s="18"/>
      <c r="EQU137" s="18"/>
      <c r="EQV137" s="18"/>
      <c r="EQW137" s="18"/>
      <c r="EQX137" s="18"/>
      <c r="EQY137" s="18"/>
      <c r="EQZ137" s="18"/>
      <c r="ERA137" s="18"/>
      <c r="ERB137" s="18"/>
      <c r="ERC137" s="18"/>
      <c r="ERD137" s="18"/>
      <c r="ERE137" s="18"/>
      <c r="ERF137" s="18"/>
      <c r="ERG137" s="18"/>
      <c r="ERH137" s="18"/>
      <c r="ERI137" s="18"/>
      <c r="ERJ137" s="18"/>
      <c r="ERK137" s="18"/>
      <c r="ERL137" s="18"/>
      <c r="ERM137" s="18"/>
      <c r="ERN137" s="18"/>
      <c r="ERO137" s="18"/>
      <c r="ERP137" s="18"/>
      <c r="ERQ137" s="18"/>
      <c r="ERR137" s="18"/>
      <c r="ERS137" s="18"/>
      <c r="ERT137" s="18"/>
      <c r="ERU137" s="18"/>
      <c r="ERV137" s="18"/>
      <c r="ERW137" s="18"/>
      <c r="ERX137" s="18"/>
      <c r="ERY137" s="18"/>
      <c r="ERZ137" s="18"/>
      <c r="ESA137" s="18"/>
      <c r="ESB137" s="18"/>
      <c r="ESC137" s="18"/>
      <c r="ESD137" s="18"/>
      <c r="ESE137" s="18"/>
      <c r="ESF137" s="18"/>
      <c r="ESG137" s="18"/>
      <c r="ESH137" s="18"/>
      <c r="ESI137" s="18"/>
      <c r="ESJ137" s="18"/>
      <c r="ESK137" s="18"/>
      <c r="ESL137" s="18"/>
      <c r="ESM137" s="18"/>
      <c r="ESN137" s="18"/>
      <c r="ESO137" s="18"/>
      <c r="ESP137" s="18"/>
      <c r="ESQ137" s="18"/>
      <c r="ESR137" s="18"/>
      <c r="ESS137" s="18"/>
      <c r="EST137" s="18"/>
      <c r="ESU137" s="18"/>
      <c r="ESV137" s="18"/>
      <c r="ESW137" s="18"/>
      <c r="ESX137" s="18"/>
      <c r="ESY137" s="18"/>
      <c r="ESZ137" s="18"/>
      <c r="ETA137" s="18"/>
      <c r="ETB137" s="18"/>
      <c r="ETC137" s="18"/>
      <c r="ETD137" s="18"/>
      <c r="ETE137" s="18"/>
      <c r="ETF137" s="18"/>
      <c r="ETG137" s="18"/>
      <c r="ETH137" s="18"/>
      <c r="ETI137" s="18"/>
      <c r="ETJ137" s="18"/>
      <c r="ETK137" s="18"/>
      <c r="ETL137" s="18"/>
      <c r="ETM137" s="18"/>
      <c r="ETN137" s="18"/>
      <c r="ETO137" s="18"/>
      <c r="ETP137" s="18"/>
      <c r="ETQ137" s="18"/>
      <c r="ETR137" s="18"/>
      <c r="ETS137" s="18"/>
      <c r="ETT137" s="18"/>
      <c r="ETU137" s="18"/>
      <c r="ETV137" s="18"/>
      <c r="ETW137" s="18"/>
      <c r="ETX137" s="18"/>
      <c r="ETY137" s="18"/>
      <c r="ETZ137" s="18"/>
      <c r="EUA137" s="18"/>
      <c r="EUB137" s="18"/>
      <c r="EUC137" s="18"/>
      <c r="EUD137" s="18"/>
      <c r="EUE137" s="18"/>
      <c r="EUF137" s="18"/>
      <c r="EUG137" s="18"/>
      <c r="EUH137" s="18"/>
      <c r="EUI137" s="18"/>
      <c r="EUJ137" s="18"/>
      <c r="EUK137" s="18"/>
      <c r="EUL137" s="18"/>
      <c r="EUM137" s="18"/>
      <c r="EUN137" s="18"/>
      <c r="EUO137" s="18"/>
      <c r="EUP137" s="18"/>
      <c r="EUQ137" s="18"/>
      <c r="EUR137" s="18"/>
      <c r="EUS137" s="18"/>
      <c r="EUT137" s="18"/>
      <c r="EUU137" s="18"/>
      <c r="EUV137" s="18"/>
      <c r="EUW137" s="18"/>
      <c r="EUX137" s="18"/>
      <c r="EUY137" s="18"/>
      <c r="EUZ137" s="18"/>
      <c r="EVA137" s="18"/>
      <c r="EVB137" s="18"/>
      <c r="EVC137" s="18"/>
      <c r="EVD137" s="18"/>
      <c r="EVE137" s="18"/>
      <c r="EVF137" s="18"/>
      <c r="EVG137" s="18"/>
      <c r="EVH137" s="18"/>
      <c r="EVI137" s="18"/>
      <c r="EVJ137" s="18"/>
      <c r="EVK137" s="18"/>
      <c r="EVL137" s="18"/>
      <c r="EVM137" s="18"/>
      <c r="EVN137" s="18"/>
      <c r="EVO137" s="18"/>
      <c r="EVP137" s="18"/>
      <c r="EVQ137" s="18"/>
      <c r="EVR137" s="18"/>
      <c r="EVS137" s="18"/>
      <c r="EVT137" s="18"/>
      <c r="EVU137" s="18"/>
      <c r="EVV137" s="18"/>
      <c r="EVW137" s="18"/>
      <c r="EVX137" s="18"/>
      <c r="EVY137" s="18"/>
      <c r="EVZ137" s="18"/>
      <c r="EWA137" s="18"/>
      <c r="EWB137" s="18"/>
      <c r="EWC137" s="18"/>
      <c r="EWD137" s="18"/>
      <c r="EWE137" s="18"/>
      <c r="EWF137" s="18"/>
      <c r="EWG137" s="18"/>
      <c r="EWH137" s="18"/>
      <c r="EWI137" s="18"/>
      <c r="EWJ137" s="18"/>
      <c r="EWK137" s="18"/>
      <c r="EWL137" s="18"/>
      <c r="EWM137" s="18"/>
      <c r="EWN137" s="18"/>
      <c r="EWO137" s="18"/>
      <c r="EWP137" s="18"/>
      <c r="EWQ137" s="18"/>
      <c r="EWR137" s="18"/>
      <c r="EWS137" s="18"/>
      <c r="EWT137" s="18"/>
      <c r="EWU137" s="18"/>
      <c r="EWV137" s="18"/>
      <c r="EWW137" s="18"/>
      <c r="EWX137" s="18"/>
      <c r="EWY137" s="18"/>
      <c r="EWZ137" s="18"/>
      <c r="EXA137" s="18"/>
      <c r="EXB137" s="18"/>
      <c r="EXC137" s="18"/>
      <c r="EXD137" s="18"/>
      <c r="EXE137" s="18"/>
      <c r="EXF137" s="18"/>
      <c r="EXG137" s="18"/>
      <c r="EXH137" s="18"/>
      <c r="EXI137" s="18"/>
      <c r="EXJ137" s="18"/>
      <c r="EXK137" s="18"/>
      <c r="EXL137" s="18"/>
      <c r="EXM137" s="18"/>
      <c r="EXN137" s="18"/>
      <c r="EXO137" s="18"/>
      <c r="EXP137" s="18"/>
      <c r="EXQ137" s="18"/>
      <c r="EXR137" s="18"/>
      <c r="EXS137" s="18"/>
      <c r="EXT137" s="18"/>
      <c r="EXU137" s="18"/>
      <c r="EXV137" s="18"/>
      <c r="EXW137" s="18"/>
      <c r="EXX137" s="18"/>
      <c r="EXY137" s="18"/>
      <c r="EXZ137" s="18"/>
      <c r="EYA137" s="18"/>
      <c r="EYB137" s="18"/>
      <c r="EYC137" s="18"/>
      <c r="EYD137" s="18"/>
      <c r="EYE137" s="18"/>
      <c r="EYF137" s="18"/>
      <c r="EYG137" s="18"/>
      <c r="EYH137" s="18"/>
      <c r="EYI137" s="18"/>
      <c r="EYJ137" s="18"/>
      <c r="EYK137" s="18"/>
      <c r="EYL137" s="18"/>
      <c r="EYM137" s="18"/>
      <c r="EYN137" s="18"/>
      <c r="EYO137" s="18"/>
      <c r="EYP137" s="18"/>
      <c r="EYQ137" s="18"/>
      <c r="EYR137" s="18"/>
      <c r="EYS137" s="18"/>
      <c r="EYT137" s="18"/>
      <c r="EYU137" s="18"/>
      <c r="EYV137" s="18"/>
      <c r="EYW137" s="18"/>
      <c r="EYX137" s="18"/>
      <c r="EYY137" s="18"/>
      <c r="EYZ137" s="18"/>
      <c r="EZA137" s="18"/>
      <c r="EZB137" s="18"/>
      <c r="EZC137" s="18"/>
      <c r="EZD137" s="18"/>
      <c r="EZE137" s="18"/>
      <c r="EZF137" s="18"/>
      <c r="EZG137" s="18"/>
      <c r="EZH137" s="18"/>
      <c r="EZI137" s="18"/>
      <c r="EZJ137" s="18"/>
      <c r="EZK137" s="18"/>
      <c r="EZL137" s="18"/>
      <c r="EZM137" s="18"/>
      <c r="EZN137" s="18"/>
      <c r="EZO137" s="18"/>
      <c r="EZP137" s="18"/>
      <c r="EZQ137" s="18"/>
      <c r="EZR137" s="18"/>
      <c r="EZS137" s="18"/>
      <c r="EZT137" s="18"/>
      <c r="EZU137" s="18"/>
      <c r="EZV137" s="18"/>
      <c r="EZW137" s="18"/>
      <c r="EZX137" s="18"/>
      <c r="EZY137" s="18"/>
      <c r="EZZ137" s="18"/>
      <c r="FAA137" s="18"/>
      <c r="FAB137" s="18"/>
      <c r="FAC137" s="18"/>
      <c r="FAD137" s="18"/>
      <c r="FAE137" s="18"/>
      <c r="FAF137" s="18"/>
      <c r="FAG137" s="18"/>
      <c r="FAH137" s="18"/>
      <c r="FAI137" s="18"/>
      <c r="FAJ137" s="18"/>
      <c r="FAK137" s="18"/>
      <c r="FAL137" s="18"/>
      <c r="FAM137" s="18"/>
      <c r="FAN137" s="18"/>
      <c r="FAO137" s="18"/>
      <c r="FAP137" s="18"/>
      <c r="FAQ137" s="18"/>
      <c r="FAR137" s="18"/>
      <c r="FAS137" s="18"/>
      <c r="FAT137" s="18"/>
      <c r="FAU137" s="18"/>
      <c r="FAV137" s="18"/>
      <c r="FAW137" s="18"/>
      <c r="FAX137" s="18"/>
      <c r="FAY137" s="18"/>
      <c r="FAZ137" s="18"/>
      <c r="FBA137" s="18"/>
      <c r="FBB137" s="18"/>
      <c r="FBC137" s="18"/>
      <c r="FBD137" s="18"/>
      <c r="FBE137" s="18"/>
      <c r="FBF137" s="18"/>
      <c r="FBG137" s="18"/>
      <c r="FBH137" s="18"/>
      <c r="FBI137" s="18"/>
      <c r="FBJ137" s="18"/>
      <c r="FBK137" s="18"/>
      <c r="FBL137" s="18"/>
      <c r="FBM137" s="18"/>
      <c r="FBN137" s="18"/>
      <c r="FBO137" s="18"/>
      <c r="FBP137" s="18"/>
      <c r="FBQ137" s="18"/>
      <c r="FBR137" s="18"/>
      <c r="FBS137" s="18"/>
      <c r="FBT137" s="18"/>
      <c r="FBU137" s="18"/>
      <c r="FBV137" s="18"/>
      <c r="FBW137" s="18"/>
      <c r="FBX137" s="18"/>
      <c r="FBY137" s="18"/>
      <c r="FBZ137" s="18"/>
      <c r="FCA137" s="18"/>
      <c r="FCB137" s="18"/>
      <c r="FCC137" s="18"/>
      <c r="FCD137" s="18"/>
      <c r="FCE137" s="18"/>
      <c r="FCF137" s="18"/>
      <c r="FCG137" s="18"/>
      <c r="FCH137" s="18"/>
      <c r="FCI137" s="18"/>
      <c r="FCJ137" s="18"/>
      <c r="FCK137" s="18"/>
      <c r="FCL137" s="18"/>
      <c r="FCM137" s="18"/>
      <c r="FCN137" s="18"/>
      <c r="FCO137" s="18"/>
      <c r="FCP137" s="18"/>
      <c r="FCQ137" s="18"/>
      <c r="FCR137" s="18"/>
      <c r="FCS137" s="18"/>
      <c r="FCT137" s="18"/>
      <c r="FCU137" s="18"/>
      <c r="FCV137" s="18"/>
      <c r="FCW137" s="18"/>
      <c r="FCX137" s="18"/>
      <c r="FCY137" s="18"/>
      <c r="FCZ137" s="18"/>
      <c r="FDA137" s="18"/>
      <c r="FDB137" s="18"/>
      <c r="FDC137" s="18"/>
      <c r="FDD137" s="18"/>
      <c r="FDE137" s="18"/>
      <c r="FDF137" s="18"/>
      <c r="FDG137" s="18"/>
      <c r="FDH137" s="18"/>
      <c r="FDI137" s="18"/>
      <c r="FDJ137" s="18"/>
      <c r="FDK137" s="18"/>
      <c r="FDL137" s="18"/>
      <c r="FDM137" s="18"/>
      <c r="FDN137" s="18"/>
      <c r="FDO137" s="18"/>
      <c r="FDP137" s="18"/>
      <c r="FDQ137" s="18"/>
      <c r="FDR137" s="18"/>
      <c r="FDS137" s="18"/>
      <c r="FDT137" s="18"/>
      <c r="FDU137" s="18"/>
      <c r="FDV137" s="18"/>
      <c r="FDW137" s="18"/>
      <c r="FDX137" s="18"/>
      <c r="FDY137" s="18"/>
      <c r="FDZ137" s="18"/>
      <c r="FEA137" s="18"/>
      <c r="FEB137" s="18"/>
      <c r="FEC137" s="18"/>
      <c r="FED137" s="18"/>
      <c r="FEE137" s="18"/>
      <c r="FEF137" s="18"/>
      <c r="FEG137" s="18"/>
      <c r="FEH137" s="18"/>
      <c r="FEI137" s="18"/>
      <c r="FEJ137" s="18"/>
      <c r="FEK137" s="18"/>
      <c r="FEL137" s="18"/>
      <c r="FEM137" s="18"/>
      <c r="FEN137" s="18"/>
      <c r="FEO137" s="18"/>
      <c r="FEP137" s="18"/>
      <c r="FEQ137" s="18"/>
      <c r="FER137" s="18"/>
      <c r="FES137" s="18"/>
      <c r="FET137" s="18"/>
      <c r="FEU137" s="18"/>
      <c r="FEV137" s="18"/>
      <c r="FEW137" s="18"/>
      <c r="FEX137" s="18"/>
      <c r="FEY137" s="18"/>
      <c r="FEZ137" s="18"/>
      <c r="FFA137" s="18"/>
      <c r="FFB137" s="18"/>
      <c r="FFC137" s="18"/>
      <c r="FFD137" s="18"/>
      <c r="FFE137" s="18"/>
      <c r="FFF137" s="18"/>
      <c r="FFG137" s="18"/>
      <c r="FFH137" s="18"/>
      <c r="FFI137" s="18"/>
      <c r="FFJ137" s="18"/>
      <c r="FFK137" s="18"/>
      <c r="FFL137" s="18"/>
      <c r="FFM137" s="18"/>
      <c r="FFN137" s="18"/>
      <c r="FFO137" s="18"/>
      <c r="FFP137" s="18"/>
      <c r="FFQ137" s="18"/>
      <c r="FFR137" s="18"/>
      <c r="FFS137" s="18"/>
      <c r="FFT137" s="18"/>
      <c r="FFU137" s="18"/>
      <c r="FFV137" s="18"/>
      <c r="FFW137" s="18"/>
      <c r="FFX137" s="18"/>
      <c r="FFY137" s="18"/>
      <c r="FFZ137" s="18"/>
      <c r="FGA137" s="18"/>
      <c r="FGB137" s="18"/>
      <c r="FGC137" s="18"/>
      <c r="FGD137" s="18"/>
      <c r="FGE137" s="18"/>
      <c r="FGF137" s="18"/>
      <c r="FGG137" s="18"/>
      <c r="FGH137" s="18"/>
      <c r="FGI137" s="18"/>
      <c r="FGJ137" s="18"/>
      <c r="FGK137" s="18"/>
      <c r="FGL137" s="18"/>
      <c r="FGM137" s="18"/>
      <c r="FGN137" s="18"/>
      <c r="FGO137" s="18"/>
      <c r="FGP137" s="18"/>
      <c r="FGQ137" s="18"/>
      <c r="FGR137" s="18"/>
      <c r="FGS137" s="18"/>
      <c r="FGT137" s="18"/>
      <c r="FGU137" s="18"/>
      <c r="FGV137" s="18"/>
      <c r="FGW137" s="18"/>
      <c r="FGX137" s="18"/>
      <c r="FGY137" s="18"/>
      <c r="FGZ137" s="18"/>
      <c r="FHA137" s="18"/>
      <c r="FHB137" s="18"/>
      <c r="FHC137" s="18"/>
      <c r="FHD137" s="18"/>
      <c r="FHE137" s="18"/>
      <c r="FHF137" s="18"/>
      <c r="FHG137" s="18"/>
      <c r="FHH137" s="18"/>
      <c r="FHI137" s="18"/>
      <c r="FHJ137" s="18"/>
      <c r="FHK137" s="18"/>
      <c r="FHL137" s="18"/>
      <c r="FHM137" s="18"/>
      <c r="FHN137" s="18"/>
      <c r="FHO137" s="18"/>
      <c r="FHP137" s="18"/>
      <c r="FHQ137" s="18"/>
      <c r="FHR137" s="18"/>
      <c r="FHS137" s="18"/>
      <c r="FHT137" s="18"/>
      <c r="FHU137" s="18"/>
      <c r="FHV137" s="18"/>
      <c r="FHW137" s="18"/>
      <c r="FHX137" s="18"/>
      <c r="FHY137" s="18"/>
      <c r="FHZ137" s="18"/>
      <c r="FIA137" s="18"/>
      <c r="FIB137" s="18"/>
      <c r="FIC137" s="18"/>
      <c r="FID137" s="18"/>
      <c r="FIE137" s="18"/>
      <c r="FIF137" s="18"/>
      <c r="FIG137" s="18"/>
      <c r="FIH137" s="18"/>
      <c r="FII137" s="18"/>
      <c r="FIJ137" s="18"/>
      <c r="FIK137" s="18"/>
      <c r="FIL137" s="18"/>
      <c r="FIM137" s="18"/>
      <c r="FIN137" s="18"/>
      <c r="FIO137" s="18"/>
      <c r="FIP137" s="18"/>
      <c r="FIQ137" s="18"/>
      <c r="FIR137" s="18"/>
      <c r="FIS137" s="18"/>
      <c r="FIT137" s="18"/>
      <c r="FIU137" s="18"/>
      <c r="FIV137" s="18"/>
      <c r="FIW137" s="18"/>
      <c r="FIX137" s="18"/>
      <c r="FIY137" s="18"/>
      <c r="FIZ137" s="18"/>
      <c r="FJA137" s="18"/>
      <c r="FJB137" s="18"/>
      <c r="FJC137" s="18"/>
      <c r="FJD137" s="18"/>
      <c r="FJE137" s="18"/>
      <c r="FJF137" s="18"/>
      <c r="FJG137" s="18"/>
      <c r="FJH137" s="18"/>
      <c r="FJI137" s="18"/>
      <c r="FJJ137" s="18"/>
      <c r="FJK137" s="18"/>
      <c r="FJL137" s="18"/>
      <c r="FJM137" s="18"/>
      <c r="FJN137" s="18"/>
      <c r="FJO137" s="18"/>
      <c r="FJP137" s="18"/>
      <c r="FJQ137" s="18"/>
      <c r="FJR137" s="18"/>
      <c r="FJS137" s="18"/>
      <c r="FJT137" s="18"/>
      <c r="FJU137" s="18"/>
      <c r="FJV137" s="18"/>
      <c r="FJW137" s="18"/>
      <c r="FJX137" s="18"/>
      <c r="FJY137" s="18"/>
      <c r="FJZ137" s="18"/>
      <c r="FKA137" s="18"/>
      <c r="FKB137" s="18"/>
      <c r="FKC137" s="18"/>
      <c r="FKD137" s="18"/>
      <c r="FKE137" s="18"/>
      <c r="FKF137" s="18"/>
      <c r="FKG137" s="18"/>
      <c r="FKH137" s="18"/>
      <c r="FKI137" s="18"/>
      <c r="FKJ137" s="18"/>
      <c r="FKK137" s="18"/>
      <c r="FKL137" s="18"/>
      <c r="FKM137" s="18"/>
      <c r="FKN137" s="18"/>
      <c r="FKO137" s="18"/>
      <c r="FKP137" s="18"/>
      <c r="FKQ137" s="18"/>
      <c r="FKR137" s="18"/>
      <c r="FKS137" s="18"/>
      <c r="FKT137" s="18"/>
      <c r="FKU137" s="18"/>
      <c r="FKV137" s="18"/>
      <c r="FKW137" s="18"/>
      <c r="FKX137" s="18"/>
      <c r="FKY137" s="18"/>
      <c r="FKZ137" s="18"/>
      <c r="FLA137" s="18"/>
      <c r="FLB137" s="18"/>
      <c r="FLC137" s="18"/>
      <c r="FLD137" s="18"/>
      <c r="FLE137" s="18"/>
      <c r="FLF137" s="18"/>
      <c r="FLG137" s="18"/>
      <c r="FLH137" s="18"/>
      <c r="FLI137" s="18"/>
      <c r="FLJ137" s="18"/>
      <c r="FLK137" s="18"/>
      <c r="FLL137" s="18"/>
      <c r="FLM137" s="18"/>
      <c r="FLN137" s="18"/>
      <c r="FLO137" s="18"/>
      <c r="FLP137" s="18"/>
      <c r="FLQ137" s="18"/>
      <c r="FLR137" s="18"/>
      <c r="FLS137" s="18"/>
      <c r="FLT137" s="18"/>
      <c r="FLU137" s="18"/>
      <c r="FLV137" s="18"/>
      <c r="FLW137" s="18"/>
      <c r="FLX137" s="18"/>
      <c r="FLY137" s="18"/>
      <c r="FLZ137" s="18"/>
      <c r="FMA137" s="18"/>
      <c r="FMB137" s="18"/>
      <c r="FMC137" s="18"/>
      <c r="FMD137" s="18"/>
      <c r="FME137" s="18"/>
      <c r="FMF137" s="18"/>
      <c r="FMG137" s="18"/>
      <c r="FMH137" s="18"/>
      <c r="FMI137" s="18"/>
      <c r="FMJ137" s="18"/>
      <c r="FMK137" s="18"/>
      <c r="FML137" s="18"/>
      <c r="FMM137" s="18"/>
      <c r="FMN137" s="18"/>
      <c r="FMO137" s="18"/>
      <c r="FMP137" s="18"/>
      <c r="FMQ137" s="18"/>
      <c r="FMR137" s="18"/>
      <c r="FMS137" s="18"/>
      <c r="FMT137" s="18"/>
      <c r="FMU137" s="18"/>
      <c r="FMV137" s="18"/>
      <c r="FMW137" s="18"/>
      <c r="FMX137" s="18"/>
      <c r="FMY137" s="18"/>
      <c r="FMZ137" s="18"/>
      <c r="FNA137" s="18"/>
      <c r="FNB137" s="18"/>
      <c r="FNC137" s="18"/>
      <c r="FND137" s="18"/>
      <c r="FNE137" s="18"/>
      <c r="FNF137" s="18"/>
      <c r="FNG137" s="18"/>
      <c r="FNH137" s="18"/>
      <c r="FNI137" s="18"/>
      <c r="FNJ137" s="18"/>
      <c r="FNK137" s="18"/>
      <c r="FNL137" s="18"/>
      <c r="FNM137" s="18"/>
      <c r="FNN137" s="18"/>
      <c r="FNO137" s="18"/>
      <c r="FNP137" s="18"/>
      <c r="FNQ137" s="18"/>
      <c r="FNR137" s="18"/>
      <c r="FNS137" s="18"/>
      <c r="FNT137" s="18"/>
      <c r="FNU137" s="18"/>
      <c r="FNV137" s="18"/>
      <c r="FNW137" s="18"/>
      <c r="FNX137" s="18"/>
      <c r="FNY137" s="18"/>
      <c r="FNZ137" s="18"/>
      <c r="FOA137" s="18"/>
      <c r="FOB137" s="18"/>
      <c r="FOC137" s="18"/>
      <c r="FOD137" s="18"/>
      <c r="FOE137" s="18"/>
      <c r="FOF137" s="18"/>
      <c r="FOG137" s="18"/>
      <c r="FOH137" s="18"/>
      <c r="FOI137" s="18"/>
      <c r="FOJ137" s="18"/>
      <c r="FOK137" s="18"/>
      <c r="FOL137" s="18"/>
      <c r="FOM137" s="18"/>
      <c r="FON137" s="18"/>
      <c r="FOO137" s="18"/>
      <c r="FOP137" s="18"/>
      <c r="FOQ137" s="18"/>
      <c r="FOR137" s="18"/>
      <c r="FOS137" s="18"/>
      <c r="FOT137" s="18"/>
      <c r="FOU137" s="18"/>
      <c r="FOV137" s="18"/>
      <c r="FOW137" s="18"/>
      <c r="FOX137" s="18"/>
      <c r="FOY137" s="18"/>
      <c r="FOZ137" s="18"/>
      <c r="FPA137" s="18"/>
      <c r="FPB137" s="18"/>
      <c r="FPC137" s="18"/>
      <c r="FPD137" s="18"/>
      <c r="FPE137" s="18"/>
      <c r="FPF137" s="18"/>
      <c r="FPG137" s="18"/>
      <c r="FPH137" s="18"/>
      <c r="FPI137" s="18"/>
      <c r="FPJ137" s="18"/>
      <c r="FPK137" s="18"/>
      <c r="FPL137" s="18"/>
      <c r="FPM137" s="18"/>
      <c r="FPN137" s="18"/>
      <c r="FPO137" s="18"/>
      <c r="FPP137" s="18"/>
      <c r="FPQ137" s="18"/>
      <c r="FPR137" s="18"/>
      <c r="FPS137" s="18"/>
      <c r="FPT137" s="18"/>
      <c r="FPU137" s="18"/>
      <c r="FPV137" s="18"/>
      <c r="FPW137" s="18"/>
      <c r="FPX137" s="18"/>
      <c r="FPY137" s="18"/>
      <c r="FPZ137" s="18"/>
      <c r="FQA137" s="18"/>
      <c r="FQB137" s="18"/>
      <c r="FQC137" s="18"/>
      <c r="FQD137" s="18"/>
      <c r="FQE137" s="18"/>
      <c r="FQF137" s="18"/>
      <c r="FQG137" s="18"/>
      <c r="FQH137" s="18"/>
      <c r="FQI137" s="18"/>
      <c r="FQJ137" s="18"/>
      <c r="FQK137" s="18"/>
      <c r="FQL137" s="18"/>
      <c r="FQM137" s="18"/>
      <c r="FQN137" s="18"/>
      <c r="FQO137" s="18"/>
      <c r="FQP137" s="18"/>
      <c r="FQQ137" s="18"/>
      <c r="FQR137" s="18"/>
      <c r="FQS137" s="18"/>
      <c r="FQT137" s="18"/>
      <c r="FQU137" s="18"/>
      <c r="FQV137" s="18"/>
      <c r="FQW137" s="18"/>
      <c r="FQX137" s="18"/>
      <c r="FQY137" s="18"/>
      <c r="FQZ137" s="18"/>
      <c r="FRA137" s="18"/>
      <c r="FRB137" s="18"/>
      <c r="FRC137" s="18"/>
      <c r="FRD137" s="18"/>
      <c r="FRE137" s="18"/>
      <c r="FRF137" s="18"/>
      <c r="FRG137" s="18"/>
      <c r="FRH137" s="18"/>
      <c r="FRI137" s="18"/>
      <c r="FRJ137" s="18"/>
      <c r="FRK137" s="18"/>
      <c r="FRL137" s="18"/>
      <c r="FRM137" s="18"/>
      <c r="FRN137" s="18"/>
      <c r="FRO137" s="18"/>
      <c r="FRP137" s="18"/>
      <c r="FRQ137" s="18"/>
      <c r="FRR137" s="18"/>
      <c r="FRS137" s="18"/>
      <c r="FRT137" s="18"/>
      <c r="FRU137" s="18"/>
      <c r="FRV137" s="18"/>
      <c r="FRW137" s="18"/>
      <c r="FRX137" s="18"/>
      <c r="FRY137" s="18"/>
      <c r="FRZ137" s="18"/>
      <c r="FSA137" s="18"/>
      <c r="FSB137" s="18"/>
      <c r="FSC137" s="18"/>
      <c r="FSD137" s="18"/>
      <c r="FSE137" s="18"/>
      <c r="FSF137" s="18"/>
      <c r="FSG137" s="18"/>
      <c r="FSH137" s="18"/>
      <c r="FSI137" s="18"/>
      <c r="FSJ137" s="18"/>
      <c r="FSK137" s="18"/>
      <c r="FSL137" s="18"/>
      <c r="FSM137" s="18"/>
      <c r="FSN137" s="18"/>
      <c r="FSO137" s="18"/>
      <c r="FSP137" s="18"/>
      <c r="FSQ137" s="18"/>
      <c r="FSR137" s="18"/>
      <c r="FSS137" s="18"/>
      <c r="FST137" s="18"/>
      <c r="FSU137" s="18"/>
      <c r="FSV137" s="18"/>
      <c r="FSW137" s="18"/>
      <c r="FSX137" s="18"/>
      <c r="FSY137" s="18"/>
      <c r="FSZ137" s="18"/>
      <c r="FTA137" s="18"/>
      <c r="FTB137" s="18"/>
      <c r="FTC137" s="18"/>
      <c r="FTD137" s="18"/>
      <c r="FTE137" s="18"/>
      <c r="FTF137" s="18"/>
      <c r="FTG137" s="18"/>
      <c r="FTH137" s="18"/>
      <c r="FTI137" s="18"/>
      <c r="FTJ137" s="18"/>
      <c r="FTK137" s="18"/>
      <c r="FTL137" s="18"/>
      <c r="FTM137" s="18"/>
      <c r="FTN137" s="18"/>
      <c r="FTO137" s="18"/>
      <c r="FTP137" s="18"/>
      <c r="FTQ137" s="18"/>
      <c r="FTR137" s="18"/>
      <c r="FTS137" s="18"/>
      <c r="FTT137" s="18"/>
      <c r="FTU137" s="18"/>
      <c r="FTV137" s="18"/>
      <c r="FTW137" s="18"/>
      <c r="FTX137" s="18"/>
      <c r="FTY137" s="18"/>
      <c r="FTZ137" s="18"/>
      <c r="FUA137" s="18"/>
      <c r="FUB137" s="18"/>
      <c r="FUC137" s="18"/>
      <c r="FUD137" s="18"/>
      <c r="FUE137" s="18"/>
      <c r="FUF137" s="18"/>
      <c r="FUG137" s="18"/>
      <c r="FUH137" s="18"/>
      <c r="FUI137" s="18"/>
      <c r="FUJ137" s="18"/>
      <c r="FUK137" s="18"/>
      <c r="FUL137" s="18"/>
      <c r="FUM137" s="18"/>
      <c r="FUN137" s="18"/>
      <c r="FUO137" s="18"/>
      <c r="FUP137" s="18"/>
      <c r="FUQ137" s="18"/>
      <c r="FUR137" s="18"/>
      <c r="FUS137" s="18"/>
      <c r="FUT137" s="18"/>
      <c r="FUU137" s="18"/>
      <c r="FUV137" s="18"/>
      <c r="FUW137" s="18"/>
      <c r="FUX137" s="18"/>
      <c r="FUY137" s="18"/>
      <c r="FUZ137" s="18"/>
      <c r="FVA137" s="18"/>
      <c r="FVB137" s="18"/>
      <c r="FVC137" s="18"/>
      <c r="FVD137" s="18"/>
      <c r="FVE137" s="18"/>
      <c r="FVF137" s="18"/>
      <c r="FVG137" s="18"/>
      <c r="FVH137" s="18"/>
      <c r="FVI137" s="18"/>
      <c r="FVJ137" s="18"/>
      <c r="FVK137" s="18"/>
      <c r="FVL137" s="18"/>
      <c r="FVM137" s="18"/>
      <c r="FVN137" s="18"/>
      <c r="FVO137" s="18"/>
      <c r="FVP137" s="18"/>
      <c r="FVQ137" s="18"/>
      <c r="FVR137" s="18"/>
      <c r="FVS137" s="18"/>
      <c r="FVT137" s="18"/>
      <c r="FVU137" s="18"/>
      <c r="FVV137" s="18"/>
      <c r="FVW137" s="18"/>
      <c r="FVX137" s="18"/>
      <c r="FVY137" s="18"/>
      <c r="FVZ137" s="18"/>
      <c r="FWA137" s="18"/>
      <c r="FWB137" s="18"/>
      <c r="FWC137" s="18"/>
      <c r="FWD137" s="18"/>
      <c r="FWE137" s="18"/>
      <c r="FWF137" s="18"/>
      <c r="FWG137" s="18"/>
      <c r="FWH137" s="18"/>
      <c r="FWI137" s="18"/>
      <c r="FWJ137" s="18"/>
      <c r="FWK137" s="18"/>
      <c r="FWL137" s="18"/>
      <c r="FWM137" s="18"/>
      <c r="FWN137" s="18"/>
      <c r="FWO137" s="18"/>
      <c r="FWP137" s="18"/>
      <c r="FWQ137" s="18"/>
      <c r="FWR137" s="18"/>
      <c r="FWS137" s="18"/>
      <c r="FWT137" s="18"/>
      <c r="FWU137" s="18"/>
      <c r="FWV137" s="18"/>
      <c r="FWW137" s="18"/>
      <c r="FWX137" s="18"/>
      <c r="FWY137" s="18"/>
      <c r="FWZ137" s="18"/>
      <c r="FXA137" s="18"/>
      <c r="FXB137" s="18"/>
      <c r="FXC137" s="18"/>
      <c r="FXD137" s="18"/>
      <c r="FXE137" s="18"/>
      <c r="FXF137" s="18"/>
      <c r="FXG137" s="18"/>
      <c r="FXH137" s="18"/>
      <c r="FXI137" s="18"/>
      <c r="FXJ137" s="18"/>
      <c r="FXK137" s="18"/>
      <c r="FXL137" s="18"/>
      <c r="FXM137" s="18"/>
      <c r="FXN137" s="18"/>
      <c r="FXO137" s="18"/>
      <c r="FXP137" s="18"/>
      <c r="FXQ137" s="18"/>
      <c r="FXR137" s="18"/>
      <c r="FXS137" s="18"/>
      <c r="FXT137" s="18"/>
      <c r="FXU137" s="18"/>
      <c r="FXV137" s="18"/>
      <c r="FXW137" s="18"/>
      <c r="FXX137" s="18"/>
      <c r="FXY137" s="18"/>
      <c r="FXZ137" s="18"/>
      <c r="FYA137" s="18"/>
      <c r="FYB137" s="18"/>
      <c r="FYC137" s="18"/>
      <c r="FYD137" s="18"/>
      <c r="FYE137" s="18"/>
      <c r="FYF137" s="18"/>
      <c r="FYG137" s="18"/>
      <c r="FYH137" s="18"/>
      <c r="FYI137" s="18"/>
      <c r="FYJ137" s="18"/>
      <c r="FYK137" s="18"/>
      <c r="FYL137" s="18"/>
      <c r="FYM137" s="18"/>
      <c r="FYN137" s="18"/>
      <c r="FYO137" s="18"/>
      <c r="FYP137" s="18"/>
      <c r="FYQ137" s="18"/>
      <c r="FYR137" s="18"/>
      <c r="FYS137" s="18"/>
      <c r="FYT137" s="18"/>
      <c r="FYU137" s="18"/>
      <c r="FYV137" s="18"/>
      <c r="FYW137" s="18"/>
      <c r="FYX137" s="18"/>
      <c r="FYY137" s="18"/>
      <c r="FYZ137" s="18"/>
      <c r="FZA137" s="18"/>
      <c r="FZB137" s="18"/>
      <c r="FZC137" s="18"/>
      <c r="FZD137" s="18"/>
      <c r="FZE137" s="18"/>
      <c r="FZF137" s="18"/>
      <c r="FZG137" s="18"/>
      <c r="FZH137" s="18"/>
      <c r="FZI137" s="18"/>
      <c r="FZJ137" s="18"/>
      <c r="FZK137" s="18"/>
      <c r="FZL137" s="18"/>
      <c r="FZM137" s="18"/>
      <c r="FZN137" s="18"/>
      <c r="FZO137" s="18"/>
      <c r="FZP137" s="18"/>
      <c r="FZQ137" s="18"/>
      <c r="FZR137" s="18"/>
      <c r="FZS137" s="18"/>
      <c r="FZT137" s="18"/>
      <c r="FZU137" s="18"/>
      <c r="FZV137" s="18"/>
      <c r="FZW137" s="18"/>
      <c r="FZX137" s="18"/>
      <c r="FZY137" s="18"/>
      <c r="FZZ137" s="18"/>
      <c r="GAA137" s="18"/>
      <c r="GAB137" s="18"/>
      <c r="GAC137" s="18"/>
      <c r="GAD137" s="18"/>
      <c r="GAE137" s="18"/>
      <c r="GAF137" s="18"/>
      <c r="GAG137" s="18"/>
      <c r="GAH137" s="18"/>
      <c r="GAI137" s="18"/>
      <c r="GAJ137" s="18"/>
      <c r="GAK137" s="18"/>
      <c r="GAL137" s="18"/>
      <c r="GAM137" s="18"/>
      <c r="GAN137" s="18"/>
      <c r="GAO137" s="18"/>
      <c r="GAP137" s="18"/>
      <c r="GAQ137" s="18"/>
      <c r="GAR137" s="18"/>
      <c r="GAS137" s="18"/>
      <c r="GAT137" s="18"/>
      <c r="GAU137" s="18"/>
      <c r="GAV137" s="18"/>
      <c r="GAW137" s="18"/>
      <c r="GAX137" s="18"/>
      <c r="GAY137" s="18"/>
      <c r="GAZ137" s="18"/>
      <c r="GBA137" s="18"/>
      <c r="GBB137" s="18"/>
      <c r="GBC137" s="18"/>
      <c r="GBD137" s="18"/>
      <c r="GBE137" s="18"/>
      <c r="GBF137" s="18"/>
      <c r="GBG137" s="18"/>
      <c r="GBH137" s="18"/>
      <c r="GBI137" s="18"/>
      <c r="GBJ137" s="18"/>
      <c r="GBK137" s="18"/>
      <c r="GBL137" s="18"/>
      <c r="GBM137" s="18"/>
      <c r="GBN137" s="18"/>
      <c r="GBO137" s="18"/>
      <c r="GBP137" s="18"/>
      <c r="GBQ137" s="18"/>
      <c r="GBR137" s="18"/>
      <c r="GBS137" s="18"/>
      <c r="GBT137" s="18"/>
      <c r="GBU137" s="18"/>
      <c r="GBV137" s="18"/>
      <c r="GBW137" s="18"/>
      <c r="GBX137" s="18"/>
      <c r="GBY137" s="18"/>
      <c r="GBZ137" s="18"/>
      <c r="GCA137" s="18"/>
      <c r="GCB137" s="18"/>
      <c r="GCC137" s="18"/>
      <c r="GCD137" s="18"/>
      <c r="GCE137" s="18"/>
      <c r="GCF137" s="18"/>
      <c r="GCG137" s="18"/>
      <c r="GCH137" s="18"/>
      <c r="GCI137" s="18"/>
      <c r="GCJ137" s="18"/>
      <c r="GCK137" s="18"/>
      <c r="GCL137" s="18"/>
      <c r="GCM137" s="18"/>
      <c r="GCN137" s="18"/>
      <c r="GCO137" s="18"/>
      <c r="GCP137" s="18"/>
      <c r="GCQ137" s="18"/>
      <c r="GCR137" s="18"/>
      <c r="GCS137" s="18"/>
      <c r="GCT137" s="18"/>
      <c r="GCU137" s="18"/>
      <c r="GCV137" s="18"/>
      <c r="GCW137" s="18"/>
      <c r="GCX137" s="18"/>
      <c r="GCY137" s="18"/>
      <c r="GCZ137" s="18"/>
      <c r="GDA137" s="18"/>
      <c r="GDB137" s="18"/>
      <c r="GDC137" s="18"/>
      <c r="GDD137" s="18"/>
      <c r="GDE137" s="18"/>
      <c r="GDF137" s="18"/>
      <c r="GDG137" s="18"/>
      <c r="GDH137" s="18"/>
      <c r="GDI137" s="18"/>
      <c r="GDJ137" s="18"/>
      <c r="GDK137" s="18"/>
      <c r="GDL137" s="18"/>
      <c r="GDM137" s="18"/>
      <c r="GDN137" s="18"/>
      <c r="GDO137" s="18"/>
      <c r="GDP137" s="18"/>
      <c r="GDQ137" s="18"/>
      <c r="GDR137" s="18"/>
      <c r="GDS137" s="18"/>
      <c r="GDT137" s="18"/>
      <c r="GDU137" s="18"/>
      <c r="GDV137" s="18"/>
      <c r="GDW137" s="18"/>
      <c r="GDX137" s="18"/>
      <c r="GDY137" s="18"/>
      <c r="GDZ137" s="18"/>
      <c r="GEA137" s="18"/>
      <c r="GEB137" s="18"/>
      <c r="GEC137" s="18"/>
      <c r="GED137" s="18"/>
      <c r="GEE137" s="18"/>
      <c r="GEF137" s="18"/>
      <c r="GEG137" s="18"/>
      <c r="GEH137" s="18"/>
      <c r="GEI137" s="18"/>
      <c r="GEJ137" s="18"/>
      <c r="GEK137" s="18"/>
      <c r="GEL137" s="18"/>
      <c r="GEM137" s="18"/>
      <c r="GEN137" s="18"/>
      <c r="GEO137" s="18"/>
      <c r="GEP137" s="18"/>
      <c r="GEQ137" s="18"/>
      <c r="GER137" s="18"/>
      <c r="GES137" s="18"/>
      <c r="GET137" s="18"/>
      <c r="GEU137" s="18"/>
      <c r="GEV137" s="18"/>
      <c r="GEW137" s="18"/>
      <c r="GEX137" s="18"/>
      <c r="GEY137" s="18"/>
      <c r="GEZ137" s="18"/>
      <c r="GFA137" s="18"/>
      <c r="GFB137" s="18"/>
      <c r="GFC137" s="18"/>
      <c r="GFD137" s="18"/>
      <c r="GFE137" s="18"/>
      <c r="GFF137" s="18"/>
      <c r="GFG137" s="18"/>
      <c r="GFH137" s="18"/>
      <c r="GFI137" s="18"/>
      <c r="GFJ137" s="18"/>
      <c r="GFK137" s="18"/>
      <c r="GFL137" s="18"/>
      <c r="GFM137" s="18"/>
      <c r="GFN137" s="18"/>
      <c r="GFO137" s="18"/>
      <c r="GFP137" s="18"/>
      <c r="GFQ137" s="18"/>
      <c r="GFR137" s="18"/>
      <c r="GFS137" s="18"/>
      <c r="GFT137" s="18"/>
      <c r="GFU137" s="18"/>
      <c r="GFV137" s="18"/>
      <c r="GFW137" s="18"/>
      <c r="GFX137" s="18"/>
      <c r="GFY137" s="18"/>
      <c r="GFZ137" s="18"/>
      <c r="GGA137" s="18"/>
      <c r="GGB137" s="18"/>
      <c r="GGC137" s="18"/>
      <c r="GGD137" s="18"/>
      <c r="GGE137" s="18"/>
      <c r="GGF137" s="18"/>
      <c r="GGG137" s="18"/>
      <c r="GGH137" s="18"/>
      <c r="GGI137" s="18"/>
      <c r="GGJ137" s="18"/>
      <c r="GGK137" s="18"/>
      <c r="GGL137" s="18"/>
      <c r="GGM137" s="18"/>
      <c r="GGN137" s="18"/>
      <c r="GGO137" s="18"/>
      <c r="GGP137" s="18"/>
      <c r="GGQ137" s="18"/>
      <c r="GGR137" s="18"/>
      <c r="GGS137" s="18"/>
      <c r="GGT137" s="18"/>
      <c r="GGU137" s="18"/>
      <c r="GGV137" s="18"/>
      <c r="GGW137" s="18"/>
      <c r="GGX137" s="18"/>
      <c r="GGY137" s="18"/>
      <c r="GGZ137" s="18"/>
      <c r="GHA137" s="18"/>
      <c r="GHB137" s="18"/>
      <c r="GHC137" s="18"/>
      <c r="GHD137" s="18"/>
      <c r="GHE137" s="18"/>
      <c r="GHF137" s="18"/>
      <c r="GHG137" s="18"/>
      <c r="GHH137" s="18"/>
      <c r="GHI137" s="18"/>
      <c r="GHJ137" s="18"/>
      <c r="GHK137" s="18"/>
      <c r="GHL137" s="18"/>
      <c r="GHM137" s="18"/>
      <c r="GHN137" s="18"/>
      <c r="GHO137" s="18"/>
      <c r="GHP137" s="18"/>
      <c r="GHQ137" s="18"/>
      <c r="GHR137" s="18"/>
      <c r="GHS137" s="18"/>
      <c r="GHT137" s="18"/>
      <c r="GHU137" s="18"/>
      <c r="GHV137" s="18"/>
      <c r="GHW137" s="18"/>
      <c r="GHX137" s="18"/>
      <c r="GHY137" s="18"/>
      <c r="GHZ137" s="18"/>
      <c r="GIA137" s="18"/>
      <c r="GIB137" s="18"/>
      <c r="GIC137" s="18"/>
      <c r="GID137" s="18"/>
      <c r="GIE137" s="18"/>
      <c r="GIF137" s="18"/>
      <c r="GIG137" s="18"/>
      <c r="GIH137" s="18"/>
      <c r="GII137" s="18"/>
      <c r="GIJ137" s="18"/>
      <c r="GIK137" s="18"/>
      <c r="GIL137" s="18"/>
      <c r="GIM137" s="18"/>
      <c r="GIN137" s="18"/>
      <c r="GIO137" s="18"/>
      <c r="GIP137" s="18"/>
      <c r="GIQ137" s="18"/>
      <c r="GIR137" s="18"/>
      <c r="GIS137" s="18"/>
      <c r="GIT137" s="18"/>
      <c r="GIU137" s="18"/>
      <c r="GIV137" s="18"/>
      <c r="GIW137" s="18"/>
      <c r="GIX137" s="18"/>
      <c r="GIY137" s="18"/>
      <c r="GIZ137" s="18"/>
      <c r="GJA137" s="18"/>
      <c r="GJB137" s="18"/>
      <c r="GJC137" s="18"/>
      <c r="GJD137" s="18"/>
      <c r="GJE137" s="18"/>
      <c r="GJF137" s="18"/>
      <c r="GJG137" s="18"/>
      <c r="GJH137" s="18"/>
      <c r="GJI137" s="18"/>
      <c r="GJJ137" s="18"/>
      <c r="GJK137" s="18"/>
      <c r="GJL137" s="18"/>
      <c r="GJM137" s="18"/>
      <c r="GJN137" s="18"/>
      <c r="GJO137" s="18"/>
      <c r="GJP137" s="18"/>
      <c r="GJQ137" s="18"/>
      <c r="GJR137" s="18"/>
      <c r="GJS137" s="18"/>
      <c r="GJT137" s="18"/>
      <c r="GJU137" s="18"/>
      <c r="GJV137" s="18"/>
      <c r="GJW137" s="18"/>
      <c r="GJX137" s="18"/>
      <c r="GJY137" s="18"/>
      <c r="GJZ137" s="18"/>
      <c r="GKA137" s="18"/>
      <c r="GKB137" s="18"/>
      <c r="GKC137" s="18"/>
      <c r="GKD137" s="18"/>
      <c r="GKE137" s="18"/>
      <c r="GKF137" s="18"/>
      <c r="GKG137" s="18"/>
      <c r="GKH137" s="18"/>
      <c r="GKI137" s="18"/>
      <c r="GKJ137" s="18"/>
      <c r="GKK137" s="18"/>
      <c r="GKL137" s="18"/>
      <c r="GKM137" s="18"/>
      <c r="GKN137" s="18"/>
      <c r="GKO137" s="18"/>
      <c r="GKP137" s="18"/>
      <c r="GKQ137" s="18"/>
      <c r="GKR137" s="18"/>
      <c r="GKS137" s="18"/>
      <c r="GKT137" s="18"/>
      <c r="GKU137" s="18"/>
      <c r="GKV137" s="18"/>
      <c r="GKW137" s="18"/>
      <c r="GKX137" s="18"/>
      <c r="GKY137" s="18"/>
      <c r="GKZ137" s="18"/>
      <c r="GLA137" s="18"/>
      <c r="GLB137" s="18"/>
      <c r="GLC137" s="18"/>
      <c r="GLD137" s="18"/>
      <c r="GLE137" s="18"/>
      <c r="GLF137" s="18"/>
      <c r="GLG137" s="18"/>
      <c r="GLH137" s="18"/>
      <c r="GLI137" s="18"/>
      <c r="GLJ137" s="18"/>
      <c r="GLK137" s="18"/>
      <c r="GLL137" s="18"/>
      <c r="GLM137" s="18"/>
      <c r="GLN137" s="18"/>
      <c r="GLO137" s="18"/>
      <c r="GLP137" s="18"/>
      <c r="GLQ137" s="18"/>
      <c r="GLR137" s="18"/>
      <c r="GLS137" s="18"/>
      <c r="GLT137" s="18"/>
      <c r="GLU137" s="18"/>
      <c r="GLV137" s="18"/>
      <c r="GLW137" s="18"/>
      <c r="GLX137" s="18"/>
      <c r="GLY137" s="18"/>
      <c r="GLZ137" s="18"/>
      <c r="GMA137" s="18"/>
      <c r="GMB137" s="18"/>
      <c r="GMC137" s="18"/>
      <c r="GMD137" s="18"/>
      <c r="GME137" s="18"/>
      <c r="GMF137" s="18"/>
      <c r="GMG137" s="18"/>
      <c r="GMH137" s="18"/>
      <c r="GMI137" s="18"/>
      <c r="GMJ137" s="18"/>
      <c r="GMK137" s="18"/>
      <c r="GML137" s="18"/>
      <c r="GMM137" s="18"/>
      <c r="GMN137" s="18"/>
      <c r="GMO137" s="18"/>
      <c r="GMP137" s="18"/>
      <c r="GMQ137" s="18"/>
      <c r="GMR137" s="18"/>
      <c r="GMS137" s="18"/>
      <c r="GMT137" s="18"/>
      <c r="GMU137" s="18"/>
      <c r="GMV137" s="18"/>
      <c r="GMW137" s="18"/>
      <c r="GMX137" s="18"/>
      <c r="GMY137" s="18"/>
      <c r="GMZ137" s="18"/>
      <c r="GNA137" s="18"/>
      <c r="GNB137" s="18"/>
      <c r="GNC137" s="18"/>
      <c r="GND137" s="18"/>
      <c r="GNE137" s="18"/>
      <c r="GNF137" s="18"/>
      <c r="GNG137" s="18"/>
      <c r="GNH137" s="18"/>
      <c r="GNI137" s="18"/>
      <c r="GNJ137" s="18"/>
      <c r="GNK137" s="18"/>
      <c r="GNL137" s="18"/>
      <c r="GNM137" s="18"/>
      <c r="GNN137" s="18"/>
      <c r="GNO137" s="18"/>
      <c r="GNP137" s="18"/>
      <c r="GNQ137" s="18"/>
      <c r="GNR137" s="18"/>
      <c r="GNS137" s="18"/>
      <c r="GNT137" s="18"/>
      <c r="GNU137" s="18"/>
      <c r="GNV137" s="18"/>
      <c r="GNW137" s="18"/>
      <c r="GNX137" s="18"/>
      <c r="GNY137" s="18"/>
      <c r="GNZ137" s="18"/>
      <c r="GOA137" s="18"/>
      <c r="GOB137" s="18"/>
      <c r="GOC137" s="18"/>
      <c r="GOD137" s="18"/>
      <c r="GOE137" s="18"/>
      <c r="GOF137" s="18"/>
      <c r="GOG137" s="18"/>
      <c r="GOH137" s="18"/>
      <c r="GOI137" s="18"/>
      <c r="GOJ137" s="18"/>
      <c r="GOK137" s="18"/>
      <c r="GOL137" s="18"/>
      <c r="GOM137" s="18"/>
      <c r="GON137" s="18"/>
      <c r="GOO137" s="18"/>
      <c r="GOP137" s="18"/>
      <c r="GOQ137" s="18"/>
      <c r="GOR137" s="18"/>
      <c r="GOS137" s="18"/>
      <c r="GOT137" s="18"/>
      <c r="GOU137" s="18"/>
      <c r="GOV137" s="18"/>
      <c r="GOW137" s="18"/>
      <c r="GOX137" s="18"/>
      <c r="GOY137" s="18"/>
      <c r="GOZ137" s="18"/>
      <c r="GPA137" s="18"/>
      <c r="GPB137" s="18"/>
      <c r="GPC137" s="18"/>
      <c r="GPD137" s="18"/>
      <c r="GPE137" s="18"/>
      <c r="GPF137" s="18"/>
      <c r="GPG137" s="18"/>
      <c r="GPH137" s="18"/>
      <c r="GPI137" s="18"/>
      <c r="GPJ137" s="18"/>
      <c r="GPK137" s="18"/>
      <c r="GPL137" s="18"/>
      <c r="GPM137" s="18"/>
      <c r="GPN137" s="18"/>
      <c r="GPO137" s="18"/>
      <c r="GPP137" s="18"/>
      <c r="GPQ137" s="18"/>
      <c r="GPR137" s="18"/>
      <c r="GPS137" s="18"/>
      <c r="GPT137" s="18"/>
      <c r="GPU137" s="18"/>
      <c r="GPV137" s="18"/>
      <c r="GPW137" s="18"/>
      <c r="GPX137" s="18"/>
      <c r="GPY137" s="18"/>
      <c r="GPZ137" s="18"/>
      <c r="GQA137" s="18"/>
      <c r="GQB137" s="18"/>
      <c r="GQC137" s="18"/>
      <c r="GQD137" s="18"/>
      <c r="GQE137" s="18"/>
      <c r="GQF137" s="18"/>
      <c r="GQG137" s="18"/>
      <c r="GQH137" s="18"/>
      <c r="GQI137" s="18"/>
      <c r="GQJ137" s="18"/>
      <c r="GQK137" s="18"/>
      <c r="GQL137" s="18"/>
      <c r="GQM137" s="18"/>
      <c r="GQN137" s="18"/>
      <c r="GQO137" s="18"/>
      <c r="GQP137" s="18"/>
      <c r="GQQ137" s="18"/>
      <c r="GQR137" s="18"/>
      <c r="GQS137" s="18"/>
      <c r="GQT137" s="18"/>
      <c r="GQU137" s="18"/>
      <c r="GQV137" s="18"/>
      <c r="GQW137" s="18"/>
      <c r="GQX137" s="18"/>
      <c r="GQY137" s="18"/>
      <c r="GQZ137" s="18"/>
      <c r="GRA137" s="18"/>
      <c r="GRB137" s="18"/>
      <c r="GRC137" s="18"/>
      <c r="GRD137" s="18"/>
      <c r="GRE137" s="18"/>
      <c r="GRF137" s="18"/>
      <c r="GRG137" s="18"/>
      <c r="GRH137" s="18"/>
      <c r="GRI137" s="18"/>
      <c r="GRJ137" s="18"/>
      <c r="GRK137" s="18"/>
      <c r="GRL137" s="18"/>
      <c r="GRM137" s="18"/>
      <c r="GRN137" s="18"/>
      <c r="GRO137" s="18"/>
      <c r="GRP137" s="18"/>
      <c r="GRQ137" s="18"/>
      <c r="GRR137" s="18"/>
      <c r="GRS137" s="18"/>
      <c r="GRT137" s="18"/>
      <c r="GRU137" s="18"/>
      <c r="GRV137" s="18"/>
      <c r="GRW137" s="18"/>
      <c r="GRX137" s="18"/>
      <c r="GRY137" s="18"/>
      <c r="GRZ137" s="18"/>
      <c r="GSA137" s="18"/>
      <c r="GSB137" s="18"/>
      <c r="GSC137" s="18"/>
      <c r="GSD137" s="18"/>
      <c r="GSE137" s="18"/>
      <c r="GSF137" s="18"/>
      <c r="GSG137" s="18"/>
      <c r="GSH137" s="18"/>
      <c r="GSI137" s="18"/>
      <c r="GSJ137" s="18"/>
      <c r="GSK137" s="18"/>
      <c r="GSL137" s="18"/>
      <c r="GSM137" s="18"/>
      <c r="GSN137" s="18"/>
      <c r="GSO137" s="18"/>
      <c r="GSP137" s="18"/>
      <c r="GSQ137" s="18"/>
      <c r="GSR137" s="18"/>
      <c r="GSS137" s="18"/>
      <c r="GST137" s="18"/>
      <c r="GSU137" s="18"/>
      <c r="GSV137" s="18"/>
      <c r="GSW137" s="18"/>
      <c r="GSX137" s="18"/>
      <c r="GSY137" s="18"/>
      <c r="GSZ137" s="18"/>
      <c r="GTA137" s="18"/>
      <c r="GTB137" s="18"/>
      <c r="GTC137" s="18"/>
      <c r="GTD137" s="18"/>
      <c r="GTE137" s="18"/>
      <c r="GTF137" s="18"/>
      <c r="GTG137" s="18"/>
      <c r="GTH137" s="18"/>
      <c r="GTI137" s="18"/>
      <c r="GTJ137" s="18"/>
      <c r="GTK137" s="18"/>
      <c r="GTL137" s="18"/>
      <c r="GTM137" s="18"/>
      <c r="GTN137" s="18"/>
      <c r="GTO137" s="18"/>
      <c r="GTP137" s="18"/>
      <c r="GTQ137" s="18"/>
      <c r="GTR137" s="18"/>
      <c r="GTS137" s="18"/>
      <c r="GTT137" s="18"/>
      <c r="GTU137" s="18"/>
      <c r="GTV137" s="18"/>
      <c r="GTW137" s="18"/>
      <c r="GTX137" s="18"/>
      <c r="GTY137" s="18"/>
      <c r="GTZ137" s="18"/>
      <c r="GUA137" s="18"/>
      <c r="GUB137" s="18"/>
      <c r="GUC137" s="18"/>
      <c r="GUD137" s="18"/>
      <c r="GUE137" s="18"/>
      <c r="GUF137" s="18"/>
      <c r="GUG137" s="18"/>
      <c r="GUH137" s="18"/>
      <c r="GUI137" s="18"/>
      <c r="GUJ137" s="18"/>
      <c r="GUK137" s="18"/>
      <c r="GUL137" s="18"/>
      <c r="GUM137" s="18"/>
      <c r="GUN137" s="18"/>
      <c r="GUO137" s="18"/>
      <c r="GUP137" s="18"/>
      <c r="GUQ137" s="18"/>
      <c r="GUR137" s="18"/>
      <c r="GUS137" s="18"/>
      <c r="GUT137" s="18"/>
      <c r="GUU137" s="18"/>
      <c r="GUV137" s="18"/>
      <c r="GUW137" s="18"/>
      <c r="GUX137" s="18"/>
      <c r="GUY137" s="18"/>
      <c r="GUZ137" s="18"/>
      <c r="GVA137" s="18"/>
      <c r="GVB137" s="18"/>
      <c r="GVC137" s="18"/>
      <c r="GVD137" s="18"/>
      <c r="GVE137" s="18"/>
      <c r="GVF137" s="18"/>
      <c r="GVG137" s="18"/>
      <c r="GVH137" s="18"/>
      <c r="GVI137" s="18"/>
      <c r="GVJ137" s="18"/>
      <c r="GVK137" s="18"/>
      <c r="GVL137" s="18"/>
      <c r="GVM137" s="18"/>
      <c r="GVN137" s="18"/>
      <c r="GVO137" s="18"/>
      <c r="GVP137" s="18"/>
      <c r="GVQ137" s="18"/>
      <c r="GVR137" s="18"/>
      <c r="GVS137" s="18"/>
      <c r="GVT137" s="18"/>
      <c r="GVU137" s="18"/>
      <c r="GVV137" s="18"/>
      <c r="GVW137" s="18"/>
      <c r="GVX137" s="18"/>
      <c r="GVY137" s="18"/>
      <c r="GVZ137" s="18"/>
      <c r="GWA137" s="18"/>
      <c r="GWB137" s="18"/>
      <c r="GWC137" s="18"/>
      <c r="GWD137" s="18"/>
      <c r="GWE137" s="18"/>
      <c r="GWF137" s="18"/>
      <c r="GWG137" s="18"/>
      <c r="GWH137" s="18"/>
      <c r="GWI137" s="18"/>
      <c r="GWJ137" s="18"/>
      <c r="GWK137" s="18"/>
      <c r="GWL137" s="18"/>
      <c r="GWM137" s="18"/>
      <c r="GWN137" s="18"/>
      <c r="GWO137" s="18"/>
      <c r="GWP137" s="18"/>
      <c r="GWQ137" s="18"/>
      <c r="GWR137" s="18"/>
      <c r="GWS137" s="18"/>
      <c r="GWT137" s="18"/>
      <c r="GWU137" s="18"/>
      <c r="GWV137" s="18"/>
      <c r="GWW137" s="18"/>
      <c r="GWX137" s="18"/>
      <c r="GWY137" s="18"/>
      <c r="GWZ137" s="18"/>
      <c r="GXA137" s="18"/>
      <c r="GXB137" s="18"/>
      <c r="GXC137" s="18"/>
      <c r="GXD137" s="18"/>
      <c r="GXE137" s="18"/>
      <c r="GXF137" s="18"/>
      <c r="GXG137" s="18"/>
      <c r="GXH137" s="18"/>
      <c r="GXI137" s="18"/>
      <c r="GXJ137" s="18"/>
      <c r="GXK137" s="18"/>
      <c r="GXL137" s="18"/>
      <c r="GXM137" s="18"/>
      <c r="GXN137" s="18"/>
      <c r="GXO137" s="18"/>
      <c r="GXP137" s="18"/>
      <c r="GXQ137" s="18"/>
      <c r="GXR137" s="18"/>
      <c r="GXS137" s="18"/>
      <c r="GXT137" s="18"/>
      <c r="GXU137" s="18"/>
      <c r="GXV137" s="18"/>
      <c r="GXW137" s="18"/>
      <c r="GXX137" s="18"/>
      <c r="GXY137" s="18"/>
      <c r="GXZ137" s="18"/>
      <c r="GYA137" s="18"/>
      <c r="GYB137" s="18"/>
      <c r="GYC137" s="18"/>
      <c r="GYD137" s="18"/>
      <c r="GYE137" s="18"/>
      <c r="GYF137" s="18"/>
      <c r="GYG137" s="18"/>
      <c r="GYH137" s="18"/>
      <c r="GYI137" s="18"/>
      <c r="GYJ137" s="18"/>
      <c r="GYK137" s="18"/>
      <c r="GYL137" s="18"/>
      <c r="GYM137" s="18"/>
      <c r="GYN137" s="18"/>
      <c r="GYO137" s="18"/>
      <c r="GYP137" s="18"/>
      <c r="GYQ137" s="18"/>
      <c r="GYR137" s="18"/>
      <c r="GYS137" s="18"/>
      <c r="GYT137" s="18"/>
      <c r="GYU137" s="18"/>
      <c r="GYV137" s="18"/>
      <c r="GYW137" s="18"/>
      <c r="GYX137" s="18"/>
      <c r="GYY137" s="18"/>
      <c r="GYZ137" s="18"/>
      <c r="GZA137" s="18"/>
      <c r="GZB137" s="18"/>
      <c r="GZC137" s="18"/>
      <c r="GZD137" s="18"/>
      <c r="GZE137" s="18"/>
      <c r="GZF137" s="18"/>
      <c r="GZG137" s="18"/>
      <c r="GZH137" s="18"/>
      <c r="GZI137" s="18"/>
      <c r="GZJ137" s="18"/>
      <c r="GZK137" s="18"/>
      <c r="GZL137" s="18"/>
      <c r="GZM137" s="18"/>
      <c r="GZN137" s="18"/>
      <c r="GZO137" s="18"/>
      <c r="GZP137" s="18"/>
      <c r="GZQ137" s="18"/>
      <c r="GZR137" s="18"/>
      <c r="GZS137" s="18"/>
      <c r="GZT137" s="18"/>
      <c r="GZU137" s="18"/>
      <c r="GZV137" s="18"/>
      <c r="GZW137" s="18"/>
      <c r="GZX137" s="18"/>
      <c r="GZY137" s="18"/>
      <c r="GZZ137" s="18"/>
      <c r="HAA137" s="18"/>
      <c r="HAB137" s="18"/>
      <c r="HAC137" s="18"/>
      <c r="HAD137" s="18"/>
      <c r="HAE137" s="18"/>
      <c r="HAF137" s="18"/>
      <c r="HAG137" s="18"/>
      <c r="HAH137" s="18"/>
      <c r="HAI137" s="18"/>
      <c r="HAJ137" s="18"/>
      <c r="HAK137" s="18"/>
      <c r="HAL137" s="18"/>
      <c r="HAM137" s="18"/>
      <c r="HAN137" s="18"/>
      <c r="HAO137" s="18"/>
      <c r="HAP137" s="18"/>
      <c r="HAQ137" s="18"/>
      <c r="HAR137" s="18"/>
      <c r="HAS137" s="18"/>
      <c r="HAT137" s="18"/>
      <c r="HAU137" s="18"/>
      <c r="HAV137" s="18"/>
      <c r="HAW137" s="18"/>
      <c r="HAX137" s="18"/>
      <c r="HAY137" s="18"/>
      <c r="HAZ137" s="18"/>
      <c r="HBA137" s="18"/>
      <c r="HBB137" s="18"/>
      <c r="HBC137" s="18"/>
      <c r="HBD137" s="18"/>
      <c r="HBE137" s="18"/>
      <c r="HBF137" s="18"/>
      <c r="HBG137" s="18"/>
      <c r="HBH137" s="18"/>
      <c r="HBI137" s="18"/>
      <c r="HBJ137" s="18"/>
      <c r="HBK137" s="18"/>
      <c r="HBL137" s="18"/>
      <c r="HBM137" s="18"/>
      <c r="HBN137" s="18"/>
      <c r="HBO137" s="18"/>
      <c r="HBP137" s="18"/>
      <c r="HBQ137" s="18"/>
      <c r="HBR137" s="18"/>
      <c r="HBS137" s="18"/>
      <c r="HBT137" s="18"/>
      <c r="HBU137" s="18"/>
      <c r="HBV137" s="18"/>
      <c r="HBW137" s="18"/>
      <c r="HBX137" s="18"/>
      <c r="HBY137" s="18"/>
      <c r="HBZ137" s="18"/>
      <c r="HCA137" s="18"/>
      <c r="HCB137" s="18"/>
      <c r="HCC137" s="18"/>
      <c r="HCD137" s="18"/>
      <c r="HCE137" s="18"/>
      <c r="HCF137" s="18"/>
      <c r="HCG137" s="18"/>
      <c r="HCH137" s="18"/>
      <c r="HCI137" s="18"/>
      <c r="HCJ137" s="18"/>
      <c r="HCK137" s="18"/>
      <c r="HCL137" s="18"/>
      <c r="HCM137" s="18"/>
      <c r="HCN137" s="18"/>
      <c r="HCO137" s="18"/>
      <c r="HCP137" s="18"/>
      <c r="HCQ137" s="18"/>
      <c r="HCR137" s="18"/>
      <c r="HCS137" s="18"/>
      <c r="HCT137" s="18"/>
      <c r="HCU137" s="18"/>
      <c r="HCV137" s="18"/>
      <c r="HCW137" s="18"/>
      <c r="HCX137" s="18"/>
      <c r="HCY137" s="18"/>
      <c r="HCZ137" s="18"/>
      <c r="HDA137" s="18"/>
      <c r="HDB137" s="18"/>
      <c r="HDC137" s="18"/>
      <c r="HDD137" s="18"/>
      <c r="HDE137" s="18"/>
      <c r="HDF137" s="18"/>
      <c r="HDG137" s="18"/>
      <c r="HDH137" s="18"/>
      <c r="HDI137" s="18"/>
      <c r="HDJ137" s="18"/>
      <c r="HDK137" s="18"/>
      <c r="HDL137" s="18"/>
      <c r="HDM137" s="18"/>
      <c r="HDN137" s="18"/>
      <c r="HDO137" s="18"/>
      <c r="HDP137" s="18"/>
      <c r="HDQ137" s="18"/>
      <c r="HDR137" s="18"/>
      <c r="HDS137" s="18"/>
      <c r="HDT137" s="18"/>
      <c r="HDU137" s="18"/>
      <c r="HDV137" s="18"/>
      <c r="HDW137" s="18"/>
      <c r="HDX137" s="18"/>
      <c r="HDY137" s="18"/>
      <c r="HDZ137" s="18"/>
      <c r="HEA137" s="18"/>
      <c r="HEB137" s="18"/>
      <c r="HEC137" s="18"/>
      <c r="HED137" s="18"/>
      <c r="HEE137" s="18"/>
      <c r="HEF137" s="18"/>
      <c r="HEG137" s="18"/>
      <c r="HEH137" s="18"/>
      <c r="HEI137" s="18"/>
      <c r="HEJ137" s="18"/>
      <c r="HEK137" s="18"/>
      <c r="HEL137" s="18"/>
      <c r="HEM137" s="18"/>
      <c r="HEN137" s="18"/>
      <c r="HEO137" s="18"/>
      <c r="HEP137" s="18"/>
      <c r="HEQ137" s="18"/>
      <c r="HER137" s="18"/>
      <c r="HES137" s="18"/>
      <c r="HET137" s="18"/>
      <c r="HEU137" s="18"/>
      <c r="HEV137" s="18"/>
      <c r="HEW137" s="18"/>
      <c r="HEX137" s="18"/>
      <c r="HEY137" s="18"/>
      <c r="HEZ137" s="18"/>
      <c r="HFA137" s="18"/>
      <c r="HFB137" s="18"/>
      <c r="HFC137" s="18"/>
      <c r="HFD137" s="18"/>
      <c r="HFE137" s="18"/>
      <c r="HFF137" s="18"/>
      <c r="HFG137" s="18"/>
      <c r="HFH137" s="18"/>
      <c r="HFI137" s="18"/>
      <c r="HFJ137" s="18"/>
      <c r="HFK137" s="18"/>
      <c r="HFL137" s="18"/>
      <c r="HFM137" s="18"/>
      <c r="HFN137" s="18"/>
      <c r="HFO137" s="18"/>
      <c r="HFP137" s="18"/>
      <c r="HFQ137" s="18"/>
      <c r="HFR137" s="18"/>
      <c r="HFS137" s="18"/>
      <c r="HFT137" s="18"/>
      <c r="HFU137" s="18"/>
      <c r="HFV137" s="18"/>
      <c r="HFW137" s="18"/>
      <c r="HFX137" s="18"/>
      <c r="HFY137" s="18"/>
      <c r="HFZ137" s="18"/>
      <c r="HGA137" s="18"/>
      <c r="HGB137" s="18"/>
      <c r="HGC137" s="18"/>
      <c r="HGD137" s="18"/>
      <c r="HGE137" s="18"/>
      <c r="HGF137" s="18"/>
      <c r="HGG137" s="18"/>
      <c r="HGH137" s="18"/>
      <c r="HGI137" s="18"/>
      <c r="HGJ137" s="18"/>
      <c r="HGK137" s="18"/>
      <c r="HGL137" s="18"/>
      <c r="HGM137" s="18"/>
      <c r="HGN137" s="18"/>
      <c r="HGO137" s="18"/>
      <c r="HGP137" s="18"/>
      <c r="HGQ137" s="18"/>
      <c r="HGR137" s="18"/>
      <c r="HGS137" s="18"/>
      <c r="HGT137" s="18"/>
      <c r="HGU137" s="18"/>
      <c r="HGV137" s="18"/>
      <c r="HGW137" s="18"/>
      <c r="HGX137" s="18"/>
      <c r="HGY137" s="18"/>
      <c r="HGZ137" s="18"/>
      <c r="HHA137" s="18"/>
      <c r="HHB137" s="18"/>
      <c r="HHC137" s="18"/>
      <c r="HHD137" s="18"/>
      <c r="HHE137" s="18"/>
      <c r="HHF137" s="18"/>
      <c r="HHG137" s="18"/>
      <c r="HHH137" s="18"/>
      <c r="HHI137" s="18"/>
      <c r="HHJ137" s="18"/>
      <c r="HHK137" s="18"/>
      <c r="HHL137" s="18"/>
      <c r="HHM137" s="18"/>
      <c r="HHN137" s="18"/>
      <c r="HHO137" s="18"/>
      <c r="HHP137" s="18"/>
      <c r="HHQ137" s="18"/>
      <c r="HHR137" s="18"/>
      <c r="HHS137" s="18"/>
      <c r="HHT137" s="18"/>
      <c r="HHU137" s="18"/>
      <c r="HHV137" s="18"/>
      <c r="HHW137" s="18"/>
      <c r="HHX137" s="18"/>
      <c r="HHY137" s="18"/>
      <c r="HHZ137" s="18"/>
      <c r="HIA137" s="18"/>
      <c r="HIB137" s="18"/>
      <c r="HIC137" s="18"/>
      <c r="HID137" s="18"/>
      <c r="HIE137" s="18"/>
      <c r="HIF137" s="18"/>
      <c r="HIG137" s="18"/>
      <c r="HIH137" s="18"/>
      <c r="HII137" s="18"/>
      <c r="HIJ137" s="18"/>
      <c r="HIK137" s="18"/>
      <c r="HIL137" s="18"/>
      <c r="HIM137" s="18"/>
      <c r="HIN137" s="18"/>
      <c r="HIO137" s="18"/>
      <c r="HIP137" s="18"/>
      <c r="HIQ137" s="18"/>
      <c r="HIR137" s="18"/>
      <c r="HIS137" s="18"/>
      <c r="HIT137" s="18"/>
      <c r="HIU137" s="18"/>
      <c r="HIV137" s="18"/>
      <c r="HIW137" s="18"/>
      <c r="HIX137" s="18"/>
      <c r="HIY137" s="18"/>
      <c r="HIZ137" s="18"/>
      <c r="HJA137" s="18"/>
      <c r="HJB137" s="18"/>
      <c r="HJC137" s="18"/>
      <c r="HJD137" s="18"/>
      <c r="HJE137" s="18"/>
      <c r="HJF137" s="18"/>
      <c r="HJG137" s="18"/>
      <c r="HJH137" s="18"/>
      <c r="HJI137" s="18"/>
      <c r="HJJ137" s="18"/>
      <c r="HJK137" s="18"/>
      <c r="HJL137" s="18"/>
      <c r="HJM137" s="18"/>
      <c r="HJN137" s="18"/>
      <c r="HJO137" s="18"/>
      <c r="HJP137" s="18"/>
      <c r="HJQ137" s="18"/>
      <c r="HJR137" s="18"/>
      <c r="HJS137" s="18"/>
      <c r="HJT137" s="18"/>
      <c r="HJU137" s="18"/>
      <c r="HJV137" s="18"/>
      <c r="HJW137" s="18"/>
      <c r="HJX137" s="18"/>
      <c r="HJY137" s="18"/>
      <c r="HJZ137" s="18"/>
      <c r="HKA137" s="18"/>
      <c r="HKB137" s="18"/>
      <c r="HKC137" s="18"/>
      <c r="HKD137" s="18"/>
      <c r="HKE137" s="18"/>
      <c r="HKF137" s="18"/>
      <c r="HKG137" s="18"/>
      <c r="HKH137" s="18"/>
      <c r="HKI137" s="18"/>
      <c r="HKJ137" s="18"/>
      <c r="HKK137" s="18"/>
      <c r="HKL137" s="18"/>
      <c r="HKM137" s="18"/>
      <c r="HKN137" s="18"/>
      <c r="HKO137" s="18"/>
      <c r="HKP137" s="18"/>
      <c r="HKQ137" s="18"/>
      <c r="HKR137" s="18"/>
      <c r="HKS137" s="18"/>
      <c r="HKT137" s="18"/>
      <c r="HKU137" s="18"/>
      <c r="HKV137" s="18"/>
      <c r="HKW137" s="18"/>
      <c r="HKX137" s="18"/>
      <c r="HKY137" s="18"/>
      <c r="HKZ137" s="18"/>
      <c r="HLA137" s="18"/>
      <c r="HLB137" s="18"/>
      <c r="HLC137" s="18"/>
      <c r="HLD137" s="18"/>
      <c r="HLE137" s="18"/>
      <c r="HLF137" s="18"/>
      <c r="HLG137" s="18"/>
      <c r="HLH137" s="18"/>
      <c r="HLI137" s="18"/>
      <c r="HLJ137" s="18"/>
      <c r="HLK137" s="18"/>
      <c r="HLL137" s="18"/>
      <c r="HLM137" s="18"/>
      <c r="HLN137" s="18"/>
      <c r="HLO137" s="18"/>
      <c r="HLP137" s="18"/>
      <c r="HLQ137" s="18"/>
      <c r="HLR137" s="18"/>
      <c r="HLS137" s="18"/>
      <c r="HLT137" s="18"/>
      <c r="HLU137" s="18"/>
      <c r="HLV137" s="18"/>
      <c r="HLW137" s="18"/>
      <c r="HLX137" s="18"/>
      <c r="HLY137" s="18"/>
      <c r="HLZ137" s="18"/>
      <c r="HMA137" s="18"/>
      <c r="HMB137" s="18"/>
      <c r="HMC137" s="18"/>
      <c r="HMD137" s="18"/>
      <c r="HME137" s="18"/>
      <c r="HMF137" s="18"/>
      <c r="HMG137" s="18"/>
      <c r="HMH137" s="18"/>
      <c r="HMI137" s="18"/>
      <c r="HMJ137" s="18"/>
      <c r="HMK137" s="18"/>
      <c r="HML137" s="18"/>
      <c r="HMM137" s="18"/>
      <c r="HMN137" s="18"/>
      <c r="HMO137" s="18"/>
      <c r="HMP137" s="18"/>
      <c r="HMQ137" s="18"/>
      <c r="HMR137" s="18"/>
      <c r="HMS137" s="18"/>
      <c r="HMT137" s="18"/>
      <c r="HMU137" s="18"/>
      <c r="HMV137" s="18"/>
      <c r="HMW137" s="18"/>
      <c r="HMX137" s="18"/>
      <c r="HMY137" s="18"/>
      <c r="HMZ137" s="18"/>
      <c r="HNA137" s="18"/>
      <c r="HNB137" s="18"/>
      <c r="HNC137" s="18"/>
      <c r="HND137" s="18"/>
      <c r="HNE137" s="18"/>
      <c r="HNF137" s="18"/>
      <c r="HNG137" s="18"/>
      <c r="HNH137" s="18"/>
      <c r="HNI137" s="18"/>
      <c r="HNJ137" s="18"/>
      <c r="HNK137" s="18"/>
      <c r="HNL137" s="18"/>
      <c r="HNM137" s="18"/>
      <c r="HNN137" s="18"/>
      <c r="HNO137" s="18"/>
      <c r="HNP137" s="18"/>
      <c r="HNQ137" s="18"/>
      <c r="HNR137" s="18"/>
      <c r="HNS137" s="18"/>
      <c r="HNT137" s="18"/>
      <c r="HNU137" s="18"/>
      <c r="HNV137" s="18"/>
      <c r="HNW137" s="18"/>
      <c r="HNX137" s="18"/>
      <c r="HNY137" s="18"/>
      <c r="HNZ137" s="18"/>
      <c r="HOA137" s="18"/>
      <c r="HOB137" s="18"/>
      <c r="HOC137" s="18"/>
      <c r="HOD137" s="18"/>
      <c r="HOE137" s="18"/>
      <c r="HOF137" s="18"/>
      <c r="HOG137" s="18"/>
      <c r="HOH137" s="18"/>
      <c r="HOI137" s="18"/>
      <c r="HOJ137" s="18"/>
      <c r="HOK137" s="18"/>
      <c r="HOL137" s="18"/>
      <c r="HOM137" s="18"/>
      <c r="HON137" s="18"/>
      <c r="HOO137" s="18"/>
      <c r="HOP137" s="18"/>
      <c r="HOQ137" s="18"/>
      <c r="HOR137" s="18"/>
      <c r="HOS137" s="18"/>
      <c r="HOT137" s="18"/>
      <c r="HOU137" s="18"/>
      <c r="HOV137" s="18"/>
      <c r="HOW137" s="18"/>
      <c r="HOX137" s="18"/>
      <c r="HOY137" s="18"/>
      <c r="HOZ137" s="18"/>
      <c r="HPA137" s="18"/>
      <c r="HPB137" s="18"/>
      <c r="HPC137" s="18"/>
      <c r="HPD137" s="18"/>
      <c r="HPE137" s="18"/>
      <c r="HPF137" s="18"/>
      <c r="HPG137" s="18"/>
      <c r="HPH137" s="18"/>
      <c r="HPI137" s="18"/>
      <c r="HPJ137" s="18"/>
      <c r="HPK137" s="18"/>
      <c r="HPL137" s="18"/>
      <c r="HPM137" s="18"/>
      <c r="HPN137" s="18"/>
      <c r="HPO137" s="18"/>
      <c r="HPP137" s="18"/>
      <c r="HPQ137" s="18"/>
      <c r="HPR137" s="18"/>
      <c r="HPS137" s="18"/>
      <c r="HPT137" s="18"/>
      <c r="HPU137" s="18"/>
      <c r="HPV137" s="18"/>
      <c r="HPW137" s="18"/>
      <c r="HPX137" s="18"/>
      <c r="HPY137" s="18"/>
      <c r="HPZ137" s="18"/>
      <c r="HQA137" s="18"/>
      <c r="HQB137" s="18"/>
      <c r="HQC137" s="18"/>
      <c r="HQD137" s="18"/>
      <c r="HQE137" s="18"/>
      <c r="HQF137" s="18"/>
      <c r="HQG137" s="18"/>
      <c r="HQH137" s="18"/>
      <c r="HQI137" s="18"/>
      <c r="HQJ137" s="18"/>
      <c r="HQK137" s="18"/>
      <c r="HQL137" s="18"/>
      <c r="HQM137" s="18"/>
      <c r="HQN137" s="18"/>
      <c r="HQO137" s="18"/>
      <c r="HQP137" s="18"/>
      <c r="HQQ137" s="18"/>
      <c r="HQR137" s="18"/>
      <c r="HQS137" s="18"/>
      <c r="HQT137" s="18"/>
      <c r="HQU137" s="18"/>
      <c r="HQV137" s="18"/>
      <c r="HQW137" s="18"/>
      <c r="HQX137" s="18"/>
      <c r="HQY137" s="18"/>
      <c r="HQZ137" s="18"/>
      <c r="HRA137" s="18"/>
      <c r="HRB137" s="18"/>
      <c r="HRC137" s="18"/>
      <c r="HRD137" s="18"/>
      <c r="HRE137" s="18"/>
      <c r="HRF137" s="18"/>
      <c r="HRG137" s="18"/>
      <c r="HRH137" s="18"/>
      <c r="HRI137" s="18"/>
      <c r="HRJ137" s="18"/>
      <c r="HRK137" s="18"/>
      <c r="HRL137" s="18"/>
      <c r="HRM137" s="18"/>
      <c r="HRN137" s="18"/>
      <c r="HRO137" s="18"/>
      <c r="HRP137" s="18"/>
      <c r="HRQ137" s="18"/>
      <c r="HRR137" s="18"/>
      <c r="HRS137" s="18"/>
      <c r="HRT137" s="18"/>
      <c r="HRU137" s="18"/>
      <c r="HRV137" s="18"/>
      <c r="HRW137" s="18"/>
      <c r="HRX137" s="18"/>
      <c r="HRY137" s="18"/>
      <c r="HRZ137" s="18"/>
      <c r="HSA137" s="18"/>
      <c r="HSB137" s="18"/>
      <c r="HSC137" s="18"/>
      <c r="HSD137" s="18"/>
      <c r="HSE137" s="18"/>
      <c r="HSF137" s="18"/>
      <c r="HSG137" s="18"/>
      <c r="HSH137" s="18"/>
      <c r="HSI137" s="18"/>
      <c r="HSJ137" s="18"/>
      <c r="HSK137" s="18"/>
      <c r="HSL137" s="18"/>
      <c r="HSM137" s="18"/>
      <c r="HSN137" s="18"/>
      <c r="HSO137" s="18"/>
      <c r="HSP137" s="18"/>
      <c r="HSQ137" s="18"/>
      <c r="HSR137" s="18"/>
      <c r="HSS137" s="18"/>
      <c r="HST137" s="18"/>
      <c r="HSU137" s="18"/>
      <c r="HSV137" s="18"/>
      <c r="HSW137" s="18"/>
      <c r="HSX137" s="18"/>
      <c r="HSY137" s="18"/>
      <c r="HSZ137" s="18"/>
      <c r="HTA137" s="18"/>
      <c r="HTB137" s="18"/>
      <c r="HTC137" s="18"/>
      <c r="HTD137" s="18"/>
      <c r="HTE137" s="18"/>
      <c r="HTF137" s="18"/>
      <c r="HTG137" s="18"/>
      <c r="HTH137" s="18"/>
      <c r="HTI137" s="18"/>
      <c r="HTJ137" s="18"/>
      <c r="HTK137" s="18"/>
      <c r="HTL137" s="18"/>
      <c r="HTM137" s="18"/>
      <c r="HTN137" s="18"/>
      <c r="HTO137" s="18"/>
      <c r="HTP137" s="18"/>
      <c r="HTQ137" s="18"/>
      <c r="HTR137" s="18"/>
      <c r="HTS137" s="18"/>
      <c r="HTT137" s="18"/>
      <c r="HTU137" s="18"/>
      <c r="HTV137" s="18"/>
      <c r="HTW137" s="18"/>
      <c r="HTX137" s="18"/>
      <c r="HTY137" s="18"/>
      <c r="HTZ137" s="18"/>
      <c r="HUA137" s="18"/>
      <c r="HUB137" s="18"/>
      <c r="HUC137" s="18"/>
      <c r="HUD137" s="18"/>
      <c r="HUE137" s="18"/>
      <c r="HUF137" s="18"/>
      <c r="HUG137" s="18"/>
      <c r="HUH137" s="18"/>
      <c r="HUI137" s="18"/>
      <c r="HUJ137" s="18"/>
      <c r="HUK137" s="18"/>
      <c r="HUL137" s="18"/>
      <c r="HUM137" s="18"/>
      <c r="HUN137" s="18"/>
      <c r="HUO137" s="18"/>
      <c r="HUP137" s="18"/>
      <c r="HUQ137" s="18"/>
      <c r="HUR137" s="18"/>
      <c r="HUS137" s="18"/>
      <c r="HUT137" s="18"/>
      <c r="HUU137" s="18"/>
      <c r="HUV137" s="18"/>
      <c r="HUW137" s="18"/>
      <c r="HUX137" s="18"/>
      <c r="HUY137" s="18"/>
      <c r="HUZ137" s="18"/>
      <c r="HVA137" s="18"/>
      <c r="HVB137" s="18"/>
      <c r="HVC137" s="18"/>
      <c r="HVD137" s="18"/>
      <c r="HVE137" s="18"/>
      <c r="HVF137" s="18"/>
      <c r="HVG137" s="18"/>
      <c r="HVH137" s="18"/>
      <c r="HVI137" s="18"/>
      <c r="HVJ137" s="18"/>
      <c r="HVK137" s="18"/>
      <c r="HVL137" s="18"/>
      <c r="HVM137" s="18"/>
      <c r="HVN137" s="18"/>
      <c r="HVO137" s="18"/>
      <c r="HVP137" s="18"/>
      <c r="HVQ137" s="18"/>
      <c r="HVR137" s="18"/>
      <c r="HVS137" s="18"/>
      <c r="HVT137" s="18"/>
      <c r="HVU137" s="18"/>
      <c r="HVV137" s="18"/>
      <c r="HVW137" s="18"/>
      <c r="HVX137" s="18"/>
      <c r="HVY137" s="18"/>
      <c r="HVZ137" s="18"/>
      <c r="HWA137" s="18"/>
      <c r="HWB137" s="18"/>
      <c r="HWC137" s="18"/>
      <c r="HWD137" s="18"/>
      <c r="HWE137" s="18"/>
      <c r="HWF137" s="18"/>
      <c r="HWG137" s="18"/>
      <c r="HWH137" s="18"/>
      <c r="HWI137" s="18"/>
      <c r="HWJ137" s="18"/>
      <c r="HWK137" s="18"/>
      <c r="HWL137" s="18"/>
      <c r="HWM137" s="18"/>
      <c r="HWN137" s="18"/>
      <c r="HWO137" s="18"/>
      <c r="HWP137" s="18"/>
      <c r="HWQ137" s="18"/>
      <c r="HWR137" s="18"/>
      <c r="HWS137" s="18"/>
      <c r="HWT137" s="18"/>
      <c r="HWU137" s="18"/>
      <c r="HWV137" s="18"/>
      <c r="HWW137" s="18"/>
      <c r="HWX137" s="18"/>
      <c r="HWY137" s="18"/>
      <c r="HWZ137" s="18"/>
      <c r="HXA137" s="18"/>
      <c r="HXB137" s="18"/>
      <c r="HXC137" s="18"/>
      <c r="HXD137" s="18"/>
      <c r="HXE137" s="18"/>
      <c r="HXF137" s="18"/>
      <c r="HXG137" s="18"/>
      <c r="HXH137" s="18"/>
      <c r="HXI137" s="18"/>
      <c r="HXJ137" s="18"/>
      <c r="HXK137" s="18"/>
      <c r="HXL137" s="18"/>
      <c r="HXM137" s="18"/>
      <c r="HXN137" s="18"/>
      <c r="HXO137" s="18"/>
      <c r="HXP137" s="18"/>
      <c r="HXQ137" s="18"/>
      <c r="HXR137" s="18"/>
      <c r="HXS137" s="18"/>
      <c r="HXT137" s="18"/>
      <c r="HXU137" s="18"/>
      <c r="HXV137" s="18"/>
      <c r="HXW137" s="18"/>
      <c r="HXX137" s="18"/>
      <c r="HXY137" s="18"/>
      <c r="HXZ137" s="18"/>
      <c r="HYA137" s="18"/>
      <c r="HYB137" s="18"/>
      <c r="HYC137" s="18"/>
      <c r="HYD137" s="18"/>
      <c r="HYE137" s="18"/>
      <c r="HYF137" s="18"/>
      <c r="HYG137" s="18"/>
      <c r="HYH137" s="18"/>
      <c r="HYI137" s="18"/>
      <c r="HYJ137" s="18"/>
      <c r="HYK137" s="18"/>
      <c r="HYL137" s="18"/>
      <c r="HYM137" s="18"/>
      <c r="HYN137" s="18"/>
      <c r="HYO137" s="18"/>
      <c r="HYP137" s="18"/>
      <c r="HYQ137" s="18"/>
      <c r="HYR137" s="18"/>
      <c r="HYS137" s="18"/>
      <c r="HYT137" s="18"/>
      <c r="HYU137" s="18"/>
      <c r="HYV137" s="18"/>
      <c r="HYW137" s="18"/>
      <c r="HYX137" s="18"/>
      <c r="HYY137" s="18"/>
      <c r="HYZ137" s="18"/>
      <c r="HZA137" s="18"/>
      <c r="HZB137" s="18"/>
      <c r="HZC137" s="18"/>
      <c r="HZD137" s="18"/>
      <c r="HZE137" s="18"/>
      <c r="HZF137" s="18"/>
      <c r="HZG137" s="18"/>
      <c r="HZH137" s="18"/>
      <c r="HZI137" s="18"/>
      <c r="HZJ137" s="18"/>
      <c r="HZK137" s="18"/>
      <c r="HZL137" s="18"/>
      <c r="HZM137" s="18"/>
      <c r="HZN137" s="18"/>
      <c r="HZO137" s="18"/>
      <c r="HZP137" s="18"/>
      <c r="HZQ137" s="18"/>
      <c r="HZR137" s="18"/>
      <c r="HZS137" s="18"/>
      <c r="HZT137" s="18"/>
      <c r="HZU137" s="18"/>
      <c r="HZV137" s="18"/>
      <c r="HZW137" s="18"/>
      <c r="HZX137" s="18"/>
      <c r="HZY137" s="18"/>
      <c r="HZZ137" s="18"/>
      <c r="IAA137" s="18"/>
      <c r="IAB137" s="18"/>
      <c r="IAC137" s="18"/>
      <c r="IAD137" s="18"/>
      <c r="IAE137" s="18"/>
      <c r="IAF137" s="18"/>
      <c r="IAG137" s="18"/>
      <c r="IAH137" s="18"/>
      <c r="IAI137" s="18"/>
      <c r="IAJ137" s="18"/>
      <c r="IAK137" s="18"/>
      <c r="IAL137" s="18"/>
      <c r="IAM137" s="18"/>
      <c r="IAN137" s="18"/>
      <c r="IAO137" s="18"/>
      <c r="IAP137" s="18"/>
      <c r="IAQ137" s="18"/>
      <c r="IAR137" s="18"/>
      <c r="IAS137" s="18"/>
      <c r="IAT137" s="18"/>
      <c r="IAU137" s="18"/>
      <c r="IAV137" s="18"/>
      <c r="IAW137" s="18"/>
      <c r="IAX137" s="18"/>
      <c r="IAY137" s="18"/>
      <c r="IAZ137" s="18"/>
      <c r="IBA137" s="18"/>
      <c r="IBB137" s="18"/>
      <c r="IBC137" s="18"/>
      <c r="IBD137" s="18"/>
      <c r="IBE137" s="18"/>
      <c r="IBF137" s="18"/>
      <c r="IBG137" s="18"/>
      <c r="IBH137" s="18"/>
      <c r="IBI137" s="18"/>
      <c r="IBJ137" s="18"/>
      <c r="IBK137" s="18"/>
      <c r="IBL137" s="18"/>
      <c r="IBM137" s="18"/>
      <c r="IBN137" s="18"/>
      <c r="IBO137" s="18"/>
      <c r="IBP137" s="18"/>
      <c r="IBQ137" s="18"/>
      <c r="IBR137" s="18"/>
      <c r="IBS137" s="18"/>
      <c r="IBT137" s="18"/>
      <c r="IBU137" s="18"/>
      <c r="IBV137" s="18"/>
      <c r="IBW137" s="18"/>
      <c r="IBX137" s="18"/>
      <c r="IBY137" s="18"/>
      <c r="IBZ137" s="18"/>
      <c r="ICA137" s="18"/>
      <c r="ICB137" s="18"/>
      <c r="ICC137" s="18"/>
      <c r="ICD137" s="18"/>
      <c r="ICE137" s="18"/>
      <c r="ICF137" s="18"/>
      <c r="ICG137" s="18"/>
      <c r="ICH137" s="18"/>
      <c r="ICI137" s="18"/>
      <c r="ICJ137" s="18"/>
      <c r="ICK137" s="18"/>
      <c r="ICL137" s="18"/>
      <c r="ICM137" s="18"/>
      <c r="ICN137" s="18"/>
      <c r="ICO137" s="18"/>
      <c r="ICP137" s="18"/>
      <c r="ICQ137" s="18"/>
      <c r="ICR137" s="18"/>
      <c r="ICS137" s="18"/>
      <c r="ICT137" s="18"/>
      <c r="ICU137" s="18"/>
      <c r="ICV137" s="18"/>
      <c r="ICW137" s="18"/>
      <c r="ICX137" s="18"/>
      <c r="ICY137" s="18"/>
      <c r="ICZ137" s="18"/>
      <c r="IDA137" s="18"/>
      <c r="IDB137" s="18"/>
      <c r="IDC137" s="18"/>
      <c r="IDD137" s="18"/>
      <c r="IDE137" s="18"/>
      <c r="IDF137" s="18"/>
      <c r="IDG137" s="18"/>
      <c r="IDH137" s="18"/>
      <c r="IDI137" s="18"/>
      <c r="IDJ137" s="18"/>
      <c r="IDK137" s="18"/>
      <c r="IDL137" s="18"/>
      <c r="IDM137" s="18"/>
      <c r="IDN137" s="18"/>
      <c r="IDO137" s="18"/>
      <c r="IDP137" s="18"/>
      <c r="IDQ137" s="18"/>
      <c r="IDR137" s="18"/>
      <c r="IDS137" s="18"/>
      <c r="IDT137" s="18"/>
      <c r="IDU137" s="18"/>
      <c r="IDV137" s="18"/>
      <c r="IDW137" s="18"/>
      <c r="IDX137" s="18"/>
      <c r="IDY137" s="18"/>
      <c r="IDZ137" s="18"/>
      <c r="IEA137" s="18"/>
      <c r="IEB137" s="18"/>
      <c r="IEC137" s="18"/>
      <c r="IED137" s="18"/>
      <c r="IEE137" s="18"/>
      <c r="IEF137" s="18"/>
      <c r="IEG137" s="18"/>
      <c r="IEH137" s="18"/>
      <c r="IEI137" s="18"/>
      <c r="IEJ137" s="18"/>
      <c r="IEK137" s="18"/>
      <c r="IEL137" s="18"/>
      <c r="IEM137" s="18"/>
      <c r="IEN137" s="18"/>
      <c r="IEO137" s="18"/>
      <c r="IEP137" s="18"/>
      <c r="IEQ137" s="18"/>
      <c r="IER137" s="18"/>
      <c r="IES137" s="18"/>
      <c r="IET137" s="18"/>
      <c r="IEU137" s="18"/>
      <c r="IEV137" s="18"/>
      <c r="IEW137" s="18"/>
      <c r="IEX137" s="18"/>
      <c r="IEY137" s="18"/>
      <c r="IEZ137" s="18"/>
      <c r="IFA137" s="18"/>
      <c r="IFB137" s="18"/>
      <c r="IFC137" s="18"/>
      <c r="IFD137" s="18"/>
      <c r="IFE137" s="18"/>
      <c r="IFF137" s="18"/>
      <c r="IFG137" s="18"/>
      <c r="IFH137" s="18"/>
      <c r="IFI137" s="18"/>
      <c r="IFJ137" s="18"/>
      <c r="IFK137" s="18"/>
      <c r="IFL137" s="18"/>
      <c r="IFM137" s="18"/>
      <c r="IFN137" s="18"/>
      <c r="IFO137" s="18"/>
      <c r="IFP137" s="18"/>
      <c r="IFQ137" s="18"/>
      <c r="IFR137" s="18"/>
      <c r="IFS137" s="18"/>
      <c r="IFT137" s="18"/>
      <c r="IFU137" s="18"/>
      <c r="IFV137" s="18"/>
      <c r="IFW137" s="18"/>
      <c r="IFX137" s="18"/>
      <c r="IFY137" s="18"/>
      <c r="IFZ137" s="18"/>
      <c r="IGA137" s="18"/>
      <c r="IGB137" s="18"/>
      <c r="IGC137" s="18"/>
      <c r="IGD137" s="18"/>
      <c r="IGE137" s="18"/>
      <c r="IGF137" s="18"/>
      <c r="IGG137" s="18"/>
      <c r="IGH137" s="18"/>
      <c r="IGI137" s="18"/>
      <c r="IGJ137" s="18"/>
      <c r="IGK137" s="18"/>
      <c r="IGL137" s="18"/>
      <c r="IGM137" s="18"/>
      <c r="IGN137" s="18"/>
      <c r="IGO137" s="18"/>
      <c r="IGP137" s="18"/>
      <c r="IGQ137" s="18"/>
      <c r="IGR137" s="18"/>
      <c r="IGS137" s="18"/>
      <c r="IGT137" s="18"/>
      <c r="IGU137" s="18"/>
      <c r="IGV137" s="18"/>
      <c r="IGW137" s="18"/>
      <c r="IGX137" s="18"/>
      <c r="IGY137" s="18"/>
      <c r="IGZ137" s="18"/>
      <c r="IHA137" s="18"/>
      <c r="IHB137" s="18"/>
      <c r="IHC137" s="18"/>
      <c r="IHD137" s="18"/>
      <c r="IHE137" s="18"/>
      <c r="IHF137" s="18"/>
      <c r="IHG137" s="18"/>
      <c r="IHH137" s="18"/>
      <c r="IHI137" s="18"/>
      <c r="IHJ137" s="18"/>
      <c r="IHK137" s="18"/>
      <c r="IHL137" s="18"/>
      <c r="IHM137" s="18"/>
      <c r="IHN137" s="18"/>
      <c r="IHO137" s="18"/>
      <c r="IHP137" s="18"/>
      <c r="IHQ137" s="18"/>
      <c r="IHR137" s="18"/>
      <c r="IHS137" s="18"/>
      <c r="IHT137" s="18"/>
      <c r="IHU137" s="18"/>
      <c r="IHV137" s="18"/>
      <c r="IHW137" s="18"/>
      <c r="IHX137" s="18"/>
      <c r="IHY137" s="18"/>
      <c r="IHZ137" s="18"/>
      <c r="IIA137" s="18"/>
      <c r="IIB137" s="18"/>
      <c r="IIC137" s="18"/>
      <c r="IID137" s="18"/>
      <c r="IIE137" s="18"/>
      <c r="IIF137" s="18"/>
      <c r="IIG137" s="18"/>
      <c r="IIH137" s="18"/>
      <c r="III137" s="18"/>
      <c r="IIJ137" s="18"/>
      <c r="IIK137" s="18"/>
      <c r="IIL137" s="18"/>
      <c r="IIM137" s="18"/>
      <c r="IIN137" s="18"/>
      <c r="IIO137" s="18"/>
      <c r="IIP137" s="18"/>
      <c r="IIQ137" s="18"/>
      <c r="IIR137" s="18"/>
      <c r="IIS137" s="18"/>
      <c r="IIT137" s="18"/>
      <c r="IIU137" s="18"/>
      <c r="IIV137" s="18"/>
      <c r="IIW137" s="18"/>
      <c r="IIX137" s="18"/>
      <c r="IIY137" s="18"/>
      <c r="IIZ137" s="18"/>
      <c r="IJA137" s="18"/>
      <c r="IJB137" s="18"/>
      <c r="IJC137" s="18"/>
      <c r="IJD137" s="18"/>
      <c r="IJE137" s="18"/>
      <c r="IJF137" s="18"/>
      <c r="IJG137" s="18"/>
      <c r="IJH137" s="18"/>
      <c r="IJI137" s="18"/>
      <c r="IJJ137" s="18"/>
      <c r="IJK137" s="18"/>
      <c r="IJL137" s="18"/>
      <c r="IJM137" s="18"/>
      <c r="IJN137" s="18"/>
      <c r="IJO137" s="18"/>
      <c r="IJP137" s="18"/>
      <c r="IJQ137" s="18"/>
      <c r="IJR137" s="18"/>
      <c r="IJS137" s="18"/>
      <c r="IJT137" s="18"/>
      <c r="IJU137" s="18"/>
      <c r="IJV137" s="18"/>
      <c r="IJW137" s="18"/>
      <c r="IJX137" s="18"/>
      <c r="IJY137" s="18"/>
      <c r="IJZ137" s="18"/>
      <c r="IKA137" s="18"/>
      <c r="IKB137" s="18"/>
      <c r="IKC137" s="18"/>
      <c r="IKD137" s="18"/>
      <c r="IKE137" s="18"/>
      <c r="IKF137" s="18"/>
      <c r="IKG137" s="18"/>
      <c r="IKH137" s="18"/>
      <c r="IKI137" s="18"/>
      <c r="IKJ137" s="18"/>
      <c r="IKK137" s="18"/>
      <c r="IKL137" s="18"/>
      <c r="IKM137" s="18"/>
      <c r="IKN137" s="18"/>
      <c r="IKO137" s="18"/>
      <c r="IKP137" s="18"/>
      <c r="IKQ137" s="18"/>
      <c r="IKR137" s="18"/>
      <c r="IKS137" s="18"/>
      <c r="IKT137" s="18"/>
      <c r="IKU137" s="18"/>
      <c r="IKV137" s="18"/>
      <c r="IKW137" s="18"/>
      <c r="IKX137" s="18"/>
      <c r="IKY137" s="18"/>
      <c r="IKZ137" s="18"/>
      <c r="ILA137" s="18"/>
      <c r="ILB137" s="18"/>
      <c r="ILC137" s="18"/>
      <c r="ILD137" s="18"/>
      <c r="ILE137" s="18"/>
      <c r="ILF137" s="18"/>
      <c r="ILG137" s="18"/>
      <c r="ILH137" s="18"/>
      <c r="ILI137" s="18"/>
      <c r="ILJ137" s="18"/>
      <c r="ILK137" s="18"/>
      <c r="ILL137" s="18"/>
      <c r="ILM137" s="18"/>
      <c r="ILN137" s="18"/>
      <c r="ILO137" s="18"/>
      <c r="ILP137" s="18"/>
      <c r="ILQ137" s="18"/>
      <c r="ILR137" s="18"/>
      <c r="ILS137" s="18"/>
      <c r="ILT137" s="18"/>
      <c r="ILU137" s="18"/>
      <c r="ILV137" s="18"/>
      <c r="ILW137" s="18"/>
      <c r="ILX137" s="18"/>
      <c r="ILY137" s="18"/>
      <c r="ILZ137" s="18"/>
      <c r="IMA137" s="18"/>
      <c r="IMB137" s="18"/>
      <c r="IMC137" s="18"/>
      <c r="IMD137" s="18"/>
      <c r="IME137" s="18"/>
      <c r="IMF137" s="18"/>
      <c r="IMG137" s="18"/>
      <c r="IMH137" s="18"/>
      <c r="IMI137" s="18"/>
      <c r="IMJ137" s="18"/>
      <c r="IMK137" s="18"/>
      <c r="IML137" s="18"/>
      <c r="IMM137" s="18"/>
      <c r="IMN137" s="18"/>
      <c r="IMO137" s="18"/>
      <c r="IMP137" s="18"/>
      <c r="IMQ137" s="18"/>
      <c r="IMR137" s="18"/>
      <c r="IMS137" s="18"/>
      <c r="IMT137" s="18"/>
      <c r="IMU137" s="18"/>
      <c r="IMV137" s="18"/>
      <c r="IMW137" s="18"/>
      <c r="IMX137" s="18"/>
      <c r="IMY137" s="18"/>
      <c r="IMZ137" s="18"/>
      <c r="INA137" s="18"/>
      <c r="INB137" s="18"/>
      <c r="INC137" s="18"/>
      <c r="IND137" s="18"/>
      <c r="INE137" s="18"/>
      <c r="INF137" s="18"/>
      <c r="ING137" s="18"/>
      <c r="INH137" s="18"/>
      <c r="INI137" s="18"/>
      <c r="INJ137" s="18"/>
      <c r="INK137" s="18"/>
      <c r="INL137" s="18"/>
      <c r="INM137" s="18"/>
      <c r="INN137" s="18"/>
      <c r="INO137" s="18"/>
      <c r="INP137" s="18"/>
      <c r="INQ137" s="18"/>
      <c r="INR137" s="18"/>
      <c r="INS137" s="18"/>
      <c r="INT137" s="18"/>
      <c r="INU137" s="18"/>
      <c r="INV137" s="18"/>
      <c r="INW137" s="18"/>
      <c r="INX137" s="18"/>
      <c r="INY137" s="18"/>
      <c r="INZ137" s="18"/>
      <c r="IOA137" s="18"/>
      <c r="IOB137" s="18"/>
      <c r="IOC137" s="18"/>
      <c r="IOD137" s="18"/>
      <c r="IOE137" s="18"/>
      <c r="IOF137" s="18"/>
      <c r="IOG137" s="18"/>
      <c r="IOH137" s="18"/>
      <c r="IOI137" s="18"/>
      <c r="IOJ137" s="18"/>
      <c r="IOK137" s="18"/>
      <c r="IOL137" s="18"/>
      <c r="IOM137" s="18"/>
      <c r="ION137" s="18"/>
      <c r="IOO137" s="18"/>
      <c r="IOP137" s="18"/>
      <c r="IOQ137" s="18"/>
      <c r="IOR137" s="18"/>
      <c r="IOS137" s="18"/>
      <c r="IOT137" s="18"/>
      <c r="IOU137" s="18"/>
      <c r="IOV137" s="18"/>
      <c r="IOW137" s="18"/>
      <c r="IOX137" s="18"/>
      <c r="IOY137" s="18"/>
      <c r="IOZ137" s="18"/>
      <c r="IPA137" s="18"/>
      <c r="IPB137" s="18"/>
      <c r="IPC137" s="18"/>
      <c r="IPD137" s="18"/>
      <c r="IPE137" s="18"/>
      <c r="IPF137" s="18"/>
      <c r="IPG137" s="18"/>
      <c r="IPH137" s="18"/>
      <c r="IPI137" s="18"/>
      <c r="IPJ137" s="18"/>
      <c r="IPK137" s="18"/>
      <c r="IPL137" s="18"/>
      <c r="IPM137" s="18"/>
      <c r="IPN137" s="18"/>
      <c r="IPO137" s="18"/>
      <c r="IPP137" s="18"/>
      <c r="IPQ137" s="18"/>
      <c r="IPR137" s="18"/>
      <c r="IPS137" s="18"/>
      <c r="IPT137" s="18"/>
      <c r="IPU137" s="18"/>
      <c r="IPV137" s="18"/>
      <c r="IPW137" s="18"/>
      <c r="IPX137" s="18"/>
      <c r="IPY137" s="18"/>
      <c r="IPZ137" s="18"/>
      <c r="IQA137" s="18"/>
      <c r="IQB137" s="18"/>
      <c r="IQC137" s="18"/>
      <c r="IQD137" s="18"/>
      <c r="IQE137" s="18"/>
      <c r="IQF137" s="18"/>
      <c r="IQG137" s="18"/>
      <c r="IQH137" s="18"/>
      <c r="IQI137" s="18"/>
      <c r="IQJ137" s="18"/>
      <c r="IQK137" s="18"/>
      <c r="IQL137" s="18"/>
      <c r="IQM137" s="18"/>
      <c r="IQN137" s="18"/>
      <c r="IQO137" s="18"/>
      <c r="IQP137" s="18"/>
      <c r="IQQ137" s="18"/>
      <c r="IQR137" s="18"/>
      <c r="IQS137" s="18"/>
      <c r="IQT137" s="18"/>
      <c r="IQU137" s="18"/>
      <c r="IQV137" s="18"/>
      <c r="IQW137" s="18"/>
      <c r="IQX137" s="18"/>
      <c r="IQY137" s="18"/>
      <c r="IQZ137" s="18"/>
      <c r="IRA137" s="18"/>
      <c r="IRB137" s="18"/>
      <c r="IRC137" s="18"/>
      <c r="IRD137" s="18"/>
      <c r="IRE137" s="18"/>
      <c r="IRF137" s="18"/>
      <c r="IRG137" s="18"/>
      <c r="IRH137" s="18"/>
      <c r="IRI137" s="18"/>
      <c r="IRJ137" s="18"/>
      <c r="IRK137" s="18"/>
      <c r="IRL137" s="18"/>
      <c r="IRM137" s="18"/>
      <c r="IRN137" s="18"/>
      <c r="IRO137" s="18"/>
      <c r="IRP137" s="18"/>
      <c r="IRQ137" s="18"/>
      <c r="IRR137" s="18"/>
      <c r="IRS137" s="18"/>
      <c r="IRT137" s="18"/>
      <c r="IRU137" s="18"/>
      <c r="IRV137" s="18"/>
      <c r="IRW137" s="18"/>
      <c r="IRX137" s="18"/>
      <c r="IRY137" s="18"/>
      <c r="IRZ137" s="18"/>
      <c r="ISA137" s="18"/>
      <c r="ISB137" s="18"/>
      <c r="ISC137" s="18"/>
      <c r="ISD137" s="18"/>
      <c r="ISE137" s="18"/>
      <c r="ISF137" s="18"/>
      <c r="ISG137" s="18"/>
      <c r="ISH137" s="18"/>
      <c r="ISI137" s="18"/>
      <c r="ISJ137" s="18"/>
      <c r="ISK137" s="18"/>
      <c r="ISL137" s="18"/>
      <c r="ISM137" s="18"/>
      <c r="ISN137" s="18"/>
      <c r="ISO137" s="18"/>
      <c r="ISP137" s="18"/>
      <c r="ISQ137" s="18"/>
      <c r="ISR137" s="18"/>
      <c r="ISS137" s="18"/>
      <c r="IST137" s="18"/>
      <c r="ISU137" s="18"/>
      <c r="ISV137" s="18"/>
      <c r="ISW137" s="18"/>
      <c r="ISX137" s="18"/>
      <c r="ISY137" s="18"/>
      <c r="ISZ137" s="18"/>
      <c r="ITA137" s="18"/>
      <c r="ITB137" s="18"/>
      <c r="ITC137" s="18"/>
      <c r="ITD137" s="18"/>
      <c r="ITE137" s="18"/>
      <c r="ITF137" s="18"/>
      <c r="ITG137" s="18"/>
      <c r="ITH137" s="18"/>
      <c r="ITI137" s="18"/>
      <c r="ITJ137" s="18"/>
      <c r="ITK137" s="18"/>
      <c r="ITL137" s="18"/>
      <c r="ITM137" s="18"/>
      <c r="ITN137" s="18"/>
      <c r="ITO137" s="18"/>
      <c r="ITP137" s="18"/>
      <c r="ITQ137" s="18"/>
      <c r="ITR137" s="18"/>
      <c r="ITS137" s="18"/>
      <c r="ITT137" s="18"/>
      <c r="ITU137" s="18"/>
      <c r="ITV137" s="18"/>
      <c r="ITW137" s="18"/>
      <c r="ITX137" s="18"/>
      <c r="ITY137" s="18"/>
      <c r="ITZ137" s="18"/>
      <c r="IUA137" s="18"/>
      <c r="IUB137" s="18"/>
      <c r="IUC137" s="18"/>
      <c r="IUD137" s="18"/>
      <c r="IUE137" s="18"/>
      <c r="IUF137" s="18"/>
      <c r="IUG137" s="18"/>
      <c r="IUH137" s="18"/>
      <c r="IUI137" s="18"/>
      <c r="IUJ137" s="18"/>
      <c r="IUK137" s="18"/>
      <c r="IUL137" s="18"/>
      <c r="IUM137" s="18"/>
      <c r="IUN137" s="18"/>
      <c r="IUO137" s="18"/>
      <c r="IUP137" s="18"/>
      <c r="IUQ137" s="18"/>
      <c r="IUR137" s="18"/>
      <c r="IUS137" s="18"/>
      <c r="IUT137" s="18"/>
      <c r="IUU137" s="18"/>
      <c r="IUV137" s="18"/>
      <c r="IUW137" s="18"/>
      <c r="IUX137" s="18"/>
      <c r="IUY137" s="18"/>
      <c r="IUZ137" s="18"/>
      <c r="IVA137" s="18"/>
      <c r="IVB137" s="18"/>
      <c r="IVC137" s="18"/>
      <c r="IVD137" s="18"/>
      <c r="IVE137" s="18"/>
      <c r="IVF137" s="18"/>
      <c r="IVG137" s="18"/>
      <c r="IVH137" s="18"/>
      <c r="IVI137" s="18"/>
      <c r="IVJ137" s="18"/>
      <c r="IVK137" s="18"/>
      <c r="IVL137" s="18"/>
      <c r="IVM137" s="18"/>
      <c r="IVN137" s="18"/>
      <c r="IVO137" s="18"/>
      <c r="IVP137" s="18"/>
      <c r="IVQ137" s="18"/>
      <c r="IVR137" s="18"/>
      <c r="IVS137" s="18"/>
      <c r="IVT137" s="18"/>
      <c r="IVU137" s="18"/>
      <c r="IVV137" s="18"/>
      <c r="IVW137" s="18"/>
      <c r="IVX137" s="18"/>
      <c r="IVY137" s="18"/>
      <c r="IVZ137" s="18"/>
      <c r="IWA137" s="18"/>
      <c r="IWB137" s="18"/>
      <c r="IWC137" s="18"/>
      <c r="IWD137" s="18"/>
      <c r="IWE137" s="18"/>
      <c r="IWF137" s="18"/>
      <c r="IWG137" s="18"/>
      <c r="IWH137" s="18"/>
      <c r="IWI137" s="18"/>
      <c r="IWJ137" s="18"/>
      <c r="IWK137" s="18"/>
      <c r="IWL137" s="18"/>
      <c r="IWM137" s="18"/>
      <c r="IWN137" s="18"/>
      <c r="IWO137" s="18"/>
      <c r="IWP137" s="18"/>
      <c r="IWQ137" s="18"/>
      <c r="IWR137" s="18"/>
      <c r="IWS137" s="18"/>
      <c r="IWT137" s="18"/>
      <c r="IWU137" s="18"/>
      <c r="IWV137" s="18"/>
      <c r="IWW137" s="18"/>
      <c r="IWX137" s="18"/>
      <c r="IWY137" s="18"/>
      <c r="IWZ137" s="18"/>
      <c r="IXA137" s="18"/>
      <c r="IXB137" s="18"/>
      <c r="IXC137" s="18"/>
      <c r="IXD137" s="18"/>
      <c r="IXE137" s="18"/>
      <c r="IXF137" s="18"/>
      <c r="IXG137" s="18"/>
      <c r="IXH137" s="18"/>
      <c r="IXI137" s="18"/>
      <c r="IXJ137" s="18"/>
      <c r="IXK137" s="18"/>
      <c r="IXL137" s="18"/>
      <c r="IXM137" s="18"/>
      <c r="IXN137" s="18"/>
      <c r="IXO137" s="18"/>
      <c r="IXP137" s="18"/>
      <c r="IXQ137" s="18"/>
      <c r="IXR137" s="18"/>
      <c r="IXS137" s="18"/>
      <c r="IXT137" s="18"/>
      <c r="IXU137" s="18"/>
      <c r="IXV137" s="18"/>
      <c r="IXW137" s="18"/>
      <c r="IXX137" s="18"/>
      <c r="IXY137" s="18"/>
      <c r="IXZ137" s="18"/>
      <c r="IYA137" s="18"/>
      <c r="IYB137" s="18"/>
      <c r="IYC137" s="18"/>
      <c r="IYD137" s="18"/>
      <c r="IYE137" s="18"/>
      <c r="IYF137" s="18"/>
      <c r="IYG137" s="18"/>
      <c r="IYH137" s="18"/>
      <c r="IYI137" s="18"/>
      <c r="IYJ137" s="18"/>
      <c r="IYK137" s="18"/>
      <c r="IYL137" s="18"/>
      <c r="IYM137" s="18"/>
      <c r="IYN137" s="18"/>
      <c r="IYO137" s="18"/>
      <c r="IYP137" s="18"/>
      <c r="IYQ137" s="18"/>
      <c r="IYR137" s="18"/>
      <c r="IYS137" s="18"/>
      <c r="IYT137" s="18"/>
      <c r="IYU137" s="18"/>
      <c r="IYV137" s="18"/>
      <c r="IYW137" s="18"/>
      <c r="IYX137" s="18"/>
      <c r="IYY137" s="18"/>
      <c r="IYZ137" s="18"/>
      <c r="IZA137" s="18"/>
      <c r="IZB137" s="18"/>
      <c r="IZC137" s="18"/>
      <c r="IZD137" s="18"/>
      <c r="IZE137" s="18"/>
      <c r="IZF137" s="18"/>
      <c r="IZG137" s="18"/>
      <c r="IZH137" s="18"/>
      <c r="IZI137" s="18"/>
      <c r="IZJ137" s="18"/>
      <c r="IZK137" s="18"/>
      <c r="IZL137" s="18"/>
      <c r="IZM137" s="18"/>
      <c r="IZN137" s="18"/>
      <c r="IZO137" s="18"/>
      <c r="IZP137" s="18"/>
      <c r="IZQ137" s="18"/>
      <c r="IZR137" s="18"/>
      <c r="IZS137" s="18"/>
      <c r="IZT137" s="18"/>
      <c r="IZU137" s="18"/>
      <c r="IZV137" s="18"/>
      <c r="IZW137" s="18"/>
      <c r="IZX137" s="18"/>
      <c r="IZY137" s="18"/>
      <c r="IZZ137" s="18"/>
      <c r="JAA137" s="18"/>
      <c r="JAB137" s="18"/>
      <c r="JAC137" s="18"/>
      <c r="JAD137" s="18"/>
      <c r="JAE137" s="18"/>
      <c r="JAF137" s="18"/>
      <c r="JAG137" s="18"/>
      <c r="JAH137" s="18"/>
      <c r="JAI137" s="18"/>
      <c r="JAJ137" s="18"/>
      <c r="JAK137" s="18"/>
      <c r="JAL137" s="18"/>
      <c r="JAM137" s="18"/>
      <c r="JAN137" s="18"/>
      <c r="JAO137" s="18"/>
      <c r="JAP137" s="18"/>
      <c r="JAQ137" s="18"/>
      <c r="JAR137" s="18"/>
      <c r="JAS137" s="18"/>
      <c r="JAT137" s="18"/>
      <c r="JAU137" s="18"/>
      <c r="JAV137" s="18"/>
      <c r="JAW137" s="18"/>
      <c r="JAX137" s="18"/>
      <c r="JAY137" s="18"/>
      <c r="JAZ137" s="18"/>
      <c r="JBA137" s="18"/>
      <c r="JBB137" s="18"/>
      <c r="JBC137" s="18"/>
      <c r="JBD137" s="18"/>
      <c r="JBE137" s="18"/>
      <c r="JBF137" s="18"/>
      <c r="JBG137" s="18"/>
      <c r="JBH137" s="18"/>
      <c r="JBI137" s="18"/>
      <c r="JBJ137" s="18"/>
      <c r="JBK137" s="18"/>
      <c r="JBL137" s="18"/>
      <c r="JBM137" s="18"/>
      <c r="JBN137" s="18"/>
      <c r="JBO137" s="18"/>
      <c r="JBP137" s="18"/>
      <c r="JBQ137" s="18"/>
      <c r="JBR137" s="18"/>
      <c r="JBS137" s="18"/>
      <c r="JBT137" s="18"/>
      <c r="JBU137" s="18"/>
      <c r="JBV137" s="18"/>
      <c r="JBW137" s="18"/>
      <c r="JBX137" s="18"/>
      <c r="JBY137" s="18"/>
      <c r="JBZ137" s="18"/>
      <c r="JCA137" s="18"/>
      <c r="JCB137" s="18"/>
      <c r="JCC137" s="18"/>
      <c r="JCD137" s="18"/>
      <c r="JCE137" s="18"/>
      <c r="JCF137" s="18"/>
      <c r="JCG137" s="18"/>
      <c r="JCH137" s="18"/>
      <c r="JCI137" s="18"/>
      <c r="JCJ137" s="18"/>
      <c r="JCK137" s="18"/>
      <c r="JCL137" s="18"/>
      <c r="JCM137" s="18"/>
      <c r="JCN137" s="18"/>
      <c r="JCO137" s="18"/>
      <c r="JCP137" s="18"/>
      <c r="JCQ137" s="18"/>
      <c r="JCR137" s="18"/>
      <c r="JCS137" s="18"/>
      <c r="JCT137" s="18"/>
      <c r="JCU137" s="18"/>
      <c r="JCV137" s="18"/>
      <c r="JCW137" s="18"/>
      <c r="JCX137" s="18"/>
      <c r="JCY137" s="18"/>
      <c r="JCZ137" s="18"/>
      <c r="JDA137" s="18"/>
      <c r="JDB137" s="18"/>
      <c r="JDC137" s="18"/>
      <c r="JDD137" s="18"/>
      <c r="JDE137" s="18"/>
      <c r="JDF137" s="18"/>
      <c r="JDG137" s="18"/>
      <c r="JDH137" s="18"/>
      <c r="JDI137" s="18"/>
      <c r="JDJ137" s="18"/>
      <c r="JDK137" s="18"/>
      <c r="JDL137" s="18"/>
      <c r="JDM137" s="18"/>
      <c r="JDN137" s="18"/>
      <c r="JDO137" s="18"/>
      <c r="JDP137" s="18"/>
      <c r="JDQ137" s="18"/>
      <c r="JDR137" s="18"/>
      <c r="JDS137" s="18"/>
      <c r="JDT137" s="18"/>
      <c r="JDU137" s="18"/>
      <c r="JDV137" s="18"/>
      <c r="JDW137" s="18"/>
      <c r="JDX137" s="18"/>
      <c r="JDY137" s="18"/>
      <c r="JDZ137" s="18"/>
      <c r="JEA137" s="18"/>
      <c r="JEB137" s="18"/>
      <c r="JEC137" s="18"/>
      <c r="JED137" s="18"/>
      <c r="JEE137" s="18"/>
      <c r="JEF137" s="18"/>
      <c r="JEG137" s="18"/>
      <c r="JEH137" s="18"/>
      <c r="JEI137" s="18"/>
      <c r="JEJ137" s="18"/>
      <c r="JEK137" s="18"/>
      <c r="JEL137" s="18"/>
      <c r="JEM137" s="18"/>
      <c r="JEN137" s="18"/>
      <c r="JEO137" s="18"/>
      <c r="JEP137" s="18"/>
      <c r="JEQ137" s="18"/>
      <c r="JER137" s="18"/>
      <c r="JES137" s="18"/>
      <c r="JET137" s="18"/>
      <c r="JEU137" s="18"/>
      <c r="JEV137" s="18"/>
      <c r="JEW137" s="18"/>
      <c r="JEX137" s="18"/>
      <c r="JEY137" s="18"/>
      <c r="JEZ137" s="18"/>
      <c r="JFA137" s="18"/>
      <c r="JFB137" s="18"/>
      <c r="JFC137" s="18"/>
      <c r="JFD137" s="18"/>
      <c r="JFE137" s="18"/>
      <c r="JFF137" s="18"/>
      <c r="JFG137" s="18"/>
      <c r="JFH137" s="18"/>
      <c r="JFI137" s="18"/>
      <c r="JFJ137" s="18"/>
      <c r="JFK137" s="18"/>
      <c r="JFL137" s="18"/>
      <c r="JFM137" s="18"/>
      <c r="JFN137" s="18"/>
      <c r="JFO137" s="18"/>
      <c r="JFP137" s="18"/>
      <c r="JFQ137" s="18"/>
      <c r="JFR137" s="18"/>
      <c r="JFS137" s="18"/>
      <c r="JFT137" s="18"/>
      <c r="JFU137" s="18"/>
      <c r="JFV137" s="18"/>
      <c r="JFW137" s="18"/>
      <c r="JFX137" s="18"/>
      <c r="JFY137" s="18"/>
      <c r="JFZ137" s="18"/>
      <c r="JGA137" s="18"/>
      <c r="JGB137" s="18"/>
      <c r="JGC137" s="18"/>
      <c r="JGD137" s="18"/>
      <c r="JGE137" s="18"/>
      <c r="JGF137" s="18"/>
      <c r="JGG137" s="18"/>
      <c r="JGH137" s="18"/>
      <c r="JGI137" s="18"/>
      <c r="JGJ137" s="18"/>
      <c r="JGK137" s="18"/>
      <c r="JGL137" s="18"/>
      <c r="JGM137" s="18"/>
      <c r="JGN137" s="18"/>
      <c r="JGO137" s="18"/>
      <c r="JGP137" s="18"/>
      <c r="JGQ137" s="18"/>
      <c r="JGR137" s="18"/>
      <c r="JGS137" s="18"/>
      <c r="JGT137" s="18"/>
      <c r="JGU137" s="18"/>
      <c r="JGV137" s="18"/>
      <c r="JGW137" s="18"/>
      <c r="JGX137" s="18"/>
      <c r="JGY137" s="18"/>
      <c r="JGZ137" s="18"/>
      <c r="JHA137" s="18"/>
      <c r="JHB137" s="18"/>
      <c r="JHC137" s="18"/>
      <c r="JHD137" s="18"/>
      <c r="JHE137" s="18"/>
      <c r="JHF137" s="18"/>
      <c r="JHG137" s="18"/>
      <c r="JHH137" s="18"/>
      <c r="JHI137" s="18"/>
      <c r="JHJ137" s="18"/>
      <c r="JHK137" s="18"/>
      <c r="JHL137" s="18"/>
      <c r="JHM137" s="18"/>
      <c r="JHN137" s="18"/>
      <c r="JHO137" s="18"/>
      <c r="JHP137" s="18"/>
      <c r="JHQ137" s="18"/>
      <c r="JHR137" s="18"/>
      <c r="JHS137" s="18"/>
      <c r="JHT137" s="18"/>
      <c r="JHU137" s="18"/>
      <c r="JHV137" s="18"/>
      <c r="JHW137" s="18"/>
      <c r="JHX137" s="18"/>
      <c r="JHY137" s="18"/>
      <c r="JHZ137" s="18"/>
      <c r="JIA137" s="18"/>
      <c r="JIB137" s="18"/>
      <c r="JIC137" s="18"/>
      <c r="JID137" s="18"/>
      <c r="JIE137" s="18"/>
      <c r="JIF137" s="18"/>
      <c r="JIG137" s="18"/>
      <c r="JIH137" s="18"/>
      <c r="JII137" s="18"/>
      <c r="JIJ137" s="18"/>
      <c r="JIK137" s="18"/>
      <c r="JIL137" s="18"/>
      <c r="JIM137" s="18"/>
      <c r="JIN137" s="18"/>
      <c r="JIO137" s="18"/>
      <c r="JIP137" s="18"/>
      <c r="JIQ137" s="18"/>
      <c r="JIR137" s="18"/>
      <c r="JIS137" s="18"/>
      <c r="JIT137" s="18"/>
      <c r="JIU137" s="18"/>
      <c r="JIV137" s="18"/>
      <c r="JIW137" s="18"/>
      <c r="JIX137" s="18"/>
      <c r="JIY137" s="18"/>
      <c r="JIZ137" s="18"/>
      <c r="JJA137" s="18"/>
      <c r="JJB137" s="18"/>
      <c r="JJC137" s="18"/>
      <c r="JJD137" s="18"/>
      <c r="JJE137" s="18"/>
      <c r="JJF137" s="18"/>
      <c r="JJG137" s="18"/>
      <c r="JJH137" s="18"/>
      <c r="JJI137" s="18"/>
      <c r="JJJ137" s="18"/>
      <c r="JJK137" s="18"/>
      <c r="JJL137" s="18"/>
      <c r="JJM137" s="18"/>
      <c r="JJN137" s="18"/>
      <c r="JJO137" s="18"/>
      <c r="JJP137" s="18"/>
      <c r="JJQ137" s="18"/>
      <c r="JJR137" s="18"/>
      <c r="JJS137" s="18"/>
      <c r="JJT137" s="18"/>
      <c r="JJU137" s="18"/>
      <c r="JJV137" s="18"/>
      <c r="JJW137" s="18"/>
      <c r="JJX137" s="18"/>
      <c r="JJY137" s="18"/>
      <c r="JJZ137" s="18"/>
      <c r="JKA137" s="18"/>
      <c r="JKB137" s="18"/>
      <c r="JKC137" s="18"/>
      <c r="JKD137" s="18"/>
      <c r="JKE137" s="18"/>
      <c r="JKF137" s="18"/>
      <c r="JKG137" s="18"/>
      <c r="JKH137" s="18"/>
      <c r="JKI137" s="18"/>
      <c r="JKJ137" s="18"/>
      <c r="JKK137" s="18"/>
      <c r="JKL137" s="18"/>
      <c r="JKM137" s="18"/>
      <c r="JKN137" s="18"/>
      <c r="JKO137" s="18"/>
      <c r="JKP137" s="18"/>
      <c r="JKQ137" s="18"/>
      <c r="JKR137" s="18"/>
      <c r="JKS137" s="18"/>
      <c r="JKT137" s="18"/>
      <c r="JKU137" s="18"/>
      <c r="JKV137" s="18"/>
      <c r="JKW137" s="18"/>
      <c r="JKX137" s="18"/>
      <c r="JKY137" s="18"/>
      <c r="JKZ137" s="18"/>
      <c r="JLA137" s="18"/>
      <c r="JLB137" s="18"/>
      <c r="JLC137" s="18"/>
      <c r="JLD137" s="18"/>
      <c r="JLE137" s="18"/>
      <c r="JLF137" s="18"/>
      <c r="JLG137" s="18"/>
      <c r="JLH137" s="18"/>
      <c r="JLI137" s="18"/>
      <c r="JLJ137" s="18"/>
      <c r="JLK137" s="18"/>
      <c r="JLL137" s="18"/>
      <c r="JLM137" s="18"/>
      <c r="JLN137" s="18"/>
      <c r="JLO137" s="18"/>
      <c r="JLP137" s="18"/>
      <c r="JLQ137" s="18"/>
      <c r="JLR137" s="18"/>
      <c r="JLS137" s="18"/>
      <c r="JLT137" s="18"/>
      <c r="JLU137" s="18"/>
      <c r="JLV137" s="18"/>
      <c r="JLW137" s="18"/>
      <c r="JLX137" s="18"/>
      <c r="JLY137" s="18"/>
      <c r="JLZ137" s="18"/>
      <c r="JMA137" s="18"/>
      <c r="JMB137" s="18"/>
      <c r="JMC137" s="18"/>
      <c r="JMD137" s="18"/>
      <c r="JME137" s="18"/>
      <c r="JMF137" s="18"/>
      <c r="JMG137" s="18"/>
      <c r="JMH137" s="18"/>
      <c r="JMI137" s="18"/>
      <c r="JMJ137" s="18"/>
      <c r="JMK137" s="18"/>
      <c r="JML137" s="18"/>
      <c r="JMM137" s="18"/>
      <c r="JMN137" s="18"/>
      <c r="JMO137" s="18"/>
      <c r="JMP137" s="18"/>
      <c r="JMQ137" s="18"/>
      <c r="JMR137" s="18"/>
      <c r="JMS137" s="18"/>
      <c r="JMT137" s="18"/>
      <c r="JMU137" s="18"/>
      <c r="JMV137" s="18"/>
      <c r="JMW137" s="18"/>
      <c r="JMX137" s="18"/>
      <c r="JMY137" s="18"/>
      <c r="JMZ137" s="18"/>
      <c r="JNA137" s="18"/>
      <c r="JNB137" s="18"/>
      <c r="JNC137" s="18"/>
      <c r="JND137" s="18"/>
      <c r="JNE137" s="18"/>
      <c r="JNF137" s="18"/>
      <c r="JNG137" s="18"/>
      <c r="JNH137" s="18"/>
      <c r="JNI137" s="18"/>
      <c r="JNJ137" s="18"/>
      <c r="JNK137" s="18"/>
      <c r="JNL137" s="18"/>
      <c r="JNM137" s="18"/>
      <c r="JNN137" s="18"/>
      <c r="JNO137" s="18"/>
      <c r="JNP137" s="18"/>
      <c r="JNQ137" s="18"/>
      <c r="JNR137" s="18"/>
      <c r="JNS137" s="18"/>
      <c r="JNT137" s="18"/>
      <c r="JNU137" s="18"/>
      <c r="JNV137" s="18"/>
      <c r="JNW137" s="18"/>
      <c r="JNX137" s="18"/>
      <c r="JNY137" s="18"/>
      <c r="JNZ137" s="18"/>
      <c r="JOA137" s="18"/>
      <c r="JOB137" s="18"/>
      <c r="JOC137" s="18"/>
      <c r="JOD137" s="18"/>
      <c r="JOE137" s="18"/>
      <c r="JOF137" s="18"/>
      <c r="JOG137" s="18"/>
      <c r="JOH137" s="18"/>
      <c r="JOI137" s="18"/>
      <c r="JOJ137" s="18"/>
      <c r="JOK137" s="18"/>
      <c r="JOL137" s="18"/>
      <c r="JOM137" s="18"/>
      <c r="JON137" s="18"/>
      <c r="JOO137" s="18"/>
      <c r="JOP137" s="18"/>
      <c r="JOQ137" s="18"/>
      <c r="JOR137" s="18"/>
      <c r="JOS137" s="18"/>
      <c r="JOT137" s="18"/>
      <c r="JOU137" s="18"/>
      <c r="JOV137" s="18"/>
      <c r="JOW137" s="18"/>
      <c r="JOX137" s="18"/>
      <c r="JOY137" s="18"/>
      <c r="JOZ137" s="18"/>
      <c r="JPA137" s="18"/>
      <c r="JPB137" s="18"/>
      <c r="JPC137" s="18"/>
      <c r="JPD137" s="18"/>
      <c r="JPE137" s="18"/>
      <c r="JPF137" s="18"/>
      <c r="JPG137" s="18"/>
      <c r="JPH137" s="18"/>
      <c r="JPI137" s="18"/>
      <c r="JPJ137" s="18"/>
      <c r="JPK137" s="18"/>
      <c r="JPL137" s="18"/>
      <c r="JPM137" s="18"/>
      <c r="JPN137" s="18"/>
      <c r="JPO137" s="18"/>
      <c r="JPP137" s="18"/>
      <c r="JPQ137" s="18"/>
      <c r="JPR137" s="18"/>
      <c r="JPS137" s="18"/>
      <c r="JPT137" s="18"/>
      <c r="JPU137" s="18"/>
      <c r="JPV137" s="18"/>
      <c r="JPW137" s="18"/>
      <c r="JPX137" s="18"/>
      <c r="JPY137" s="18"/>
      <c r="JPZ137" s="18"/>
      <c r="JQA137" s="18"/>
      <c r="JQB137" s="18"/>
      <c r="JQC137" s="18"/>
      <c r="JQD137" s="18"/>
      <c r="JQE137" s="18"/>
      <c r="JQF137" s="18"/>
      <c r="JQG137" s="18"/>
      <c r="JQH137" s="18"/>
      <c r="JQI137" s="18"/>
      <c r="JQJ137" s="18"/>
      <c r="JQK137" s="18"/>
      <c r="JQL137" s="18"/>
      <c r="JQM137" s="18"/>
      <c r="JQN137" s="18"/>
      <c r="JQO137" s="18"/>
      <c r="JQP137" s="18"/>
      <c r="JQQ137" s="18"/>
      <c r="JQR137" s="18"/>
      <c r="JQS137" s="18"/>
      <c r="JQT137" s="18"/>
      <c r="JQU137" s="18"/>
      <c r="JQV137" s="18"/>
      <c r="JQW137" s="18"/>
      <c r="JQX137" s="18"/>
      <c r="JQY137" s="18"/>
      <c r="JQZ137" s="18"/>
      <c r="JRA137" s="18"/>
      <c r="JRB137" s="18"/>
      <c r="JRC137" s="18"/>
      <c r="JRD137" s="18"/>
      <c r="JRE137" s="18"/>
      <c r="JRF137" s="18"/>
      <c r="JRG137" s="18"/>
      <c r="JRH137" s="18"/>
      <c r="JRI137" s="18"/>
      <c r="JRJ137" s="18"/>
      <c r="JRK137" s="18"/>
      <c r="JRL137" s="18"/>
      <c r="JRM137" s="18"/>
      <c r="JRN137" s="18"/>
      <c r="JRO137" s="18"/>
      <c r="JRP137" s="18"/>
      <c r="JRQ137" s="18"/>
      <c r="JRR137" s="18"/>
      <c r="JRS137" s="18"/>
      <c r="JRT137" s="18"/>
      <c r="JRU137" s="18"/>
      <c r="JRV137" s="18"/>
      <c r="JRW137" s="18"/>
      <c r="JRX137" s="18"/>
      <c r="JRY137" s="18"/>
      <c r="JRZ137" s="18"/>
      <c r="JSA137" s="18"/>
      <c r="JSB137" s="18"/>
      <c r="JSC137" s="18"/>
      <c r="JSD137" s="18"/>
      <c r="JSE137" s="18"/>
      <c r="JSF137" s="18"/>
      <c r="JSG137" s="18"/>
      <c r="JSH137" s="18"/>
      <c r="JSI137" s="18"/>
      <c r="JSJ137" s="18"/>
      <c r="JSK137" s="18"/>
      <c r="JSL137" s="18"/>
      <c r="JSM137" s="18"/>
      <c r="JSN137" s="18"/>
      <c r="JSO137" s="18"/>
      <c r="JSP137" s="18"/>
      <c r="JSQ137" s="18"/>
      <c r="JSR137" s="18"/>
      <c r="JSS137" s="18"/>
      <c r="JST137" s="18"/>
      <c r="JSU137" s="18"/>
      <c r="JSV137" s="18"/>
      <c r="JSW137" s="18"/>
      <c r="JSX137" s="18"/>
      <c r="JSY137" s="18"/>
      <c r="JSZ137" s="18"/>
      <c r="JTA137" s="18"/>
      <c r="JTB137" s="18"/>
      <c r="JTC137" s="18"/>
      <c r="JTD137" s="18"/>
      <c r="JTE137" s="18"/>
      <c r="JTF137" s="18"/>
      <c r="JTG137" s="18"/>
      <c r="JTH137" s="18"/>
      <c r="JTI137" s="18"/>
      <c r="JTJ137" s="18"/>
      <c r="JTK137" s="18"/>
      <c r="JTL137" s="18"/>
      <c r="JTM137" s="18"/>
      <c r="JTN137" s="18"/>
      <c r="JTO137" s="18"/>
      <c r="JTP137" s="18"/>
      <c r="JTQ137" s="18"/>
      <c r="JTR137" s="18"/>
      <c r="JTS137" s="18"/>
      <c r="JTT137" s="18"/>
      <c r="JTU137" s="18"/>
      <c r="JTV137" s="18"/>
      <c r="JTW137" s="18"/>
      <c r="JTX137" s="18"/>
      <c r="JTY137" s="18"/>
      <c r="JTZ137" s="18"/>
      <c r="JUA137" s="18"/>
      <c r="JUB137" s="18"/>
      <c r="JUC137" s="18"/>
      <c r="JUD137" s="18"/>
      <c r="JUE137" s="18"/>
      <c r="JUF137" s="18"/>
      <c r="JUG137" s="18"/>
      <c r="JUH137" s="18"/>
      <c r="JUI137" s="18"/>
      <c r="JUJ137" s="18"/>
      <c r="JUK137" s="18"/>
      <c r="JUL137" s="18"/>
      <c r="JUM137" s="18"/>
      <c r="JUN137" s="18"/>
      <c r="JUO137" s="18"/>
      <c r="JUP137" s="18"/>
      <c r="JUQ137" s="18"/>
      <c r="JUR137" s="18"/>
      <c r="JUS137" s="18"/>
      <c r="JUT137" s="18"/>
      <c r="JUU137" s="18"/>
      <c r="JUV137" s="18"/>
      <c r="JUW137" s="18"/>
      <c r="JUX137" s="18"/>
      <c r="JUY137" s="18"/>
      <c r="JUZ137" s="18"/>
      <c r="JVA137" s="18"/>
      <c r="JVB137" s="18"/>
      <c r="JVC137" s="18"/>
      <c r="JVD137" s="18"/>
      <c r="JVE137" s="18"/>
      <c r="JVF137" s="18"/>
      <c r="JVG137" s="18"/>
      <c r="JVH137" s="18"/>
      <c r="JVI137" s="18"/>
      <c r="JVJ137" s="18"/>
      <c r="JVK137" s="18"/>
      <c r="JVL137" s="18"/>
      <c r="JVM137" s="18"/>
      <c r="JVN137" s="18"/>
      <c r="JVO137" s="18"/>
      <c r="JVP137" s="18"/>
      <c r="JVQ137" s="18"/>
      <c r="JVR137" s="18"/>
      <c r="JVS137" s="18"/>
      <c r="JVT137" s="18"/>
      <c r="JVU137" s="18"/>
      <c r="JVV137" s="18"/>
      <c r="JVW137" s="18"/>
      <c r="JVX137" s="18"/>
      <c r="JVY137" s="18"/>
      <c r="JVZ137" s="18"/>
      <c r="JWA137" s="18"/>
      <c r="JWB137" s="18"/>
      <c r="JWC137" s="18"/>
      <c r="JWD137" s="18"/>
      <c r="JWE137" s="18"/>
      <c r="JWF137" s="18"/>
      <c r="JWG137" s="18"/>
      <c r="JWH137" s="18"/>
      <c r="JWI137" s="18"/>
      <c r="JWJ137" s="18"/>
      <c r="JWK137" s="18"/>
      <c r="JWL137" s="18"/>
      <c r="JWM137" s="18"/>
      <c r="JWN137" s="18"/>
      <c r="JWO137" s="18"/>
      <c r="JWP137" s="18"/>
      <c r="JWQ137" s="18"/>
      <c r="JWR137" s="18"/>
      <c r="JWS137" s="18"/>
      <c r="JWT137" s="18"/>
      <c r="JWU137" s="18"/>
      <c r="JWV137" s="18"/>
      <c r="JWW137" s="18"/>
      <c r="JWX137" s="18"/>
      <c r="JWY137" s="18"/>
      <c r="JWZ137" s="18"/>
      <c r="JXA137" s="18"/>
      <c r="JXB137" s="18"/>
      <c r="JXC137" s="18"/>
      <c r="JXD137" s="18"/>
      <c r="JXE137" s="18"/>
      <c r="JXF137" s="18"/>
      <c r="JXG137" s="18"/>
      <c r="JXH137" s="18"/>
      <c r="JXI137" s="18"/>
      <c r="JXJ137" s="18"/>
      <c r="JXK137" s="18"/>
      <c r="JXL137" s="18"/>
      <c r="JXM137" s="18"/>
      <c r="JXN137" s="18"/>
      <c r="JXO137" s="18"/>
      <c r="JXP137" s="18"/>
      <c r="JXQ137" s="18"/>
      <c r="JXR137" s="18"/>
      <c r="JXS137" s="18"/>
      <c r="JXT137" s="18"/>
      <c r="JXU137" s="18"/>
      <c r="JXV137" s="18"/>
      <c r="JXW137" s="18"/>
      <c r="JXX137" s="18"/>
      <c r="JXY137" s="18"/>
      <c r="JXZ137" s="18"/>
      <c r="JYA137" s="18"/>
      <c r="JYB137" s="18"/>
      <c r="JYC137" s="18"/>
      <c r="JYD137" s="18"/>
      <c r="JYE137" s="18"/>
      <c r="JYF137" s="18"/>
      <c r="JYG137" s="18"/>
      <c r="JYH137" s="18"/>
      <c r="JYI137" s="18"/>
      <c r="JYJ137" s="18"/>
      <c r="JYK137" s="18"/>
      <c r="JYL137" s="18"/>
      <c r="JYM137" s="18"/>
      <c r="JYN137" s="18"/>
      <c r="JYO137" s="18"/>
      <c r="JYP137" s="18"/>
      <c r="JYQ137" s="18"/>
      <c r="JYR137" s="18"/>
      <c r="JYS137" s="18"/>
      <c r="JYT137" s="18"/>
      <c r="JYU137" s="18"/>
      <c r="JYV137" s="18"/>
      <c r="JYW137" s="18"/>
      <c r="JYX137" s="18"/>
      <c r="JYY137" s="18"/>
      <c r="JYZ137" s="18"/>
      <c r="JZA137" s="18"/>
      <c r="JZB137" s="18"/>
      <c r="JZC137" s="18"/>
      <c r="JZD137" s="18"/>
      <c r="JZE137" s="18"/>
      <c r="JZF137" s="18"/>
      <c r="JZG137" s="18"/>
      <c r="JZH137" s="18"/>
      <c r="JZI137" s="18"/>
      <c r="JZJ137" s="18"/>
      <c r="JZK137" s="18"/>
      <c r="JZL137" s="18"/>
      <c r="JZM137" s="18"/>
      <c r="JZN137" s="18"/>
      <c r="JZO137" s="18"/>
      <c r="JZP137" s="18"/>
      <c r="JZQ137" s="18"/>
      <c r="JZR137" s="18"/>
      <c r="JZS137" s="18"/>
      <c r="JZT137" s="18"/>
      <c r="JZU137" s="18"/>
      <c r="JZV137" s="18"/>
      <c r="JZW137" s="18"/>
      <c r="JZX137" s="18"/>
      <c r="JZY137" s="18"/>
      <c r="JZZ137" s="18"/>
      <c r="KAA137" s="18"/>
      <c r="KAB137" s="18"/>
      <c r="KAC137" s="18"/>
      <c r="KAD137" s="18"/>
      <c r="KAE137" s="18"/>
      <c r="KAF137" s="18"/>
      <c r="KAG137" s="18"/>
      <c r="KAH137" s="18"/>
      <c r="KAI137" s="18"/>
      <c r="KAJ137" s="18"/>
      <c r="KAK137" s="18"/>
      <c r="KAL137" s="18"/>
      <c r="KAM137" s="18"/>
      <c r="KAN137" s="18"/>
      <c r="KAO137" s="18"/>
      <c r="KAP137" s="18"/>
      <c r="KAQ137" s="18"/>
      <c r="KAR137" s="18"/>
      <c r="KAS137" s="18"/>
      <c r="KAT137" s="18"/>
      <c r="KAU137" s="18"/>
      <c r="KAV137" s="18"/>
      <c r="KAW137" s="18"/>
      <c r="KAX137" s="18"/>
      <c r="KAY137" s="18"/>
      <c r="KAZ137" s="18"/>
      <c r="KBA137" s="18"/>
      <c r="KBB137" s="18"/>
      <c r="KBC137" s="18"/>
      <c r="KBD137" s="18"/>
      <c r="KBE137" s="18"/>
      <c r="KBF137" s="18"/>
      <c r="KBG137" s="18"/>
      <c r="KBH137" s="18"/>
      <c r="KBI137" s="18"/>
      <c r="KBJ137" s="18"/>
      <c r="KBK137" s="18"/>
      <c r="KBL137" s="18"/>
      <c r="KBM137" s="18"/>
      <c r="KBN137" s="18"/>
      <c r="KBO137" s="18"/>
      <c r="KBP137" s="18"/>
      <c r="KBQ137" s="18"/>
      <c r="KBR137" s="18"/>
      <c r="KBS137" s="18"/>
      <c r="KBT137" s="18"/>
      <c r="KBU137" s="18"/>
      <c r="KBV137" s="18"/>
      <c r="KBW137" s="18"/>
      <c r="KBX137" s="18"/>
      <c r="KBY137" s="18"/>
      <c r="KBZ137" s="18"/>
      <c r="KCA137" s="18"/>
      <c r="KCB137" s="18"/>
      <c r="KCC137" s="18"/>
      <c r="KCD137" s="18"/>
      <c r="KCE137" s="18"/>
      <c r="KCF137" s="18"/>
      <c r="KCG137" s="18"/>
      <c r="KCH137" s="18"/>
      <c r="KCI137" s="18"/>
      <c r="KCJ137" s="18"/>
      <c r="KCK137" s="18"/>
      <c r="KCL137" s="18"/>
      <c r="KCM137" s="18"/>
      <c r="KCN137" s="18"/>
      <c r="KCO137" s="18"/>
      <c r="KCP137" s="18"/>
      <c r="KCQ137" s="18"/>
      <c r="KCR137" s="18"/>
      <c r="KCS137" s="18"/>
      <c r="KCT137" s="18"/>
      <c r="KCU137" s="18"/>
      <c r="KCV137" s="18"/>
      <c r="KCW137" s="18"/>
      <c r="KCX137" s="18"/>
      <c r="KCY137" s="18"/>
      <c r="KCZ137" s="18"/>
      <c r="KDA137" s="18"/>
      <c r="KDB137" s="18"/>
      <c r="KDC137" s="18"/>
      <c r="KDD137" s="18"/>
      <c r="KDE137" s="18"/>
      <c r="KDF137" s="18"/>
      <c r="KDG137" s="18"/>
      <c r="KDH137" s="18"/>
      <c r="KDI137" s="18"/>
      <c r="KDJ137" s="18"/>
      <c r="KDK137" s="18"/>
      <c r="KDL137" s="18"/>
      <c r="KDM137" s="18"/>
      <c r="KDN137" s="18"/>
      <c r="KDO137" s="18"/>
      <c r="KDP137" s="18"/>
      <c r="KDQ137" s="18"/>
      <c r="KDR137" s="18"/>
      <c r="KDS137" s="18"/>
      <c r="KDT137" s="18"/>
      <c r="KDU137" s="18"/>
      <c r="KDV137" s="18"/>
      <c r="KDW137" s="18"/>
      <c r="KDX137" s="18"/>
      <c r="KDY137" s="18"/>
      <c r="KDZ137" s="18"/>
      <c r="KEA137" s="18"/>
      <c r="KEB137" s="18"/>
      <c r="KEC137" s="18"/>
      <c r="KED137" s="18"/>
      <c r="KEE137" s="18"/>
      <c r="KEF137" s="18"/>
      <c r="KEG137" s="18"/>
      <c r="KEH137" s="18"/>
      <c r="KEI137" s="18"/>
      <c r="KEJ137" s="18"/>
      <c r="KEK137" s="18"/>
      <c r="KEL137" s="18"/>
      <c r="KEM137" s="18"/>
      <c r="KEN137" s="18"/>
      <c r="KEO137" s="18"/>
      <c r="KEP137" s="18"/>
      <c r="KEQ137" s="18"/>
      <c r="KER137" s="18"/>
      <c r="KES137" s="18"/>
      <c r="KET137" s="18"/>
      <c r="KEU137" s="18"/>
      <c r="KEV137" s="18"/>
      <c r="KEW137" s="18"/>
      <c r="KEX137" s="18"/>
      <c r="KEY137" s="18"/>
      <c r="KEZ137" s="18"/>
      <c r="KFA137" s="18"/>
      <c r="KFB137" s="18"/>
      <c r="KFC137" s="18"/>
      <c r="KFD137" s="18"/>
      <c r="KFE137" s="18"/>
      <c r="KFF137" s="18"/>
      <c r="KFG137" s="18"/>
      <c r="KFH137" s="18"/>
      <c r="KFI137" s="18"/>
      <c r="KFJ137" s="18"/>
      <c r="KFK137" s="18"/>
      <c r="KFL137" s="18"/>
      <c r="KFM137" s="18"/>
      <c r="KFN137" s="18"/>
      <c r="KFO137" s="18"/>
      <c r="KFP137" s="18"/>
      <c r="KFQ137" s="18"/>
      <c r="KFR137" s="18"/>
      <c r="KFS137" s="18"/>
      <c r="KFT137" s="18"/>
      <c r="KFU137" s="18"/>
      <c r="KFV137" s="18"/>
      <c r="KFW137" s="18"/>
      <c r="KFX137" s="18"/>
      <c r="KFY137" s="18"/>
      <c r="KFZ137" s="18"/>
      <c r="KGA137" s="18"/>
      <c r="KGB137" s="18"/>
      <c r="KGC137" s="18"/>
      <c r="KGD137" s="18"/>
      <c r="KGE137" s="18"/>
      <c r="KGF137" s="18"/>
      <c r="KGG137" s="18"/>
      <c r="KGH137" s="18"/>
      <c r="KGI137" s="18"/>
      <c r="KGJ137" s="18"/>
      <c r="KGK137" s="18"/>
      <c r="KGL137" s="18"/>
      <c r="KGM137" s="18"/>
      <c r="KGN137" s="18"/>
      <c r="KGO137" s="18"/>
      <c r="KGP137" s="18"/>
      <c r="KGQ137" s="18"/>
      <c r="KGR137" s="18"/>
      <c r="KGS137" s="18"/>
      <c r="KGT137" s="18"/>
      <c r="KGU137" s="18"/>
      <c r="KGV137" s="18"/>
      <c r="KGW137" s="18"/>
      <c r="KGX137" s="18"/>
      <c r="KGY137" s="18"/>
      <c r="KGZ137" s="18"/>
      <c r="KHA137" s="18"/>
      <c r="KHB137" s="18"/>
      <c r="KHC137" s="18"/>
      <c r="KHD137" s="18"/>
      <c r="KHE137" s="18"/>
      <c r="KHF137" s="18"/>
      <c r="KHG137" s="18"/>
      <c r="KHH137" s="18"/>
      <c r="KHI137" s="18"/>
      <c r="KHJ137" s="18"/>
      <c r="KHK137" s="18"/>
      <c r="KHL137" s="18"/>
      <c r="KHM137" s="18"/>
      <c r="KHN137" s="18"/>
      <c r="KHO137" s="18"/>
      <c r="KHP137" s="18"/>
      <c r="KHQ137" s="18"/>
      <c r="KHR137" s="18"/>
      <c r="KHS137" s="18"/>
      <c r="KHT137" s="18"/>
      <c r="KHU137" s="18"/>
      <c r="KHV137" s="18"/>
      <c r="KHW137" s="18"/>
      <c r="KHX137" s="18"/>
      <c r="KHY137" s="18"/>
      <c r="KHZ137" s="18"/>
      <c r="KIA137" s="18"/>
      <c r="KIB137" s="18"/>
      <c r="KIC137" s="18"/>
      <c r="KID137" s="18"/>
      <c r="KIE137" s="18"/>
      <c r="KIF137" s="18"/>
      <c r="KIG137" s="18"/>
      <c r="KIH137" s="18"/>
      <c r="KII137" s="18"/>
      <c r="KIJ137" s="18"/>
      <c r="KIK137" s="18"/>
      <c r="KIL137" s="18"/>
      <c r="KIM137" s="18"/>
      <c r="KIN137" s="18"/>
      <c r="KIO137" s="18"/>
      <c r="KIP137" s="18"/>
      <c r="KIQ137" s="18"/>
      <c r="KIR137" s="18"/>
      <c r="KIS137" s="18"/>
      <c r="KIT137" s="18"/>
      <c r="KIU137" s="18"/>
      <c r="KIV137" s="18"/>
      <c r="KIW137" s="18"/>
      <c r="KIX137" s="18"/>
      <c r="KIY137" s="18"/>
      <c r="KIZ137" s="18"/>
      <c r="KJA137" s="18"/>
      <c r="KJB137" s="18"/>
      <c r="KJC137" s="18"/>
      <c r="KJD137" s="18"/>
      <c r="KJE137" s="18"/>
      <c r="KJF137" s="18"/>
      <c r="KJG137" s="18"/>
      <c r="KJH137" s="18"/>
      <c r="KJI137" s="18"/>
      <c r="KJJ137" s="18"/>
      <c r="KJK137" s="18"/>
      <c r="KJL137" s="18"/>
      <c r="KJM137" s="18"/>
      <c r="KJN137" s="18"/>
      <c r="KJO137" s="18"/>
      <c r="KJP137" s="18"/>
      <c r="KJQ137" s="18"/>
      <c r="KJR137" s="18"/>
      <c r="KJS137" s="18"/>
      <c r="KJT137" s="18"/>
      <c r="KJU137" s="18"/>
      <c r="KJV137" s="18"/>
      <c r="KJW137" s="18"/>
      <c r="KJX137" s="18"/>
      <c r="KJY137" s="18"/>
      <c r="KJZ137" s="18"/>
      <c r="KKA137" s="18"/>
      <c r="KKB137" s="18"/>
      <c r="KKC137" s="18"/>
      <c r="KKD137" s="18"/>
      <c r="KKE137" s="18"/>
      <c r="KKF137" s="18"/>
      <c r="KKG137" s="18"/>
      <c r="KKH137" s="18"/>
      <c r="KKI137" s="18"/>
      <c r="KKJ137" s="18"/>
      <c r="KKK137" s="18"/>
      <c r="KKL137" s="18"/>
      <c r="KKM137" s="18"/>
      <c r="KKN137" s="18"/>
      <c r="KKO137" s="18"/>
      <c r="KKP137" s="18"/>
      <c r="KKQ137" s="18"/>
      <c r="KKR137" s="18"/>
      <c r="KKS137" s="18"/>
      <c r="KKT137" s="18"/>
      <c r="KKU137" s="18"/>
      <c r="KKV137" s="18"/>
      <c r="KKW137" s="18"/>
      <c r="KKX137" s="18"/>
      <c r="KKY137" s="18"/>
      <c r="KKZ137" s="18"/>
      <c r="KLA137" s="18"/>
      <c r="KLB137" s="18"/>
      <c r="KLC137" s="18"/>
      <c r="KLD137" s="18"/>
      <c r="KLE137" s="18"/>
      <c r="KLF137" s="18"/>
      <c r="KLG137" s="18"/>
      <c r="KLH137" s="18"/>
      <c r="KLI137" s="18"/>
      <c r="KLJ137" s="18"/>
      <c r="KLK137" s="18"/>
      <c r="KLL137" s="18"/>
      <c r="KLM137" s="18"/>
      <c r="KLN137" s="18"/>
      <c r="KLO137" s="18"/>
      <c r="KLP137" s="18"/>
      <c r="KLQ137" s="18"/>
      <c r="KLR137" s="18"/>
      <c r="KLS137" s="18"/>
      <c r="KLT137" s="18"/>
      <c r="KLU137" s="18"/>
      <c r="KLV137" s="18"/>
      <c r="KLW137" s="18"/>
      <c r="KLX137" s="18"/>
      <c r="KLY137" s="18"/>
      <c r="KLZ137" s="18"/>
      <c r="KMA137" s="18"/>
      <c r="KMB137" s="18"/>
      <c r="KMC137" s="18"/>
      <c r="KMD137" s="18"/>
      <c r="KME137" s="18"/>
      <c r="KMF137" s="18"/>
      <c r="KMG137" s="18"/>
      <c r="KMH137" s="18"/>
      <c r="KMI137" s="18"/>
      <c r="KMJ137" s="18"/>
      <c r="KMK137" s="18"/>
      <c r="KML137" s="18"/>
      <c r="KMM137" s="18"/>
      <c r="KMN137" s="18"/>
      <c r="KMO137" s="18"/>
      <c r="KMP137" s="18"/>
      <c r="KMQ137" s="18"/>
      <c r="KMR137" s="18"/>
      <c r="KMS137" s="18"/>
      <c r="KMT137" s="18"/>
      <c r="KMU137" s="18"/>
      <c r="KMV137" s="18"/>
      <c r="KMW137" s="18"/>
      <c r="KMX137" s="18"/>
      <c r="KMY137" s="18"/>
      <c r="KMZ137" s="18"/>
      <c r="KNA137" s="18"/>
      <c r="KNB137" s="18"/>
      <c r="KNC137" s="18"/>
      <c r="KND137" s="18"/>
      <c r="KNE137" s="18"/>
      <c r="KNF137" s="18"/>
      <c r="KNG137" s="18"/>
      <c r="KNH137" s="18"/>
      <c r="KNI137" s="18"/>
      <c r="KNJ137" s="18"/>
      <c r="KNK137" s="18"/>
      <c r="KNL137" s="18"/>
      <c r="KNM137" s="18"/>
      <c r="KNN137" s="18"/>
      <c r="KNO137" s="18"/>
      <c r="KNP137" s="18"/>
      <c r="KNQ137" s="18"/>
      <c r="KNR137" s="18"/>
      <c r="KNS137" s="18"/>
      <c r="KNT137" s="18"/>
      <c r="KNU137" s="18"/>
      <c r="KNV137" s="18"/>
      <c r="KNW137" s="18"/>
      <c r="KNX137" s="18"/>
      <c r="KNY137" s="18"/>
      <c r="KNZ137" s="18"/>
      <c r="KOA137" s="18"/>
      <c r="KOB137" s="18"/>
      <c r="KOC137" s="18"/>
      <c r="KOD137" s="18"/>
      <c r="KOE137" s="18"/>
      <c r="KOF137" s="18"/>
      <c r="KOG137" s="18"/>
      <c r="KOH137" s="18"/>
      <c r="KOI137" s="18"/>
      <c r="KOJ137" s="18"/>
      <c r="KOK137" s="18"/>
      <c r="KOL137" s="18"/>
      <c r="KOM137" s="18"/>
      <c r="KON137" s="18"/>
      <c r="KOO137" s="18"/>
      <c r="KOP137" s="18"/>
      <c r="KOQ137" s="18"/>
      <c r="KOR137" s="18"/>
      <c r="KOS137" s="18"/>
      <c r="KOT137" s="18"/>
      <c r="KOU137" s="18"/>
      <c r="KOV137" s="18"/>
      <c r="KOW137" s="18"/>
      <c r="KOX137" s="18"/>
      <c r="KOY137" s="18"/>
      <c r="KOZ137" s="18"/>
      <c r="KPA137" s="18"/>
      <c r="KPB137" s="18"/>
      <c r="KPC137" s="18"/>
      <c r="KPD137" s="18"/>
      <c r="KPE137" s="18"/>
      <c r="KPF137" s="18"/>
      <c r="KPG137" s="18"/>
      <c r="KPH137" s="18"/>
      <c r="KPI137" s="18"/>
      <c r="KPJ137" s="18"/>
      <c r="KPK137" s="18"/>
      <c r="KPL137" s="18"/>
      <c r="KPM137" s="18"/>
      <c r="KPN137" s="18"/>
      <c r="KPO137" s="18"/>
      <c r="KPP137" s="18"/>
      <c r="KPQ137" s="18"/>
      <c r="KPR137" s="18"/>
      <c r="KPS137" s="18"/>
      <c r="KPT137" s="18"/>
      <c r="KPU137" s="18"/>
      <c r="KPV137" s="18"/>
      <c r="KPW137" s="18"/>
      <c r="KPX137" s="18"/>
      <c r="KPY137" s="18"/>
      <c r="KPZ137" s="18"/>
      <c r="KQA137" s="18"/>
      <c r="KQB137" s="18"/>
      <c r="KQC137" s="18"/>
      <c r="KQD137" s="18"/>
      <c r="KQE137" s="18"/>
      <c r="KQF137" s="18"/>
      <c r="KQG137" s="18"/>
      <c r="KQH137" s="18"/>
      <c r="KQI137" s="18"/>
      <c r="KQJ137" s="18"/>
      <c r="KQK137" s="18"/>
      <c r="KQL137" s="18"/>
      <c r="KQM137" s="18"/>
      <c r="KQN137" s="18"/>
      <c r="KQO137" s="18"/>
      <c r="KQP137" s="18"/>
      <c r="KQQ137" s="18"/>
      <c r="KQR137" s="18"/>
      <c r="KQS137" s="18"/>
      <c r="KQT137" s="18"/>
      <c r="KQU137" s="18"/>
      <c r="KQV137" s="18"/>
      <c r="KQW137" s="18"/>
      <c r="KQX137" s="18"/>
      <c r="KQY137" s="18"/>
      <c r="KQZ137" s="18"/>
      <c r="KRA137" s="18"/>
      <c r="KRB137" s="18"/>
      <c r="KRC137" s="18"/>
      <c r="KRD137" s="18"/>
      <c r="KRE137" s="18"/>
      <c r="KRF137" s="18"/>
      <c r="KRG137" s="18"/>
      <c r="KRH137" s="18"/>
      <c r="KRI137" s="18"/>
      <c r="KRJ137" s="18"/>
      <c r="KRK137" s="18"/>
      <c r="KRL137" s="18"/>
      <c r="KRM137" s="18"/>
      <c r="KRN137" s="18"/>
      <c r="KRO137" s="18"/>
      <c r="KRP137" s="18"/>
      <c r="KRQ137" s="18"/>
      <c r="KRR137" s="18"/>
      <c r="KRS137" s="18"/>
      <c r="KRT137" s="18"/>
      <c r="KRU137" s="18"/>
      <c r="KRV137" s="18"/>
      <c r="KRW137" s="18"/>
      <c r="KRX137" s="18"/>
      <c r="KRY137" s="18"/>
      <c r="KRZ137" s="18"/>
      <c r="KSA137" s="18"/>
      <c r="KSB137" s="18"/>
      <c r="KSC137" s="18"/>
      <c r="KSD137" s="18"/>
      <c r="KSE137" s="18"/>
      <c r="KSF137" s="18"/>
      <c r="KSG137" s="18"/>
      <c r="KSH137" s="18"/>
      <c r="KSI137" s="18"/>
      <c r="KSJ137" s="18"/>
      <c r="KSK137" s="18"/>
      <c r="KSL137" s="18"/>
      <c r="KSM137" s="18"/>
      <c r="KSN137" s="18"/>
      <c r="KSO137" s="18"/>
      <c r="KSP137" s="18"/>
      <c r="KSQ137" s="18"/>
      <c r="KSR137" s="18"/>
      <c r="KSS137" s="18"/>
      <c r="KST137" s="18"/>
      <c r="KSU137" s="18"/>
      <c r="KSV137" s="18"/>
      <c r="KSW137" s="18"/>
      <c r="KSX137" s="18"/>
      <c r="KSY137" s="18"/>
      <c r="KSZ137" s="18"/>
      <c r="KTA137" s="18"/>
      <c r="KTB137" s="18"/>
      <c r="KTC137" s="18"/>
      <c r="KTD137" s="18"/>
      <c r="KTE137" s="18"/>
      <c r="KTF137" s="18"/>
      <c r="KTG137" s="18"/>
      <c r="KTH137" s="18"/>
      <c r="KTI137" s="18"/>
      <c r="KTJ137" s="18"/>
      <c r="KTK137" s="18"/>
      <c r="KTL137" s="18"/>
      <c r="KTM137" s="18"/>
      <c r="KTN137" s="18"/>
      <c r="KTO137" s="18"/>
      <c r="KTP137" s="18"/>
      <c r="KTQ137" s="18"/>
      <c r="KTR137" s="18"/>
      <c r="KTS137" s="18"/>
      <c r="KTT137" s="18"/>
      <c r="KTU137" s="18"/>
      <c r="KTV137" s="18"/>
      <c r="KTW137" s="18"/>
      <c r="KTX137" s="18"/>
      <c r="KTY137" s="18"/>
      <c r="KTZ137" s="18"/>
      <c r="KUA137" s="18"/>
      <c r="KUB137" s="18"/>
      <c r="KUC137" s="18"/>
      <c r="KUD137" s="18"/>
      <c r="KUE137" s="18"/>
      <c r="KUF137" s="18"/>
      <c r="KUG137" s="18"/>
      <c r="KUH137" s="18"/>
      <c r="KUI137" s="18"/>
      <c r="KUJ137" s="18"/>
      <c r="KUK137" s="18"/>
      <c r="KUL137" s="18"/>
      <c r="KUM137" s="18"/>
      <c r="KUN137" s="18"/>
      <c r="KUO137" s="18"/>
      <c r="KUP137" s="18"/>
      <c r="KUQ137" s="18"/>
      <c r="KUR137" s="18"/>
      <c r="KUS137" s="18"/>
      <c r="KUT137" s="18"/>
      <c r="KUU137" s="18"/>
      <c r="KUV137" s="18"/>
      <c r="KUW137" s="18"/>
      <c r="KUX137" s="18"/>
      <c r="KUY137" s="18"/>
      <c r="KUZ137" s="18"/>
      <c r="KVA137" s="18"/>
      <c r="KVB137" s="18"/>
      <c r="KVC137" s="18"/>
      <c r="KVD137" s="18"/>
      <c r="KVE137" s="18"/>
      <c r="KVF137" s="18"/>
      <c r="KVG137" s="18"/>
      <c r="KVH137" s="18"/>
      <c r="KVI137" s="18"/>
      <c r="KVJ137" s="18"/>
      <c r="KVK137" s="18"/>
      <c r="KVL137" s="18"/>
      <c r="KVM137" s="18"/>
      <c r="KVN137" s="18"/>
      <c r="KVO137" s="18"/>
      <c r="KVP137" s="18"/>
      <c r="KVQ137" s="18"/>
      <c r="KVR137" s="18"/>
      <c r="KVS137" s="18"/>
      <c r="KVT137" s="18"/>
      <c r="KVU137" s="18"/>
      <c r="KVV137" s="18"/>
      <c r="KVW137" s="18"/>
      <c r="KVX137" s="18"/>
      <c r="KVY137" s="18"/>
      <c r="KVZ137" s="18"/>
      <c r="KWA137" s="18"/>
      <c r="KWB137" s="18"/>
      <c r="KWC137" s="18"/>
      <c r="KWD137" s="18"/>
      <c r="KWE137" s="18"/>
      <c r="KWF137" s="18"/>
      <c r="KWG137" s="18"/>
      <c r="KWH137" s="18"/>
      <c r="KWI137" s="18"/>
      <c r="KWJ137" s="18"/>
      <c r="KWK137" s="18"/>
      <c r="KWL137" s="18"/>
      <c r="KWM137" s="18"/>
      <c r="KWN137" s="18"/>
      <c r="KWO137" s="18"/>
      <c r="KWP137" s="18"/>
      <c r="KWQ137" s="18"/>
      <c r="KWR137" s="18"/>
      <c r="KWS137" s="18"/>
      <c r="KWT137" s="18"/>
      <c r="KWU137" s="18"/>
      <c r="KWV137" s="18"/>
      <c r="KWW137" s="18"/>
      <c r="KWX137" s="18"/>
      <c r="KWY137" s="18"/>
      <c r="KWZ137" s="18"/>
      <c r="KXA137" s="18"/>
      <c r="KXB137" s="18"/>
      <c r="KXC137" s="18"/>
      <c r="KXD137" s="18"/>
      <c r="KXE137" s="18"/>
      <c r="KXF137" s="18"/>
      <c r="KXG137" s="18"/>
      <c r="KXH137" s="18"/>
      <c r="KXI137" s="18"/>
      <c r="KXJ137" s="18"/>
      <c r="KXK137" s="18"/>
      <c r="KXL137" s="18"/>
      <c r="KXM137" s="18"/>
      <c r="KXN137" s="18"/>
      <c r="KXO137" s="18"/>
      <c r="KXP137" s="18"/>
      <c r="KXQ137" s="18"/>
      <c r="KXR137" s="18"/>
      <c r="KXS137" s="18"/>
      <c r="KXT137" s="18"/>
      <c r="KXU137" s="18"/>
      <c r="KXV137" s="18"/>
      <c r="KXW137" s="18"/>
      <c r="KXX137" s="18"/>
      <c r="KXY137" s="18"/>
      <c r="KXZ137" s="18"/>
      <c r="KYA137" s="18"/>
      <c r="KYB137" s="18"/>
      <c r="KYC137" s="18"/>
      <c r="KYD137" s="18"/>
      <c r="KYE137" s="18"/>
      <c r="KYF137" s="18"/>
      <c r="KYG137" s="18"/>
      <c r="KYH137" s="18"/>
      <c r="KYI137" s="18"/>
      <c r="KYJ137" s="18"/>
      <c r="KYK137" s="18"/>
      <c r="KYL137" s="18"/>
      <c r="KYM137" s="18"/>
      <c r="KYN137" s="18"/>
      <c r="KYO137" s="18"/>
      <c r="KYP137" s="18"/>
      <c r="KYQ137" s="18"/>
      <c r="KYR137" s="18"/>
      <c r="KYS137" s="18"/>
      <c r="KYT137" s="18"/>
      <c r="KYU137" s="18"/>
      <c r="KYV137" s="18"/>
      <c r="KYW137" s="18"/>
      <c r="KYX137" s="18"/>
      <c r="KYY137" s="18"/>
      <c r="KYZ137" s="18"/>
      <c r="KZA137" s="18"/>
      <c r="KZB137" s="18"/>
      <c r="KZC137" s="18"/>
      <c r="KZD137" s="18"/>
      <c r="KZE137" s="18"/>
      <c r="KZF137" s="18"/>
      <c r="KZG137" s="18"/>
      <c r="KZH137" s="18"/>
      <c r="KZI137" s="18"/>
      <c r="KZJ137" s="18"/>
      <c r="KZK137" s="18"/>
      <c r="KZL137" s="18"/>
      <c r="KZM137" s="18"/>
      <c r="KZN137" s="18"/>
      <c r="KZO137" s="18"/>
      <c r="KZP137" s="18"/>
      <c r="KZQ137" s="18"/>
      <c r="KZR137" s="18"/>
      <c r="KZS137" s="18"/>
      <c r="KZT137" s="18"/>
      <c r="KZU137" s="18"/>
      <c r="KZV137" s="18"/>
      <c r="KZW137" s="18"/>
      <c r="KZX137" s="18"/>
      <c r="KZY137" s="18"/>
      <c r="KZZ137" s="18"/>
      <c r="LAA137" s="18"/>
      <c r="LAB137" s="18"/>
      <c r="LAC137" s="18"/>
      <c r="LAD137" s="18"/>
      <c r="LAE137" s="18"/>
      <c r="LAF137" s="18"/>
      <c r="LAG137" s="18"/>
      <c r="LAH137" s="18"/>
      <c r="LAI137" s="18"/>
      <c r="LAJ137" s="18"/>
      <c r="LAK137" s="18"/>
      <c r="LAL137" s="18"/>
      <c r="LAM137" s="18"/>
      <c r="LAN137" s="18"/>
      <c r="LAO137" s="18"/>
      <c r="LAP137" s="18"/>
      <c r="LAQ137" s="18"/>
      <c r="LAR137" s="18"/>
      <c r="LAS137" s="18"/>
      <c r="LAT137" s="18"/>
      <c r="LAU137" s="18"/>
      <c r="LAV137" s="18"/>
      <c r="LAW137" s="18"/>
      <c r="LAX137" s="18"/>
      <c r="LAY137" s="18"/>
      <c r="LAZ137" s="18"/>
      <c r="LBA137" s="18"/>
      <c r="LBB137" s="18"/>
      <c r="LBC137" s="18"/>
      <c r="LBD137" s="18"/>
      <c r="LBE137" s="18"/>
      <c r="LBF137" s="18"/>
      <c r="LBG137" s="18"/>
      <c r="LBH137" s="18"/>
      <c r="LBI137" s="18"/>
      <c r="LBJ137" s="18"/>
      <c r="LBK137" s="18"/>
      <c r="LBL137" s="18"/>
      <c r="LBM137" s="18"/>
      <c r="LBN137" s="18"/>
      <c r="LBO137" s="18"/>
      <c r="LBP137" s="18"/>
      <c r="LBQ137" s="18"/>
      <c r="LBR137" s="18"/>
      <c r="LBS137" s="18"/>
      <c r="LBT137" s="18"/>
      <c r="LBU137" s="18"/>
      <c r="LBV137" s="18"/>
      <c r="LBW137" s="18"/>
      <c r="LBX137" s="18"/>
      <c r="LBY137" s="18"/>
      <c r="LBZ137" s="18"/>
      <c r="LCA137" s="18"/>
      <c r="LCB137" s="18"/>
      <c r="LCC137" s="18"/>
      <c r="LCD137" s="18"/>
      <c r="LCE137" s="18"/>
      <c r="LCF137" s="18"/>
      <c r="LCG137" s="18"/>
      <c r="LCH137" s="18"/>
      <c r="LCI137" s="18"/>
      <c r="LCJ137" s="18"/>
      <c r="LCK137" s="18"/>
      <c r="LCL137" s="18"/>
      <c r="LCM137" s="18"/>
      <c r="LCN137" s="18"/>
      <c r="LCO137" s="18"/>
      <c r="LCP137" s="18"/>
      <c r="LCQ137" s="18"/>
      <c r="LCR137" s="18"/>
      <c r="LCS137" s="18"/>
      <c r="LCT137" s="18"/>
      <c r="LCU137" s="18"/>
      <c r="LCV137" s="18"/>
      <c r="LCW137" s="18"/>
      <c r="LCX137" s="18"/>
      <c r="LCY137" s="18"/>
      <c r="LCZ137" s="18"/>
      <c r="LDA137" s="18"/>
      <c r="LDB137" s="18"/>
      <c r="LDC137" s="18"/>
      <c r="LDD137" s="18"/>
      <c r="LDE137" s="18"/>
      <c r="LDF137" s="18"/>
      <c r="LDG137" s="18"/>
      <c r="LDH137" s="18"/>
      <c r="LDI137" s="18"/>
      <c r="LDJ137" s="18"/>
      <c r="LDK137" s="18"/>
      <c r="LDL137" s="18"/>
      <c r="LDM137" s="18"/>
      <c r="LDN137" s="18"/>
      <c r="LDO137" s="18"/>
      <c r="LDP137" s="18"/>
      <c r="LDQ137" s="18"/>
      <c r="LDR137" s="18"/>
      <c r="LDS137" s="18"/>
      <c r="LDT137" s="18"/>
      <c r="LDU137" s="18"/>
      <c r="LDV137" s="18"/>
      <c r="LDW137" s="18"/>
      <c r="LDX137" s="18"/>
      <c r="LDY137" s="18"/>
      <c r="LDZ137" s="18"/>
      <c r="LEA137" s="18"/>
      <c r="LEB137" s="18"/>
      <c r="LEC137" s="18"/>
      <c r="LED137" s="18"/>
      <c r="LEE137" s="18"/>
      <c r="LEF137" s="18"/>
      <c r="LEG137" s="18"/>
      <c r="LEH137" s="18"/>
      <c r="LEI137" s="18"/>
      <c r="LEJ137" s="18"/>
      <c r="LEK137" s="18"/>
      <c r="LEL137" s="18"/>
      <c r="LEM137" s="18"/>
      <c r="LEN137" s="18"/>
      <c r="LEO137" s="18"/>
      <c r="LEP137" s="18"/>
      <c r="LEQ137" s="18"/>
      <c r="LER137" s="18"/>
      <c r="LES137" s="18"/>
      <c r="LET137" s="18"/>
      <c r="LEU137" s="18"/>
      <c r="LEV137" s="18"/>
      <c r="LEW137" s="18"/>
      <c r="LEX137" s="18"/>
      <c r="LEY137" s="18"/>
      <c r="LEZ137" s="18"/>
      <c r="LFA137" s="18"/>
      <c r="LFB137" s="18"/>
      <c r="LFC137" s="18"/>
      <c r="LFD137" s="18"/>
      <c r="LFE137" s="18"/>
      <c r="LFF137" s="18"/>
      <c r="LFG137" s="18"/>
      <c r="LFH137" s="18"/>
      <c r="LFI137" s="18"/>
      <c r="LFJ137" s="18"/>
      <c r="LFK137" s="18"/>
      <c r="LFL137" s="18"/>
      <c r="LFM137" s="18"/>
      <c r="LFN137" s="18"/>
      <c r="LFO137" s="18"/>
      <c r="LFP137" s="18"/>
      <c r="LFQ137" s="18"/>
      <c r="LFR137" s="18"/>
      <c r="LFS137" s="18"/>
      <c r="LFT137" s="18"/>
      <c r="LFU137" s="18"/>
      <c r="LFV137" s="18"/>
      <c r="LFW137" s="18"/>
      <c r="LFX137" s="18"/>
      <c r="LFY137" s="18"/>
      <c r="LFZ137" s="18"/>
      <c r="LGA137" s="18"/>
      <c r="LGB137" s="18"/>
      <c r="LGC137" s="18"/>
      <c r="LGD137" s="18"/>
      <c r="LGE137" s="18"/>
      <c r="LGF137" s="18"/>
      <c r="LGG137" s="18"/>
      <c r="LGH137" s="18"/>
      <c r="LGI137" s="18"/>
      <c r="LGJ137" s="18"/>
      <c r="LGK137" s="18"/>
      <c r="LGL137" s="18"/>
      <c r="LGM137" s="18"/>
      <c r="LGN137" s="18"/>
      <c r="LGO137" s="18"/>
      <c r="LGP137" s="18"/>
      <c r="LGQ137" s="18"/>
      <c r="LGR137" s="18"/>
      <c r="LGS137" s="18"/>
      <c r="LGT137" s="18"/>
      <c r="LGU137" s="18"/>
      <c r="LGV137" s="18"/>
      <c r="LGW137" s="18"/>
      <c r="LGX137" s="18"/>
      <c r="LGY137" s="18"/>
      <c r="LGZ137" s="18"/>
      <c r="LHA137" s="18"/>
      <c r="LHB137" s="18"/>
      <c r="LHC137" s="18"/>
      <c r="LHD137" s="18"/>
      <c r="LHE137" s="18"/>
      <c r="LHF137" s="18"/>
      <c r="LHG137" s="18"/>
      <c r="LHH137" s="18"/>
      <c r="LHI137" s="18"/>
      <c r="LHJ137" s="18"/>
      <c r="LHK137" s="18"/>
      <c r="LHL137" s="18"/>
      <c r="LHM137" s="18"/>
      <c r="LHN137" s="18"/>
      <c r="LHO137" s="18"/>
      <c r="LHP137" s="18"/>
      <c r="LHQ137" s="18"/>
      <c r="LHR137" s="18"/>
      <c r="LHS137" s="18"/>
      <c r="LHT137" s="18"/>
      <c r="LHU137" s="18"/>
      <c r="LHV137" s="18"/>
      <c r="LHW137" s="18"/>
      <c r="LHX137" s="18"/>
      <c r="LHY137" s="18"/>
      <c r="LHZ137" s="18"/>
      <c r="LIA137" s="18"/>
      <c r="LIB137" s="18"/>
      <c r="LIC137" s="18"/>
      <c r="LID137" s="18"/>
      <c r="LIE137" s="18"/>
      <c r="LIF137" s="18"/>
      <c r="LIG137" s="18"/>
      <c r="LIH137" s="18"/>
      <c r="LII137" s="18"/>
      <c r="LIJ137" s="18"/>
      <c r="LIK137" s="18"/>
      <c r="LIL137" s="18"/>
      <c r="LIM137" s="18"/>
      <c r="LIN137" s="18"/>
      <c r="LIO137" s="18"/>
      <c r="LIP137" s="18"/>
      <c r="LIQ137" s="18"/>
      <c r="LIR137" s="18"/>
      <c r="LIS137" s="18"/>
      <c r="LIT137" s="18"/>
      <c r="LIU137" s="18"/>
      <c r="LIV137" s="18"/>
      <c r="LIW137" s="18"/>
      <c r="LIX137" s="18"/>
      <c r="LIY137" s="18"/>
      <c r="LIZ137" s="18"/>
      <c r="LJA137" s="18"/>
      <c r="LJB137" s="18"/>
      <c r="LJC137" s="18"/>
      <c r="LJD137" s="18"/>
      <c r="LJE137" s="18"/>
      <c r="LJF137" s="18"/>
      <c r="LJG137" s="18"/>
      <c r="LJH137" s="18"/>
      <c r="LJI137" s="18"/>
      <c r="LJJ137" s="18"/>
      <c r="LJK137" s="18"/>
      <c r="LJL137" s="18"/>
      <c r="LJM137" s="18"/>
      <c r="LJN137" s="18"/>
      <c r="LJO137" s="18"/>
      <c r="LJP137" s="18"/>
      <c r="LJQ137" s="18"/>
      <c r="LJR137" s="18"/>
      <c r="LJS137" s="18"/>
      <c r="LJT137" s="18"/>
      <c r="LJU137" s="18"/>
      <c r="LJV137" s="18"/>
      <c r="LJW137" s="18"/>
      <c r="LJX137" s="18"/>
      <c r="LJY137" s="18"/>
      <c r="LJZ137" s="18"/>
      <c r="LKA137" s="18"/>
      <c r="LKB137" s="18"/>
      <c r="LKC137" s="18"/>
      <c r="LKD137" s="18"/>
      <c r="LKE137" s="18"/>
      <c r="LKF137" s="18"/>
      <c r="LKG137" s="18"/>
      <c r="LKH137" s="18"/>
      <c r="LKI137" s="18"/>
      <c r="LKJ137" s="18"/>
      <c r="LKK137" s="18"/>
      <c r="LKL137" s="18"/>
      <c r="LKM137" s="18"/>
      <c r="LKN137" s="18"/>
      <c r="LKO137" s="18"/>
      <c r="LKP137" s="18"/>
      <c r="LKQ137" s="18"/>
      <c r="LKR137" s="18"/>
      <c r="LKS137" s="18"/>
      <c r="LKT137" s="18"/>
      <c r="LKU137" s="18"/>
      <c r="LKV137" s="18"/>
      <c r="LKW137" s="18"/>
      <c r="LKX137" s="18"/>
      <c r="LKY137" s="18"/>
      <c r="LKZ137" s="18"/>
      <c r="LLA137" s="18"/>
      <c r="LLB137" s="18"/>
      <c r="LLC137" s="18"/>
      <c r="LLD137" s="18"/>
      <c r="LLE137" s="18"/>
      <c r="LLF137" s="18"/>
      <c r="LLG137" s="18"/>
      <c r="LLH137" s="18"/>
      <c r="LLI137" s="18"/>
      <c r="LLJ137" s="18"/>
      <c r="LLK137" s="18"/>
      <c r="LLL137" s="18"/>
      <c r="LLM137" s="18"/>
      <c r="LLN137" s="18"/>
      <c r="LLO137" s="18"/>
      <c r="LLP137" s="18"/>
      <c r="LLQ137" s="18"/>
      <c r="LLR137" s="18"/>
      <c r="LLS137" s="18"/>
      <c r="LLT137" s="18"/>
      <c r="LLU137" s="18"/>
      <c r="LLV137" s="18"/>
      <c r="LLW137" s="18"/>
      <c r="LLX137" s="18"/>
      <c r="LLY137" s="18"/>
      <c r="LLZ137" s="18"/>
      <c r="LMA137" s="18"/>
      <c r="LMB137" s="18"/>
      <c r="LMC137" s="18"/>
      <c r="LMD137" s="18"/>
      <c r="LME137" s="18"/>
      <c r="LMF137" s="18"/>
      <c r="LMG137" s="18"/>
      <c r="LMH137" s="18"/>
      <c r="LMI137" s="18"/>
      <c r="LMJ137" s="18"/>
      <c r="LMK137" s="18"/>
      <c r="LML137" s="18"/>
      <c r="LMM137" s="18"/>
      <c r="LMN137" s="18"/>
      <c r="LMO137" s="18"/>
      <c r="LMP137" s="18"/>
      <c r="LMQ137" s="18"/>
      <c r="LMR137" s="18"/>
      <c r="LMS137" s="18"/>
      <c r="LMT137" s="18"/>
      <c r="LMU137" s="18"/>
      <c r="LMV137" s="18"/>
      <c r="LMW137" s="18"/>
      <c r="LMX137" s="18"/>
      <c r="LMY137" s="18"/>
      <c r="LMZ137" s="18"/>
      <c r="LNA137" s="18"/>
      <c r="LNB137" s="18"/>
      <c r="LNC137" s="18"/>
      <c r="LND137" s="18"/>
      <c r="LNE137" s="18"/>
      <c r="LNF137" s="18"/>
      <c r="LNG137" s="18"/>
      <c r="LNH137" s="18"/>
      <c r="LNI137" s="18"/>
      <c r="LNJ137" s="18"/>
      <c r="LNK137" s="18"/>
      <c r="LNL137" s="18"/>
      <c r="LNM137" s="18"/>
      <c r="LNN137" s="18"/>
      <c r="LNO137" s="18"/>
      <c r="LNP137" s="18"/>
      <c r="LNQ137" s="18"/>
      <c r="LNR137" s="18"/>
      <c r="LNS137" s="18"/>
      <c r="LNT137" s="18"/>
      <c r="LNU137" s="18"/>
      <c r="LNV137" s="18"/>
      <c r="LNW137" s="18"/>
      <c r="LNX137" s="18"/>
      <c r="LNY137" s="18"/>
      <c r="LNZ137" s="18"/>
      <c r="LOA137" s="18"/>
      <c r="LOB137" s="18"/>
      <c r="LOC137" s="18"/>
      <c r="LOD137" s="18"/>
      <c r="LOE137" s="18"/>
      <c r="LOF137" s="18"/>
      <c r="LOG137" s="18"/>
      <c r="LOH137" s="18"/>
      <c r="LOI137" s="18"/>
      <c r="LOJ137" s="18"/>
      <c r="LOK137" s="18"/>
      <c r="LOL137" s="18"/>
      <c r="LOM137" s="18"/>
      <c r="LON137" s="18"/>
      <c r="LOO137" s="18"/>
      <c r="LOP137" s="18"/>
      <c r="LOQ137" s="18"/>
      <c r="LOR137" s="18"/>
      <c r="LOS137" s="18"/>
      <c r="LOT137" s="18"/>
      <c r="LOU137" s="18"/>
      <c r="LOV137" s="18"/>
      <c r="LOW137" s="18"/>
      <c r="LOX137" s="18"/>
      <c r="LOY137" s="18"/>
      <c r="LOZ137" s="18"/>
      <c r="LPA137" s="18"/>
      <c r="LPB137" s="18"/>
      <c r="LPC137" s="18"/>
      <c r="LPD137" s="18"/>
      <c r="LPE137" s="18"/>
      <c r="LPF137" s="18"/>
      <c r="LPG137" s="18"/>
      <c r="LPH137" s="18"/>
      <c r="LPI137" s="18"/>
      <c r="LPJ137" s="18"/>
      <c r="LPK137" s="18"/>
      <c r="LPL137" s="18"/>
      <c r="LPM137" s="18"/>
      <c r="LPN137" s="18"/>
      <c r="LPO137" s="18"/>
      <c r="LPP137" s="18"/>
      <c r="LPQ137" s="18"/>
      <c r="LPR137" s="18"/>
      <c r="LPS137" s="18"/>
      <c r="LPT137" s="18"/>
      <c r="LPU137" s="18"/>
      <c r="LPV137" s="18"/>
      <c r="LPW137" s="18"/>
      <c r="LPX137" s="18"/>
      <c r="LPY137" s="18"/>
      <c r="LPZ137" s="18"/>
      <c r="LQA137" s="18"/>
      <c r="LQB137" s="18"/>
      <c r="LQC137" s="18"/>
      <c r="LQD137" s="18"/>
      <c r="LQE137" s="18"/>
      <c r="LQF137" s="18"/>
      <c r="LQG137" s="18"/>
      <c r="LQH137" s="18"/>
      <c r="LQI137" s="18"/>
      <c r="LQJ137" s="18"/>
      <c r="LQK137" s="18"/>
      <c r="LQL137" s="18"/>
      <c r="LQM137" s="18"/>
      <c r="LQN137" s="18"/>
      <c r="LQO137" s="18"/>
      <c r="LQP137" s="18"/>
      <c r="LQQ137" s="18"/>
      <c r="LQR137" s="18"/>
      <c r="LQS137" s="18"/>
      <c r="LQT137" s="18"/>
      <c r="LQU137" s="18"/>
      <c r="LQV137" s="18"/>
      <c r="LQW137" s="18"/>
      <c r="LQX137" s="18"/>
      <c r="LQY137" s="18"/>
      <c r="LQZ137" s="18"/>
      <c r="LRA137" s="18"/>
      <c r="LRB137" s="18"/>
      <c r="LRC137" s="18"/>
      <c r="LRD137" s="18"/>
      <c r="LRE137" s="18"/>
      <c r="LRF137" s="18"/>
      <c r="LRG137" s="18"/>
      <c r="LRH137" s="18"/>
      <c r="LRI137" s="18"/>
      <c r="LRJ137" s="18"/>
      <c r="LRK137" s="18"/>
      <c r="LRL137" s="18"/>
      <c r="LRM137" s="18"/>
      <c r="LRN137" s="18"/>
      <c r="LRO137" s="18"/>
      <c r="LRP137" s="18"/>
      <c r="LRQ137" s="18"/>
      <c r="LRR137" s="18"/>
      <c r="LRS137" s="18"/>
      <c r="LRT137" s="18"/>
      <c r="LRU137" s="18"/>
      <c r="LRV137" s="18"/>
      <c r="LRW137" s="18"/>
      <c r="LRX137" s="18"/>
      <c r="LRY137" s="18"/>
      <c r="LRZ137" s="18"/>
      <c r="LSA137" s="18"/>
      <c r="LSB137" s="18"/>
      <c r="LSC137" s="18"/>
      <c r="LSD137" s="18"/>
      <c r="LSE137" s="18"/>
      <c r="LSF137" s="18"/>
      <c r="LSG137" s="18"/>
      <c r="LSH137" s="18"/>
      <c r="LSI137" s="18"/>
      <c r="LSJ137" s="18"/>
      <c r="LSK137" s="18"/>
      <c r="LSL137" s="18"/>
      <c r="LSM137" s="18"/>
      <c r="LSN137" s="18"/>
      <c r="LSO137" s="18"/>
      <c r="LSP137" s="18"/>
      <c r="LSQ137" s="18"/>
      <c r="LSR137" s="18"/>
      <c r="LSS137" s="18"/>
      <c r="LST137" s="18"/>
      <c r="LSU137" s="18"/>
      <c r="LSV137" s="18"/>
      <c r="LSW137" s="18"/>
      <c r="LSX137" s="18"/>
      <c r="LSY137" s="18"/>
      <c r="LSZ137" s="18"/>
      <c r="LTA137" s="18"/>
      <c r="LTB137" s="18"/>
      <c r="LTC137" s="18"/>
      <c r="LTD137" s="18"/>
      <c r="LTE137" s="18"/>
      <c r="LTF137" s="18"/>
      <c r="LTG137" s="18"/>
      <c r="LTH137" s="18"/>
      <c r="LTI137" s="18"/>
      <c r="LTJ137" s="18"/>
      <c r="LTK137" s="18"/>
      <c r="LTL137" s="18"/>
      <c r="LTM137" s="18"/>
      <c r="LTN137" s="18"/>
      <c r="LTO137" s="18"/>
      <c r="LTP137" s="18"/>
      <c r="LTQ137" s="18"/>
      <c r="LTR137" s="18"/>
      <c r="LTS137" s="18"/>
      <c r="LTT137" s="18"/>
      <c r="LTU137" s="18"/>
      <c r="LTV137" s="18"/>
      <c r="LTW137" s="18"/>
      <c r="LTX137" s="18"/>
      <c r="LTY137" s="18"/>
      <c r="LTZ137" s="18"/>
      <c r="LUA137" s="18"/>
      <c r="LUB137" s="18"/>
      <c r="LUC137" s="18"/>
      <c r="LUD137" s="18"/>
      <c r="LUE137" s="18"/>
      <c r="LUF137" s="18"/>
      <c r="LUG137" s="18"/>
      <c r="LUH137" s="18"/>
      <c r="LUI137" s="18"/>
      <c r="LUJ137" s="18"/>
      <c r="LUK137" s="18"/>
      <c r="LUL137" s="18"/>
      <c r="LUM137" s="18"/>
      <c r="LUN137" s="18"/>
      <c r="LUO137" s="18"/>
      <c r="LUP137" s="18"/>
      <c r="LUQ137" s="18"/>
      <c r="LUR137" s="18"/>
      <c r="LUS137" s="18"/>
      <c r="LUT137" s="18"/>
      <c r="LUU137" s="18"/>
      <c r="LUV137" s="18"/>
      <c r="LUW137" s="18"/>
      <c r="LUX137" s="18"/>
      <c r="LUY137" s="18"/>
      <c r="LUZ137" s="18"/>
      <c r="LVA137" s="18"/>
      <c r="LVB137" s="18"/>
      <c r="LVC137" s="18"/>
      <c r="LVD137" s="18"/>
      <c r="LVE137" s="18"/>
      <c r="LVF137" s="18"/>
      <c r="LVG137" s="18"/>
      <c r="LVH137" s="18"/>
      <c r="LVI137" s="18"/>
      <c r="LVJ137" s="18"/>
      <c r="LVK137" s="18"/>
      <c r="LVL137" s="18"/>
      <c r="LVM137" s="18"/>
      <c r="LVN137" s="18"/>
      <c r="LVO137" s="18"/>
      <c r="LVP137" s="18"/>
      <c r="LVQ137" s="18"/>
      <c r="LVR137" s="18"/>
      <c r="LVS137" s="18"/>
      <c r="LVT137" s="18"/>
      <c r="LVU137" s="18"/>
      <c r="LVV137" s="18"/>
      <c r="LVW137" s="18"/>
      <c r="LVX137" s="18"/>
      <c r="LVY137" s="18"/>
      <c r="LVZ137" s="18"/>
      <c r="LWA137" s="18"/>
      <c r="LWB137" s="18"/>
      <c r="LWC137" s="18"/>
      <c r="LWD137" s="18"/>
      <c r="LWE137" s="18"/>
      <c r="LWF137" s="18"/>
      <c r="LWG137" s="18"/>
      <c r="LWH137" s="18"/>
      <c r="LWI137" s="18"/>
      <c r="LWJ137" s="18"/>
      <c r="LWK137" s="18"/>
      <c r="LWL137" s="18"/>
      <c r="LWM137" s="18"/>
      <c r="LWN137" s="18"/>
      <c r="LWO137" s="18"/>
      <c r="LWP137" s="18"/>
      <c r="LWQ137" s="18"/>
      <c r="LWR137" s="18"/>
      <c r="LWS137" s="18"/>
      <c r="LWT137" s="18"/>
      <c r="LWU137" s="18"/>
      <c r="LWV137" s="18"/>
      <c r="LWW137" s="18"/>
      <c r="LWX137" s="18"/>
      <c r="LWY137" s="18"/>
      <c r="LWZ137" s="18"/>
      <c r="LXA137" s="18"/>
      <c r="LXB137" s="18"/>
      <c r="LXC137" s="18"/>
      <c r="LXD137" s="18"/>
      <c r="LXE137" s="18"/>
      <c r="LXF137" s="18"/>
      <c r="LXG137" s="18"/>
      <c r="LXH137" s="18"/>
      <c r="LXI137" s="18"/>
      <c r="LXJ137" s="18"/>
      <c r="LXK137" s="18"/>
      <c r="LXL137" s="18"/>
      <c r="LXM137" s="18"/>
      <c r="LXN137" s="18"/>
      <c r="LXO137" s="18"/>
      <c r="LXP137" s="18"/>
      <c r="LXQ137" s="18"/>
      <c r="LXR137" s="18"/>
      <c r="LXS137" s="18"/>
      <c r="LXT137" s="18"/>
      <c r="LXU137" s="18"/>
      <c r="LXV137" s="18"/>
      <c r="LXW137" s="18"/>
      <c r="LXX137" s="18"/>
      <c r="LXY137" s="18"/>
      <c r="LXZ137" s="18"/>
      <c r="LYA137" s="18"/>
      <c r="LYB137" s="18"/>
      <c r="LYC137" s="18"/>
      <c r="LYD137" s="18"/>
      <c r="LYE137" s="18"/>
      <c r="LYF137" s="18"/>
      <c r="LYG137" s="18"/>
      <c r="LYH137" s="18"/>
      <c r="LYI137" s="18"/>
      <c r="LYJ137" s="18"/>
      <c r="LYK137" s="18"/>
      <c r="LYL137" s="18"/>
      <c r="LYM137" s="18"/>
      <c r="LYN137" s="18"/>
      <c r="LYO137" s="18"/>
      <c r="LYP137" s="18"/>
      <c r="LYQ137" s="18"/>
      <c r="LYR137" s="18"/>
      <c r="LYS137" s="18"/>
      <c r="LYT137" s="18"/>
      <c r="LYU137" s="18"/>
      <c r="LYV137" s="18"/>
      <c r="LYW137" s="18"/>
      <c r="LYX137" s="18"/>
      <c r="LYY137" s="18"/>
      <c r="LYZ137" s="18"/>
      <c r="LZA137" s="18"/>
      <c r="LZB137" s="18"/>
      <c r="LZC137" s="18"/>
      <c r="LZD137" s="18"/>
      <c r="LZE137" s="18"/>
      <c r="LZF137" s="18"/>
      <c r="LZG137" s="18"/>
      <c r="LZH137" s="18"/>
      <c r="LZI137" s="18"/>
      <c r="LZJ137" s="18"/>
      <c r="LZK137" s="18"/>
      <c r="LZL137" s="18"/>
      <c r="LZM137" s="18"/>
      <c r="LZN137" s="18"/>
      <c r="LZO137" s="18"/>
      <c r="LZP137" s="18"/>
      <c r="LZQ137" s="18"/>
      <c r="LZR137" s="18"/>
      <c r="LZS137" s="18"/>
      <c r="LZT137" s="18"/>
      <c r="LZU137" s="18"/>
      <c r="LZV137" s="18"/>
      <c r="LZW137" s="18"/>
      <c r="LZX137" s="18"/>
      <c r="LZY137" s="18"/>
      <c r="LZZ137" s="18"/>
      <c r="MAA137" s="18"/>
      <c r="MAB137" s="18"/>
      <c r="MAC137" s="18"/>
      <c r="MAD137" s="18"/>
      <c r="MAE137" s="18"/>
      <c r="MAF137" s="18"/>
      <c r="MAG137" s="18"/>
      <c r="MAH137" s="18"/>
      <c r="MAI137" s="18"/>
      <c r="MAJ137" s="18"/>
      <c r="MAK137" s="18"/>
      <c r="MAL137" s="18"/>
      <c r="MAM137" s="18"/>
      <c r="MAN137" s="18"/>
      <c r="MAO137" s="18"/>
      <c r="MAP137" s="18"/>
      <c r="MAQ137" s="18"/>
      <c r="MAR137" s="18"/>
      <c r="MAS137" s="18"/>
      <c r="MAT137" s="18"/>
      <c r="MAU137" s="18"/>
      <c r="MAV137" s="18"/>
      <c r="MAW137" s="18"/>
      <c r="MAX137" s="18"/>
      <c r="MAY137" s="18"/>
      <c r="MAZ137" s="18"/>
      <c r="MBA137" s="18"/>
      <c r="MBB137" s="18"/>
      <c r="MBC137" s="18"/>
      <c r="MBD137" s="18"/>
      <c r="MBE137" s="18"/>
      <c r="MBF137" s="18"/>
      <c r="MBG137" s="18"/>
      <c r="MBH137" s="18"/>
      <c r="MBI137" s="18"/>
      <c r="MBJ137" s="18"/>
      <c r="MBK137" s="18"/>
      <c r="MBL137" s="18"/>
      <c r="MBM137" s="18"/>
      <c r="MBN137" s="18"/>
      <c r="MBO137" s="18"/>
      <c r="MBP137" s="18"/>
      <c r="MBQ137" s="18"/>
      <c r="MBR137" s="18"/>
      <c r="MBS137" s="18"/>
      <c r="MBT137" s="18"/>
      <c r="MBU137" s="18"/>
      <c r="MBV137" s="18"/>
      <c r="MBW137" s="18"/>
      <c r="MBX137" s="18"/>
      <c r="MBY137" s="18"/>
      <c r="MBZ137" s="18"/>
      <c r="MCA137" s="18"/>
      <c r="MCB137" s="18"/>
      <c r="MCC137" s="18"/>
      <c r="MCD137" s="18"/>
      <c r="MCE137" s="18"/>
      <c r="MCF137" s="18"/>
      <c r="MCG137" s="18"/>
      <c r="MCH137" s="18"/>
      <c r="MCI137" s="18"/>
      <c r="MCJ137" s="18"/>
      <c r="MCK137" s="18"/>
      <c r="MCL137" s="18"/>
      <c r="MCM137" s="18"/>
      <c r="MCN137" s="18"/>
      <c r="MCO137" s="18"/>
      <c r="MCP137" s="18"/>
      <c r="MCQ137" s="18"/>
      <c r="MCR137" s="18"/>
      <c r="MCS137" s="18"/>
      <c r="MCT137" s="18"/>
      <c r="MCU137" s="18"/>
      <c r="MCV137" s="18"/>
      <c r="MCW137" s="18"/>
      <c r="MCX137" s="18"/>
      <c r="MCY137" s="18"/>
      <c r="MCZ137" s="18"/>
      <c r="MDA137" s="18"/>
      <c r="MDB137" s="18"/>
      <c r="MDC137" s="18"/>
      <c r="MDD137" s="18"/>
      <c r="MDE137" s="18"/>
      <c r="MDF137" s="18"/>
      <c r="MDG137" s="18"/>
      <c r="MDH137" s="18"/>
      <c r="MDI137" s="18"/>
      <c r="MDJ137" s="18"/>
      <c r="MDK137" s="18"/>
      <c r="MDL137" s="18"/>
      <c r="MDM137" s="18"/>
      <c r="MDN137" s="18"/>
      <c r="MDO137" s="18"/>
      <c r="MDP137" s="18"/>
      <c r="MDQ137" s="18"/>
      <c r="MDR137" s="18"/>
      <c r="MDS137" s="18"/>
      <c r="MDT137" s="18"/>
      <c r="MDU137" s="18"/>
      <c r="MDV137" s="18"/>
      <c r="MDW137" s="18"/>
      <c r="MDX137" s="18"/>
      <c r="MDY137" s="18"/>
      <c r="MDZ137" s="18"/>
      <c r="MEA137" s="18"/>
      <c r="MEB137" s="18"/>
      <c r="MEC137" s="18"/>
      <c r="MED137" s="18"/>
      <c r="MEE137" s="18"/>
      <c r="MEF137" s="18"/>
      <c r="MEG137" s="18"/>
      <c r="MEH137" s="18"/>
      <c r="MEI137" s="18"/>
      <c r="MEJ137" s="18"/>
      <c r="MEK137" s="18"/>
      <c r="MEL137" s="18"/>
      <c r="MEM137" s="18"/>
      <c r="MEN137" s="18"/>
      <c r="MEO137" s="18"/>
      <c r="MEP137" s="18"/>
      <c r="MEQ137" s="18"/>
      <c r="MER137" s="18"/>
      <c r="MES137" s="18"/>
      <c r="MET137" s="18"/>
      <c r="MEU137" s="18"/>
      <c r="MEV137" s="18"/>
      <c r="MEW137" s="18"/>
      <c r="MEX137" s="18"/>
      <c r="MEY137" s="18"/>
      <c r="MEZ137" s="18"/>
      <c r="MFA137" s="18"/>
      <c r="MFB137" s="18"/>
      <c r="MFC137" s="18"/>
      <c r="MFD137" s="18"/>
      <c r="MFE137" s="18"/>
      <c r="MFF137" s="18"/>
      <c r="MFG137" s="18"/>
      <c r="MFH137" s="18"/>
      <c r="MFI137" s="18"/>
      <c r="MFJ137" s="18"/>
      <c r="MFK137" s="18"/>
      <c r="MFL137" s="18"/>
      <c r="MFM137" s="18"/>
      <c r="MFN137" s="18"/>
      <c r="MFO137" s="18"/>
      <c r="MFP137" s="18"/>
      <c r="MFQ137" s="18"/>
      <c r="MFR137" s="18"/>
      <c r="MFS137" s="18"/>
      <c r="MFT137" s="18"/>
      <c r="MFU137" s="18"/>
      <c r="MFV137" s="18"/>
      <c r="MFW137" s="18"/>
      <c r="MFX137" s="18"/>
      <c r="MFY137" s="18"/>
      <c r="MFZ137" s="18"/>
      <c r="MGA137" s="18"/>
      <c r="MGB137" s="18"/>
      <c r="MGC137" s="18"/>
      <c r="MGD137" s="18"/>
      <c r="MGE137" s="18"/>
      <c r="MGF137" s="18"/>
      <c r="MGG137" s="18"/>
      <c r="MGH137" s="18"/>
      <c r="MGI137" s="18"/>
      <c r="MGJ137" s="18"/>
      <c r="MGK137" s="18"/>
      <c r="MGL137" s="18"/>
      <c r="MGM137" s="18"/>
      <c r="MGN137" s="18"/>
      <c r="MGO137" s="18"/>
      <c r="MGP137" s="18"/>
      <c r="MGQ137" s="18"/>
      <c r="MGR137" s="18"/>
      <c r="MGS137" s="18"/>
      <c r="MGT137" s="18"/>
      <c r="MGU137" s="18"/>
      <c r="MGV137" s="18"/>
      <c r="MGW137" s="18"/>
      <c r="MGX137" s="18"/>
      <c r="MGY137" s="18"/>
      <c r="MGZ137" s="18"/>
      <c r="MHA137" s="18"/>
      <c r="MHB137" s="18"/>
      <c r="MHC137" s="18"/>
      <c r="MHD137" s="18"/>
      <c r="MHE137" s="18"/>
      <c r="MHF137" s="18"/>
      <c r="MHG137" s="18"/>
      <c r="MHH137" s="18"/>
      <c r="MHI137" s="18"/>
      <c r="MHJ137" s="18"/>
      <c r="MHK137" s="18"/>
      <c r="MHL137" s="18"/>
      <c r="MHM137" s="18"/>
      <c r="MHN137" s="18"/>
      <c r="MHO137" s="18"/>
      <c r="MHP137" s="18"/>
      <c r="MHQ137" s="18"/>
      <c r="MHR137" s="18"/>
      <c r="MHS137" s="18"/>
      <c r="MHT137" s="18"/>
      <c r="MHU137" s="18"/>
      <c r="MHV137" s="18"/>
      <c r="MHW137" s="18"/>
      <c r="MHX137" s="18"/>
      <c r="MHY137" s="18"/>
      <c r="MHZ137" s="18"/>
      <c r="MIA137" s="18"/>
      <c r="MIB137" s="18"/>
      <c r="MIC137" s="18"/>
      <c r="MID137" s="18"/>
      <c r="MIE137" s="18"/>
      <c r="MIF137" s="18"/>
      <c r="MIG137" s="18"/>
      <c r="MIH137" s="18"/>
      <c r="MII137" s="18"/>
      <c r="MIJ137" s="18"/>
      <c r="MIK137" s="18"/>
      <c r="MIL137" s="18"/>
      <c r="MIM137" s="18"/>
      <c r="MIN137" s="18"/>
      <c r="MIO137" s="18"/>
      <c r="MIP137" s="18"/>
      <c r="MIQ137" s="18"/>
      <c r="MIR137" s="18"/>
      <c r="MIS137" s="18"/>
      <c r="MIT137" s="18"/>
      <c r="MIU137" s="18"/>
      <c r="MIV137" s="18"/>
      <c r="MIW137" s="18"/>
      <c r="MIX137" s="18"/>
      <c r="MIY137" s="18"/>
      <c r="MIZ137" s="18"/>
      <c r="MJA137" s="18"/>
      <c r="MJB137" s="18"/>
      <c r="MJC137" s="18"/>
      <c r="MJD137" s="18"/>
      <c r="MJE137" s="18"/>
      <c r="MJF137" s="18"/>
      <c r="MJG137" s="18"/>
      <c r="MJH137" s="18"/>
      <c r="MJI137" s="18"/>
      <c r="MJJ137" s="18"/>
      <c r="MJK137" s="18"/>
      <c r="MJL137" s="18"/>
      <c r="MJM137" s="18"/>
      <c r="MJN137" s="18"/>
      <c r="MJO137" s="18"/>
      <c r="MJP137" s="18"/>
      <c r="MJQ137" s="18"/>
      <c r="MJR137" s="18"/>
      <c r="MJS137" s="18"/>
      <c r="MJT137" s="18"/>
      <c r="MJU137" s="18"/>
      <c r="MJV137" s="18"/>
      <c r="MJW137" s="18"/>
      <c r="MJX137" s="18"/>
      <c r="MJY137" s="18"/>
      <c r="MJZ137" s="18"/>
      <c r="MKA137" s="18"/>
      <c r="MKB137" s="18"/>
      <c r="MKC137" s="18"/>
      <c r="MKD137" s="18"/>
      <c r="MKE137" s="18"/>
      <c r="MKF137" s="18"/>
      <c r="MKG137" s="18"/>
      <c r="MKH137" s="18"/>
      <c r="MKI137" s="18"/>
      <c r="MKJ137" s="18"/>
      <c r="MKK137" s="18"/>
      <c r="MKL137" s="18"/>
      <c r="MKM137" s="18"/>
      <c r="MKN137" s="18"/>
      <c r="MKO137" s="18"/>
      <c r="MKP137" s="18"/>
      <c r="MKQ137" s="18"/>
      <c r="MKR137" s="18"/>
      <c r="MKS137" s="18"/>
      <c r="MKT137" s="18"/>
      <c r="MKU137" s="18"/>
      <c r="MKV137" s="18"/>
      <c r="MKW137" s="18"/>
      <c r="MKX137" s="18"/>
      <c r="MKY137" s="18"/>
      <c r="MKZ137" s="18"/>
      <c r="MLA137" s="18"/>
      <c r="MLB137" s="18"/>
      <c r="MLC137" s="18"/>
      <c r="MLD137" s="18"/>
      <c r="MLE137" s="18"/>
      <c r="MLF137" s="18"/>
      <c r="MLG137" s="18"/>
      <c r="MLH137" s="18"/>
      <c r="MLI137" s="18"/>
      <c r="MLJ137" s="18"/>
      <c r="MLK137" s="18"/>
      <c r="MLL137" s="18"/>
      <c r="MLM137" s="18"/>
      <c r="MLN137" s="18"/>
      <c r="MLO137" s="18"/>
      <c r="MLP137" s="18"/>
      <c r="MLQ137" s="18"/>
      <c r="MLR137" s="18"/>
      <c r="MLS137" s="18"/>
      <c r="MLT137" s="18"/>
      <c r="MLU137" s="18"/>
      <c r="MLV137" s="18"/>
      <c r="MLW137" s="18"/>
      <c r="MLX137" s="18"/>
      <c r="MLY137" s="18"/>
      <c r="MLZ137" s="18"/>
      <c r="MMA137" s="18"/>
      <c r="MMB137" s="18"/>
      <c r="MMC137" s="18"/>
      <c r="MMD137" s="18"/>
      <c r="MME137" s="18"/>
      <c r="MMF137" s="18"/>
      <c r="MMG137" s="18"/>
      <c r="MMH137" s="18"/>
      <c r="MMI137" s="18"/>
      <c r="MMJ137" s="18"/>
      <c r="MMK137" s="18"/>
      <c r="MML137" s="18"/>
      <c r="MMM137" s="18"/>
      <c r="MMN137" s="18"/>
      <c r="MMO137" s="18"/>
      <c r="MMP137" s="18"/>
      <c r="MMQ137" s="18"/>
      <c r="MMR137" s="18"/>
      <c r="MMS137" s="18"/>
      <c r="MMT137" s="18"/>
      <c r="MMU137" s="18"/>
      <c r="MMV137" s="18"/>
      <c r="MMW137" s="18"/>
      <c r="MMX137" s="18"/>
      <c r="MMY137" s="18"/>
      <c r="MMZ137" s="18"/>
      <c r="MNA137" s="18"/>
      <c r="MNB137" s="18"/>
      <c r="MNC137" s="18"/>
      <c r="MND137" s="18"/>
      <c r="MNE137" s="18"/>
      <c r="MNF137" s="18"/>
      <c r="MNG137" s="18"/>
      <c r="MNH137" s="18"/>
      <c r="MNI137" s="18"/>
      <c r="MNJ137" s="18"/>
      <c r="MNK137" s="18"/>
      <c r="MNL137" s="18"/>
      <c r="MNM137" s="18"/>
      <c r="MNN137" s="18"/>
      <c r="MNO137" s="18"/>
      <c r="MNP137" s="18"/>
      <c r="MNQ137" s="18"/>
      <c r="MNR137" s="18"/>
      <c r="MNS137" s="18"/>
      <c r="MNT137" s="18"/>
      <c r="MNU137" s="18"/>
      <c r="MNV137" s="18"/>
      <c r="MNW137" s="18"/>
      <c r="MNX137" s="18"/>
      <c r="MNY137" s="18"/>
      <c r="MNZ137" s="18"/>
      <c r="MOA137" s="18"/>
      <c r="MOB137" s="18"/>
      <c r="MOC137" s="18"/>
      <c r="MOD137" s="18"/>
      <c r="MOE137" s="18"/>
      <c r="MOF137" s="18"/>
      <c r="MOG137" s="18"/>
      <c r="MOH137" s="18"/>
      <c r="MOI137" s="18"/>
      <c r="MOJ137" s="18"/>
      <c r="MOK137" s="18"/>
      <c r="MOL137" s="18"/>
      <c r="MOM137" s="18"/>
      <c r="MON137" s="18"/>
      <c r="MOO137" s="18"/>
      <c r="MOP137" s="18"/>
      <c r="MOQ137" s="18"/>
      <c r="MOR137" s="18"/>
      <c r="MOS137" s="18"/>
      <c r="MOT137" s="18"/>
      <c r="MOU137" s="18"/>
      <c r="MOV137" s="18"/>
      <c r="MOW137" s="18"/>
      <c r="MOX137" s="18"/>
      <c r="MOY137" s="18"/>
      <c r="MOZ137" s="18"/>
      <c r="MPA137" s="18"/>
      <c r="MPB137" s="18"/>
      <c r="MPC137" s="18"/>
      <c r="MPD137" s="18"/>
      <c r="MPE137" s="18"/>
      <c r="MPF137" s="18"/>
      <c r="MPG137" s="18"/>
      <c r="MPH137" s="18"/>
      <c r="MPI137" s="18"/>
      <c r="MPJ137" s="18"/>
      <c r="MPK137" s="18"/>
      <c r="MPL137" s="18"/>
      <c r="MPM137" s="18"/>
      <c r="MPN137" s="18"/>
      <c r="MPO137" s="18"/>
      <c r="MPP137" s="18"/>
      <c r="MPQ137" s="18"/>
      <c r="MPR137" s="18"/>
      <c r="MPS137" s="18"/>
      <c r="MPT137" s="18"/>
      <c r="MPU137" s="18"/>
      <c r="MPV137" s="18"/>
      <c r="MPW137" s="18"/>
      <c r="MPX137" s="18"/>
      <c r="MPY137" s="18"/>
      <c r="MPZ137" s="18"/>
      <c r="MQA137" s="18"/>
      <c r="MQB137" s="18"/>
      <c r="MQC137" s="18"/>
      <c r="MQD137" s="18"/>
      <c r="MQE137" s="18"/>
      <c r="MQF137" s="18"/>
      <c r="MQG137" s="18"/>
      <c r="MQH137" s="18"/>
      <c r="MQI137" s="18"/>
      <c r="MQJ137" s="18"/>
      <c r="MQK137" s="18"/>
      <c r="MQL137" s="18"/>
      <c r="MQM137" s="18"/>
      <c r="MQN137" s="18"/>
      <c r="MQO137" s="18"/>
      <c r="MQP137" s="18"/>
      <c r="MQQ137" s="18"/>
      <c r="MQR137" s="18"/>
      <c r="MQS137" s="18"/>
      <c r="MQT137" s="18"/>
      <c r="MQU137" s="18"/>
      <c r="MQV137" s="18"/>
      <c r="MQW137" s="18"/>
      <c r="MQX137" s="18"/>
      <c r="MQY137" s="18"/>
      <c r="MQZ137" s="18"/>
      <c r="MRA137" s="18"/>
      <c r="MRB137" s="18"/>
      <c r="MRC137" s="18"/>
      <c r="MRD137" s="18"/>
      <c r="MRE137" s="18"/>
      <c r="MRF137" s="18"/>
      <c r="MRG137" s="18"/>
      <c r="MRH137" s="18"/>
      <c r="MRI137" s="18"/>
      <c r="MRJ137" s="18"/>
      <c r="MRK137" s="18"/>
      <c r="MRL137" s="18"/>
      <c r="MRM137" s="18"/>
      <c r="MRN137" s="18"/>
      <c r="MRO137" s="18"/>
      <c r="MRP137" s="18"/>
      <c r="MRQ137" s="18"/>
      <c r="MRR137" s="18"/>
      <c r="MRS137" s="18"/>
      <c r="MRT137" s="18"/>
      <c r="MRU137" s="18"/>
      <c r="MRV137" s="18"/>
      <c r="MRW137" s="18"/>
      <c r="MRX137" s="18"/>
      <c r="MRY137" s="18"/>
      <c r="MRZ137" s="18"/>
      <c r="MSA137" s="18"/>
      <c r="MSB137" s="18"/>
      <c r="MSC137" s="18"/>
      <c r="MSD137" s="18"/>
      <c r="MSE137" s="18"/>
      <c r="MSF137" s="18"/>
      <c r="MSG137" s="18"/>
      <c r="MSH137" s="18"/>
      <c r="MSI137" s="18"/>
      <c r="MSJ137" s="18"/>
      <c r="MSK137" s="18"/>
      <c r="MSL137" s="18"/>
      <c r="MSM137" s="18"/>
      <c r="MSN137" s="18"/>
      <c r="MSO137" s="18"/>
      <c r="MSP137" s="18"/>
      <c r="MSQ137" s="18"/>
      <c r="MSR137" s="18"/>
      <c r="MSS137" s="18"/>
      <c r="MST137" s="18"/>
      <c r="MSU137" s="18"/>
      <c r="MSV137" s="18"/>
      <c r="MSW137" s="18"/>
      <c r="MSX137" s="18"/>
      <c r="MSY137" s="18"/>
      <c r="MSZ137" s="18"/>
      <c r="MTA137" s="18"/>
      <c r="MTB137" s="18"/>
      <c r="MTC137" s="18"/>
      <c r="MTD137" s="18"/>
      <c r="MTE137" s="18"/>
      <c r="MTF137" s="18"/>
      <c r="MTG137" s="18"/>
      <c r="MTH137" s="18"/>
      <c r="MTI137" s="18"/>
      <c r="MTJ137" s="18"/>
      <c r="MTK137" s="18"/>
      <c r="MTL137" s="18"/>
      <c r="MTM137" s="18"/>
      <c r="MTN137" s="18"/>
      <c r="MTO137" s="18"/>
      <c r="MTP137" s="18"/>
      <c r="MTQ137" s="18"/>
      <c r="MTR137" s="18"/>
      <c r="MTS137" s="18"/>
      <c r="MTT137" s="18"/>
      <c r="MTU137" s="18"/>
      <c r="MTV137" s="18"/>
      <c r="MTW137" s="18"/>
      <c r="MTX137" s="18"/>
      <c r="MTY137" s="18"/>
      <c r="MTZ137" s="18"/>
      <c r="MUA137" s="18"/>
      <c r="MUB137" s="18"/>
      <c r="MUC137" s="18"/>
      <c r="MUD137" s="18"/>
      <c r="MUE137" s="18"/>
      <c r="MUF137" s="18"/>
      <c r="MUG137" s="18"/>
      <c r="MUH137" s="18"/>
      <c r="MUI137" s="18"/>
      <c r="MUJ137" s="18"/>
      <c r="MUK137" s="18"/>
      <c r="MUL137" s="18"/>
      <c r="MUM137" s="18"/>
      <c r="MUN137" s="18"/>
      <c r="MUO137" s="18"/>
      <c r="MUP137" s="18"/>
      <c r="MUQ137" s="18"/>
      <c r="MUR137" s="18"/>
      <c r="MUS137" s="18"/>
      <c r="MUT137" s="18"/>
      <c r="MUU137" s="18"/>
      <c r="MUV137" s="18"/>
      <c r="MUW137" s="18"/>
      <c r="MUX137" s="18"/>
      <c r="MUY137" s="18"/>
      <c r="MUZ137" s="18"/>
      <c r="MVA137" s="18"/>
      <c r="MVB137" s="18"/>
      <c r="MVC137" s="18"/>
      <c r="MVD137" s="18"/>
      <c r="MVE137" s="18"/>
      <c r="MVF137" s="18"/>
      <c r="MVG137" s="18"/>
      <c r="MVH137" s="18"/>
      <c r="MVI137" s="18"/>
      <c r="MVJ137" s="18"/>
      <c r="MVK137" s="18"/>
      <c r="MVL137" s="18"/>
      <c r="MVM137" s="18"/>
      <c r="MVN137" s="18"/>
      <c r="MVO137" s="18"/>
      <c r="MVP137" s="18"/>
      <c r="MVQ137" s="18"/>
      <c r="MVR137" s="18"/>
      <c r="MVS137" s="18"/>
      <c r="MVT137" s="18"/>
      <c r="MVU137" s="18"/>
      <c r="MVV137" s="18"/>
      <c r="MVW137" s="18"/>
      <c r="MVX137" s="18"/>
      <c r="MVY137" s="18"/>
      <c r="MVZ137" s="18"/>
      <c r="MWA137" s="18"/>
      <c r="MWB137" s="18"/>
      <c r="MWC137" s="18"/>
      <c r="MWD137" s="18"/>
      <c r="MWE137" s="18"/>
      <c r="MWF137" s="18"/>
      <c r="MWG137" s="18"/>
      <c r="MWH137" s="18"/>
      <c r="MWI137" s="18"/>
      <c r="MWJ137" s="18"/>
      <c r="MWK137" s="18"/>
      <c r="MWL137" s="18"/>
      <c r="MWM137" s="18"/>
      <c r="MWN137" s="18"/>
      <c r="MWO137" s="18"/>
      <c r="MWP137" s="18"/>
      <c r="MWQ137" s="18"/>
      <c r="MWR137" s="18"/>
      <c r="MWS137" s="18"/>
      <c r="MWT137" s="18"/>
      <c r="MWU137" s="18"/>
      <c r="MWV137" s="18"/>
      <c r="MWW137" s="18"/>
      <c r="MWX137" s="18"/>
      <c r="MWY137" s="18"/>
      <c r="MWZ137" s="18"/>
      <c r="MXA137" s="18"/>
      <c r="MXB137" s="18"/>
      <c r="MXC137" s="18"/>
      <c r="MXD137" s="18"/>
      <c r="MXE137" s="18"/>
      <c r="MXF137" s="18"/>
      <c r="MXG137" s="18"/>
      <c r="MXH137" s="18"/>
      <c r="MXI137" s="18"/>
      <c r="MXJ137" s="18"/>
      <c r="MXK137" s="18"/>
      <c r="MXL137" s="18"/>
      <c r="MXM137" s="18"/>
      <c r="MXN137" s="18"/>
      <c r="MXO137" s="18"/>
      <c r="MXP137" s="18"/>
      <c r="MXQ137" s="18"/>
      <c r="MXR137" s="18"/>
      <c r="MXS137" s="18"/>
      <c r="MXT137" s="18"/>
      <c r="MXU137" s="18"/>
      <c r="MXV137" s="18"/>
      <c r="MXW137" s="18"/>
      <c r="MXX137" s="18"/>
      <c r="MXY137" s="18"/>
      <c r="MXZ137" s="18"/>
      <c r="MYA137" s="18"/>
      <c r="MYB137" s="18"/>
      <c r="MYC137" s="18"/>
      <c r="MYD137" s="18"/>
      <c r="MYE137" s="18"/>
      <c r="MYF137" s="18"/>
      <c r="MYG137" s="18"/>
      <c r="MYH137" s="18"/>
      <c r="MYI137" s="18"/>
      <c r="MYJ137" s="18"/>
      <c r="MYK137" s="18"/>
      <c r="MYL137" s="18"/>
      <c r="MYM137" s="18"/>
      <c r="MYN137" s="18"/>
      <c r="MYO137" s="18"/>
      <c r="MYP137" s="18"/>
      <c r="MYQ137" s="18"/>
      <c r="MYR137" s="18"/>
      <c r="MYS137" s="18"/>
      <c r="MYT137" s="18"/>
      <c r="MYU137" s="18"/>
      <c r="MYV137" s="18"/>
      <c r="MYW137" s="18"/>
      <c r="MYX137" s="18"/>
      <c r="MYY137" s="18"/>
      <c r="MYZ137" s="18"/>
      <c r="MZA137" s="18"/>
      <c r="MZB137" s="18"/>
      <c r="MZC137" s="18"/>
      <c r="MZD137" s="18"/>
      <c r="MZE137" s="18"/>
      <c r="MZF137" s="18"/>
      <c r="MZG137" s="18"/>
      <c r="MZH137" s="18"/>
      <c r="MZI137" s="18"/>
      <c r="MZJ137" s="18"/>
      <c r="MZK137" s="18"/>
      <c r="MZL137" s="18"/>
      <c r="MZM137" s="18"/>
      <c r="MZN137" s="18"/>
      <c r="MZO137" s="18"/>
      <c r="MZP137" s="18"/>
      <c r="MZQ137" s="18"/>
      <c r="MZR137" s="18"/>
      <c r="MZS137" s="18"/>
      <c r="MZT137" s="18"/>
      <c r="MZU137" s="18"/>
      <c r="MZV137" s="18"/>
      <c r="MZW137" s="18"/>
      <c r="MZX137" s="18"/>
      <c r="MZY137" s="18"/>
      <c r="MZZ137" s="18"/>
      <c r="NAA137" s="18"/>
      <c r="NAB137" s="18"/>
      <c r="NAC137" s="18"/>
      <c r="NAD137" s="18"/>
      <c r="NAE137" s="18"/>
      <c r="NAF137" s="18"/>
      <c r="NAG137" s="18"/>
      <c r="NAH137" s="18"/>
      <c r="NAI137" s="18"/>
      <c r="NAJ137" s="18"/>
      <c r="NAK137" s="18"/>
      <c r="NAL137" s="18"/>
      <c r="NAM137" s="18"/>
      <c r="NAN137" s="18"/>
      <c r="NAO137" s="18"/>
      <c r="NAP137" s="18"/>
      <c r="NAQ137" s="18"/>
      <c r="NAR137" s="18"/>
      <c r="NAS137" s="18"/>
      <c r="NAT137" s="18"/>
      <c r="NAU137" s="18"/>
      <c r="NAV137" s="18"/>
      <c r="NAW137" s="18"/>
      <c r="NAX137" s="18"/>
      <c r="NAY137" s="18"/>
      <c r="NAZ137" s="18"/>
      <c r="NBA137" s="18"/>
      <c r="NBB137" s="18"/>
      <c r="NBC137" s="18"/>
      <c r="NBD137" s="18"/>
      <c r="NBE137" s="18"/>
      <c r="NBF137" s="18"/>
      <c r="NBG137" s="18"/>
      <c r="NBH137" s="18"/>
      <c r="NBI137" s="18"/>
      <c r="NBJ137" s="18"/>
      <c r="NBK137" s="18"/>
      <c r="NBL137" s="18"/>
      <c r="NBM137" s="18"/>
      <c r="NBN137" s="18"/>
      <c r="NBO137" s="18"/>
      <c r="NBP137" s="18"/>
      <c r="NBQ137" s="18"/>
      <c r="NBR137" s="18"/>
      <c r="NBS137" s="18"/>
      <c r="NBT137" s="18"/>
      <c r="NBU137" s="18"/>
      <c r="NBV137" s="18"/>
      <c r="NBW137" s="18"/>
      <c r="NBX137" s="18"/>
      <c r="NBY137" s="18"/>
      <c r="NBZ137" s="18"/>
      <c r="NCA137" s="18"/>
      <c r="NCB137" s="18"/>
      <c r="NCC137" s="18"/>
      <c r="NCD137" s="18"/>
      <c r="NCE137" s="18"/>
      <c r="NCF137" s="18"/>
      <c r="NCG137" s="18"/>
      <c r="NCH137" s="18"/>
      <c r="NCI137" s="18"/>
      <c r="NCJ137" s="18"/>
      <c r="NCK137" s="18"/>
      <c r="NCL137" s="18"/>
      <c r="NCM137" s="18"/>
      <c r="NCN137" s="18"/>
      <c r="NCO137" s="18"/>
      <c r="NCP137" s="18"/>
      <c r="NCQ137" s="18"/>
      <c r="NCR137" s="18"/>
      <c r="NCS137" s="18"/>
      <c r="NCT137" s="18"/>
      <c r="NCU137" s="18"/>
      <c r="NCV137" s="18"/>
      <c r="NCW137" s="18"/>
      <c r="NCX137" s="18"/>
      <c r="NCY137" s="18"/>
      <c r="NCZ137" s="18"/>
      <c r="NDA137" s="18"/>
      <c r="NDB137" s="18"/>
      <c r="NDC137" s="18"/>
      <c r="NDD137" s="18"/>
      <c r="NDE137" s="18"/>
      <c r="NDF137" s="18"/>
      <c r="NDG137" s="18"/>
      <c r="NDH137" s="18"/>
      <c r="NDI137" s="18"/>
      <c r="NDJ137" s="18"/>
      <c r="NDK137" s="18"/>
      <c r="NDL137" s="18"/>
      <c r="NDM137" s="18"/>
      <c r="NDN137" s="18"/>
      <c r="NDO137" s="18"/>
      <c r="NDP137" s="18"/>
      <c r="NDQ137" s="18"/>
      <c r="NDR137" s="18"/>
      <c r="NDS137" s="18"/>
      <c r="NDT137" s="18"/>
      <c r="NDU137" s="18"/>
      <c r="NDV137" s="18"/>
      <c r="NDW137" s="18"/>
      <c r="NDX137" s="18"/>
      <c r="NDY137" s="18"/>
      <c r="NDZ137" s="18"/>
      <c r="NEA137" s="18"/>
      <c r="NEB137" s="18"/>
      <c r="NEC137" s="18"/>
      <c r="NED137" s="18"/>
      <c r="NEE137" s="18"/>
      <c r="NEF137" s="18"/>
      <c r="NEG137" s="18"/>
      <c r="NEH137" s="18"/>
      <c r="NEI137" s="18"/>
      <c r="NEJ137" s="18"/>
      <c r="NEK137" s="18"/>
      <c r="NEL137" s="18"/>
      <c r="NEM137" s="18"/>
      <c r="NEN137" s="18"/>
      <c r="NEO137" s="18"/>
      <c r="NEP137" s="18"/>
      <c r="NEQ137" s="18"/>
      <c r="NER137" s="18"/>
      <c r="NES137" s="18"/>
      <c r="NET137" s="18"/>
      <c r="NEU137" s="18"/>
      <c r="NEV137" s="18"/>
      <c r="NEW137" s="18"/>
      <c r="NEX137" s="18"/>
      <c r="NEY137" s="18"/>
      <c r="NEZ137" s="18"/>
      <c r="NFA137" s="18"/>
      <c r="NFB137" s="18"/>
      <c r="NFC137" s="18"/>
      <c r="NFD137" s="18"/>
      <c r="NFE137" s="18"/>
      <c r="NFF137" s="18"/>
      <c r="NFG137" s="18"/>
      <c r="NFH137" s="18"/>
      <c r="NFI137" s="18"/>
      <c r="NFJ137" s="18"/>
      <c r="NFK137" s="18"/>
      <c r="NFL137" s="18"/>
      <c r="NFM137" s="18"/>
      <c r="NFN137" s="18"/>
      <c r="NFO137" s="18"/>
      <c r="NFP137" s="18"/>
      <c r="NFQ137" s="18"/>
      <c r="NFR137" s="18"/>
      <c r="NFS137" s="18"/>
      <c r="NFT137" s="18"/>
      <c r="NFU137" s="18"/>
      <c r="NFV137" s="18"/>
      <c r="NFW137" s="18"/>
      <c r="NFX137" s="18"/>
      <c r="NFY137" s="18"/>
      <c r="NFZ137" s="18"/>
      <c r="NGA137" s="18"/>
      <c r="NGB137" s="18"/>
      <c r="NGC137" s="18"/>
      <c r="NGD137" s="18"/>
      <c r="NGE137" s="18"/>
      <c r="NGF137" s="18"/>
      <c r="NGG137" s="18"/>
      <c r="NGH137" s="18"/>
      <c r="NGI137" s="18"/>
      <c r="NGJ137" s="18"/>
      <c r="NGK137" s="18"/>
      <c r="NGL137" s="18"/>
      <c r="NGM137" s="18"/>
      <c r="NGN137" s="18"/>
      <c r="NGO137" s="18"/>
      <c r="NGP137" s="18"/>
      <c r="NGQ137" s="18"/>
      <c r="NGR137" s="18"/>
      <c r="NGS137" s="18"/>
      <c r="NGT137" s="18"/>
      <c r="NGU137" s="18"/>
      <c r="NGV137" s="18"/>
      <c r="NGW137" s="18"/>
      <c r="NGX137" s="18"/>
      <c r="NGY137" s="18"/>
      <c r="NGZ137" s="18"/>
      <c r="NHA137" s="18"/>
      <c r="NHB137" s="18"/>
      <c r="NHC137" s="18"/>
      <c r="NHD137" s="18"/>
      <c r="NHE137" s="18"/>
      <c r="NHF137" s="18"/>
      <c r="NHG137" s="18"/>
      <c r="NHH137" s="18"/>
      <c r="NHI137" s="18"/>
      <c r="NHJ137" s="18"/>
      <c r="NHK137" s="18"/>
      <c r="NHL137" s="18"/>
      <c r="NHM137" s="18"/>
      <c r="NHN137" s="18"/>
      <c r="NHO137" s="18"/>
      <c r="NHP137" s="18"/>
      <c r="NHQ137" s="18"/>
      <c r="NHR137" s="18"/>
      <c r="NHS137" s="18"/>
      <c r="NHT137" s="18"/>
      <c r="NHU137" s="18"/>
      <c r="NHV137" s="18"/>
      <c r="NHW137" s="18"/>
      <c r="NHX137" s="18"/>
      <c r="NHY137" s="18"/>
      <c r="NHZ137" s="18"/>
      <c r="NIA137" s="18"/>
      <c r="NIB137" s="18"/>
      <c r="NIC137" s="18"/>
      <c r="NID137" s="18"/>
      <c r="NIE137" s="18"/>
      <c r="NIF137" s="18"/>
      <c r="NIG137" s="18"/>
      <c r="NIH137" s="18"/>
      <c r="NII137" s="18"/>
      <c r="NIJ137" s="18"/>
      <c r="NIK137" s="18"/>
      <c r="NIL137" s="18"/>
      <c r="NIM137" s="18"/>
      <c r="NIN137" s="18"/>
      <c r="NIO137" s="18"/>
      <c r="NIP137" s="18"/>
      <c r="NIQ137" s="18"/>
      <c r="NIR137" s="18"/>
      <c r="NIS137" s="18"/>
      <c r="NIT137" s="18"/>
      <c r="NIU137" s="18"/>
      <c r="NIV137" s="18"/>
      <c r="NIW137" s="18"/>
      <c r="NIX137" s="18"/>
      <c r="NIY137" s="18"/>
      <c r="NIZ137" s="18"/>
      <c r="NJA137" s="18"/>
      <c r="NJB137" s="18"/>
      <c r="NJC137" s="18"/>
      <c r="NJD137" s="18"/>
      <c r="NJE137" s="18"/>
      <c r="NJF137" s="18"/>
      <c r="NJG137" s="18"/>
      <c r="NJH137" s="18"/>
      <c r="NJI137" s="18"/>
      <c r="NJJ137" s="18"/>
      <c r="NJK137" s="18"/>
      <c r="NJL137" s="18"/>
      <c r="NJM137" s="18"/>
      <c r="NJN137" s="18"/>
      <c r="NJO137" s="18"/>
      <c r="NJP137" s="18"/>
      <c r="NJQ137" s="18"/>
      <c r="NJR137" s="18"/>
      <c r="NJS137" s="18"/>
      <c r="NJT137" s="18"/>
      <c r="NJU137" s="18"/>
      <c r="NJV137" s="18"/>
      <c r="NJW137" s="18"/>
      <c r="NJX137" s="18"/>
      <c r="NJY137" s="18"/>
      <c r="NJZ137" s="18"/>
      <c r="NKA137" s="18"/>
      <c r="NKB137" s="18"/>
      <c r="NKC137" s="18"/>
      <c r="NKD137" s="18"/>
      <c r="NKE137" s="18"/>
      <c r="NKF137" s="18"/>
      <c r="NKG137" s="18"/>
      <c r="NKH137" s="18"/>
      <c r="NKI137" s="18"/>
      <c r="NKJ137" s="18"/>
      <c r="NKK137" s="18"/>
      <c r="NKL137" s="18"/>
      <c r="NKM137" s="18"/>
      <c r="NKN137" s="18"/>
      <c r="NKO137" s="18"/>
      <c r="NKP137" s="18"/>
      <c r="NKQ137" s="18"/>
      <c r="NKR137" s="18"/>
      <c r="NKS137" s="18"/>
      <c r="NKT137" s="18"/>
      <c r="NKU137" s="18"/>
      <c r="NKV137" s="18"/>
      <c r="NKW137" s="18"/>
      <c r="NKX137" s="18"/>
      <c r="NKY137" s="18"/>
      <c r="NKZ137" s="18"/>
      <c r="NLA137" s="18"/>
      <c r="NLB137" s="18"/>
      <c r="NLC137" s="18"/>
      <c r="NLD137" s="18"/>
      <c r="NLE137" s="18"/>
      <c r="NLF137" s="18"/>
      <c r="NLG137" s="18"/>
      <c r="NLH137" s="18"/>
      <c r="NLI137" s="18"/>
      <c r="NLJ137" s="18"/>
      <c r="NLK137" s="18"/>
      <c r="NLL137" s="18"/>
      <c r="NLM137" s="18"/>
      <c r="NLN137" s="18"/>
      <c r="NLO137" s="18"/>
      <c r="NLP137" s="18"/>
      <c r="NLQ137" s="18"/>
      <c r="NLR137" s="18"/>
      <c r="NLS137" s="18"/>
      <c r="NLT137" s="18"/>
      <c r="NLU137" s="18"/>
      <c r="NLV137" s="18"/>
      <c r="NLW137" s="18"/>
      <c r="NLX137" s="18"/>
      <c r="NLY137" s="18"/>
      <c r="NLZ137" s="18"/>
      <c r="NMA137" s="18"/>
      <c r="NMB137" s="18"/>
      <c r="NMC137" s="18"/>
      <c r="NMD137" s="18"/>
      <c r="NME137" s="18"/>
      <c r="NMF137" s="18"/>
      <c r="NMG137" s="18"/>
      <c r="NMH137" s="18"/>
      <c r="NMI137" s="18"/>
      <c r="NMJ137" s="18"/>
      <c r="NMK137" s="18"/>
      <c r="NML137" s="18"/>
      <c r="NMM137" s="18"/>
      <c r="NMN137" s="18"/>
      <c r="NMO137" s="18"/>
      <c r="NMP137" s="18"/>
      <c r="NMQ137" s="18"/>
      <c r="NMR137" s="18"/>
      <c r="NMS137" s="18"/>
      <c r="NMT137" s="18"/>
      <c r="NMU137" s="18"/>
      <c r="NMV137" s="18"/>
      <c r="NMW137" s="18"/>
      <c r="NMX137" s="18"/>
      <c r="NMY137" s="18"/>
      <c r="NMZ137" s="18"/>
      <c r="NNA137" s="18"/>
      <c r="NNB137" s="18"/>
      <c r="NNC137" s="18"/>
      <c r="NND137" s="18"/>
      <c r="NNE137" s="18"/>
      <c r="NNF137" s="18"/>
      <c r="NNG137" s="18"/>
      <c r="NNH137" s="18"/>
      <c r="NNI137" s="18"/>
      <c r="NNJ137" s="18"/>
      <c r="NNK137" s="18"/>
      <c r="NNL137" s="18"/>
      <c r="NNM137" s="18"/>
      <c r="NNN137" s="18"/>
      <c r="NNO137" s="18"/>
      <c r="NNP137" s="18"/>
      <c r="NNQ137" s="18"/>
      <c r="NNR137" s="18"/>
      <c r="NNS137" s="18"/>
      <c r="NNT137" s="18"/>
      <c r="NNU137" s="18"/>
      <c r="NNV137" s="18"/>
      <c r="NNW137" s="18"/>
      <c r="NNX137" s="18"/>
      <c r="NNY137" s="18"/>
      <c r="NNZ137" s="18"/>
      <c r="NOA137" s="18"/>
      <c r="NOB137" s="18"/>
      <c r="NOC137" s="18"/>
      <c r="NOD137" s="18"/>
      <c r="NOE137" s="18"/>
      <c r="NOF137" s="18"/>
      <c r="NOG137" s="18"/>
      <c r="NOH137" s="18"/>
      <c r="NOI137" s="18"/>
      <c r="NOJ137" s="18"/>
      <c r="NOK137" s="18"/>
      <c r="NOL137" s="18"/>
      <c r="NOM137" s="18"/>
      <c r="NON137" s="18"/>
      <c r="NOO137" s="18"/>
      <c r="NOP137" s="18"/>
      <c r="NOQ137" s="18"/>
      <c r="NOR137" s="18"/>
      <c r="NOS137" s="18"/>
      <c r="NOT137" s="18"/>
      <c r="NOU137" s="18"/>
      <c r="NOV137" s="18"/>
      <c r="NOW137" s="18"/>
      <c r="NOX137" s="18"/>
      <c r="NOY137" s="18"/>
      <c r="NOZ137" s="18"/>
      <c r="NPA137" s="18"/>
      <c r="NPB137" s="18"/>
      <c r="NPC137" s="18"/>
      <c r="NPD137" s="18"/>
      <c r="NPE137" s="18"/>
      <c r="NPF137" s="18"/>
      <c r="NPG137" s="18"/>
      <c r="NPH137" s="18"/>
      <c r="NPI137" s="18"/>
      <c r="NPJ137" s="18"/>
      <c r="NPK137" s="18"/>
      <c r="NPL137" s="18"/>
      <c r="NPM137" s="18"/>
      <c r="NPN137" s="18"/>
      <c r="NPO137" s="18"/>
      <c r="NPP137" s="18"/>
      <c r="NPQ137" s="18"/>
      <c r="NPR137" s="18"/>
      <c r="NPS137" s="18"/>
      <c r="NPT137" s="18"/>
      <c r="NPU137" s="18"/>
      <c r="NPV137" s="18"/>
      <c r="NPW137" s="18"/>
      <c r="NPX137" s="18"/>
      <c r="NPY137" s="18"/>
      <c r="NPZ137" s="18"/>
      <c r="NQA137" s="18"/>
      <c r="NQB137" s="18"/>
      <c r="NQC137" s="18"/>
      <c r="NQD137" s="18"/>
      <c r="NQE137" s="18"/>
      <c r="NQF137" s="18"/>
      <c r="NQG137" s="18"/>
      <c r="NQH137" s="18"/>
      <c r="NQI137" s="18"/>
      <c r="NQJ137" s="18"/>
      <c r="NQK137" s="18"/>
      <c r="NQL137" s="18"/>
      <c r="NQM137" s="18"/>
      <c r="NQN137" s="18"/>
      <c r="NQO137" s="18"/>
      <c r="NQP137" s="18"/>
      <c r="NQQ137" s="18"/>
      <c r="NQR137" s="18"/>
      <c r="NQS137" s="18"/>
      <c r="NQT137" s="18"/>
      <c r="NQU137" s="18"/>
      <c r="NQV137" s="18"/>
      <c r="NQW137" s="18"/>
      <c r="NQX137" s="18"/>
      <c r="NQY137" s="18"/>
      <c r="NQZ137" s="18"/>
      <c r="NRA137" s="18"/>
      <c r="NRB137" s="18"/>
      <c r="NRC137" s="18"/>
      <c r="NRD137" s="18"/>
      <c r="NRE137" s="18"/>
      <c r="NRF137" s="18"/>
      <c r="NRG137" s="18"/>
      <c r="NRH137" s="18"/>
      <c r="NRI137" s="18"/>
      <c r="NRJ137" s="18"/>
      <c r="NRK137" s="18"/>
      <c r="NRL137" s="18"/>
      <c r="NRM137" s="18"/>
      <c r="NRN137" s="18"/>
      <c r="NRO137" s="18"/>
      <c r="NRP137" s="18"/>
      <c r="NRQ137" s="18"/>
      <c r="NRR137" s="18"/>
      <c r="NRS137" s="18"/>
      <c r="NRT137" s="18"/>
      <c r="NRU137" s="18"/>
      <c r="NRV137" s="18"/>
      <c r="NRW137" s="18"/>
      <c r="NRX137" s="18"/>
      <c r="NRY137" s="18"/>
      <c r="NRZ137" s="18"/>
      <c r="NSA137" s="18"/>
      <c r="NSB137" s="18"/>
      <c r="NSC137" s="18"/>
      <c r="NSD137" s="18"/>
      <c r="NSE137" s="18"/>
      <c r="NSF137" s="18"/>
      <c r="NSG137" s="18"/>
      <c r="NSH137" s="18"/>
      <c r="NSI137" s="18"/>
      <c r="NSJ137" s="18"/>
      <c r="NSK137" s="18"/>
      <c r="NSL137" s="18"/>
      <c r="NSM137" s="18"/>
      <c r="NSN137" s="18"/>
      <c r="NSO137" s="18"/>
      <c r="NSP137" s="18"/>
      <c r="NSQ137" s="18"/>
      <c r="NSR137" s="18"/>
      <c r="NSS137" s="18"/>
      <c r="NST137" s="18"/>
      <c r="NSU137" s="18"/>
      <c r="NSV137" s="18"/>
      <c r="NSW137" s="18"/>
      <c r="NSX137" s="18"/>
      <c r="NSY137" s="18"/>
      <c r="NSZ137" s="18"/>
      <c r="NTA137" s="18"/>
      <c r="NTB137" s="18"/>
      <c r="NTC137" s="18"/>
      <c r="NTD137" s="18"/>
      <c r="NTE137" s="18"/>
      <c r="NTF137" s="18"/>
      <c r="NTG137" s="18"/>
      <c r="NTH137" s="18"/>
      <c r="NTI137" s="18"/>
      <c r="NTJ137" s="18"/>
      <c r="NTK137" s="18"/>
      <c r="NTL137" s="18"/>
      <c r="NTM137" s="18"/>
      <c r="NTN137" s="18"/>
      <c r="NTO137" s="18"/>
      <c r="NTP137" s="18"/>
      <c r="NTQ137" s="18"/>
      <c r="NTR137" s="18"/>
      <c r="NTS137" s="18"/>
      <c r="NTT137" s="18"/>
      <c r="NTU137" s="18"/>
      <c r="NTV137" s="18"/>
      <c r="NTW137" s="18"/>
      <c r="NTX137" s="18"/>
      <c r="NTY137" s="18"/>
      <c r="NTZ137" s="18"/>
      <c r="NUA137" s="18"/>
      <c r="NUB137" s="18"/>
      <c r="NUC137" s="18"/>
      <c r="NUD137" s="18"/>
      <c r="NUE137" s="18"/>
      <c r="NUF137" s="18"/>
      <c r="NUG137" s="18"/>
      <c r="NUH137" s="18"/>
      <c r="NUI137" s="18"/>
      <c r="NUJ137" s="18"/>
      <c r="NUK137" s="18"/>
      <c r="NUL137" s="18"/>
      <c r="NUM137" s="18"/>
      <c r="NUN137" s="18"/>
      <c r="NUO137" s="18"/>
      <c r="NUP137" s="18"/>
      <c r="NUQ137" s="18"/>
      <c r="NUR137" s="18"/>
      <c r="NUS137" s="18"/>
      <c r="NUT137" s="18"/>
      <c r="NUU137" s="18"/>
      <c r="NUV137" s="18"/>
      <c r="NUW137" s="18"/>
      <c r="NUX137" s="18"/>
      <c r="NUY137" s="18"/>
      <c r="NUZ137" s="18"/>
      <c r="NVA137" s="18"/>
      <c r="NVB137" s="18"/>
      <c r="NVC137" s="18"/>
      <c r="NVD137" s="18"/>
      <c r="NVE137" s="18"/>
      <c r="NVF137" s="18"/>
      <c r="NVG137" s="18"/>
      <c r="NVH137" s="18"/>
      <c r="NVI137" s="18"/>
      <c r="NVJ137" s="18"/>
      <c r="NVK137" s="18"/>
      <c r="NVL137" s="18"/>
      <c r="NVM137" s="18"/>
      <c r="NVN137" s="18"/>
      <c r="NVO137" s="18"/>
      <c r="NVP137" s="18"/>
      <c r="NVQ137" s="18"/>
      <c r="NVR137" s="18"/>
      <c r="NVS137" s="18"/>
      <c r="NVT137" s="18"/>
      <c r="NVU137" s="18"/>
      <c r="NVV137" s="18"/>
      <c r="NVW137" s="18"/>
      <c r="NVX137" s="18"/>
      <c r="NVY137" s="18"/>
      <c r="NVZ137" s="18"/>
      <c r="NWA137" s="18"/>
      <c r="NWB137" s="18"/>
      <c r="NWC137" s="18"/>
      <c r="NWD137" s="18"/>
      <c r="NWE137" s="18"/>
      <c r="NWF137" s="18"/>
      <c r="NWG137" s="18"/>
      <c r="NWH137" s="18"/>
      <c r="NWI137" s="18"/>
      <c r="NWJ137" s="18"/>
      <c r="NWK137" s="18"/>
      <c r="NWL137" s="18"/>
      <c r="NWM137" s="18"/>
      <c r="NWN137" s="18"/>
      <c r="NWO137" s="18"/>
      <c r="NWP137" s="18"/>
      <c r="NWQ137" s="18"/>
      <c r="NWR137" s="18"/>
      <c r="NWS137" s="18"/>
      <c r="NWT137" s="18"/>
      <c r="NWU137" s="18"/>
      <c r="NWV137" s="18"/>
      <c r="NWW137" s="18"/>
      <c r="NWX137" s="18"/>
      <c r="NWY137" s="18"/>
      <c r="NWZ137" s="18"/>
      <c r="NXA137" s="18"/>
      <c r="NXB137" s="18"/>
      <c r="NXC137" s="18"/>
      <c r="NXD137" s="18"/>
      <c r="NXE137" s="18"/>
      <c r="NXF137" s="18"/>
      <c r="NXG137" s="18"/>
      <c r="NXH137" s="18"/>
      <c r="NXI137" s="18"/>
      <c r="NXJ137" s="18"/>
      <c r="NXK137" s="18"/>
      <c r="NXL137" s="18"/>
      <c r="NXM137" s="18"/>
      <c r="NXN137" s="18"/>
      <c r="NXO137" s="18"/>
      <c r="NXP137" s="18"/>
      <c r="NXQ137" s="18"/>
      <c r="NXR137" s="18"/>
      <c r="NXS137" s="18"/>
      <c r="NXT137" s="18"/>
      <c r="NXU137" s="18"/>
      <c r="NXV137" s="18"/>
      <c r="NXW137" s="18"/>
      <c r="NXX137" s="18"/>
      <c r="NXY137" s="18"/>
      <c r="NXZ137" s="18"/>
      <c r="NYA137" s="18"/>
      <c r="NYB137" s="18"/>
      <c r="NYC137" s="18"/>
      <c r="NYD137" s="18"/>
      <c r="NYE137" s="18"/>
      <c r="NYF137" s="18"/>
      <c r="NYG137" s="18"/>
      <c r="NYH137" s="18"/>
      <c r="NYI137" s="18"/>
      <c r="NYJ137" s="18"/>
      <c r="NYK137" s="18"/>
      <c r="NYL137" s="18"/>
      <c r="NYM137" s="18"/>
      <c r="NYN137" s="18"/>
      <c r="NYO137" s="18"/>
      <c r="NYP137" s="18"/>
      <c r="NYQ137" s="18"/>
      <c r="NYR137" s="18"/>
      <c r="NYS137" s="18"/>
      <c r="NYT137" s="18"/>
      <c r="NYU137" s="18"/>
      <c r="NYV137" s="18"/>
      <c r="NYW137" s="18"/>
      <c r="NYX137" s="18"/>
      <c r="NYY137" s="18"/>
      <c r="NYZ137" s="18"/>
      <c r="NZA137" s="18"/>
      <c r="NZB137" s="18"/>
      <c r="NZC137" s="18"/>
      <c r="NZD137" s="18"/>
      <c r="NZE137" s="18"/>
      <c r="NZF137" s="18"/>
      <c r="NZG137" s="18"/>
      <c r="NZH137" s="18"/>
      <c r="NZI137" s="18"/>
      <c r="NZJ137" s="18"/>
      <c r="NZK137" s="18"/>
      <c r="NZL137" s="18"/>
      <c r="NZM137" s="18"/>
      <c r="NZN137" s="18"/>
      <c r="NZO137" s="18"/>
      <c r="NZP137" s="18"/>
      <c r="NZQ137" s="18"/>
      <c r="NZR137" s="18"/>
      <c r="NZS137" s="18"/>
      <c r="NZT137" s="18"/>
      <c r="NZU137" s="18"/>
      <c r="NZV137" s="18"/>
      <c r="NZW137" s="18"/>
      <c r="NZX137" s="18"/>
      <c r="NZY137" s="18"/>
      <c r="NZZ137" s="18"/>
      <c r="OAA137" s="18"/>
      <c r="OAB137" s="18"/>
      <c r="OAC137" s="18"/>
      <c r="OAD137" s="18"/>
      <c r="OAE137" s="18"/>
      <c r="OAF137" s="18"/>
      <c r="OAG137" s="18"/>
      <c r="OAH137" s="18"/>
      <c r="OAI137" s="18"/>
      <c r="OAJ137" s="18"/>
      <c r="OAK137" s="18"/>
      <c r="OAL137" s="18"/>
      <c r="OAM137" s="18"/>
      <c r="OAN137" s="18"/>
      <c r="OAO137" s="18"/>
      <c r="OAP137" s="18"/>
      <c r="OAQ137" s="18"/>
      <c r="OAR137" s="18"/>
      <c r="OAS137" s="18"/>
      <c r="OAT137" s="18"/>
      <c r="OAU137" s="18"/>
      <c r="OAV137" s="18"/>
      <c r="OAW137" s="18"/>
      <c r="OAX137" s="18"/>
      <c r="OAY137" s="18"/>
      <c r="OAZ137" s="18"/>
      <c r="OBA137" s="18"/>
      <c r="OBB137" s="18"/>
      <c r="OBC137" s="18"/>
      <c r="OBD137" s="18"/>
      <c r="OBE137" s="18"/>
      <c r="OBF137" s="18"/>
      <c r="OBG137" s="18"/>
      <c r="OBH137" s="18"/>
      <c r="OBI137" s="18"/>
      <c r="OBJ137" s="18"/>
      <c r="OBK137" s="18"/>
      <c r="OBL137" s="18"/>
      <c r="OBM137" s="18"/>
      <c r="OBN137" s="18"/>
      <c r="OBO137" s="18"/>
      <c r="OBP137" s="18"/>
      <c r="OBQ137" s="18"/>
      <c r="OBR137" s="18"/>
      <c r="OBS137" s="18"/>
      <c r="OBT137" s="18"/>
      <c r="OBU137" s="18"/>
      <c r="OBV137" s="18"/>
      <c r="OBW137" s="18"/>
      <c r="OBX137" s="18"/>
      <c r="OBY137" s="18"/>
      <c r="OBZ137" s="18"/>
      <c r="OCA137" s="18"/>
      <c r="OCB137" s="18"/>
      <c r="OCC137" s="18"/>
      <c r="OCD137" s="18"/>
      <c r="OCE137" s="18"/>
      <c r="OCF137" s="18"/>
      <c r="OCG137" s="18"/>
      <c r="OCH137" s="18"/>
      <c r="OCI137" s="18"/>
      <c r="OCJ137" s="18"/>
      <c r="OCK137" s="18"/>
      <c r="OCL137" s="18"/>
      <c r="OCM137" s="18"/>
      <c r="OCN137" s="18"/>
      <c r="OCO137" s="18"/>
      <c r="OCP137" s="18"/>
      <c r="OCQ137" s="18"/>
      <c r="OCR137" s="18"/>
      <c r="OCS137" s="18"/>
      <c r="OCT137" s="18"/>
      <c r="OCU137" s="18"/>
      <c r="OCV137" s="18"/>
      <c r="OCW137" s="18"/>
      <c r="OCX137" s="18"/>
      <c r="OCY137" s="18"/>
      <c r="OCZ137" s="18"/>
      <c r="ODA137" s="18"/>
      <c r="ODB137" s="18"/>
      <c r="ODC137" s="18"/>
      <c r="ODD137" s="18"/>
      <c r="ODE137" s="18"/>
      <c r="ODF137" s="18"/>
      <c r="ODG137" s="18"/>
      <c r="ODH137" s="18"/>
      <c r="ODI137" s="18"/>
      <c r="ODJ137" s="18"/>
      <c r="ODK137" s="18"/>
      <c r="ODL137" s="18"/>
      <c r="ODM137" s="18"/>
      <c r="ODN137" s="18"/>
      <c r="ODO137" s="18"/>
      <c r="ODP137" s="18"/>
      <c r="ODQ137" s="18"/>
      <c r="ODR137" s="18"/>
      <c r="ODS137" s="18"/>
      <c r="ODT137" s="18"/>
      <c r="ODU137" s="18"/>
      <c r="ODV137" s="18"/>
      <c r="ODW137" s="18"/>
      <c r="ODX137" s="18"/>
      <c r="ODY137" s="18"/>
      <c r="ODZ137" s="18"/>
      <c r="OEA137" s="18"/>
      <c r="OEB137" s="18"/>
      <c r="OEC137" s="18"/>
      <c r="OED137" s="18"/>
      <c r="OEE137" s="18"/>
      <c r="OEF137" s="18"/>
      <c r="OEG137" s="18"/>
      <c r="OEH137" s="18"/>
      <c r="OEI137" s="18"/>
      <c r="OEJ137" s="18"/>
      <c r="OEK137" s="18"/>
      <c r="OEL137" s="18"/>
      <c r="OEM137" s="18"/>
      <c r="OEN137" s="18"/>
      <c r="OEO137" s="18"/>
      <c r="OEP137" s="18"/>
      <c r="OEQ137" s="18"/>
      <c r="OER137" s="18"/>
      <c r="OES137" s="18"/>
      <c r="OET137" s="18"/>
      <c r="OEU137" s="18"/>
      <c r="OEV137" s="18"/>
      <c r="OEW137" s="18"/>
      <c r="OEX137" s="18"/>
      <c r="OEY137" s="18"/>
      <c r="OEZ137" s="18"/>
      <c r="OFA137" s="18"/>
      <c r="OFB137" s="18"/>
      <c r="OFC137" s="18"/>
      <c r="OFD137" s="18"/>
      <c r="OFE137" s="18"/>
      <c r="OFF137" s="18"/>
      <c r="OFG137" s="18"/>
      <c r="OFH137" s="18"/>
      <c r="OFI137" s="18"/>
      <c r="OFJ137" s="18"/>
      <c r="OFK137" s="18"/>
      <c r="OFL137" s="18"/>
      <c r="OFM137" s="18"/>
      <c r="OFN137" s="18"/>
      <c r="OFO137" s="18"/>
      <c r="OFP137" s="18"/>
      <c r="OFQ137" s="18"/>
      <c r="OFR137" s="18"/>
      <c r="OFS137" s="18"/>
      <c r="OFT137" s="18"/>
      <c r="OFU137" s="18"/>
      <c r="OFV137" s="18"/>
      <c r="OFW137" s="18"/>
      <c r="OFX137" s="18"/>
      <c r="OFY137" s="18"/>
      <c r="OFZ137" s="18"/>
      <c r="OGA137" s="18"/>
      <c r="OGB137" s="18"/>
      <c r="OGC137" s="18"/>
      <c r="OGD137" s="18"/>
      <c r="OGE137" s="18"/>
      <c r="OGF137" s="18"/>
      <c r="OGG137" s="18"/>
      <c r="OGH137" s="18"/>
      <c r="OGI137" s="18"/>
      <c r="OGJ137" s="18"/>
      <c r="OGK137" s="18"/>
      <c r="OGL137" s="18"/>
      <c r="OGM137" s="18"/>
      <c r="OGN137" s="18"/>
      <c r="OGO137" s="18"/>
      <c r="OGP137" s="18"/>
      <c r="OGQ137" s="18"/>
      <c r="OGR137" s="18"/>
      <c r="OGS137" s="18"/>
      <c r="OGT137" s="18"/>
      <c r="OGU137" s="18"/>
      <c r="OGV137" s="18"/>
      <c r="OGW137" s="18"/>
      <c r="OGX137" s="18"/>
      <c r="OGY137" s="18"/>
      <c r="OGZ137" s="18"/>
      <c r="OHA137" s="18"/>
      <c r="OHB137" s="18"/>
      <c r="OHC137" s="18"/>
      <c r="OHD137" s="18"/>
      <c r="OHE137" s="18"/>
      <c r="OHF137" s="18"/>
      <c r="OHG137" s="18"/>
      <c r="OHH137" s="18"/>
      <c r="OHI137" s="18"/>
      <c r="OHJ137" s="18"/>
      <c r="OHK137" s="18"/>
      <c r="OHL137" s="18"/>
      <c r="OHM137" s="18"/>
      <c r="OHN137" s="18"/>
      <c r="OHO137" s="18"/>
      <c r="OHP137" s="18"/>
      <c r="OHQ137" s="18"/>
      <c r="OHR137" s="18"/>
      <c r="OHS137" s="18"/>
      <c r="OHT137" s="18"/>
      <c r="OHU137" s="18"/>
      <c r="OHV137" s="18"/>
      <c r="OHW137" s="18"/>
      <c r="OHX137" s="18"/>
      <c r="OHY137" s="18"/>
      <c r="OHZ137" s="18"/>
      <c r="OIA137" s="18"/>
      <c r="OIB137" s="18"/>
      <c r="OIC137" s="18"/>
      <c r="OID137" s="18"/>
      <c r="OIE137" s="18"/>
      <c r="OIF137" s="18"/>
      <c r="OIG137" s="18"/>
      <c r="OIH137" s="18"/>
      <c r="OII137" s="18"/>
      <c r="OIJ137" s="18"/>
      <c r="OIK137" s="18"/>
      <c r="OIL137" s="18"/>
      <c r="OIM137" s="18"/>
      <c r="OIN137" s="18"/>
      <c r="OIO137" s="18"/>
      <c r="OIP137" s="18"/>
      <c r="OIQ137" s="18"/>
      <c r="OIR137" s="18"/>
      <c r="OIS137" s="18"/>
      <c r="OIT137" s="18"/>
      <c r="OIU137" s="18"/>
      <c r="OIV137" s="18"/>
      <c r="OIW137" s="18"/>
      <c r="OIX137" s="18"/>
      <c r="OIY137" s="18"/>
      <c r="OIZ137" s="18"/>
      <c r="OJA137" s="18"/>
      <c r="OJB137" s="18"/>
      <c r="OJC137" s="18"/>
      <c r="OJD137" s="18"/>
      <c r="OJE137" s="18"/>
      <c r="OJF137" s="18"/>
      <c r="OJG137" s="18"/>
      <c r="OJH137" s="18"/>
      <c r="OJI137" s="18"/>
      <c r="OJJ137" s="18"/>
      <c r="OJK137" s="18"/>
      <c r="OJL137" s="18"/>
      <c r="OJM137" s="18"/>
      <c r="OJN137" s="18"/>
      <c r="OJO137" s="18"/>
      <c r="OJP137" s="18"/>
      <c r="OJQ137" s="18"/>
      <c r="OJR137" s="18"/>
      <c r="OJS137" s="18"/>
      <c r="OJT137" s="18"/>
      <c r="OJU137" s="18"/>
      <c r="OJV137" s="18"/>
      <c r="OJW137" s="18"/>
      <c r="OJX137" s="18"/>
      <c r="OJY137" s="18"/>
      <c r="OJZ137" s="18"/>
      <c r="OKA137" s="18"/>
      <c r="OKB137" s="18"/>
      <c r="OKC137" s="18"/>
      <c r="OKD137" s="18"/>
      <c r="OKE137" s="18"/>
      <c r="OKF137" s="18"/>
      <c r="OKG137" s="18"/>
      <c r="OKH137" s="18"/>
      <c r="OKI137" s="18"/>
      <c r="OKJ137" s="18"/>
      <c r="OKK137" s="18"/>
      <c r="OKL137" s="18"/>
      <c r="OKM137" s="18"/>
      <c r="OKN137" s="18"/>
      <c r="OKO137" s="18"/>
      <c r="OKP137" s="18"/>
      <c r="OKQ137" s="18"/>
      <c r="OKR137" s="18"/>
      <c r="OKS137" s="18"/>
      <c r="OKT137" s="18"/>
      <c r="OKU137" s="18"/>
      <c r="OKV137" s="18"/>
      <c r="OKW137" s="18"/>
      <c r="OKX137" s="18"/>
      <c r="OKY137" s="18"/>
      <c r="OKZ137" s="18"/>
      <c r="OLA137" s="18"/>
      <c r="OLB137" s="18"/>
      <c r="OLC137" s="18"/>
      <c r="OLD137" s="18"/>
      <c r="OLE137" s="18"/>
      <c r="OLF137" s="18"/>
      <c r="OLG137" s="18"/>
      <c r="OLH137" s="18"/>
      <c r="OLI137" s="18"/>
      <c r="OLJ137" s="18"/>
      <c r="OLK137" s="18"/>
      <c r="OLL137" s="18"/>
      <c r="OLM137" s="18"/>
      <c r="OLN137" s="18"/>
      <c r="OLO137" s="18"/>
      <c r="OLP137" s="18"/>
      <c r="OLQ137" s="18"/>
      <c r="OLR137" s="18"/>
      <c r="OLS137" s="18"/>
      <c r="OLT137" s="18"/>
      <c r="OLU137" s="18"/>
      <c r="OLV137" s="18"/>
      <c r="OLW137" s="18"/>
      <c r="OLX137" s="18"/>
      <c r="OLY137" s="18"/>
      <c r="OLZ137" s="18"/>
      <c r="OMA137" s="18"/>
      <c r="OMB137" s="18"/>
      <c r="OMC137" s="18"/>
      <c r="OMD137" s="18"/>
      <c r="OME137" s="18"/>
      <c r="OMF137" s="18"/>
      <c r="OMG137" s="18"/>
      <c r="OMH137" s="18"/>
      <c r="OMI137" s="18"/>
      <c r="OMJ137" s="18"/>
      <c r="OMK137" s="18"/>
      <c r="OML137" s="18"/>
      <c r="OMM137" s="18"/>
      <c r="OMN137" s="18"/>
      <c r="OMO137" s="18"/>
      <c r="OMP137" s="18"/>
      <c r="OMQ137" s="18"/>
      <c r="OMR137" s="18"/>
      <c r="OMS137" s="18"/>
      <c r="OMT137" s="18"/>
      <c r="OMU137" s="18"/>
      <c r="OMV137" s="18"/>
      <c r="OMW137" s="18"/>
      <c r="OMX137" s="18"/>
      <c r="OMY137" s="18"/>
      <c r="OMZ137" s="18"/>
      <c r="ONA137" s="18"/>
      <c r="ONB137" s="18"/>
      <c r="ONC137" s="18"/>
      <c r="OND137" s="18"/>
      <c r="ONE137" s="18"/>
      <c r="ONF137" s="18"/>
      <c r="ONG137" s="18"/>
      <c r="ONH137" s="18"/>
      <c r="ONI137" s="18"/>
      <c r="ONJ137" s="18"/>
      <c r="ONK137" s="18"/>
      <c r="ONL137" s="18"/>
      <c r="ONM137" s="18"/>
      <c r="ONN137" s="18"/>
      <c r="ONO137" s="18"/>
      <c r="ONP137" s="18"/>
      <c r="ONQ137" s="18"/>
      <c r="ONR137" s="18"/>
      <c r="ONS137" s="18"/>
      <c r="ONT137" s="18"/>
      <c r="ONU137" s="18"/>
      <c r="ONV137" s="18"/>
      <c r="ONW137" s="18"/>
      <c r="ONX137" s="18"/>
      <c r="ONY137" s="18"/>
      <c r="ONZ137" s="18"/>
      <c r="OOA137" s="18"/>
      <c r="OOB137" s="18"/>
      <c r="OOC137" s="18"/>
      <c r="OOD137" s="18"/>
      <c r="OOE137" s="18"/>
      <c r="OOF137" s="18"/>
      <c r="OOG137" s="18"/>
      <c r="OOH137" s="18"/>
      <c r="OOI137" s="18"/>
      <c r="OOJ137" s="18"/>
      <c r="OOK137" s="18"/>
      <c r="OOL137" s="18"/>
      <c r="OOM137" s="18"/>
      <c r="OON137" s="18"/>
      <c r="OOO137" s="18"/>
      <c r="OOP137" s="18"/>
      <c r="OOQ137" s="18"/>
      <c r="OOR137" s="18"/>
      <c r="OOS137" s="18"/>
      <c r="OOT137" s="18"/>
      <c r="OOU137" s="18"/>
      <c r="OOV137" s="18"/>
      <c r="OOW137" s="18"/>
      <c r="OOX137" s="18"/>
      <c r="OOY137" s="18"/>
      <c r="OOZ137" s="18"/>
      <c r="OPA137" s="18"/>
      <c r="OPB137" s="18"/>
      <c r="OPC137" s="18"/>
      <c r="OPD137" s="18"/>
      <c r="OPE137" s="18"/>
      <c r="OPF137" s="18"/>
      <c r="OPG137" s="18"/>
      <c r="OPH137" s="18"/>
      <c r="OPI137" s="18"/>
      <c r="OPJ137" s="18"/>
      <c r="OPK137" s="18"/>
      <c r="OPL137" s="18"/>
      <c r="OPM137" s="18"/>
      <c r="OPN137" s="18"/>
      <c r="OPO137" s="18"/>
      <c r="OPP137" s="18"/>
      <c r="OPQ137" s="18"/>
      <c r="OPR137" s="18"/>
      <c r="OPS137" s="18"/>
      <c r="OPT137" s="18"/>
      <c r="OPU137" s="18"/>
      <c r="OPV137" s="18"/>
      <c r="OPW137" s="18"/>
      <c r="OPX137" s="18"/>
      <c r="OPY137" s="18"/>
      <c r="OPZ137" s="18"/>
      <c r="OQA137" s="18"/>
      <c r="OQB137" s="18"/>
      <c r="OQC137" s="18"/>
      <c r="OQD137" s="18"/>
      <c r="OQE137" s="18"/>
      <c r="OQF137" s="18"/>
      <c r="OQG137" s="18"/>
      <c r="OQH137" s="18"/>
      <c r="OQI137" s="18"/>
      <c r="OQJ137" s="18"/>
      <c r="OQK137" s="18"/>
      <c r="OQL137" s="18"/>
      <c r="OQM137" s="18"/>
      <c r="OQN137" s="18"/>
      <c r="OQO137" s="18"/>
      <c r="OQP137" s="18"/>
      <c r="OQQ137" s="18"/>
      <c r="OQR137" s="18"/>
      <c r="OQS137" s="18"/>
      <c r="OQT137" s="18"/>
      <c r="OQU137" s="18"/>
      <c r="OQV137" s="18"/>
      <c r="OQW137" s="18"/>
      <c r="OQX137" s="18"/>
      <c r="OQY137" s="18"/>
      <c r="OQZ137" s="18"/>
      <c r="ORA137" s="18"/>
      <c r="ORB137" s="18"/>
      <c r="ORC137" s="18"/>
      <c r="ORD137" s="18"/>
      <c r="ORE137" s="18"/>
      <c r="ORF137" s="18"/>
      <c r="ORG137" s="18"/>
      <c r="ORH137" s="18"/>
      <c r="ORI137" s="18"/>
      <c r="ORJ137" s="18"/>
      <c r="ORK137" s="18"/>
      <c r="ORL137" s="18"/>
      <c r="ORM137" s="18"/>
      <c r="ORN137" s="18"/>
      <c r="ORO137" s="18"/>
      <c r="ORP137" s="18"/>
      <c r="ORQ137" s="18"/>
      <c r="ORR137" s="18"/>
      <c r="ORS137" s="18"/>
      <c r="ORT137" s="18"/>
      <c r="ORU137" s="18"/>
      <c r="ORV137" s="18"/>
      <c r="ORW137" s="18"/>
      <c r="ORX137" s="18"/>
      <c r="ORY137" s="18"/>
      <c r="ORZ137" s="18"/>
      <c r="OSA137" s="18"/>
      <c r="OSB137" s="18"/>
      <c r="OSC137" s="18"/>
      <c r="OSD137" s="18"/>
      <c r="OSE137" s="18"/>
      <c r="OSF137" s="18"/>
      <c r="OSG137" s="18"/>
      <c r="OSH137" s="18"/>
      <c r="OSI137" s="18"/>
      <c r="OSJ137" s="18"/>
      <c r="OSK137" s="18"/>
      <c r="OSL137" s="18"/>
      <c r="OSM137" s="18"/>
      <c r="OSN137" s="18"/>
      <c r="OSO137" s="18"/>
      <c r="OSP137" s="18"/>
      <c r="OSQ137" s="18"/>
      <c r="OSR137" s="18"/>
      <c r="OSS137" s="18"/>
      <c r="OST137" s="18"/>
      <c r="OSU137" s="18"/>
      <c r="OSV137" s="18"/>
      <c r="OSW137" s="18"/>
      <c r="OSX137" s="18"/>
      <c r="OSY137" s="18"/>
      <c r="OSZ137" s="18"/>
      <c r="OTA137" s="18"/>
      <c r="OTB137" s="18"/>
      <c r="OTC137" s="18"/>
      <c r="OTD137" s="18"/>
      <c r="OTE137" s="18"/>
      <c r="OTF137" s="18"/>
      <c r="OTG137" s="18"/>
      <c r="OTH137" s="18"/>
      <c r="OTI137" s="18"/>
      <c r="OTJ137" s="18"/>
      <c r="OTK137" s="18"/>
      <c r="OTL137" s="18"/>
      <c r="OTM137" s="18"/>
      <c r="OTN137" s="18"/>
      <c r="OTO137" s="18"/>
      <c r="OTP137" s="18"/>
      <c r="OTQ137" s="18"/>
      <c r="OTR137" s="18"/>
      <c r="OTS137" s="18"/>
      <c r="OTT137" s="18"/>
      <c r="OTU137" s="18"/>
      <c r="OTV137" s="18"/>
      <c r="OTW137" s="18"/>
      <c r="OTX137" s="18"/>
      <c r="OTY137" s="18"/>
      <c r="OTZ137" s="18"/>
      <c r="OUA137" s="18"/>
      <c r="OUB137" s="18"/>
      <c r="OUC137" s="18"/>
      <c r="OUD137" s="18"/>
      <c r="OUE137" s="18"/>
      <c r="OUF137" s="18"/>
      <c r="OUG137" s="18"/>
      <c r="OUH137" s="18"/>
      <c r="OUI137" s="18"/>
      <c r="OUJ137" s="18"/>
      <c r="OUK137" s="18"/>
      <c r="OUL137" s="18"/>
      <c r="OUM137" s="18"/>
      <c r="OUN137" s="18"/>
      <c r="OUO137" s="18"/>
      <c r="OUP137" s="18"/>
      <c r="OUQ137" s="18"/>
      <c r="OUR137" s="18"/>
      <c r="OUS137" s="18"/>
      <c r="OUT137" s="18"/>
      <c r="OUU137" s="18"/>
      <c r="OUV137" s="18"/>
      <c r="OUW137" s="18"/>
      <c r="OUX137" s="18"/>
      <c r="OUY137" s="18"/>
      <c r="OUZ137" s="18"/>
      <c r="OVA137" s="18"/>
      <c r="OVB137" s="18"/>
      <c r="OVC137" s="18"/>
      <c r="OVD137" s="18"/>
      <c r="OVE137" s="18"/>
      <c r="OVF137" s="18"/>
      <c r="OVG137" s="18"/>
      <c r="OVH137" s="18"/>
      <c r="OVI137" s="18"/>
      <c r="OVJ137" s="18"/>
      <c r="OVK137" s="18"/>
      <c r="OVL137" s="18"/>
      <c r="OVM137" s="18"/>
      <c r="OVN137" s="18"/>
      <c r="OVO137" s="18"/>
      <c r="OVP137" s="18"/>
      <c r="OVQ137" s="18"/>
      <c r="OVR137" s="18"/>
      <c r="OVS137" s="18"/>
      <c r="OVT137" s="18"/>
      <c r="OVU137" s="18"/>
      <c r="OVV137" s="18"/>
      <c r="OVW137" s="18"/>
      <c r="OVX137" s="18"/>
      <c r="OVY137" s="18"/>
      <c r="OVZ137" s="18"/>
      <c r="OWA137" s="18"/>
      <c r="OWB137" s="18"/>
      <c r="OWC137" s="18"/>
      <c r="OWD137" s="18"/>
      <c r="OWE137" s="18"/>
      <c r="OWF137" s="18"/>
      <c r="OWG137" s="18"/>
      <c r="OWH137" s="18"/>
      <c r="OWI137" s="18"/>
      <c r="OWJ137" s="18"/>
      <c r="OWK137" s="18"/>
      <c r="OWL137" s="18"/>
      <c r="OWM137" s="18"/>
      <c r="OWN137" s="18"/>
      <c r="OWO137" s="18"/>
      <c r="OWP137" s="18"/>
      <c r="OWQ137" s="18"/>
      <c r="OWR137" s="18"/>
      <c r="OWS137" s="18"/>
      <c r="OWT137" s="18"/>
      <c r="OWU137" s="18"/>
      <c r="OWV137" s="18"/>
      <c r="OWW137" s="18"/>
      <c r="OWX137" s="18"/>
      <c r="OWY137" s="18"/>
      <c r="OWZ137" s="18"/>
      <c r="OXA137" s="18"/>
      <c r="OXB137" s="18"/>
      <c r="OXC137" s="18"/>
      <c r="OXD137" s="18"/>
      <c r="OXE137" s="18"/>
      <c r="OXF137" s="18"/>
      <c r="OXG137" s="18"/>
      <c r="OXH137" s="18"/>
      <c r="OXI137" s="18"/>
      <c r="OXJ137" s="18"/>
      <c r="OXK137" s="18"/>
      <c r="OXL137" s="18"/>
      <c r="OXM137" s="18"/>
      <c r="OXN137" s="18"/>
      <c r="OXO137" s="18"/>
      <c r="OXP137" s="18"/>
      <c r="OXQ137" s="18"/>
      <c r="OXR137" s="18"/>
      <c r="OXS137" s="18"/>
      <c r="OXT137" s="18"/>
      <c r="OXU137" s="18"/>
      <c r="OXV137" s="18"/>
      <c r="OXW137" s="18"/>
      <c r="OXX137" s="18"/>
      <c r="OXY137" s="18"/>
      <c r="OXZ137" s="18"/>
      <c r="OYA137" s="18"/>
      <c r="OYB137" s="18"/>
      <c r="OYC137" s="18"/>
      <c r="OYD137" s="18"/>
      <c r="OYE137" s="18"/>
      <c r="OYF137" s="18"/>
      <c r="OYG137" s="18"/>
      <c r="OYH137" s="18"/>
      <c r="OYI137" s="18"/>
      <c r="OYJ137" s="18"/>
      <c r="OYK137" s="18"/>
      <c r="OYL137" s="18"/>
      <c r="OYM137" s="18"/>
      <c r="OYN137" s="18"/>
      <c r="OYO137" s="18"/>
      <c r="OYP137" s="18"/>
      <c r="OYQ137" s="18"/>
      <c r="OYR137" s="18"/>
      <c r="OYS137" s="18"/>
      <c r="OYT137" s="18"/>
      <c r="OYU137" s="18"/>
      <c r="OYV137" s="18"/>
      <c r="OYW137" s="18"/>
      <c r="OYX137" s="18"/>
      <c r="OYY137" s="18"/>
      <c r="OYZ137" s="18"/>
      <c r="OZA137" s="18"/>
      <c r="OZB137" s="18"/>
      <c r="OZC137" s="18"/>
      <c r="OZD137" s="18"/>
      <c r="OZE137" s="18"/>
      <c r="OZF137" s="18"/>
      <c r="OZG137" s="18"/>
      <c r="OZH137" s="18"/>
      <c r="OZI137" s="18"/>
      <c r="OZJ137" s="18"/>
      <c r="OZK137" s="18"/>
      <c r="OZL137" s="18"/>
      <c r="OZM137" s="18"/>
      <c r="OZN137" s="18"/>
      <c r="OZO137" s="18"/>
      <c r="OZP137" s="18"/>
      <c r="OZQ137" s="18"/>
      <c r="OZR137" s="18"/>
      <c r="OZS137" s="18"/>
      <c r="OZT137" s="18"/>
      <c r="OZU137" s="18"/>
      <c r="OZV137" s="18"/>
      <c r="OZW137" s="18"/>
      <c r="OZX137" s="18"/>
      <c r="OZY137" s="18"/>
      <c r="OZZ137" s="18"/>
      <c r="PAA137" s="18"/>
      <c r="PAB137" s="18"/>
      <c r="PAC137" s="18"/>
      <c r="PAD137" s="18"/>
      <c r="PAE137" s="18"/>
      <c r="PAF137" s="18"/>
      <c r="PAG137" s="18"/>
      <c r="PAH137" s="18"/>
      <c r="PAI137" s="18"/>
      <c r="PAJ137" s="18"/>
      <c r="PAK137" s="18"/>
      <c r="PAL137" s="18"/>
      <c r="PAM137" s="18"/>
      <c r="PAN137" s="18"/>
      <c r="PAO137" s="18"/>
      <c r="PAP137" s="18"/>
      <c r="PAQ137" s="18"/>
      <c r="PAR137" s="18"/>
      <c r="PAS137" s="18"/>
      <c r="PAT137" s="18"/>
      <c r="PAU137" s="18"/>
      <c r="PAV137" s="18"/>
      <c r="PAW137" s="18"/>
      <c r="PAX137" s="18"/>
      <c r="PAY137" s="18"/>
      <c r="PAZ137" s="18"/>
      <c r="PBA137" s="18"/>
      <c r="PBB137" s="18"/>
      <c r="PBC137" s="18"/>
      <c r="PBD137" s="18"/>
      <c r="PBE137" s="18"/>
      <c r="PBF137" s="18"/>
      <c r="PBG137" s="18"/>
      <c r="PBH137" s="18"/>
      <c r="PBI137" s="18"/>
      <c r="PBJ137" s="18"/>
      <c r="PBK137" s="18"/>
      <c r="PBL137" s="18"/>
      <c r="PBM137" s="18"/>
      <c r="PBN137" s="18"/>
      <c r="PBO137" s="18"/>
      <c r="PBP137" s="18"/>
      <c r="PBQ137" s="18"/>
      <c r="PBR137" s="18"/>
      <c r="PBS137" s="18"/>
      <c r="PBT137" s="18"/>
      <c r="PBU137" s="18"/>
      <c r="PBV137" s="18"/>
      <c r="PBW137" s="18"/>
      <c r="PBX137" s="18"/>
      <c r="PBY137" s="18"/>
      <c r="PBZ137" s="18"/>
      <c r="PCA137" s="18"/>
      <c r="PCB137" s="18"/>
      <c r="PCC137" s="18"/>
      <c r="PCD137" s="18"/>
      <c r="PCE137" s="18"/>
      <c r="PCF137" s="18"/>
      <c r="PCG137" s="18"/>
      <c r="PCH137" s="18"/>
      <c r="PCI137" s="18"/>
      <c r="PCJ137" s="18"/>
      <c r="PCK137" s="18"/>
      <c r="PCL137" s="18"/>
      <c r="PCM137" s="18"/>
      <c r="PCN137" s="18"/>
      <c r="PCO137" s="18"/>
      <c r="PCP137" s="18"/>
      <c r="PCQ137" s="18"/>
      <c r="PCR137" s="18"/>
      <c r="PCS137" s="18"/>
      <c r="PCT137" s="18"/>
      <c r="PCU137" s="18"/>
      <c r="PCV137" s="18"/>
      <c r="PCW137" s="18"/>
      <c r="PCX137" s="18"/>
      <c r="PCY137" s="18"/>
      <c r="PCZ137" s="18"/>
      <c r="PDA137" s="18"/>
      <c r="PDB137" s="18"/>
      <c r="PDC137" s="18"/>
      <c r="PDD137" s="18"/>
      <c r="PDE137" s="18"/>
      <c r="PDF137" s="18"/>
      <c r="PDG137" s="18"/>
      <c r="PDH137" s="18"/>
      <c r="PDI137" s="18"/>
      <c r="PDJ137" s="18"/>
      <c r="PDK137" s="18"/>
      <c r="PDL137" s="18"/>
      <c r="PDM137" s="18"/>
      <c r="PDN137" s="18"/>
      <c r="PDO137" s="18"/>
      <c r="PDP137" s="18"/>
      <c r="PDQ137" s="18"/>
      <c r="PDR137" s="18"/>
      <c r="PDS137" s="18"/>
      <c r="PDT137" s="18"/>
      <c r="PDU137" s="18"/>
      <c r="PDV137" s="18"/>
      <c r="PDW137" s="18"/>
      <c r="PDX137" s="18"/>
      <c r="PDY137" s="18"/>
      <c r="PDZ137" s="18"/>
      <c r="PEA137" s="18"/>
      <c r="PEB137" s="18"/>
      <c r="PEC137" s="18"/>
      <c r="PED137" s="18"/>
      <c r="PEE137" s="18"/>
      <c r="PEF137" s="18"/>
      <c r="PEG137" s="18"/>
      <c r="PEH137" s="18"/>
      <c r="PEI137" s="18"/>
      <c r="PEJ137" s="18"/>
      <c r="PEK137" s="18"/>
      <c r="PEL137" s="18"/>
      <c r="PEM137" s="18"/>
      <c r="PEN137" s="18"/>
      <c r="PEO137" s="18"/>
      <c r="PEP137" s="18"/>
      <c r="PEQ137" s="18"/>
      <c r="PER137" s="18"/>
      <c r="PES137" s="18"/>
      <c r="PET137" s="18"/>
      <c r="PEU137" s="18"/>
      <c r="PEV137" s="18"/>
      <c r="PEW137" s="18"/>
      <c r="PEX137" s="18"/>
      <c r="PEY137" s="18"/>
      <c r="PEZ137" s="18"/>
      <c r="PFA137" s="18"/>
      <c r="PFB137" s="18"/>
      <c r="PFC137" s="18"/>
      <c r="PFD137" s="18"/>
      <c r="PFE137" s="18"/>
      <c r="PFF137" s="18"/>
      <c r="PFG137" s="18"/>
      <c r="PFH137" s="18"/>
      <c r="PFI137" s="18"/>
      <c r="PFJ137" s="18"/>
      <c r="PFK137" s="18"/>
      <c r="PFL137" s="18"/>
      <c r="PFM137" s="18"/>
      <c r="PFN137" s="18"/>
      <c r="PFO137" s="18"/>
      <c r="PFP137" s="18"/>
      <c r="PFQ137" s="18"/>
      <c r="PFR137" s="18"/>
      <c r="PFS137" s="18"/>
      <c r="PFT137" s="18"/>
      <c r="PFU137" s="18"/>
      <c r="PFV137" s="18"/>
      <c r="PFW137" s="18"/>
      <c r="PFX137" s="18"/>
      <c r="PFY137" s="18"/>
      <c r="PFZ137" s="18"/>
      <c r="PGA137" s="18"/>
      <c r="PGB137" s="18"/>
      <c r="PGC137" s="18"/>
      <c r="PGD137" s="18"/>
      <c r="PGE137" s="18"/>
      <c r="PGF137" s="18"/>
      <c r="PGG137" s="18"/>
      <c r="PGH137" s="18"/>
      <c r="PGI137" s="18"/>
      <c r="PGJ137" s="18"/>
      <c r="PGK137" s="18"/>
      <c r="PGL137" s="18"/>
      <c r="PGM137" s="18"/>
      <c r="PGN137" s="18"/>
      <c r="PGO137" s="18"/>
      <c r="PGP137" s="18"/>
      <c r="PGQ137" s="18"/>
      <c r="PGR137" s="18"/>
      <c r="PGS137" s="18"/>
      <c r="PGT137" s="18"/>
      <c r="PGU137" s="18"/>
      <c r="PGV137" s="18"/>
      <c r="PGW137" s="18"/>
      <c r="PGX137" s="18"/>
      <c r="PGY137" s="18"/>
      <c r="PGZ137" s="18"/>
      <c r="PHA137" s="18"/>
      <c r="PHB137" s="18"/>
      <c r="PHC137" s="18"/>
      <c r="PHD137" s="18"/>
      <c r="PHE137" s="18"/>
      <c r="PHF137" s="18"/>
      <c r="PHG137" s="18"/>
      <c r="PHH137" s="18"/>
      <c r="PHI137" s="18"/>
      <c r="PHJ137" s="18"/>
      <c r="PHK137" s="18"/>
      <c r="PHL137" s="18"/>
      <c r="PHM137" s="18"/>
      <c r="PHN137" s="18"/>
      <c r="PHO137" s="18"/>
      <c r="PHP137" s="18"/>
      <c r="PHQ137" s="18"/>
      <c r="PHR137" s="18"/>
      <c r="PHS137" s="18"/>
      <c r="PHT137" s="18"/>
      <c r="PHU137" s="18"/>
      <c r="PHV137" s="18"/>
      <c r="PHW137" s="18"/>
      <c r="PHX137" s="18"/>
      <c r="PHY137" s="18"/>
      <c r="PHZ137" s="18"/>
      <c r="PIA137" s="18"/>
      <c r="PIB137" s="18"/>
      <c r="PIC137" s="18"/>
      <c r="PID137" s="18"/>
      <c r="PIE137" s="18"/>
      <c r="PIF137" s="18"/>
      <c r="PIG137" s="18"/>
      <c r="PIH137" s="18"/>
      <c r="PII137" s="18"/>
      <c r="PIJ137" s="18"/>
      <c r="PIK137" s="18"/>
      <c r="PIL137" s="18"/>
      <c r="PIM137" s="18"/>
      <c r="PIN137" s="18"/>
      <c r="PIO137" s="18"/>
      <c r="PIP137" s="18"/>
      <c r="PIQ137" s="18"/>
      <c r="PIR137" s="18"/>
      <c r="PIS137" s="18"/>
      <c r="PIT137" s="18"/>
      <c r="PIU137" s="18"/>
      <c r="PIV137" s="18"/>
      <c r="PIW137" s="18"/>
      <c r="PIX137" s="18"/>
      <c r="PIY137" s="18"/>
      <c r="PIZ137" s="18"/>
      <c r="PJA137" s="18"/>
      <c r="PJB137" s="18"/>
      <c r="PJC137" s="18"/>
      <c r="PJD137" s="18"/>
      <c r="PJE137" s="18"/>
      <c r="PJF137" s="18"/>
      <c r="PJG137" s="18"/>
      <c r="PJH137" s="18"/>
      <c r="PJI137" s="18"/>
      <c r="PJJ137" s="18"/>
      <c r="PJK137" s="18"/>
      <c r="PJL137" s="18"/>
      <c r="PJM137" s="18"/>
      <c r="PJN137" s="18"/>
      <c r="PJO137" s="18"/>
      <c r="PJP137" s="18"/>
      <c r="PJQ137" s="18"/>
      <c r="PJR137" s="18"/>
      <c r="PJS137" s="18"/>
      <c r="PJT137" s="18"/>
      <c r="PJU137" s="18"/>
      <c r="PJV137" s="18"/>
      <c r="PJW137" s="18"/>
      <c r="PJX137" s="18"/>
      <c r="PJY137" s="18"/>
      <c r="PJZ137" s="18"/>
      <c r="PKA137" s="18"/>
      <c r="PKB137" s="18"/>
      <c r="PKC137" s="18"/>
      <c r="PKD137" s="18"/>
      <c r="PKE137" s="18"/>
      <c r="PKF137" s="18"/>
      <c r="PKG137" s="18"/>
      <c r="PKH137" s="18"/>
      <c r="PKI137" s="18"/>
      <c r="PKJ137" s="18"/>
      <c r="PKK137" s="18"/>
      <c r="PKL137" s="18"/>
      <c r="PKM137" s="18"/>
      <c r="PKN137" s="18"/>
      <c r="PKO137" s="18"/>
      <c r="PKP137" s="18"/>
      <c r="PKQ137" s="18"/>
      <c r="PKR137" s="18"/>
      <c r="PKS137" s="18"/>
      <c r="PKT137" s="18"/>
      <c r="PKU137" s="18"/>
      <c r="PKV137" s="18"/>
      <c r="PKW137" s="18"/>
      <c r="PKX137" s="18"/>
      <c r="PKY137" s="18"/>
      <c r="PKZ137" s="18"/>
      <c r="PLA137" s="18"/>
      <c r="PLB137" s="18"/>
      <c r="PLC137" s="18"/>
      <c r="PLD137" s="18"/>
      <c r="PLE137" s="18"/>
      <c r="PLF137" s="18"/>
      <c r="PLG137" s="18"/>
      <c r="PLH137" s="18"/>
      <c r="PLI137" s="18"/>
      <c r="PLJ137" s="18"/>
      <c r="PLK137" s="18"/>
      <c r="PLL137" s="18"/>
      <c r="PLM137" s="18"/>
      <c r="PLN137" s="18"/>
      <c r="PLO137" s="18"/>
      <c r="PLP137" s="18"/>
      <c r="PLQ137" s="18"/>
      <c r="PLR137" s="18"/>
      <c r="PLS137" s="18"/>
      <c r="PLT137" s="18"/>
      <c r="PLU137" s="18"/>
      <c r="PLV137" s="18"/>
      <c r="PLW137" s="18"/>
      <c r="PLX137" s="18"/>
      <c r="PLY137" s="18"/>
      <c r="PLZ137" s="18"/>
      <c r="PMA137" s="18"/>
      <c r="PMB137" s="18"/>
      <c r="PMC137" s="18"/>
      <c r="PMD137" s="18"/>
      <c r="PME137" s="18"/>
      <c r="PMF137" s="18"/>
      <c r="PMG137" s="18"/>
      <c r="PMH137" s="18"/>
      <c r="PMI137" s="18"/>
      <c r="PMJ137" s="18"/>
      <c r="PMK137" s="18"/>
      <c r="PML137" s="18"/>
      <c r="PMM137" s="18"/>
      <c r="PMN137" s="18"/>
      <c r="PMO137" s="18"/>
      <c r="PMP137" s="18"/>
      <c r="PMQ137" s="18"/>
      <c r="PMR137" s="18"/>
      <c r="PMS137" s="18"/>
      <c r="PMT137" s="18"/>
      <c r="PMU137" s="18"/>
      <c r="PMV137" s="18"/>
      <c r="PMW137" s="18"/>
      <c r="PMX137" s="18"/>
      <c r="PMY137" s="18"/>
      <c r="PMZ137" s="18"/>
      <c r="PNA137" s="18"/>
      <c r="PNB137" s="18"/>
      <c r="PNC137" s="18"/>
      <c r="PND137" s="18"/>
      <c r="PNE137" s="18"/>
      <c r="PNF137" s="18"/>
      <c r="PNG137" s="18"/>
      <c r="PNH137" s="18"/>
      <c r="PNI137" s="18"/>
      <c r="PNJ137" s="18"/>
      <c r="PNK137" s="18"/>
      <c r="PNL137" s="18"/>
      <c r="PNM137" s="18"/>
      <c r="PNN137" s="18"/>
      <c r="PNO137" s="18"/>
      <c r="PNP137" s="18"/>
      <c r="PNQ137" s="18"/>
      <c r="PNR137" s="18"/>
      <c r="PNS137" s="18"/>
      <c r="PNT137" s="18"/>
      <c r="PNU137" s="18"/>
      <c r="PNV137" s="18"/>
      <c r="PNW137" s="18"/>
      <c r="PNX137" s="18"/>
      <c r="PNY137" s="18"/>
      <c r="PNZ137" s="18"/>
      <c r="POA137" s="18"/>
      <c r="POB137" s="18"/>
      <c r="POC137" s="18"/>
      <c r="POD137" s="18"/>
      <c r="POE137" s="18"/>
      <c r="POF137" s="18"/>
      <c r="POG137" s="18"/>
      <c r="POH137" s="18"/>
      <c r="POI137" s="18"/>
      <c r="POJ137" s="18"/>
      <c r="POK137" s="18"/>
      <c r="POL137" s="18"/>
      <c r="POM137" s="18"/>
      <c r="PON137" s="18"/>
      <c r="POO137" s="18"/>
      <c r="POP137" s="18"/>
      <c r="POQ137" s="18"/>
      <c r="POR137" s="18"/>
      <c r="POS137" s="18"/>
      <c r="POT137" s="18"/>
      <c r="POU137" s="18"/>
      <c r="POV137" s="18"/>
      <c r="POW137" s="18"/>
      <c r="POX137" s="18"/>
      <c r="POY137" s="18"/>
      <c r="POZ137" s="18"/>
      <c r="PPA137" s="18"/>
      <c r="PPB137" s="18"/>
      <c r="PPC137" s="18"/>
      <c r="PPD137" s="18"/>
      <c r="PPE137" s="18"/>
      <c r="PPF137" s="18"/>
      <c r="PPG137" s="18"/>
      <c r="PPH137" s="18"/>
      <c r="PPI137" s="18"/>
      <c r="PPJ137" s="18"/>
      <c r="PPK137" s="18"/>
      <c r="PPL137" s="18"/>
      <c r="PPM137" s="18"/>
      <c r="PPN137" s="18"/>
      <c r="PPO137" s="18"/>
      <c r="PPP137" s="18"/>
      <c r="PPQ137" s="18"/>
      <c r="PPR137" s="18"/>
      <c r="PPS137" s="18"/>
      <c r="PPT137" s="18"/>
      <c r="PPU137" s="18"/>
      <c r="PPV137" s="18"/>
      <c r="PPW137" s="18"/>
      <c r="PPX137" s="18"/>
      <c r="PPY137" s="18"/>
      <c r="PPZ137" s="18"/>
      <c r="PQA137" s="18"/>
      <c r="PQB137" s="18"/>
      <c r="PQC137" s="18"/>
      <c r="PQD137" s="18"/>
      <c r="PQE137" s="18"/>
      <c r="PQF137" s="18"/>
      <c r="PQG137" s="18"/>
      <c r="PQH137" s="18"/>
      <c r="PQI137" s="18"/>
      <c r="PQJ137" s="18"/>
      <c r="PQK137" s="18"/>
      <c r="PQL137" s="18"/>
      <c r="PQM137" s="18"/>
      <c r="PQN137" s="18"/>
      <c r="PQO137" s="18"/>
      <c r="PQP137" s="18"/>
      <c r="PQQ137" s="18"/>
      <c r="PQR137" s="18"/>
      <c r="PQS137" s="18"/>
      <c r="PQT137" s="18"/>
      <c r="PQU137" s="18"/>
      <c r="PQV137" s="18"/>
      <c r="PQW137" s="18"/>
      <c r="PQX137" s="18"/>
      <c r="PQY137" s="18"/>
      <c r="PQZ137" s="18"/>
      <c r="PRA137" s="18"/>
      <c r="PRB137" s="18"/>
      <c r="PRC137" s="18"/>
      <c r="PRD137" s="18"/>
      <c r="PRE137" s="18"/>
      <c r="PRF137" s="18"/>
      <c r="PRG137" s="18"/>
      <c r="PRH137" s="18"/>
      <c r="PRI137" s="18"/>
      <c r="PRJ137" s="18"/>
      <c r="PRK137" s="18"/>
      <c r="PRL137" s="18"/>
      <c r="PRM137" s="18"/>
      <c r="PRN137" s="18"/>
      <c r="PRO137" s="18"/>
      <c r="PRP137" s="18"/>
      <c r="PRQ137" s="18"/>
      <c r="PRR137" s="18"/>
      <c r="PRS137" s="18"/>
      <c r="PRT137" s="18"/>
      <c r="PRU137" s="18"/>
      <c r="PRV137" s="18"/>
      <c r="PRW137" s="18"/>
      <c r="PRX137" s="18"/>
      <c r="PRY137" s="18"/>
      <c r="PRZ137" s="18"/>
      <c r="PSA137" s="18"/>
      <c r="PSB137" s="18"/>
      <c r="PSC137" s="18"/>
      <c r="PSD137" s="18"/>
      <c r="PSE137" s="18"/>
      <c r="PSF137" s="18"/>
      <c r="PSG137" s="18"/>
      <c r="PSH137" s="18"/>
      <c r="PSI137" s="18"/>
      <c r="PSJ137" s="18"/>
      <c r="PSK137" s="18"/>
      <c r="PSL137" s="18"/>
      <c r="PSM137" s="18"/>
      <c r="PSN137" s="18"/>
      <c r="PSO137" s="18"/>
      <c r="PSP137" s="18"/>
      <c r="PSQ137" s="18"/>
      <c r="PSR137" s="18"/>
      <c r="PSS137" s="18"/>
      <c r="PST137" s="18"/>
      <c r="PSU137" s="18"/>
      <c r="PSV137" s="18"/>
      <c r="PSW137" s="18"/>
      <c r="PSX137" s="18"/>
      <c r="PSY137" s="18"/>
      <c r="PSZ137" s="18"/>
      <c r="PTA137" s="18"/>
      <c r="PTB137" s="18"/>
      <c r="PTC137" s="18"/>
      <c r="PTD137" s="18"/>
      <c r="PTE137" s="18"/>
      <c r="PTF137" s="18"/>
      <c r="PTG137" s="18"/>
      <c r="PTH137" s="18"/>
      <c r="PTI137" s="18"/>
      <c r="PTJ137" s="18"/>
      <c r="PTK137" s="18"/>
      <c r="PTL137" s="18"/>
      <c r="PTM137" s="18"/>
      <c r="PTN137" s="18"/>
      <c r="PTO137" s="18"/>
      <c r="PTP137" s="18"/>
      <c r="PTQ137" s="18"/>
      <c r="PTR137" s="18"/>
      <c r="PTS137" s="18"/>
      <c r="PTT137" s="18"/>
      <c r="PTU137" s="18"/>
      <c r="PTV137" s="18"/>
      <c r="PTW137" s="18"/>
      <c r="PTX137" s="18"/>
      <c r="PTY137" s="18"/>
      <c r="PTZ137" s="18"/>
      <c r="PUA137" s="18"/>
      <c r="PUB137" s="18"/>
      <c r="PUC137" s="18"/>
      <c r="PUD137" s="18"/>
      <c r="PUE137" s="18"/>
      <c r="PUF137" s="18"/>
      <c r="PUG137" s="18"/>
      <c r="PUH137" s="18"/>
      <c r="PUI137" s="18"/>
      <c r="PUJ137" s="18"/>
      <c r="PUK137" s="18"/>
      <c r="PUL137" s="18"/>
      <c r="PUM137" s="18"/>
      <c r="PUN137" s="18"/>
      <c r="PUO137" s="18"/>
      <c r="PUP137" s="18"/>
      <c r="PUQ137" s="18"/>
      <c r="PUR137" s="18"/>
      <c r="PUS137" s="18"/>
      <c r="PUT137" s="18"/>
      <c r="PUU137" s="18"/>
      <c r="PUV137" s="18"/>
      <c r="PUW137" s="18"/>
      <c r="PUX137" s="18"/>
      <c r="PUY137" s="18"/>
      <c r="PUZ137" s="18"/>
      <c r="PVA137" s="18"/>
      <c r="PVB137" s="18"/>
      <c r="PVC137" s="18"/>
      <c r="PVD137" s="18"/>
      <c r="PVE137" s="18"/>
      <c r="PVF137" s="18"/>
      <c r="PVG137" s="18"/>
      <c r="PVH137" s="18"/>
      <c r="PVI137" s="18"/>
      <c r="PVJ137" s="18"/>
      <c r="PVK137" s="18"/>
      <c r="PVL137" s="18"/>
      <c r="PVM137" s="18"/>
      <c r="PVN137" s="18"/>
      <c r="PVO137" s="18"/>
      <c r="PVP137" s="18"/>
      <c r="PVQ137" s="18"/>
      <c r="PVR137" s="18"/>
      <c r="PVS137" s="18"/>
      <c r="PVT137" s="18"/>
      <c r="PVU137" s="18"/>
      <c r="PVV137" s="18"/>
      <c r="PVW137" s="18"/>
      <c r="PVX137" s="18"/>
      <c r="PVY137" s="18"/>
      <c r="PVZ137" s="18"/>
      <c r="PWA137" s="18"/>
      <c r="PWB137" s="18"/>
      <c r="PWC137" s="18"/>
      <c r="PWD137" s="18"/>
      <c r="PWE137" s="18"/>
      <c r="PWF137" s="18"/>
      <c r="PWG137" s="18"/>
      <c r="PWH137" s="18"/>
      <c r="PWI137" s="18"/>
      <c r="PWJ137" s="18"/>
      <c r="PWK137" s="18"/>
      <c r="PWL137" s="18"/>
      <c r="PWM137" s="18"/>
      <c r="PWN137" s="18"/>
      <c r="PWO137" s="18"/>
      <c r="PWP137" s="18"/>
      <c r="PWQ137" s="18"/>
      <c r="PWR137" s="18"/>
      <c r="PWS137" s="18"/>
      <c r="PWT137" s="18"/>
      <c r="PWU137" s="18"/>
      <c r="PWV137" s="18"/>
      <c r="PWW137" s="18"/>
      <c r="PWX137" s="18"/>
      <c r="PWY137" s="18"/>
      <c r="PWZ137" s="18"/>
      <c r="PXA137" s="18"/>
      <c r="PXB137" s="18"/>
      <c r="PXC137" s="18"/>
      <c r="PXD137" s="18"/>
      <c r="PXE137" s="18"/>
      <c r="PXF137" s="18"/>
      <c r="PXG137" s="18"/>
      <c r="PXH137" s="18"/>
      <c r="PXI137" s="18"/>
      <c r="PXJ137" s="18"/>
      <c r="PXK137" s="18"/>
      <c r="PXL137" s="18"/>
      <c r="PXM137" s="18"/>
      <c r="PXN137" s="18"/>
      <c r="PXO137" s="18"/>
      <c r="PXP137" s="18"/>
      <c r="PXQ137" s="18"/>
      <c r="PXR137" s="18"/>
      <c r="PXS137" s="18"/>
      <c r="PXT137" s="18"/>
      <c r="PXU137" s="18"/>
      <c r="PXV137" s="18"/>
      <c r="PXW137" s="18"/>
      <c r="PXX137" s="18"/>
      <c r="PXY137" s="18"/>
      <c r="PXZ137" s="18"/>
      <c r="PYA137" s="18"/>
      <c r="PYB137" s="18"/>
      <c r="PYC137" s="18"/>
      <c r="PYD137" s="18"/>
      <c r="PYE137" s="18"/>
      <c r="PYF137" s="18"/>
      <c r="PYG137" s="18"/>
      <c r="PYH137" s="18"/>
      <c r="PYI137" s="18"/>
      <c r="PYJ137" s="18"/>
      <c r="PYK137" s="18"/>
      <c r="PYL137" s="18"/>
      <c r="PYM137" s="18"/>
      <c r="PYN137" s="18"/>
      <c r="PYO137" s="18"/>
      <c r="PYP137" s="18"/>
      <c r="PYQ137" s="18"/>
      <c r="PYR137" s="18"/>
      <c r="PYS137" s="18"/>
      <c r="PYT137" s="18"/>
      <c r="PYU137" s="18"/>
      <c r="PYV137" s="18"/>
      <c r="PYW137" s="18"/>
      <c r="PYX137" s="18"/>
      <c r="PYY137" s="18"/>
      <c r="PYZ137" s="18"/>
      <c r="PZA137" s="18"/>
      <c r="PZB137" s="18"/>
      <c r="PZC137" s="18"/>
      <c r="PZD137" s="18"/>
      <c r="PZE137" s="18"/>
      <c r="PZF137" s="18"/>
      <c r="PZG137" s="18"/>
      <c r="PZH137" s="18"/>
      <c r="PZI137" s="18"/>
      <c r="PZJ137" s="18"/>
      <c r="PZK137" s="18"/>
      <c r="PZL137" s="18"/>
      <c r="PZM137" s="18"/>
      <c r="PZN137" s="18"/>
      <c r="PZO137" s="18"/>
      <c r="PZP137" s="18"/>
      <c r="PZQ137" s="18"/>
      <c r="PZR137" s="18"/>
      <c r="PZS137" s="18"/>
      <c r="PZT137" s="18"/>
      <c r="PZU137" s="18"/>
      <c r="PZV137" s="18"/>
      <c r="PZW137" s="18"/>
      <c r="PZX137" s="18"/>
      <c r="PZY137" s="18"/>
      <c r="PZZ137" s="18"/>
      <c r="QAA137" s="18"/>
      <c r="QAB137" s="18"/>
      <c r="QAC137" s="18"/>
      <c r="QAD137" s="18"/>
      <c r="QAE137" s="18"/>
      <c r="QAF137" s="18"/>
      <c r="QAG137" s="18"/>
      <c r="QAH137" s="18"/>
      <c r="QAI137" s="18"/>
      <c r="QAJ137" s="18"/>
      <c r="QAK137" s="18"/>
      <c r="QAL137" s="18"/>
      <c r="QAM137" s="18"/>
      <c r="QAN137" s="18"/>
      <c r="QAO137" s="18"/>
      <c r="QAP137" s="18"/>
      <c r="QAQ137" s="18"/>
      <c r="QAR137" s="18"/>
      <c r="QAS137" s="18"/>
      <c r="QAT137" s="18"/>
      <c r="QAU137" s="18"/>
      <c r="QAV137" s="18"/>
      <c r="QAW137" s="18"/>
      <c r="QAX137" s="18"/>
      <c r="QAY137" s="18"/>
      <c r="QAZ137" s="18"/>
      <c r="QBA137" s="18"/>
      <c r="QBB137" s="18"/>
      <c r="QBC137" s="18"/>
      <c r="QBD137" s="18"/>
      <c r="QBE137" s="18"/>
      <c r="QBF137" s="18"/>
      <c r="QBG137" s="18"/>
      <c r="QBH137" s="18"/>
      <c r="QBI137" s="18"/>
      <c r="QBJ137" s="18"/>
      <c r="QBK137" s="18"/>
      <c r="QBL137" s="18"/>
      <c r="QBM137" s="18"/>
      <c r="QBN137" s="18"/>
      <c r="QBO137" s="18"/>
      <c r="QBP137" s="18"/>
      <c r="QBQ137" s="18"/>
      <c r="QBR137" s="18"/>
      <c r="QBS137" s="18"/>
      <c r="QBT137" s="18"/>
      <c r="QBU137" s="18"/>
      <c r="QBV137" s="18"/>
      <c r="QBW137" s="18"/>
      <c r="QBX137" s="18"/>
      <c r="QBY137" s="18"/>
      <c r="QBZ137" s="18"/>
      <c r="QCA137" s="18"/>
      <c r="QCB137" s="18"/>
      <c r="QCC137" s="18"/>
      <c r="QCD137" s="18"/>
      <c r="QCE137" s="18"/>
      <c r="QCF137" s="18"/>
      <c r="QCG137" s="18"/>
      <c r="QCH137" s="18"/>
      <c r="QCI137" s="18"/>
      <c r="QCJ137" s="18"/>
      <c r="QCK137" s="18"/>
      <c r="QCL137" s="18"/>
      <c r="QCM137" s="18"/>
      <c r="QCN137" s="18"/>
      <c r="QCO137" s="18"/>
      <c r="QCP137" s="18"/>
      <c r="QCQ137" s="18"/>
      <c r="QCR137" s="18"/>
      <c r="QCS137" s="18"/>
      <c r="QCT137" s="18"/>
      <c r="QCU137" s="18"/>
      <c r="QCV137" s="18"/>
      <c r="QCW137" s="18"/>
      <c r="QCX137" s="18"/>
      <c r="QCY137" s="18"/>
      <c r="QCZ137" s="18"/>
      <c r="QDA137" s="18"/>
      <c r="QDB137" s="18"/>
      <c r="QDC137" s="18"/>
      <c r="QDD137" s="18"/>
      <c r="QDE137" s="18"/>
      <c r="QDF137" s="18"/>
      <c r="QDG137" s="18"/>
      <c r="QDH137" s="18"/>
      <c r="QDI137" s="18"/>
      <c r="QDJ137" s="18"/>
      <c r="QDK137" s="18"/>
      <c r="QDL137" s="18"/>
      <c r="QDM137" s="18"/>
      <c r="QDN137" s="18"/>
      <c r="QDO137" s="18"/>
      <c r="QDP137" s="18"/>
      <c r="QDQ137" s="18"/>
      <c r="QDR137" s="18"/>
      <c r="QDS137" s="18"/>
      <c r="QDT137" s="18"/>
      <c r="QDU137" s="18"/>
      <c r="QDV137" s="18"/>
      <c r="QDW137" s="18"/>
      <c r="QDX137" s="18"/>
      <c r="QDY137" s="18"/>
      <c r="QDZ137" s="18"/>
      <c r="QEA137" s="18"/>
      <c r="QEB137" s="18"/>
      <c r="QEC137" s="18"/>
      <c r="QED137" s="18"/>
      <c r="QEE137" s="18"/>
      <c r="QEF137" s="18"/>
      <c r="QEG137" s="18"/>
      <c r="QEH137" s="18"/>
      <c r="QEI137" s="18"/>
      <c r="QEJ137" s="18"/>
      <c r="QEK137" s="18"/>
      <c r="QEL137" s="18"/>
      <c r="QEM137" s="18"/>
      <c r="QEN137" s="18"/>
      <c r="QEO137" s="18"/>
      <c r="QEP137" s="18"/>
      <c r="QEQ137" s="18"/>
      <c r="QER137" s="18"/>
      <c r="QES137" s="18"/>
      <c r="QET137" s="18"/>
      <c r="QEU137" s="18"/>
      <c r="QEV137" s="18"/>
      <c r="QEW137" s="18"/>
      <c r="QEX137" s="18"/>
      <c r="QEY137" s="18"/>
      <c r="QEZ137" s="18"/>
      <c r="QFA137" s="18"/>
      <c r="QFB137" s="18"/>
      <c r="QFC137" s="18"/>
      <c r="QFD137" s="18"/>
      <c r="QFE137" s="18"/>
      <c r="QFF137" s="18"/>
      <c r="QFG137" s="18"/>
      <c r="QFH137" s="18"/>
      <c r="QFI137" s="18"/>
      <c r="QFJ137" s="18"/>
      <c r="QFK137" s="18"/>
      <c r="QFL137" s="18"/>
      <c r="QFM137" s="18"/>
      <c r="QFN137" s="18"/>
      <c r="QFO137" s="18"/>
      <c r="QFP137" s="18"/>
      <c r="QFQ137" s="18"/>
      <c r="QFR137" s="18"/>
      <c r="QFS137" s="18"/>
      <c r="QFT137" s="18"/>
      <c r="QFU137" s="18"/>
      <c r="QFV137" s="18"/>
      <c r="QFW137" s="18"/>
      <c r="QFX137" s="18"/>
      <c r="QFY137" s="18"/>
      <c r="QFZ137" s="18"/>
      <c r="QGA137" s="18"/>
      <c r="QGB137" s="18"/>
      <c r="QGC137" s="18"/>
      <c r="QGD137" s="18"/>
      <c r="QGE137" s="18"/>
      <c r="QGF137" s="18"/>
      <c r="QGG137" s="18"/>
      <c r="QGH137" s="18"/>
      <c r="QGI137" s="18"/>
      <c r="QGJ137" s="18"/>
      <c r="QGK137" s="18"/>
      <c r="QGL137" s="18"/>
      <c r="QGM137" s="18"/>
      <c r="QGN137" s="18"/>
      <c r="QGO137" s="18"/>
      <c r="QGP137" s="18"/>
      <c r="QGQ137" s="18"/>
      <c r="QGR137" s="18"/>
      <c r="QGS137" s="18"/>
      <c r="QGT137" s="18"/>
      <c r="QGU137" s="18"/>
      <c r="QGV137" s="18"/>
      <c r="QGW137" s="18"/>
      <c r="QGX137" s="18"/>
      <c r="QGY137" s="18"/>
      <c r="QGZ137" s="18"/>
      <c r="QHA137" s="18"/>
      <c r="QHB137" s="18"/>
      <c r="QHC137" s="18"/>
      <c r="QHD137" s="18"/>
      <c r="QHE137" s="18"/>
      <c r="QHF137" s="18"/>
      <c r="QHG137" s="18"/>
      <c r="QHH137" s="18"/>
      <c r="QHI137" s="18"/>
      <c r="QHJ137" s="18"/>
      <c r="QHK137" s="18"/>
      <c r="QHL137" s="18"/>
      <c r="QHM137" s="18"/>
      <c r="QHN137" s="18"/>
      <c r="QHO137" s="18"/>
      <c r="QHP137" s="18"/>
      <c r="QHQ137" s="18"/>
      <c r="QHR137" s="18"/>
      <c r="QHS137" s="18"/>
      <c r="QHT137" s="18"/>
      <c r="QHU137" s="18"/>
      <c r="QHV137" s="18"/>
      <c r="QHW137" s="18"/>
      <c r="QHX137" s="18"/>
      <c r="QHY137" s="18"/>
      <c r="QHZ137" s="18"/>
      <c r="QIA137" s="18"/>
      <c r="QIB137" s="18"/>
      <c r="QIC137" s="18"/>
      <c r="QID137" s="18"/>
      <c r="QIE137" s="18"/>
      <c r="QIF137" s="18"/>
      <c r="QIG137" s="18"/>
      <c r="QIH137" s="18"/>
      <c r="QII137" s="18"/>
      <c r="QIJ137" s="18"/>
      <c r="QIK137" s="18"/>
      <c r="QIL137" s="18"/>
      <c r="QIM137" s="18"/>
      <c r="QIN137" s="18"/>
      <c r="QIO137" s="18"/>
      <c r="QIP137" s="18"/>
      <c r="QIQ137" s="18"/>
      <c r="QIR137" s="18"/>
      <c r="QIS137" s="18"/>
      <c r="QIT137" s="18"/>
      <c r="QIU137" s="18"/>
      <c r="QIV137" s="18"/>
      <c r="QIW137" s="18"/>
      <c r="QIX137" s="18"/>
      <c r="QIY137" s="18"/>
      <c r="QIZ137" s="18"/>
      <c r="QJA137" s="18"/>
      <c r="QJB137" s="18"/>
      <c r="QJC137" s="18"/>
      <c r="QJD137" s="18"/>
      <c r="QJE137" s="18"/>
      <c r="QJF137" s="18"/>
      <c r="QJG137" s="18"/>
      <c r="QJH137" s="18"/>
      <c r="QJI137" s="18"/>
      <c r="QJJ137" s="18"/>
      <c r="QJK137" s="18"/>
      <c r="QJL137" s="18"/>
      <c r="QJM137" s="18"/>
      <c r="QJN137" s="18"/>
      <c r="QJO137" s="18"/>
      <c r="QJP137" s="18"/>
      <c r="QJQ137" s="18"/>
      <c r="QJR137" s="18"/>
      <c r="QJS137" s="18"/>
      <c r="QJT137" s="18"/>
      <c r="QJU137" s="18"/>
      <c r="QJV137" s="18"/>
      <c r="QJW137" s="18"/>
      <c r="QJX137" s="18"/>
      <c r="QJY137" s="18"/>
      <c r="QJZ137" s="18"/>
      <c r="QKA137" s="18"/>
      <c r="QKB137" s="18"/>
      <c r="QKC137" s="18"/>
      <c r="QKD137" s="18"/>
      <c r="QKE137" s="18"/>
      <c r="QKF137" s="18"/>
      <c r="QKG137" s="18"/>
      <c r="QKH137" s="18"/>
      <c r="QKI137" s="18"/>
      <c r="QKJ137" s="18"/>
      <c r="QKK137" s="18"/>
      <c r="QKL137" s="18"/>
      <c r="QKM137" s="18"/>
      <c r="QKN137" s="18"/>
      <c r="QKO137" s="18"/>
      <c r="QKP137" s="18"/>
      <c r="QKQ137" s="18"/>
      <c r="QKR137" s="18"/>
      <c r="QKS137" s="18"/>
      <c r="QKT137" s="18"/>
      <c r="QKU137" s="18"/>
      <c r="QKV137" s="18"/>
      <c r="QKW137" s="18"/>
      <c r="QKX137" s="18"/>
      <c r="QKY137" s="18"/>
      <c r="QKZ137" s="18"/>
      <c r="QLA137" s="18"/>
      <c r="QLB137" s="18"/>
      <c r="QLC137" s="18"/>
      <c r="QLD137" s="18"/>
      <c r="QLE137" s="18"/>
      <c r="QLF137" s="18"/>
      <c r="QLG137" s="18"/>
      <c r="QLH137" s="18"/>
      <c r="QLI137" s="18"/>
      <c r="QLJ137" s="18"/>
      <c r="QLK137" s="18"/>
      <c r="QLL137" s="18"/>
      <c r="QLM137" s="18"/>
      <c r="QLN137" s="18"/>
      <c r="QLO137" s="18"/>
      <c r="QLP137" s="18"/>
      <c r="QLQ137" s="18"/>
      <c r="QLR137" s="18"/>
      <c r="QLS137" s="18"/>
      <c r="QLT137" s="18"/>
      <c r="QLU137" s="18"/>
      <c r="QLV137" s="18"/>
      <c r="QLW137" s="18"/>
      <c r="QLX137" s="18"/>
      <c r="QLY137" s="18"/>
      <c r="QLZ137" s="18"/>
      <c r="QMA137" s="18"/>
      <c r="QMB137" s="18"/>
      <c r="QMC137" s="18"/>
      <c r="QMD137" s="18"/>
      <c r="QME137" s="18"/>
      <c r="QMF137" s="18"/>
      <c r="QMG137" s="18"/>
      <c r="QMH137" s="18"/>
      <c r="QMI137" s="18"/>
      <c r="QMJ137" s="18"/>
      <c r="QMK137" s="18"/>
      <c r="QML137" s="18"/>
      <c r="QMM137" s="18"/>
      <c r="QMN137" s="18"/>
      <c r="QMO137" s="18"/>
      <c r="QMP137" s="18"/>
      <c r="QMQ137" s="18"/>
      <c r="QMR137" s="18"/>
      <c r="QMS137" s="18"/>
      <c r="QMT137" s="18"/>
      <c r="QMU137" s="18"/>
      <c r="QMV137" s="18"/>
      <c r="QMW137" s="18"/>
      <c r="QMX137" s="18"/>
      <c r="QMY137" s="18"/>
      <c r="QMZ137" s="18"/>
      <c r="QNA137" s="18"/>
      <c r="QNB137" s="18"/>
      <c r="QNC137" s="18"/>
      <c r="QND137" s="18"/>
      <c r="QNE137" s="18"/>
      <c r="QNF137" s="18"/>
      <c r="QNG137" s="18"/>
      <c r="QNH137" s="18"/>
      <c r="QNI137" s="18"/>
      <c r="QNJ137" s="18"/>
      <c r="QNK137" s="18"/>
      <c r="QNL137" s="18"/>
      <c r="QNM137" s="18"/>
      <c r="QNN137" s="18"/>
      <c r="QNO137" s="18"/>
      <c r="QNP137" s="18"/>
      <c r="QNQ137" s="18"/>
      <c r="QNR137" s="18"/>
      <c r="QNS137" s="18"/>
      <c r="QNT137" s="18"/>
      <c r="QNU137" s="18"/>
      <c r="QNV137" s="18"/>
      <c r="QNW137" s="18"/>
      <c r="QNX137" s="18"/>
      <c r="QNY137" s="18"/>
      <c r="QNZ137" s="18"/>
      <c r="QOA137" s="18"/>
      <c r="QOB137" s="18"/>
      <c r="QOC137" s="18"/>
      <c r="QOD137" s="18"/>
      <c r="QOE137" s="18"/>
      <c r="QOF137" s="18"/>
      <c r="QOG137" s="18"/>
      <c r="QOH137" s="18"/>
      <c r="QOI137" s="18"/>
      <c r="QOJ137" s="18"/>
      <c r="QOK137" s="18"/>
      <c r="QOL137" s="18"/>
      <c r="QOM137" s="18"/>
      <c r="QON137" s="18"/>
      <c r="QOO137" s="18"/>
      <c r="QOP137" s="18"/>
      <c r="QOQ137" s="18"/>
      <c r="QOR137" s="18"/>
      <c r="QOS137" s="18"/>
      <c r="QOT137" s="18"/>
      <c r="QOU137" s="18"/>
      <c r="QOV137" s="18"/>
      <c r="QOW137" s="18"/>
      <c r="QOX137" s="18"/>
      <c r="QOY137" s="18"/>
      <c r="QOZ137" s="18"/>
      <c r="QPA137" s="18"/>
      <c r="QPB137" s="18"/>
      <c r="QPC137" s="18"/>
      <c r="QPD137" s="18"/>
      <c r="QPE137" s="18"/>
      <c r="QPF137" s="18"/>
      <c r="QPG137" s="18"/>
      <c r="QPH137" s="18"/>
      <c r="QPI137" s="18"/>
      <c r="QPJ137" s="18"/>
      <c r="QPK137" s="18"/>
      <c r="QPL137" s="18"/>
      <c r="QPM137" s="18"/>
      <c r="QPN137" s="18"/>
      <c r="QPO137" s="18"/>
      <c r="QPP137" s="18"/>
      <c r="QPQ137" s="18"/>
      <c r="QPR137" s="18"/>
      <c r="QPS137" s="18"/>
      <c r="QPT137" s="18"/>
      <c r="QPU137" s="18"/>
      <c r="QPV137" s="18"/>
      <c r="QPW137" s="18"/>
      <c r="QPX137" s="18"/>
      <c r="QPY137" s="18"/>
      <c r="QPZ137" s="18"/>
      <c r="QQA137" s="18"/>
      <c r="QQB137" s="18"/>
      <c r="QQC137" s="18"/>
      <c r="QQD137" s="18"/>
      <c r="QQE137" s="18"/>
      <c r="QQF137" s="18"/>
      <c r="QQG137" s="18"/>
      <c r="QQH137" s="18"/>
      <c r="QQI137" s="18"/>
      <c r="QQJ137" s="18"/>
      <c r="QQK137" s="18"/>
      <c r="QQL137" s="18"/>
      <c r="QQM137" s="18"/>
      <c r="QQN137" s="18"/>
      <c r="QQO137" s="18"/>
      <c r="QQP137" s="18"/>
      <c r="QQQ137" s="18"/>
      <c r="QQR137" s="18"/>
      <c r="QQS137" s="18"/>
      <c r="QQT137" s="18"/>
      <c r="QQU137" s="18"/>
      <c r="QQV137" s="18"/>
      <c r="QQW137" s="18"/>
      <c r="QQX137" s="18"/>
      <c r="QQY137" s="18"/>
      <c r="QQZ137" s="18"/>
      <c r="QRA137" s="18"/>
      <c r="QRB137" s="18"/>
      <c r="QRC137" s="18"/>
      <c r="QRD137" s="18"/>
      <c r="QRE137" s="18"/>
      <c r="QRF137" s="18"/>
      <c r="QRG137" s="18"/>
      <c r="QRH137" s="18"/>
      <c r="QRI137" s="18"/>
      <c r="QRJ137" s="18"/>
      <c r="QRK137" s="18"/>
      <c r="QRL137" s="18"/>
      <c r="QRM137" s="18"/>
      <c r="QRN137" s="18"/>
      <c r="QRO137" s="18"/>
      <c r="QRP137" s="18"/>
      <c r="QRQ137" s="18"/>
      <c r="QRR137" s="18"/>
      <c r="QRS137" s="18"/>
      <c r="QRT137" s="18"/>
      <c r="QRU137" s="18"/>
      <c r="QRV137" s="18"/>
      <c r="QRW137" s="18"/>
      <c r="QRX137" s="18"/>
      <c r="QRY137" s="18"/>
      <c r="QRZ137" s="18"/>
      <c r="QSA137" s="18"/>
      <c r="QSB137" s="18"/>
      <c r="QSC137" s="18"/>
      <c r="QSD137" s="18"/>
      <c r="QSE137" s="18"/>
      <c r="QSF137" s="18"/>
      <c r="QSG137" s="18"/>
      <c r="QSH137" s="18"/>
      <c r="QSI137" s="18"/>
      <c r="QSJ137" s="18"/>
      <c r="QSK137" s="18"/>
      <c r="QSL137" s="18"/>
      <c r="QSM137" s="18"/>
      <c r="QSN137" s="18"/>
      <c r="QSO137" s="18"/>
      <c r="QSP137" s="18"/>
      <c r="QSQ137" s="18"/>
      <c r="QSR137" s="18"/>
      <c r="QSS137" s="18"/>
      <c r="QST137" s="18"/>
      <c r="QSU137" s="18"/>
      <c r="QSV137" s="18"/>
      <c r="QSW137" s="18"/>
      <c r="QSX137" s="18"/>
      <c r="QSY137" s="18"/>
      <c r="QSZ137" s="18"/>
      <c r="QTA137" s="18"/>
      <c r="QTB137" s="18"/>
      <c r="QTC137" s="18"/>
      <c r="QTD137" s="18"/>
      <c r="QTE137" s="18"/>
      <c r="QTF137" s="18"/>
      <c r="QTG137" s="18"/>
      <c r="QTH137" s="18"/>
      <c r="QTI137" s="18"/>
      <c r="QTJ137" s="18"/>
      <c r="QTK137" s="18"/>
      <c r="QTL137" s="18"/>
      <c r="QTM137" s="18"/>
      <c r="QTN137" s="18"/>
      <c r="QTO137" s="18"/>
      <c r="QTP137" s="18"/>
      <c r="QTQ137" s="18"/>
      <c r="QTR137" s="18"/>
      <c r="QTS137" s="18"/>
      <c r="QTT137" s="18"/>
      <c r="QTU137" s="18"/>
      <c r="QTV137" s="18"/>
      <c r="QTW137" s="18"/>
      <c r="QTX137" s="18"/>
      <c r="QTY137" s="18"/>
      <c r="QTZ137" s="18"/>
      <c r="QUA137" s="18"/>
      <c r="QUB137" s="18"/>
      <c r="QUC137" s="18"/>
      <c r="QUD137" s="18"/>
      <c r="QUE137" s="18"/>
      <c r="QUF137" s="18"/>
      <c r="QUG137" s="18"/>
      <c r="QUH137" s="18"/>
      <c r="QUI137" s="18"/>
      <c r="QUJ137" s="18"/>
      <c r="QUK137" s="18"/>
      <c r="QUL137" s="18"/>
      <c r="QUM137" s="18"/>
      <c r="QUN137" s="18"/>
      <c r="QUO137" s="18"/>
      <c r="QUP137" s="18"/>
      <c r="QUQ137" s="18"/>
      <c r="QUR137" s="18"/>
      <c r="QUS137" s="18"/>
      <c r="QUT137" s="18"/>
      <c r="QUU137" s="18"/>
      <c r="QUV137" s="18"/>
      <c r="QUW137" s="18"/>
      <c r="QUX137" s="18"/>
      <c r="QUY137" s="18"/>
      <c r="QUZ137" s="18"/>
      <c r="QVA137" s="18"/>
      <c r="QVB137" s="18"/>
      <c r="QVC137" s="18"/>
      <c r="QVD137" s="18"/>
      <c r="QVE137" s="18"/>
      <c r="QVF137" s="18"/>
      <c r="QVG137" s="18"/>
      <c r="QVH137" s="18"/>
      <c r="QVI137" s="18"/>
      <c r="QVJ137" s="18"/>
      <c r="QVK137" s="18"/>
      <c r="QVL137" s="18"/>
      <c r="QVM137" s="18"/>
      <c r="QVN137" s="18"/>
      <c r="QVO137" s="18"/>
      <c r="QVP137" s="18"/>
      <c r="QVQ137" s="18"/>
      <c r="QVR137" s="18"/>
      <c r="QVS137" s="18"/>
      <c r="QVT137" s="18"/>
      <c r="QVU137" s="18"/>
      <c r="QVV137" s="18"/>
      <c r="QVW137" s="18"/>
      <c r="QVX137" s="18"/>
      <c r="QVY137" s="18"/>
      <c r="QVZ137" s="18"/>
      <c r="QWA137" s="18"/>
      <c r="QWB137" s="18"/>
      <c r="QWC137" s="18"/>
      <c r="QWD137" s="18"/>
      <c r="QWE137" s="18"/>
      <c r="QWF137" s="18"/>
      <c r="QWG137" s="18"/>
      <c r="QWH137" s="18"/>
      <c r="QWI137" s="18"/>
      <c r="QWJ137" s="18"/>
      <c r="QWK137" s="18"/>
      <c r="QWL137" s="18"/>
      <c r="QWM137" s="18"/>
      <c r="QWN137" s="18"/>
      <c r="QWO137" s="18"/>
      <c r="QWP137" s="18"/>
      <c r="QWQ137" s="18"/>
      <c r="QWR137" s="18"/>
      <c r="QWS137" s="18"/>
      <c r="QWT137" s="18"/>
      <c r="QWU137" s="18"/>
      <c r="QWV137" s="18"/>
      <c r="QWW137" s="18"/>
      <c r="QWX137" s="18"/>
      <c r="QWY137" s="18"/>
      <c r="QWZ137" s="18"/>
      <c r="QXA137" s="18"/>
      <c r="QXB137" s="18"/>
      <c r="QXC137" s="18"/>
      <c r="QXD137" s="18"/>
      <c r="QXE137" s="18"/>
      <c r="QXF137" s="18"/>
      <c r="QXG137" s="18"/>
      <c r="QXH137" s="18"/>
      <c r="QXI137" s="18"/>
      <c r="QXJ137" s="18"/>
      <c r="QXK137" s="18"/>
      <c r="QXL137" s="18"/>
      <c r="QXM137" s="18"/>
      <c r="QXN137" s="18"/>
      <c r="QXO137" s="18"/>
      <c r="QXP137" s="18"/>
      <c r="QXQ137" s="18"/>
      <c r="QXR137" s="18"/>
      <c r="QXS137" s="18"/>
      <c r="QXT137" s="18"/>
      <c r="QXU137" s="18"/>
      <c r="QXV137" s="18"/>
      <c r="QXW137" s="18"/>
      <c r="QXX137" s="18"/>
      <c r="QXY137" s="18"/>
      <c r="QXZ137" s="18"/>
      <c r="QYA137" s="18"/>
      <c r="QYB137" s="18"/>
      <c r="QYC137" s="18"/>
      <c r="QYD137" s="18"/>
      <c r="QYE137" s="18"/>
      <c r="QYF137" s="18"/>
      <c r="QYG137" s="18"/>
      <c r="QYH137" s="18"/>
      <c r="QYI137" s="18"/>
      <c r="QYJ137" s="18"/>
      <c r="QYK137" s="18"/>
      <c r="QYL137" s="18"/>
      <c r="QYM137" s="18"/>
      <c r="QYN137" s="18"/>
      <c r="QYO137" s="18"/>
      <c r="QYP137" s="18"/>
      <c r="QYQ137" s="18"/>
      <c r="QYR137" s="18"/>
      <c r="QYS137" s="18"/>
      <c r="QYT137" s="18"/>
      <c r="QYU137" s="18"/>
      <c r="QYV137" s="18"/>
      <c r="QYW137" s="18"/>
      <c r="QYX137" s="18"/>
      <c r="QYY137" s="18"/>
      <c r="QYZ137" s="18"/>
      <c r="QZA137" s="18"/>
      <c r="QZB137" s="18"/>
      <c r="QZC137" s="18"/>
      <c r="QZD137" s="18"/>
      <c r="QZE137" s="18"/>
      <c r="QZF137" s="18"/>
      <c r="QZG137" s="18"/>
      <c r="QZH137" s="18"/>
      <c r="QZI137" s="18"/>
      <c r="QZJ137" s="18"/>
      <c r="QZK137" s="18"/>
      <c r="QZL137" s="18"/>
      <c r="QZM137" s="18"/>
      <c r="QZN137" s="18"/>
      <c r="QZO137" s="18"/>
      <c r="QZP137" s="18"/>
      <c r="QZQ137" s="18"/>
      <c r="QZR137" s="18"/>
      <c r="QZS137" s="18"/>
      <c r="QZT137" s="18"/>
      <c r="QZU137" s="18"/>
      <c r="QZV137" s="18"/>
      <c r="QZW137" s="18"/>
      <c r="QZX137" s="18"/>
      <c r="QZY137" s="18"/>
      <c r="QZZ137" s="18"/>
      <c r="RAA137" s="18"/>
      <c r="RAB137" s="18"/>
      <c r="RAC137" s="18"/>
      <c r="RAD137" s="18"/>
      <c r="RAE137" s="18"/>
      <c r="RAF137" s="18"/>
      <c r="RAG137" s="18"/>
      <c r="RAH137" s="18"/>
      <c r="RAI137" s="18"/>
      <c r="RAJ137" s="18"/>
      <c r="RAK137" s="18"/>
      <c r="RAL137" s="18"/>
      <c r="RAM137" s="18"/>
      <c r="RAN137" s="18"/>
      <c r="RAO137" s="18"/>
      <c r="RAP137" s="18"/>
      <c r="RAQ137" s="18"/>
      <c r="RAR137" s="18"/>
      <c r="RAS137" s="18"/>
      <c r="RAT137" s="18"/>
      <c r="RAU137" s="18"/>
      <c r="RAV137" s="18"/>
      <c r="RAW137" s="18"/>
      <c r="RAX137" s="18"/>
      <c r="RAY137" s="18"/>
      <c r="RAZ137" s="18"/>
      <c r="RBA137" s="18"/>
      <c r="RBB137" s="18"/>
      <c r="RBC137" s="18"/>
      <c r="RBD137" s="18"/>
      <c r="RBE137" s="18"/>
      <c r="RBF137" s="18"/>
      <c r="RBG137" s="18"/>
      <c r="RBH137" s="18"/>
      <c r="RBI137" s="18"/>
      <c r="RBJ137" s="18"/>
      <c r="RBK137" s="18"/>
      <c r="RBL137" s="18"/>
      <c r="RBM137" s="18"/>
      <c r="RBN137" s="18"/>
      <c r="RBO137" s="18"/>
      <c r="RBP137" s="18"/>
      <c r="RBQ137" s="18"/>
      <c r="RBR137" s="18"/>
      <c r="RBS137" s="18"/>
      <c r="RBT137" s="18"/>
      <c r="RBU137" s="18"/>
      <c r="RBV137" s="18"/>
      <c r="RBW137" s="18"/>
      <c r="RBX137" s="18"/>
      <c r="RBY137" s="18"/>
      <c r="RBZ137" s="18"/>
      <c r="RCA137" s="18"/>
      <c r="RCB137" s="18"/>
      <c r="RCC137" s="18"/>
      <c r="RCD137" s="18"/>
      <c r="RCE137" s="18"/>
      <c r="RCF137" s="18"/>
      <c r="RCG137" s="18"/>
      <c r="RCH137" s="18"/>
      <c r="RCI137" s="18"/>
      <c r="RCJ137" s="18"/>
      <c r="RCK137" s="18"/>
      <c r="RCL137" s="18"/>
      <c r="RCM137" s="18"/>
      <c r="RCN137" s="18"/>
      <c r="RCO137" s="18"/>
      <c r="RCP137" s="18"/>
      <c r="RCQ137" s="18"/>
      <c r="RCR137" s="18"/>
      <c r="RCS137" s="18"/>
      <c r="RCT137" s="18"/>
      <c r="RCU137" s="18"/>
      <c r="RCV137" s="18"/>
      <c r="RCW137" s="18"/>
      <c r="RCX137" s="18"/>
      <c r="RCY137" s="18"/>
      <c r="RCZ137" s="18"/>
      <c r="RDA137" s="18"/>
      <c r="RDB137" s="18"/>
      <c r="RDC137" s="18"/>
      <c r="RDD137" s="18"/>
      <c r="RDE137" s="18"/>
      <c r="RDF137" s="18"/>
      <c r="RDG137" s="18"/>
      <c r="RDH137" s="18"/>
      <c r="RDI137" s="18"/>
      <c r="RDJ137" s="18"/>
      <c r="RDK137" s="18"/>
      <c r="RDL137" s="18"/>
      <c r="RDM137" s="18"/>
      <c r="RDN137" s="18"/>
      <c r="RDO137" s="18"/>
      <c r="RDP137" s="18"/>
      <c r="RDQ137" s="18"/>
      <c r="RDR137" s="18"/>
      <c r="RDS137" s="18"/>
      <c r="RDT137" s="18"/>
      <c r="RDU137" s="18"/>
      <c r="RDV137" s="18"/>
      <c r="RDW137" s="18"/>
      <c r="RDX137" s="18"/>
      <c r="RDY137" s="18"/>
      <c r="RDZ137" s="18"/>
      <c r="REA137" s="18"/>
      <c r="REB137" s="18"/>
      <c r="REC137" s="18"/>
      <c r="RED137" s="18"/>
      <c r="REE137" s="18"/>
      <c r="REF137" s="18"/>
      <c r="REG137" s="18"/>
      <c r="REH137" s="18"/>
      <c r="REI137" s="18"/>
      <c r="REJ137" s="18"/>
      <c r="REK137" s="18"/>
      <c r="REL137" s="18"/>
      <c r="REM137" s="18"/>
      <c r="REN137" s="18"/>
      <c r="REO137" s="18"/>
      <c r="REP137" s="18"/>
      <c r="REQ137" s="18"/>
      <c r="RER137" s="18"/>
      <c r="RES137" s="18"/>
      <c r="RET137" s="18"/>
      <c r="REU137" s="18"/>
      <c r="REV137" s="18"/>
      <c r="REW137" s="18"/>
      <c r="REX137" s="18"/>
      <c r="REY137" s="18"/>
      <c r="REZ137" s="18"/>
      <c r="RFA137" s="18"/>
      <c r="RFB137" s="18"/>
      <c r="RFC137" s="18"/>
      <c r="RFD137" s="18"/>
      <c r="RFE137" s="18"/>
      <c r="RFF137" s="18"/>
      <c r="RFG137" s="18"/>
      <c r="RFH137" s="18"/>
      <c r="RFI137" s="18"/>
      <c r="RFJ137" s="18"/>
      <c r="RFK137" s="18"/>
      <c r="RFL137" s="18"/>
      <c r="RFM137" s="18"/>
      <c r="RFN137" s="18"/>
      <c r="RFO137" s="18"/>
      <c r="RFP137" s="18"/>
      <c r="RFQ137" s="18"/>
      <c r="RFR137" s="18"/>
      <c r="RFS137" s="18"/>
      <c r="RFT137" s="18"/>
      <c r="RFU137" s="18"/>
      <c r="RFV137" s="18"/>
      <c r="RFW137" s="18"/>
      <c r="RFX137" s="18"/>
      <c r="RFY137" s="18"/>
      <c r="RFZ137" s="18"/>
      <c r="RGA137" s="18"/>
      <c r="RGB137" s="18"/>
      <c r="RGC137" s="18"/>
      <c r="RGD137" s="18"/>
      <c r="RGE137" s="18"/>
      <c r="RGF137" s="18"/>
      <c r="RGG137" s="18"/>
      <c r="RGH137" s="18"/>
      <c r="RGI137" s="18"/>
      <c r="RGJ137" s="18"/>
      <c r="RGK137" s="18"/>
      <c r="RGL137" s="18"/>
      <c r="RGM137" s="18"/>
      <c r="RGN137" s="18"/>
      <c r="RGO137" s="18"/>
      <c r="RGP137" s="18"/>
      <c r="RGQ137" s="18"/>
      <c r="RGR137" s="18"/>
      <c r="RGS137" s="18"/>
      <c r="RGT137" s="18"/>
      <c r="RGU137" s="18"/>
      <c r="RGV137" s="18"/>
      <c r="RGW137" s="18"/>
      <c r="RGX137" s="18"/>
      <c r="RGY137" s="18"/>
      <c r="RGZ137" s="18"/>
      <c r="RHA137" s="18"/>
      <c r="RHB137" s="18"/>
      <c r="RHC137" s="18"/>
      <c r="RHD137" s="18"/>
      <c r="RHE137" s="18"/>
      <c r="RHF137" s="18"/>
      <c r="RHG137" s="18"/>
      <c r="RHH137" s="18"/>
      <c r="RHI137" s="18"/>
      <c r="RHJ137" s="18"/>
      <c r="RHK137" s="18"/>
      <c r="RHL137" s="18"/>
      <c r="RHM137" s="18"/>
      <c r="RHN137" s="18"/>
      <c r="RHO137" s="18"/>
      <c r="RHP137" s="18"/>
      <c r="RHQ137" s="18"/>
      <c r="RHR137" s="18"/>
      <c r="RHS137" s="18"/>
      <c r="RHT137" s="18"/>
      <c r="RHU137" s="18"/>
      <c r="RHV137" s="18"/>
      <c r="RHW137" s="18"/>
      <c r="RHX137" s="18"/>
      <c r="RHY137" s="18"/>
      <c r="RHZ137" s="18"/>
      <c r="RIA137" s="18"/>
      <c r="RIB137" s="18"/>
      <c r="RIC137" s="18"/>
      <c r="RID137" s="18"/>
      <c r="RIE137" s="18"/>
      <c r="RIF137" s="18"/>
      <c r="RIG137" s="18"/>
      <c r="RIH137" s="18"/>
      <c r="RII137" s="18"/>
      <c r="RIJ137" s="18"/>
      <c r="RIK137" s="18"/>
      <c r="RIL137" s="18"/>
      <c r="RIM137" s="18"/>
      <c r="RIN137" s="18"/>
      <c r="RIO137" s="18"/>
      <c r="RIP137" s="18"/>
      <c r="RIQ137" s="18"/>
      <c r="RIR137" s="18"/>
      <c r="RIS137" s="18"/>
      <c r="RIT137" s="18"/>
      <c r="RIU137" s="18"/>
      <c r="RIV137" s="18"/>
      <c r="RIW137" s="18"/>
      <c r="RIX137" s="18"/>
      <c r="RIY137" s="18"/>
      <c r="RIZ137" s="18"/>
      <c r="RJA137" s="18"/>
      <c r="RJB137" s="18"/>
      <c r="RJC137" s="18"/>
      <c r="RJD137" s="18"/>
      <c r="RJE137" s="18"/>
      <c r="RJF137" s="18"/>
      <c r="RJG137" s="18"/>
      <c r="RJH137" s="18"/>
      <c r="RJI137" s="18"/>
      <c r="RJJ137" s="18"/>
      <c r="RJK137" s="18"/>
      <c r="RJL137" s="18"/>
      <c r="RJM137" s="18"/>
      <c r="RJN137" s="18"/>
      <c r="RJO137" s="18"/>
      <c r="RJP137" s="18"/>
      <c r="RJQ137" s="18"/>
      <c r="RJR137" s="18"/>
      <c r="RJS137" s="18"/>
      <c r="RJT137" s="18"/>
      <c r="RJU137" s="18"/>
      <c r="RJV137" s="18"/>
      <c r="RJW137" s="18"/>
      <c r="RJX137" s="18"/>
      <c r="RJY137" s="18"/>
      <c r="RJZ137" s="18"/>
      <c r="RKA137" s="18"/>
      <c r="RKB137" s="18"/>
      <c r="RKC137" s="18"/>
      <c r="RKD137" s="18"/>
      <c r="RKE137" s="18"/>
      <c r="RKF137" s="18"/>
      <c r="RKG137" s="18"/>
      <c r="RKH137" s="18"/>
      <c r="RKI137" s="18"/>
      <c r="RKJ137" s="18"/>
      <c r="RKK137" s="18"/>
      <c r="RKL137" s="18"/>
      <c r="RKM137" s="18"/>
      <c r="RKN137" s="18"/>
      <c r="RKO137" s="18"/>
      <c r="RKP137" s="18"/>
      <c r="RKQ137" s="18"/>
      <c r="RKR137" s="18"/>
      <c r="RKS137" s="18"/>
      <c r="RKT137" s="18"/>
      <c r="RKU137" s="18"/>
      <c r="RKV137" s="18"/>
      <c r="RKW137" s="18"/>
      <c r="RKX137" s="18"/>
      <c r="RKY137" s="18"/>
      <c r="RKZ137" s="18"/>
      <c r="RLA137" s="18"/>
      <c r="RLB137" s="18"/>
      <c r="RLC137" s="18"/>
      <c r="RLD137" s="18"/>
      <c r="RLE137" s="18"/>
      <c r="RLF137" s="18"/>
      <c r="RLG137" s="18"/>
      <c r="RLH137" s="18"/>
      <c r="RLI137" s="18"/>
      <c r="RLJ137" s="18"/>
      <c r="RLK137" s="18"/>
      <c r="RLL137" s="18"/>
      <c r="RLM137" s="18"/>
      <c r="RLN137" s="18"/>
      <c r="RLO137" s="18"/>
      <c r="RLP137" s="18"/>
      <c r="RLQ137" s="18"/>
      <c r="RLR137" s="18"/>
      <c r="RLS137" s="18"/>
      <c r="RLT137" s="18"/>
      <c r="RLU137" s="18"/>
      <c r="RLV137" s="18"/>
      <c r="RLW137" s="18"/>
      <c r="RLX137" s="18"/>
      <c r="RLY137" s="18"/>
      <c r="RLZ137" s="18"/>
      <c r="RMA137" s="18"/>
      <c r="RMB137" s="18"/>
      <c r="RMC137" s="18"/>
      <c r="RMD137" s="18"/>
      <c r="RME137" s="18"/>
      <c r="RMF137" s="18"/>
      <c r="RMG137" s="18"/>
      <c r="RMH137" s="18"/>
      <c r="RMI137" s="18"/>
      <c r="RMJ137" s="18"/>
      <c r="RMK137" s="18"/>
      <c r="RML137" s="18"/>
      <c r="RMM137" s="18"/>
      <c r="RMN137" s="18"/>
      <c r="RMO137" s="18"/>
      <c r="RMP137" s="18"/>
      <c r="RMQ137" s="18"/>
      <c r="RMR137" s="18"/>
      <c r="RMS137" s="18"/>
      <c r="RMT137" s="18"/>
      <c r="RMU137" s="18"/>
      <c r="RMV137" s="18"/>
      <c r="RMW137" s="18"/>
      <c r="RMX137" s="18"/>
      <c r="RMY137" s="18"/>
      <c r="RMZ137" s="18"/>
      <c r="RNA137" s="18"/>
      <c r="RNB137" s="18"/>
      <c r="RNC137" s="18"/>
      <c r="RND137" s="18"/>
      <c r="RNE137" s="18"/>
      <c r="RNF137" s="18"/>
      <c r="RNG137" s="18"/>
      <c r="RNH137" s="18"/>
      <c r="RNI137" s="18"/>
      <c r="RNJ137" s="18"/>
      <c r="RNK137" s="18"/>
      <c r="RNL137" s="18"/>
      <c r="RNM137" s="18"/>
      <c r="RNN137" s="18"/>
      <c r="RNO137" s="18"/>
      <c r="RNP137" s="18"/>
      <c r="RNQ137" s="18"/>
      <c r="RNR137" s="18"/>
      <c r="RNS137" s="18"/>
      <c r="RNT137" s="18"/>
      <c r="RNU137" s="18"/>
      <c r="RNV137" s="18"/>
      <c r="RNW137" s="18"/>
      <c r="RNX137" s="18"/>
      <c r="RNY137" s="18"/>
      <c r="RNZ137" s="18"/>
      <c r="ROA137" s="18"/>
      <c r="ROB137" s="18"/>
      <c r="ROC137" s="18"/>
      <c r="ROD137" s="18"/>
      <c r="ROE137" s="18"/>
      <c r="ROF137" s="18"/>
      <c r="ROG137" s="18"/>
      <c r="ROH137" s="18"/>
      <c r="ROI137" s="18"/>
      <c r="ROJ137" s="18"/>
      <c r="ROK137" s="18"/>
      <c r="ROL137" s="18"/>
      <c r="ROM137" s="18"/>
      <c r="RON137" s="18"/>
      <c r="ROO137" s="18"/>
      <c r="ROP137" s="18"/>
      <c r="ROQ137" s="18"/>
      <c r="ROR137" s="18"/>
      <c r="ROS137" s="18"/>
      <c r="ROT137" s="18"/>
      <c r="ROU137" s="18"/>
      <c r="ROV137" s="18"/>
      <c r="ROW137" s="18"/>
      <c r="ROX137" s="18"/>
      <c r="ROY137" s="18"/>
      <c r="ROZ137" s="18"/>
      <c r="RPA137" s="18"/>
      <c r="RPB137" s="18"/>
      <c r="RPC137" s="18"/>
      <c r="RPD137" s="18"/>
      <c r="RPE137" s="18"/>
      <c r="RPF137" s="18"/>
      <c r="RPG137" s="18"/>
      <c r="RPH137" s="18"/>
      <c r="RPI137" s="18"/>
      <c r="RPJ137" s="18"/>
      <c r="RPK137" s="18"/>
      <c r="RPL137" s="18"/>
      <c r="RPM137" s="18"/>
      <c r="RPN137" s="18"/>
      <c r="RPO137" s="18"/>
      <c r="RPP137" s="18"/>
      <c r="RPQ137" s="18"/>
      <c r="RPR137" s="18"/>
      <c r="RPS137" s="18"/>
      <c r="RPT137" s="18"/>
      <c r="RPU137" s="18"/>
      <c r="RPV137" s="18"/>
      <c r="RPW137" s="18"/>
      <c r="RPX137" s="18"/>
      <c r="RPY137" s="18"/>
      <c r="RPZ137" s="18"/>
      <c r="RQA137" s="18"/>
      <c r="RQB137" s="18"/>
      <c r="RQC137" s="18"/>
      <c r="RQD137" s="18"/>
      <c r="RQE137" s="18"/>
      <c r="RQF137" s="18"/>
      <c r="RQG137" s="18"/>
      <c r="RQH137" s="18"/>
      <c r="RQI137" s="18"/>
      <c r="RQJ137" s="18"/>
      <c r="RQK137" s="18"/>
      <c r="RQL137" s="18"/>
      <c r="RQM137" s="18"/>
      <c r="RQN137" s="18"/>
      <c r="RQO137" s="18"/>
      <c r="RQP137" s="18"/>
      <c r="RQQ137" s="18"/>
      <c r="RQR137" s="18"/>
      <c r="RQS137" s="18"/>
      <c r="RQT137" s="18"/>
      <c r="RQU137" s="18"/>
      <c r="RQV137" s="18"/>
      <c r="RQW137" s="18"/>
      <c r="RQX137" s="18"/>
      <c r="RQY137" s="18"/>
      <c r="RQZ137" s="18"/>
      <c r="RRA137" s="18"/>
      <c r="RRB137" s="18"/>
      <c r="RRC137" s="18"/>
      <c r="RRD137" s="18"/>
      <c r="RRE137" s="18"/>
      <c r="RRF137" s="18"/>
      <c r="RRG137" s="18"/>
      <c r="RRH137" s="18"/>
      <c r="RRI137" s="18"/>
      <c r="RRJ137" s="18"/>
      <c r="RRK137" s="18"/>
      <c r="RRL137" s="18"/>
      <c r="RRM137" s="18"/>
      <c r="RRN137" s="18"/>
      <c r="RRO137" s="18"/>
      <c r="RRP137" s="18"/>
      <c r="RRQ137" s="18"/>
      <c r="RRR137" s="18"/>
      <c r="RRS137" s="18"/>
      <c r="RRT137" s="18"/>
      <c r="RRU137" s="18"/>
      <c r="RRV137" s="18"/>
      <c r="RRW137" s="18"/>
      <c r="RRX137" s="18"/>
      <c r="RRY137" s="18"/>
      <c r="RRZ137" s="18"/>
      <c r="RSA137" s="18"/>
      <c r="RSB137" s="18"/>
      <c r="RSC137" s="18"/>
      <c r="RSD137" s="18"/>
      <c r="RSE137" s="18"/>
      <c r="RSF137" s="18"/>
      <c r="RSG137" s="18"/>
      <c r="RSH137" s="18"/>
      <c r="RSI137" s="18"/>
      <c r="RSJ137" s="18"/>
      <c r="RSK137" s="18"/>
      <c r="RSL137" s="18"/>
      <c r="RSM137" s="18"/>
      <c r="RSN137" s="18"/>
      <c r="RSO137" s="18"/>
      <c r="RSP137" s="18"/>
      <c r="RSQ137" s="18"/>
      <c r="RSR137" s="18"/>
      <c r="RSS137" s="18"/>
      <c r="RST137" s="18"/>
      <c r="RSU137" s="18"/>
      <c r="RSV137" s="18"/>
      <c r="RSW137" s="18"/>
      <c r="RSX137" s="18"/>
      <c r="RSY137" s="18"/>
      <c r="RSZ137" s="18"/>
      <c r="RTA137" s="18"/>
      <c r="RTB137" s="18"/>
      <c r="RTC137" s="18"/>
      <c r="RTD137" s="18"/>
      <c r="RTE137" s="18"/>
      <c r="RTF137" s="18"/>
      <c r="RTG137" s="18"/>
      <c r="RTH137" s="18"/>
      <c r="RTI137" s="18"/>
      <c r="RTJ137" s="18"/>
      <c r="RTK137" s="18"/>
      <c r="RTL137" s="18"/>
      <c r="RTM137" s="18"/>
      <c r="RTN137" s="18"/>
      <c r="RTO137" s="18"/>
      <c r="RTP137" s="18"/>
      <c r="RTQ137" s="18"/>
      <c r="RTR137" s="18"/>
      <c r="RTS137" s="18"/>
      <c r="RTT137" s="18"/>
      <c r="RTU137" s="18"/>
      <c r="RTV137" s="18"/>
      <c r="RTW137" s="18"/>
      <c r="RTX137" s="18"/>
      <c r="RTY137" s="18"/>
      <c r="RTZ137" s="18"/>
      <c r="RUA137" s="18"/>
      <c r="RUB137" s="18"/>
      <c r="RUC137" s="18"/>
      <c r="RUD137" s="18"/>
      <c r="RUE137" s="18"/>
      <c r="RUF137" s="18"/>
      <c r="RUG137" s="18"/>
      <c r="RUH137" s="18"/>
      <c r="RUI137" s="18"/>
      <c r="RUJ137" s="18"/>
      <c r="RUK137" s="18"/>
      <c r="RUL137" s="18"/>
      <c r="RUM137" s="18"/>
      <c r="RUN137" s="18"/>
      <c r="RUO137" s="18"/>
      <c r="RUP137" s="18"/>
      <c r="RUQ137" s="18"/>
      <c r="RUR137" s="18"/>
      <c r="RUS137" s="18"/>
      <c r="RUT137" s="18"/>
      <c r="RUU137" s="18"/>
      <c r="RUV137" s="18"/>
      <c r="RUW137" s="18"/>
      <c r="RUX137" s="18"/>
      <c r="RUY137" s="18"/>
      <c r="RUZ137" s="18"/>
      <c r="RVA137" s="18"/>
      <c r="RVB137" s="18"/>
      <c r="RVC137" s="18"/>
      <c r="RVD137" s="18"/>
      <c r="RVE137" s="18"/>
      <c r="RVF137" s="18"/>
      <c r="RVG137" s="18"/>
      <c r="RVH137" s="18"/>
      <c r="RVI137" s="18"/>
      <c r="RVJ137" s="18"/>
      <c r="RVK137" s="18"/>
      <c r="RVL137" s="18"/>
      <c r="RVM137" s="18"/>
      <c r="RVN137" s="18"/>
      <c r="RVO137" s="18"/>
      <c r="RVP137" s="18"/>
      <c r="RVQ137" s="18"/>
      <c r="RVR137" s="18"/>
      <c r="RVS137" s="18"/>
      <c r="RVT137" s="18"/>
      <c r="RVU137" s="18"/>
      <c r="RVV137" s="18"/>
      <c r="RVW137" s="18"/>
      <c r="RVX137" s="18"/>
      <c r="RVY137" s="18"/>
      <c r="RVZ137" s="18"/>
      <c r="RWA137" s="18"/>
      <c r="RWB137" s="18"/>
      <c r="RWC137" s="18"/>
      <c r="RWD137" s="18"/>
      <c r="RWE137" s="18"/>
      <c r="RWF137" s="18"/>
      <c r="RWG137" s="18"/>
      <c r="RWH137" s="18"/>
      <c r="RWI137" s="18"/>
      <c r="RWJ137" s="18"/>
      <c r="RWK137" s="18"/>
      <c r="RWL137" s="18"/>
      <c r="RWM137" s="18"/>
      <c r="RWN137" s="18"/>
      <c r="RWO137" s="18"/>
      <c r="RWP137" s="18"/>
      <c r="RWQ137" s="18"/>
      <c r="RWR137" s="18"/>
      <c r="RWS137" s="18"/>
      <c r="RWT137" s="18"/>
      <c r="RWU137" s="18"/>
      <c r="RWV137" s="18"/>
      <c r="RWW137" s="18"/>
      <c r="RWX137" s="18"/>
      <c r="RWY137" s="18"/>
      <c r="RWZ137" s="18"/>
      <c r="RXA137" s="18"/>
      <c r="RXB137" s="18"/>
      <c r="RXC137" s="18"/>
      <c r="RXD137" s="18"/>
      <c r="RXE137" s="18"/>
      <c r="RXF137" s="18"/>
      <c r="RXG137" s="18"/>
      <c r="RXH137" s="18"/>
      <c r="RXI137" s="18"/>
      <c r="RXJ137" s="18"/>
      <c r="RXK137" s="18"/>
      <c r="RXL137" s="18"/>
      <c r="RXM137" s="18"/>
      <c r="RXN137" s="18"/>
      <c r="RXO137" s="18"/>
      <c r="RXP137" s="18"/>
      <c r="RXQ137" s="18"/>
      <c r="RXR137" s="18"/>
      <c r="RXS137" s="18"/>
      <c r="RXT137" s="18"/>
      <c r="RXU137" s="18"/>
      <c r="RXV137" s="18"/>
      <c r="RXW137" s="18"/>
      <c r="RXX137" s="18"/>
      <c r="RXY137" s="18"/>
      <c r="RXZ137" s="18"/>
      <c r="RYA137" s="18"/>
      <c r="RYB137" s="18"/>
      <c r="RYC137" s="18"/>
      <c r="RYD137" s="18"/>
      <c r="RYE137" s="18"/>
      <c r="RYF137" s="18"/>
      <c r="RYG137" s="18"/>
      <c r="RYH137" s="18"/>
      <c r="RYI137" s="18"/>
      <c r="RYJ137" s="18"/>
      <c r="RYK137" s="18"/>
      <c r="RYL137" s="18"/>
      <c r="RYM137" s="18"/>
      <c r="RYN137" s="18"/>
      <c r="RYO137" s="18"/>
      <c r="RYP137" s="18"/>
      <c r="RYQ137" s="18"/>
      <c r="RYR137" s="18"/>
      <c r="RYS137" s="18"/>
      <c r="RYT137" s="18"/>
      <c r="RYU137" s="18"/>
      <c r="RYV137" s="18"/>
      <c r="RYW137" s="18"/>
      <c r="RYX137" s="18"/>
      <c r="RYY137" s="18"/>
      <c r="RYZ137" s="18"/>
      <c r="RZA137" s="18"/>
      <c r="RZB137" s="18"/>
      <c r="RZC137" s="18"/>
      <c r="RZD137" s="18"/>
      <c r="RZE137" s="18"/>
      <c r="RZF137" s="18"/>
      <c r="RZG137" s="18"/>
      <c r="RZH137" s="18"/>
      <c r="RZI137" s="18"/>
      <c r="RZJ137" s="18"/>
      <c r="RZK137" s="18"/>
      <c r="RZL137" s="18"/>
      <c r="RZM137" s="18"/>
      <c r="RZN137" s="18"/>
      <c r="RZO137" s="18"/>
      <c r="RZP137" s="18"/>
      <c r="RZQ137" s="18"/>
      <c r="RZR137" s="18"/>
      <c r="RZS137" s="18"/>
      <c r="RZT137" s="18"/>
      <c r="RZU137" s="18"/>
      <c r="RZV137" s="18"/>
      <c r="RZW137" s="18"/>
      <c r="RZX137" s="18"/>
      <c r="RZY137" s="18"/>
      <c r="RZZ137" s="18"/>
      <c r="SAA137" s="18"/>
      <c r="SAB137" s="18"/>
      <c r="SAC137" s="18"/>
      <c r="SAD137" s="18"/>
      <c r="SAE137" s="18"/>
      <c r="SAF137" s="18"/>
      <c r="SAG137" s="18"/>
      <c r="SAH137" s="18"/>
      <c r="SAI137" s="18"/>
      <c r="SAJ137" s="18"/>
      <c r="SAK137" s="18"/>
      <c r="SAL137" s="18"/>
      <c r="SAM137" s="18"/>
      <c r="SAN137" s="18"/>
      <c r="SAO137" s="18"/>
      <c r="SAP137" s="18"/>
      <c r="SAQ137" s="18"/>
      <c r="SAR137" s="18"/>
      <c r="SAS137" s="18"/>
      <c r="SAT137" s="18"/>
      <c r="SAU137" s="18"/>
      <c r="SAV137" s="18"/>
      <c r="SAW137" s="18"/>
      <c r="SAX137" s="18"/>
      <c r="SAY137" s="18"/>
      <c r="SAZ137" s="18"/>
      <c r="SBA137" s="18"/>
      <c r="SBB137" s="18"/>
      <c r="SBC137" s="18"/>
      <c r="SBD137" s="18"/>
      <c r="SBE137" s="18"/>
      <c r="SBF137" s="18"/>
      <c r="SBG137" s="18"/>
      <c r="SBH137" s="18"/>
      <c r="SBI137" s="18"/>
      <c r="SBJ137" s="18"/>
      <c r="SBK137" s="18"/>
      <c r="SBL137" s="18"/>
      <c r="SBM137" s="18"/>
      <c r="SBN137" s="18"/>
      <c r="SBO137" s="18"/>
      <c r="SBP137" s="18"/>
      <c r="SBQ137" s="18"/>
      <c r="SBR137" s="18"/>
      <c r="SBS137" s="18"/>
      <c r="SBT137" s="18"/>
      <c r="SBU137" s="18"/>
      <c r="SBV137" s="18"/>
      <c r="SBW137" s="18"/>
      <c r="SBX137" s="18"/>
      <c r="SBY137" s="18"/>
      <c r="SBZ137" s="18"/>
      <c r="SCA137" s="18"/>
      <c r="SCB137" s="18"/>
      <c r="SCC137" s="18"/>
      <c r="SCD137" s="18"/>
      <c r="SCE137" s="18"/>
      <c r="SCF137" s="18"/>
      <c r="SCG137" s="18"/>
      <c r="SCH137" s="18"/>
      <c r="SCI137" s="18"/>
      <c r="SCJ137" s="18"/>
      <c r="SCK137" s="18"/>
      <c r="SCL137" s="18"/>
      <c r="SCM137" s="18"/>
      <c r="SCN137" s="18"/>
      <c r="SCO137" s="18"/>
      <c r="SCP137" s="18"/>
      <c r="SCQ137" s="18"/>
      <c r="SCR137" s="18"/>
      <c r="SCS137" s="18"/>
      <c r="SCT137" s="18"/>
      <c r="SCU137" s="18"/>
      <c r="SCV137" s="18"/>
      <c r="SCW137" s="18"/>
      <c r="SCX137" s="18"/>
      <c r="SCY137" s="18"/>
      <c r="SCZ137" s="18"/>
      <c r="SDA137" s="18"/>
      <c r="SDB137" s="18"/>
      <c r="SDC137" s="18"/>
      <c r="SDD137" s="18"/>
      <c r="SDE137" s="18"/>
      <c r="SDF137" s="18"/>
      <c r="SDG137" s="18"/>
      <c r="SDH137" s="18"/>
      <c r="SDI137" s="18"/>
      <c r="SDJ137" s="18"/>
      <c r="SDK137" s="18"/>
      <c r="SDL137" s="18"/>
      <c r="SDM137" s="18"/>
      <c r="SDN137" s="18"/>
      <c r="SDO137" s="18"/>
      <c r="SDP137" s="18"/>
      <c r="SDQ137" s="18"/>
      <c r="SDR137" s="18"/>
      <c r="SDS137" s="18"/>
      <c r="SDT137" s="18"/>
      <c r="SDU137" s="18"/>
      <c r="SDV137" s="18"/>
      <c r="SDW137" s="18"/>
      <c r="SDX137" s="18"/>
      <c r="SDY137" s="18"/>
      <c r="SDZ137" s="18"/>
      <c r="SEA137" s="18"/>
      <c r="SEB137" s="18"/>
      <c r="SEC137" s="18"/>
      <c r="SED137" s="18"/>
      <c r="SEE137" s="18"/>
      <c r="SEF137" s="18"/>
      <c r="SEG137" s="18"/>
      <c r="SEH137" s="18"/>
      <c r="SEI137" s="18"/>
      <c r="SEJ137" s="18"/>
      <c r="SEK137" s="18"/>
      <c r="SEL137" s="18"/>
      <c r="SEM137" s="18"/>
      <c r="SEN137" s="18"/>
      <c r="SEO137" s="18"/>
      <c r="SEP137" s="18"/>
      <c r="SEQ137" s="18"/>
      <c r="SER137" s="18"/>
      <c r="SES137" s="18"/>
      <c r="SET137" s="18"/>
      <c r="SEU137" s="18"/>
      <c r="SEV137" s="18"/>
      <c r="SEW137" s="18"/>
      <c r="SEX137" s="18"/>
      <c r="SEY137" s="18"/>
      <c r="SEZ137" s="18"/>
      <c r="SFA137" s="18"/>
      <c r="SFB137" s="18"/>
      <c r="SFC137" s="18"/>
      <c r="SFD137" s="18"/>
      <c r="SFE137" s="18"/>
      <c r="SFF137" s="18"/>
      <c r="SFG137" s="18"/>
      <c r="SFH137" s="18"/>
      <c r="SFI137" s="18"/>
      <c r="SFJ137" s="18"/>
      <c r="SFK137" s="18"/>
      <c r="SFL137" s="18"/>
      <c r="SFM137" s="18"/>
      <c r="SFN137" s="18"/>
      <c r="SFO137" s="18"/>
      <c r="SFP137" s="18"/>
      <c r="SFQ137" s="18"/>
      <c r="SFR137" s="18"/>
      <c r="SFS137" s="18"/>
      <c r="SFT137" s="18"/>
      <c r="SFU137" s="18"/>
      <c r="SFV137" s="18"/>
      <c r="SFW137" s="18"/>
      <c r="SFX137" s="18"/>
      <c r="SFY137" s="18"/>
      <c r="SFZ137" s="18"/>
      <c r="SGA137" s="18"/>
      <c r="SGB137" s="18"/>
      <c r="SGC137" s="18"/>
      <c r="SGD137" s="18"/>
      <c r="SGE137" s="18"/>
      <c r="SGF137" s="18"/>
      <c r="SGG137" s="18"/>
      <c r="SGH137" s="18"/>
      <c r="SGI137" s="18"/>
      <c r="SGJ137" s="18"/>
      <c r="SGK137" s="18"/>
      <c r="SGL137" s="18"/>
      <c r="SGM137" s="18"/>
      <c r="SGN137" s="18"/>
      <c r="SGO137" s="18"/>
      <c r="SGP137" s="18"/>
      <c r="SGQ137" s="18"/>
      <c r="SGR137" s="18"/>
      <c r="SGS137" s="18"/>
      <c r="SGT137" s="18"/>
      <c r="SGU137" s="18"/>
      <c r="SGV137" s="18"/>
      <c r="SGW137" s="18"/>
      <c r="SGX137" s="18"/>
      <c r="SGY137" s="18"/>
      <c r="SGZ137" s="18"/>
      <c r="SHA137" s="18"/>
      <c r="SHB137" s="18"/>
      <c r="SHC137" s="18"/>
      <c r="SHD137" s="18"/>
      <c r="SHE137" s="18"/>
      <c r="SHF137" s="18"/>
      <c r="SHG137" s="18"/>
      <c r="SHH137" s="18"/>
      <c r="SHI137" s="18"/>
      <c r="SHJ137" s="18"/>
      <c r="SHK137" s="18"/>
      <c r="SHL137" s="18"/>
      <c r="SHM137" s="18"/>
      <c r="SHN137" s="18"/>
      <c r="SHO137" s="18"/>
      <c r="SHP137" s="18"/>
      <c r="SHQ137" s="18"/>
      <c r="SHR137" s="18"/>
      <c r="SHS137" s="18"/>
      <c r="SHT137" s="18"/>
      <c r="SHU137" s="18"/>
      <c r="SHV137" s="18"/>
      <c r="SHW137" s="18"/>
      <c r="SHX137" s="18"/>
      <c r="SHY137" s="18"/>
      <c r="SHZ137" s="18"/>
      <c r="SIA137" s="18"/>
      <c r="SIB137" s="18"/>
      <c r="SIC137" s="18"/>
      <c r="SID137" s="18"/>
      <c r="SIE137" s="18"/>
      <c r="SIF137" s="18"/>
      <c r="SIG137" s="18"/>
      <c r="SIH137" s="18"/>
      <c r="SII137" s="18"/>
      <c r="SIJ137" s="18"/>
      <c r="SIK137" s="18"/>
      <c r="SIL137" s="18"/>
      <c r="SIM137" s="18"/>
      <c r="SIN137" s="18"/>
      <c r="SIO137" s="18"/>
      <c r="SIP137" s="18"/>
      <c r="SIQ137" s="18"/>
      <c r="SIR137" s="18"/>
      <c r="SIS137" s="18"/>
      <c r="SIT137" s="18"/>
      <c r="SIU137" s="18"/>
      <c r="SIV137" s="18"/>
      <c r="SIW137" s="18"/>
      <c r="SIX137" s="18"/>
      <c r="SIY137" s="18"/>
      <c r="SIZ137" s="18"/>
      <c r="SJA137" s="18"/>
      <c r="SJB137" s="18"/>
      <c r="SJC137" s="18"/>
      <c r="SJD137" s="18"/>
      <c r="SJE137" s="18"/>
      <c r="SJF137" s="18"/>
      <c r="SJG137" s="18"/>
      <c r="SJH137" s="18"/>
      <c r="SJI137" s="18"/>
      <c r="SJJ137" s="18"/>
      <c r="SJK137" s="18"/>
      <c r="SJL137" s="18"/>
      <c r="SJM137" s="18"/>
      <c r="SJN137" s="18"/>
      <c r="SJO137" s="18"/>
      <c r="SJP137" s="18"/>
      <c r="SJQ137" s="18"/>
      <c r="SJR137" s="18"/>
      <c r="SJS137" s="18"/>
      <c r="SJT137" s="18"/>
      <c r="SJU137" s="18"/>
      <c r="SJV137" s="18"/>
      <c r="SJW137" s="18"/>
      <c r="SJX137" s="18"/>
      <c r="SJY137" s="18"/>
      <c r="SJZ137" s="18"/>
      <c r="SKA137" s="18"/>
      <c r="SKB137" s="18"/>
      <c r="SKC137" s="18"/>
      <c r="SKD137" s="18"/>
      <c r="SKE137" s="18"/>
      <c r="SKF137" s="18"/>
      <c r="SKG137" s="18"/>
      <c r="SKH137" s="18"/>
      <c r="SKI137" s="18"/>
      <c r="SKJ137" s="18"/>
      <c r="SKK137" s="18"/>
      <c r="SKL137" s="18"/>
      <c r="SKM137" s="18"/>
      <c r="SKN137" s="18"/>
      <c r="SKO137" s="18"/>
      <c r="SKP137" s="18"/>
      <c r="SKQ137" s="18"/>
      <c r="SKR137" s="18"/>
      <c r="SKS137" s="18"/>
      <c r="SKT137" s="18"/>
      <c r="SKU137" s="18"/>
      <c r="SKV137" s="18"/>
      <c r="SKW137" s="18"/>
      <c r="SKX137" s="18"/>
      <c r="SKY137" s="18"/>
      <c r="SKZ137" s="18"/>
      <c r="SLA137" s="18"/>
      <c r="SLB137" s="18"/>
      <c r="SLC137" s="18"/>
      <c r="SLD137" s="18"/>
      <c r="SLE137" s="18"/>
      <c r="SLF137" s="18"/>
      <c r="SLG137" s="18"/>
      <c r="SLH137" s="18"/>
      <c r="SLI137" s="18"/>
      <c r="SLJ137" s="18"/>
      <c r="SLK137" s="18"/>
      <c r="SLL137" s="18"/>
      <c r="SLM137" s="18"/>
      <c r="SLN137" s="18"/>
      <c r="SLO137" s="18"/>
      <c r="SLP137" s="18"/>
      <c r="SLQ137" s="18"/>
      <c r="SLR137" s="18"/>
      <c r="SLS137" s="18"/>
      <c r="SLT137" s="18"/>
      <c r="SLU137" s="18"/>
      <c r="SLV137" s="18"/>
      <c r="SLW137" s="18"/>
      <c r="SLX137" s="18"/>
      <c r="SLY137" s="18"/>
      <c r="SLZ137" s="18"/>
      <c r="SMA137" s="18"/>
      <c r="SMB137" s="18"/>
      <c r="SMC137" s="18"/>
      <c r="SMD137" s="18"/>
      <c r="SME137" s="18"/>
      <c r="SMF137" s="18"/>
      <c r="SMG137" s="18"/>
      <c r="SMH137" s="18"/>
      <c r="SMI137" s="18"/>
      <c r="SMJ137" s="18"/>
      <c r="SMK137" s="18"/>
      <c r="SML137" s="18"/>
      <c r="SMM137" s="18"/>
      <c r="SMN137" s="18"/>
      <c r="SMO137" s="18"/>
      <c r="SMP137" s="18"/>
      <c r="SMQ137" s="18"/>
      <c r="SMR137" s="18"/>
      <c r="SMS137" s="18"/>
      <c r="SMT137" s="18"/>
      <c r="SMU137" s="18"/>
      <c r="SMV137" s="18"/>
      <c r="SMW137" s="18"/>
      <c r="SMX137" s="18"/>
      <c r="SMY137" s="18"/>
      <c r="SMZ137" s="18"/>
      <c r="SNA137" s="18"/>
      <c r="SNB137" s="18"/>
      <c r="SNC137" s="18"/>
      <c r="SND137" s="18"/>
      <c r="SNE137" s="18"/>
      <c r="SNF137" s="18"/>
      <c r="SNG137" s="18"/>
      <c r="SNH137" s="18"/>
      <c r="SNI137" s="18"/>
      <c r="SNJ137" s="18"/>
      <c r="SNK137" s="18"/>
      <c r="SNL137" s="18"/>
      <c r="SNM137" s="18"/>
      <c r="SNN137" s="18"/>
      <c r="SNO137" s="18"/>
      <c r="SNP137" s="18"/>
      <c r="SNQ137" s="18"/>
      <c r="SNR137" s="18"/>
      <c r="SNS137" s="18"/>
      <c r="SNT137" s="18"/>
      <c r="SNU137" s="18"/>
      <c r="SNV137" s="18"/>
      <c r="SNW137" s="18"/>
      <c r="SNX137" s="18"/>
      <c r="SNY137" s="18"/>
      <c r="SNZ137" s="18"/>
      <c r="SOA137" s="18"/>
      <c r="SOB137" s="18"/>
      <c r="SOC137" s="18"/>
      <c r="SOD137" s="18"/>
      <c r="SOE137" s="18"/>
      <c r="SOF137" s="18"/>
      <c r="SOG137" s="18"/>
      <c r="SOH137" s="18"/>
      <c r="SOI137" s="18"/>
      <c r="SOJ137" s="18"/>
      <c r="SOK137" s="18"/>
      <c r="SOL137" s="18"/>
      <c r="SOM137" s="18"/>
      <c r="SON137" s="18"/>
      <c r="SOO137" s="18"/>
      <c r="SOP137" s="18"/>
      <c r="SOQ137" s="18"/>
      <c r="SOR137" s="18"/>
      <c r="SOS137" s="18"/>
      <c r="SOT137" s="18"/>
      <c r="SOU137" s="18"/>
      <c r="SOV137" s="18"/>
      <c r="SOW137" s="18"/>
      <c r="SOX137" s="18"/>
      <c r="SOY137" s="18"/>
      <c r="SOZ137" s="18"/>
      <c r="SPA137" s="18"/>
      <c r="SPB137" s="18"/>
      <c r="SPC137" s="18"/>
      <c r="SPD137" s="18"/>
      <c r="SPE137" s="18"/>
      <c r="SPF137" s="18"/>
      <c r="SPG137" s="18"/>
      <c r="SPH137" s="18"/>
      <c r="SPI137" s="18"/>
      <c r="SPJ137" s="18"/>
      <c r="SPK137" s="18"/>
      <c r="SPL137" s="18"/>
      <c r="SPM137" s="18"/>
      <c r="SPN137" s="18"/>
      <c r="SPO137" s="18"/>
      <c r="SPP137" s="18"/>
      <c r="SPQ137" s="18"/>
      <c r="SPR137" s="18"/>
      <c r="SPS137" s="18"/>
      <c r="SPT137" s="18"/>
      <c r="SPU137" s="18"/>
      <c r="SPV137" s="18"/>
      <c r="SPW137" s="18"/>
      <c r="SPX137" s="18"/>
      <c r="SPY137" s="18"/>
      <c r="SPZ137" s="18"/>
      <c r="SQA137" s="18"/>
      <c r="SQB137" s="18"/>
      <c r="SQC137" s="18"/>
      <c r="SQD137" s="18"/>
      <c r="SQE137" s="18"/>
      <c r="SQF137" s="18"/>
      <c r="SQG137" s="18"/>
      <c r="SQH137" s="18"/>
      <c r="SQI137" s="18"/>
      <c r="SQJ137" s="18"/>
      <c r="SQK137" s="18"/>
      <c r="SQL137" s="18"/>
      <c r="SQM137" s="18"/>
      <c r="SQN137" s="18"/>
      <c r="SQO137" s="18"/>
      <c r="SQP137" s="18"/>
      <c r="SQQ137" s="18"/>
      <c r="SQR137" s="18"/>
      <c r="SQS137" s="18"/>
      <c r="SQT137" s="18"/>
      <c r="SQU137" s="18"/>
      <c r="SQV137" s="18"/>
      <c r="SQW137" s="18"/>
      <c r="SQX137" s="18"/>
      <c r="SQY137" s="18"/>
      <c r="SQZ137" s="18"/>
      <c r="SRA137" s="18"/>
      <c r="SRB137" s="18"/>
      <c r="SRC137" s="18"/>
      <c r="SRD137" s="18"/>
      <c r="SRE137" s="18"/>
      <c r="SRF137" s="18"/>
      <c r="SRG137" s="18"/>
      <c r="SRH137" s="18"/>
      <c r="SRI137" s="18"/>
      <c r="SRJ137" s="18"/>
      <c r="SRK137" s="18"/>
      <c r="SRL137" s="18"/>
      <c r="SRM137" s="18"/>
      <c r="SRN137" s="18"/>
      <c r="SRO137" s="18"/>
      <c r="SRP137" s="18"/>
      <c r="SRQ137" s="18"/>
      <c r="SRR137" s="18"/>
      <c r="SRS137" s="18"/>
      <c r="SRT137" s="18"/>
      <c r="SRU137" s="18"/>
      <c r="SRV137" s="18"/>
      <c r="SRW137" s="18"/>
      <c r="SRX137" s="18"/>
      <c r="SRY137" s="18"/>
      <c r="SRZ137" s="18"/>
      <c r="SSA137" s="18"/>
      <c r="SSB137" s="18"/>
      <c r="SSC137" s="18"/>
      <c r="SSD137" s="18"/>
      <c r="SSE137" s="18"/>
      <c r="SSF137" s="18"/>
      <c r="SSG137" s="18"/>
      <c r="SSH137" s="18"/>
      <c r="SSI137" s="18"/>
      <c r="SSJ137" s="18"/>
      <c r="SSK137" s="18"/>
      <c r="SSL137" s="18"/>
      <c r="SSM137" s="18"/>
      <c r="SSN137" s="18"/>
      <c r="SSO137" s="18"/>
      <c r="SSP137" s="18"/>
      <c r="SSQ137" s="18"/>
      <c r="SSR137" s="18"/>
      <c r="SSS137" s="18"/>
      <c r="SST137" s="18"/>
      <c r="SSU137" s="18"/>
      <c r="SSV137" s="18"/>
      <c r="SSW137" s="18"/>
      <c r="SSX137" s="18"/>
      <c r="SSY137" s="18"/>
      <c r="SSZ137" s="18"/>
      <c r="STA137" s="18"/>
      <c r="STB137" s="18"/>
      <c r="STC137" s="18"/>
      <c r="STD137" s="18"/>
      <c r="STE137" s="18"/>
      <c r="STF137" s="18"/>
      <c r="STG137" s="18"/>
      <c r="STH137" s="18"/>
      <c r="STI137" s="18"/>
      <c r="STJ137" s="18"/>
      <c r="STK137" s="18"/>
      <c r="STL137" s="18"/>
      <c r="STM137" s="18"/>
      <c r="STN137" s="18"/>
      <c r="STO137" s="18"/>
      <c r="STP137" s="18"/>
      <c r="STQ137" s="18"/>
      <c r="STR137" s="18"/>
      <c r="STS137" s="18"/>
      <c r="STT137" s="18"/>
      <c r="STU137" s="18"/>
      <c r="STV137" s="18"/>
      <c r="STW137" s="18"/>
      <c r="STX137" s="18"/>
      <c r="STY137" s="18"/>
      <c r="STZ137" s="18"/>
      <c r="SUA137" s="18"/>
      <c r="SUB137" s="18"/>
      <c r="SUC137" s="18"/>
      <c r="SUD137" s="18"/>
      <c r="SUE137" s="18"/>
      <c r="SUF137" s="18"/>
      <c r="SUG137" s="18"/>
      <c r="SUH137" s="18"/>
      <c r="SUI137" s="18"/>
      <c r="SUJ137" s="18"/>
      <c r="SUK137" s="18"/>
      <c r="SUL137" s="18"/>
      <c r="SUM137" s="18"/>
      <c r="SUN137" s="18"/>
      <c r="SUO137" s="18"/>
      <c r="SUP137" s="18"/>
      <c r="SUQ137" s="18"/>
      <c r="SUR137" s="18"/>
      <c r="SUS137" s="18"/>
      <c r="SUT137" s="18"/>
      <c r="SUU137" s="18"/>
      <c r="SUV137" s="18"/>
      <c r="SUW137" s="18"/>
      <c r="SUX137" s="18"/>
      <c r="SUY137" s="18"/>
      <c r="SUZ137" s="18"/>
      <c r="SVA137" s="18"/>
      <c r="SVB137" s="18"/>
      <c r="SVC137" s="18"/>
      <c r="SVD137" s="18"/>
      <c r="SVE137" s="18"/>
      <c r="SVF137" s="18"/>
      <c r="SVG137" s="18"/>
      <c r="SVH137" s="18"/>
      <c r="SVI137" s="18"/>
      <c r="SVJ137" s="18"/>
      <c r="SVK137" s="18"/>
      <c r="SVL137" s="18"/>
      <c r="SVM137" s="18"/>
      <c r="SVN137" s="18"/>
      <c r="SVO137" s="18"/>
      <c r="SVP137" s="18"/>
      <c r="SVQ137" s="18"/>
      <c r="SVR137" s="18"/>
      <c r="SVS137" s="18"/>
      <c r="SVT137" s="18"/>
      <c r="SVU137" s="18"/>
      <c r="SVV137" s="18"/>
      <c r="SVW137" s="18"/>
      <c r="SVX137" s="18"/>
      <c r="SVY137" s="18"/>
      <c r="SVZ137" s="18"/>
      <c r="SWA137" s="18"/>
      <c r="SWB137" s="18"/>
      <c r="SWC137" s="18"/>
      <c r="SWD137" s="18"/>
      <c r="SWE137" s="18"/>
      <c r="SWF137" s="18"/>
      <c r="SWG137" s="18"/>
      <c r="SWH137" s="18"/>
      <c r="SWI137" s="18"/>
      <c r="SWJ137" s="18"/>
      <c r="SWK137" s="18"/>
      <c r="SWL137" s="18"/>
      <c r="SWM137" s="18"/>
      <c r="SWN137" s="18"/>
      <c r="SWO137" s="18"/>
      <c r="SWP137" s="18"/>
      <c r="SWQ137" s="18"/>
      <c r="SWR137" s="18"/>
      <c r="SWS137" s="18"/>
      <c r="SWT137" s="18"/>
      <c r="SWU137" s="18"/>
      <c r="SWV137" s="18"/>
      <c r="SWW137" s="18"/>
      <c r="SWX137" s="18"/>
      <c r="SWY137" s="18"/>
      <c r="SWZ137" s="18"/>
      <c r="SXA137" s="18"/>
      <c r="SXB137" s="18"/>
      <c r="SXC137" s="18"/>
      <c r="SXD137" s="18"/>
      <c r="SXE137" s="18"/>
      <c r="SXF137" s="18"/>
      <c r="SXG137" s="18"/>
      <c r="SXH137" s="18"/>
      <c r="SXI137" s="18"/>
      <c r="SXJ137" s="18"/>
      <c r="SXK137" s="18"/>
      <c r="SXL137" s="18"/>
      <c r="SXM137" s="18"/>
      <c r="SXN137" s="18"/>
      <c r="SXO137" s="18"/>
      <c r="SXP137" s="18"/>
      <c r="SXQ137" s="18"/>
      <c r="SXR137" s="18"/>
      <c r="SXS137" s="18"/>
      <c r="SXT137" s="18"/>
      <c r="SXU137" s="18"/>
      <c r="SXV137" s="18"/>
      <c r="SXW137" s="18"/>
      <c r="SXX137" s="18"/>
      <c r="SXY137" s="18"/>
      <c r="SXZ137" s="18"/>
      <c r="SYA137" s="18"/>
      <c r="SYB137" s="18"/>
      <c r="SYC137" s="18"/>
      <c r="SYD137" s="18"/>
      <c r="SYE137" s="18"/>
      <c r="SYF137" s="18"/>
      <c r="SYG137" s="18"/>
      <c r="SYH137" s="18"/>
      <c r="SYI137" s="18"/>
      <c r="SYJ137" s="18"/>
      <c r="SYK137" s="18"/>
      <c r="SYL137" s="18"/>
      <c r="SYM137" s="18"/>
      <c r="SYN137" s="18"/>
      <c r="SYO137" s="18"/>
      <c r="SYP137" s="18"/>
      <c r="SYQ137" s="18"/>
      <c r="SYR137" s="18"/>
      <c r="SYS137" s="18"/>
      <c r="SYT137" s="18"/>
      <c r="SYU137" s="18"/>
      <c r="SYV137" s="18"/>
      <c r="SYW137" s="18"/>
      <c r="SYX137" s="18"/>
      <c r="SYY137" s="18"/>
      <c r="SYZ137" s="18"/>
      <c r="SZA137" s="18"/>
      <c r="SZB137" s="18"/>
      <c r="SZC137" s="18"/>
      <c r="SZD137" s="18"/>
      <c r="SZE137" s="18"/>
      <c r="SZF137" s="18"/>
      <c r="SZG137" s="18"/>
      <c r="SZH137" s="18"/>
      <c r="SZI137" s="18"/>
      <c r="SZJ137" s="18"/>
      <c r="SZK137" s="18"/>
      <c r="SZL137" s="18"/>
      <c r="SZM137" s="18"/>
      <c r="SZN137" s="18"/>
      <c r="SZO137" s="18"/>
      <c r="SZP137" s="18"/>
      <c r="SZQ137" s="18"/>
      <c r="SZR137" s="18"/>
      <c r="SZS137" s="18"/>
      <c r="SZT137" s="18"/>
      <c r="SZU137" s="18"/>
      <c r="SZV137" s="18"/>
      <c r="SZW137" s="18"/>
      <c r="SZX137" s="18"/>
      <c r="SZY137" s="18"/>
      <c r="SZZ137" s="18"/>
      <c r="TAA137" s="18"/>
      <c r="TAB137" s="18"/>
      <c r="TAC137" s="18"/>
      <c r="TAD137" s="18"/>
      <c r="TAE137" s="18"/>
      <c r="TAF137" s="18"/>
      <c r="TAG137" s="18"/>
      <c r="TAH137" s="18"/>
      <c r="TAI137" s="18"/>
      <c r="TAJ137" s="18"/>
      <c r="TAK137" s="18"/>
      <c r="TAL137" s="18"/>
      <c r="TAM137" s="18"/>
      <c r="TAN137" s="18"/>
      <c r="TAO137" s="18"/>
      <c r="TAP137" s="18"/>
      <c r="TAQ137" s="18"/>
      <c r="TAR137" s="18"/>
      <c r="TAS137" s="18"/>
      <c r="TAT137" s="18"/>
      <c r="TAU137" s="18"/>
      <c r="TAV137" s="18"/>
      <c r="TAW137" s="18"/>
      <c r="TAX137" s="18"/>
      <c r="TAY137" s="18"/>
      <c r="TAZ137" s="18"/>
      <c r="TBA137" s="18"/>
      <c r="TBB137" s="18"/>
      <c r="TBC137" s="18"/>
      <c r="TBD137" s="18"/>
      <c r="TBE137" s="18"/>
      <c r="TBF137" s="18"/>
      <c r="TBG137" s="18"/>
      <c r="TBH137" s="18"/>
      <c r="TBI137" s="18"/>
      <c r="TBJ137" s="18"/>
      <c r="TBK137" s="18"/>
      <c r="TBL137" s="18"/>
      <c r="TBM137" s="18"/>
      <c r="TBN137" s="18"/>
      <c r="TBO137" s="18"/>
      <c r="TBP137" s="18"/>
      <c r="TBQ137" s="18"/>
      <c r="TBR137" s="18"/>
      <c r="TBS137" s="18"/>
      <c r="TBT137" s="18"/>
      <c r="TBU137" s="18"/>
      <c r="TBV137" s="18"/>
      <c r="TBW137" s="18"/>
      <c r="TBX137" s="18"/>
      <c r="TBY137" s="18"/>
      <c r="TBZ137" s="18"/>
      <c r="TCA137" s="18"/>
      <c r="TCB137" s="18"/>
      <c r="TCC137" s="18"/>
      <c r="TCD137" s="18"/>
      <c r="TCE137" s="18"/>
      <c r="TCF137" s="18"/>
      <c r="TCG137" s="18"/>
      <c r="TCH137" s="18"/>
      <c r="TCI137" s="18"/>
      <c r="TCJ137" s="18"/>
      <c r="TCK137" s="18"/>
      <c r="TCL137" s="18"/>
      <c r="TCM137" s="18"/>
      <c r="TCN137" s="18"/>
      <c r="TCO137" s="18"/>
      <c r="TCP137" s="18"/>
      <c r="TCQ137" s="18"/>
      <c r="TCR137" s="18"/>
      <c r="TCS137" s="18"/>
      <c r="TCT137" s="18"/>
      <c r="TCU137" s="18"/>
      <c r="TCV137" s="18"/>
      <c r="TCW137" s="18"/>
      <c r="TCX137" s="18"/>
      <c r="TCY137" s="18"/>
      <c r="TCZ137" s="18"/>
      <c r="TDA137" s="18"/>
      <c r="TDB137" s="18"/>
      <c r="TDC137" s="18"/>
      <c r="TDD137" s="18"/>
      <c r="TDE137" s="18"/>
      <c r="TDF137" s="18"/>
      <c r="TDG137" s="18"/>
      <c r="TDH137" s="18"/>
      <c r="TDI137" s="18"/>
      <c r="TDJ137" s="18"/>
      <c r="TDK137" s="18"/>
      <c r="TDL137" s="18"/>
      <c r="TDM137" s="18"/>
      <c r="TDN137" s="18"/>
      <c r="TDO137" s="18"/>
      <c r="TDP137" s="18"/>
      <c r="TDQ137" s="18"/>
      <c r="TDR137" s="18"/>
      <c r="TDS137" s="18"/>
      <c r="TDT137" s="18"/>
      <c r="TDU137" s="18"/>
      <c r="TDV137" s="18"/>
      <c r="TDW137" s="18"/>
      <c r="TDX137" s="18"/>
      <c r="TDY137" s="18"/>
      <c r="TDZ137" s="18"/>
      <c r="TEA137" s="18"/>
      <c r="TEB137" s="18"/>
      <c r="TEC137" s="18"/>
      <c r="TED137" s="18"/>
      <c r="TEE137" s="18"/>
      <c r="TEF137" s="18"/>
      <c r="TEG137" s="18"/>
      <c r="TEH137" s="18"/>
      <c r="TEI137" s="18"/>
      <c r="TEJ137" s="18"/>
      <c r="TEK137" s="18"/>
      <c r="TEL137" s="18"/>
      <c r="TEM137" s="18"/>
      <c r="TEN137" s="18"/>
      <c r="TEO137" s="18"/>
      <c r="TEP137" s="18"/>
      <c r="TEQ137" s="18"/>
      <c r="TER137" s="18"/>
      <c r="TES137" s="18"/>
      <c r="TET137" s="18"/>
      <c r="TEU137" s="18"/>
      <c r="TEV137" s="18"/>
      <c r="TEW137" s="18"/>
      <c r="TEX137" s="18"/>
      <c r="TEY137" s="18"/>
      <c r="TEZ137" s="18"/>
      <c r="TFA137" s="18"/>
      <c r="TFB137" s="18"/>
      <c r="TFC137" s="18"/>
      <c r="TFD137" s="18"/>
      <c r="TFE137" s="18"/>
      <c r="TFF137" s="18"/>
      <c r="TFG137" s="18"/>
      <c r="TFH137" s="18"/>
      <c r="TFI137" s="18"/>
      <c r="TFJ137" s="18"/>
      <c r="TFK137" s="18"/>
      <c r="TFL137" s="18"/>
      <c r="TFM137" s="18"/>
      <c r="TFN137" s="18"/>
      <c r="TFO137" s="18"/>
      <c r="TFP137" s="18"/>
      <c r="TFQ137" s="18"/>
      <c r="TFR137" s="18"/>
      <c r="TFS137" s="18"/>
      <c r="TFT137" s="18"/>
      <c r="TFU137" s="18"/>
      <c r="TFV137" s="18"/>
      <c r="TFW137" s="18"/>
      <c r="TFX137" s="18"/>
      <c r="TFY137" s="18"/>
      <c r="TFZ137" s="18"/>
      <c r="TGA137" s="18"/>
      <c r="TGB137" s="18"/>
      <c r="TGC137" s="18"/>
      <c r="TGD137" s="18"/>
      <c r="TGE137" s="18"/>
      <c r="TGF137" s="18"/>
      <c r="TGG137" s="18"/>
      <c r="TGH137" s="18"/>
      <c r="TGI137" s="18"/>
      <c r="TGJ137" s="18"/>
      <c r="TGK137" s="18"/>
      <c r="TGL137" s="18"/>
      <c r="TGM137" s="18"/>
      <c r="TGN137" s="18"/>
      <c r="TGO137" s="18"/>
      <c r="TGP137" s="18"/>
      <c r="TGQ137" s="18"/>
      <c r="TGR137" s="18"/>
      <c r="TGS137" s="18"/>
      <c r="TGT137" s="18"/>
      <c r="TGU137" s="18"/>
      <c r="TGV137" s="18"/>
      <c r="TGW137" s="18"/>
      <c r="TGX137" s="18"/>
      <c r="TGY137" s="18"/>
      <c r="TGZ137" s="18"/>
      <c r="THA137" s="18"/>
      <c r="THB137" s="18"/>
      <c r="THC137" s="18"/>
      <c r="THD137" s="18"/>
      <c r="THE137" s="18"/>
      <c r="THF137" s="18"/>
      <c r="THG137" s="18"/>
      <c r="THH137" s="18"/>
      <c r="THI137" s="18"/>
      <c r="THJ137" s="18"/>
      <c r="THK137" s="18"/>
      <c r="THL137" s="18"/>
      <c r="THM137" s="18"/>
      <c r="THN137" s="18"/>
      <c r="THO137" s="18"/>
      <c r="THP137" s="18"/>
      <c r="THQ137" s="18"/>
      <c r="THR137" s="18"/>
      <c r="THS137" s="18"/>
      <c r="THT137" s="18"/>
      <c r="THU137" s="18"/>
      <c r="THV137" s="18"/>
      <c r="THW137" s="18"/>
      <c r="THX137" s="18"/>
      <c r="THY137" s="18"/>
      <c r="THZ137" s="18"/>
      <c r="TIA137" s="18"/>
      <c r="TIB137" s="18"/>
      <c r="TIC137" s="18"/>
      <c r="TID137" s="18"/>
      <c r="TIE137" s="18"/>
      <c r="TIF137" s="18"/>
      <c r="TIG137" s="18"/>
      <c r="TIH137" s="18"/>
      <c r="TII137" s="18"/>
      <c r="TIJ137" s="18"/>
      <c r="TIK137" s="18"/>
      <c r="TIL137" s="18"/>
      <c r="TIM137" s="18"/>
      <c r="TIN137" s="18"/>
      <c r="TIO137" s="18"/>
      <c r="TIP137" s="18"/>
      <c r="TIQ137" s="18"/>
      <c r="TIR137" s="18"/>
      <c r="TIS137" s="18"/>
      <c r="TIT137" s="18"/>
      <c r="TIU137" s="18"/>
      <c r="TIV137" s="18"/>
      <c r="TIW137" s="18"/>
      <c r="TIX137" s="18"/>
      <c r="TIY137" s="18"/>
      <c r="TIZ137" s="18"/>
      <c r="TJA137" s="18"/>
      <c r="TJB137" s="18"/>
      <c r="TJC137" s="18"/>
      <c r="TJD137" s="18"/>
      <c r="TJE137" s="18"/>
      <c r="TJF137" s="18"/>
      <c r="TJG137" s="18"/>
      <c r="TJH137" s="18"/>
      <c r="TJI137" s="18"/>
      <c r="TJJ137" s="18"/>
      <c r="TJK137" s="18"/>
      <c r="TJL137" s="18"/>
      <c r="TJM137" s="18"/>
      <c r="TJN137" s="18"/>
      <c r="TJO137" s="18"/>
      <c r="TJP137" s="18"/>
      <c r="TJQ137" s="18"/>
      <c r="TJR137" s="18"/>
      <c r="TJS137" s="18"/>
      <c r="TJT137" s="18"/>
      <c r="TJU137" s="18"/>
      <c r="TJV137" s="18"/>
      <c r="TJW137" s="18"/>
      <c r="TJX137" s="18"/>
      <c r="TJY137" s="18"/>
      <c r="TJZ137" s="18"/>
      <c r="TKA137" s="18"/>
      <c r="TKB137" s="18"/>
      <c r="TKC137" s="18"/>
      <c r="TKD137" s="18"/>
      <c r="TKE137" s="18"/>
      <c r="TKF137" s="18"/>
      <c r="TKG137" s="18"/>
      <c r="TKH137" s="18"/>
      <c r="TKI137" s="18"/>
      <c r="TKJ137" s="18"/>
      <c r="TKK137" s="18"/>
      <c r="TKL137" s="18"/>
      <c r="TKM137" s="18"/>
      <c r="TKN137" s="18"/>
      <c r="TKO137" s="18"/>
      <c r="TKP137" s="18"/>
      <c r="TKQ137" s="18"/>
      <c r="TKR137" s="18"/>
      <c r="TKS137" s="18"/>
      <c r="TKT137" s="18"/>
      <c r="TKU137" s="18"/>
      <c r="TKV137" s="18"/>
      <c r="TKW137" s="18"/>
      <c r="TKX137" s="18"/>
      <c r="TKY137" s="18"/>
      <c r="TKZ137" s="18"/>
      <c r="TLA137" s="18"/>
      <c r="TLB137" s="18"/>
      <c r="TLC137" s="18"/>
      <c r="TLD137" s="18"/>
      <c r="TLE137" s="18"/>
      <c r="TLF137" s="18"/>
      <c r="TLG137" s="18"/>
      <c r="TLH137" s="18"/>
      <c r="TLI137" s="18"/>
      <c r="TLJ137" s="18"/>
      <c r="TLK137" s="18"/>
      <c r="TLL137" s="18"/>
      <c r="TLM137" s="18"/>
      <c r="TLN137" s="18"/>
      <c r="TLO137" s="18"/>
      <c r="TLP137" s="18"/>
      <c r="TLQ137" s="18"/>
      <c r="TLR137" s="18"/>
      <c r="TLS137" s="18"/>
      <c r="TLT137" s="18"/>
      <c r="TLU137" s="18"/>
      <c r="TLV137" s="18"/>
      <c r="TLW137" s="18"/>
      <c r="TLX137" s="18"/>
      <c r="TLY137" s="18"/>
      <c r="TLZ137" s="18"/>
      <c r="TMA137" s="18"/>
      <c r="TMB137" s="18"/>
      <c r="TMC137" s="18"/>
      <c r="TMD137" s="18"/>
      <c r="TME137" s="18"/>
      <c r="TMF137" s="18"/>
      <c r="TMG137" s="18"/>
      <c r="TMH137" s="18"/>
      <c r="TMI137" s="18"/>
      <c r="TMJ137" s="18"/>
      <c r="TMK137" s="18"/>
      <c r="TML137" s="18"/>
      <c r="TMM137" s="18"/>
      <c r="TMN137" s="18"/>
      <c r="TMO137" s="18"/>
      <c r="TMP137" s="18"/>
      <c r="TMQ137" s="18"/>
      <c r="TMR137" s="18"/>
      <c r="TMS137" s="18"/>
      <c r="TMT137" s="18"/>
      <c r="TMU137" s="18"/>
      <c r="TMV137" s="18"/>
      <c r="TMW137" s="18"/>
      <c r="TMX137" s="18"/>
      <c r="TMY137" s="18"/>
      <c r="TMZ137" s="18"/>
      <c r="TNA137" s="18"/>
      <c r="TNB137" s="18"/>
      <c r="TNC137" s="18"/>
      <c r="TND137" s="18"/>
      <c r="TNE137" s="18"/>
      <c r="TNF137" s="18"/>
      <c r="TNG137" s="18"/>
      <c r="TNH137" s="18"/>
      <c r="TNI137" s="18"/>
      <c r="TNJ137" s="18"/>
      <c r="TNK137" s="18"/>
      <c r="TNL137" s="18"/>
      <c r="TNM137" s="18"/>
      <c r="TNN137" s="18"/>
      <c r="TNO137" s="18"/>
      <c r="TNP137" s="18"/>
      <c r="TNQ137" s="18"/>
      <c r="TNR137" s="18"/>
      <c r="TNS137" s="18"/>
      <c r="TNT137" s="18"/>
      <c r="TNU137" s="18"/>
      <c r="TNV137" s="18"/>
      <c r="TNW137" s="18"/>
      <c r="TNX137" s="18"/>
      <c r="TNY137" s="18"/>
      <c r="TNZ137" s="18"/>
      <c r="TOA137" s="18"/>
      <c r="TOB137" s="18"/>
      <c r="TOC137" s="18"/>
      <c r="TOD137" s="18"/>
      <c r="TOE137" s="18"/>
      <c r="TOF137" s="18"/>
      <c r="TOG137" s="18"/>
      <c r="TOH137" s="18"/>
      <c r="TOI137" s="18"/>
      <c r="TOJ137" s="18"/>
      <c r="TOK137" s="18"/>
      <c r="TOL137" s="18"/>
      <c r="TOM137" s="18"/>
      <c r="TON137" s="18"/>
      <c r="TOO137" s="18"/>
      <c r="TOP137" s="18"/>
      <c r="TOQ137" s="18"/>
      <c r="TOR137" s="18"/>
      <c r="TOS137" s="18"/>
      <c r="TOT137" s="18"/>
      <c r="TOU137" s="18"/>
      <c r="TOV137" s="18"/>
      <c r="TOW137" s="18"/>
      <c r="TOX137" s="18"/>
      <c r="TOY137" s="18"/>
      <c r="TOZ137" s="18"/>
      <c r="TPA137" s="18"/>
      <c r="TPB137" s="18"/>
      <c r="TPC137" s="18"/>
      <c r="TPD137" s="18"/>
      <c r="TPE137" s="18"/>
      <c r="TPF137" s="18"/>
      <c r="TPG137" s="18"/>
      <c r="TPH137" s="18"/>
      <c r="TPI137" s="18"/>
      <c r="TPJ137" s="18"/>
      <c r="TPK137" s="18"/>
      <c r="TPL137" s="18"/>
      <c r="TPM137" s="18"/>
      <c r="TPN137" s="18"/>
      <c r="TPO137" s="18"/>
      <c r="TPP137" s="18"/>
      <c r="TPQ137" s="18"/>
      <c r="TPR137" s="18"/>
      <c r="TPS137" s="18"/>
      <c r="TPT137" s="18"/>
      <c r="TPU137" s="18"/>
      <c r="TPV137" s="18"/>
      <c r="TPW137" s="18"/>
      <c r="TPX137" s="18"/>
      <c r="TPY137" s="18"/>
      <c r="TPZ137" s="18"/>
      <c r="TQA137" s="18"/>
      <c r="TQB137" s="18"/>
      <c r="TQC137" s="18"/>
      <c r="TQD137" s="18"/>
      <c r="TQE137" s="18"/>
      <c r="TQF137" s="18"/>
      <c r="TQG137" s="18"/>
      <c r="TQH137" s="18"/>
      <c r="TQI137" s="18"/>
      <c r="TQJ137" s="18"/>
      <c r="TQK137" s="18"/>
      <c r="TQL137" s="18"/>
      <c r="TQM137" s="18"/>
      <c r="TQN137" s="18"/>
      <c r="TQO137" s="18"/>
      <c r="TQP137" s="18"/>
      <c r="TQQ137" s="18"/>
      <c r="TQR137" s="18"/>
      <c r="TQS137" s="18"/>
      <c r="TQT137" s="18"/>
      <c r="TQU137" s="18"/>
      <c r="TQV137" s="18"/>
      <c r="TQW137" s="18"/>
      <c r="TQX137" s="18"/>
      <c r="TQY137" s="18"/>
      <c r="TQZ137" s="18"/>
      <c r="TRA137" s="18"/>
      <c r="TRB137" s="18"/>
      <c r="TRC137" s="18"/>
      <c r="TRD137" s="18"/>
      <c r="TRE137" s="18"/>
      <c r="TRF137" s="18"/>
      <c r="TRG137" s="18"/>
      <c r="TRH137" s="18"/>
      <c r="TRI137" s="18"/>
      <c r="TRJ137" s="18"/>
      <c r="TRK137" s="18"/>
      <c r="TRL137" s="18"/>
      <c r="TRM137" s="18"/>
      <c r="TRN137" s="18"/>
      <c r="TRO137" s="18"/>
      <c r="TRP137" s="18"/>
      <c r="TRQ137" s="18"/>
      <c r="TRR137" s="18"/>
      <c r="TRS137" s="18"/>
      <c r="TRT137" s="18"/>
      <c r="TRU137" s="18"/>
      <c r="TRV137" s="18"/>
      <c r="TRW137" s="18"/>
      <c r="TRX137" s="18"/>
      <c r="TRY137" s="18"/>
      <c r="TRZ137" s="18"/>
      <c r="TSA137" s="18"/>
      <c r="TSB137" s="18"/>
      <c r="TSC137" s="18"/>
      <c r="TSD137" s="18"/>
      <c r="TSE137" s="18"/>
      <c r="TSF137" s="18"/>
      <c r="TSG137" s="18"/>
      <c r="TSH137" s="18"/>
      <c r="TSI137" s="18"/>
      <c r="TSJ137" s="18"/>
      <c r="TSK137" s="18"/>
      <c r="TSL137" s="18"/>
      <c r="TSM137" s="18"/>
      <c r="TSN137" s="18"/>
      <c r="TSO137" s="18"/>
      <c r="TSP137" s="18"/>
      <c r="TSQ137" s="18"/>
      <c r="TSR137" s="18"/>
      <c r="TSS137" s="18"/>
      <c r="TST137" s="18"/>
      <c r="TSU137" s="18"/>
      <c r="TSV137" s="18"/>
      <c r="TSW137" s="18"/>
      <c r="TSX137" s="18"/>
      <c r="TSY137" s="18"/>
      <c r="TSZ137" s="18"/>
      <c r="TTA137" s="18"/>
      <c r="TTB137" s="18"/>
      <c r="TTC137" s="18"/>
      <c r="TTD137" s="18"/>
      <c r="TTE137" s="18"/>
      <c r="TTF137" s="18"/>
      <c r="TTG137" s="18"/>
      <c r="TTH137" s="18"/>
      <c r="TTI137" s="18"/>
      <c r="TTJ137" s="18"/>
      <c r="TTK137" s="18"/>
      <c r="TTL137" s="18"/>
      <c r="TTM137" s="18"/>
      <c r="TTN137" s="18"/>
      <c r="TTO137" s="18"/>
      <c r="TTP137" s="18"/>
      <c r="TTQ137" s="18"/>
      <c r="TTR137" s="18"/>
      <c r="TTS137" s="18"/>
      <c r="TTT137" s="18"/>
      <c r="TTU137" s="18"/>
      <c r="TTV137" s="18"/>
      <c r="TTW137" s="18"/>
      <c r="TTX137" s="18"/>
      <c r="TTY137" s="18"/>
      <c r="TTZ137" s="18"/>
      <c r="TUA137" s="18"/>
      <c r="TUB137" s="18"/>
      <c r="TUC137" s="18"/>
      <c r="TUD137" s="18"/>
      <c r="TUE137" s="18"/>
      <c r="TUF137" s="18"/>
      <c r="TUG137" s="18"/>
      <c r="TUH137" s="18"/>
      <c r="TUI137" s="18"/>
      <c r="TUJ137" s="18"/>
      <c r="TUK137" s="18"/>
      <c r="TUL137" s="18"/>
      <c r="TUM137" s="18"/>
      <c r="TUN137" s="18"/>
      <c r="TUO137" s="18"/>
      <c r="TUP137" s="18"/>
      <c r="TUQ137" s="18"/>
      <c r="TUR137" s="18"/>
      <c r="TUS137" s="18"/>
      <c r="TUT137" s="18"/>
      <c r="TUU137" s="18"/>
      <c r="TUV137" s="18"/>
      <c r="TUW137" s="18"/>
      <c r="TUX137" s="18"/>
      <c r="TUY137" s="18"/>
      <c r="TUZ137" s="18"/>
      <c r="TVA137" s="18"/>
      <c r="TVB137" s="18"/>
      <c r="TVC137" s="18"/>
      <c r="TVD137" s="18"/>
      <c r="TVE137" s="18"/>
      <c r="TVF137" s="18"/>
      <c r="TVG137" s="18"/>
      <c r="TVH137" s="18"/>
      <c r="TVI137" s="18"/>
      <c r="TVJ137" s="18"/>
      <c r="TVK137" s="18"/>
      <c r="TVL137" s="18"/>
      <c r="TVM137" s="18"/>
      <c r="TVN137" s="18"/>
      <c r="TVO137" s="18"/>
      <c r="TVP137" s="18"/>
      <c r="TVQ137" s="18"/>
      <c r="TVR137" s="18"/>
      <c r="TVS137" s="18"/>
      <c r="TVT137" s="18"/>
      <c r="TVU137" s="18"/>
      <c r="TVV137" s="18"/>
      <c r="TVW137" s="18"/>
      <c r="TVX137" s="18"/>
      <c r="TVY137" s="18"/>
      <c r="TVZ137" s="18"/>
      <c r="TWA137" s="18"/>
      <c r="TWB137" s="18"/>
      <c r="TWC137" s="18"/>
      <c r="TWD137" s="18"/>
      <c r="TWE137" s="18"/>
      <c r="TWF137" s="18"/>
      <c r="TWG137" s="18"/>
      <c r="TWH137" s="18"/>
      <c r="TWI137" s="18"/>
      <c r="TWJ137" s="18"/>
      <c r="TWK137" s="18"/>
      <c r="TWL137" s="18"/>
      <c r="TWM137" s="18"/>
      <c r="TWN137" s="18"/>
      <c r="TWO137" s="18"/>
      <c r="TWP137" s="18"/>
      <c r="TWQ137" s="18"/>
      <c r="TWR137" s="18"/>
      <c r="TWS137" s="18"/>
      <c r="TWT137" s="18"/>
      <c r="TWU137" s="18"/>
      <c r="TWV137" s="18"/>
      <c r="TWW137" s="18"/>
      <c r="TWX137" s="18"/>
      <c r="TWY137" s="18"/>
      <c r="TWZ137" s="18"/>
      <c r="TXA137" s="18"/>
      <c r="TXB137" s="18"/>
      <c r="TXC137" s="18"/>
      <c r="TXD137" s="18"/>
      <c r="TXE137" s="18"/>
      <c r="TXF137" s="18"/>
      <c r="TXG137" s="18"/>
      <c r="TXH137" s="18"/>
      <c r="TXI137" s="18"/>
      <c r="TXJ137" s="18"/>
      <c r="TXK137" s="18"/>
      <c r="TXL137" s="18"/>
      <c r="TXM137" s="18"/>
      <c r="TXN137" s="18"/>
      <c r="TXO137" s="18"/>
      <c r="TXP137" s="18"/>
      <c r="TXQ137" s="18"/>
      <c r="TXR137" s="18"/>
      <c r="TXS137" s="18"/>
      <c r="TXT137" s="18"/>
      <c r="TXU137" s="18"/>
      <c r="TXV137" s="18"/>
      <c r="TXW137" s="18"/>
      <c r="TXX137" s="18"/>
      <c r="TXY137" s="18"/>
      <c r="TXZ137" s="18"/>
      <c r="TYA137" s="18"/>
      <c r="TYB137" s="18"/>
      <c r="TYC137" s="18"/>
      <c r="TYD137" s="18"/>
      <c r="TYE137" s="18"/>
      <c r="TYF137" s="18"/>
      <c r="TYG137" s="18"/>
      <c r="TYH137" s="18"/>
      <c r="TYI137" s="18"/>
      <c r="TYJ137" s="18"/>
      <c r="TYK137" s="18"/>
      <c r="TYL137" s="18"/>
      <c r="TYM137" s="18"/>
      <c r="TYN137" s="18"/>
      <c r="TYO137" s="18"/>
      <c r="TYP137" s="18"/>
      <c r="TYQ137" s="18"/>
      <c r="TYR137" s="18"/>
      <c r="TYS137" s="18"/>
      <c r="TYT137" s="18"/>
      <c r="TYU137" s="18"/>
      <c r="TYV137" s="18"/>
      <c r="TYW137" s="18"/>
      <c r="TYX137" s="18"/>
      <c r="TYY137" s="18"/>
      <c r="TYZ137" s="18"/>
      <c r="TZA137" s="18"/>
      <c r="TZB137" s="18"/>
      <c r="TZC137" s="18"/>
      <c r="TZD137" s="18"/>
      <c r="TZE137" s="18"/>
      <c r="TZF137" s="18"/>
      <c r="TZG137" s="18"/>
      <c r="TZH137" s="18"/>
      <c r="TZI137" s="18"/>
      <c r="TZJ137" s="18"/>
      <c r="TZK137" s="18"/>
      <c r="TZL137" s="18"/>
      <c r="TZM137" s="18"/>
      <c r="TZN137" s="18"/>
      <c r="TZO137" s="18"/>
      <c r="TZP137" s="18"/>
      <c r="TZQ137" s="18"/>
      <c r="TZR137" s="18"/>
      <c r="TZS137" s="18"/>
      <c r="TZT137" s="18"/>
      <c r="TZU137" s="18"/>
      <c r="TZV137" s="18"/>
      <c r="TZW137" s="18"/>
      <c r="TZX137" s="18"/>
      <c r="TZY137" s="18"/>
      <c r="TZZ137" s="18"/>
      <c r="UAA137" s="18"/>
      <c r="UAB137" s="18"/>
      <c r="UAC137" s="18"/>
      <c r="UAD137" s="18"/>
      <c r="UAE137" s="18"/>
      <c r="UAF137" s="18"/>
      <c r="UAG137" s="18"/>
      <c r="UAH137" s="18"/>
      <c r="UAI137" s="18"/>
      <c r="UAJ137" s="18"/>
      <c r="UAK137" s="18"/>
      <c r="UAL137" s="18"/>
      <c r="UAM137" s="18"/>
      <c r="UAN137" s="18"/>
      <c r="UAO137" s="18"/>
      <c r="UAP137" s="18"/>
      <c r="UAQ137" s="18"/>
      <c r="UAR137" s="18"/>
      <c r="UAS137" s="18"/>
      <c r="UAT137" s="18"/>
      <c r="UAU137" s="18"/>
      <c r="UAV137" s="18"/>
      <c r="UAW137" s="18"/>
      <c r="UAX137" s="18"/>
      <c r="UAY137" s="18"/>
      <c r="UAZ137" s="18"/>
      <c r="UBA137" s="18"/>
      <c r="UBB137" s="18"/>
      <c r="UBC137" s="18"/>
      <c r="UBD137" s="18"/>
      <c r="UBE137" s="18"/>
      <c r="UBF137" s="18"/>
      <c r="UBG137" s="18"/>
      <c r="UBH137" s="18"/>
      <c r="UBI137" s="18"/>
      <c r="UBJ137" s="18"/>
      <c r="UBK137" s="18"/>
      <c r="UBL137" s="18"/>
      <c r="UBM137" s="18"/>
      <c r="UBN137" s="18"/>
      <c r="UBO137" s="18"/>
      <c r="UBP137" s="18"/>
      <c r="UBQ137" s="18"/>
      <c r="UBR137" s="18"/>
      <c r="UBS137" s="18"/>
      <c r="UBT137" s="18"/>
      <c r="UBU137" s="18"/>
      <c r="UBV137" s="18"/>
      <c r="UBW137" s="18"/>
      <c r="UBX137" s="18"/>
      <c r="UBY137" s="18"/>
      <c r="UBZ137" s="18"/>
      <c r="UCA137" s="18"/>
      <c r="UCB137" s="18"/>
      <c r="UCC137" s="18"/>
      <c r="UCD137" s="18"/>
      <c r="UCE137" s="18"/>
      <c r="UCF137" s="18"/>
      <c r="UCG137" s="18"/>
      <c r="UCH137" s="18"/>
      <c r="UCI137" s="18"/>
      <c r="UCJ137" s="18"/>
      <c r="UCK137" s="18"/>
      <c r="UCL137" s="18"/>
      <c r="UCM137" s="18"/>
      <c r="UCN137" s="18"/>
      <c r="UCO137" s="18"/>
      <c r="UCP137" s="18"/>
      <c r="UCQ137" s="18"/>
      <c r="UCR137" s="18"/>
      <c r="UCS137" s="18"/>
      <c r="UCT137" s="18"/>
      <c r="UCU137" s="18"/>
      <c r="UCV137" s="18"/>
      <c r="UCW137" s="18"/>
      <c r="UCX137" s="18"/>
      <c r="UCY137" s="18"/>
      <c r="UCZ137" s="18"/>
      <c r="UDA137" s="18"/>
      <c r="UDB137" s="18"/>
      <c r="UDC137" s="18"/>
      <c r="UDD137" s="18"/>
      <c r="UDE137" s="18"/>
      <c r="UDF137" s="18"/>
      <c r="UDG137" s="18"/>
      <c r="UDH137" s="18"/>
      <c r="UDI137" s="18"/>
      <c r="UDJ137" s="18"/>
      <c r="UDK137" s="18"/>
      <c r="UDL137" s="18"/>
      <c r="UDM137" s="18"/>
      <c r="UDN137" s="18"/>
      <c r="UDO137" s="18"/>
      <c r="UDP137" s="18"/>
      <c r="UDQ137" s="18"/>
      <c r="UDR137" s="18"/>
      <c r="UDS137" s="18"/>
      <c r="UDT137" s="18"/>
      <c r="UDU137" s="18"/>
      <c r="UDV137" s="18"/>
      <c r="UDW137" s="18"/>
      <c r="UDX137" s="18"/>
      <c r="UDY137" s="18"/>
      <c r="UDZ137" s="18"/>
      <c r="UEA137" s="18"/>
      <c r="UEB137" s="18"/>
      <c r="UEC137" s="18"/>
      <c r="UED137" s="18"/>
      <c r="UEE137" s="18"/>
      <c r="UEF137" s="18"/>
      <c r="UEG137" s="18"/>
      <c r="UEH137" s="18"/>
      <c r="UEI137" s="18"/>
      <c r="UEJ137" s="18"/>
      <c r="UEK137" s="18"/>
      <c r="UEL137" s="18"/>
      <c r="UEM137" s="18"/>
      <c r="UEN137" s="18"/>
      <c r="UEO137" s="18"/>
      <c r="UEP137" s="18"/>
      <c r="UEQ137" s="18"/>
      <c r="UER137" s="18"/>
      <c r="UES137" s="18"/>
      <c r="UET137" s="18"/>
      <c r="UEU137" s="18"/>
      <c r="UEV137" s="18"/>
      <c r="UEW137" s="18"/>
      <c r="UEX137" s="18"/>
      <c r="UEY137" s="18"/>
      <c r="UEZ137" s="18"/>
      <c r="UFA137" s="18"/>
      <c r="UFB137" s="18"/>
      <c r="UFC137" s="18"/>
      <c r="UFD137" s="18"/>
      <c r="UFE137" s="18"/>
      <c r="UFF137" s="18"/>
      <c r="UFG137" s="18"/>
      <c r="UFH137" s="18"/>
      <c r="UFI137" s="18"/>
      <c r="UFJ137" s="18"/>
      <c r="UFK137" s="18"/>
      <c r="UFL137" s="18"/>
      <c r="UFM137" s="18"/>
      <c r="UFN137" s="18"/>
      <c r="UFO137" s="18"/>
      <c r="UFP137" s="18"/>
      <c r="UFQ137" s="18"/>
      <c r="UFR137" s="18"/>
      <c r="UFS137" s="18"/>
      <c r="UFT137" s="18"/>
      <c r="UFU137" s="18"/>
      <c r="UFV137" s="18"/>
      <c r="UFW137" s="18"/>
      <c r="UFX137" s="18"/>
      <c r="UFY137" s="18"/>
      <c r="UFZ137" s="18"/>
      <c r="UGA137" s="18"/>
      <c r="UGB137" s="18"/>
      <c r="UGC137" s="18"/>
      <c r="UGD137" s="18"/>
      <c r="UGE137" s="18"/>
      <c r="UGF137" s="18"/>
      <c r="UGG137" s="18"/>
      <c r="UGH137" s="18"/>
      <c r="UGI137" s="18"/>
      <c r="UGJ137" s="18"/>
      <c r="UGK137" s="18"/>
      <c r="UGL137" s="18"/>
      <c r="UGM137" s="18"/>
      <c r="UGN137" s="18"/>
      <c r="UGO137" s="18"/>
      <c r="UGP137" s="18"/>
      <c r="UGQ137" s="18"/>
      <c r="UGR137" s="18"/>
      <c r="UGS137" s="18"/>
      <c r="UGT137" s="18"/>
      <c r="UGU137" s="18"/>
      <c r="UGV137" s="18"/>
      <c r="UGW137" s="18"/>
      <c r="UGX137" s="18"/>
      <c r="UGY137" s="18"/>
      <c r="UGZ137" s="18"/>
      <c r="UHA137" s="18"/>
      <c r="UHB137" s="18"/>
      <c r="UHC137" s="18"/>
      <c r="UHD137" s="18"/>
      <c r="UHE137" s="18"/>
      <c r="UHF137" s="18"/>
      <c r="UHG137" s="18"/>
      <c r="UHH137" s="18"/>
      <c r="UHI137" s="18"/>
      <c r="UHJ137" s="18"/>
      <c r="UHK137" s="18"/>
      <c r="UHL137" s="18"/>
      <c r="UHM137" s="18"/>
      <c r="UHN137" s="18"/>
      <c r="UHO137" s="18"/>
      <c r="UHP137" s="18"/>
      <c r="UHQ137" s="18"/>
      <c r="UHR137" s="18"/>
      <c r="UHS137" s="18"/>
      <c r="UHT137" s="18"/>
      <c r="UHU137" s="18"/>
      <c r="UHV137" s="18"/>
      <c r="UHW137" s="18"/>
      <c r="UHX137" s="18"/>
      <c r="UHY137" s="18"/>
      <c r="UHZ137" s="18"/>
      <c r="UIA137" s="18"/>
      <c r="UIB137" s="18"/>
      <c r="UIC137" s="18"/>
      <c r="UID137" s="18"/>
      <c r="UIE137" s="18"/>
      <c r="UIF137" s="18"/>
      <c r="UIG137" s="18"/>
      <c r="UIH137" s="18"/>
      <c r="UII137" s="18"/>
      <c r="UIJ137" s="18"/>
      <c r="UIK137" s="18"/>
      <c r="UIL137" s="18"/>
      <c r="UIM137" s="18"/>
      <c r="UIN137" s="18"/>
      <c r="UIO137" s="18"/>
      <c r="UIP137" s="18"/>
      <c r="UIQ137" s="18"/>
      <c r="UIR137" s="18"/>
      <c r="UIS137" s="18"/>
      <c r="UIT137" s="18"/>
      <c r="UIU137" s="18"/>
      <c r="UIV137" s="18"/>
      <c r="UIW137" s="18"/>
      <c r="UIX137" s="18"/>
      <c r="UIY137" s="18"/>
      <c r="UIZ137" s="18"/>
      <c r="UJA137" s="18"/>
      <c r="UJB137" s="18"/>
      <c r="UJC137" s="18"/>
      <c r="UJD137" s="18"/>
      <c r="UJE137" s="18"/>
      <c r="UJF137" s="18"/>
      <c r="UJG137" s="18"/>
      <c r="UJH137" s="18"/>
      <c r="UJI137" s="18"/>
      <c r="UJJ137" s="18"/>
      <c r="UJK137" s="18"/>
      <c r="UJL137" s="18"/>
      <c r="UJM137" s="18"/>
      <c r="UJN137" s="18"/>
      <c r="UJO137" s="18"/>
      <c r="UJP137" s="18"/>
      <c r="UJQ137" s="18"/>
      <c r="UJR137" s="18"/>
      <c r="UJS137" s="18"/>
      <c r="UJT137" s="18"/>
      <c r="UJU137" s="18"/>
      <c r="UJV137" s="18"/>
      <c r="UJW137" s="18"/>
      <c r="UJX137" s="18"/>
      <c r="UJY137" s="18"/>
      <c r="UJZ137" s="18"/>
      <c r="UKA137" s="18"/>
      <c r="UKB137" s="18"/>
      <c r="UKC137" s="18"/>
      <c r="UKD137" s="18"/>
      <c r="UKE137" s="18"/>
      <c r="UKF137" s="18"/>
      <c r="UKG137" s="18"/>
      <c r="UKH137" s="18"/>
      <c r="UKI137" s="18"/>
      <c r="UKJ137" s="18"/>
      <c r="UKK137" s="18"/>
      <c r="UKL137" s="18"/>
      <c r="UKM137" s="18"/>
      <c r="UKN137" s="18"/>
      <c r="UKO137" s="18"/>
      <c r="UKP137" s="18"/>
      <c r="UKQ137" s="18"/>
      <c r="UKR137" s="18"/>
      <c r="UKS137" s="18"/>
      <c r="UKT137" s="18"/>
      <c r="UKU137" s="18"/>
      <c r="UKV137" s="18"/>
      <c r="UKW137" s="18"/>
      <c r="UKX137" s="18"/>
      <c r="UKY137" s="18"/>
      <c r="UKZ137" s="18"/>
      <c r="ULA137" s="18"/>
      <c r="ULB137" s="18"/>
      <c r="ULC137" s="18"/>
      <c r="ULD137" s="18"/>
      <c r="ULE137" s="18"/>
      <c r="ULF137" s="18"/>
      <c r="ULG137" s="18"/>
      <c r="ULH137" s="18"/>
      <c r="ULI137" s="18"/>
      <c r="ULJ137" s="18"/>
      <c r="ULK137" s="18"/>
      <c r="ULL137" s="18"/>
      <c r="ULM137" s="18"/>
      <c r="ULN137" s="18"/>
      <c r="ULO137" s="18"/>
      <c r="ULP137" s="18"/>
      <c r="ULQ137" s="18"/>
      <c r="ULR137" s="18"/>
      <c r="ULS137" s="18"/>
      <c r="ULT137" s="18"/>
      <c r="ULU137" s="18"/>
      <c r="ULV137" s="18"/>
      <c r="ULW137" s="18"/>
      <c r="ULX137" s="18"/>
      <c r="ULY137" s="18"/>
      <c r="ULZ137" s="18"/>
      <c r="UMA137" s="18"/>
      <c r="UMB137" s="18"/>
      <c r="UMC137" s="18"/>
      <c r="UMD137" s="18"/>
      <c r="UME137" s="18"/>
      <c r="UMF137" s="18"/>
      <c r="UMG137" s="18"/>
      <c r="UMH137" s="18"/>
      <c r="UMI137" s="18"/>
      <c r="UMJ137" s="18"/>
      <c r="UMK137" s="18"/>
      <c r="UML137" s="18"/>
      <c r="UMM137" s="18"/>
      <c r="UMN137" s="18"/>
      <c r="UMO137" s="18"/>
      <c r="UMP137" s="18"/>
      <c r="UMQ137" s="18"/>
      <c r="UMR137" s="18"/>
      <c r="UMS137" s="18"/>
      <c r="UMT137" s="18"/>
      <c r="UMU137" s="18"/>
      <c r="UMV137" s="18"/>
      <c r="UMW137" s="18"/>
      <c r="UMX137" s="18"/>
      <c r="UMY137" s="18"/>
      <c r="UMZ137" s="18"/>
      <c r="UNA137" s="18"/>
      <c r="UNB137" s="18"/>
      <c r="UNC137" s="18"/>
      <c r="UND137" s="18"/>
      <c r="UNE137" s="18"/>
      <c r="UNF137" s="18"/>
      <c r="UNG137" s="18"/>
      <c r="UNH137" s="18"/>
      <c r="UNI137" s="18"/>
      <c r="UNJ137" s="18"/>
      <c r="UNK137" s="18"/>
      <c r="UNL137" s="18"/>
      <c r="UNM137" s="18"/>
      <c r="UNN137" s="18"/>
      <c r="UNO137" s="18"/>
      <c r="UNP137" s="18"/>
      <c r="UNQ137" s="18"/>
      <c r="UNR137" s="18"/>
      <c r="UNS137" s="18"/>
      <c r="UNT137" s="18"/>
      <c r="UNU137" s="18"/>
      <c r="UNV137" s="18"/>
      <c r="UNW137" s="18"/>
      <c r="UNX137" s="18"/>
      <c r="UNY137" s="18"/>
      <c r="UNZ137" s="18"/>
      <c r="UOA137" s="18"/>
      <c r="UOB137" s="18"/>
      <c r="UOC137" s="18"/>
      <c r="UOD137" s="18"/>
      <c r="UOE137" s="18"/>
      <c r="UOF137" s="18"/>
      <c r="UOG137" s="18"/>
      <c r="UOH137" s="18"/>
      <c r="UOI137" s="18"/>
      <c r="UOJ137" s="18"/>
      <c r="UOK137" s="18"/>
      <c r="UOL137" s="18"/>
      <c r="UOM137" s="18"/>
      <c r="UON137" s="18"/>
      <c r="UOO137" s="18"/>
      <c r="UOP137" s="18"/>
      <c r="UOQ137" s="18"/>
      <c r="UOR137" s="18"/>
      <c r="UOS137" s="18"/>
      <c r="UOT137" s="18"/>
      <c r="UOU137" s="18"/>
      <c r="UOV137" s="18"/>
      <c r="UOW137" s="18"/>
      <c r="UOX137" s="18"/>
      <c r="UOY137" s="18"/>
      <c r="UOZ137" s="18"/>
      <c r="UPA137" s="18"/>
      <c r="UPB137" s="18"/>
      <c r="UPC137" s="18"/>
      <c r="UPD137" s="18"/>
      <c r="UPE137" s="18"/>
      <c r="UPF137" s="18"/>
      <c r="UPG137" s="18"/>
      <c r="UPH137" s="18"/>
      <c r="UPI137" s="18"/>
      <c r="UPJ137" s="18"/>
      <c r="UPK137" s="18"/>
      <c r="UPL137" s="18"/>
      <c r="UPM137" s="18"/>
      <c r="UPN137" s="18"/>
      <c r="UPO137" s="18"/>
      <c r="UPP137" s="18"/>
      <c r="UPQ137" s="18"/>
      <c r="UPR137" s="18"/>
      <c r="UPS137" s="18"/>
      <c r="UPT137" s="18"/>
      <c r="UPU137" s="18"/>
      <c r="UPV137" s="18"/>
      <c r="UPW137" s="18"/>
      <c r="UPX137" s="18"/>
      <c r="UPY137" s="18"/>
      <c r="UPZ137" s="18"/>
      <c r="UQA137" s="18"/>
      <c r="UQB137" s="18"/>
      <c r="UQC137" s="18"/>
      <c r="UQD137" s="18"/>
      <c r="UQE137" s="18"/>
      <c r="UQF137" s="18"/>
      <c r="UQG137" s="18"/>
      <c r="UQH137" s="18"/>
      <c r="UQI137" s="18"/>
      <c r="UQJ137" s="18"/>
      <c r="UQK137" s="18"/>
      <c r="UQL137" s="18"/>
      <c r="UQM137" s="18"/>
      <c r="UQN137" s="18"/>
      <c r="UQO137" s="18"/>
      <c r="UQP137" s="18"/>
      <c r="UQQ137" s="18"/>
      <c r="UQR137" s="18"/>
      <c r="UQS137" s="18"/>
      <c r="UQT137" s="18"/>
      <c r="UQU137" s="18"/>
      <c r="UQV137" s="18"/>
      <c r="UQW137" s="18"/>
      <c r="UQX137" s="18"/>
      <c r="UQY137" s="18"/>
      <c r="UQZ137" s="18"/>
      <c r="URA137" s="18"/>
      <c r="URB137" s="18"/>
      <c r="URC137" s="18"/>
      <c r="URD137" s="18"/>
      <c r="URE137" s="18"/>
      <c r="URF137" s="18"/>
      <c r="URG137" s="18"/>
      <c r="URH137" s="18"/>
      <c r="URI137" s="18"/>
      <c r="URJ137" s="18"/>
      <c r="URK137" s="18"/>
      <c r="URL137" s="18"/>
      <c r="URM137" s="18"/>
      <c r="URN137" s="18"/>
      <c r="URO137" s="18"/>
      <c r="URP137" s="18"/>
      <c r="URQ137" s="18"/>
      <c r="URR137" s="18"/>
      <c r="URS137" s="18"/>
      <c r="URT137" s="18"/>
      <c r="URU137" s="18"/>
      <c r="URV137" s="18"/>
      <c r="URW137" s="18"/>
      <c r="URX137" s="18"/>
      <c r="URY137" s="18"/>
      <c r="URZ137" s="18"/>
      <c r="USA137" s="18"/>
      <c r="USB137" s="18"/>
      <c r="USC137" s="18"/>
      <c r="USD137" s="18"/>
      <c r="USE137" s="18"/>
      <c r="USF137" s="18"/>
      <c r="USG137" s="18"/>
      <c r="USH137" s="18"/>
      <c r="USI137" s="18"/>
      <c r="USJ137" s="18"/>
      <c r="USK137" s="18"/>
      <c r="USL137" s="18"/>
      <c r="USM137" s="18"/>
      <c r="USN137" s="18"/>
      <c r="USO137" s="18"/>
      <c r="USP137" s="18"/>
      <c r="USQ137" s="18"/>
      <c r="USR137" s="18"/>
      <c r="USS137" s="18"/>
      <c r="UST137" s="18"/>
      <c r="USU137" s="18"/>
      <c r="USV137" s="18"/>
      <c r="USW137" s="18"/>
      <c r="USX137" s="18"/>
      <c r="USY137" s="18"/>
      <c r="USZ137" s="18"/>
      <c r="UTA137" s="18"/>
      <c r="UTB137" s="18"/>
      <c r="UTC137" s="18"/>
      <c r="UTD137" s="18"/>
      <c r="UTE137" s="18"/>
      <c r="UTF137" s="18"/>
      <c r="UTG137" s="18"/>
      <c r="UTH137" s="18"/>
      <c r="UTI137" s="18"/>
      <c r="UTJ137" s="18"/>
      <c r="UTK137" s="18"/>
      <c r="UTL137" s="18"/>
      <c r="UTM137" s="18"/>
      <c r="UTN137" s="18"/>
      <c r="UTO137" s="18"/>
      <c r="UTP137" s="18"/>
      <c r="UTQ137" s="18"/>
      <c r="UTR137" s="18"/>
      <c r="UTS137" s="18"/>
      <c r="UTT137" s="18"/>
      <c r="UTU137" s="18"/>
      <c r="UTV137" s="18"/>
      <c r="UTW137" s="18"/>
      <c r="UTX137" s="18"/>
      <c r="UTY137" s="18"/>
      <c r="UTZ137" s="18"/>
      <c r="UUA137" s="18"/>
      <c r="UUB137" s="18"/>
      <c r="UUC137" s="18"/>
      <c r="UUD137" s="18"/>
      <c r="UUE137" s="18"/>
      <c r="UUF137" s="18"/>
      <c r="UUG137" s="18"/>
      <c r="UUH137" s="18"/>
      <c r="UUI137" s="18"/>
      <c r="UUJ137" s="18"/>
      <c r="UUK137" s="18"/>
      <c r="UUL137" s="18"/>
      <c r="UUM137" s="18"/>
      <c r="UUN137" s="18"/>
      <c r="UUO137" s="18"/>
      <c r="UUP137" s="18"/>
      <c r="UUQ137" s="18"/>
      <c r="UUR137" s="18"/>
      <c r="UUS137" s="18"/>
      <c r="UUT137" s="18"/>
      <c r="UUU137" s="18"/>
      <c r="UUV137" s="18"/>
      <c r="UUW137" s="18"/>
      <c r="UUX137" s="18"/>
      <c r="UUY137" s="18"/>
      <c r="UUZ137" s="18"/>
      <c r="UVA137" s="18"/>
      <c r="UVB137" s="18"/>
      <c r="UVC137" s="18"/>
      <c r="UVD137" s="18"/>
      <c r="UVE137" s="18"/>
      <c r="UVF137" s="18"/>
      <c r="UVG137" s="18"/>
      <c r="UVH137" s="18"/>
      <c r="UVI137" s="18"/>
      <c r="UVJ137" s="18"/>
      <c r="UVK137" s="18"/>
      <c r="UVL137" s="18"/>
      <c r="UVM137" s="18"/>
      <c r="UVN137" s="18"/>
      <c r="UVO137" s="18"/>
      <c r="UVP137" s="18"/>
      <c r="UVQ137" s="18"/>
      <c r="UVR137" s="18"/>
      <c r="UVS137" s="18"/>
      <c r="UVT137" s="18"/>
      <c r="UVU137" s="18"/>
      <c r="UVV137" s="18"/>
      <c r="UVW137" s="18"/>
      <c r="UVX137" s="18"/>
      <c r="UVY137" s="18"/>
      <c r="UVZ137" s="18"/>
      <c r="UWA137" s="18"/>
      <c r="UWB137" s="18"/>
      <c r="UWC137" s="18"/>
      <c r="UWD137" s="18"/>
      <c r="UWE137" s="18"/>
      <c r="UWF137" s="18"/>
      <c r="UWG137" s="18"/>
      <c r="UWH137" s="18"/>
      <c r="UWI137" s="18"/>
      <c r="UWJ137" s="18"/>
      <c r="UWK137" s="18"/>
      <c r="UWL137" s="18"/>
      <c r="UWM137" s="18"/>
      <c r="UWN137" s="18"/>
      <c r="UWO137" s="18"/>
      <c r="UWP137" s="18"/>
      <c r="UWQ137" s="18"/>
      <c r="UWR137" s="18"/>
      <c r="UWS137" s="18"/>
      <c r="UWT137" s="18"/>
      <c r="UWU137" s="18"/>
      <c r="UWV137" s="18"/>
      <c r="UWW137" s="18"/>
      <c r="UWX137" s="18"/>
      <c r="UWY137" s="18"/>
      <c r="UWZ137" s="18"/>
      <c r="UXA137" s="18"/>
      <c r="UXB137" s="18"/>
      <c r="UXC137" s="18"/>
      <c r="UXD137" s="18"/>
      <c r="UXE137" s="18"/>
      <c r="UXF137" s="18"/>
      <c r="UXG137" s="18"/>
      <c r="UXH137" s="18"/>
      <c r="UXI137" s="18"/>
      <c r="UXJ137" s="18"/>
      <c r="UXK137" s="18"/>
      <c r="UXL137" s="18"/>
      <c r="UXM137" s="18"/>
      <c r="UXN137" s="18"/>
      <c r="UXO137" s="18"/>
      <c r="UXP137" s="18"/>
      <c r="UXQ137" s="18"/>
      <c r="UXR137" s="18"/>
      <c r="UXS137" s="18"/>
      <c r="UXT137" s="18"/>
      <c r="UXU137" s="18"/>
      <c r="UXV137" s="18"/>
      <c r="UXW137" s="18"/>
      <c r="UXX137" s="18"/>
      <c r="UXY137" s="18"/>
      <c r="UXZ137" s="18"/>
      <c r="UYA137" s="18"/>
      <c r="UYB137" s="18"/>
      <c r="UYC137" s="18"/>
      <c r="UYD137" s="18"/>
      <c r="UYE137" s="18"/>
      <c r="UYF137" s="18"/>
      <c r="UYG137" s="18"/>
      <c r="UYH137" s="18"/>
      <c r="UYI137" s="18"/>
      <c r="UYJ137" s="18"/>
      <c r="UYK137" s="18"/>
      <c r="UYL137" s="18"/>
      <c r="UYM137" s="18"/>
      <c r="UYN137" s="18"/>
      <c r="UYO137" s="18"/>
      <c r="UYP137" s="18"/>
      <c r="UYQ137" s="18"/>
      <c r="UYR137" s="18"/>
      <c r="UYS137" s="18"/>
      <c r="UYT137" s="18"/>
      <c r="UYU137" s="18"/>
      <c r="UYV137" s="18"/>
      <c r="UYW137" s="18"/>
      <c r="UYX137" s="18"/>
      <c r="UYY137" s="18"/>
      <c r="UYZ137" s="18"/>
      <c r="UZA137" s="18"/>
      <c r="UZB137" s="18"/>
      <c r="UZC137" s="18"/>
      <c r="UZD137" s="18"/>
      <c r="UZE137" s="18"/>
      <c r="UZF137" s="18"/>
      <c r="UZG137" s="18"/>
      <c r="UZH137" s="18"/>
      <c r="UZI137" s="18"/>
      <c r="UZJ137" s="18"/>
      <c r="UZK137" s="18"/>
      <c r="UZL137" s="18"/>
      <c r="UZM137" s="18"/>
      <c r="UZN137" s="18"/>
      <c r="UZO137" s="18"/>
      <c r="UZP137" s="18"/>
      <c r="UZQ137" s="18"/>
      <c r="UZR137" s="18"/>
      <c r="UZS137" s="18"/>
      <c r="UZT137" s="18"/>
      <c r="UZU137" s="18"/>
      <c r="UZV137" s="18"/>
      <c r="UZW137" s="18"/>
      <c r="UZX137" s="18"/>
      <c r="UZY137" s="18"/>
      <c r="UZZ137" s="18"/>
      <c r="VAA137" s="18"/>
      <c r="VAB137" s="18"/>
      <c r="VAC137" s="18"/>
      <c r="VAD137" s="18"/>
      <c r="VAE137" s="18"/>
      <c r="VAF137" s="18"/>
      <c r="VAG137" s="18"/>
      <c r="VAH137" s="18"/>
      <c r="VAI137" s="18"/>
      <c r="VAJ137" s="18"/>
      <c r="VAK137" s="18"/>
      <c r="VAL137" s="18"/>
      <c r="VAM137" s="18"/>
      <c r="VAN137" s="18"/>
      <c r="VAO137" s="18"/>
      <c r="VAP137" s="18"/>
      <c r="VAQ137" s="18"/>
      <c r="VAR137" s="18"/>
      <c r="VAS137" s="18"/>
      <c r="VAT137" s="18"/>
      <c r="VAU137" s="18"/>
      <c r="VAV137" s="18"/>
      <c r="VAW137" s="18"/>
      <c r="VAX137" s="18"/>
      <c r="VAY137" s="18"/>
      <c r="VAZ137" s="18"/>
      <c r="VBA137" s="18"/>
      <c r="VBB137" s="18"/>
      <c r="VBC137" s="18"/>
      <c r="VBD137" s="18"/>
      <c r="VBE137" s="18"/>
      <c r="VBF137" s="18"/>
      <c r="VBG137" s="18"/>
      <c r="VBH137" s="18"/>
      <c r="VBI137" s="18"/>
      <c r="VBJ137" s="18"/>
      <c r="VBK137" s="18"/>
      <c r="VBL137" s="18"/>
      <c r="VBM137" s="18"/>
      <c r="VBN137" s="18"/>
      <c r="VBO137" s="18"/>
      <c r="VBP137" s="18"/>
      <c r="VBQ137" s="18"/>
      <c r="VBR137" s="18"/>
      <c r="VBS137" s="18"/>
      <c r="VBT137" s="18"/>
      <c r="VBU137" s="18"/>
      <c r="VBV137" s="18"/>
      <c r="VBW137" s="18"/>
      <c r="VBX137" s="18"/>
      <c r="VBY137" s="18"/>
      <c r="VBZ137" s="18"/>
      <c r="VCA137" s="18"/>
      <c r="VCB137" s="18"/>
      <c r="VCC137" s="18"/>
      <c r="VCD137" s="18"/>
      <c r="VCE137" s="18"/>
      <c r="VCF137" s="18"/>
      <c r="VCG137" s="18"/>
      <c r="VCH137" s="18"/>
      <c r="VCI137" s="18"/>
      <c r="VCJ137" s="18"/>
      <c r="VCK137" s="18"/>
      <c r="VCL137" s="18"/>
      <c r="VCM137" s="18"/>
      <c r="VCN137" s="18"/>
      <c r="VCO137" s="18"/>
      <c r="VCP137" s="18"/>
      <c r="VCQ137" s="18"/>
      <c r="VCR137" s="18"/>
      <c r="VCS137" s="18"/>
      <c r="VCT137" s="18"/>
      <c r="VCU137" s="18"/>
      <c r="VCV137" s="18"/>
      <c r="VCW137" s="18"/>
      <c r="VCX137" s="18"/>
      <c r="VCY137" s="18"/>
      <c r="VCZ137" s="18"/>
      <c r="VDA137" s="18"/>
      <c r="VDB137" s="18"/>
      <c r="VDC137" s="18"/>
      <c r="VDD137" s="18"/>
      <c r="VDE137" s="18"/>
      <c r="VDF137" s="18"/>
      <c r="VDG137" s="18"/>
      <c r="VDH137" s="18"/>
      <c r="VDI137" s="18"/>
      <c r="VDJ137" s="18"/>
      <c r="VDK137" s="18"/>
      <c r="VDL137" s="18"/>
      <c r="VDM137" s="18"/>
      <c r="VDN137" s="18"/>
      <c r="VDO137" s="18"/>
      <c r="VDP137" s="18"/>
      <c r="VDQ137" s="18"/>
      <c r="VDR137" s="18"/>
      <c r="VDS137" s="18"/>
      <c r="VDT137" s="18"/>
      <c r="VDU137" s="18"/>
      <c r="VDV137" s="18"/>
      <c r="VDW137" s="18"/>
      <c r="VDX137" s="18"/>
      <c r="VDY137" s="18"/>
      <c r="VDZ137" s="18"/>
      <c r="VEA137" s="18"/>
      <c r="VEB137" s="18"/>
      <c r="VEC137" s="18"/>
      <c r="VED137" s="18"/>
      <c r="VEE137" s="18"/>
      <c r="VEF137" s="18"/>
      <c r="VEG137" s="18"/>
      <c r="VEH137" s="18"/>
      <c r="VEI137" s="18"/>
      <c r="VEJ137" s="18"/>
      <c r="VEK137" s="18"/>
      <c r="VEL137" s="18"/>
      <c r="VEM137" s="18"/>
      <c r="VEN137" s="18"/>
      <c r="VEO137" s="18"/>
      <c r="VEP137" s="18"/>
      <c r="VEQ137" s="18"/>
      <c r="VER137" s="18"/>
      <c r="VES137" s="18"/>
      <c r="VET137" s="18"/>
      <c r="VEU137" s="18"/>
      <c r="VEV137" s="18"/>
      <c r="VEW137" s="18"/>
      <c r="VEX137" s="18"/>
      <c r="VEY137" s="18"/>
      <c r="VEZ137" s="18"/>
      <c r="VFA137" s="18"/>
      <c r="VFB137" s="18"/>
      <c r="VFC137" s="18"/>
      <c r="VFD137" s="18"/>
      <c r="VFE137" s="18"/>
      <c r="VFF137" s="18"/>
      <c r="VFG137" s="18"/>
      <c r="VFH137" s="18"/>
      <c r="VFI137" s="18"/>
      <c r="VFJ137" s="18"/>
      <c r="VFK137" s="18"/>
      <c r="VFL137" s="18"/>
      <c r="VFM137" s="18"/>
      <c r="VFN137" s="18"/>
      <c r="VFO137" s="18"/>
      <c r="VFP137" s="18"/>
      <c r="VFQ137" s="18"/>
      <c r="VFR137" s="18"/>
      <c r="VFS137" s="18"/>
      <c r="VFT137" s="18"/>
      <c r="VFU137" s="18"/>
      <c r="VFV137" s="18"/>
      <c r="VFW137" s="18"/>
      <c r="VFX137" s="18"/>
      <c r="VFY137" s="18"/>
      <c r="VFZ137" s="18"/>
      <c r="VGA137" s="18"/>
      <c r="VGB137" s="18"/>
      <c r="VGC137" s="18"/>
      <c r="VGD137" s="18"/>
      <c r="VGE137" s="18"/>
      <c r="VGF137" s="18"/>
      <c r="VGG137" s="18"/>
      <c r="VGH137" s="18"/>
      <c r="VGI137" s="18"/>
      <c r="VGJ137" s="18"/>
      <c r="VGK137" s="18"/>
      <c r="VGL137" s="18"/>
      <c r="VGM137" s="18"/>
      <c r="VGN137" s="18"/>
      <c r="VGO137" s="18"/>
      <c r="VGP137" s="18"/>
      <c r="VGQ137" s="18"/>
      <c r="VGR137" s="18"/>
      <c r="VGS137" s="18"/>
      <c r="VGT137" s="18"/>
      <c r="VGU137" s="18"/>
      <c r="VGV137" s="18"/>
      <c r="VGW137" s="18"/>
      <c r="VGX137" s="18"/>
      <c r="VGY137" s="18"/>
      <c r="VGZ137" s="18"/>
      <c r="VHA137" s="18"/>
      <c r="VHB137" s="18"/>
      <c r="VHC137" s="18"/>
      <c r="VHD137" s="18"/>
      <c r="VHE137" s="18"/>
      <c r="VHF137" s="18"/>
      <c r="VHG137" s="18"/>
      <c r="VHH137" s="18"/>
      <c r="VHI137" s="18"/>
      <c r="VHJ137" s="18"/>
      <c r="VHK137" s="18"/>
      <c r="VHL137" s="18"/>
      <c r="VHM137" s="18"/>
      <c r="VHN137" s="18"/>
      <c r="VHO137" s="18"/>
      <c r="VHP137" s="18"/>
      <c r="VHQ137" s="18"/>
      <c r="VHR137" s="18"/>
      <c r="VHS137" s="18"/>
      <c r="VHT137" s="18"/>
      <c r="VHU137" s="18"/>
      <c r="VHV137" s="18"/>
      <c r="VHW137" s="18"/>
      <c r="VHX137" s="18"/>
      <c r="VHY137" s="18"/>
      <c r="VHZ137" s="18"/>
      <c r="VIA137" s="18"/>
      <c r="VIB137" s="18"/>
      <c r="VIC137" s="18"/>
      <c r="VID137" s="18"/>
      <c r="VIE137" s="18"/>
      <c r="VIF137" s="18"/>
      <c r="VIG137" s="18"/>
      <c r="VIH137" s="18"/>
      <c r="VII137" s="18"/>
      <c r="VIJ137" s="18"/>
      <c r="VIK137" s="18"/>
      <c r="VIL137" s="18"/>
      <c r="VIM137" s="18"/>
      <c r="VIN137" s="18"/>
      <c r="VIO137" s="18"/>
      <c r="VIP137" s="18"/>
      <c r="VIQ137" s="18"/>
      <c r="VIR137" s="18"/>
      <c r="VIS137" s="18"/>
      <c r="VIT137" s="18"/>
      <c r="VIU137" s="18"/>
      <c r="VIV137" s="18"/>
      <c r="VIW137" s="18"/>
      <c r="VIX137" s="18"/>
      <c r="VIY137" s="18"/>
      <c r="VIZ137" s="18"/>
      <c r="VJA137" s="18"/>
      <c r="VJB137" s="18"/>
      <c r="VJC137" s="18"/>
      <c r="VJD137" s="18"/>
      <c r="VJE137" s="18"/>
      <c r="VJF137" s="18"/>
      <c r="VJG137" s="18"/>
      <c r="VJH137" s="18"/>
      <c r="VJI137" s="18"/>
      <c r="VJJ137" s="18"/>
      <c r="VJK137" s="18"/>
      <c r="VJL137" s="18"/>
      <c r="VJM137" s="18"/>
      <c r="VJN137" s="18"/>
      <c r="VJO137" s="18"/>
      <c r="VJP137" s="18"/>
      <c r="VJQ137" s="18"/>
      <c r="VJR137" s="18"/>
      <c r="VJS137" s="18"/>
      <c r="VJT137" s="18"/>
      <c r="VJU137" s="18"/>
      <c r="VJV137" s="18"/>
      <c r="VJW137" s="18"/>
      <c r="VJX137" s="18"/>
      <c r="VJY137" s="18"/>
      <c r="VJZ137" s="18"/>
      <c r="VKA137" s="18"/>
      <c r="VKB137" s="18"/>
      <c r="VKC137" s="18"/>
      <c r="VKD137" s="18"/>
      <c r="VKE137" s="18"/>
      <c r="VKF137" s="18"/>
      <c r="VKG137" s="18"/>
      <c r="VKH137" s="18"/>
      <c r="VKI137" s="18"/>
      <c r="VKJ137" s="18"/>
      <c r="VKK137" s="18"/>
      <c r="VKL137" s="18"/>
      <c r="VKM137" s="18"/>
      <c r="VKN137" s="18"/>
      <c r="VKO137" s="18"/>
      <c r="VKP137" s="18"/>
      <c r="VKQ137" s="18"/>
      <c r="VKR137" s="18"/>
      <c r="VKS137" s="18"/>
      <c r="VKT137" s="18"/>
      <c r="VKU137" s="18"/>
      <c r="VKV137" s="18"/>
      <c r="VKW137" s="18"/>
      <c r="VKX137" s="18"/>
      <c r="VKY137" s="18"/>
      <c r="VKZ137" s="18"/>
      <c r="VLA137" s="18"/>
      <c r="VLB137" s="18"/>
      <c r="VLC137" s="18"/>
      <c r="VLD137" s="18"/>
      <c r="VLE137" s="18"/>
      <c r="VLF137" s="18"/>
      <c r="VLG137" s="18"/>
      <c r="VLH137" s="18"/>
      <c r="VLI137" s="18"/>
      <c r="VLJ137" s="18"/>
      <c r="VLK137" s="18"/>
      <c r="VLL137" s="18"/>
      <c r="VLM137" s="18"/>
      <c r="VLN137" s="18"/>
      <c r="VLO137" s="18"/>
      <c r="VLP137" s="18"/>
      <c r="VLQ137" s="18"/>
      <c r="VLR137" s="18"/>
      <c r="VLS137" s="18"/>
      <c r="VLT137" s="18"/>
      <c r="VLU137" s="18"/>
      <c r="VLV137" s="18"/>
      <c r="VLW137" s="18"/>
      <c r="VLX137" s="18"/>
      <c r="VLY137" s="18"/>
      <c r="VLZ137" s="18"/>
      <c r="VMA137" s="18"/>
      <c r="VMB137" s="18"/>
      <c r="VMC137" s="18"/>
      <c r="VMD137" s="18"/>
      <c r="VME137" s="18"/>
      <c r="VMF137" s="18"/>
      <c r="VMG137" s="18"/>
      <c r="VMH137" s="18"/>
      <c r="VMI137" s="18"/>
      <c r="VMJ137" s="18"/>
      <c r="VMK137" s="18"/>
      <c r="VML137" s="18"/>
      <c r="VMM137" s="18"/>
      <c r="VMN137" s="18"/>
      <c r="VMO137" s="18"/>
      <c r="VMP137" s="18"/>
      <c r="VMQ137" s="18"/>
      <c r="VMR137" s="18"/>
      <c r="VMS137" s="18"/>
      <c r="VMT137" s="18"/>
      <c r="VMU137" s="18"/>
      <c r="VMV137" s="18"/>
      <c r="VMW137" s="18"/>
      <c r="VMX137" s="18"/>
      <c r="VMY137" s="18"/>
      <c r="VMZ137" s="18"/>
      <c r="VNA137" s="18"/>
      <c r="VNB137" s="18"/>
      <c r="VNC137" s="18"/>
      <c r="VND137" s="18"/>
      <c r="VNE137" s="18"/>
      <c r="VNF137" s="18"/>
      <c r="VNG137" s="18"/>
      <c r="VNH137" s="18"/>
      <c r="VNI137" s="18"/>
      <c r="VNJ137" s="18"/>
      <c r="VNK137" s="18"/>
      <c r="VNL137" s="18"/>
      <c r="VNM137" s="18"/>
      <c r="VNN137" s="18"/>
      <c r="VNO137" s="18"/>
      <c r="VNP137" s="18"/>
      <c r="VNQ137" s="18"/>
      <c r="VNR137" s="18"/>
      <c r="VNS137" s="18"/>
      <c r="VNT137" s="18"/>
      <c r="VNU137" s="18"/>
      <c r="VNV137" s="18"/>
      <c r="VNW137" s="18"/>
      <c r="VNX137" s="18"/>
      <c r="VNY137" s="18"/>
      <c r="VNZ137" s="18"/>
      <c r="VOA137" s="18"/>
      <c r="VOB137" s="18"/>
      <c r="VOC137" s="18"/>
      <c r="VOD137" s="18"/>
      <c r="VOE137" s="18"/>
      <c r="VOF137" s="18"/>
      <c r="VOG137" s="18"/>
      <c r="VOH137" s="18"/>
      <c r="VOI137" s="18"/>
      <c r="VOJ137" s="18"/>
      <c r="VOK137" s="18"/>
      <c r="VOL137" s="18"/>
      <c r="VOM137" s="18"/>
      <c r="VON137" s="18"/>
      <c r="VOO137" s="18"/>
      <c r="VOP137" s="18"/>
      <c r="VOQ137" s="18"/>
      <c r="VOR137" s="18"/>
      <c r="VOS137" s="18"/>
      <c r="VOT137" s="18"/>
      <c r="VOU137" s="18"/>
      <c r="VOV137" s="18"/>
      <c r="VOW137" s="18"/>
      <c r="VOX137" s="18"/>
      <c r="VOY137" s="18"/>
      <c r="VOZ137" s="18"/>
      <c r="VPA137" s="18"/>
      <c r="VPB137" s="18"/>
      <c r="VPC137" s="18"/>
      <c r="VPD137" s="18"/>
      <c r="VPE137" s="18"/>
      <c r="VPF137" s="18"/>
      <c r="VPG137" s="18"/>
      <c r="VPH137" s="18"/>
      <c r="VPI137" s="18"/>
      <c r="VPJ137" s="18"/>
      <c r="VPK137" s="18"/>
      <c r="VPL137" s="18"/>
      <c r="VPM137" s="18"/>
      <c r="VPN137" s="18"/>
      <c r="VPO137" s="18"/>
      <c r="VPP137" s="18"/>
      <c r="VPQ137" s="18"/>
      <c r="VPR137" s="18"/>
      <c r="VPS137" s="18"/>
      <c r="VPT137" s="18"/>
      <c r="VPU137" s="18"/>
      <c r="VPV137" s="18"/>
      <c r="VPW137" s="18"/>
      <c r="VPX137" s="18"/>
      <c r="VPY137" s="18"/>
      <c r="VPZ137" s="18"/>
      <c r="VQA137" s="18"/>
      <c r="VQB137" s="18"/>
      <c r="VQC137" s="18"/>
      <c r="VQD137" s="18"/>
      <c r="VQE137" s="18"/>
      <c r="VQF137" s="18"/>
      <c r="VQG137" s="18"/>
      <c r="VQH137" s="18"/>
      <c r="VQI137" s="18"/>
      <c r="VQJ137" s="18"/>
      <c r="VQK137" s="18"/>
      <c r="VQL137" s="18"/>
      <c r="VQM137" s="18"/>
      <c r="VQN137" s="18"/>
      <c r="VQO137" s="18"/>
      <c r="VQP137" s="18"/>
      <c r="VQQ137" s="18"/>
      <c r="VQR137" s="18"/>
      <c r="VQS137" s="18"/>
      <c r="VQT137" s="18"/>
      <c r="VQU137" s="18"/>
      <c r="VQV137" s="18"/>
      <c r="VQW137" s="18"/>
      <c r="VQX137" s="18"/>
      <c r="VQY137" s="18"/>
      <c r="VQZ137" s="18"/>
      <c r="VRA137" s="18"/>
      <c r="VRB137" s="18"/>
      <c r="VRC137" s="18"/>
      <c r="VRD137" s="18"/>
      <c r="VRE137" s="18"/>
      <c r="VRF137" s="18"/>
      <c r="VRG137" s="18"/>
      <c r="VRH137" s="18"/>
      <c r="VRI137" s="18"/>
      <c r="VRJ137" s="18"/>
      <c r="VRK137" s="18"/>
      <c r="VRL137" s="18"/>
      <c r="VRM137" s="18"/>
      <c r="VRN137" s="18"/>
      <c r="VRO137" s="18"/>
      <c r="VRP137" s="18"/>
      <c r="VRQ137" s="18"/>
      <c r="VRR137" s="18"/>
      <c r="VRS137" s="18"/>
      <c r="VRT137" s="18"/>
      <c r="VRU137" s="18"/>
      <c r="VRV137" s="18"/>
      <c r="VRW137" s="18"/>
      <c r="VRX137" s="18"/>
      <c r="VRY137" s="18"/>
      <c r="VRZ137" s="18"/>
      <c r="VSA137" s="18"/>
      <c r="VSB137" s="18"/>
      <c r="VSC137" s="18"/>
      <c r="VSD137" s="18"/>
      <c r="VSE137" s="18"/>
      <c r="VSF137" s="18"/>
      <c r="VSG137" s="18"/>
      <c r="VSH137" s="18"/>
      <c r="VSI137" s="18"/>
      <c r="VSJ137" s="18"/>
      <c r="VSK137" s="18"/>
      <c r="VSL137" s="18"/>
      <c r="VSM137" s="18"/>
      <c r="VSN137" s="18"/>
      <c r="VSO137" s="18"/>
      <c r="VSP137" s="18"/>
      <c r="VSQ137" s="18"/>
      <c r="VSR137" s="18"/>
      <c r="VSS137" s="18"/>
      <c r="VST137" s="18"/>
      <c r="VSU137" s="18"/>
      <c r="VSV137" s="18"/>
      <c r="VSW137" s="18"/>
      <c r="VSX137" s="18"/>
      <c r="VSY137" s="18"/>
      <c r="VSZ137" s="18"/>
      <c r="VTA137" s="18"/>
      <c r="VTB137" s="18"/>
      <c r="VTC137" s="18"/>
      <c r="VTD137" s="18"/>
      <c r="VTE137" s="18"/>
      <c r="VTF137" s="18"/>
      <c r="VTG137" s="18"/>
      <c r="VTH137" s="18"/>
      <c r="VTI137" s="18"/>
      <c r="VTJ137" s="18"/>
      <c r="VTK137" s="18"/>
      <c r="VTL137" s="18"/>
      <c r="VTM137" s="18"/>
      <c r="VTN137" s="18"/>
      <c r="VTO137" s="18"/>
      <c r="VTP137" s="18"/>
      <c r="VTQ137" s="18"/>
      <c r="VTR137" s="18"/>
      <c r="VTS137" s="18"/>
      <c r="VTT137" s="18"/>
      <c r="VTU137" s="18"/>
      <c r="VTV137" s="18"/>
      <c r="VTW137" s="18"/>
      <c r="VTX137" s="18"/>
      <c r="VTY137" s="18"/>
      <c r="VTZ137" s="18"/>
      <c r="VUA137" s="18"/>
      <c r="VUB137" s="18"/>
      <c r="VUC137" s="18"/>
      <c r="VUD137" s="18"/>
      <c r="VUE137" s="18"/>
      <c r="VUF137" s="18"/>
      <c r="VUG137" s="18"/>
      <c r="VUH137" s="18"/>
      <c r="VUI137" s="18"/>
      <c r="VUJ137" s="18"/>
      <c r="VUK137" s="18"/>
      <c r="VUL137" s="18"/>
      <c r="VUM137" s="18"/>
      <c r="VUN137" s="18"/>
      <c r="VUO137" s="18"/>
      <c r="VUP137" s="18"/>
      <c r="VUQ137" s="18"/>
      <c r="VUR137" s="18"/>
      <c r="VUS137" s="18"/>
      <c r="VUT137" s="18"/>
      <c r="VUU137" s="18"/>
      <c r="VUV137" s="18"/>
      <c r="VUW137" s="18"/>
      <c r="VUX137" s="18"/>
      <c r="VUY137" s="18"/>
      <c r="VUZ137" s="18"/>
      <c r="VVA137" s="18"/>
      <c r="VVB137" s="18"/>
      <c r="VVC137" s="18"/>
      <c r="VVD137" s="18"/>
      <c r="VVE137" s="18"/>
      <c r="VVF137" s="18"/>
      <c r="VVG137" s="18"/>
      <c r="VVH137" s="18"/>
      <c r="VVI137" s="18"/>
      <c r="VVJ137" s="18"/>
      <c r="VVK137" s="18"/>
      <c r="VVL137" s="18"/>
      <c r="VVM137" s="18"/>
      <c r="VVN137" s="18"/>
      <c r="VVO137" s="18"/>
      <c r="VVP137" s="18"/>
      <c r="VVQ137" s="18"/>
      <c r="VVR137" s="18"/>
      <c r="VVS137" s="18"/>
      <c r="VVT137" s="18"/>
      <c r="VVU137" s="18"/>
      <c r="VVV137" s="18"/>
      <c r="VVW137" s="18"/>
      <c r="VVX137" s="18"/>
      <c r="VVY137" s="18"/>
      <c r="VVZ137" s="18"/>
      <c r="VWA137" s="18"/>
      <c r="VWB137" s="18"/>
      <c r="VWC137" s="18"/>
      <c r="VWD137" s="18"/>
      <c r="VWE137" s="18"/>
      <c r="VWF137" s="18"/>
      <c r="VWG137" s="18"/>
      <c r="VWH137" s="18"/>
      <c r="VWI137" s="18"/>
      <c r="VWJ137" s="18"/>
      <c r="VWK137" s="18"/>
      <c r="VWL137" s="18"/>
      <c r="VWM137" s="18"/>
      <c r="VWN137" s="18"/>
      <c r="VWO137" s="18"/>
      <c r="VWP137" s="18"/>
      <c r="VWQ137" s="18"/>
      <c r="VWR137" s="18"/>
      <c r="VWS137" s="18"/>
      <c r="VWT137" s="18"/>
      <c r="VWU137" s="18"/>
      <c r="VWV137" s="18"/>
      <c r="VWW137" s="18"/>
      <c r="VWX137" s="18"/>
      <c r="VWY137" s="18"/>
      <c r="VWZ137" s="18"/>
      <c r="VXA137" s="18"/>
      <c r="VXB137" s="18"/>
      <c r="VXC137" s="18"/>
      <c r="VXD137" s="18"/>
      <c r="VXE137" s="18"/>
      <c r="VXF137" s="18"/>
      <c r="VXG137" s="18"/>
      <c r="VXH137" s="18"/>
      <c r="VXI137" s="18"/>
      <c r="VXJ137" s="18"/>
      <c r="VXK137" s="18"/>
      <c r="VXL137" s="18"/>
      <c r="VXM137" s="18"/>
      <c r="VXN137" s="18"/>
      <c r="VXO137" s="18"/>
      <c r="VXP137" s="18"/>
      <c r="VXQ137" s="18"/>
      <c r="VXR137" s="18"/>
      <c r="VXS137" s="18"/>
      <c r="VXT137" s="18"/>
      <c r="VXU137" s="18"/>
      <c r="VXV137" s="18"/>
      <c r="VXW137" s="18"/>
      <c r="VXX137" s="18"/>
      <c r="VXY137" s="18"/>
      <c r="VXZ137" s="18"/>
      <c r="VYA137" s="18"/>
      <c r="VYB137" s="18"/>
      <c r="VYC137" s="18"/>
      <c r="VYD137" s="18"/>
      <c r="VYE137" s="18"/>
      <c r="VYF137" s="18"/>
      <c r="VYG137" s="18"/>
      <c r="VYH137" s="18"/>
      <c r="VYI137" s="18"/>
      <c r="VYJ137" s="18"/>
      <c r="VYK137" s="18"/>
      <c r="VYL137" s="18"/>
      <c r="VYM137" s="18"/>
      <c r="VYN137" s="18"/>
      <c r="VYO137" s="18"/>
      <c r="VYP137" s="18"/>
      <c r="VYQ137" s="18"/>
      <c r="VYR137" s="18"/>
      <c r="VYS137" s="18"/>
      <c r="VYT137" s="18"/>
      <c r="VYU137" s="18"/>
      <c r="VYV137" s="18"/>
      <c r="VYW137" s="18"/>
      <c r="VYX137" s="18"/>
      <c r="VYY137" s="18"/>
      <c r="VYZ137" s="18"/>
      <c r="VZA137" s="18"/>
      <c r="VZB137" s="18"/>
      <c r="VZC137" s="18"/>
      <c r="VZD137" s="18"/>
      <c r="VZE137" s="18"/>
      <c r="VZF137" s="18"/>
      <c r="VZG137" s="18"/>
      <c r="VZH137" s="18"/>
      <c r="VZI137" s="18"/>
      <c r="VZJ137" s="18"/>
      <c r="VZK137" s="18"/>
      <c r="VZL137" s="18"/>
      <c r="VZM137" s="18"/>
      <c r="VZN137" s="18"/>
      <c r="VZO137" s="18"/>
      <c r="VZP137" s="18"/>
      <c r="VZQ137" s="18"/>
      <c r="VZR137" s="18"/>
      <c r="VZS137" s="18"/>
      <c r="VZT137" s="18"/>
      <c r="VZU137" s="18"/>
      <c r="VZV137" s="18"/>
      <c r="VZW137" s="18"/>
      <c r="VZX137" s="18"/>
      <c r="VZY137" s="18"/>
      <c r="VZZ137" s="18"/>
      <c r="WAA137" s="18"/>
      <c r="WAB137" s="18"/>
      <c r="WAC137" s="18"/>
      <c r="WAD137" s="18"/>
      <c r="WAE137" s="18"/>
      <c r="WAF137" s="18"/>
      <c r="WAG137" s="18"/>
      <c r="WAH137" s="18"/>
      <c r="WAI137" s="18"/>
      <c r="WAJ137" s="18"/>
      <c r="WAK137" s="18"/>
      <c r="WAL137" s="18"/>
      <c r="WAM137" s="18"/>
      <c r="WAN137" s="18"/>
      <c r="WAO137" s="18"/>
      <c r="WAP137" s="18"/>
      <c r="WAQ137" s="18"/>
      <c r="WAR137" s="18"/>
      <c r="WAS137" s="18"/>
      <c r="WAT137" s="18"/>
      <c r="WAU137" s="18"/>
      <c r="WAV137" s="18"/>
      <c r="WAW137" s="18"/>
      <c r="WAX137" s="18"/>
      <c r="WAY137" s="18"/>
      <c r="WAZ137" s="18"/>
      <c r="WBA137" s="18"/>
      <c r="WBB137" s="18"/>
      <c r="WBC137" s="18"/>
      <c r="WBD137" s="18"/>
      <c r="WBE137" s="18"/>
      <c r="WBF137" s="18"/>
      <c r="WBG137" s="18"/>
      <c r="WBH137" s="18"/>
      <c r="WBI137" s="18"/>
      <c r="WBJ137" s="18"/>
      <c r="WBK137" s="18"/>
      <c r="WBL137" s="18"/>
      <c r="WBM137" s="18"/>
      <c r="WBN137" s="18"/>
      <c r="WBO137" s="18"/>
      <c r="WBP137" s="18"/>
      <c r="WBQ137" s="18"/>
      <c r="WBR137" s="18"/>
      <c r="WBS137" s="18"/>
      <c r="WBT137" s="18"/>
      <c r="WBU137" s="18"/>
      <c r="WBV137" s="18"/>
      <c r="WBW137" s="18"/>
      <c r="WBX137" s="18"/>
      <c r="WBY137" s="18"/>
      <c r="WBZ137" s="18"/>
      <c r="WCA137" s="18"/>
      <c r="WCB137" s="18"/>
      <c r="WCC137" s="18"/>
      <c r="WCD137" s="18"/>
      <c r="WCE137" s="18"/>
      <c r="WCF137" s="18"/>
      <c r="WCG137" s="18"/>
      <c r="WCH137" s="18"/>
      <c r="WCI137" s="18"/>
      <c r="WCJ137" s="18"/>
      <c r="WCK137" s="18"/>
      <c r="WCL137" s="18"/>
      <c r="WCM137" s="18"/>
      <c r="WCN137" s="18"/>
      <c r="WCO137" s="18"/>
      <c r="WCP137" s="18"/>
      <c r="WCQ137" s="18"/>
      <c r="WCR137" s="18"/>
      <c r="WCS137" s="18"/>
      <c r="WCT137" s="18"/>
      <c r="WCU137" s="18"/>
      <c r="WCV137" s="18"/>
      <c r="WCW137" s="18"/>
      <c r="WCX137" s="18"/>
      <c r="WCY137" s="18"/>
      <c r="WCZ137" s="18"/>
      <c r="WDA137" s="18"/>
      <c r="WDB137" s="18"/>
      <c r="WDC137" s="18"/>
      <c r="WDD137" s="18"/>
      <c r="WDE137" s="18"/>
      <c r="WDF137" s="18"/>
      <c r="WDG137" s="18"/>
      <c r="WDH137" s="18"/>
      <c r="WDI137" s="18"/>
      <c r="WDJ137" s="18"/>
      <c r="WDK137" s="18"/>
      <c r="WDL137" s="18"/>
      <c r="WDM137" s="18"/>
      <c r="WDN137" s="18"/>
      <c r="WDO137" s="18"/>
      <c r="WDP137" s="18"/>
      <c r="WDQ137" s="18"/>
      <c r="WDR137" s="18"/>
      <c r="WDS137" s="18"/>
      <c r="WDT137" s="18"/>
      <c r="WDU137" s="18"/>
      <c r="WDV137" s="18"/>
      <c r="WDW137" s="18"/>
      <c r="WDX137" s="18"/>
      <c r="WDY137" s="18"/>
      <c r="WDZ137" s="18"/>
      <c r="WEA137" s="18"/>
      <c r="WEB137" s="18"/>
      <c r="WEC137" s="18"/>
      <c r="WED137" s="18"/>
      <c r="WEE137" s="18"/>
      <c r="WEF137" s="18"/>
      <c r="WEG137" s="18"/>
      <c r="WEH137" s="18"/>
      <c r="WEI137" s="18"/>
      <c r="WEJ137" s="18"/>
      <c r="WEK137" s="18"/>
      <c r="WEL137" s="18"/>
      <c r="WEM137" s="18"/>
      <c r="WEN137" s="18"/>
      <c r="WEO137" s="18"/>
      <c r="WEP137" s="18"/>
      <c r="WEQ137" s="18"/>
      <c r="WER137" s="18"/>
      <c r="WES137" s="18"/>
      <c r="WET137" s="18"/>
      <c r="WEU137" s="18"/>
      <c r="WEV137" s="18"/>
      <c r="WEW137" s="18"/>
      <c r="WEX137" s="18"/>
      <c r="WEY137" s="18"/>
      <c r="WEZ137" s="18"/>
      <c r="WFA137" s="18"/>
      <c r="WFB137" s="18"/>
      <c r="WFC137" s="18"/>
      <c r="WFD137" s="18"/>
      <c r="WFE137" s="18"/>
      <c r="WFF137" s="18"/>
      <c r="WFG137" s="18"/>
      <c r="WFH137" s="18"/>
      <c r="WFI137" s="18"/>
      <c r="WFJ137" s="18"/>
      <c r="WFK137" s="18"/>
      <c r="WFL137" s="18"/>
      <c r="WFM137" s="18"/>
      <c r="WFN137" s="18"/>
      <c r="WFO137" s="18"/>
      <c r="WFP137" s="18"/>
      <c r="WFQ137" s="18"/>
      <c r="WFR137" s="18"/>
      <c r="WFS137" s="18"/>
      <c r="WFT137" s="18"/>
      <c r="WFU137" s="18"/>
      <c r="WFV137" s="18"/>
      <c r="WFW137" s="18"/>
      <c r="WFX137" s="18"/>
      <c r="WFY137" s="18"/>
      <c r="WFZ137" s="18"/>
      <c r="WGA137" s="18"/>
      <c r="WGB137" s="18"/>
      <c r="WGC137" s="18"/>
      <c r="WGD137" s="18"/>
      <c r="WGE137" s="18"/>
      <c r="WGF137" s="18"/>
      <c r="WGG137" s="18"/>
      <c r="WGH137" s="18"/>
      <c r="WGI137" s="18"/>
      <c r="WGJ137" s="18"/>
      <c r="WGK137" s="18"/>
      <c r="WGL137" s="18"/>
      <c r="WGM137" s="18"/>
      <c r="WGN137" s="18"/>
      <c r="WGO137" s="18"/>
      <c r="WGP137" s="18"/>
      <c r="WGQ137" s="18"/>
      <c r="WGR137" s="18"/>
      <c r="WGS137" s="18"/>
      <c r="WGT137" s="18"/>
      <c r="WGU137" s="18"/>
      <c r="WGV137" s="18"/>
      <c r="WGW137" s="18"/>
      <c r="WGX137" s="18"/>
      <c r="WGY137" s="18"/>
      <c r="WGZ137" s="18"/>
      <c r="WHA137" s="18"/>
      <c r="WHB137" s="18"/>
      <c r="WHC137" s="18"/>
      <c r="WHD137" s="18"/>
      <c r="WHE137" s="18"/>
      <c r="WHF137" s="18"/>
      <c r="WHG137" s="18"/>
      <c r="WHH137" s="18"/>
      <c r="WHI137" s="18"/>
      <c r="WHJ137" s="18"/>
      <c r="WHK137" s="18"/>
      <c r="WHL137" s="18"/>
      <c r="WHM137" s="18"/>
      <c r="WHN137" s="18"/>
      <c r="WHO137" s="18"/>
      <c r="WHP137" s="18"/>
      <c r="WHQ137" s="18"/>
      <c r="WHR137" s="18"/>
      <c r="WHS137" s="18"/>
      <c r="WHT137" s="18"/>
      <c r="WHU137" s="18"/>
      <c r="WHV137" s="18"/>
      <c r="WHW137" s="18"/>
      <c r="WHX137" s="18"/>
      <c r="WHY137" s="18"/>
      <c r="WHZ137" s="18"/>
      <c r="WIA137" s="18"/>
      <c r="WIB137" s="18"/>
      <c r="WIC137" s="18"/>
      <c r="WID137" s="18"/>
      <c r="WIE137" s="18"/>
      <c r="WIF137" s="18"/>
      <c r="WIG137" s="18"/>
      <c r="WIH137" s="18"/>
      <c r="WII137" s="18"/>
      <c r="WIJ137" s="18"/>
      <c r="WIK137" s="18"/>
      <c r="WIL137" s="18"/>
      <c r="WIM137" s="18"/>
      <c r="WIN137" s="18"/>
      <c r="WIO137" s="18"/>
      <c r="WIP137" s="18"/>
      <c r="WIQ137" s="18"/>
      <c r="WIR137" s="18"/>
      <c r="WIS137" s="18"/>
      <c r="WIT137" s="18"/>
      <c r="WIU137" s="18"/>
      <c r="WIV137" s="18"/>
      <c r="WIW137" s="18"/>
      <c r="WIX137" s="18"/>
      <c r="WIY137" s="18"/>
      <c r="WIZ137" s="18"/>
      <c r="WJA137" s="18"/>
      <c r="WJB137" s="18"/>
      <c r="WJC137" s="18"/>
      <c r="WJD137" s="18"/>
      <c r="WJE137" s="18"/>
      <c r="WJF137" s="18"/>
      <c r="WJG137" s="18"/>
      <c r="WJH137" s="18"/>
      <c r="WJI137" s="18"/>
      <c r="WJJ137" s="18"/>
      <c r="WJK137" s="18"/>
      <c r="WJL137" s="18"/>
      <c r="WJM137" s="18"/>
      <c r="WJN137" s="18"/>
      <c r="WJO137" s="18"/>
      <c r="WJP137" s="18"/>
      <c r="WJQ137" s="18"/>
      <c r="WJR137" s="18"/>
      <c r="WJS137" s="18"/>
      <c r="WJT137" s="18"/>
      <c r="WJU137" s="18"/>
      <c r="WJV137" s="18"/>
      <c r="WJW137" s="18"/>
      <c r="WJX137" s="18"/>
      <c r="WJY137" s="18"/>
      <c r="WJZ137" s="18"/>
      <c r="WKA137" s="18"/>
      <c r="WKB137" s="18"/>
      <c r="WKC137" s="18"/>
      <c r="WKD137" s="18"/>
      <c r="WKE137" s="18"/>
      <c r="WKF137" s="18"/>
      <c r="WKG137" s="18"/>
      <c r="WKH137" s="18"/>
      <c r="WKI137" s="18"/>
      <c r="WKJ137" s="18"/>
      <c r="WKK137" s="18"/>
      <c r="WKL137" s="18"/>
      <c r="WKM137" s="18"/>
      <c r="WKN137" s="18"/>
      <c r="WKO137" s="18"/>
      <c r="WKP137" s="18"/>
      <c r="WKQ137" s="18"/>
      <c r="WKR137" s="18"/>
      <c r="WKS137" s="18"/>
      <c r="WKT137" s="18"/>
      <c r="WKU137" s="18"/>
      <c r="WKV137" s="18"/>
      <c r="WKW137" s="18"/>
      <c r="WKX137" s="18"/>
      <c r="WKY137" s="18"/>
      <c r="WKZ137" s="18"/>
      <c r="WLA137" s="18"/>
      <c r="WLB137" s="18"/>
      <c r="WLC137" s="18"/>
      <c r="WLD137" s="18"/>
      <c r="WLE137" s="18"/>
      <c r="WLF137" s="18"/>
      <c r="WLG137" s="18"/>
      <c r="WLH137" s="18"/>
      <c r="WLI137" s="18"/>
      <c r="WLJ137" s="18"/>
      <c r="WLK137" s="18"/>
      <c r="WLL137" s="18"/>
      <c r="WLM137" s="18"/>
      <c r="WLN137" s="18"/>
      <c r="WLO137" s="18"/>
      <c r="WLP137" s="18"/>
      <c r="WLQ137" s="18"/>
      <c r="WLR137" s="18"/>
      <c r="WLS137" s="18"/>
      <c r="WLT137" s="18"/>
      <c r="WLU137" s="18"/>
      <c r="WLV137" s="18"/>
      <c r="WLW137" s="18"/>
      <c r="WLX137" s="18"/>
      <c r="WLY137" s="18"/>
      <c r="WLZ137" s="18"/>
      <c r="WMA137" s="18"/>
      <c r="WMB137" s="18"/>
      <c r="WMC137" s="18"/>
      <c r="WMD137" s="18"/>
      <c r="WME137" s="18"/>
      <c r="WMF137" s="18"/>
      <c r="WMG137" s="18"/>
      <c r="WMH137" s="18"/>
      <c r="WMI137" s="18"/>
      <c r="WMJ137" s="18"/>
      <c r="WMK137" s="18"/>
      <c r="WML137" s="18"/>
      <c r="WMM137" s="18"/>
      <c r="WMN137" s="18"/>
      <c r="WMO137" s="18"/>
      <c r="WMP137" s="18"/>
      <c r="WMQ137" s="18"/>
      <c r="WMR137" s="18"/>
      <c r="WMS137" s="18"/>
      <c r="WMT137" s="18"/>
      <c r="WMU137" s="18"/>
      <c r="WMV137" s="18"/>
      <c r="WMW137" s="18"/>
      <c r="WMX137" s="18"/>
      <c r="WMY137" s="18"/>
      <c r="WMZ137" s="18"/>
      <c r="WNA137" s="18"/>
      <c r="WNB137" s="18"/>
      <c r="WNC137" s="18"/>
      <c r="WND137" s="18"/>
      <c r="WNE137" s="18"/>
      <c r="WNF137" s="18"/>
      <c r="WNG137" s="18"/>
      <c r="WNH137" s="18"/>
      <c r="WNI137" s="18"/>
      <c r="WNJ137" s="18"/>
      <c r="WNK137" s="18"/>
      <c r="WNL137" s="18"/>
      <c r="WNM137" s="18"/>
      <c r="WNN137" s="18"/>
      <c r="WNO137" s="18"/>
      <c r="WNP137" s="18"/>
      <c r="WNQ137" s="18"/>
      <c r="WNR137" s="18"/>
      <c r="WNS137" s="18"/>
      <c r="WNT137" s="18"/>
      <c r="WNU137" s="18"/>
      <c r="WNV137" s="18"/>
      <c r="WNW137" s="18"/>
      <c r="WNX137" s="18"/>
      <c r="WNY137" s="18"/>
      <c r="WNZ137" s="18"/>
      <c r="WOA137" s="18"/>
      <c r="WOB137" s="18"/>
      <c r="WOC137" s="18"/>
      <c r="WOD137" s="18"/>
      <c r="WOE137" s="18"/>
      <c r="WOF137" s="18"/>
      <c r="WOG137" s="18"/>
      <c r="WOH137" s="18"/>
      <c r="WOI137" s="18"/>
      <c r="WOJ137" s="18"/>
      <c r="WOK137" s="18"/>
      <c r="WOL137" s="18"/>
      <c r="WOM137" s="18"/>
      <c r="WON137" s="18"/>
      <c r="WOO137" s="18"/>
      <c r="WOP137" s="18"/>
      <c r="WOQ137" s="18"/>
      <c r="WOR137" s="18"/>
      <c r="WOS137" s="18"/>
      <c r="WOT137" s="18"/>
      <c r="WOU137" s="18"/>
      <c r="WOV137" s="18"/>
      <c r="WOW137" s="18"/>
      <c r="WOX137" s="18"/>
      <c r="WOY137" s="18"/>
      <c r="WOZ137" s="18"/>
      <c r="WPA137" s="18"/>
      <c r="WPB137" s="18"/>
      <c r="WPC137" s="18"/>
      <c r="WPD137" s="18"/>
      <c r="WPE137" s="18"/>
      <c r="WPF137" s="18"/>
      <c r="WPG137" s="18"/>
      <c r="WPH137" s="18"/>
      <c r="WPI137" s="18"/>
      <c r="WPJ137" s="18"/>
      <c r="WPK137" s="18"/>
      <c r="WPL137" s="18"/>
      <c r="WPM137" s="18"/>
      <c r="WPN137" s="18"/>
      <c r="WPO137" s="18"/>
      <c r="WPP137" s="18"/>
      <c r="WPQ137" s="18"/>
      <c r="WPR137" s="18"/>
      <c r="WPS137" s="18"/>
      <c r="WPT137" s="18"/>
      <c r="WPU137" s="18"/>
      <c r="WPV137" s="18"/>
      <c r="WPW137" s="18"/>
      <c r="WPX137" s="18"/>
      <c r="WPY137" s="18"/>
      <c r="WPZ137" s="18"/>
      <c r="WQA137" s="18"/>
      <c r="WQB137" s="18"/>
      <c r="WQC137" s="18"/>
      <c r="WQD137" s="18"/>
      <c r="WQE137" s="18"/>
      <c r="WQF137" s="18"/>
      <c r="WQG137" s="18"/>
      <c r="WQH137" s="18"/>
      <c r="WQI137" s="18"/>
      <c r="WQJ137" s="18"/>
      <c r="WQK137" s="18"/>
      <c r="WQL137" s="18"/>
      <c r="WQM137" s="18"/>
      <c r="WQN137" s="18"/>
      <c r="WQO137" s="18"/>
      <c r="WQP137" s="18"/>
      <c r="WQQ137" s="18"/>
      <c r="WQR137" s="18"/>
      <c r="WQS137" s="18"/>
      <c r="WQT137" s="18"/>
      <c r="WQU137" s="18"/>
      <c r="WQV137" s="18"/>
      <c r="WQW137" s="18"/>
      <c r="WQX137" s="18"/>
      <c r="WQY137" s="18"/>
      <c r="WQZ137" s="18"/>
      <c r="WRA137" s="18"/>
      <c r="WRB137" s="18"/>
      <c r="WRC137" s="18"/>
      <c r="WRD137" s="18"/>
      <c r="WRE137" s="18"/>
      <c r="WRF137" s="18"/>
      <c r="WRG137" s="18"/>
      <c r="WRH137" s="18"/>
      <c r="WRI137" s="18"/>
      <c r="WRJ137" s="18"/>
      <c r="WRK137" s="18"/>
      <c r="WRL137" s="18"/>
      <c r="WRM137" s="18"/>
      <c r="WRN137" s="18"/>
      <c r="WRO137" s="18"/>
      <c r="WRP137" s="18"/>
      <c r="WRQ137" s="18"/>
      <c r="WRR137" s="18"/>
      <c r="WRS137" s="18"/>
      <c r="WRT137" s="18"/>
      <c r="WRU137" s="18"/>
      <c r="WRV137" s="18"/>
      <c r="WRW137" s="18"/>
      <c r="WRX137" s="18"/>
      <c r="WRY137" s="18"/>
      <c r="WRZ137" s="18"/>
      <c r="WSA137" s="18"/>
      <c r="WSB137" s="18"/>
      <c r="WSC137" s="18"/>
      <c r="WSD137" s="18"/>
      <c r="WSE137" s="18"/>
      <c r="WSF137" s="18"/>
      <c r="WSG137" s="18"/>
      <c r="WSH137" s="18"/>
      <c r="WSI137" s="18"/>
      <c r="WSJ137" s="18"/>
      <c r="WSK137" s="18"/>
      <c r="WSL137" s="18"/>
      <c r="WSM137" s="18"/>
      <c r="WSN137" s="18"/>
      <c r="WSO137" s="18"/>
      <c r="WSP137" s="18"/>
      <c r="WSQ137" s="18"/>
      <c r="WSR137" s="18"/>
      <c r="WSS137" s="18"/>
      <c r="WST137" s="18"/>
      <c r="WSU137" s="18"/>
      <c r="WSV137" s="18"/>
      <c r="WSW137" s="18"/>
      <c r="WSX137" s="18"/>
      <c r="WSY137" s="18"/>
      <c r="WSZ137" s="18"/>
      <c r="WTA137" s="18"/>
      <c r="WTB137" s="18"/>
      <c r="WTC137" s="18"/>
      <c r="WTD137" s="18"/>
      <c r="WTE137" s="18"/>
      <c r="WTF137" s="18"/>
      <c r="WTG137" s="18"/>
      <c r="WTH137" s="18"/>
      <c r="WTI137" s="18"/>
      <c r="WTJ137" s="18"/>
      <c r="WTK137" s="18"/>
      <c r="WTL137" s="18"/>
      <c r="WTM137" s="18"/>
      <c r="WTN137" s="18"/>
      <c r="WTO137" s="18"/>
      <c r="WTP137" s="18"/>
      <c r="WTQ137" s="18"/>
      <c r="WTR137" s="18"/>
      <c r="WTS137" s="18"/>
      <c r="WTT137" s="18"/>
      <c r="WTU137" s="18"/>
      <c r="WTV137" s="18"/>
      <c r="WTW137" s="18"/>
      <c r="WTX137" s="18"/>
      <c r="WTY137" s="18"/>
      <c r="WTZ137" s="18"/>
      <c r="WUA137" s="18"/>
      <c r="WUB137" s="18"/>
      <c r="WUC137" s="18"/>
      <c r="WUD137" s="18"/>
      <c r="WUE137" s="18"/>
      <c r="WUF137" s="18"/>
      <c r="WUG137" s="18"/>
      <c r="WUH137" s="18"/>
      <c r="WUI137" s="18"/>
      <c r="WUJ137" s="18"/>
      <c r="WUK137" s="18"/>
      <c r="WUL137" s="18"/>
      <c r="WUM137" s="18"/>
      <c r="WUN137" s="18"/>
      <c r="WUO137" s="18"/>
      <c r="WUP137" s="18"/>
      <c r="WUQ137" s="18"/>
      <c r="WUR137" s="18"/>
      <c r="WUS137" s="18"/>
      <c r="WUT137" s="18"/>
      <c r="WUU137" s="18"/>
      <c r="WUV137" s="18"/>
      <c r="WUW137" s="18"/>
      <c r="WUX137" s="18"/>
      <c r="WUY137" s="18"/>
      <c r="WUZ137" s="18"/>
      <c r="WVA137" s="18"/>
      <c r="WVB137" s="18"/>
      <c r="WVC137" s="18"/>
      <c r="WVD137" s="18"/>
      <c r="WVE137" s="18"/>
      <c r="WVF137" s="18"/>
      <c r="WVG137" s="18"/>
      <c r="WVH137" s="18"/>
      <c r="WVI137" s="18"/>
      <c r="WVJ137" s="18"/>
      <c r="WVK137" s="18"/>
      <c r="WVL137" s="18"/>
      <c r="WVM137" s="18"/>
      <c r="WVN137" s="18"/>
      <c r="WVO137" s="18"/>
      <c r="WVP137" s="18"/>
      <c r="WVQ137" s="18"/>
      <c r="WVR137" s="18"/>
      <c r="WVS137" s="18"/>
      <c r="WVT137" s="18"/>
      <c r="WVU137" s="18"/>
      <c r="WVV137" s="18"/>
      <c r="WVW137" s="18"/>
      <c r="WVX137" s="18"/>
      <c r="WVY137" s="18"/>
      <c r="WVZ137" s="18"/>
      <c r="WWA137" s="18"/>
      <c r="WWB137" s="18"/>
      <c r="WWC137" s="18"/>
      <c r="WWD137" s="18"/>
      <c r="WWE137" s="18"/>
      <c r="WWF137" s="18"/>
      <c r="WWG137" s="18"/>
      <c r="WWH137" s="18"/>
      <c r="WWI137" s="18"/>
      <c r="WWJ137" s="18"/>
      <c r="WWK137" s="18"/>
      <c r="WWL137" s="18"/>
      <c r="WWM137" s="18"/>
      <c r="WWN137" s="18"/>
      <c r="WWO137" s="18"/>
      <c r="WWP137" s="18"/>
      <c r="WWQ137" s="18"/>
      <c r="WWR137" s="18"/>
      <c r="WWS137" s="18"/>
      <c r="WWT137" s="18"/>
      <c r="WWU137" s="18"/>
      <c r="WWV137" s="18"/>
      <c r="WWW137" s="18"/>
      <c r="WWX137" s="18"/>
      <c r="WWY137" s="18"/>
      <c r="WWZ137" s="18"/>
      <c r="WXA137" s="18"/>
      <c r="WXB137" s="18"/>
      <c r="WXC137" s="18"/>
      <c r="WXD137" s="18"/>
      <c r="WXE137" s="18"/>
      <c r="WXF137" s="18"/>
      <c r="WXG137" s="18"/>
      <c r="WXH137" s="18"/>
      <c r="WXI137" s="18"/>
      <c r="WXJ137" s="18"/>
      <c r="WXK137" s="18"/>
      <c r="WXL137" s="18"/>
      <c r="WXM137" s="18"/>
      <c r="WXN137" s="18"/>
      <c r="WXO137" s="18"/>
      <c r="WXP137" s="18"/>
      <c r="WXQ137" s="18"/>
      <c r="WXR137" s="18"/>
      <c r="WXS137" s="18"/>
      <c r="WXT137" s="18"/>
      <c r="WXU137" s="18"/>
      <c r="WXV137" s="18"/>
      <c r="WXW137" s="18"/>
      <c r="WXX137" s="18"/>
      <c r="WXY137" s="18"/>
      <c r="WXZ137" s="18"/>
      <c r="WYA137" s="18"/>
      <c r="WYB137" s="18"/>
      <c r="WYC137" s="18"/>
      <c r="WYD137" s="18"/>
      <c r="WYE137" s="18"/>
      <c r="WYF137" s="18"/>
      <c r="WYG137" s="18"/>
      <c r="WYH137" s="18"/>
      <c r="WYI137" s="18"/>
      <c r="WYJ137" s="18"/>
      <c r="WYK137" s="18"/>
      <c r="WYL137" s="18"/>
      <c r="WYM137" s="18"/>
      <c r="WYN137" s="18"/>
      <c r="WYO137" s="18"/>
      <c r="WYP137" s="18"/>
      <c r="WYQ137" s="18"/>
      <c r="WYR137" s="18"/>
      <c r="WYS137" s="18"/>
      <c r="WYT137" s="18"/>
      <c r="WYU137" s="18"/>
      <c r="WYV137" s="18"/>
      <c r="WYW137" s="18"/>
      <c r="WYX137" s="18"/>
      <c r="WYY137" s="18"/>
      <c r="WYZ137" s="18"/>
      <c r="WZA137" s="18"/>
      <c r="WZB137" s="18"/>
      <c r="WZC137" s="18"/>
      <c r="WZD137" s="18"/>
      <c r="WZE137" s="18"/>
      <c r="WZF137" s="18"/>
      <c r="WZG137" s="18"/>
      <c r="WZH137" s="18"/>
      <c r="WZI137" s="18"/>
      <c r="WZJ137" s="18"/>
      <c r="WZK137" s="18"/>
      <c r="WZL137" s="18"/>
      <c r="WZM137" s="18"/>
      <c r="WZN137" s="18"/>
      <c r="WZO137" s="18"/>
      <c r="WZP137" s="18"/>
      <c r="WZQ137" s="18"/>
      <c r="WZR137" s="18"/>
      <c r="WZS137" s="18"/>
      <c r="WZT137" s="18"/>
      <c r="WZU137" s="18"/>
      <c r="WZV137" s="18"/>
      <c r="WZW137" s="18"/>
      <c r="WZX137" s="18"/>
      <c r="WZY137" s="18"/>
      <c r="WZZ137" s="18"/>
      <c r="XAA137" s="18"/>
      <c r="XAB137" s="18"/>
      <c r="XAC137" s="18"/>
      <c r="XAD137" s="18"/>
      <c r="XAE137" s="18"/>
      <c r="XAF137" s="18"/>
      <c r="XAG137" s="18"/>
      <c r="XAH137" s="18"/>
      <c r="XAI137" s="18"/>
      <c r="XAJ137" s="18"/>
      <c r="XAK137" s="18"/>
      <c r="XAL137" s="18"/>
      <c r="XAM137" s="18"/>
      <c r="XAN137" s="18"/>
      <c r="XAO137" s="18"/>
      <c r="XAP137" s="18"/>
      <c r="XAQ137" s="18"/>
      <c r="XAR137" s="18"/>
      <c r="XAS137" s="18"/>
      <c r="XAT137" s="18"/>
      <c r="XAU137" s="18"/>
      <c r="XAV137" s="18"/>
      <c r="XAW137" s="18"/>
      <c r="XAX137" s="18"/>
      <c r="XAY137" s="18"/>
      <c r="XAZ137" s="18"/>
      <c r="XBA137" s="18"/>
      <c r="XBB137" s="18"/>
      <c r="XBC137" s="18"/>
      <c r="XBD137" s="18"/>
      <c r="XBE137" s="18"/>
      <c r="XBF137" s="18"/>
      <c r="XBG137" s="18"/>
      <c r="XBH137" s="18"/>
      <c r="XBI137" s="18"/>
      <c r="XBJ137" s="18"/>
      <c r="XBK137" s="18"/>
      <c r="XBL137" s="18"/>
      <c r="XBM137" s="18"/>
      <c r="XBN137" s="18"/>
      <c r="XBO137" s="18"/>
      <c r="XBP137" s="18"/>
      <c r="XBQ137" s="18"/>
      <c r="XBR137" s="18"/>
      <c r="XBS137" s="18"/>
      <c r="XBT137" s="18"/>
      <c r="XBU137" s="18"/>
      <c r="XBV137" s="18"/>
      <c r="XBW137" s="18"/>
      <c r="XBX137" s="18"/>
      <c r="XBY137" s="18"/>
      <c r="XBZ137" s="18"/>
      <c r="XCA137" s="18"/>
      <c r="XCB137" s="18"/>
      <c r="XCC137" s="18"/>
      <c r="XCD137" s="18"/>
      <c r="XCE137" s="18"/>
      <c r="XCF137" s="18"/>
      <c r="XCG137" s="18"/>
      <c r="XCH137" s="18"/>
      <c r="XCI137" s="18"/>
      <c r="XCJ137" s="18"/>
      <c r="XCK137" s="18"/>
      <c r="XCL137" s="18"/>
      <c r="XCM137" s="18"/>
      <c r="XCN137" s="18"/>
      <c r="XCO137" s="18"/>
      <c r="XCP137" s="18"/>
      <c r="XCQ137" s="18"/>
      <c r="XCR137" s="18"/>
      <c r="XCS137" s="18"/>
      <c r="XCT137" s="18"/>
      <c r="XCU137" s="18"/>
      <c r="XCV137" s="18"/>
      <c r="XCW137" s="18"/>
      <c r="XCX137" s="18"/>
      <c r="XCY137" s="18"/>
      <c r="XCZ137" s="18"/>
      <c r="XDA137" s="18"/>
      <c r="XDB137" s="18"/>
      <c r="XDC137" s="18"/>
      <c r="XDD137" s="18"/>
      <c r="XDE137" s="18"/>
      <c r="XDF137" s="18"/>
      <c r="XDG137" s="18"/>
      <c r="XDH137" s="18"/>
      <c r="XDI137" s="18"/>
      <c r="XDJ137" s="18"/>
      <c r="XDK137" s="18"/>
      <c r="XDL137" s="18"/>
      <c r="XDM137" s="18"/>
      <c r="XDN137" s="18"/>
      <c r="XDO137" s="18"/>
      <c r="XDP137" s="18"/>
      <c r="XDQ137" s="18"/>
      <c r="XDR137" s="18"/>
      <c r="XDS137" s="18"/>
      <c r="XDT137" s="18"/>
      <c r="XDU137" s="18"/>
      <c r="XDV137" s="18"/>
      <c r="XDW137" s="18"/>
      <c r="XDX137" s="18"/>
      <c r="XDY137" s="18"/>
      <c r="XDZ137" s="18"/>
      <c r="XEA137" s="18"/>
      <c r="XEB137" s="18"/>
      <c r="XEC137" s="18"/>
      <c r="XED137" s="18"/>
      <c r="XEE137" s="18"/>
      <c r="XEF137" s="18"/>
      <c r="XEG137" s="18"/>
      <c r="XEH137" s="18"/>
      <c r="XEI137" s="18"/>
      <c r="XEJ137" s="18"/>
      <c r="XEK137" s="18"/>
      <c r="XEL137" s="18"/>
      <c r="XEM137" s="18"/>
      <c r="XEN137" s="18"/>
      <c r="XEO137" s="18"/>
      <c r="XEP137" s="18"/>
      <c r="XEQ137" s="18"/>
      <c r="XER137" s="18"/>
      <c r="XES137" s="18"/>
      <c r="XET137" s="18"/>
      <c r="XEU137" s="18"/>
      <c r="XEV137" s="18"/>
      <c r="XEW137" s="18"/>
      <c r="XEX137" s="18"/>
      <c r="XEY137" s="18"/>
      <c r="XEZ137" s="18"/>
      <c r="XFA137" s="18"/>
      <c r="XFB137" s="18"/>
      <c r="XFC137" s="18"/>
    </row>
    <row r="138" spans="2:16383" s="56" customFormat="1" ht="21.75" customHeight="1" x14ac:dyDescent="0.3">
      <c r="B138" s="313"/>
      <c r="E138" s="65"/>
      <c r="S138" s="313"/>
      <c r="T138" s="313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149"/>
      <c r="BG138" s="149"/>
      <c r="BH138" s="149"/>
      <c r="BI138" s="149"/>
      <c r="BJ138" s="149"/>
      <c r="BK138" s="149"/>
      <c r="BL138" s="149"/>
      <c r="BM138" s="149"/>
      <c r="BN138" s="149"/>
      <c r="BO138" s="149"/>
      <c r="BP138" s="149"/>
      <c r="BQ138" s="149"/>
      <c r="BR138" s="149"/>
    </row>
    <row r="139" spans="2:16383" s="56" customFormat="1" ht="21.75" customHeight="1" x14ac:dyDescent="0.3">
      <c r="B139" s="313"/>
      <c r="E139" s="65"/>
      <c r="S139" s="313"/>
      <c r="T139" s="313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149"/>
      <c r="BG139" s="149"/>
      <c r="BH139" s="149"/>
      <c r="BI139" s="149"/>
      <c r="BJ139" s="149"/>
      <c r="BK139" s="149"/>
      <c r="BL139" s="149"/>
      <c r="BM139" s="149"/>
      <c r="BN139" s="149"/>
      <c r="BO139" s="149"/>
      <c r="BP139" s="149"/>
      <c r="BQ139" s="149"/>
      <c r="BR139" s="149"/>
    </row>
    <row r="140" spans="2:16383" s="56" customFormat="1" ht="21.75" customHeight="1" x14ac:dyDescent="0.3">
      <c r="B140" s="313"/>
      <c r="E140" s="65"/>
      <c r="S140" s="313"/>
      <c r="T140" s="313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149"/>
      <c r="BG140" s="149"/>
      <c r="BH140" s="149"/>
      <c r="BI140" s="149"/>
      <c r="BJ140" s="149"/>
      <c r="BK140" s="149"/>
      <c r="BL140" s="149"/>
      <c r="BM140" s="149"/>
      <c r="BN140" s="149"/>
      <c r="BO140" s="149"/>
      <c r="BP140" s="149"/>
      <c r="BQ140" s="149"/>
      <c r="BR140" s="149"/>
    </row>
    <row r="141" spans="2:16383" s="56" customFormat="1" ht="21.75" customHeight="1" x14ac:dyDescent="0.3">
      <c r="B141" s="313"/>
      <c r="E141" s="65"/>
      <c r="S141" s="313"/>
      <c r="T141" s="313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149"/>
      <c r="BG141" s="149"/>
      <c r="BH141" s="149"/>
      <c r="BI141" s="149"/>
      <c r="BJ141" s="149"/>
      <c r="BK141" s="149"/>
      <c r="BL141" s="149"/>
      <c r="BM141" s="149"/>
      <c r="BN141" s="149"/>
      <c r="BO141" s="149"/>
      <c r="BP141" s="149"/>
      <c r="BQ141" s="149"/>
      <c r="BR141" s="149"/>
    </row>
    <row r="142" spans="2:16383" s="56" customFormat="1" ht="21.75" customHeight="1" x14ac:dyDescent="0.3">
      <c r="B142" s="313"/>
      <c r="E142" s="65"/>
      <c r="S142" s="313"/>
      <c r="T142" s="313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149"/>
      <c r="BG142" s="149"/>
      <c r="BH142" s="149"/>
      <c r="BI142" s="149"/>
      <c r="BJ142" s="149"/>
      <c r="BK142" s="149"/>
      <c r="BL142" s="149"/>
      <c r="BM142" s="149"/>
      <c r="BN142" s="149"/>
      <c r="BO142" s="149"/>
      <c r="BP142" s="149"/>
      <c r="BQ142" s="149"/>
      <c r="BR142" s="149"/>
    </row>
    <row r="143" spans="2:16383" s="56" customFormat="1" ht="21.75" customHeight="1" x14ac:dyDescent="0.3">
      <c r="B143" s="313"/>
      <c r="E143" s="65"/>
      <c r="S143" s="313"/>
      <c r="T143" s="313"/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149"/>
      <c r="BG143" s="149"/>
      <c r="BH143" s="149"/>
      <c r="BI143" s="149"/>
      <c r="BJ143" s="149"/>
      <c r="BK143" s="149"/>
      <c r="BL143" s="149"/>
      <c r="BM143" s="149"/>
      <c r="BN143" s="149"/>
      <c r="BO143" s="149"/>
      <c r="BP143" s="149"/>
      <c r="BQ143" s="149"/>
      <c r="BR143" s="149"/>
    </row>
    <row r="144" spans="2:16383" s="56" customFormat="1" ht="21.75" customHeight="1" x14ac:dyDescent="0.3">
      <c r="B144" s="313"/>
      <c r="E144" s="65"/>
      <c r="S144" s="313"/>
      <c r="T144" s="313"/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149"/>
      <c r="BG144" s="149"/>
      <c r="BH144" s="149"/>
      <c r="BI144" s="149"/>
      <c r="BJ144" s="149"/>
      <c r="BK144" s="149"/>
      <c r="BL144" s="149"/>
      <c r="BM144" s="149"/>
      <c r="BN144" s="149"/>
      <c r="BO144" s="149"/>
      <c r="BP144" s="149"/>
      <c r="BQ144" s="149"/>
      <c r="BR144" s="149"/>
    </row>
    <row r="145" spans="2:70" s="56" customFormat="1" ht="21.75" customHeight="1" x14ac:dyDescent="0.3">
      <c r="B145" s="313"/>
      <c r="E145" s="65"/>
      <c r="S145" s="313"/>
      <c r="T145" s="313"/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149"/>
      <c r="BG145" s="149"/>
      <c r="BH145" s="149"/>
      <c r="BI145" s="149"/>
      <c r="BJ145" s="149"/>
      <c r="BK145" s="149"/>
      <c r="BL145" s="149"/>
      <c r="BM145" s="149"/>
      <c r="BN145" s="149"/>
      <c r="BO145" s="149"/>
      <c r="BP145" s="149"/>
      <c r="BQ145" s="149"/>
      <c r="BR145" s="149"/>
    </row>
    <row r="146" spans="2:70" s="56" customFormat="1" ht="21.75" customHeight="1" x14ac:dyDescent="0.3">
      <c r="B146" s="313"/>
      <c r="E146" s="65"/>
      <c r="S146" s="313"/>
      <c r="T146" s="313"/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149"/>
      <c r="BG146" s="149"/>
      <c r="BH146" s="149"/>
      <c r="BI146" s="149"/>
      <c r="BJ146" s="149"/>
      <c r="BK146" s="149"/>
      <c r="BL146" s="149"/>
      <c r="BM146" s="149"/>
      <c r="BN146" s="149"/>
      <c r="BO146" s="149"/>
      <c r="BP146" s="149"/>
      <c r="BQ146" s="149"/>
      <c r="BR146" s="149"/>
    </row>
    <row r="147" spans="2:70" s="56" customFormat="1" ht="21.75" customHeight="1" x14ac:dyDescent="0.3">
      <c r="B147" s="313"/>
      <c r="E147" s="65"/>
      <c r="S147" s="313"/>
      <c r="T147" s="313"/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149"/>
      <c r="BG147" s="149"/>
      <c r="BH147" s="149"/>
      <c r="BI147" s="149"/>
      <c r="BJ147" s="149"/>
      <c r="BK147" s="149"/>
      <c r="BL147" s="149"/>
      <c r="BM147" s="149"/>
      <c r="BN147" s="149"/>
      <c r="BO147" s="149"/>
      <c r="BP147" s="149"/>
      <c r="BQ147" s="149"/>
      <c r="BR147" s="149"/>
    </row>
    <row r="148" spans="2:70" s="56" customFormat="1" ht="21.75" customHeight="1" x14ac:dyDescent="0.3">
      <c r="B148" s="313"/>
      <c r="E148" s="65"/>
      <c r="S148" s="313"/>
      <c r="T148" s="313"/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149"/>
      <c r="BG148" s="149"/>
      <c r="BH148" s="149"/>
      <c r="BI148" s="149"/>
      <c r="BJ148" s="149"/>
      <c r="BK148" s="149"/>
      <c r="BL148" s="149"/>
      <c r="BM148" s="149"/>
      <c r="BN148" s="149"/>
      <c r="BO148" s="149"/>
      <c r="BP148" s="149"/>
      <c r="BQ148" s="149"/>
      <c r="BR148" s="149"/>
    </row>
    <row r="149" spans="2:70" s="56" customFormat="1" ht="21.75" customHeight="1" x14ac:dyDescent="0.3">
      <c r="B149" s="313"/>
      <c r="E149" s="65"/>
      <c r="S149" s="313"/>
      <c r="T149" s="313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149"/>
      <c r="BG149" s="149"/>
      <c r="BH149" s="149"/>
      <c r="BI149" s="149"/>
      <c r="BJ149" s="149"/>
      <c r="BK149" s="149"/>
      <c r="BL149" s="149"/>
      <c r="BM149" s="149"/>
      <c r="BN149" s="149"/>
      <c r="BO149" s="149"/>
      <c r="BP149" s="149"/>
      <c r="BQ149" s="149"/>
      <c r="BR149" s="149"/>
    </row>
    <row r="150" spans="2:70" s="56" customFormat="1" ht="21.75" customHeight="1" x14ac:dyDescent="0.3">
      <c r="B150" s="313"/>
      <c r="E150" s="65"/>
      <c r="S150" s="313"/>
      <c r="T150" s="313"/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149"/>
      <c r="BG150" s="149"/>
      <c r="BH150" s="149"/>
      <c r="BI150" s="149"/>
      <c r="BJ150" s="149"/>
      <c r="BK150" s="149"/>
      <c r="BL150" s="149"/>
      <c r="BM150" s="149"/>
      <c r="BN150" s="149"/>
      <c r="BO150" s="149"/>
      <c r="BP150" s="149"/>
      <c r="BQ150" s="149"/>
      <c r="BR150" s="149"/>
    </row>
    <row r="151" spans="2:70" s="56" customFormat="1" ht="13.5" customHeight="1" x14ac:dyDescent="0.3">
      <c r="B151" s="313"/>
      <c r="C151" s="82"/>
      <c r="D151" s="82"/>
      <c r="E151" s="83"/>
      <c r="F151" s="84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8"/>
      <c r="T151" s="58"/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149"/>
      <c r="BG151" s="149"/>
      <c r="BH151" s="149"/>
      <c r="BI151" s="149"/>
      <c r="BJ151" s="149"/>
      <c r="BK151" s="149"/>
      <c r="BL151" s="149"/>
      <c r="BM151" s="149"/>
      <c r="BN151" s="149"/>
      <c r="BO151" s="149"/>
      <c r="BP151" s="149"/>
      <c r="BQ151" s="149"/>
      <c r="BR151" s="149"/>
    </row>
    <row r="152" spans="2:70" s="56" customFormat="1" ht="31.5" hidden="1" customHeight="1" x14ac:dyDescent="0.3">
      <c r="B152" s="313"/>
      <c r="E152" s="65"/>
      <c r="S152" s="58"/>
      <c r="T152" s="58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149"/>
      <c r="BG152" s="149"/>
      <c r="BH152" s="149"/>
      <c r="BI152" s="149"/>
      <c r="BJ152" s="149"/>
      <c r="BK152" s="149"/>
      <c r="BL152" s="149"/>
      <c r="BM152" s="149"/>
      <c r="BN152" s="149"/>
      <c r="BO152" s="149"/>
      <c r="BP152" s="149"/>
      <c r="BQ152" s="149"/>
      <c r="BR152" s="149"/>
    </row>
  </sheetData>
  <autoFilter ref="A14:AJ130" xr:uid="{00000000-0009-0000-0000-000002000000}"/>
  <mergeCells count="6">
    <mergeCell ref="E6:T6"/>
    <mergeCell ref="C135:T135"/>
    <mergeCell ref="C136:T136"/>
    <mergeCell ref="C137:T137"/>
    <mergeCell ref="C133:T133"/>
    <mergeCell ref="C134:T13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2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DJ703"/>
  <sheetViews>
    <sheetView topLeftCell="A30" zoomScale="60" zoomScaleNormal="60" workbookViewId="0">
      <selection activeCell="A30" sqref="A1:XFD1048576"/>
    </sheetView>
  </sheetViews>
  <sheetFormatPr baseColWidth="10" defaultColWidth="76.85546875" defaultRowHeight="15" x14ac:dyDescent="0.25"/>
  <cols>
    <col min="1" max="1" width="7.28515625" style="154" customWidth="1"/>
    <col min="2" max="2" width="8.7109375" style="2" customWidth="1"/>
    <col min="3" max="3" width="86.140625" style="2" bestFit="1" customWidth="1"/>
    <col min="4" max="4" width="20.7109375" style="2" customWidth="1"/>
    <col min="5" max="5" width="32.7109375" style="12" customWidth="1"/>
    <col min="6" max="6" width="26" style="2" customWidth="1"/>
    <col min="7" max="7" width="24.28515625" style="2" hidden="1" customWidth="1"/>
    <col min="8" max="8" width="24.85546875" style="2" hidden="1" customWidth="1"/>
    <col min="9" max="9" width="23.7109375" style="2" hidden="1" customWidth="1"/>
    <col min="10" max="10" width="24.85546875" style="2" hidden="1" customWidth="1"/>
    <col min="11" max="11" width="25.42578125" style="2" bestFit="1" customWidth="1"/>
    <col min="12" max="12" width="24.85546875" style="2" customWidth="1"/>
    <col min="13" max="13" width="26" style="2" customWidth="1"/>
    <col min="14" max="18" width="22.7109375" style="2" hidden="1" customWidth="1"/>
    <col min="19" max="19" width="27.5703125" style="2" bestFit="1" customWidth="1"/>
    <col min="20" max="20" width="28.5703125" style="2" bestFit="1" customWidth="1"/>
    <col min="21" max="21" width="8.28515625" style="154" customWidth="1"/>
    <col min="22" max="22" width="19" style="154" bestFit="1" customWidth="1"/>
    <col min="23" max="23" width="20.5703125" style="154" bestFit="1" customWidth="1"/>
    <col min="24" max="24" width="19" style="154" customWidth="1"/>
    <col min="25" max="114" width="11.42578125" style="154" customWidth="1"/>
    <col min="115" max="231" width="11.42578125" style="2" customWidth="1"/>
    <col min="232" max="234" width="7.28515625" style="2" customWidth="1"/>
    <col min="235" max="235" width="0" style="2" hidden="1" customWidth="1"/>
    <col min="236" max="236" width="7.28515625" style="2" customWidth="1"/>
    <col min="237" max="237" width="66.140625" style="2" customWidth="1"/>
    <col min="238" max="238" width="0" style="2" hidden="1" customWidth="1"/>
    <col min="239" max="239" width="28" style="2" customWidth="1"/>
    <col min="240" max="240" width="32.140625" style="2" customWidth="1"/>
    <col min="241" max="241" width="39.85546875" style="2" bestFit="1" customWidth="1"/>
    <col min="242" max="242" width="0" style="2" hidden="1" customWidth="1"/>
    <col min="243" max="243" width="7.28515625" style="2" customWidth="1"/>
    <col min="244" max="244" width="0" style="2" hidden="1" customWidth="1"/>
    <col min="245" max="245" width="7.28515625" style="2" customWidth="1"/>
    <col min="246" max="246" width="59.5703125" style="2" customWidth="1"/>
    <col min="247" max="247" width="0" style="2" hidden="1" customWidth="1"/>
    <col min="248" max="248" width="23.85546875" style="2" customWidth="1"/>
    <col min="249" max="249" width="27.42578125" style="2" customWidth="1"/>
    <col min="250" max="250" width="28" style="2" customWidth="1"/>
    <col min="251" max="253" width="0" style="2" hidden="1" customWidth="1"/>
    <col min="254" max="254" width="7.28515625" style="2" customWidth="1"/>
    <col min="255" max="255" width="6.140625" style="2" bestFit="1" customWidth="1"/>
    <col min="256" max="256" width="76.85546875" style="2"/>
    <col min="257" max="257" width="7.28515625" style="2" customWidth="1"/>
    <col min="258" max="258" width="6.140625" style="2" bestFit="1" customWidth="1"/>
    <col min="259" max="259" width="78" style="2" customWidth="1"/>
    <col min="260" max="260" width="20.7109375" style="2" customWidth="1"/>
    <col min="261" max="261" width="26" style="2" customWidth="1"/>
    <col min="262" max="262" width="37" style="2" bestFit="1" customWidth="1"/>
    <col min="263" max="271" width="0" style="2" hidden="1" customWidth="1"/>
    <col min="272" max="274" width="22.7109375" style="2" bestFit="1" customWidth="1"/>
    <col min="275" max="275" width="25.28515625" style="2" bestFit="1" customWidth="1"/>
    <col min="276" max="276" width="21" style="2" bestFit="1" customWidth="1"/>
    <col min="277" max="277" width="8.28515625" style="2" customWidth="1"/>
    <col min="278" max="278" width="19" style="2" bestFit="1" customWidth="1"/>
    <col min="279" max="279" width="20.5703125" style="2" bestFit="1" customWidth="1"/>
    <col min="280" max="280" width="19" style="2" customWidth="1"/>
    <col min="281" max="487" width="11.42578125" style="2" customWidth="1"/>
    <col min="488" max="490" width="7.28515625" style="2" customWidth="1"/>
    <col min="491" max="491" width="0" style="2" hidden="1" customWidth="1"/>
    <col min="492" max="492" width="7.28515625" style="2" customWidth="1"/>
    <col min="493" max="493" width="66.140625" style="2" customWidth="1"/>
    <col min="494" max="494" width="0" style="2" hidden="1" customWidth="1"/>
    <col min="495" max="495" width="28" style="2" customWidth="1"/>
    <col min="496" max="496" width="32.140625" style="2" customWidth="1"/>
    <col min="497" max="497" width="39.85546875" style="2" bestFit="1" customWidth="1"/>
    <col min="498" max="498" width="0" style="2" hidden="1" customWidth="1"/>
    <col min="499" max="499" width="7.28515625" style="2" customWidth="1"/>
    <col min="500" max="500" width="0" style="2" hidden="1" customWidth="1"/>
    <col min="501" max="501" width="7.28515625" style="2" customWidth="1"/>
    <col min="502" max="502" width="59.5703125" style="2" customWidth="1"/>
    <col min="503" max="503" width="0" style="2" hidden="1" customWidth="1"/>
    <col min="504" max="504" width="23.85546875" style="2" customWidth="1"/>
    <col min="505" max="505" width="27.42578125" style="2" customWidth="1"/>
    <col min="506" max="506" width="28" style="2" customWidth="1"/>
    <col min="507" max="509" width="0" style="2" hidden="1" customWidth="1"/>
    <col min="510" max="510" width="7.28515625" style="2" customWidth="1"/>
    <col min="511" max="511" width="6.140625" style="2" bestFit="1" customWidth="1"/>
    <col min="512" max="512" width="76.85546875" style="2"/>
    <col min="513" max="513" width="7.28515625" style="2" customWidth="1"/>
    <col min="514" max="514" width="6.140625" style="2" bestFit="1" customWidth="1"/>
    <col min="515" max="515" width="78" style="2" customWidth="1"/>
    <col min="516" max="516" width="20.7109375" style="2" customWidth="1"/>
    <col min="517" max="517" width="26" style="2" customWidth="1"/>
    <col min="518" max="518" width="37" style="2" bestFit="1" customWidth="1"/>
    <col min="519" max="527" width="0" style="2" hidden="1" customWidth="1"/>
    <col min="528" max="530" width="22.7109375" style="2" bestFit="1" customWidth="1"/>
    <col min="531" max="531" width="25.28515625" style="2" bestFit="1" customWidth="1"/>
    <col min="532" max="532" width="21" style="2" bestFit="1" customWidth="1"/>
    <col min="533" max="533" width="8.28515625" style="2" customWidth="1"/>
    <col min="534" max="534" width="19" style="2" bestFit="1" customWidth="1"/>
    <col min="535" max="535" width="20.5703125" style="2" bestFit="1" customWidth="1"/>
    <col min="536" max="536" width="19" style="2" customWidth="1"/>
    <col min="537" max="743" width="11.42578125" style="2" customWidth="1"/>
    <col min="744" max="746" width="7.28515625" style="2" customWidth="1"/>
    <col min="747" max="747" width="0" style="2" hidden="1" customWidth="1"/>
    <col min="748" max="748" width="7.28515625" style="2" customWidth="1"/>
    <col min="749" max="749" width="66.140625" style="2" customWidth="1"/>
    <col min="750" max="750" width="0" style="2" hidden="1" customWidth="1"/>
    <col min="751" max="751" width="28" style="2" customWidth="1"/>
    <col min="752" max="752" width="32.140625" style="2" customWidth="1"/>
    <col min="753" max="753" width="39.85546875" style="2" bestFit="1" customWidth="1"/>
    <col min="754" max="754" width="0" style="2" hidden="1" customWidth="1"/>
    <col min="755" max="755" width="7.28515625" style="2" customWidth="1"/>
    <col min="756" max="756" width="0" style="2" hidden="1" customWidth="1"/>
    <col min="757" max="757" width="7.28515625" style="2" customWidth="1"/>
    <col min="758" max="758" width="59.5703125" style="2" customWidth="1"/>
    <col min="759" max="759" width="0" style="2" hidden="1" customWidth="1"/>
    <col min="760" max="760" width="23.85546875" style="2" customWidth="1"/>
    <col min="761" max="761" width="27.42578125" style="2" customWidth="1"/>
    <col min="762" max="762" width="28" style="2" customWidth="1"/>
    <col min="763" max="765" width="0" style="2" hidden="1" customWidth="1"/>
    <col min="766" max="766" width="7.28515625" style="2" customWidth="1"/>
    <col min="767" max="767" width="6.140625" style="2" bestFit="1" customWidth="1"/>
    <col min="768" max="768" width="76.85546875" style="2"/>
    <col min="769" max="769" width="7.28515625" style="2" customWidth="1"/>
    <col min="770" max="770" width="6.140625" style="2" bestFit="1" customWidth="1"/>
    <col min="771" max="771" width="78" style="2" customWidth="1"/>
    <col min="772" max="772" width="20.7109375" style="2" customWidth="1"/>
    <col min="773" max="773" width="26" style="2" customWidth="1"/>
    <col min="774" max="774" width="37" style="2" bestFit="1" customWidth="1"/>
    <col min="775" max="783" width="0" style="2" hidden="1" customWidth="1"/>
    <col min="784" max="786" width="22.7109375" style="2" bestFit="1" customWidth="1"/>
    <col min="787" max="787" width="25.28515625" style="2" bestFit="1" customWidth="1"/>
    <col min="788" max="788" width="21" style="2" bestFit="1" customWidth="1"/>
    <col min="789" max="789" width="8.28515625" style="2" customWidth="1"/>
    <col min="790" max="790" width="19" style="2" bestFit="1" customWidth="1"/>
    <col min="791" max="791" width="20.5703125" style="2" bestFit="1" customWidth="1"/>
    <col min="792" max="792" width="19" style="2" customWidth="1"/>
    <col min="793" max="999" width="11.42578125" style="2" customWidth="1"/>
    <col min="1000" max="1002" width="7.28515625" style="2" customWidth="1"/>
    <col min="1003" max="1003" width="0" style="2" hidden="1" customWidth="1"/>
    <col min="1004" max="1004" width="7.28515625" style="2" customWidth="1"/>
    <col min="1005" max="1005" width="66.140625" style="2" customWidth="1"/>
    <col min="1006" max="1006" width="0" style="2" hidden="1" customWidth="1"/>
    <col min="1007" max="1007" width="28" style="2" customWidth="1"/>
    <col min="1008" max="1008" width="32.140625" style="2" customWidth="1"/>
    <col min="1009" max="1009" width="39.85546875" style="2" bestFit="1" customWidth="1"/>
    <col min="1010" max="1010" width="0" style="2" hidden="1" customWidth="1"/>
    <col min="1011" max="1011" width="7.28515625" style="2" customWidth="1"/>
    <col min="1012" max="1012" width="0" style="2" hidden="1" customWidth="1"/>
    <col min="1013" max="1013" width="7.28515625" style="2" customWidth="1"/>
    <col min="1014" max="1014" width="59.5703125" style="2" customWidth="1"/>
    <col min="1015" max="1015" width="0" style="2" hidden="1" customWidth="1"/>
    <col min="1016" max="1016" width="23.85546875" style="2" customWidth="1"/>
    <col min="1017" max="1017" width="27.42578125" style="2" customWidth="1"/>
    <col min="1018" max="1018" width="28" style="2" customWidth="1"/>
    <col min="1019" max="1021" width="0" style="2" hidden="1" customWidth="1"/>
    <col min="1022" max="1022" width="7.28515625" style="2" customWidth="1"/>
    <col min="1023" max="1023" width="6.140625" style="2" bestFit="1" customWidth="1"/>
    <col min="1024" max="1024" width="76.85546875" style="2"/>
    <col min="1025" max="1025" width="7.28515625" style="2" customWidth="1"/>
    <col min="1026" max="1026" width="6.140625" style="2" bestFit="1" customWidth="1"/>
    <col min="1027" max="1027" width="78" style="2" customWidth="1"/>
    <col min="1028" max="1028" width="20.7109375" style="2" customWidth="1"/>
    <col min="1029" max="1029" width="26" style="2" customWidth="1"/>
    <col min="1030" max="1030" width="37" style="2" bestFit="1" customWidth="1"/>
    <col min="1031" max="1039" width="0" style="2" hidden="1" customWidth="1"/>
    <col min="1040" max="1042" width="22.7109375" style="2" bestFit="1" customWidth="1"/>
    <col min="1043" max="1043" width="25.28515625" style="2" bestFit="1" customWidth="1"/>
    <col min="1044" max="1044" width="21" style="2" bestFit="1" customWidth="1"/>
    <col min="1045" max="1045" width="8.28515625" style="2" customWidth="1"/>
    <col min="1046" max="1046" width="19" style="2" bestFit="1" customWidth="1"/>
    <col min="1047" max="1047" width="20.5703125" style="2" bestFit="1" customWidth="1"/>
    <col min="1048" max="1048" width="19" style="2" customWidth="1"/>
    <col min="1049" max="1255" width="11.42578125" style="2" customWidth="1"/>
    <col min="1256" max="1258" width="7.28515625" style="2" customWidth="1"/>
    <col min="1259" max="1259" width="0" style="2" hidden="1" customWidth="1"/>
    <col min="1260" max="1260" width="7.28515625" style="2" customWidth="1"/>
    <col min="1261" max="1261" width="66.140625" style="2" customWidth="1"/>
    <col min="1262" max="1262" width="0" style="2" hidden="1" customWidth="1"/>
    <col min="1263" max="1263" width="28" style="2" customWidth="1"/>
    <col min="1264" max="1264" width="32.140625" style="2" customWidth="1"/>
    <col min="1265" max="1265" width="39.85546875" style="2" bestFit="1" customWidth="1"/>
    <col min="1266" max="1266" width="0" style="2" hidden="1" customWidth="1"/>
    <col min="1267" max="1267" width="7.28515625" style="2" customWidth="1"/>
    <col min="1268" max="1268" width="0" style="2" hidden="1" customWidth="1"/>
    <col min="1269" max="1269" width="7.28515625" style="2" customWidth="1"/>
    <col min="1270" max="1270" width="59.5703125" style="2" customWidth="1"/>
    <col min="1271" max="1271" width="0" style="2" hidden="1" customWidth="1"/>
    <col min="1272" max="1272" width="23.85546875" style="2" customWidth="1"/>
    <col min="1273" max="1273" width="27.42578125" style="2" customWidth="1"/>
    <col min="1274" max="1274" width="28" style="2" customWidth="1"/>
    <col min="1275" max="1277" width="0" style="2" hidden="1" customWidth="1"/>
    <col min="1278" max="1278" width="7.28515625" style="2" customWidth="1"/>
    <col min="1279" max="1279" width="6.140625" style="2" bestFit="1" customWidth="1"/>
    <col min="1280" max="1280" width="76.85546875" style="2"/>
    <col min="1281" max="1281" width="7.28515625" style="2" customWidth="1"/>
    <col min="1282" max="1282" width="6.140625" style="2" bestFit="1" customWidth="1"/>
    <col min="1283" max="1283" width="78" style="2" customWidth="1"/>
    <col min="1284" max="1284" width="20.7109375" style="2" customWidth="1"/>
    <col min="1285" max="1285" width="26" style="2" customWidth="1"/>
    <col min="1286" max="1286" width="37" style="2" bestFit="1" customWidth="1"/>
    <col min="1287" max="1295" width="0" style="2" hidden="1" customWidth="1"/>
    <col min="1296" max="1298" width="22.7109375" style="2" bestFit="1" customWidth="1"/>
    <col min="1299" max="1299" width="25.28515625" style="2" bestFit="1" customWidth="1"/>
    <col min="1300" max="1300" width="21" style="2" bestFit="1" customWidth="1"/>
    <col min="1301" max="1301" width="8.28515625" style="2" customWidth="1"/>
    <col min="1302" max="1302" width="19" style="2" bestFit="1" customWidth="1"/>
    <col min="1303" max="1303" width="20.5703125" style="2" bestFit="1" customWidth="1"/>
    <col min="1304" max="1304" width="19" style="2" customWidth="1"/>
    <col min="1305" max="1511" width="11.42578125" style="2" customWidth="1"/>
    <col min="1512" max="1514" width="7.28515625" style="2" customWidth="1"/>
    <col min="1515" max="1515" width="0" style="2" hidden="1" customWidth="1"/>
    <col min="1516" max="1516" width="7.28515625" style="2" customWidth="1"/>
    <col min="1517" max="1517" width="66.140625" style="2" customWidth="1"/>
    <col min="1518" max="1518" width="0" style="2" hidden="1" customWidth="1"/>
    <col min="1519" max="1519" width="28" style="2" customWidth="1"/>
    <col min="1520" max="1520" width="32.140625" style="2" customWidth="1"/>
    <col min="1521" max="1521" width="39.85546875" style="2" bestFit="1" customWidth="1"/>
    <col min="1522" max="1522" width="0" style="2" hidden="1" customWidth="1"/>
    <col min="1523" max="1523" width="7.28515625" style="2" customWidth="1"/>
    <col min="1524" max="1524" width="0" style="2" hidden="1" customWidth="1"/>
    <col min="1525" max="1525" width="7.28515625" style="2" customWidth="1"/>
    <col min="1526" max="1526" width="59.5703125" style="2" customWidth="1"/>
    <col min="1527" max="1527" width="0" style="2" hidden="1" customWidth="1"/>
    <col min="1528" max="1528" width="23.85546875" style="2" customWidth="1"/>
    <col min="1529" max="1529" width="27.42578125" style="2" customWidth="1"/>
    <col min="1530" max="1530" width="28" style="2" customWidth="1"/>
    <col min="1531" max="1533" width="0" style="2" hidden="1" customWidth="1"/>
    <col min="1534" max="1534" width="7.28515625" style="2" customWidth="1"/>
    <col min="1535" max="1535" width="6.140625" style="2" bestFit="1" customWidth="1"/>
    <col min="1536" max="1536" width="76.85546875" style="2"/>
    <col min="1537" max="1537" width="7.28515625" style="2" customWidth="1"/>
    <col min="1538" max="1538" width="6.140625" style="2" bestFit="1" customWidth="1"/>
    <col min="1539" max="1539" width="78" style="2" customWidth="1"/>
    <col min="1540" max="1540" width="20.7109375" style="2" customWidth="1"/>
    <col min="1541" max="1541" width="26" style="2" customWidth="1"/>
    <col min="1542" max="1542" width="37" style="2" bestFit="1" customWidth="1"/>
    <col min="1543" max="1551" width="0" style="2" hidden="1" customWidth="1"/>
    <col min="1552" max="1554" width="22.7109375" style="2" bestFit="1" customWidth="1"/>
    <col min="1555" max="1555" width="25.28515625" style="2" bestFit="1" customWidth="1"/>
    <col min="1556" max="1556" width="21" style="2" bestFit="1" customWidth="1"/>
    <col min="1557" max="1557" width="8.28515625" style="2" customWidth="1"/>
    <col min="1558" max="1558" width="19" style="2" bestFit="1" customWidth="1"/>
    <col min="1559" max="1559" width="20.5703125" style="2" bestFit="1" customWidth="1"/>
    <col min="1560" max="1560" width="19" style="2" customWidth="1"/>
    <col min="1561" max="1767" width="11.42578125" style="2" customWidth="1"/>
    <col min="1768" max="1770" width="7.28515625" style="2" customWidth="1"/>
    <col min="1771" max="1771" width="0" style="2" hidden="1" customWidth="1"/>
    <col min="1772" max="1772" width="7.28515625" style="2" customWidth="1"/>
    <col min="1773" max="1773" width="66.140625" style="2" customWidth="1"/>
    <col min="1774" max="1774" width="0" style="2" hidden="1" customWidth="1"/>
    <col min="1775" max="1775" width="28" style="2" customWidth="1"/>
    <col min="1776" max="1776" width="32.140625" style="2" customWidth="1"/>
    <col min="1777" max="1777" width="39.85546875" style="2" bestFit="1" customWidth="1"/>
    <col min="1778" max="1778" width="0" style="2" hidden="1" customWidth="1"/>
    <col min="1779" max="1779" width="7.28515625" style="2" customWidth="1"/>
    <col min="1780" max="1780" width="0" style="2" hidden="1" customWidth="1"/>
    <col min="1781" max="1781" width="7.28515625" style="2" customWidth="1"/>
    <col min="1782" max="1782" width="59.5703125" style="2" customWidth="1"/>
    <col min="1783" max="1783" width="0" style="2" hidden="1" customWidth="1"/>
    <col min="1784" max="1784" width="23.85546875" style="2" customWidth="1"/>
    <col min="1785" max="1785" width="27.42578125" style="2" customWidth="1"/>
    <col min="1786" max="1786" width="28" style="2" customWidth="1"/>
    <col min="1787" max="1789" width="0" style="2" hidden="1" customWidth="1"/>
    <col min="1790" max="1790" width="7.28515625" style="2" customWidth="1"/>
    <col min="1791" max="1791" width="6.140625" style="2" bestFit="1" customWidth="1"/>
    <col min="1792" max="1792" width="76.85546875" style="2"/>
    <col min="1793" max="1793" width="7.28515625" style="2" customWidth="1"/>
    <col min="1794" max="1794" width="6.140625" style="2" bestFit="1" customWidth="1"/>
    <col min="1795" max="1795" width="78" style="2" customWidth="1"/>
    <col min="1796" max="1796" width="20.7109375" style="2" customWidth="1"/>
    <col min="1797" max="1797" width="26" style="2" customWidth="1"/>
    <col min="1798" max="1798" width="37" style="2" bestFit="1" customWidth="1"/>
    <col min="1799" max="1807" width="0" style="2" hidden="1" customWidth="1"/>
    <col min="1808" max="1810" width="22.7109375" style="2" bestFit="1" customWidth="1"/>
    <col min="1811" max="1811" width="25.28515625" style="2" bestFit="1" customWidth="1"/>
    <col min="1812" max="1812" width="21" style="2" bestFit="1" customWidth="1"/>
    <col min="1813" max="1813" width="8.28515625" style="2" customWidth="1"/>
    <col min="1814" max="1814" width="19" style="2" bestFit="1" customWidth="1"/>
    <col min="1815" max="1815" width="20.5703125" style="2" bestFit="1" customWidth="1"/>
    <col min="1816" max="1816" width="19" style="2" customWidth="1"/>
    <col min="1817" max="2023" width="11.42578125" style="2" customWidth="1"/>
    <col min="2024" max="2026" width="7.28515625" style="2" customWidth="1"/>
    <col min="2027" max="2027" width="0" style="2" hidden="1" customWidth="1"/>
    <col min="2028" max="2028" width="7.28515625" style="2" customWidth="1"/>
    <col min="2029" max="2029" width="66.140625" style="2" customWidth="1"/>
    <col min="2030" max="2030" width="0" style="2" hidden="1" customWidth="1"/>
    <col min="2031" max="2031" width="28" style="2" customWidth="1"/>
    <col min="2032" max="2032" width="32.140625" style="2" customWidth="1"/>
    <col min="2033" max="2033" width="39.85546875" style="2" bestFit="1" customWidth="1"/>
    <col min="2034" max="2034" width="0" style="2" hidden="1" customWidth="1"/>
    <col min="2035" max="2035" width="7.28515625" style="2" customWidth="1"/>
    <col min="2036" max="2036" width="0" style="2" hidden="1" customWidth="1"/>
    <col min="2037" max="2037" width="7.28515625" style="2" customWidth="1"/>
    <col min="2038" max="2038" width="59.5703125" style="2" customWidth="1"/>
    <col min="2039" max="2039" width="0" style="2" hidden="1" customWidth="1"/>
    <col min="2040" max="2040" width="23.85546875" style="2" customWidth="1"/>
    <col min="2041" max="2041" width="27.42578125" style="2" customWidth="1"/>
    <col min="2042" max="2042" width="28" style="2" customWidth="1"/>
    <col min="2043" max="2045" width="0" style="2" hidden="1" customWidth="1"/>
    <col min="2046" max="2046" width="7.28515625" style="2" customWidth="1"/>
    <col min="2047" max="2047" width="6.140625" style="2" bestFit="1" customWidth="1"/>
    <col min="2048" max="2048" width="76.85546875" style="2"/>
    <col min="2049" max="2049" width="7.28515625" style="2" customWidth="1"/>
    <col min="2050" max="2050" width="6.140625" style="2" bestFit="1" customWidth="1"/>
    <col min="2051" max="2051" width="78" style="2" customWidth="1"/>
    <col min="2052" max="2052" width="20.7109375" style="2" customWidth="1"/>
    <col min="2053" max="2053" width="26" style="2" customWidth="1"/>
    <col min="2054" max="2054" width="37" style="2" bestFit="1" customWidth="1"/>
    <col min="2055" max="2063" width="0" style="2" hidden="1" customWidth="1"/>
    <col min="2064" max="2066" width="22.7109375" style="2" bestFit="1" customWidth="1"/>
    <col min="2067" max="2067" width="25.28515625" style="2" bestFit="1" customWidth="1"/>
    <col min="2068" max="2068" width="21" style="2" bestFit="1" customWidth="1"/>
    <col min="2069" max="2069" width="8.28515625" style="2" customWidth="1"/>
    <col min="2070" max="2070" width="19" style="2" bestFit="1" customWidth="1"/>
    <col min="2071" max="2071" width="20.5703125" style="2" bestFit="1" customWidth="1"/>
    <col min="2072" max="2072" width="19" style="2" customWidth="1"/>
    <col min="2073" max="2279" width="11.42578125" style="2" customWidth="1"/>
    <col min="2280" max="2282" width="7.28515625" style="2" customWidth="1"/>
    <col min="2283" max="2283" width="0" style="2" hidden="1" customWidth="1"/>
    <col min="2284" max="2284" width="7.28515625" style="2" customWidth="1"/>
    <col min="2285" max="2285" width="66.140625" style="2" customWidth="1"/>
    <col min="2286" max="2286" width="0" style="2" hidden="1" customWidth="1"/>
    <col min="2287" max="2287" width="28" style="2" customWidth="1"/>
    <col min="2288" max="2288" width="32.140625" style="2" customWidth="1"/>
    <col min="2289" max="2289" width="39.85546875" style="2" bestFit="1" customWidth="1"/>
    <col min="2290" max="2290" width="0" style="2" hidden="1" customWidth="1"/>
    <col min="2291" max="2291" width="7.28515625" style="2" customWidth="1"/>
    <col min="2292" max="2292" width="0" style="2" hidden="1" customWidth="1"/>
    <col min="2293" max="2293" width="7.28515625" style="2" customWidth="1"/>
    <col min="2294" max="2294" width="59.5703125" style="2" customWidth="1"/>
    <col min="2295" max="2295" width="0" style="2" hidden="1" customWidth="1"/>
    <col min="2296" max="2296" width="23.85546875" style="2" customWidth="1"/>
    <col min="2297" max="2297" width="27.42578125" style="2" customWidth="1"/>
    <col min="2298" max="2298" width="28" style="2" customWidth="1"/>
    <col min="2299" max="2301" width="0" style="2" hidden="1" customWidth="1"/>
    <col min="2302" max="2302" width="7.28515625" style="2" customWidth="1"/>
    <col min="2303" max="2303" width="6.140625" style="2" bestFit="1" customWidth="1"/>
    <col min="2304" max="2304" width="76.85546875" style="2"/>
    <col min="2305" max="2305" width="7.28515625" style="2" customWidth="1"/>
    <col min="2306" max="2306" width="6.140625" style="2" bestFit="1" customWidth="1"/>
    <col min="2307" max="2307" width="78" style="2" customWidth="1"/>
    <col min="2308" max="2308" width="20.7109375" style="2" customWidth="1"/>
    <col min="2309" max="2309" width="26" style="2" customWidth="1"/>
    <col min="2310" max="2310" width="37" style="2" bestFit="1" customWidth="1"/>
    <col min="2311" max="2319" width="0" style="2" hidden="1" customWidth="1"/>
    <col min="2320" max="2322" width="22.7109375" style="2" bestFit="1" customWidth="1"/>
    <col min="2323" max="2323" width="25.28515625" style="2" bestFit="1" customWidth="1"/>
    <col min="2324" max="2324" width="21" style="2" bestFit="1" customWidth="1"/>
    <col min="2325" max="2325" width="8.28515625" style="2" customWidth="1"/>
    <col min="2326" max="2326" width="19" style="2" bestFit="1" customWidth="1"/>
    <col min="2327" max="2327" width="20.5703125" style="2" bestFit="1" customWidth="1"/>
    <col min="2328" max="2328" width="19" style="2" customWidth="1"/>
    <col min="2329" max="2535" width="11.42578125" style="2" customWidth="1"/>
    <col min="2536" max="2538" width="7.28515625" style="2" customWidth="1"/>
    <col min="2539" max="2539" width="0" style="2" hidden="1" customWidth="1"/>
    <col min="2540" max="2540" width="7.28515625" style="2" customWidth="1"/>
    <col min="2541" max="2541" width="66.140625" style="2" customWidth="1"/>
    <col min="2542" max="2542" width="0" style="2" hidden="1" customWidth="1"/>
    <col min="2543" max="2543" width="28" style="2" customWidth="1"/>
    <col min="2544" max="2544" width="32.140625" style="2" customWidth="1"/>
    <col min="2545" max="2545" width="39.85546875" style="2" bestFit="1" customWidth="1"/>
    <col min="2546" max="2546" width="0" style="2" hidden="1" customWidth="1"/>
    <col min="2547" max="2547" width="7.28515625" style="2" customWidth="1"/>
    <col min="2548" max="2548" width="0" style="2" hidden="1" customWidth="1"/>
    <col min="2549" max="2549" width="7.28515625" style="2" customWidth="1"/>
    <col min="2550" max="2550" width="59.5703125" style="2" customWidth="1"/>
    <col min="2551" max="2551" width="0" style="2" hidden="1" customWidth="1"/>
    <col min="2552" max="2552" width="23.85546875" style="2" customWidth="1"/>
    <col min="2553" max="2553" width="27.42578125" style="2" customWidth="1"/>
    <col min="2554" max="2554" width="28" style="2" customWidth="1"/>
    <col min="2555" max="2557" width="0" style="2" hidden="1" customWidth="1"/>
    <col min="2558" max="2558" width="7.28515625" style="2" customWidth="1"/>
    <col min="2559" max="2559" width="6.140625" style="2" bestFit="1" customWidth="1"/>
    <col min="2560" max="2560" width="76.85546875" style="2"/>
    <col min="2561" max="2561" width="7.28515625" style="2" customWidth="1"/>
    <col min="2562" max="2562" width="6.140625" style="2" bestFit="1" customWidth="1"/>
    <col min="2563" max="2563" width="78" style="2" customWidth="1"/>
    <col min="2564" max="2564" width="20.7109375" style="2" customWidth="1"/>
    <col min="2565" max="2565" width="26" style="2" customWidth="1"/>
    <col min="2566" max="2566" width="37" style="2" bestFit="1" customWidth="1"/>
    <col min="2567" max="2575" width="0" style="2" hidden="1" customWidth="1"/>
    <col min="2576" max="2578" width="22.7109375" style="2" bestFit="1" customWidth="1"/>
    <col min="2579" max="2579" width="25.28515625" style="2" bestFit="1" customWidth="1"/>
    <col min="2580" max="2580" width="21" style="2" bestFit="1" customWidth="1"/>
    <col min="2581" max="2581" width="8.28515625" style="2" customWidth="1"/>
    <col min="2582" max="2582" width="19" style="2" bestFit="1" customWidth="1"/>
    <col min="2583" max="2583" width="20.5703125" style="2" bestFit="1" customWidth="1"/>
    <col min="2584" max="2584" width="19" style="2" customWidth="1"/>
    <col min="2585" max="2791" width="11.42578125" style="2" customWidth="1"/>
    <col min="2792" max="2794" width="7.28515625" style="2" customWidth="1"/>
    <col min="2795" max="2795" width="0" style="2" hidden="1" customWidth="1"/>
    <col min="2796" max="2796" width="7.28515625" style="2" customWidth="1"/>
    <col min="2797" max="2797" width="66.140625" style="2" customWidth="1"/>
    <col min="2798" max="2798" width="0" style="2" hidden="1" customWidth="1"/>
    <col min="2799" max="2799" width="28" style="2" customWidth="1"/>
    <col min="2800" max="2800" width="32.140625" style="2" customWidth="1"/>
    <col min="2801" max="2801" width="39.85546875" style="2" bestFit="1" customWidth="1"/>
    <col min="2802" max="2802" width="0" style="2" hidden="1" customWidth="1"/>
    <col min="2803" max="2803" width="7.28515625" style="2" customWidth="1"/>
    <col min="2804" max="2804" width="0" style="2" hidden="1" customWidth="1"/>
    <col min="2805" max="2805" width="7.28515625" style="2" customWidth="1"/>
    <col min="2806" max="2806" width="59.5703125" style="2" customWidth="1"/>
    <col min="2807" max="2807" width="0" style="2" hidden="1" customWidth="1"/>
    <col min="2808" max="2808" width="23.85546875" style="2" customWidth="1"/>
    <col min="2809" max="2809" width="27.42578125" style="2" customWidth="1"/>
    <col min="2810" max="2810" width="28" style="2" customWidth="1"/>
    <col min="2811" max="2813" width="0" style="2" hidden="1" customWidth="1"/>
    <col min="2814" max="2814" width="7.28515625" style="2" customWidth="1"/>
    <col min="2815" max="2815" width="6.140625" style="2" bestFit="1" customWidth="1"/>
    <col min="2816" max="2816" width="76.85546875" style="2"/>
    <col min="2817" max="2817" width="7.28515625" style="2" customWidth="1"/>
    <col min="2818" max="2818" width="6.140625" style="2" bestFit="1" customWidth="1"/>
    <col min="2819" max="2819" width="78" style="2" customWidth="1"/>
    <col min="2820" max="2820" width="20.7109375" style="2" customWidth="1"/>
    <col min="2821" max="2821" width="26" style="2" customWidth="1"/>
    <col min="2822" max="2822" width="37" style="2" bestFit="1" customWidth="1"/>
    <col min="2823" max="2831" width="0" style="2" hidden="1" customWidth="1"/>
    <col min="2832" max="2834" width="22.7109375" style="2" bestFit="1" customWidth="1"/>
    <col min="2835" max="2835" width="25.28515625" style="2" bestFit="1" customWidth="1"/>
    <col min="2836" max="2836" width="21" style="2" bestFit="1" customWidth="1"/>
    <col min="2837" max="2837" width="8.28515625" style="2" customWidth="1"/>
    <col min="2838" max="2838" width="19" style="2" bestFit="1" customWidth="1"/>
    <col min="2839" max="2839" width="20.5703125" style="2" bestFit="1" customWidth="1"/>
    <col min="2840" max="2840" width="19" style="2" customWidth="1"/>
    <col min="2841" max="3047" width="11.42578125" style="2" customWidth="1"/>
    <col min="3048" max="3050" width="7.28515625" style="2" customWidth="1"/>
    <col min="3051" max="3051" width="0" style="2" hidden="1" customWidth="1"/>
    <col min="3052" max="3052" width="7.28515625" style="2" customWidth="1"/>
    <col min="3053" max="3053" width="66.140625" style="2" customWidth="1"/>
    <col min="3054" max="3054" width="0" style="2" hidden="1" customWidth="1"/>
    <col min="3055" max="3055" width="28" style="2" customWidth="1"/>
    <col min="3056" max="3056" width="32.140625" style="2" customWidth="1"/>
    <col min="3057" max="3057" width="39.85546875" style="2" bestFit="1" customWidth="1"/>
    <col min="3058" max="3058" width="0" style="2" hidden="1" customWidth="1"/>
    <col min="3059" max="3059" width="7.28515625" style="2" customWidth="1"/>
    <col min="3060" max="3060" width="0" style="2" hidden="1" customWidth="1"/>
    <col min="3061" max="3061" width="7.28515625" style="2" customWidth="1"/>
    <col min="3062" max="3062" width="59.5703125" style="2" customWidth="1"/>
    <col min="3063" max="3063" width="0" style="2" hidden="1" customWidth="1"/>
    <col min="3064" max="3064" width="23.85546875" style="2" customWidth="1"/>
    <col min="3065" max="3065" width="27.42578125" style="2" customWidth="1"/>
    <col min="3066" max="3066" width="28" style="2" customWidth="1"/>
    <col min="3067" max="3069" width="0" style="2" hidden="1" customWidth="1"/>
    <col min="3070" max="3070" width="7.28515625" style="2" customWidth="1"/>
    <col min="3071" max="3071" width="6.140625" style="2" bestFit="1" customWidth="1"/>
    <col min="3072" max="3072" width="76.85546875" style="2"/>
    <col min="3073" max="3073" width="7.28515625" style="2" customWidth="1"/>
    <col min="3074" max="3074" width="6.140625" style="2" bestFit="1" customWidth="1"/>
    <col min="3075" max="3075" width="78" style="2" customWidth="1"/>
    <col min="3076" max="3076" width="20.7109375" style="2" customWidth="1"/>
    <col min="3077" max="3077" width="26" style="2" customWidth="1"/>
    <col min="3078" max="3078" width="37" style="2" bestFit="1" customWidth="1"/>
    <col min="3079" max="3087" width="0" style="2" hidden="1" customWidth="1"/>
    <col min="3088" max="3090" width="22.7109375" style="2" bestFit="1" customWidth="1"/>
    <col min="3091" max="3091" width="25.28515625" style="2" bestFit="1" customWidth="1"/>
    <col min="3092" max="3092" width="21" style="2" bestFit="1" customWidth="1"/>
    <col min="3093" max="3093" width="8.28515625" style="2" customWidth="1"/>
    <col min="3094" max="3094" width="19" style="2" bestFit="1" customWidth="1"/>
    <col min="3095" max="3095" width="20.5703125" style="2" bestFit="1" customWidth="1"/>
    <col min="3096" max="3096" width="19" style="2" customWidth="1"/>
    <col min="3097" max="3303" width="11.42578125" style="2" customWidth="1"/>
    <col min="3304" max="3306" width="7.28515625" style="2" customWidth="1"/>
    <col min="3307" max="3307" width="0" style="2" hidden="1" customWidth="1"/>
    <col min="3308" max="3308" width="7.28515625" style="2" customWidth="1"/>
    <col min="3309" max="3309" width="66.140625" style="2" customWidth="1"/>
    <col min="3310" max="3310" width="0" style="2" hidden="1" customWidth="1"/>
    <col min="3311" max="3311" width="28" style="2" customWidth="1"/>
    <col min="3312" max="3312" width="32.140625" style="2" customWidth="1"/>
    <col min="3313" max="3313" width="39.85546875" style="2" bestFit="1" customWidth="1"/>
    <col min="3314" max="3314" width="0" style="2" hidden="1" customWidth="1"/>
    <col min="3315" max="3315" width="7.28515625" style="2" customWidth="1"/>
    <col min="3316" max="3316" width="0" style="2" hidden="1" customWidth="1"/>
    <col min="3317" max="3317" width="7.28515625" style="2" customWidth="1"/>
    <col min="3318" max="3318" width="59.5703125" style="2" customWidth="1"/>
    <col min="3319" max="3319" width="0" style="2" hidden="1" customWidth="1"/>
    <col min="3320" max="3320" width="23.85546875" style="2" customWidth="1"/>
    <col min="3321" max="3321" width="27.42578125" style="2" customWidth="1"/>
    <col min="3322" max="3322" width="28" style="2" customWidth="1"/>
    <col min="3323" max="3325" width="0" style="2" hidden="1" customWidth="1"/>
    <col min="3326" max="3326" width="7.28515625" style="2" customWidth="1"/>
    <col min="3327" max="3327" width="6.140625" style="2" bestFit="1" customWidth="1"/>
    <col min="3328" max="3328" width="76.85546875" style="2"/>
    <col min="3329" max="3329" width="7.28515625" style="2" customWidth="1"/>
    <col min="3330" max="3330" width="6.140625" style="2" bestFit="1" customWidth="1"/>
    <col min="3331" max="3331" width="78" style="2" customWidth="1"/>
    <col min="3332" max="3332" width="20.7109375" style="2" customWidth="1"/>
    <col min="3333" max="3333" width="26" style="2" customWidth="1"/>
    <col min="3334" max="3334" width="37" style="2" bestFit="1" customWidth="1"/>
    <col min="3335" max="3343" width="0" style="2" hidden="1" customWidth="1"/>
    <col min="3344" max="3346" width="22.7109375" style="2" bestFit="1" customWidth="1"/>
    <col min="3347" max="3347" width="25.28515625" style="2" bestFit="1" customWidth="1"/>
    <col min="3348" max="3348" width="21" style="2" bestFit="1" customWidth="1"/>
    <col min="3349" max="3349" width="8.28515625" style="2" customWidth="1"/>
    <col min="3350" max="3350" width="19" style="2" bestFit="1" customWidth="1"/>
    <col min="3351" max="3351" width="20.5703125" style="2" bestFit="1" customWidth="1"/>
    <col min="3352" max="3352" width="19" style="2" customWidth="1"/>
    <col min="3353" max="3559" width="11.42578125" style="2" customWidth="1"/>
    <col min="3560" max="3562" width="7.28515625" style="2" customWidth="1"/>
    <col min="3563" max="3563" width="0" style="2" hidden="1" customWidth="1"/>
    <col min="3564" max="3564" width="7.28515625" style="2" customWidth="1"/>
    <col min="3565" max="3565" width="66.140625" style="2" customWidth="1"/>
    <col min="3566" max="3566" width="0" style="2" hidden="1" customWidth="1"/>
    <col min="3567" max="3567" width="28" style="2" customWidth="1"/>
    <col min="3568" max="3568" width="32.140625" style="2" customWidth="1"/>
    <col min="3569" max="3569" width="39.85546875" style="2" bestFit="1" customWidth="1"/>
    <col min="3570" max="3570" width="0" style="2" hidden="1" customWidth="1"/>
    <col min="3571" max="3571" width="7.28515625" style="2" customWidth="1"/>
    <col min="3572" max="3572" width="0" style="2" hidden="1" customWidth="1"/>
    <col min="3573" max="3573" width="7.28515625" style="2" customWidth="1"/>
    <col min="3574" max="3574" width="59.5703125" style="2" customWidth="1"/>
    <col min="3575" max="3575" width="0" style="2" hidden="1" customWidth="1"/>
    <col min="3576" max="3576" width="23.85546875" style="2" customWidth="1"/>
    <col min="3577" max="3577" width="27.42578125" style="2" customWidth="1"/>
    <col min="3578" max="3578" width="28" style="2" customWidth="1"/>
    <col min="3579" max="3581" width="0" style="2" hidden="1" customWidth="1"/>
    <col min="3582" max="3582" width="7.28515625" style="2" customWidth="1"/>
    <col min="3583" max="3583" width="6.140625" style="2" bestFit="1" customWidth="1"/>
    <col min="3584" max="3584" width="76.85546875" style="2"/>
    <col min="3585" max="3585" width="7.28515625" style="2" customWidth="1"/>
    <col min="3586" max="3586" width="6.140625" style="2" bestFit="1" customWidth="1"/>
    <col min="3587" max="3587" width="78" style="2" customWidth="1"/>
    <col min="3588" max="3588" width="20.7109375" style="2" customWidth="1"/>
    <col min="3589" max="3589" width="26" style="2" customWidth="1"/>
    <col min="3590" max="3590" width="37" style="2" bestFit="1" customWidth="1"/>
    <col min="3591" max="3599" width="0" style="2" hidden="1" customWidth="1"/>
    <col min="3600" max="3602" width="22.7109375" style="2" bestFit="1" customWidth="1"/>
    <col min="3603" max="3603" width="25.28515625" style="2" bestFit="1" customWidth="1"/>
    <col min="3604" max="3604" width="21" style="2" bestFit="1" customWidth="1"/>
    <col min="3605" max="3605" width="8.28515625" style="2" customWidth="1"/>
    <col min="3606" max="3606" width="19" style="2" bestFit="1" customWidth="1"/>
    <col min="3607" max="3607" width="20.5703125" style="2" bestFit="1" customWidth="1"/>
    <col min="3608" max="3608" width="19" style="2" customWidth="1"/>
    <col min="3609" max="3815" width="11.42578125" style="2" customWidth="1"/>
    <col min="3816" max="3818" width="7.28515625" style="2" customWidth="1"/>
    <col min="3819" max="3819" width="0" style="2" hidden="1" customWidth="1"/>
    <col min="3820" max="3820" width="7.28515625" style="2" customWidth="1"/>
    <col min="3821" max="3821" width="66.140625" style="2" customWidth="1"/>
    <col min="3822" max="3822" width="0" style="2" hidden="1" customWidth="1"/>
    <col min="3823" max="3823" width="28" style="2" customWidth="1"/>
    <col min="3824" max="3824" width="32.140625" style="2" customWidth="1"/>
    <col min="3825" max="3825" width="39.85546875" style="2" bestFit="1" customWidth="1"/>
    <col min="3826" max="3826" width="0" style="2" hidden="1" customWidth="1"/>
    <col min="3827" max="3827" width="7.28515625" style="2" customWidth="1"/>
    <col min="3828" max="3828" width="0" style="2" hidden="1" customWidth="1"/>
    <col min="3829" max="3829" width="7.28515625" style="2" customWidth="1"/>
    <col min="3830" max="3830" width="59.5703125" style="2" customWidth="1"/>
    <col min="3831" max="3831" width="0" style="2" hidden="1" customWidth="1"/>
    <col min="3832" max="3832" width="23.85546875" style="2" customWidth="1"/>
    <col min="3833" max="3833" width="27.42578125" style="2" customWidth="1"/>
    <col min="3834" max="3834" width="28" style="2" customWidth="1"/>
    <col min="3835" max="3837" width="0" style="2" hidden="1" customWidth="1"/>
    <col min="3838" max="3838" width="7.28515625" style="2" customWidth="1"/>
    <col min="3839" max="3839" width="6.140625" style="2" bestFit="1" customWidth="1"/>
    <col min="3840" max="3840" width="76.85546875" style="2"/>
    <col min="3841" max="3841" width="7.28515625" style="2" customWidth="1"/>
    <col min="3842" max="3842" width="6.140625" style="2" bestFit="1" customWidth="1"/>
    <col min="3843" max="3843" width="78" style="2" customWidth="1"/>
    <col min="3844" max="3844" width="20.7109375" style="2" customWidth="1"/>
    <col min="3845" max="3845" width="26" style="2" customWidth="1"/>
    <col min="3846" max="3846" width="37" style="2" bestFit="1" customWidth="1"/>
    <col min="3847" max="3855" width="0" style="2" hidden="1" customWidth="1"/>
    <col min="3856" max="3858" width="22.7109375" style="2" bestFit="1" customWidth="1"/>
    <col min="3859" max="3859" width="25.28515625" style="2" bestFit="1" customWidth="1"/>
    <col min="3860" max="3860" width="21" style="2" bestFit="1" customWidth="1"/>
    <col min="3861" max="3861" width="8.28515625" style="2" customWidth="1"/>
    <col min="3862" max="3862" width="19" style="2" bestFit="1" customWidth="1"/>
    <col min="3863" max="3863" width="20.5703125" style="2" bestFit="1" customWidth="1"/>
    <col min="3864" max="3864" width="19" style="2" customWidth="1"/>
    <col min="3865" max="4071" width="11.42578125" style="2" customWidth="1"/>
    <col min="4072" max="4074" width="7.28515625" style="2" customWidth="1"/>
    <col min="4075" max="4075" width="0" style="2" hidden="1" customWidth="1"/>
    <col min="4076" max="4076" width="7.28515625" style="2" customWidth="1"/>
    <col min="4077" max="4077" width="66.140625" style="2" customWidth="1"/>
    <col min="4078" max="4078" width="0" style="2" hidden="1" customWidth="1"/>
    <col min="4079" max="4079" width="28" style="2" customWidth="1"/>
    <col min="4080" max="4080" width="32.140625" style="2" customWidth="1"/>
    <col min="4081" max="4081" width="39.85546875" style="2" bestFit="1" customWidth="1"/>
    <col min="4082" max="4082" width="0" style="2" hidden="1" customWidth="1"/>
    <col min="4083" max="4083" width="7.28515625" style="2" customWidth="1"/>
    <col min="4084" max="4084" width="0" style="2" hidden="1" customWidth="1"/>
    <col min="4085" max="4085" width="7.28515625" style="2" customWidth="1"/>
    <col min="4086" max="4086" width="59.5703125" style="2" customWidth="1"/>
    <col min="4087" max="4087" width="0" style="2" hidden="1" customWidth="1"/>
    <col min="4088" max="4088" width="23.85546875" style="2" customWidth="1"/>
    <col min="4089" max="4089" width="27.42578125" style="2" customWidth="1"/>
    <col min="4090" max="4090" width="28" style="2" customWidth="1"/>
    <col min="4091" max="4093" width="0" style="2" hidden="1" customWidth="1"/>
    <col min="4094" max="4094" width="7.28515625" style="2" customWidth="1"/>
    <col min="4095" max="4095" width="6.140625" style="2" bestFit="1" customWidth="1"/>
    <col min="4096" max="4096" width="76.85546875" style="2"/>
    <col min="4097" max="4097" width="7.28515625" style="2" customWidth="1"/>
    <col min="4098" max="4098" width="6.140625" style="2" bestFit="1" customWidth="1"/>
    <col min="4099" max="4099" width="78" style="2" customWidth="1"/>
    <col min="4100" max="4100" width="20.7109375" style="2" customWidth="1"/>
    <col min="4101" max="4101" width="26" style="2" customWidth="1"/>
    <col min="4102" max="4102" width="37" style="2" bestFit="1" customWidth="1"/>
    <col min="4103" max="4111" width="0" style="2" hidden="1" customWidth="1"/>
    <col min="4112" max="4114" width="22.7109375" style="2" bestFit="1" customWidth="1"/>
    <col min="4115" max="4115" width="25.28515625" style="2" bestFit="1" customWidth="1"/>
    <col min="4116" max="4116" width="21" style="2" bestFit="1" customWidth="1"/>
    <col min="4117" max="4117" width="8.28515625" style="2" customWidth="1"/>
    <col min="4118" max="4118" width="19" style="2" bestFit="1" customWidth="1"/>
    <col min="4119" max="4119" width="20.5703125" style="2" bestFit="1" customWidth="1"/>
    <col min="4120" max="4120" width="19" style="2" customWidth="1"/>
    <col min="4121" max="4327" width="11.42578125" style="2" customWidth="1"/>
    <col min="4328" max="4330" width="7.28515625" style="2" customWidth="1"/>
    <col min="4331" max="4331" width="0" style="2" hidden="1" customWidth="1"/>
    <col min="4332" max="4332" width="7.28515625" style="2" customWidth="1"/>
    <col min="4333" max="4333" width="66.140625" style="2" customWidth="1"/>
    <col min="4334" max="4334" width="0" style="2" hidden="1" customWidth="1"/>
    <col min="4335" max="4335" width="28" style="2" customWidth="1"/>
    <col min="4336" max="4336" width="32.140625" style="2" customWidth="1"/>
    <col min="4337" max="4337" width="39.85546875" style="2" bestFit="1" customWidth="1"/>
    <col min="4338" max="4338" width="0" style="2" hidden="1" customWidth="1"/>
    <col min="4339" max="4339" width="7.28515625" style="2" customWidth="1"/>
    <col min="4340" max="4340" width="0" style="2" hidden="1" customWidth="1"/>
    <col min="4341" max="4341" width="7.28515625" style="2" customWidth="1"/>
    <col min="4342" max="4342" width="59.5703125" style="2" customWidth="1"/>
    <col min="4343" max="4343" width="0" style="2" hidden="1" customWidth="1"/>
    <col min="4344" max="4344" width="23.85546875" style="2" customWidth="1"/>
    <col min="4345" max="4345" width="27.42578125" style="2" customWidth="1"/>
    <col min="4346" max="4346" width="28" style="2" customWidth="1"/>
    <col min="4347" max="4349" width="0" style="2" hidden="1" customWidth="1"/>
    <col min="4350" max="4350" width="7.28515625" style="2" customWidth="1"/>
    <col min="4351" max="4351" width="6.140625" style="2" bestFit="1" customWidth="1"/>
    <col min="4352" max="4352" width="76.85546875" style="2"/>
    <col min="4353" max="4353" width="7.28515625" style="2" customWidth="1"/>
    <col min="4354" max="4354" width="6.140625" style="2" bestFit="1" customWidth="1"/>
    <col min="4355" max="4355" width="78" style="2" customWidth="1"/>
    <col min="4356" max="4356" width="20.7109375" style="2" customWidth="1"/>
    <col min="4357" max="4357" width="26" style="2" customWidth="1"/>
    <col min="4358" max="4358" width="37" style="2" bestFit="1" customWidth="1"/>
    <col min="4359" max="4367" width="0" style="2" hidden="1" customWidth="1"/>
    <col min="4368" max="4370" width="22.7109375" style="2" bestFit="1" customWidth="1"/>
    <col min="4371" max="4371" width="25.28515625" style="2" bestFit="1" customWidth="1"/>
    <col min="4372" max="4372" width="21" style="2" bestFit="1" customWidth="1"/>
    <col min="4373" max="4373" width="8.28515625" style="2" customWidth="1"/>
    <col min="4374" max="4374" width="19" style="2" bestFit="1" customWidth="1"/>
    <col min="4375" max="4375" width="20.5703125" style="2" bestFit="1" customWidth="1"/>
    <col min="4376" max="4376" width="19" style="2" customWidth="1"/>
    <col min="4377" max="4583" width="11.42578125" style="2" customWidth="1"/>
    <col min="4584" max="4586" width="7.28515625" style="2" customWidth="1"/>
    <col min="4587" max="4587" width="0" style="2" hidden="1" customWidth="1"/>
    <col min="4588" max="4588" width="7.28515625" style="2" customWidth="1"/>
    <col min="4589" max="4589" width="66.140625" style="2" customWidth="1"/>
    <col min="4590" max="4590" width="0" style="2" hidden="1" customWidth="1"/>
    <col min="4591" max="4591" width="28" style="2" customWidth="1"/>
    <col min="4592" max="4592" width="32.140625" style="2" customWidth="1"/>
    <col min="4593" max="4593" width="39.85546875" style="2" bestFit="1" customWidth="1"/>
    <col min="4594" max="4594" width="0" style="2" hidden="1" customWidth="1"/>
    <col min="4595" max="4595" width="7.28515625" style="2" customWidth="1"/>
    <col min="4596" max="4596" width="0" style="2" hidden="1" customWidth="1"/>
    <col min="4597" max="4597" width="7.28515625" style="2" customWidth="1"/>
    <col min="4598" max="4598" width="59.5703125" style="2" customWidth="1"/>
    <col min="4599" max="4599" width="0" style="2" hidden="1" customWidth="1"/>
    <col min="4600" max="4600" width="23.85546875" style="2" customWidth="1"/>
    <col min="4601" max="4601" width="27.42578125" style="2" customWidth="1"/>
    <col min="4602" max="4602" width="28" style="2" customWidth="1"/>
    <col min="4603" max="4605" width="0" style="2" hidden="1" customWidth="1"/>
    <col min="4606" max="4606" width="7.28515625" style="2" customWidth="1"/>
    <col min="4607" max="4607" width="6.140625" style="2" bestFit="1" customWidth="1"/>
    <col min="4608" max="4608" width="76.85546875" style="2"/>
    <col min="4609" max="4609" width="7.28515625" style="2" customWidth="1"/>
    <col min="4610" max="4610" width="6.140625" style="2" bestFit="1" customWidth="1"/>
    <col min="4611" max="4611" width="78" style="2" customWidth="1"/>
    <col min="4612" max="4612" width="20.7109375" style="2" customWidth="1"/>
    <col min="4613" max="4613" width="26" style="2" customWidth="1"/>
    <col min="4614" max="4614" width="37" style="2" bestFit="1" customWidth="1"/>
    <col min="4615" max="4623" width="0" style="2" hidden="1" customWidth="1"/>
    <col min="4624" max="4626" width="22.7109375" style="2" bestFit="1" customWidth="1"/>
    <col min="4627" max="4627" width="25.28515625" style="2" bestFit="1" customWidth="1"/>
    <col min="4628" max="4628" width="21" style="2" bestFit="1" customWidth="1"/>
    <col min="4629" max="4629" width="8.28515625" style="2" customWidth="1"/>
    <col min="4630" max="4630" width="19" style="2" bestFit="1" customWidth="1"/>
    <col min="4631" max="4631" width="20.5703125" style="2" bestFit="1" customWidth="1"/>
    <col min="4632" max="4632" width="19" style="2" customWidth="1"/>
    <col min="4633" max="4839" width="11.42578125" style="2" customWidth="1"/>
    <col min="4840" max="4842" width="7.28515625" style="2" customWidth="1"/>
    <col min="4843" max="4843" width="0" style="2" hidden="1" customWidth="1"/>
    <col min="4844" max="4844" width="7.28515625" style="2" customWidth="1"/>
    <col min="4845" max="4845" width="66.140625" style="2" customWidth="1"/>
    <col min="4846" max="4846" width="0" style="2" hidden="1" customWidth="1"/>
    <col min="4847" max="4847" width="28" style="2" customWidth="1"/>
    <col min="4848" max="4848" width="32.140625" style="2" customWidth="1"/>
    <col min="4849" max="4849" width="39.85546875" style="2" bestFit="1" customWidth="1"/>
    <col min="4850" max="4850" width="0" style="2" hidden="1" customWidth="1"/>
    <col min="4851" max="4851" width="7.28515625" style="2" customWidth="1"/>
    <col min="4852" max="4852" width="0" style="2" hidden="1" customWidth="1"/>
    <col min="4853" max="4853" width="7.28515625" style="2" customWidth="1"/>
    <col min="4854" max="4854" width="59.5703125" style="2" customWidth="1"/>
    <col min="4855" max="4855" width="0" style="2" hidden="1" customWidth="1"/>
    <col min="4856" max="4856" width="23.85546875" style="2" customWidth="1"/>
    <col min="4857" max="4857" width="27.42578125" style="2" customWidth="1"/>
    <col min="4858" max="4858" width="28" style="2" customWidth="1"/>
    <col min="4859" max="4861" width="0" style="2" hidden="1" customWidth="1"/>
    <col min="4862" max="4862" width="7.28515625" style="2" customWidth="1"/>
    <col min="4863" max="4863" width="6.140625" style="2" bestFit="1" customWidth="1"/>
    <col min="4864" max="4864" width="76.85546875" style="2"/>
    <col min="4865" max="4865" width="7.28515625" style="2" customWidth="1"/>
    <col min="4866" max="4866" width="6.140625" style="2" bestFit="1" customWidth="1"/>
    <col min="4867" max="4867" width="78" style="2" customWidth="1"/>
    <col min="4868" max="4868" width="20.7109375" style="2" customWidth="1"/>
    <col min="4869" max="4869" width="26" style="2" customWidth="1"/>
    <col min="4870" max="4870" width="37" style="2" bestFit="1" customWidth="1"/>
    <col min="4871" max="4879" width="0" style="2" hidden="1" customWidth="1"/>
    <col min="4880" max="4882" width="22.7109375" style="2" bestFit="1" customWidth="1"/>
    <col min="4883" max="4883" width="25.28515625" style="2" bestFit="1" customWidth="1"/>
    <col min="4884" max="4884" width="21" style="2" bestFit="1" customWidth="1"/>
    <col min="4885" max="4885" width="8.28515625" style="2" customWidth="1"/>
    <col min="4886" max="4886" width="19" style="2" bestFit="1" customWidth="1"/>
    <col min="4887" max="4887" width="20.5703125" style="2" bestFit="1" customWidth="1"/>
    <col min="4888" max="4888" width="19" style="2" customWidth="1"/>
    <col min="4889" max="5095" width="11.42578125" style="2" customWidth="1"/>
    <col min="5096" max="5098" width="7.28515625" style="2" customWidth="1"/>
    <col min="5099" max="5099" width="0" style="2" hidden="1" customWidth="1"/>
    <col min="5100" max="5100" width="7.28515625" style="2" customWidth="1"/>
    <col min="5101" max="5101" width="66.140625" style="2" customWidth="1"/>
    <col min="5102" max="5102" width="0" style="2" hidden="1" customWidth="1"/>
    <col min="5103" max="5103" width="28" style="2" customWidth="1"/>
    <col min="5104" max="5104" width="32.140625" style="2" customWidth="1"/>
    <col min="5105" max="5105" width="39.85546875" style="2" bestFit="1" customWidth="1"/>
    <col min="5106" max="5106" width="0" style="2" hidden="1" customWidth="1"/>
    <col min="5107" max="5107" width="7.28515625" style="2" customWidth="1"/>
    <col min="5108" max="5108" width="0" style="2" hidden="1" customWidth="1"/>
    <col min="5109" max="5109" width="7.28515625" style="2" customWidth="1"/>
    <col min="5110" max="5110" width="59.5703125" style="2" customWidth="1"/>
    <col min="5111" max="5111" width="0" style="2" hidden="1" customWidth="1"/>
    <col min="5112" max="5112" width="23.85546875" style="2" customWidth="1"/>
    <col min="5113" max="5113" width="27.42578125" style="2" customWidth="1"/>
    <col min="5114" max="5114" width="28" style="2" customWidth="1"/>
    <col min="5115" max="5117" width="0" style="2" hidden="1" customWidth="1"/>
    <col min="5118" max="5118" width="7.28515625" style="2" customWidth="1"/>
    <col min="5119" max="5119" width="6.140625" style="2" bestFit="1" customWidth="1"/>
    <col min="5120" max="5120" width="76.85546875" style="2"/>
    <col min="5121" max="5121" width="7.28515625" style="2" customWidth="1"/>
    <col min="5122" max="5122" width="6.140625" style="2" bestFit="1" customWidth="1"/>
    <col min="5123" max="5123" width="78" style="2" customWidth="1"/>
    <col min="5124" max="5124" width="20.7109375" style="2" customWidth="1"/>
    <col min="5125" max="5125" width="26" style="2" customWidth="1"/>
    <col min="5126" max="5126" width="37" style="2" bestFit="1" customWidth="1"/>
    <col min="5127" max="5135" width="0" style="2" hidden="1" customWidth="1"/>
    <col min="5136" max="5138" width="22.7109375" style="2" bestFit="1" customWidth="1"/>
    <col min="5139" max="5139" width="25.28515625" style="2" bestFit="1" customWidth="1"/>
    <col min="5140" max="5140" width="21" style="2" bestFit="1" customWidth="1"/>
    <col min="5141" max="5141" width="8.28515625" style="2" customWidth="1"/>
    <col min="5142" max="5142" width="19" style="2" bestFit="1" customWidth="1"/>
    <col min="5143" max="5143" width="20.5703125" style="2" bestFit="1" customWidth="1"/>
    <col min="5144" max="5144" width="19" style="2" customWidth="1"/>
    <col min="5145" max="5351" width="11.42578125" style="2" customWidth="1"/>
    <col min="5352" max="5354" width="7.28515625" style="2" customWidth="1"/>
    <col min="5355" max="5355" width="0" style="2" hidden="1" customWidth="1"/>
    <col min="5356" max="5356" width="7.28515625" style="2" customWidth="1"/>
    <col min="5357" max="5357" width="66.140625" style="2" customWidth="1"/>
    <col min="5358" max="5358" width="0" style="2" hidden="1" customWidth="1"/>
    <col min="5359" max="5359" width="28" style="2" customWidth="1"/>
    <col min="5360" max="5360" width="32.140625" style="2" customWidth="1"/>
    <col min="5361" max="5361" width="39.85546875" style="2" bestFit="1" customWidth="1"/>
    <col min="5362" max="5362" width="0" style="2" hidden="1" customWidth="1"/>
    <col min="5363" max="5363" width="7.28515625" style="2" customWidth="1"/>
    <col min="5364" max="5364" width="0" style="2" hidden="1" customWidth="1"/>
    <col min="5365" max="5365" width="7.28515625" style="2" customWidth="1"/>
    <col min="5366" max="5366" width="59.5703125" style="2" customWidth="1"/>
    <col min="5367" max="5367" width="0" style="2" hidden="1" customWidth="1"/>
    <col min="5368" max="5368" width="23.85546875" style="2" customWidth="1"/>
    <col min="5369" max="5369" width="27.42578125" style="2" customWidth="1"/>
    <col min="5370" max="5370" width="28" style="2" customWidth="1"/>
    <col min="5371" max="5373" width="0" style="2" hidden="1" customWidth="1"/>
    <col min="5374" max="5374" width="7.28515625" style="2" customWidth="1"/>
    <col min="5375" max="5375" width="6.140625" style="2" bestFit="1" customWidth="1"/>
    <col min="5376" max="5376" width="76.85546875" style="2"/>
    <col min="5377" max="5377" width="7.28515625" style="2" customWidth="1"/>
    <col min="5378" max="5378" width="6.140625" style="2" bestFit="1" customWidth="1"/>
    <col min="5379" max="5379" width="78" style="2" customWidth="1"/>
    <col min="5380" max="5380" width="20.7109375" style="2" customWidth="1"/>
    <col min="5381" max="5381" width="26" style="2" customWidth="1"/>
    <col min="5382" max="5382" width="37" style="2" bestFit="1" customWidth="1"/>
    <col min="5383" max="5391" width="0" style="2" hidden="1" customWidth="1"/>
    <col min="5392" max="5394" width="22.7109375" style="2" bestFit="1" customWidth="1"/>
    <col min="5395" max="5395" width="25.28515625" style="2" bestFit="1" customWidth="1"/>
    <col min="5396" max="5396" width="21" style="2" bestFit="1" customWidth="1"/>
    <col min="5397" max="5397" width="8.28515625" style="2" customWidth="1"/>
    <col min="5398" max="5398" width="19" style="2" bestFit="1" customWidth="1"/>
    <col min="5399" max="5399" width="20.5703125" style="2" bestFit="1" customWidth="1"/>
    <col min="5400" max="5400" width="19" style="2" customWidth="1"/>
    <col min="5401" max="5607" width="11.42578125" style="2" customWidth="1"/>
    <col min="5608" max="5610" width="7.28515625" style="2" customWidth="1"/>
    <col min="5611" max="5611" width="0" style="2" hidden="1" customWidth="1"/>
    <col min="5612" max="5612" width="7.28515625" style="2" customWidth="1"/>
    <col min="5613" max="5613" width="66.140625" style="2" customWidth="1"/>
    <col min="5614" max="5614" width="0" style="2" hidden="1" customWidth="1"/>
    <col min="5615" max="5615" width="28" style="2" customWidth="1"/>
    <col min="5616" max="5616" width="32.140625" style="2" customWidth="1"/>
    <col min="5617" max="5617" width="39.85546875" style="2" bestFit="1" customWidth="1"/>
    <col min="5618" max="5618" width="0" style="2" hidden="1" customWidth="1"/>
    <col min="5619" max="5619" width="7.28515625" style="2" customWidth="1"/>
    <col min="5620" max="5620" width="0" style="2" hidden="1" customWidth="1"/>
    <col min="5621" max="5621" width="7.28515625" style="2" customWidth="1"/>
    <col min="5622" max="5622" width="59.5703125" style="2" customWidth="1"/>
    <col min="5623" max="5623" width="0" style="2" hidden="1" customWidth="1"/>
    <col min="5624" max="5624" width="23.85546875" style="2" customWidth="1"/>
    <col min="5625" max="5625" width="27.42578125" style="2" customWidth="1"/>
    <col min="5626" max="5626" width="28" style="2" customWidth="1"/>
    <col min="5627" max="5629" width="0" style="2" hidden="1" customWidth="1"/>
    <col min="5630" max="5630" width="7.28515625" style="2" customWidth="1"/>
    <col min="5631" max="5631" width="6.140625" style="2" bestFit="1" customWidth="1"/>
    <col min="5632" max="5632" width="76.85546875" style="2"/>
    <col min="5633" max="5633" width="7.28515625" style="2" customWidth="1"/>
    <col min="5634" max="5634" width="6.140625" style="2" bestFit="1" customWidth="1"/>
    <col min="5635" max="5635" width="78" style="2" customWidth="1"/>
    <col min="5636" max="5636" width="20.7109375" style="2" customWidth="1"/>
    <col min="5637" max="5637" width="26" style="2" customWidth="1"/>
    <col min="5638" max="5638" width="37" style="2" bestFit="1" customWidth="1"/>
    <col min="5639" max="5647" width="0" style="2" hidden="1" customWidth="1"/>
    <col min="5648" max="5650" width="22.7109375" style="2" bestFit="1" customWidth="1"/>
    <col min="5651" max="5651" width="25.28515625" style="2" bestFit="1" customWidth="1"/>
    <col min="5652" max="5652" width="21" style="2" bestFit="1" customWidth="1"/>
    <col min="5653" max="5653" width="8.28515625" style="2" customWidth="1"/>
    <col min="5654" max="5654" width="19" style="2" bestFit="1" customWidth="1"/>
    <col min="5655" max="5655" width="20.5703125" style="2" bestFit="1" customWidth="1"/>
    <col min="5656" max="5656" width="19" style="2" customWidth="1"/>
    <col min="5657" max="5863" width="11.42578125" style="2" customWidth="1"/>
    <col min="5864" max="5866" width="7.28515625" style="2" customWidth="1"/>
    <col min="5867" max="5867" width="0" style="2" hidden="1" customWidth="1"/>
    <col min="5868" max="5868" width="7.28515625" style="2" customWidth="1"/>
    <col min="5869" max="5869" width="66.140625" style="2" customWidth="1"/>
    <col min="5870" max="5870" width="0" style="2" hidden="1" customWidth="1"/>
    <col min="5871" max="5871" width="28" style="2" customWidth="1"/>
    <col min="5872" max="5872" width="32.140625" style="2" customWidth="1"/>
    <col min="5873" max="5873" width="39.85546875" style="2" bestFit="1" customWidth="1"/>
    <col min="5874" max="5874" width="0" style="2" hidden="1" customWidth="1"/>
    <col min="5875" max="5875" width="7.28515625" style="2" customWidth="1"/>
    <col min="5876" max="5876" width="0" style="2" hidden="1" customWidth="1"/>
    <col min="5877" max="5877" width="7.28515625" style="2" customWidth="1"/>
    <col min="5878" max="5878" width="59.5703125" style="2" customWidth="1"/>
    <col min="5879" max="5879" width="0" style="2" hidden="1" customWidth="1"/>
    <col min="5880" max="5880" width="23.85546875" style="2" customWidth="1"/>
    <col min="5881" max="5881" width="27.42578125" style="2" customWidth="1"/>
    <col min="5882" max="5882" width="28" style="2" customWidth="1"/>
    <col min="5883" max="5885" width="0" style="2" hidden="1" customWidth="1"/>
    <col min="5886" max="5886" width="7.28515625" style="2" customWidth="1"/>
    <col min="5887" max="5887" width="6.140625" style="2" bestFit="1" customWidth="1"/>
    <col min="5888" max="5888" width="76.85546875" style="2"/>
    <col min="5889" max="5889" width="7.28515625" style="2" customWidth="1"/>
    <col min="5890" max="5890" width="6.140625" style="2" bestFit="1" customWidth="1"/>
    <col min="5891" max="5891" width="78" style="2" customWidth="1"/>
    <col min="5892" max="5892" width="20.7109375" style="2" customWidth="1"/>
    <col min="5893" max="5893" width="26" style="2" customWidth="1"/>
    <col min="5894" max="5894" width="37" style="2" bestFit="1" customWidth="1"/>
    <col min="5895" max="5903" width="0" style="2" hidden="1" customWidth="1"/>
    <col min="5904" max="5906" width="22.7109375" style="2" bestFit="1" customWidth="1"/>
    <col min="5907" max="5907" width="25.28515625" style="2" bestFit="1" customWidth="1"/>
    <col min="5908" max="5908" width="21" style="2" bestFit="1" customWidth="1"/>
    <col min="5909" max="5909" width="8.28515625" style="2" customWidth="1"/>
    <col min="5910" max="5910" width="19" style="2" bestFit="1" customWidth="1"/>
    <col min="5911" max="5911" width="20.5703125" style="2" bestFit="1" customWidth="1"/>
    <col min="5912" max="5912" width="19" style="2" customWidth="1"/>
    <col min="5913" max="6119" width="11.42578125" style="2" customWidth="1"/>
    <col min="6120" max="6122" width="7.28515625" style="2" customWidth="1"/>
    <col min="6123" max="6123" width="0" style="2" hidden="1" customWidth="1"/>
    <col min="6124" max="6124" width="7.28515625" style="2" customWidth="1"/>
    <col min="6125" max="6125" width="66.140625" style="2" customWidth="1"/>
    <col min="6126" max="6126" width="0" style="2" hidden="1" customWidth="1"/>
    <col min="6127" max="6127" width="28" style="2" customWidth="1"/>
    <col min="6128" max="6128" width="32.140625" style="2" customWidth="1"/>
    <col min="6129" max="6129" width="39.85546875" style="2" bestFit="1" customWidth="1"/>
    <col min="6130" max="6130" width="0" style="2" hidden="1" customWidth="1"/>
    <col min="6131" max="6131" width="7.28515625" style="2" customWidth="1"/>
    <col min="6132" max="6132" width="0" style="2" hidden="1" customWidth="1"/>
    <col min="6133" max="6133" width="7.28515625" style="2" customWidth="1"/>
    <col min="6134" max="6134" width="59.5703125" style="2" customWidth="1"/>
    <col min="6135" max="6135" width="0" style="2" hidden="1" customWidth="1"/>
    <col min="6136" max="6136" width="23.85546875" style="2" customWidth="1"/>
    <col min="6137" max="6137" width="27.42578125" style="2" customWidth="1"/>
    <col min="6138" max="6138" width="28" style="2" customWidth="1"/>
    <col min="6139" max="6141" width="0" style="2" hidden="1" customWidth="1"/>
    <col min="6142" max="6142" width="7.28515625" style="2" customWidth="1"/>
    <col min="6143" max="6143" width="6.140625" style="2" bestFit="1" customWidth="1"/>
    <col min="6144" max="6144" width="76.85546875" style="2"/>
    <col min="6145" max="6145" width="7.28515625" style="2" customWidth="1"/>
    <col min="6146" max="6146" width="6.140625" style="2" bestFit="1" customWidth="1"/>
    <col min="6147" max="6147" width="78" style="2" customWidth="1"/>
    <col min="6148" max="6148" width="20.7109375" style="2" customWidth="1"/>
    <col min="6149" max="6149" width="26" style="2" customWidth="1"/>
    <col min="6150" max="6150" width="37" style="2" bestFit="1" customWidth="1"/>
    <col min="6151" max="6159" width="0" style="2" hidden="1" customWidth="1"/>
    <col min="6160" max="6162" width="22.7109375" style="2" bestFit="1" customWidth="1"/>
    <col min="6163" max="6163" width="25.28515625" style="2" bestFit="1" customWidth="1"/>
    <col min="6164" max="6164" width="21" style="2" bestFit="1" customWidth="1"/>
    <col min="6165" max="6165" width="8.28515625" style="2" customWidth="1"/>
    <col min="6166" max="6166" width="19" style="2" bestFit="1" customWidth="1"/>
    <col min="6167" max="6167" width="20.5703125" style="2" bestFit="1" customWidth="1"/>
    <col min="6168" max="6168" width="19" style="2" customWidth="1"/>
    <col min="6169" max="6375" width="11.42578125" style="2" customWidth="1"/>
    <col min="6376" max="6378" width="7.28515625" style="2" customWidth="1"/>
    <col min="6379" max="6379" width="0" style="2" hidden="1" customWidth="1"/>
    <col min="6380" max="6380" width="7.28515625" style="2" customWidth="1"/>
    <col min="6381" max="6381" width="66.140625" style="2" customWidth="1"/>
    <col min="6382" max="6382" width="0" style="2" hidden="1" customWidth="1"/>
    <col min="6383" max="6383" width="28" style="2" customWidth="1"/>
    <col min="6384" max="6384" width="32.140625" style="2" customWidth="1"/>
    <col min="6385" max="6385" width="39.85546875" style="2" bestFit="1" customWidth="1"/>
    <col min="6386" max="6386" width="0" style="2" hidden="1" customWidth="1"/>
    <col min="6387" max="6387" width="7.28515625" style="2" customWidth="1"/>
    <col min="6388" max="6388" width="0" style="2" hidden="1" customWidth="1"/>
    <col min="6389" max="6389" width="7.28515625" style="2" customWidth="1"/>
    <col min="6390" max="6390" width="59.5703125" style="2" customWidth="1"/>
    <col min="6391" max="6391" width="0" style="2" hidden="1" customWidth="1"/>
    <col min="6392" max="6392" width="23.85546875" style="2" customWidth="1"/>
    <col min="6393" max="6393" width="27.42578125" style="2" customWidth="1"/>
    <col min="6394" max="6394" width="28" style="2" customWidth="1"/>
    <col min="6395" max="6397" width="0" style="2" hidden="1" customWidth="1"/>
    <col min="6398" max="6398" width="7.28515625" style="2" customWidth="1"/>
    <col min="6399" max="6399" width="6.140625" style="2" bestFit="1" customWidth="1"/>
    <col min="6400" max="6400" width="76.85546875" style="2"/>
    <col min="6401" max="6401" width="7.28515625" style="2" customWidth="1"/>
    <col min="6402" max="6402" width="6.140625" style="2" bestFit="1" customWidth="1"/>
    <col min="6403" max="6403" width="78" style="2" customWidth="1"/>
    <col min="6404" max="6404" width="20.7109375" style="2" customWidth="1"/>
    <col min="6405" max="6405" width="26" style="2" customWidth="1"/>
    <col min="6406" max="6406" width="37" style="2" bestFit="1" customWidth="1"/>
    <col min="6407" max="6415" width="0" style="2" hidden="1" customWidth="1"/>
    <col min="6416" max="6418" width="22.7109375" style="2" bestFit="1" customWidth="1"/>
    <col min="6419" max="6419" width="25.28515625" style="2" bestFit="1" customWidth="1"/>
    <col min="6420" max="6420" width="21" style="2" bestFit="1" customWidth="1"/>
    <col min="6421" max="6421" width="8.28515625" style="2" customWidth="1"/>
    <col min="6422" max="6422" width="19" style="2" bestFit="1" customWidth="1"/>
    <col min="6423" max="6423" width="20.5703125" style="2" bestFit="1" customWidth="1"/>
    <col min="6424" max="6424" width="19" style="2" customWidth="1"/>
    <col min="6425" max="6631" width="11.42578125" style="2" customWidth="1"/>
    <col min="6632" max="6634" width="7.28515625" style="2" customWidth="1"/>
    <col min="6635" max="6635" width="0" style="2" hidden="1" customWidth="1"/>
    <col min="6636" max="6636" width="7.28515625" style="2" customWidth="1"/>
    <col min="6637" max="6637" width="66.140625" style="2" customWidth="1"/>
    <col min="6638" max="6638" width="0" style="2" hidden="1" customWidth="1"/>
    <col min="6639" max="6639" width="28" style="2" customWidth="1"/>
    <col min="6640" max="6640" width="32.140625" style="2" customWidth="1"/>
    <col min="6641" max="6641" width="39.85546875" style="2" bestFit="1" customWidth="1"/>
    <col min="6642" max="6642" width="0" style="2" hidden="1" customWidth="1"/>
    <col min="6643" max="6643" width="7.28515625" style="2" customWidth="1"/>
    <col min="6644" max="6644" width="0" style="2" hidden="1" customWidth="1"/>
    <col min="6645" max="6645" width="7.28515625" style="2" customWidth="1"/>
    <col min="6646" max="6646" width="59.5703125" style="2" customWidth="1"/>
    <col min="6647" max="6647" width="0" style="2" hidden="1" customWidth="1"/>
    <col min="6648" max="6648" width="23.85546875" style="2" customWidth="1"/>
    <col min="6649" max="6649" width="27.42578125" style="2" customWidth="1"/>
    <col min="6650" max="6650" width="28" style="2" customWidth="1"/>
    <col min="6651" max="6653" width="0" style="2" hidden="1" customWidth="1"/>
    <col min="6654" max="6654" width="7.28515625" style="2" customWidth="1"/>
    <col min="6655" max="6655" width="6.140625" style="2" bestFit="1" customWidth="1"/>
    <col min="6656" max="6656" width="76.85546875" style="2"/>
    <col min="6657" max="6657" width="7.28515625" style="2" customWidth="1"/>
    <col min="6658" max="6658" width="6.140625" style="2" bestFit="1" customWidth="1"/>
    <col min="6659" max="6659" width="78" style="2" customWidth="1"/>
    <col min="6660" max="6660" width="20.7109375" style="2" customWidth="1"/>
    <col min="6661" max="6661" width="26" style="2" customWidth="1"/>
    <col min="6662" max="6662" width="37" style="2" bestFit="1" customWidth="1"/>
    <col min="6663" max="6671" width="0" style="2" hidden="1" customWidth="1"/>
    <col min="6672" max="6674" width="22.7109375" style="2" bestFit="1" customWidth="1"/>
    <col min="6675" max="6675" width="25.28515625" style="2" bestFit="1" customWidth="1"/>
    <col min="6676" max="6676" width="21" style="2" bestFit="1" customWidth="1"/>
    <col min="6677" max="6677" width="8.28515625" style="2" customWidth="1"/>
    <col min="6678" max="6678" width="19" style="2" bestFit="1" customWidth="1"/>
    <col min="6679" max="6679" width="20.5703125" style="2" bestFit="1" customWidth="1"/>
    <col min="6680" max="6680" width="19" style="2" customWidth="1"/>
    <col min="6681" max="6887" width="11.42578125" style="2" customWidth="1"/>
    <col min="6888" max="6890" width="7.28515625" style="2" customWidth="1"/>
    <col min="6891" max="6891" width="0" style="2" hidden="1" customWidth="1"/>
    <col min="6892" max="6892" width="7.28515625" style="2" customWidth="1"/>
    <col min="6893" max="6893" width="66.140625" style="2" customWidth="1"/>
    <col min="6894" max="6894" width="0" style="2" hidden="1" customWidth="1"/>
    <col min="6895" max="6895" width="28" style="2" customWidth="1"/>
    <col min="6896" max="6896" width="32.140625" style="2" customWidth="1"/>
    <col min="6897" max="6897" width="39.85546875" style="2" bestFit="1" customWidth="1"/>
    <col min="6898" max="6898" width="0" style="2" hidden="1" customWidth="1"/>
    <col min="6899" max="6899" width="7.28515625" style="2" customWidth="1"/>
    <col min="6900" max="6900" width="0" style="2" hidden="1" customWidth="1"/>
    <col min="6901" max="6901" width="7.28515625" style="2" customWidth="1"/>
    <col min="6902" max="6902" width="59.5703125" style="2" customWidth="1"/>
    <col min="6903" max="6903" width="0" style="2" hidden="1" customWidth="1"/>
    <col min="6904" max="6904" width="23.85546875" style="2" customWidth="1"/>
    <col min="6905" max="6905" width="27.42578125" style="2" customWidth="1"/>
    <col min="6906" max="6906" width="28" style="2" customWidth="1"/>
    <col min="6907" max="6909" width="0" style="2" hidden="1" customWidth="1"/>
    <col min="6910" max="6910" width="7.28515625" style="2" customWidth="1"/>
    <col min="6911" max="6911" width="6.140625" style="2" bestFit="1" customWidth="1"/>
    <col min="6912" max="6912" width="76.85546875" style="2"/>
    <col min="6913" max="6913" width="7.28515625" style="2" customWidth="1"/>
    <col min="6914" max="6914" width="6.140625" style="2" bestFit="1" customWidth="1"/>
    <col min="6915" max="6915" width="78" style="2" customWidth="1"/>
    <col min="6916" max="6916" width="20.7109375" style="2" customWidth="1"/>
    <col min="6917" max="6917" width="26" style="2" customWidth="1"/>
    <col min="6918" max="6918" width="37" style="2" bestFit="1" customWidth="1"/>
    <col min="6919" max="6927" width="0" style="2" hidden="1" customWidth="1"/>
    <col min="6928" max="6930" width="22.7109375" style="2" bestFit="1" customWidth="1"/>
    <col min="6931" max="6931" width="25.28515625" style="2" bestFit="1" customWidth="1"/>
    <col min="6932" max="6932" width="21" style="2" bestFit="1" customWidth="1"/>
    <col min="6933" max="6933" width="8.28515625" style="2" customWidth="1"/>
    <col min="6934" max="6934" width="19" style="2" bestFit="1" customWidth="1"/>
    <col min="6935" max="6935" width="20.5703125" style="2" bestFit="1" customWidth="1"/>
    <col min="6936" max="6936" width="19" style="2" customWidth="1"/>
    <col min="6937" max="7143" width="11.42578125" style="2" customWidth="1"/>
    <col min="7144" max="7146" width="7.28515625" style="2" customWidth="1"/>
    <col min="7147" max="7147" width="0" style="2" hidden="1" customWidth="1"/>
    <col min="7148" max="7148" width="7.28515625" style="2" customWidth="1"/>
    <col min="7149" max="7149" width="66.140625" style="2" customWidth="1"/>
    <col min="7150" max="7150" width="0" style="2" hidden="1" customWidth="1"/>
    <col min="7151" max="7151" width="28" style="2" customWidth="1"/>
    <col min="7152" max="7152" width="32.140625" style="2" customWidth="1"/>
    <col min="7153" max="7153" width="39.85546875" style="2" bestFit="1" customWidth="1"/>
    <col min="7154" max="7154" width="0" style="2" hidden="1" customWidth="1"/>
    <col min="7155" max="7155" width="7.28515625" style="2" customWidth="1"/>
    <col min="7156" max="7156" width="0" style="2" hidden="1" customWidth="1"/>
    <col min="7157" max="7157" width="7.28515625" style="2" customWidth="1"/>
    <col min="7158" max="7158" width="59.5703125" style="2" customWidth="1"/>
    <col min="7159" max="7159" width="0" style="2" hidden="1" customWidth="1"/>
    <col min="7160" max="7160" width="23.85546875" style="2" customWidth="1"/>
    <col min="7161" max="7161" width="27.42578125" style="2" customWidth="1"/>
    <col min="7162" max="7162" width="28" style="2" customWidth="1"/>
    <col min="7163" max="7165" width="0" style="2" hidden="1" customWidth="1"/>
    <col min="7166" max="7166" width="7.28515625" style="2" customWidth="1"/>
    <col min="7167" max="7167" width="6.140625" style="2" bestFit="1" customWidth="1"/>
    <col min="7168" max="7168" width="76.85546875" style="2"/>
    <col min="7169" max="7169" width="7.28515625" style="2" customWidth="1"/>
    <col min="7170" max="7170" width="6.140625" style="2" bestFit="1" customWidth="1"/>
    <col min="7171" max="7171" width="78" style="2" customWidth="1"/>
    <col min="7172" max="7172" width="20.7109375" style="2" customWidth="1"/>
    <col min="7173" max="7173" width="26" style="2" customWidth="1"/>
    <col min="7174" max="7174" width="37" style="2" bestFit="1" customWidth="1"/>
    <col min="7175" max="7183" width="0" style="2" hidden="1" customWidth="1"/>
    <col min="7184" max="7186" width="22.7109375" style="2" bestFit="1" customWidth="1"/>
    <col min="7187" max="7187" width="25.28515625" style="2" bestFit="1" customWidth="1"/>
    <col min="7188" max="7188" width="21" style="2" bestFit="1" customWidth="1"/>
    <col min="7189" max="7189" width="8.28515625" style="2" customWidth="1"/>
    <col min="7190" max="7190" width="19" style="2" bestFit="1" customWidth="1"/>
    <col min="7191" max="7191" width="20.5703125" style="2" bestFit="1" customWidth="1"/>
    <col min="7192" max="7192" width="19" style="2" customWidth="1"/>
    <col min="7193" max="7399" width="11.42578125" style="2" customWidth="1"/>
    <col min="7400" max="7402" width="7.28515625" style="2" customWidth="1"/>
    <col min="7403" max="7403" width="0" style="2" hidden="1" customWidth="1"/>
    <col min="7404" max="7404" width="7.28515625" style="2" customWidth="1"/>
    <col min="7405" max="7405" width="66.140625" style="2" customWidth="1"/>
    <col min="7406" max="7406" width="0" style="2" hidden="1" customWidth="1"/>
    <col min="7407" max="7407" width="28" style="2" customWidth="1"/>
    <col min="7408" max="7408" width="32.140625" style="2" customWidth="1"/>
    <col min="7409" max="7409" width="39.85546875" style="2" bestFit="1" customWidth="1"/>
    <col min="7410" max="7410" width="0" style="2" hidden="1" customWidth="1"/>
    <col min="7411" max="7411" width="7.28515625" style="2" customWidth="1"/>
    <col min="7412" max="7412" width="0" style="2" hidden="1" customWidth="1"/>
    <col min="7413" max="7413" width="7.28515625" style="2" customWidth="1"/>
    <col min="7414" max="7414" width="59.5703125" style="2" customWidth="1"/>
    <col min="7415" max="7415" width="0" style="2" hidden="1" customWidth="1"/>
    <col min="7416" max="7416" width="23.85546875" style="2" customWidth="1"/>
    <col min="7417" max="7417" width="27.42578125" style="2" customWidth="1"/>
    <col min="7418" max="7418" width="28" style="2" customWidth="1"/>
    <col min="7419" max="7421" width="0" style="2" hidden="1" customWidth="1"/>
    <col min="7422" max="7422" width="7.28515625" style="2" customWidth="1"/>
    <col min="7423" max="7423" width="6.140625" style="2" bestFit="1" customWidth="1"/>
    <col min="7424" max="7424" width="76.85546875" style="2"/>
    <col min="7425" max="7425" width="7.28515625" style="2" customWidth="1"/>
    <col min="7426" max="7426" width="6.140625" style="2" bestFit="1" customWidth="1"/>
    <col min="7427" max="7427" width="78" style="2" customWidth="1"/>
    <col min="7428" max="7428" width="20.7109375" style="2" customWidth="1"/>
    <col min="7429" max="7429" width="26" style="2" customWidth="1"/>
    <col min="7430" max="7430" width="37" style="2" bestFit="1" customWidth="1"/>
    <col min="7431" max="7439" width="0" style="2" hidden="1" customWidth="1"/>
    <col min="7440" max="7442" width="22.7109375" style="2" bestFit="1" customWidth="1"/>
    <col min="7443" max="7443" width="25.28515625" style="2" bestFit="1" customWidth="1"/>
    <col min="7444" max="7444" width="21" style="2" bestFit="1" customWidth="1"/>
    <col min="7445" max="7445" width="8.28515625" style="2" customWidth="1"/>
    <col min="7446" max="7446" width="19" style="2" bestFit="1" customWidth="1"/>
    <col min="7447" max="7447" width="20.5703125" style="2" bestFit="1" customWidth="1"/>
    <col min="7448" max="7448" width="19" style="2" customWidth="1"/>
    <col min="7449" max="7655" width="11.42578125" style="2" customWidth="1"/>
    <col min="7656" max="7658" width="7.28515625" style="2" customWidth="1"/>
    <col min="7659" max="7659" width="0" style="2" hidden="1" customWidth="1"/>
    <col min="7660" max="7660" width="7.28515625" style="2" customWidth="1"/>
    <col min="7661" max="7661" width="66.140625" style="2" customWidth="1"/>
    <col min="7662" max="7662" width="0" style="2" hidden="1" customWidth="1"/>
    <col min="7663" max="7663" width="28" style="2" customWidth="1"/>
    <col min="7664" max="7664" width="32.140625" style="2" customWidth="1"/>
    <col min="7665" max="7665" width="39.85546875" style="2" bestFit="1" customWidth="1"/>
    <col min="7666" max="7666" width="0" style="2" hidden="1" customWidth="1"/>
    <col min="7667" max="7667" width="7.28515625" style="2" customWidth="1"/>
    <col min="7668" max="7668" width="0" style="2" hidden="1" customWidth="1"/>
    <col min="7669" max="7669" width="7.28515625" style="2" customWidth="1"/>
    <col min="7670" max="7670" width="59.5703125" style="2" customWidth="1"/>
    <col min="7671" max="7671" width="0" style="2" hidden="1" customWidth="1"/>
    <col min="7672" max="7672" width="23.85546875" style="2" customWidth="1"/>
    <col min="7673" max="7673" width="27.42578125" style="2" customWidth="1"/>
    <col min="7674" max="7674" width="28" style="2" customWidth="1"/>
    <col min="7675" max="7677" width="0" style="2" hidden="1" customWidth="1"/>
    <col min="7678" max="7678" width="7.28515625" style="2" customWidth="1"/>
    <col min="7679" max="7679" width="6.140625" style="2" bestFit="1" customWidth="1"/>
    <col min="7680" max="7680" width="76.85546875" style="2"/>
    <col min="7681" max="7681" width="7.28515625" style="2" customWidth="1"/>
    <col min="7682" max="7682" width="6.140625" style="2" bestFit="1" customWidth="1"/>
    <col min="7683" max="7683" width="78" style="2" customWidth="1"/>
    <col min="7684" max="7684" width="20.7109375" style="2" customWidth="1"/>
    <col min="7685" max="7685" width="26" style="2" customWidth="1"/>
    <col min="7686" max="7686" width="37" style="2" bestFit="1" customWidth="1"/>
    <col min="7687" max="7695" width="0" style="2" hidden="1" customWidth="1"/>
    <col min="7696" max="7698" width="22.7109375" style="2" bestFit="1" customWidth="1"/>
    <col min="7699" max="7699" width="25.28515625" style="2" bestFit="1" customWidth="1"/>
    <col min="7700" max="7700" width="21" style="2" bestFit="1" customWidth="1"/>
    <col min="7701" max="7701" width="8.28515625" style="2" customWidth="1"/>
    <col min="7702" max="7702" width="19" style="2" bestFit="1" customWidth="1"/>
    <col min="7703" max="7703" width="20.5703125" style="2" bestFit="1" customWidth="1"/>
    <col min="7704" max="7704" width="19" style="2" customWidth="1"/>
    <col min="7705" max="7911" width="11.42578125" style="2" customWidth="1"/>
    <col min="7912" max="7914" width="7.28515625" style="2" customWidth="1"/>
    <col min="7915" max="7915" width="0" style="2" hidden="1" customWidth="1"/>
    <col min="7916" max="7916" width="7.28515625" style="2" customWidth="1"/>
    <col min="7917" max="7917" width="66.140625" style="2" customWidth="1"/>
    <col min="7918" max="7918" width="0" style="2" hidden="1" customWidth="1"/>
    <col min="7919" max="7919" width="28" style="2" customWidth="1"/>
    <col min="7920" max="7920" width="32.140625" style="2" customWidth="1"/>
    <col min="7921" max="7921" width="39.85546875" style="2" bestFit="1" customWidth="1"/>
    <col min="7922" max="7922" width="0" style="2" hidden="1" customWidth="1"/>
    <col min="7923" max="7923" width="7.28515625" style="2" customWidth="1"/>
    <col min="7924" max="7924" width="0" style="2" hidden="1" customWidth="1"/>
    <col min="7925" max="7925" width="7.28515625" style="2" customWidth="1"/>
    <col min="7926" max="7926" width="59.5703125" style="2" customWidth="1"/>
    <col min="7927" max="7927" width="0" style="2" hidden="1" customWidth="1"/>
    <col min="7928" max="7928" width="23.85546875" style="2" customWidth="1"/>
    <col min="7929" max="7929" width="27.42578125" style="2" customWidth="1"/>
    <col min="7930" max="7930" width="28" style="2" customWidth="1"/>
    <col min="7931" max="7933" width="0" style="2" hidden="1" customWidth="1"/>
    <col min="7934" max="7934" width="7.28515625" style="2" customWidth="1"/>
    <col min="7935" max="7935" width="6.140625" style="2" bestFit="1" customWidth="1"/>
    <col min="7936" max="7936" width="76.85546875" style="2"/>
    <col min="7937" max="7937" width="7.28515625" style="2" customWidth="1"/>
    <col min="7938" max="7938" width="6.140625" style="2" bestFit="1" customWidth="1"/>
    <col min="7939" max="7939" width="78" style="2" customWidth="1"/>
    <col min="7940" max="7940" width="20.7109375" style="2" customWidth="1"/>
    <col min="7941" max="7941" width="26" style="2" customWidth="1"/>
    <col min="7942" max="7942" width="37" style="2" bestFit="1" customWidth="1"/>
    <col min="7943" max="7951" width="0" style="2" hidden="1" customWidth="1"/>
    <col min="7952" max="7954" width="22.7109375" style="2" bestFit="1" customWidth="1"/>
    <col min="7955" max="7955" width="25.28515625" style="2" bestFit="1" customWidth="1"/>
    <col min="7956" max="7956" width="21" style="2" bestFit="1" customWidth="1"/>
    <col min="7957" max="7957" width="8.28515625" style="2" customWidth="1"/>
    <col min="7958" max="7958" width="19" style="2" bestFit="1" customWidth="1"/>
    <col min="7959" max="7959" width="20.5703125" style="2" bestFit="1" customWidth="1"/>
    <col min="7960" max="7960" width="19" style="2" customWidth="1"/>
    <col min="7961" max="8167" width="11.42578125" style="2" customWidth="1"/>
    <col min="8168" max="8170" width="7.28515625" style="2" customWidth="1"/>
    <col min="8171" max="8171" width="0" style="2" hidden="1" customWidth="1"/>
    <col min="8172" max="8172" width="7.28515625" style="2" customWidth="1"/>
    <col min="8173" max="8173" width="66.140625" style="2" customWidth="1"/>
    <col min="8174" max="8174" width="0" style="2" hidden="1" customWidth="1"/>
    <col min="8175" max="8175" width="28" style="2" customWidth="1"/>
    <col min="8176" max="8176" width="32.140625" style="2" customWidth="1"/>
    <col min="8177" max="8177" width="39.85546875" style="2" bestFit="1" customWidth="1"/>
    <col min="8178" max="8178" width="0" style="2" hidden="1" customWidth="1"/>
    <col min="8179" max="8179" width="7.28515625" style="2" customWidth="1"/>
    <col min="8180" max="8180" width="0" style="2" hidden="1" customWidth="1"/>
    <col min="8181" max="8181" width="7.28515625" style="2" customWidth="1"/>
    <col min="8182" max="8182" width="59.5703125" style="2" customWidth="1"/>
    <col min="8183" max="8183" width="0" style="2" hidden="1" customWidth="1"/>
    <col min="8184" max="8184" width="23.85546875" style="2" customWidth="1"/>
    <col min="8185" max="8185" width="27.42578125" style="2" customWidth="1"/>
    <col min="8186" max="8186" width="28" style="2" customWidth="1"/>
    <col min="8187" max="8189" width="0" style="2" hidden="1" customWidth="1"/>
    <col min="8190" max="8190" width="7.28515625" style="2" customWidth="1"/>
    <col min="8191" max="8191" width="6.140625" style="2" bestFit="1" customWidth="1"/>
    <col min="8192" max="8192" width="76.85546875" style="2"/>
    <col min="8193" max="8193" width="7.28515625" style="2" customWidth="1"/>
    <col min="8194" max="8194" width="6.140625" style="2" bestFit="1" customWidth="1"/>
    <col min="8195" max="8195" width="78" style="2" customWidth="1"/>
    <col min="8196" max="8196" width="20.7109375" style="2" customWidth="1"/>
    <col min="8197" max="8197" width="26" style="2" customWidth="1"/>
    <col min="8198" max="8198" width="37" style="2" bestFit="1" customWidth="1"/>
    <col min="8199" max="8207" width="0" style="2" hidden="1" customWidth="1"/>
    <col min="8208" max="8210" width="22.7109375" style="2" bestFit="1" customWidth="1"/>
    <col min="8211" max="8211" width="25.28515625" style="2" bestFit="1" customWidth="1"/>
    <col min="8212" max="8212" width="21" style="2" bestFit="1" customWidth="1"/>
    <col min="8213" max="8213" width="8.28515625" style="2" customWidth="1"/>
    <col min="8214" max="8214" width="19" style="2" bestFit="1" customWidth="1"/>
    <col min="8215" max="8215" width="20.5703125" style="2" bestFit="1" customWidth="1"/>
    <col min="8216" max="8216" width="19" style="2" customWidth="1"/>
    <col min="8217" max="8423" width="11.42578125" style="2" customWidth="1"/>
    <col min="8424" max="8426" width="7.28515625" style="2" customWidth="1"/>
    <col min="8427" max="8427" width="0" style="2" hidden="1" customWidth="1"/>
    <col min="8428" max="8428" width="7.28515625" style="2" customWidth="1"/>
    <col min="8429" max="8429" width="66.140625" style="2" customWidth="1"/>
    <col min="8430" max="8430" width="0" style="2" hidden="1" customWidth="1"/>
    <col min="8431" max="8431" width="28" style="2" customWidth="1"/>
    <col min="8432" max="8432" width="32.140625" style="2" customWidth="1"/>
    <col min="8433" max="8433" width="39.85546875" style="2" bestFit="1" customWidth="1"/>
    <col min="8434" max="8434" width="0" style="2" hidden="1" customWidth="1"/>
    <col min="8435" max="8435" width="7.28515625" style="2" customWidth="1"/>
    <col min="8436" max="8436" width="0" style="2" hidden="1" customWidth="1"/>
    <col min="8437" max="8437" width="7.28515625" style="2" customWidth="1"/>
    <col min="8438" max="8438" width="59.5703125" style="2" customWidth="1"/>
    <col min="8439" max="8439" width="0" style="2" hidden="1" customWidth="1"/>
    <col min="8440" max="8440" width="23.85546875" style="2" customWidth="1"/>
    <col min="8441" max="8441" width="27.42578125" style="2" customWidth="1"/>
    <col min="8442" max="8442" width="28" style="2" customWidth="1"/>
    <col min="8443" max="8445" width="0" style="2" hidden="1" customWidth="1"/>
    <col min="8446" max="8446" width="7.28515625" style="2" customWidth="1"/>
    <col min="8447" max="8447" width="6.140625" style="2" bestFit="1" customWidth="1"/>
    <col min="8448" max="8448" width="76.85546875" style="2"/>
    <col min="8449" max="8449" width="7.28515625" style="2" customWidth="1"/>
    <col min="8450" max="8450" width="6.140625" style="2" bestFit="1" customWidth="1"/>
    <col min="8451" max="8451" width="78" style="2" customWidth="1"/>
    <col min="8452" max="8452" width="20.7109375" style="2" customWidth="1"/>
    <col min="8453" max="8453" width="26" style="2" customWidth="1"/>
    <col min="8454" max="8454" width="37" style="2" bestFit="1" customWidth="1"/>
    <col min="8455" max="8463" width="0" style="2" hidden="1" customWidth="1"/>
    <col min="8464" max="8466" width="22.7109375" style="2" bestFit="1" customWidth="1"/>
    <col min="8467" max="8467" width="25.28515625" style="2" bestFit="1" customWidth="1"/>
    <col min="8468" max="8468" width="21" style="2" bestFit="1" customWidth="1"/>
    <col min="8469" max="8469" width="8.28515625" style="2" customWidth="1"/>
    <col min="8470" max="8470" width="19" style="2" bestFit="1" customWidth="1"/>
    <col min="8471" max="8471" width="20.5703125" style="2" bestFit="1" customWidth="1"/>
    <col min="8472" max="8472" width="19" style="2" customWidth="1"/>
    <col min="8473" max="8679" width="11.42578125" style="2" customWidth="1"/>
    <col min="8680" max="8682" width="7.28515625" style="2" customWidth="1"/>
    <col min="8683" max="8683" width="0" style="2" hidden="1" customWidth="1"/>
    <col min="8684" max="8684" width="7.28515625" style="2" customWidth="1"/>
    <col min="8685" max="8685" width="66.140625" style="2" customWidth="1"/>
    <col min="8686" max="8686" width="0" style="2" hidden="1" customWidth="1"/>
    <col min="8687" max="8687" width="28" style="2" customWidth="1"/>
    <col min="8688" max="8688" width="32.140625" style="2" customWidth="1"/>
    <col min="8689" max="8689" width="39.85546875" style="2" bestFit="1" customWidth="1"/>
    <col min="8690" max="8690" width="0" style="2" hidden="1" customWidth="1"/>
    <col min="8691" max="8691" width="7.28515625" style="2" customWidth="1"/>
    <col min="8692" max="8692" width="0" style="2" hidden="1" customWidth="1"/>
    <col min="8693" max="8693" width="7.28515625" style="2" customWidth="1"/>
    <col min="8694" max="8694" width="59.5703125" style="2" customWidth="1"/>
    <col min="8695" max="8695" width="0" style="2" hidden="1" customWidth="1"/>
    <col min="8696" max="8696" width="23.85546875" style="2" customWidth="1"/>
    <col min="8697" max="8697" width="27.42578125" style="2" customWidth="1"/>
    <col min="8698" max="8698" width="28" style="2" customWidth="1"/>
    <col min="8699" max="8701" width="0" style="2" hidden="1" customWidth="1"/>
    <col min="8702" max="8702" width="7.28515625" style="2" customWidth="1"/>
    <col min="8703" max="8703" width="6.140625" style="2" bestFit="1" customWidth="1"/>
    <col min="8704" max="8704" width="76.85546875" style="2"/>
    <col min="8705" max="8705" width="7.28515625" style="2" customWidth="1"/>
    <col min="8706" max="8706" width="6.140625" style="2" bestFit="1" customWidth="1"/>
    <col min="8707" max="8707" width="78" style="2" customWidth="1"/>
    <col min="8708" max="8708" width="20.7109375" style="2" customWidth="1"/>
    <col min="8709" max="8709" width="26" style="2" customWidth="1"/>
    <col min="8710" max="8710" width="37" style="2" bestFit="1" customWidth="1"/>
    <col min="8711" max="8719" width="0" style="2" hidden="1" customWidth="1"/>
    <col min="8720" max="8722" width="22.7109375" style="2" bestFit="1" customWidth="1"/>
    <col min="8723" max="8723" width="25.28515625" style="2" bestFit="1" customWidth="1"/>
    <col min="8724" max="8724" width="21" style="2" bestFit="1" customWidth="1"/>
    <col min="8725" max="8725" width="8.28515625" style="2" customWidth="1"/>
    <col min="8726" max="8726" width="19" style="2" bestFit="1" customWidth="1"/>
    <col min="8727" max="8727" width="20.5703125" style="2" bestFit="1" customWidth="1"/>
    <col min="8728" max="8728" width="19" style="2" customWidth="1"/>
    <col min="8729" max="8935" width="11.42578125" style="2" customWidth="1"/>
    <col min="8936" max="8938" width="7.28515625" style="2" customWidth="1"/>
    <col min="8939" max="8939" width="0" style="2" hidden="1" customWidth="1"/>
    <col min="8940" max="8940" width="7.28515625" style="2" customWidth="1"/>
    <col min="8941" max="8941" width="66.140625" style="2" customWidth="1"/>
    <col min="8942" max="8942" width="0" style="2" hidden="1" customWidth="1"/>
    <col min="8943" max="8943" width="28" style="2" customWidth="1"/>
    <col min="8944" max="8944" width="32.140625" style="2" customWidth="1"/>
    <col min="8945" max="8945" width="39.85546875" style="2" bestFit="1" customWidth="1"/>
    <col min="8946" max="8946" width="0" style="2" hidden="1" customWidth="1"/>
    <col min="8947" max="8947" width="7.28515625" style="2" customWidth="1"/>
    <col min="8948" max="8948" width="0" style="2" hidden="1" customWidth="1"/>
    <col min="8949" max="8949" width="7.28515625" style="2" customWidth="1"/>
    <col min="8950" max="8950" width="59.5703125" style="2" customWidth="1"/>
    <col min="8951" max="8951" width="0" style="2" hidden="1" customWidth="1"/>
    <col min="8952" max="8952" width="23.85546875" style="2" customWidth="1"/>
    <col min="8953" max="8953" width="27.42578125" style="2" customWidth="1"/>
    <col min="8954" max="8954" width="28" style="2" customWidth="1"/>
    <col min="8955" max="8957" width="0" style="2" hidden="1" customWidth="1"/>
    <col min="8958" max="8958" width="7.28515625" style="2" customWidth="1"/>
    <col min="8959" max="8959" width="6.140625" style="2" bestFit="1" customWidth="1"/>
    <col min="8960" max="8960" width="76.85546875" style="2"/>
    <col min="8961" max="8961" width="7.28515625" style="2" customWidth="1"/>
    <col min="8962" max="8962" width="6.140625" style="2" bestFit="1" customWidth="1"/>
    <col min="8963" max="8963" width="78" style="2" customWidth="1"/>
    <col min="8964" max="8964" width="20.7109375" style="2" customWidth="1"/>
    <col min="8965" max="8965" width="26" style="2" customWidth="1"/>
    <col min="8966" max="8966" width="37" style="2" bestFit="1" customWidth="1"/>
    <col min="8967" max="8975" width="0" style="2" hidden="1" customWidth="1"/>
    <col min="8976" max="8978" width="22.7109375" style="2" bestFit="1" customWidth="1"/>
    <col min="8979" max="8979" width="25.28515625" style="2" bestFit="1" customWidth="1"/>
    <col min="8980" max="8980" width="21" style="2" bestFit="1" customWidth="1"/>
    <col min="8981" max="8981" width="8.28515625" style="2" customWidth="1"/>
    <col min="8982" max="8982" width="19" style="2" bestFit="1" customWidth="1"/>
    <col min="8983" max="8983" width="20.5703125" style="2" bestFit="1" customWidth="1"/>
    <col min="8984" max="8984" width="19" style="2" customWidth="1"/>
    <col min="8985" max="9191" width="11.42578125" style="2" customWidth="1"/>
    <col min="9192" max="9194" width="7.28515625" style="2" customWidth="1"/>
    <col min="9195" max="9195" width="0" style="2" hidden="1" customWidth="1"/>
    <col min="9196" max="9196" width="7.28515625" style="2" customWidth="1"/>
    <col min="9197" max="9197" width="66.140625" style="2" customWidth="1"/>
    <col min="9198" max="9198" width="0" style="2" hidden="1" customWidth="1"/>
    <col min="9199" max="9199" width="28" style="2" customWidth="1"/>
    <col min="9200" max="9200" width="32.140625" style="2" customWidth="1"/>
    <col min="9201" max="9201" width="39.85546875" style="2" bestFit="1" customWidth="1"/>
    <col min="9202" max="9202" width="0" style="2" hidden="1" customWidth="1"/>
    <col min="9203" max="9203" width="7.28515625" style="2" customWidth="1"/>
    <col min="9204" max="9204" width="0" style="2" hidden="1" customWidth="1"/>
    <col min="9205" max="9205" width="7.28515625" style="2" customWidth="1"/>
    <col min="9206" max="9206" width="59.5703125" style="2" customWidth="1"/>
    <col min="9207" max="9207" width="0" style="2" hidden="1" customWidth="1"/>
    <col min="9208" max="9208" width="23.85546875" style="2" customWidth="1"/>
    <col min="9209" max="9209" width="27.42578125" style="2" customWidth="1"/>
    <col min="9210" max="9210" width="28" style="2" customWidth="1"/>
    <col min="9211" max="9213" width="0" style="2" hidden="1" customWidth="1"/>
    <col min="9214" max="9214" width="7.28515625" style="2" customWidth="1"/>
    <col min="9215" max="9215" width="6.140625" style="2" bestFit="1" customWidth="1"/>
    <col min="9216" max="9216" width="76.85546875" style="2"/>
    <col min="9217" max="9217" width="7.28515625" style="2" customWidth="1"/>
    <col min="9218" max="9218" width="6.140625" style="2" bestFit="1" customWidth="1"/>
    <col min="9219" max="9219" width="78" style="2" customWidth="1"/>
    <col min="9220" max="9220" width="20.7109375" style="2" customWidth="1"/>
    <col min="9221" max="9221" width="26" style="2" customWidth="1"/>
    <col min="9222" max="9222" width="37" style="2" bestFit="1" customWidth="1"/>
    <col min="9223" max="9231" width="0" style="2" hidden="1" customWidth="1"/>
    <col min="9232" max="9234" width="22.7109375" style="2" bestFit="1" customWidth="1"/>
    <col min="9235" max="9235" width="25.28515625" style="2" bestFit="1" customWidth="1"/>
    <col min="9236" max="9236" width="21" style="2" bestFit="1" customWidth="1"/>
    <col min="9237" max="9237" width="8.28515625" style="2" customWidth="1"/>
    <col min="9238" max="9238" width="19" style="2" bestFit="1" customWidth="1"/>
    <col min="9239" max="9239" width="20.5703125" style="2" bestFit="1" customWidth="1"/>
    <col min="9240" max="9240" width="19" style="2" customWidth="1"/>
    <col min="9241" max="9447" width="11.42578125" style="2" customWidth="1"/>
    <col min="9448" max="9450" width="7.28515625" style="2" customWidth="1"/>
    <col min="9451" max="9451" width="0" style="2" hidden="1" customWidth="1"/>
    <col min="9452" max="9452" width="7.28515625" style="2" customWidth="1"/>
    <col min="9453" max="9453" width="66.140625" style="2" customWidth="1"/>
    <col min="9454" max="9454" width="0" style="2" hidden="1" customWidth="1"/>
    <col min="9455" max="9455" width="28" style="2" customWidth="1"/>
    <col min="9456" max="9456" width="32.140625" style="2" customWidth="1"/>
    <col min="9457" max="9457" width="39.85546875" style="2" bestFit="1" customWidth="1"/>
    <col min="9458" max="9458" width="0" style="2" hidden="1" customWidth="1"/>
    <col min="9459" max="9459" width="7.28515625" style="2" customWidth="1"/>
    <col min="9460" max="9460" width="0" style="2" hidden="1" customWidth="1"/>
    <col min="9461" max="9461" width="7.28515625" style="2" customWidth="1"/>
    <col min="9462" max="9462" width="59.5703125" style="2" customWidth="1"/>
    <col min="9463" max="9463" width="0" style="2" hidden="1" customWidth="1"/>
    <col min="9464" max="9464" width="23.85546875" style="2" customWidth="1"/>
    <col min="9465" max="9465" width="27.42578125" style="2" customWidth="1"/>
    <col min="9466" max="9466" width="28" style="2" customWidth="1"/>
    <col min="9467" max="9469" width="0" style="2" hidden="1" customWidth="1"/>
    <col min="9470" max="9470" width="7.28515625" style="2" customWidth="1"/>
    <col min="9471" max="9471" width="6.140625" style="2" bestFit="1" customWidth="1"/>
    <col min="9472" max="9472" width="76.85546875" style="2"/>
    <col min="9473" max="9473" width="7.28515625" style="2" customWidth="1"/>
    <col min="9474" max="9474" width="6.140625" style="2" bestFit="1" customWidth="1"/>
    <col min="9475" max="9475" width="78" style="2" customWidth="1"/>
    <col min="9476" max="9476" width="20.7109375" style="2" customWidth="1"/>
    <col min="9477" max="9477" width="26" style="2" customWidth="1"/>
    <col min="9478" max="9478" width="37" style="2" bestFit="1" customWidth="1"/>
    <col min="9479" max="9487" width="0" style="2" hidden="1" customWidth="1"/>
    <col min="9488" max="9490" width="22.7109375" style="2" bestFit="1" customWidth="1"/>
    <col min="9491" max="9491" width="25.28515625" style="2" bestFit="1" customWidth="1"/>
    <col min="9492" max="9492" width="21" style="2" bestFit="1" customWidth="1"/>
    <col min="9493" max="9493" width="8.28515625" style="2" customWidth="1"/>
    <col min="9494" max="9494" width="19" style="2" bestFit="1" customWidth="1"/>
    <col min="9495" max="9495" width="20.5703125" style="2" bestFit="1" customWidth="1"/>
    <col min="9496" max="9496" width="19" style="2" customWidth="1"/>
    <col min="9497" max="9703" width="11.42578125" style="2" customWidth="1"/>
    <col min="9704" max="9706" width="7.28515625" style="2" customWidth="1"/>
    <col min="9707" max="9707" width="0" style="2" hidden="1" customWidth="1"/>
    <col min="9708" max="9708" width="7.28515625" style="2" customWidth="1"/>
    <col min="9709" max="9709" width="66.140625" style="2" customWidth="1"/>
    <col min="9710" max="9710" width="0" style="2" hidden="1" customWidth="1"/>
    <col min="9711" max="9711" width="28" style="2" customWidth="1"/>
    <col min="9712" max="9712" width="32.140625" style="2" customWidth="1"/>
    <col min="9713" max="9713" width="39.85546875" style="2" bestFit="1" customWidth="1"/>
    <col min="9714" max="9714" width="0" style="2" hidden="1" customWidth="1"/>
    <col min="9715" max="9715" width="7.28515625" style="2" customWidth="1"/>
    <col min="9716" max="9716" width="0" style="2" hidden="1" customWidth="1"/>
    <col min="9717" max="9717" width="7.28515625" style="2" customWidth="1"/>
    <col min="9718" max="9718" width="59.5703125" style="2" customWidth="1"/>
    <col min="9719" max="9719" width="0" style="2" hidden="1" customWidth="1"/>
    <col min="9720" max="9720" width="23.85546875" style="2" customWidth="1"/>
    <col min="9721" max="9721" width="27.42578125" style="2" customWidth="1"/>
    <col min="9722" max="9722" width="28" style="2" customWidth="1"/>
    <col min="9723" max="9725" width="0" style="2" hidden="1" customWidth="1"/>
    <col min="9726" max="9726" width="7.28515625" style="2" customWidth="1"/>
    <col min="9727" max="9727" width="6.140625" style="2" bestFit="1" customWidth="1"/>
    <col min="9728" max="9728" width="76.85546875" style="2"/>
    <col min="9729" max="9729" width="7.28515625" style="2" customWidth="1"/>
    <col min="9730" max="9730" width="6.140625" style="2" bestFit="1" customWidth="1"/>
    <col min="9731" max="9731" width="78" style="2" customWidth="1"/>
    <col min="9732" max="9732" width="20.7109375" style="2" customWidth="1"/>
    <col min="9733" max="9733" width="26" style="2" customWidth="1"/>
    <col min="9734" max="9734" width="37" style="2" bestFit="1" customWidth="1"/>
    <col min="9735" max="9743" width="0" style="2" hidden="1" customWidth="1"/>
    <col min="9744" max="9746" width="22.7109375" style="2" bestFit="1" customWidth="1"/>
    <col min="9747" max="9747" width="25.28515625" style="2" bestFit="1" customWidth="1"/>
    <col min="9748" max="9748" width="21" style="2" bestFit="1" customWidth="1"/>
    <col min="9749" max="9749" width="8.28515625" style="2" customWidth="1"/>
    <col min="9750" max="9750" width="19" style="2" bestFit="1" customWidth="1"/>
    <col min="9751" max="9751" width="20.5703125" style="2" bestFit="1" customWidth="1"/>
    <col min="9752" max="9752" width="19" style="2" customWidth="1"/>
    <col min="9753" max="9959" width="11.42578125" style="2" customWidth="1"/>
    <col min="9960" max="9962" width="7.28515625" style="2" customWidth="1"/>
    <col min="9963" max="9963" width="0" style="2" hidden="1" customWidth="1"/>
    <col min="9964" max="9964" width="7.28515625" style="2" customWidth="1"/>
    <col min="9965" max="9965" width="66.140625" style="2" customWidth="1"/>
    <col min="9966" max="9966" width="0" style="2" hidden="1" customWidth="1"/>
    <col min="9967" max="9967" width="28" style="2" customWidth="1"/>
    <col min="9968" max="9968" width="32.140625" style="2" customWidth="1"/>
    <col min="9969" max="9969" width="39.85546875" style="2" bestFit="1" customWidth="1"/>
    <col min="9970" max="9970" width="0" style="2" hidden="1" customWidth="1"/>
    <col min="9971" max="9971" width="7.28515625" style="2" customWidth="1"/>
    <col min="9972" max="9972" width="0" style="2" hidden="1" customWidth="1"/>
    <col min="9973" max="9973" width="7.28515625" style="2" customWidth="1"/>
    <col min="9974" max="9974" width="59.5703125" style="2" customWidth="1"/>
    <col min="9975" max="9975" width="0" style="2" hidden="1" customWidth="1"/>
    <col min="9976" max="9976" width="23.85546875" style="2" customWidth="1"/>
    <col min="9977" max="9977" width="27.42578125" style="2" customWidth="1"/>
    <col min="9978" max="9978" width="28" style="2" customWidth="1"/>
    <col min="9979" max="9981" width="0" style="2" hidden="1" customWidth="1"/>
    <col min="9982" max="9982" width="7.28515625" style="2" customWidth="1"/>
    <col min="9983" max="9983" width="6.140625" style="2" bestFit="1" customWidth="1"/>
    <col min="9984" max="9984" width="76.85546875" style="2"/>
    <col min="9985" max="9985" width="7.28515625" style="2" customWidth="1"/>
    <col min="9986" max="9986" width="6.140625" style="2" bestFit="1" customWidth="1"/>
    <col min="9987" max="9987" width="78" style="2" customWidth="1"/>
    <col min="9988" max="9988" width="20.7109375" style="2" customWidth="1"/>
    <col min="9989" max="9989" width="26" style="2" customWidth="1"/>
    <col min="9990" max="9990" width="37" style="2" bestFit="1" customWidth="1"/>
    <col min="9991" max="9999" width="0" style="2" hidden="1" customWidth="1"/>
    <col min="10000" max="10002" width="22.7109375" style="2" bestFit="1" customWidth="1"/>
    <col min="10003" max="10003" width="25.28515625" style="2" bestFit="1" customWidth="1"/>
    <col min="10004" max="10004" width="21" style="2" bestFit="1" customWidth="1"/>
    <col min="10005" max="10005" width="8.28515625" style="2" customWidth="1"/>
    <col min="10006" max="10006" width="19" style="2" bestFit="1" customWidth="1"/>
    <col min="10007" max="10007" width="20.5703125" style="2" bestFit="1" customWidth="1"/>
    <col min="10008" max="10008" width="19" style="2" customWidth="1"/>
    <col min="10009" max="10215" width="11.42578125" style="2" customWidth="1"/>
    <col min="10216" max="10218" width="7.28515625" style="2" customWidth="1"/>
    <col min="10219" max="10219" width="0" style="2" hidden="1" customWidth="1"/>
    <col min="10220" max="10220" width="7.28515625" style="2" customWidth="1"/>
    <col min="10221" max="10221" width="66.140625" style="2" customWidth="1"/>
    <col min="10222" max="10222" width="0" style="2" hidden="1" customWidth="1"/>
    <col min="10223" max="10223" width="28" style="2" customWidth="1"/>
    <col min="10224" max="10224" width="32.140625" style="2" customWidth="1"/>
    <col min="10225" max="10225" width="39.85546875" style="2" bestFit="1" customWidth="1"/>
    <col min="10226" max="10226" width="0" style="2" hidden="1" customWidth="1"/>
    <col min="10227" max="10227" width="7.28515625" style="2" customWidth="1"/>
    <col min="10228" max="10228" width="0" style="2" hidden="1" customWidth="1"/>
    <col min="10229" max="10229" width="7.28515625" style="2" customWidth="1"/>
    <col min="10230" max="10230" width="59.5703125" style="2" customWidth="1"/>
    <col min="10231" max="10231" width="0" style="2" hidden="1" customWidth="1"/>
    <col min="10232" max="10232" width="23.85546875" style="2" customWidth="1"/>
    <col min="10233" max="10233" width="27.42578125" style="2" customWidth="1"/>
    <col min="10234" max="10234" width="28" style="2" customWidth="1"/>
    <col min="10235" max="10237" width="0" style="2" hidden="1" customWidth="1"/>
    <col min="10238" max="10238" width="7.28515625" style="2" customWidth="1"/>
    <col min="10239" max="10239" width="6.140625" style="2" bestFit="1" customWidth="1"/>
    <col min="10240" max="10240" width="76.85546875" style="2"/>
    <col min="10241" max="10241" width="7.28515625" style="2" customWidth="1"/>
    <col min="10242" max="10242" width="6.140625" style="2" bestFit="1" customWidth="1"/>
    <col min="10243" max="10243" width="78" style="2" customWidth="1"/>
    <col min="10244" max="10244" width="20.7109375" style="2" customWidth="1"/>
    <col min="10245" max="10245" width="26" style="2" customWidth="1"/>
    <col min="10246" max="10246" width="37" style="2" bestFit="1" customWidth="1"/>
    <col min="10247" max="10255" width="0" style="2" hidden="1" customWidth="1"/>
    <col min="10256" max="10258" width="22.7109375" style="2" bestFit="1" customWidth="1"/>
    <col min="10259" max="10259" width="25.28515625" style="2" bestFit="1" customWidth="1"/>
    <col min="10260" max="10260" width="21" style="2" bestFit="1" customWidth="1"/>
    <col min="10261" max="10261" width="8.28515625" style="2" customWidth="1"/>
    <col min="10262" max="10262" width="19" style="2" bestFit="1" customWidth="1"/>
    <col min="10263" max="10263" width="20.5703125" style="2" bestFit="1" customWidth="1"/>
    <col min="10264" max="10264" width="19" style="2" customWidth="1"/>
    <col min="10265" max="10471" width="11.42578125" style="2" customWidth="1"/>
    <col min="10472" max="10474" width="7.28515625" style="2" customWidth="1"/>
    <col min="10475" max="10475" width="0" style="2" hidden="1" customWidth="1"/>
    <col min="10476" max="10476" width="7.28515625" style="2" customWidth="1"/>
    <col min="10477" max="10477" width="66.140625" style="2" customWidth="1"/>
    <col min="10478" max="10478" width="0" style="2" hidden="1" customWidth="1"/>
    <col min="10479" max="10479" width="28" style="2" customWidth="1"/>
    <col min="10480" max="10480" width="32.140625" style="2" customWidth="1"/>
    <col min="10481" max="10481" width="39.85546875" style="2" bestFit="1" customWidth="1"/>
    <col min="10482" max="10482" width="0" style="2" hidden="1" customWidth="1"/>
    <col min="10483" max="10483" width="7.28515625" style="2" customWidth="1"/>
    <col min="10484" max="10484" width="0" style="2" hidden="1" customWidth="1"/>
    <col min="10485" max="10485" width="7.28515625" style="2" customWidth="1"/>
    <col min="10486" max="10486" width="59.5703125" style="2" customWidth="1"/>
    <col min="10487" max="10487" width="0" style="2" hidden="1" customWidth="1"/>
    <col min="10488" max="10488" width="23.85546875" style="2" customWidth="1"/>
    <col min="10489" max="10489" width="27.42578125" style="2" customWidth="1"/>
    <col min="10490" max="10490" width="28" style="2" customWidth="1"/>
    <col min="10491" max="10493" width="0" style="2" hidden="1" customWidth="1"/>
    <col min="10494" max="10494" width="7.28515625" style="2" customWidth="1"/>
    <col min="10495" max="10495" width="6.140625" style="2" bestFit="1" customWidth="1"/>
    <col min="10496" max="10496" width="76.85546875" style="2"/>
    <col min="10497" max="10497" width="7.28515625" style="2" customWidth="1"/>
    <col min="10498" max="10498" width="6.140625" style="2" bestFit="1" customWidth="1"/>
    <col min="10499" max="10499" width="78" style="2" customWidth="1"/>
    <col min="10500" max="10500" width="20.7109375" style="2" customWidth="1"/>
    <col min="10501" max="10501" width="26" style="2" customWidth="1"/>
    <col min="10502" max="10502" width="37" style="2" bestFit="1" customWidth="1"/>
    <col min="10503" max="10511" width="0" style="2" hidden="1" customWidth="1"/>
    <col min="10512" max="10514" width="22.7109375" style="2" bestFit="1" customWidth="1"/>
    <col min="10515" max="10515" width="25.28515625" style="2" bestFit="1" customWidth="1"/>
    <col min="10516" max="10516" width="21" style="2" bestFit="1" customWidth="1"/>
    <col min="10517" max="10517" width="8.28515625" style="2" customWidth="1"/>
    <col min="10518" max="10518" width="19" style="2" bestFit="1" customWidth="1"/>
    <col min="10519" max="10519" width="20.5703125" style="2" bestFit="1" customWidth="1"/>
    <col min="10520" max="10520" width="19" style="2" customWidth="1"/>
    <col min="10521" max="10727" width="11.42578125" style="2" customWidth="1"/>
    <col min="10728" max="10730" width="7.28515625" style="2" customWidth="1"/>
    <col min="10731" max="10731" width="0" style="2" hidden="1" customWidth="1"/>
    <col min="10732" max="10732" width="7.28515625" style="2" customWidth="1"/>
    <col min="10733" max="10733" width="66.140625" style="2" customWidth="1"/>
    <col min="10734" max="10734" width="0" style="2" hidden="1" customWidth="1"/>
    <col min="10735" max="10735" width="28" style="2" customWidth="1"/>
    <col min="10736" max="10736" width="32.140625" style="2" customWidth="1"/>
    <col min="10737" max="10737" width="39.85546875" style="2" bestFit="1" customWidth="1"/>
    <col min="10738" max="10738" width="0" style="2" hidden="1" customWidth="1"/>
    <col min="10739" max="10739" width="7.28515625" style="2" customWidth="1"/>
    <col min="10740" max="10740" width="0" style="2" hidden="1" customWidth="1"/>
    <col min="10741" max="10741" width="7.28515625" style="2" customWidth="1"/>
    <col min="10742" max="10742" width="59.5703125" style="2" customWidth="1"/>
    <col min="10743" max="10743" width="0" style="2" hidden="1" customWidth="1"/>
    <col min="10744" max="10744" width="23.85546875" style="2" customWidth="1"/>
    <col min="10745" max="10745" width="27.42578125" style="2" customWidth="1"/>
    <col min="10746" max="10746" width="28" style="2" customWidth="1"/>
    <col min="10747" max="10749" width="0" style="2" hidden="1" customWidth="1"/>
    <col min="10750" max="10750" width="7.28515625" style="2" customWidth="1"/>
    <col min="10751" max="10751" width="6.140625" style="2" bestFit="1" customWidth="1"/>
    <col min="10752" max="10752" width="76.85546875" style="2"/>
    <col min="10753" max="10753" width="7.28515625" style="2" customWidth="1"/>
    <col min="10754" max="10754" width="6.140625" style="2" bestFit="1" customWidth="1"/>
    <col min="10755" max="10755" width="78" style="2" customWidth="1"/>
    <col min="10756" max="10756" width="20.7109375" style="2" customWidth="1"/>
    <col min="10757" max="10757" width="26" style="2" customWidth="1"/>
    <col min="10758" max="10758" width="37" style="2" bestFit="1" customWidth="1"/>
    <col min="10759" max="10767" width="0" style="2" hidden="1" customWidth="1"/>
    <col min="10768" max="10770" width="22.7109375" style="2" bestFit="1" customWidth="1"/>
    <col min="10771" max="10771" width="25.28515625" style="2" bestFit="1" customWidth="1"/>
    <col min="10772" max="10772" width="21" style="2" bestFit="1" customWidth="1"/>
    <col min="10773" max="10773" width="8.28515625" style="2" customWidth="1"/>
    <col min="10774" max="10774" width="19" style="2" bestFit="1" customWidth="1"/>
    <col min="10775" max="10775" width="20.5703125" style="2" bestFit="1" customWidth="1"/>
    <col min="10776" max="10776" width="19" style="2" customWidth="1"/>
    <col min="10777" max="10983" width="11.42578125" style="2" customWidth="1"/>
    <col min="10984" max="10986" width="7.28515625" style="2" customWidth="1"/>
    <col min="10987" max="10987" width="0" style="2" hidden="1" customWidth="1"/>
    <col min="10988" max="10988" width="7.28515625" style="2" customWidth="1"/>
    <col min="10989" max="10989" width="66.140625" style="2" customWidth="1"/>
    <col min="10990" max="10990" width="0" style="2" hidden="1" customWidth="1"/>
    <col min="10991" max="10991" width="28" style="2" customWidth="1"/>
    <col min="10992" max="10992" width="32.140625" style="2" customWidth="1"/>
    <col min="10993" max="10993" width="39.85546875" style="2" bestFit="1" customWidth="1"/>
    <col min="10994" max="10994" width="0" style="2" hidden="1" customWidth="1"/>
    <col min="10995" max="10995" width="7.28515625" style="2" customWidth="1"/>
    <col min="10996" max="10996" width="0" style="2" hidden="1" customWidth="1"/>
    <col min="10997" max="10997" width="7.28515625" style="2" customWidth="1"/>
    <col min="10998" max="10998" width="59.5703125" style="2" customWidth="1"/>
    <col min="10999" max="10999" width="0" style="2" hidden="1" customWidth="1"/>
    <col min="11000" max="11000" width="23.85546875" style="2" customWidth="1"/>
    <col min="11001" max="11001" width="27.42578125" style="2" customWidth="1"/>
    <col min="11002" max="11002" width="28" style="2" customWidth="1"/>
    <col min="11003" max="11005" width="0" style="2" hidden="1" customWidth="1"/>
    <col min="11006" max="11006" width="7.28515625" style="2" customWidth="1"/>
    <col min="11007" max="11007" width="6.140625" style="2" bestFit="1" customWidth="1"/>
    <col min="11008" max="11008" width="76.85546875" style="2"/>
    <col min="11009" max="11009" width="7.28515625" style="2" customWidth="1"/>
    <col min="11010" max="11010" width="6.140625" style="2" bestFit="1" customWidth="1"/>
    <col min="11011" max="11011" width="78" style="2" customWidth="1"/>
    <col min="11012" max="11012" width="20.7109375" style="2" customWidth="1"/>
    <col min="11013" max="11013" width="26" style="2" customWidth="1"/>
    <col min="11014" max="11014" width="37" style="2" bestFit="1" customWidth="1"/>
    <col min="11015" max="11023" width="0" style="2" hidden="1" customWidth="1"/>
    <col min="11024" max="11026" width="22.7109375" style="2" bestFit="1" customWidth="1"/>
    <col min="11027" max="11027" width="25.28515625" style="2" bestFit="1" customWidth="1"/>
    <col min="11028" max="11028" width="21" style="2" bestFit="1" customWidth="1"/>
    <col min="11029" max="11029" width="8.28515625" style="2" customWidth="1"/>
    <col min="11030" max="11030" width="19" style="2" bestFit="1" customWidth="1"/>
    <col min="11031" max="11031" width="20.5703125" style="2" bestFit="1" customWidth="1"/>
    <col min="11032" max="11032" width="19" style="2" customWidth="1"/>
    <col min="11033" max="11239" width="11.42578125" style="2" customWidth="1"/>
    <col min="11240" max="11242" width="7.28515625" style="2" customWidth="1"/>
    <col min="11243" max="11243" width="0" style="2" hidden="1" customWidth="1"/>
    <col min="11244" max="11244" width="7.28515625" style="2" customWidth="1"/>
    <col min="11245" max="11245" width="66.140625" style="2" customWidth="1"/>
    <col min="11246" max="11246" width="0" style="2" hidden="1" customWidth="1"/>
    <col min="11247" max="11247" width="28" style="2" customWidth="1"/>
    <col min="11248" max="11248" width="32.140625" style="2" customWidth="1"/>
    <col min="11249" max="11249" width="39.85546875" style="2" bestFit="1" customWidth="1"/>
    <col min="11250" max="11250" width="0" style="2" hidden="1" customWidth="1"/>
    <col min="11251" max="11251" width="7.28515625" style="2" customWidth="1"/>
    <col min="11252" max="11252" width="0" style="2" hidden="1" customWidth="1"/>
    <col min="11253" max="11253" width="7.28515625" style="2" customWidth="1"/>
    <col min="11254" max="11254" width="59.5703125" style="2" customWidth="1"/>
    <col min="11255" max="11255" width="0" style="2" hidden="1" customWidth="1"/>
    <col min="11256" max="11256" width="23.85546875" style="2" customWidth="1"/>
    <col min="11257" max="11257" width="27.42578125" style="2" customWidth="1"/>
    <col min="11258" max="11258" width="28" style="2" customWidth="1"/>
    <col min="11259" max="11261" width="0" style="2" hidden="1" customWidth="1"/>
    <col min="11262" max="11262" width="7.28515625" style="2" customWidth="1"/>
    <col min="11263" max="11263" width="6.140625" style="2" bestFit="1" customWidth="1"/>
    <col min="11264" max="11264" width="76.85546875" style="2"/>
    <col min="11265" max="11265" width="7.28515625" style="2" customWidth="1"/>
    <col min="11266" max="11266" width="6.140625" style="2" bestFit="1" customWidth="1"/>
    <col min="11267" max="11267" width="78" style="2" customWidth="1"/>
    <col min="11268" max="11268" width="20.7109375" style="2" customWidth="1"/>
    <col min="11269" max="11269" width="26" style="2" customWidth="1"/>
    <col min="11270" max="11270" width="37" style="2" bestFit="1" customWidth="1"/>
    <col min="11271" max="11279" width="0" style="2" hidden="1" customWidth="1"/>
    <col min="11280" max="11282" width="22.7109375" style="2" bestFit="1" customWidth="1"/>
    <col min="11283" max="11283" width="25.28515625" style="2" bestFit="1" customWidth="1"/>
    <col min="11284" max="11284" width="21" style="2" bestFit="1" customWidth="1"/>
    <col min="11285" max="11285" width="8.28515625" style="2" customWidth="1"/>
    <col min="11286" max="11286" width="19" style="2" bestFit="1" customWidth="1"/>
    <col min="11287" max="11287" width="20.5703125" style="2" bestFit="1" customWidth="1"/>
    <col min="11288" max="11288" width="19" style="2" customWidth="1"/>
    <col min="11289" max="11495" width="11.42578125" style="2" customWidth="1"/>
    <col min="11496" max="11498" width="7.28515625" style="2" customWidth="1"/>
    <col min="11499" max="11499" width="0" style="2" hidden="1" customWidth="1"/>
    <col min="11500" max="11500" width="7.28515625" style="2" customWidth="1"/>
    <col min="11501" max="11501" width="66.140625" style="2" customWidth="1"/>
    <col min="11502" max="11502" width="0" style="2" hidden="1" customWidth="1"/>
    <col min="11503" max="11503" width="28" style="2" customWidth="1"/>
    <col min="11504" max="11504" width="32.140625" style="2" customWidth="1"/>
    <col min="11505" max="11505" width="39.85546875" style="2" bestFit="1" customWidth="1"/>
    <col min="11506" max="11506" width="0" style="2" hidden="1" customWidth="1"/>
    <col min="11507" max="11507" width="7.28515625" style="2" customWidth="1"/>
    <col min="11508" max="11508" width="0" style="2" hidden="1" customWidth="1"/>
    <col min="11509" max="11509" width="7.28515625" style="2" customWidth="1"/>
    <col min="11510" max="11510" width="59.5703125" style="2" customWidth="1"/>
    <col min="11511" max="11511" width="0" style="2" hidden="1" customWidth="1"/>
    <col min="11512" max="11512" width="23.85546875" style="2" customWidth="1"/>
    <col min="11513" max="11513" width="27.42578125" style="2" customWidth="1"/>
    <col min="11514" max="11514" width="28" style="2" customWidth="1"/>
    <col min="11515" max="11517" width="0" style="2" hidden="1" customWidth="1"/>
    <col min="11518" max="11518" width="7.28515625" style="2" customWidth="1"/>
    <col min="11519" max="11519" width="6.140625" style="2" bestFit="1" customWidth="1"/>
    <col min="11520" max="11520" width="76.85546875" style="2"/>
    <col min="11521" max="11521" width="7.28515625" style="2" customWidth="1"/>
    <col min="11522" max="11522" width="6.140625" style="2" bestFit="1" customWidth="1"/>
    <col min="11523" max="11523" width="78" style="2" customWidth="1"/>
    <col min="11524" max="11524" width="20.7109375" style="2" customWidth="1"/>
    <col min="11525" max="11525" width="26" style="2" customWidth="1"/>
    <col min="11526" max="11526" width="37" style="2" bestFit="1" customWidth="1"/>
    <col min="11527" max="11535" width="0" style="2" hidden="1" customWidth="1"/>
    <col min="11536" max="11538" width="22.7109375" style="2" bestFit="1" customWidth="1"/>
    <col min="11539" max="11539" width="25.28515625" style="2" bestFit="1" customWidth="1"/>
    <col min="11540" max="11540" width="21" style="2" bestFit="1" customWidth="1"/>
    <col min="11541" max="11541" width="8.28515625" style="2" customWidth="1"/>
    <col min="11542" max="11542" width="19" style="2" bestFit="1" customWidth="1"/>
    <col min="11543" max="11543" width="20.5703125" style="2" bestFit="1" customWidth="1"/>
    <col min="11544" max="11544" width="19" style="2" customWidth="1"/>
    <col min="11545" max="11751" width="11.42578125" style="2" customWidth="1"/>
    <col min="11752" max="11754" width="7.28515625" style="2" customWidth="1"/>
    <col min="11755" max="11755" width="0" style="2" hidden="1" customWidth="1"/>
    <col min="11756" max="11756" width="7.28515625" style="2" customWidth="1"/>
    <col min="11757" max="11757" width="66.140625" style="2" customWidth="1"/>
    <col min="11758" max="11758" width="0" style="2" hidden="1" customWidth="1"/>
    <col min="11759" max="11759" width="28" style="2" customWidth="1"/>
    <col min="11760" max="11760" width="32.140625" style="2" customWidth="1"/>
    <col min="11761" max="11761" width="39.85546875" style="2" bestFit="1" customWidth="1"/>
    <col min="11762" max="11762" width="0" style="2" hidden="1" customWidth="1"/>
    <col min="11763" max="11763" width="7.28515625" style="2" customWidth="1"/>
    <col min="11764" max="11764" width="0" style="2" hidden="1" customWidth="1"/>
    <col min="11765" max="11765" width="7.28515625" style="2" customWidth="1"/>
    <col min="11766" max="11766" width="59.5703125" style="2" customWidth="1"/>
    <col min="11767" max="11767" width="0" style="2" hidden="1" customWidth="1"/>
    <col min="11768" max="11768" width="23.85546875" style="2" customWidth="1"/>
    <col min="11769" max="11769" width="27.42578125" style="2" customWidth="1"/>
    <col min="11770" max="11770" width="28" style="2" customWidth="1"/>
    <col min="11771" max="11773" width="0" style="2" hidden="1" customWidth="1"/>
    <col min="11774" max="11774" width="7.28515625" style="2" customWidth="1"/>
    <col min="11775" max="11775" width="6.140625" style="2" bestFit="1" customWidth="1"/>
    <col min="11776" max="11776" width="76.85546875" style="2"/>
    <col min="11777" max="11777" width="7.28515625" style="2" customWidth="1"/>
    <col min="11778" max="11778" width="6.140625" style="2" bestFit="1" customWidth="1"/>
    <col min="11779" max="11779" width="78" style="2" customWidth="1"/>
    <col min="11780" max="11780" width="20.7109375" style="2" customWidth="1"/>
    <col min="11781" max="11781" width="26" style="2" customWidth="1"/>
    <col min="11782" max="11782" width="37" style="2" bestFit="1" customWidth="1"/>
    <col min="11783" max="11791" width="0" style="2" hidden="1" customWidth="1"/>
    <col min="11792" max="11794" width="22.7109375" style="2" bestFit="1" customWidth="1"/>
    <col min="11795" max="11795" width="25.28515625" style="2" bestFit="1" customWidth="1"/>
    <col min="11796" max="11796" width="21" style="2" bestFit="1" customWidth="1"/>
    <col min="11797" max="11797" width="8.28515625" style="2" customWidth="1"/>
    <col min="11798" max="11798" width="19" style="2" bestFit="1" customWidth="1"/>
    <col min="11799" max="11799" width="20.5703125" style="2" bestFit="1" customWidth="1"/>
    <col min="11800" max="11800" width="19" style="2" customWidth="1"/>
    <col min="11801" max="12007" width="11.42578125" style="2" customWidth="1"/>
    <col min="12008" max="12010" width="7.28515625" style="2" customWidth="1"/>
    <col min="12011" max="12011" width="0" style="2" hidden="1" customWidth="1"/>
    <col min="12012" max="12012" width="7.28515625" style="2" customWidth="1"/>
    <col min="12013" max="12013" width="66.140625" style="2" customWidth="1"/>
    <col min="12014" max="12014" width="0" style="2" hidden="1" customWidth="1"/>
    <col min="12015" max="12015" width="28" style="2" customWidth="1"/>
    <col min="12016" max="12016" width="32.140625" style="2" customWidth="1"/>
    <col min="12017" max="12017" width="39.85546875" style="2" bestFit="1" customWidth="1"/>
    <col min="12018" max="12018" width="0" style="2" hidden="1" customWidth="1"/>
    <col min="12019" max="12019" width="7.28515625" style="2" customWidth="1"/>
    <col min="12020" max="12020" width="0" style="2" hidden="1" customWidth="1"/>
    <col min="12021" max="12021" width="7.28515625" style="2" customWidth="1"/>
    <col min="12022" max="12022" width="59.5703125" style="2" customWidth="1"/>
    <col min="12023" max="12023" width="0" style="2" hidden="1" customWidth="1"/>
    <col min="12024" max="12024" width="23.85546875" style="2" customWidth="1"/>
    <col min="12025" max="12025" width="27.42578125" style="2" customWidth="1"/>
    <col min="12026" max="12026" width="28" style="2" customWidth="1"/>
    <col min="12027" max="12029" width="0" style="2" hidden="1" customWidth="1"/>
    <col min="12030" max="12030" width="7.28515625" style="2" customWidth="1"/>
    <col min="12031" max="12031" width="6.140625" style="2" bestFit="1" customWidth="1"/>
    <col min="12032" max="12032" width="76.85546875" style="2"/>
    <col min="12033" max="12033" width="7.28515625" style="2" customWidth="1"/>
    <col min="12034" max="12034" width="6.140625" style="2" bestFit="1" customWidth="1"/>
    <col min="12035" max="12035" width="78" style="2" customWidth="1"/>
    <col min="12036" max="12036" width="20.7109375" style="2" customWidth="1"/>
    <col min="12037" max="12037" width="26" style="2" customWidth="1"/>
    <col min="12038" max="12038" width="37" style="2" bestFit="1" customWidth="1"/>
    <col min="12039" max="12047" width="0" style="2" hidden="1" customWidth="1"/>
    <col min="12048" max="12050" width="22.7109375" style="2" bestFit="1" customWidth="1"/>
    <col min="12051" max="12051" width="25.28515625" style="2" bestFit="1" customWidth="1"/>
    <col min="12052" max="12052" width="21" style="2" bestFit="1" customWidth="1"/>
    <col min="12053" max="12053" width="8.28515625" style="2" customWidth="1"/>
    <col min="12054" max="12054" width="19" style="2" bestFit="1" customWidth="1"/>
    <col min="12055" max="12055" width="20.5703125" style="2" bestFit="1" customWidth="1"/>
    <col min="12056" max="12056" width="19" style="2" customWidth="1"/>
    <col min="12057" max="12263" width="11.42578125" style="2" customWidth="1"/>
    <col min="12264" max="12266" width="7.28515625" style="2" customWidth="1"/>
    <col min="12267" max="12267" width="0" style="2" hidden="1" customWidth="1"/>
    <col min="12268" max="12268" width="7.28515625" style="2" customWidth="1"/>
    <col min="12269" max="12269" width="66.140625" style="2" customWidth="1"/>
    <col min="12270" max="12270" width="0" style="2" hidden="1" customWidth="1"/>
    <col min="12271" max="12271" width="28" style="2" customWidth="1"/>
    <col min="12272" max="12272" width="32.140625" style="2" customWidth="1"/>
    <col min="12273" max="12273" width="39.85546875" style="2" bestFit="1" customWidth="1"/>
    <col min="12274" max="12274" width="0" style="2" hidden="1" customWidth="1"/>
    <col min="12275" max="12275" width="7.28515625" style="2" customWidth="1"/>
    <col min="12276" max="12276" width="0" style="2" hidden="1" customWidth="1"/>
    <col min="12277" max="12277" width="7.28515625" style="2" customWidth="1"/>
    <col min="12278" max="12278" width="59.5703125" style="2" customWidth="1"/>
    <col min="12279" max="12279" width="0" style="2" hidden="1" customWidth="1"/>
    <col min="12280" max="12280" width="23.85546875" style="2" customWidth="1"/>
    <col min="12281" max="12281" width="27.42578125" style="2" customWidth="1"/>
    <col min="12282" max="12282" width="28" style="2" customWidth="1"/>
    <col min="12283" max="12285" width="0" style="2" hidden="1" customWidth="1"/>
    <col min="12286" max="12286" width="7.28515625" style="2" customWidth="1"/>
    <col min="12287" max="12287" width="6.140625" style="2" bestFit="1" customWidth="1"/>
    <col min="12288" max="12288" width="76.85546875" style="2"/>
    <col min="12289" max="12289" width="7.28515625" style="2" customWidth="1"/>
    <col min="12290" max="12290" width="6.140625" style="2" bestFit="1" customWidth="1"/>
    <col min="12291" max="12291" width="78" style="2" customWidth="1"/>
    <col min="12292" max="12292" width="20.7109375" style="2" customWidth="1"/>
    <col min="12293" max="12293" width="26" style="2" customWidth="1"/>
    <col min="12294" max="12294" width="37" style="2" bestFit="1" customWidth="1"/>
    <col min="12295" max="12303" width="0" style="2" hidden="1" customWidth="1"/>
    <col min="12304" max="12306" width="22.7109375" style="2" bestFit="1" customWidth="1"/>
    <col min="12307" max="12307" width="25.28515625" style="2" bestFit="1" customWidth="1"/>
    <col min="12308" max="12308" width="21" style="2" bestFit="1" customWidth="1"/>
    <col min="12309" max="12309" width="8.28515625" style="2" customWidth="1"/>
    <col min="12310" max="12310" width="19" style="2" bestFit="1" customWidth="1"/>
    <col min="12311" max="12311" width="20.5703125" style="2" bestFit="1" customWidth="1"/>
    <col min="12312" max="12312" width="19" style="2" customWidth="1"/>
    <col min="12313" max="12519" width="11.42578125" style="2" customWidth="1"/>
    <col min="12520" max="12522" width="7.28515625" style="2" customWidth="1"/>
    <col min="12523" max="12523" width="0" style="2" hidden="1" customWidth="1"/>
    <col min="12524" max="12524" width="7.28515625" style="2" customWidth="1"/>
    <col min="12525" max="12525" width="66.140625" style="2" customWidth="1"/>
    <col min="12526" max="12526" width="0" style="2" hidden="1" customWidth="1"/>
    <col min="12527" max="12527" width="28" style="2" customWidth="1"/>
    <col min="12528" max="12528" width="32.140625" style="2" customWidth="1"/>
    <col min="12529" max="12529" width="39.85546875" style="2" bestFit="1" customWidth="1"/>
    <col min="12530" max="12530" width="0" style="2" hidden="1" customWidth="1"/>
    <col min="12531" max="12531" width="7.28515625" style="2" customWidth="1"/>
    <col min="12532" max="12532" width="0" style="2" hidden="1" customWidth="1"/>
    <col min="12533" max="12533" width="7.28515625" style="2" customWidth="1"/>
    <col min="12534" max="12534" width="59.5703125" style="2" customWidth="1"/>
    <col min="12535" max="12535" width="0" style="2" hidden="1" customWidth="1"/>
    <col min="12536" max="12536" width="23.85546875" style="2" customWidth="1"/>
    <col min="12537" max="12537" width="27.42578125" style="2" customWidth="1"/>
    <col min="12538" max="12538" width="28" style="2" customWidth="1"/>
    <col min="12539" max="12541" width="0" style="2" hidden="1" customWidth="1"/>
    <col min="12542" max="12542" width="7.28515625" style="2" customWidth="1"/>
    <col min="12543" max="12543" width="6.140625" style="2" bestFit="1" customWidth="1"/>
    <col min="12544" max="12544" width="76.85546875" style="2"/>
    <col min="12545" max="12545" width="7.28515625" style="2" customWidth="1"/>
    <col min="12546" max="12546" width="6.140625" style="2" bestFit="1" customWidth="1"/>
    <col min="12547" max="12547" width="78" style="2" customWidth="1"/>
    <col min="12548" max="12548" width="20.7109375" style="2" customWidth="1"/>
    <col min="12549" max="12549" width="26" style="2" customWidth="1"/>
    <col min="12550" max="12550" width="37" style="2" bestFit="1" customWidth="1"/>
    <col min="12551" max="12559" width="0" style="2" hidden="1" customWidth="1"/>
    <col min="12560" max="12562" width="22.7109375" style="2" bestFit="1" customWidth="1"/>
    <col min="12563" max="12563" width="25.28515625" style="2" bestFit="1" customWidth="1"/>
    <col min="12564" max="12564" width="21" style="2" bestFit="1" customWidth="1"/>
    <col min="12565" max="12565" width="8.28515625" style="2" customWidth="1"/>
    <col min="12566" max="12566" width="19" style="2" bestFit="1" customWidth="1"/>
    <col min="12567" max="12567" width="20.5703125" style="2" bestFit="1" customWidth="1"/>
    <col min="12568" max="12568" width="19" style="2" customWidth="1"/>
    <col min="12569" max="12775" width="11.42578125" style="2" customWidth="1"/>
    <col min="12776" max="12778" width="7.28515625" style="2" customWidth="1"/>
    <col min="12779" max="12779" width="0" style="2" hidden="1" customWidth="1"/>
    <col min="12780" max="12780" width="7.28515625" style="2" customWidth="1"/>
    <col min="12781" max="12781" width="66.140625" style="2" customWidth="1"/>
    <col min="12782" max="12782" width="0" style="2" hidden="1" customWidth="1"/>
    <col min="12783" max="12783" width="28" style="2" customWidth="1"/>
    <col min="12784" max="12784" width="32.140625" style="2" customWidth="1"/>
    <col min="12785" max="12785" width="39.85546875" style="2" bestFit="1" customWidth="1"/>
    <col min="12786" max="12786" width="0" style="2" hidden="1" customWidth="1"/>
    <col min="12787" max="12787" width="7.28515625" style="2" customWidth="1"/>
    <col min="12788" max="12788" width="0" style="2" hidden="1" customWidth="1"/>
    <col min="12789" max="12789" width="7.28515625" style="2" customWidth="1"/>
    <col min="12790" max="12790" width="59.5703125" style="2" customWidth="1"/>
    <col min="12791" max="12791" width="0" style="2" hidden="1" customWidth="1"/>
    <col min="12792" max="12792" width="23.85546875" style="2" customWidth="1"/>
    <col min="12793" max="12793" width="27.42578125" style="2" customWidth="1"/>
    <col min="12794" max="12794" width="28" style="2" customWidth="1"/>
    <col min="12795" max="12797" width="0" style="2" hidden="1" customWidth="1"/>
    <col min="12798" max="12798" width="7.28515625" style="2" customWidth="1"/>
    <col min="12799" max="12799" width="6.140625" style="2" bestFit="1" customWidth="1"/>
    <col min="12800" max="12800" width="76.85546875" style="2"/>
    <col min="12801" max="12801" width="7.28515625" style="2" customWidth="1"/>
    <col min="12802" max="12802" width="6.140625" style="2" bestFit="1" customWidth="1"/>
    <col min="12803" max="12803" width="78" style="2" customWidth="1"/>
    <col min="12804" max="12804" width="20.7109375" style="2" customWidth="1"/>
    <col min="12805" max="12805" width="26" style="2" customWidth="1"/>
    <col min="12806" max="12806" width="37" style="2" bestFit="1" customWidth="1"/>
    <col min="12807" max="12815" width="0" style="2" hidden="1" customWidth="1"/>
    <col min="12816" max="12818" width="22.7109375" style="2" bestFit="1" customWidth="1"/>
    <col min="12819" max="12819" width="25.28515625" style="2" bestFit="1" customWidth="1"/>
    <col min="12820" max="12820" width="21" style="2" bestFit="1" customWidth="1"/>
    <col min="12821" max="12821" width="8.28515625" style="2" customWidth="1"/>
    <col min="12822" max="12822" width="19" style="2" bestFit="1" customWidth="1"/>
    <col min="12823" max="12823" width="20.5703125" style="2" bestFit="1" customWidth="1"/>
    <col min="12824" max="12824" width="19" style="2" customWidth="1"/>
    <col min="12825" max="13031" width="11.42578125" style="2" customWidth="1"/>
    <col min="13032" max="13034" width="7.28515625" style="2" customWidth="1"/>
    <col min="13035" max="13035" width="0" style="2" hidden="1" customWidth="1"/>
    <col min="13036" max="13036" width="7.28515625" style="2" customWidth="1"/>
    <col min="13037" max="13037" width="66.140625" style="2" customWidth="1"/>
    <col min="13038" max="13038" width="0" style="2" hidden="1" customWidth="1"/>
    <col min="13039" max="13039" width="28" style="2" customWidth="1"/>
    <col min="13040" max="13040" width="32.140625" style="2" customWidth="1"/>
    <col min="13041" max="13041" width="39.85546875" style="2" bestFit="1" customWidth="1"/>
    <col min="13042" max="13042" width="0" style="2" hidden="1" customWidth="1"/>
    <col min="13043" max="13043" width="7.28515625" style="2" customWidth="1"/>
    <col min="13044" max="13044" width="0" style="2" hidden="1" customWidth="1"/>
    <col min="13045" max="13045" width="7.28515625" style="2" customWidth="1"/>
    <col min="13046" max="13046" width="59.5703125" style="2" customWidth="1"/>
    <col min="13047" max="13047" width="0" style="2" hidden="1" customWidth="1"/>
    <col min="13048" max="13048" width="23.85546875" style="2" customWidth="1"/>
    <col min="13049" max="13049" width="27.42578125" style="2" customWidth="1"/>
    <col min="13050" max="13050" width="28" style="2" customWidth="1"/>
    <col min="13051" max="13053" width="0" style="2" hidden="1" customWidth="1"/>
    <col min="13054" max="13054" width="7.28515625" style="2" customWidth="1"/>
    <col min="13055" max="13055" width="6.140625" style="2" bestFit="1" customWidth="1"/>
    <col min="13056" max="13056" width="76.85546875" style="2"/>
    <col min="13057" max="13057" width="7.28515625" style="2" customWidth="1"/>
    <col min="13058" max="13058" width="6.140625" style="2" bestFit="1" customWidth="1"/>
    <col min="13059" max="13059" width="78" style="2" customWidth="1"/>
    <col min="13060" max="13060" width="20.7109375" style="2" customWidth="1"/>
    <col min="13061" max="13061" width="26" style="2" customWidth="1"/>
    <col min="13062" max="13062" width="37" style="2" bestFit="1" customWidth="1"/>
    <col min="13063" max="13071" width="0" style="2" hidden="1" customWidth="1"/>
    <col min="13072" max="13074" width="22.7109375" style="2" bestFit="1" customWidth="1"/>
    <col min="13075" max="13075" width="25.28515625" style="2" bestFit="1" customWidth="1"/>
    <col min="13076" max="13076" width="21" style="2" bestFit="1" customWidth="1"/>
    <col min="13077" max="13077" width="8.28515625" style="2" customWidth="1"/>
    <col min="13078" max="13078" width="19" style="2" bestFit="1" customWidth="1"/>
    <col min="13079" max="13079" width="20.5703125" style="2" bestFit="1" customWidth="1"/>
    <col min="13080" max="13080" width="19" style="2" customWidth="1"/>
    <col min="13081" max="13287" width="11.42578125" style="2" customWidth="1"/>
    <col min="13288" max="13290" width="7.28515625" style="2" customWidth="1"/>
    <col min="13291" max="13291" width="0" style="2" hidden="1" customWidth="1"/>
    <col min="13292" max="13292" width="7.28515625" style="2" customWidth="1"/>
    <col min="13293" max="13293" width="66.140625" style="2" customWidth="1"/>
    <col min="13294" max="13294" width="0" style="2" hidden="1" customWidth="1"/>
    <col min="13295" max="13295" width="28" style="2" customWidth="1"/>
    <col min="13296" max="13296" width="32.140625" style="2" customWidth="1"/>
    <col min="13297" max="13297" width="39.85546875" style="2" bestFit="1" customWidth="1"/>
    <col min="13298" max="13298" width="0" style="2" hidden="1" customWidth="1"/>
    <col min="13299" max="13299" width="7.28515625" style="2" customWidth="1"/>
    <col min="13300" max="13300" width="0" style="2" hidden="1" customWidth="1"/>
    <col min="13301" max="13301" width="7.28515625" style="2" customWidth="1"/>
    <col min="13302" max="13302" width="59.5703125" style="2" customWidth="1"/>
    <col min="13303" max="13303" width="0" style="2" hidden="1" customWidth="1"/>
    <col min="13304" max="13304" width="23.85546875" style="2" customWidth="1"/>
    <col min="13305" max="13305" width="27.42578125" style="2" customWidth="1"/>
    <col min="13306" max="13306" width="28" style="2" customWidth="1"/>
    <col min="13307" max="13309" width="0" style="2" hidden="1" customWidth="1"/>
    <col min="13310" max="13310" width="7.28515625" style="2" customWidth="1"/>
    <col min="13311" max="13311" width="6.140625" style="2" bestFit="1" customWidth="1"/>
    <col min="13312" max="13312" width="76.85546875" style="2"/>
    <col min="13313" max="13313" width="7.28515625" style="2" customWidth="1"/>
    <col min="13314" max="13314" width="6.140625" style="2" bestFit="1" customWidth="1"/>
    <col min="13315" max="13315" width="78" style="2" customWidth="1"/>
    <col min="13316" max="13316" width="20.7109375" style="2" customWidth="1"/>
    <col min="13317" max="13317" width="26" style="2" customWidth="1"/>
    <col min="13318" max="13318" width="37" style="2" bestFit="1" customWidth="1"/>
    <col min="13319" max="13327" width="0" style="2" hidden="1" customWidth="1"/>
    <col min="13328" max="13330" width="22.7109375" style="2" bestFit="1" customWidth="1"/>
    <col min="13331" max="13331" width="25.28515625" style="2" bestFit="1" customWidth="1"/>
    <col min="13332" max="13332" width="21" style="2" bestFit="1" customWidth="1"/>
    <col min="13333" max="13333" width="8.28515625" style="2" customWidth="1"/>
    <col min="13334" max="13334" width="19" style="2" bestFit="1" customWidth="1"/>
    <col min="13335" max="13335" width="20.5703125" style="2" bestFit="1" customWidth="1"/>
    <col min="13336" max="13336" width="19" style="2" customWidth="1"/>
    <col min="13337" max="13543" width="11.42578125" style="2" customWidth="1"/>
    <col min="13544" max="13546" width="7.28515625" style="2" customWidth="1"/>
    <col min="13547" max="13547" width="0" style="2" hidden="1" customWidth="1"/>
    <col min="13548" max="13548" width="7.28515625" style="2" customWidth="1"/>
    <col min="13549" max="13549" width="66.140625" style="2" customWidth="1"/>
    <col min="13550" max="13550" width="0" style="2" hidden="1" customWidth="1"/>
    <col min="13551" max="13551" width="28" style="2" customWidth="1"/>
    <col min="13552" max="13552" width="32.140625" style="2" customWidth="1"/>
    <col min="13553" max="13553" width="39.85546875" style="2" bestFit="1" customWidth="1"/>
    <col min="13554" max="13554" width="0" style="2" hidden="1" customWidth="1"/>
    <col min="13555" max="13555" width="7.28515625" style="2" customWidth="1"/>
    <col min="13556" max="13556" width="0" style="2" hidden="1" customWidth="1"/>
    <col min="13557" max="13557" width="7.28515625" style="2" customWidth="1"/>
    <col min="13558" max="13558" width="59.5703125" style="2" customWidth="1"/>
    <col min="13559" max="13559" width="0" style="2" hidden="1" customWidth="1"/>
    <col min="13560" max="13560" width="23.85546875" style="2" customWidth="1"/>
    <col min="13561" max="13561" width="27.42578125" style="2" customWidth="1"/>
    <col min="13562" max="13562" width="28" style="2" customWidth="1"/>
    <col min="13563" max="13565" width="0" style="2" hidden="1" customWidth="1"/>
    <col min="13566" max="13566" width="7.28515625" style="2" customWidth="1"/>
    <col min="13567" max="13567" width="6.140625" style="2" bestFit="1" customWidth="1"/>
    <col min="13568" max="13568" width="76.85546875" style="2"/>
    <col min="13569" max="13569" width="7.28515625" style="2" customWidth="1"/>
    <col min="13570" max="13570" width="6.140625" style="2" bestFit="1" customWidth="1"/>
    <col min="13571" max="13571" width="78" style="2" customWidth="1"/>
    <col min="13572" max="13572" width="20.7109375" style="2" customWidth="1"/>
    <col min="13573" max="13573" width="26" style="2" customWidth="1"/>
    <col min="13574" max="13574" width="37" style="2" bestFit="1" customWidth="1"/>
    <col min="13575" max="13583" width="0" style="2" hidden="1" customWidth="1"/>
    <col min="13584" max="13586" width="22.7109375" style="2" bestFit="1" customWidth="1"/>
    <col min="13587" max="13587" width="25.28515625" style="2" bestFit="1" customWidth="1"/>
    <col min="13588" max="13588" width="21" style="2" bestFit="1" customWidth="1"/>
    <col min="13589" max="13589" width="8.28515625" style="2" customWidth="1"/>
    <col min="13590" max="13590" width="19" style="2" bestFit="1" customWidth="1"/>
    <col min="13591" max="13591" width="20.5703125" style="2" bestFit="1" customWidth="1"/>
    <col min="13592" max="13592" width="19" style="2" customWidth="1"/>
    <col min="13593" max="13799" width="11.42578125" style="2" customWidth="1"/>
    <col min="13800" max="13802" width="7.28515625" style="2" customWidth="1"/>
    <col min="13803" max="13803" width="0" style="2" hidden="1" customWidth="1"/>
    <col min="13804" max="13804" width="7.28515625" style="2" customWidth="1"/>
    <col min="13805" max="13805" width="66.140625" style="2" customWidth="1"/>
    <col min="13806" max="13806" width="0" style="2" hidden="1" customWidth="1"/>
    <col min="13807" max="13807" width="28" style="2" customWidth="1"/>
    <col min="13808" max="13808" width="32.140625" style="2" customWidth="1"/>
    <col min="13809" max="13809" width="39.85546875" style="2" bestFit="1" customWidth="1"/>
    <col min="13810" max="13810" width="0" style="2" hidden="1" customWidth="1"/>
    <col min="13811" max="13811" width="7.28515625" style="2" customWidth="1"/>
    <col min="13812" max="13812" width="0" style="2" hidden="1" customWidth="1"/>
    <col min="13813" max="13813" width="7.28515625" style="2" customWidth="1"/>
    <col min="13814" max="13814" width="59.5703125" style="2" customWidth="1"/>
    <col min="13815" max="13815" width="0" style="2" hidden="1" customWidth="1"/>
    <col min="13816" max="13816" width="23.85546875" style="2" customWidth="1"/>
    <col min="13817" max="13817" width="27.42578125" style="2" customWidth="1"/>
    <col min="13818" max="13818" width="28" style="2" customWidth="1"/>
    <col min="13819" max="13821" width="0" style="2" hidden="1" customWidth="1"/>
    <col min="13822" max="13822" width="7.28515625" style="2" customWidth="1"/>
    <col min="13823" max="13823" width="6.140625" style="2" bestFit="1" customWidth="1"/>
    <col min="13824" max="13824" width="76.85546875" style="2"/>
    <col min="13825" max="13825" width="7.28515625" style="2" customWidth="1"/>
    <col min="13826" max="13826" width="6.140625" style="2" bestFit="1" customWidth="1"/>
    <col min="13827" max="13827" width="78" style="2" customWidth="1"/>
    <col min="13828" max="13828" width="20.7109375" style="2" customWidth="1"/>
    <col min="13829" max="13829" width="26" style="2" customWidth="1"/>
    <col min="13830" max="13830" width="37" style="2" bestFit="1" customWidth="1"/>
    <col min="13831" max="13839" width="0" style="2" hidden="1" customWidth="1"/>
    <col min="13840" max="13842" width="22.7109375" style="2" bestFit="1" customWidth="1"/>
    <col min="13843" max="13843" width="25.28515625" style="2" bestFit="1" customWidth="1"/>
    <col min="13844" max="13844" width="21" style="2" bestFit="1" customWidth="1"/>
    <col min="13845" max="13845" width="8.28515625" style="2" customWidth="1"/>
    <col min="13846" max="13846" width="19" style="2" bestFit="1" customWidth="1"/>
    <col min="13847" max="13847" width="20.5703125" style="2" bestFit="1" customWidth="1"/>
    <col min="13848" max="13848" width="19" style="2" customWidth="1"/>
    <col min="13849" max="14055" width="11.42578125" style="2" customWidth="1"/>
    <col min="14056" max="14058" width="7.28515625" style="2" customWidth="1"/>
    <col min="14059" max="14059" width="0" style="2" hidden="1" customWidth="1"/>
    <col min="14060" max="14060" width="7.28515625" style="2" customWidth="1"/>
    <col min="14061" max="14061" width="66.140625" style="2" customWidth="1"/>
    <col min="14062" max="14062" width="0" style="2" hidden="1" customWidth="1"/>
    <col min="14063" max="14063" width="28" style="2" customWidth="1"/>
    <col min="14064" max="14064" width="32.140625" style="2" customWidth="1"/>
    <col min="14065" max="14065" width="39.85546875" style="2" bestFit="1" customWidth="1"/>
    <col min="14066" max="14066" width="0" style="2" hidden="1" customWidth="1"/>
    <col min="14067" max="14067" width="7.28515625" style="2" customWidth="1"/>
    <col min="14068" max="14068" width="0" style="2" hidden="1" customWidth="1"/>
    <col min="14069" max="14069" width="7.28515625" style="2" customWidth="1"/>
    <col min="14070" max="14070" width="59.5703125" style="2" customWidth="1"/>
    <col min="14071" max="14071" width="0" style="2" hidden="1" customWidth="1"/>
    <col min="14072" max="14072" width="23.85546875" style="2" customWidth="1"/>
    <col min="14073" max="14073" width="27.42578125" style="2" customWidth="1"/>
    <col min="14074" max="14074" width="28" style="2" customWidth="1"/>
    <col min="14075" max="14077" width="0" style="2" hidden="1" customWidth="1"/>
    <col min="14078" max="14078" width="7.28515625" style="2" customWidth="1"/>
    <col min="14079" max="14079" width="6.140625" style="2" bestFit="1" customWidth="1"/>
    <col min="14080" max="14080" width="76.85546875" style="2"/>
    <col min="14081" max="14081" width="7.28515625" style="2" customWidth="1"/>
    <col min="14082" max="14082" width="6.140625" style="2" bestFit="1" customWidth="1"/>
    <col min="14083" max="14083" width="78" style="2" customWidth="1"/>
    <col min="14084" max="14084" width="20.7109375" style="2" customWidth="1"/>
    <col min="14085" max="14085" width="26" style="2" customWidth="1"/>
    <col min="14086" max="14086" width="37" style="2" bestFit="1" customWidth="1"/>
    <col min="14087" max="14095" width="0" style="2" hidden="1" customWidth="1"/>
    <col min="14096" max="14098" width="22.7109375" style="2" bestFit="1" customWidth="1"/>
    <col min="14099" max="14099" width="25.28515625" style="2" bestFit="1" customWidth="1"/>
    <col min="14100" max="14100" width="21" style="2" bestFit="1" customWidth="1"/>
    <col min="14101" max="14101" width="8.28515625" style="2" customWidth="1"/>
    <col min="14102" max="14102" width="19" style="2" bestFit="1" customWidth="1"/>
    <col min="14103" max="14103" width="20.5703125" style="2" bestFit="1" customWidth="1"/>
    <col min="14104" max="14104" width="19" style="2" customWidth="1"/>
    <col min="14105" max="14311" width="11.42578125" style="2" customWidth="1"/>
    <col min="14312" max="14314" width="7.28515625" style="2" customWidth="1"/>
    <col min="14315" max="14315" width="0" style="2" hidden="1" customWidth="1"/>
    <col min="14316" max="14316" width="7.28515625" style="2" customWidth="1"/>
    <col min="14317" max="14317" width="66.140625" style="2" customWidth="1"/>
    <col min="14318" max="14318" width="0" style="2" hidden="1" customWidth="1"/>
    <col min="14319" max="14319" width="28" style="2" customWidth="1"/>
    <col min="14320" max="14320" width="32.140625" style="2" customWidth="1"/>
    <col min="14321" max="14321" width="39.85546875" style="2" bestFit="1" customWidth="1"/>
    <col min="14322" max="14322" width="0" style="2" hidden="1" customWidth="1"/>
    <col min="14323" max="14323" width="7.28515625" style="2" customWidth="1"/>
    <col min="14324" max="14324" width="0" style="2" hidden="1" customWidth="1"/>
    <col min="14325" max="14325" width="7.28515625" style="2" customWidth="1"/>
    <col min="14326" max="14326" width="59.5703125" style="2" customWidth="1"/>
    <col min="14327" max="14327" width="0" style="2" hidden="1" customWidth="1"/>
    <col min="14328" max="14328" width="23.85546875" style="2" customWidth="1"/>
    <col min="14329" max="14329" width="27.42578125" style="2" customWidth="1"/>
    <col min="14330" max="14330" width="28" style="2" customWidth="1"/>
    <col min="14331" max="14333" width="0" style="2" hidden="1" customWidth="1"/>
    <col min="14334" max="14334" width="7.28515625" style="2" customWidth="1"/>
    <col min="14335" max="14335" width="6.140625" style="2" bestFit="1" customWidth="1"/>
    <col min="14336" max="14336" width="76.85546875" style="2"/>
    <col min="14337" max="14337" width="7.28515625" style="2" customWidth="1"/>
    <col min="14338" max="14338" width="6.140625" style="2" bestFit="1" customWidth="1"/>
    <col min="14339" max="14339" width="78" style="2" customWidth="1"/>
    <col min="14340" max="14340" width="20.7109375" style="2" customWidth="1"/>
    <col min="14341" max="14341" width="26" style="2" customWidth="1"/>
    <col min="14342" max="14342" width="37" style="2" bestFit="1" customWidth="1"/>
    <col min="14343" max="14351" width="0" style="2" hidden="1" customWidth="1"/>
    <col min="14352" max="14354" width="22.7109375" style="2" bestFit="1" customWidth="1"/>
    <col min="14355" max="14355" width="25.28515625" style="2" bestFit="1" customWidth="1"/>
    <col min="14356" max="14356" width="21" style="2" bestFit="1" customWidth="1"/>
    <col min="14357" max="14357" width="8.28515625" style="2" customWidth="1"/>
    <col min="14358" max="14358" width="19" style="2" bestFit="1" customWidth="1"/>
    <col min="14359" max="14359" width="20.5703125" style="2" bestFit="1" customWidth="1"/>
    <col min="14360" max="14360" width="19" style="2" customWidth="1"/>
    <col min="14361" max="14567" width="11.42578125" style="2" customWidth="1"/>
    <col min="14568" max="14570" width="7.28515625" style="2" customWidth="1"/>
    <col min="14571" max="14571" width="0" style="2" hidden="1" customWidth="1"/>
    <col min="14572" max="14572" width="7.28515625" style="2" customWidth="1"/>
    <col min="14573" max="14573" width="66.140625" style="2" customWidth="1"/>
    <col min="14574" max="14574" width="0" style="2" hidden="1" customWidth="1"/>
    <col min="14575" max="14575" width="28" style="2" customWidth="1"/>
    <col min="14576" max="14576" width="32.140625" style="2" customWidth="1"/>
    <col min="14577" max="14577" width="39.85546875" style="2" bestFit="1" customWidth="1"/>
    <col min="14578" max="14578" width="0" style="2" hidden="1" customWidth="1"/>
    <col min="14579" max="14579" width="7.28515625" style="2" customWidth="1"/>
    <col min="14580" max="14580" width="0" style="2" hidden="1" customWidth="1"/>
    <col min="14581" max="14581" width="7.28515625" style="2" customWidth="1"/>
    <col min="14582" max="14582" width="59.5703125" style="2" customWidth="1"/>
    <col min="14583" max="14583" width="0" style="2" hidden="1" customWidth="1"/>
    <col min="14584" max="14584" width="23.85546875" style="2" customWidth="1"/>
    <col min="14585" max="14585" width="27.42578125" style="2" customWidth="1"/>
    <col min="14586" max="14586" width="28" style="2" customWidth="1"/>
    <col min="14587" max="14589" width="0" style="2" hidden="1" customWidth="1"/>
    <col min="14590" max="14590" width="7.28515625" style="2" customWidth="1"/>
    <col min="14591" max="14591" width="6.140625" style="2" bestFit="1" customWidth="1"/>
    <col min="14592" max="14592" width="76.85546875" style="2"/>
    <col min="14593" max="14593" width="7.28515625" style="2" customWidth="1"/>
    <col min="14594" max="14594" width="6.140625" style="2" bestFit="1" customWidth="1"/>
    <col min="14595" max="14595" width="78" style="2" customWidth="1"/>
    <col min="14596" max="14596" width="20.7109375" style="2" customWidth="1"/>
    <col min="14597" max="14597" width="26" style="2" customWidth="1"/>
    <col min="14598" max="14598" width="37" style="2" bestFit="1" customWidth="1"/>
    <col min="14599" max="14607" width="0" style="2" hidden="1" customWidth="1"/>
    <col min="14608" max="14610" width="22.7109375" style="2" bestFit="1" customWidth="1"/>
    <col min="14611" max="14611" width="25.28515625" style="2" bestFit="1" customWidth="1"/>
    <col min="14612" max="14612" width="21" style="2" bestFit="1" customWidth="1"/>
    <col min="14613" max="14613" width="8.28515625" style="2" customWidth="1"/>
    <col min="14614" max="14614" width="19" style="2" bestFit="1" customWidth="1"/>
    <col min="14615" max="14615" width="20.5703125" style="2" bestFit="1" customWidth="1"/>
    <col min="14616" max="14616" width="19" style="2" customWidth="1"/>
    <col min="14617" max="14823" width="11.42578125" style="2" customWidth="1"/>
    <col min="14824" max="14826" width="7.28515625" style="2" customWidth="1"/>
    <col min="14827" max="14827" width="0" style="2" hidden="1" customWidth="1"/>
    <col min="14828" max="14828" width="7.28515625" style="2" customWidth="1"/>
    <col min="14829" max="14829" width="66.140625" style="2" customWidth="1"/>
    <col min="14830" max="14830" width="0" style="2" hidden="1" customWidth="1"/>
    <col min="14831" max="14831" width="28" style="2" customWidth="1"/>
    <col min="14832" max="14832" width="32.140625" style="2" customWidth="1"/>
    <col min="14833" max="14833" width="39.85546875" style="2" bestFit="1" customWidth="1"/>
    <col min="14834" max="14834" width="0" style="2" hidden="1" customWidth="1"/>
    <col min="14835" max="14835" width="7.28515625" style="2" customWidth="1"/>
    <col min="14836" max="14836" width="0" style="2" hidden="1" customWidth="1"/>
    <col min="14837" max="14837" width="7.28515625" style="2" customWidth="1"/>
    <col min="14838" max="14838" width="59.5703125" style="2" customWidth="1"/>
    <col min="14839" max="14839" width="0" style="2" hidden="1" customWidth="1"/>
    <col min="14840" max="14840" width="23.85546875" style="2" customWidth="1"/>
    <col min="14841" max="14841" width="27.42578125" style="2" customWidth="1"/>
    <col min="14842" max="14842" width="28" style="2" customWidth="1"/>
    <col min="14843" max="14845" width="0" style="2" hidden="1" customWidth="1"/>
    <col min="14846" max="14846" width="7.28515625" style="2" customWidth="1"/>
    <col min="14847" max="14847" width="6.140625" style="2" bestFit="1" customWidth="1"/>
    <col min="14848" max="14848" width="76.85546875" style="2"/>
    <col min="14849" max="14849" width="7.28515625" style="2" customWidth="1"/>
    <col min="14850" max="14850" width="6.140625" style="2" bestFit="1" customWidth="1"/>
    <col min="14851" max="14851" width="78" style="2" customWidth="1"/>
    <col min="14852" max="14852" width="20.7109375" style="2" customWidth="1"/>
    <col min="14853" max="14853" width="26" style="2" customWidth="1"/>
    <col min="14854" max="14854" width="37" style="2" bestFit="1" customWidth="1"/>
    <col min="14855" max="14863" width="0" style="2" hidden="1" customWidth="1"/>
    <col min="14864" max="14866" width="22.7109375" style="2" bestFit="1" customWidth="1"/>
    <col min="14867" max="14867" width="25.28515625" style="2" bestFit="1" customWidth="1"/>
    <col min="14868" max="14868" width="21" style="2" bestFit="1" customWidth="1"/>
    <col min="14869" max="14869" width="8.28515625" style="2" customWidth="1"/>
    <col min="14870" max="14870" width="19" style="2" bestFit="1" customWidth="1"/>
    <col min="14871" max="14871" width="20.5703125" style="2" bestFit="1" customWidth="1"/>
    <col min="14872" max="14872" width="19" style="2" customWidth="1"/>
    <col min="14873" max="15079" width="11.42578125" style="2" customWidth="1"/>
    <col min="15080" max="15082" width="7.28515625" style="2" customWidth="1"/>
    <col min="15083" max="15083" width="0" style="2" hidden="1" customWidth="1"/>
    <col min="15084" max="15084" width="7.28515625" style="2" customWidth="1"/>
    <col min="15085" max="15085" width="66.140625" style="2" customWidth="1"/>
    <col min="15086" max="15086" width="0" style="2" hidden="1" customWidth="1"/>
    <col min="15087" max="15087" width="28" style="2" customWidth="1"/>
    <col min="15088" max="15088" width="32.140625" style="2" customWidth="1"/>
    <col min="15089" max="15089" width="39.85546875" style="2" bestFit="1" customWidth="1"/>
    <col min="15090" max="15090" width="0" style="2" hidden="1" customWidth="1"/>
    <col min="15091" max="15091" width="7.28515625" style="2" customWidth="1"/>
    <col min="15092" max="15092" width="0" style="2" hidden="1" customWidth="1"/>
    <col min="15093" max="15093" width="7.28515625" style="2" customWidth="1"/>
    <col min="15094" max="15094" width="59.5703125" style="2" customWidth="1"/>
    <col min="15095" max="15095" width="0" style="2" hidden="1" customWidth="1"/>
    <col min="15096" max="15096" width="23.85546875" style="2" customWidth="1"/>
    <col min="15097" max="15097" width="27.42578125" style="2" customWidth="1"/>
    <col min="15098" max="15098" width="28" style="2" customWidth="1"/>
    <col min="15099" max="15101" width="0" style="2" hidden="1" customWidth="1"/>
    <col min="15102" max="15102" width="7.28515625" style="2" customWidth="1"/>
    <col min="15103" max="15103" width="6.140625" style="2" bestFit="1" customWidth="1"/>
    <col min="15104" max="15104" width="76.85546875" style="2"/>
    <col min="15105" max="15105" width="7.28515625" style="2" customWidth="1"/>
    <col min="15106" max="15106" width="6.140625" style="2" bestFit="1" customWidth="1"/>
    <col min="15107" max="15107" width="78" style="2" customWidth="1"/>
    <col min="15108" max="15108" width="20.7109375" style="2" customWidth="1"/>
    <col min="15109" max="15109" width="26" style="2" customWidth="1"/>
    <col min="15110" max="15110" width="37" style="2" bestFit="1" customWidth="1"/>
    <col min="15111" max="15119" width="0" style="2" hidden="1" customWidth="1"/>
    <col min="15120" max="15122" width="22.7109375" style="2" bestFit="1" customWidth="1"/>
    <col min="15123" max="15123" width="25.28515625" style="2" bestFit="1" customWidth="1"/>
    <col min="15124" max="15124" width="21" style="2" bestFit="1" customWidth="1"/>
    <col min="15125" max="15125" width="8.28515625" style="2" customWidth="1"/>
    <col min="15126" max="15126" width="19" style="2" bestFit="1" customWidth="1"/>
    <col min="15127" max="15127" width="20.5703125" style="2" bestFit="1" customWidth="1"/>
    <col min="15128" max="15128" width="19" style="2" customWidth="1"/>
    <col min="15129" max="15335" width="11.42578125" style="2" customWidth="1"/>
    <col min="15336" max="15338" width="7.28515625" style="2" customWidth="1"/>
    <col min="15339" max="15339" width="0" style="2" hidden="1" customWidth="1"/>
    <col min="15340" max="15340" width="7.28515625" style="2" customWidth="1"/>
    <col min="15341" max="15341" width="66.140625" style="2" customWidth="1"/>
    <col min="15342" max="15342" width="0" style="2" hidden="1" customWidth="1"/>
    <col min="15343" max="15343" width="28" style="2" customWidth="1"/>
    <col min="15344" max="15344" width="32.140625" style="2" customWidth="1"/>
    <col min="15345" max="15345" width="39.85546875" style="2" bestFit="1" customWidth="1"/>
    <col min="15346" max="15346" width="0" style="2" hidden="1" customWidth="1"/>
    <col min="15347" max="15347" width="7.28515625" style="2" customWidth="1"/>
    <col min="15348" max="15348" width="0" style="2" hidden="1" customWidth="1"/>
    <col min="15349" max="15349" width="7.28515625" style="2" customWidth="1"/>
    <col min="15350" max="15350" width="59.5703125" style="2" customWidth="1"/>
    <col min="15351" max="15351" width="0" style="2" hidden="1" customWidth="1"/>
    <col min="15352" max="15352" width="23.85546875" style="2" customWidth="1"/>
    <col min="15353" max="15353" width="27.42578125" style="2" customWidth="1"/>
    <col min="15354" max="15354" width="28" style="2" customWidth="1"/>
    <col min="15355" max="15357" width="0" style="2" hidden="1" customWidth="1"/>
    <col min="15358" max="15358" width="7.28515625" style="2" customWidth="1"/>
    <col min="15359" max="15359" width="6.140625" style="2" bestFit="1" customWidth="1"/>
    <col min="15360" max="15360" width="76.85546875" style="2"/>
    <col min="15361" max="15361" width="7.28515625" style="2" customWidth="1"/>
    <col min="15362" max="15362" width="6.140625" style="2" bestFit="1" customWidth="1"/>
    <col min="15363" max="15363" width="78" style="2" customWidth="1"/>
    <col min="15364" max="15364" width="20.7109375" style="2" customWidth="1"/>
    <col min="15365" max="15365" width="26" style="2" customWidth="1"/>
    <col min="15366" max="15366" width="37" style="2" bestFit="1" customWidth="1"/>
    <col min="15367" max="15375" width="0" style="2" hidden="1" customWidth="1"/>
    <col min="15376" max="15378" width="22.7109375" style="2" bestFit="1" customWidth="1"/>
    <col min="15379" max="15379" width="25.28515625" style="2" bestFit="1" customWidth="1"/>
    <col min="15380" max="15380" width="21" style="2" bestFit="1" customWidth="1"/>
    <col min="15381" max="15381" width="8.28515625" style="2" customWidth="1"/>
    <col min="15382" max="15382" width="19" style="2" bestFit="1" customWidth="1"/>
    <col min="15383" max="15383" width="20.5703125" style="2" bestFit="1" customWidth="1"/>
    <col min="15384" max="15384" width="19" style="2" customWidth="1"/>
    <col min="15385" max="15591" width="11.42578125" style="2" customWidth="1"/>
    <col min="15592" max="15594" width="7.28515625" style="2" customWidth="1"/>
    <col min="15595" max="15595" width="0" style="2" hidden="1" customWidth="1"/>
    <col min="15596" max="15596" width="7.28515625" style="2" customWidth="1"/>
    <col min="15597" max="15597" width="66.140625" style="2" customWidth="1"/>
    <col min="15598" max="15598" width="0" style="2" hidden="1" customWidth="1"/>
    <col min="15599" max="15599" width="28" style="2" customWidth="1"/>
    <col min="15600" max="15600" width="32.140625" style="2" customWidth="1"/>
    <col min="15601" max="15601" width="39.85546875" style="2" bestFit="1" customWidth="1"/>
    <col min="15602" max="15602" width="0" style="2" hidden="1" customWidth="1"/>
    <col min="15603" max="15603" width="7.28515625" style="2" customWidth="1"/>
    <col min="15604" max="15604" width="0" style="2" hidden="1" customWidth="1"/>
    <col min="15605" max="15605" width="7.28515625" style="2" customWidth="1"/>
    <col min="15606" max="15606" width="59.5703125" style="2" customWidth="1"/>
    <col min="15607" max="15607" width="0" style="2" hidden="1" customWidth="1"/>
    <col min="15608" max="15608" width="23.85546875" style="2" customWidth="1"/>
    <col min="15609" max="15609" width="27.42578125" style="2" customWidth="1"/>
    <col min="15610" max="15610" width="28" style="2" customWidth="1"/>
    <col min="15611" max="15613" width="0" style="2" hidden="1" customWidth="1"/>
    <col min="15614" max="15614" width="7.28515625" style="2" customWidth="1"/>
    <col min="15615" max="15615" width="6.140625" style="2" bestFit="1" customWidth="1"/>
    <col min="15616" max="15616" width="76.85546875" style="2"/>
    <col min="15617" max="15617" width="7.28515625" style="2" customWidth="1"/>
    <col min="15618" max="15618" width="6.140625" style="2" bestFit="1" customWidth="1"/>
    <col min="15619" max="15619" width="78" style="2" customWidth="1"/>
    <col min="15620" max="15620" width="20.7109375" style="2" customWidth="1"/>
    <col min="15621" max="15621" width="26" style="2" customWidth="1"/>
    <col min="15622" max="15622" width="37" style="2" bestFit="1" customWidth="1"/>
    <col min="15623" max="15631" width="0" style="2" hidden="1" customWidth="1"/>
    <col min="15632" max="15634" width="22.7109375" style="2" bestFit="1" customWidth="1"/>
    <col min="15635" max="15635" width="25.28515625" style="2" bestFit="1" customWidth="1"/>
    <col min="15636" max="15636" width="21" style="2" bestFit="1" customWidth="1"/>
    <col min="15637" max="15637" width="8.28515625" style="2" customWidth="1"/>
    <col min="15638" max="15638" width="19" style="2" bestFit="1" customWidth="1"/>
    <col min="15639" max="15639" width="20.5703125" style="2" bestFit="1" customWidth="1"/>
    <col min="15640" max="15640" width="19" style="2" customWidth="1"/>
    <col min="15641" max="15847" width="11.42578125" style="2" customWidth="1"/>
    <col min="15848" max="15850" width="7.28515625" style="2" customWidth="1"/>
    <col min="15851" max="15851" width="0" style="2" hidden="1" customWidth="1"/>
    <col min="15852" max="15852" width="7.28515625" style="2" customWidth="1"/>
    <col min="15853" max="15853" width="66.140625" style="2" customWidth="1"/>
    <col min="15854" max="15854" width="0" style="2" hidden="1" customWidth="1"/>
    <col min="15855" max="15855" width="28" style="2" customWidth="1"/>
    <col min="15856" max="15856" width="32.140625" style="2" customWidth="1"/>
    <col min="15857" max="15857" width="39.85546875" style="2" bestFit="1" customWidth="1"/>
    <col min="15858" max="15858" width="0" style="2" hidden="1" customWidth="1"/>
    <col min="15859" max="15859" width="7.28515625" style="2" customWidth="1"/>
    <col min="15860" max="15860" width="0" style="2" hidden="1" customWidth="1"/>
    <col min="15861" max="15861" width="7.28515625" style="2" customWidth="1"/>
    <col min="15862" max="15862" width="59.5703125" style="2" customWidth="1"/>
    <col min="15863" max="15863" width="0" style="2" hidden="1" customWidth="1"/>
    <col min="15864" max="15864" width="23.85546875" style="2" customWidth="1"/>
    <col min="15865" max="15865" width="27.42578125" style="2" customWidth="1"/>
    <col min="15866" max="15866" width="28" style="2" customWidth="1"/>
    <col min="15867" max="15869" width="0" style="2" hidden="1" customWidth="1"/>
    <col min="15870" max="15870" width="7.28515625" style="2" customWidth="1"/>
    <col min="15871" max="15871" width="6.140625" style="2" bestFit="1" customWidth="1"/>
    <col min="15872" max="15872" width="76.85546875" style="2"/>
    <col min="15873" max="15873" width="7.28515625" style="2" customWidth="1"/>
    <col min="15874" max="15874" width="6.140625" style="2" bestFit="1" customWidth="1"/>
    <col min="15875" max="15875" width="78" style="2" customWidth="1"/>
    <col min="15876" max="15876" width="20.7109375" style="2" customWidth="1"/>
    <col min="15877" max="15877" width="26" style="2" customWidth="1"/>
    <col min="15878" max="15878" width="37" style="2" bestFit="1" customWidth="1"/>
    <col min="15879" max="15887" width="0" style="2" hidden="1" customWidth="1"/>
    <col min="15888" max="15890" width="22.7109375" style="2" bestFit="1" customWidth="1"/>
    <col min="15891" max="15891" width="25.28515625" style="2" bestFit="1" customWidth="1"/>
    <col min="15892" max="15892" width="21" style="2" bestFit="1" customWidth="1"/>
    <col min="15893" max="15893" width="8.28515625" style="2" customWidth="1"/>
    <col min="15894" max="15894" width="19" style="2" bestFit="1" customWidth="1"/>
    <col min="15895" max="15895" width="20.5703125" style="2" bestFit="1" customWidth="1"/>
    <col min="15896" max="15896" width="19" style="2" customWidth="1"/>
    <col min="15897" max="16103" width="11.42578125" style="2" customWidth="1"/>
    <col min="16104" max="16106" width="7.28515625" style="2" customWidth="1"/>
    <col min="16107" max="16107" width="0" style="2" hidden="1" customWidth="1"/>
    <col min="16108" max="16108" width="7.28515625" style="2" customWidth="1"/>
    <col min="16109" max="16109" width="66.140625" style="2" customWidth="1"/>
    <col min="16110" max="16110" width="0" style="2" hidden="1" customWidth="1"/>
    <col min="16111" max="16111" width="28" style="2" customWidth="1"/>
    <col min="16112" max="16112" width="32.140625" style="2" customWidth="1"/>
    <col min="16113" max="16113" width="39.85546875" style="2" bestFit="1" customWidth="1"/>
    <col min="16114" max="16114" width="0" style="2" hidden="1" customWidth="1"/>
    <col min="16115" max="16115" width="7.28515625" style="2" customWidth="1"/>
    <col min="16116" max="16116" width="0" style="2" hidden="1" customWidth="1"/>
    <col min="16117" max="16117" width="7.28515625" style="2" customWidth="1"/>
    <col min="16118" max="16118" width="59.5703125" style="2" customWidth="1"/>
    <col min="16119" max="16119" width="0" style="2" hidden="1" customWidth="1"/>
    <col min="16120" max="16120" width="23.85546875" style="2" customWidth="1"/>
    <col min="16121" max="16121" width="27.42578125" style="2" customWidth="1"/>
    <col min="16122" max="16122" width="28" style="2" customWidth="1"/>
    <col min="16123" max="16125" width="0" style="2" hidden="1" customWidth="1"/>
    <col min="16126" max="16126" width="7.28515625" style="2" customWidth="1"/>
    <col min="16127" max="16127" width="6.140625" style="2" bestFit="1" customWidth="1"/>
    <col min="16128" max="16128" width="76.85546875" style="2"/>
    <col min="16129" max="16129" width="7.28515625" style="2" customWidth="1"/>
    <col min="16130" max="16130" width="6.140625" style="2" bestFit="1" customWidth="1"/>
    <col min="16131" max="16131" width="78" style="2" customWidth="1"/>
    <col min="16132" max="16132" width="20.7109375" style="2" customWidth="1"/>
    <col min="16133" max="16133" width="26" style="2" customWidth="1"/>
    <col min="16134" max="16134" width="37" style="2" bestFit="1" customWidth="1"/>
    <col min="16135" max="16143" width="0" style="2" hidden="1" customWidth="1"/>
    <col min="16144" max="16146" width="22.7109375" style="2" bestFit="1" customWidth="1"/>
    <col min="16147" max="16147" width="25.28515625" style="2" bestFit="1" customWidth="1"/>
    <col min="16148" max="16148" width="21" style="2" bestFit="1" customWidth="1"/>
    <col min="16149" max="16149" width="8.28515625" style="2" customWidth="1"/>
    <col min="16150" max="16150" width="19" style="2" bestFit="1" customWidth="1"/>
    <col min="16151" max="16151" width="20.5703125" style="2" bestFit="1" customWidth="1"/>
    <col min="16152" max="16152" width="19" style="2" customWidth="1"/>
    <col min="16153" max="16359" width="11.42578125" style="2" customWidth="1"/>
    <col min="16360" max="16362" width="7.28515625" style="2" customWidth="1"/>
    <col min="16363" max="16363" width="0" style="2" hidden="1" customWidth="1"/>
    <col min="16364" max="16364" width="7.28515625" style="2" customWidth="1"/>
    <col min="16365" max="16365" width="66.140625" style="2" customWidth="1"/>
    <col min="16366" max="16366" width="0" style="2" hidden="1" customWidth="1"/>
    <col min="16367" max="16367" width="28" style="2" customWidth="1"/>
    <col min="16368" max="16368" width="32.140625" style="2" customWidth="1"/>
    <col min="16369" max="16369" width="39.85546875" style="2" bestFit="1" customWidth="1"/>
    <col min="16370" max="16370" width="0" style="2" hidden="1" customWidth="1"/>
    <col min="16371" max="16371" width="7.28515625" style="2" customWidth="1"/>
    <col min="16372" max="16372" width="0" style="2" hidden="1" customWidth="1"/>
    <col min="16373" max="16373" width="7.28515625" style="2" customWidth="1"/>
    <col min="16374" max="16374" width="59.5703125" style="2" customWidth="1"/>
    <col min="16375" max="16375" width="0" style="2" hidden="1" customWidth="1"/>
    <col min="16376" max="16376" width="23.85546875" style="2" customWidth="1"/>
    <col min="16377" max="16377" width="27.42578125" style="2" customWidth="1"/>
    <col min="16378" max="16378" width="28" style="2" customWidth="1"/>
    <col min="16379" max="16381" width="0" style="2" hidden="1" customWidth="1"/>
    <col min="16382" max="16382" width="7.28515625" style="2" customWidth="1"/>
    <col min="16383" max="16383" width="6.140625" style="2" bestFit="1" customWidth="1"/>
    <col min="16384" max="16384" width="76.85546875" style="2"/>
  </cols>
  <sheetData>
    <row r="1" spans="1:114" s="154" customFormat="1" ht="27.75" customHeight="1" x14ac:dyDescent="0.3">
      <c r="A1" s="165"/>
      <c r="B1" s="165"/>
      <c r="C1" s="166" t="s">
        <v>0</v>
      </c>
      <c r="D1" s="167"/>
      <c r="E1" s="168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</row>
    <row r="2" spans="1:114" s="154" customFormat="1" ht="27.75" customHeight="1" x14ac:dyDescent="0.3">
      <c r="A2" s="165"/>
      <c r="B2" s="165"/>
      <c r="C2" s="166" t="s">
        <v>1</v>
      </c>
      <c r="D2" s="167"/>
      <c r="E2" s="168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</row>
    <row r="3" spans="1:114" s="154" customFormat="1" ht="27.75" customHeight="1" x14ac:dyDescent="0.3">
      <c r="A3" s="165"/>
      <c r="B3" s="165"/>
      <c r="C3" s="166" t="s">
        <v>2</v>
      </c>
      <c r="D3" s="167"/>
      <c r="E3" s="168"/>
      <c r="F3" s="164"/>
      <c r="G3" s="165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</row>
    <row r="4" spans="1:114" s="154" customFormat="1" ht="27.75" customHeight="1" x14ac:dyDescent="0.3">
      <c r="A4" s="165"/>
      <c r="B4" s="165"/>
      <c r="C4" s="169" t="s">
        <v>3</v>
      </c>
      <c r="D4" s="170"/>
      <c r="E4" s="171"/>
      <c r="F4" s="171"/>
      <c r="G4" s="171"/>
      <c r="H4" s="171"/>
      <c r="I4" s="171"/>
      <c r="J4" s="171"/>
      <c r="K4" s="171"/>
      <c r="L4" s="171"/>
      <c r="R4" s="164"/>
      <c r="S4" s="164"/>
      <c r="T4" s="164"/>
    </row>
    <row r="5" spans="1:114" s="154" customFormat="1" ht="27.75" customHeight="1" x14ac:dyDescent="0.3">
      <c r="A5" s="165"/>
      <c r="B5" s="165"/>
      <c r="C5" s="172" t="s">
        <v>142</v>
      </c>
      <c r="D5" s="173"/>
      <c r="E5" s="17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</row>
    <row r="6" spans="1:114" s="154" customFormat="1" ht="51" customHeight="1" x14ac:dyDescent="0.45">
      <c r="A6" s="165"/>
      <c r="B6" s="165"/>
      <c r="C6" s="172"/>
      <c r="D6" s="173"/>
      <c r="E6" s="356" t="s">
        <v>141</v>
      </c>
      <c r="F6" s="356"/>
      <c r="G6" s="356"/>
      <c r="H6" s="356"/>
      <c r="I6" s="356"/>
      <c r="J6" s="356"/>
      <c r="K6" s="356"/>
      <c r="L6" s="356"/>
      <c r="M6" s="356"/>
      <c r="N6" s="356"/>
      <c r="O6" s="356"/>
      <c r="P6" s="356"/>
      <c r="Q6" s="356"/>
      <c r="R6" s="356"/>
      <c r="S6" s="356"/>
      <c r="T6" s="356"/>
    </row>
    <row r="7" spans="1:114" s="154" customFormat="1" ht="27.75" hidden="1" customHeight="1" x14ac:dyDescent="0.3">
      <c r="A7" s="165"/>
      <c r="B7" s="165"/>
      <c r="C7" s="172"/>
      <c r="D7" s="175" t="s">
        <v>4</v>
      </c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</row>
    <row r="8" spans="1:114" s="154" customFormat="1" ht="27.75" customHeight="1" x14ac:dyDescent="0.45">
      <c r="A8" s="165"/>
      <c r="B8" s="165"/>
      <c r="C8" s="176" t="s">
        <v>149</v>
      </c>
      <c r="D8" s="177"/>
      <c r="E8" s="178"/>
      <c r="F8" s="179"/>
      <c r="G8" s="180"/>
      <c r="H8" s="164"/>
      <c r="I8" s="164"/>
      <c r="L8" s="164"/>
      <c r="M8" s="164"/>
      <c r="N8" s="164"/>
      <c r="O8" s="164"/>
      <c r="P8" s="164"/>
      <c r="Q8" s="164"/>
      <c r="R8" s="164"/>
      <c r="S8" s="164"/>
      <c r="T8" s="164"/>
    </row>
    <row r="9" spans="1:114" s="154" customFormat="1" ht="27.75" customHeight="1" x14ac:dyDescent="0.45">
      <c r="A9" s="165"/>
      <c r="B9" s="165"/>
      <c r="C9" s="176" t="s">
        <v>150</v>
      </c>
      <c r="D9" s="177"/>
      <c r="E9" s="178"/>
      <c r="F9" s="179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</row>
    <row r="10" spans="1:114" s="154" customFormat="1" ht="21.75" hidden="1" customHeight="1" x14ac:dyDescent="0.45">
      <c r="A10" s="165"/>
      <c r="B10" s="165"/>
      <c r="C10" s="177" t="s">
        <v>5</v>
      </c>
      <c r="D10" s="177"/>
      <c r="E10" s="178"/>
      <c r="F10" s="179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</row>
    <row r="11" spans="1:114" s="154" customFormat="1" ht="21.75" hidden="1" customHeight="1" x14ac:dyDescent="0.3">
      <c r="A11" s="165"/>
      <c r="B11" s="165"/>
      <c r="C11" s="181"/>
      <c r="D11" s="181"/>
      <c r="E11" s="164"/>
      <c r="F11" s="182" t="s">
        <v>6</v>
      </c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</row>
    <row r="12" spans="1:114" s="154" customFormat="1" ht="15" customHeight="1" thickBot="1" x14ac:dyDescent="0.3">
      <c r="A12" s="183"/>
      <c r="B12" s="155"/>
      <c r="C12" s="165"/>
      <c r="D12" s="165"/>
      <c r="E12" s="184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</row>
    <row r="13" spans="1:114" ht="57" customHeight="1" thickBot="1" x14ac:dyDescent="0.3">
      <c r="A13" s="183"/>
      <c r="B13" s="233"/>
      <c r="C13" s="233"/>
      <c r="D13" s="87" t="s">
        <v>7</v>
      </c>
      <c r="E13" s="88" t="s">
        <v>8</v>
      </c>
      <c r="F13" s="89" t="s">
        <v>9</v>
      </c>
      <c r="G13" s="87" t="s">
        <v>10</v>
      </c>
      <c r="H13" s="87" t="s">
        <v>181</v>
      </c>
      <c r="I13" s="87" t="s">
        <v>182</v>
      </c>
      <c r="J13" s="87" t="s">
        <v>183</v>
      </c>
      <c r="K13" s="87" t="s">
        <v>14</v>
      </c>
      <c r="L13" s="87" t="s">
        <v>15</v>
      </c>
      <c r="M13" s="87" t="s">
        <v>16</v>
      </c>
      <c r="N13" s="87" t="s">
        <v>17</v>
      </c>
      <c r="O13" s="87" t="s">
        <v>18</v>
      </c>
      <c r="P13" s="87" t="s">
        <v>19</v>
      </c>
      <c r="Q13" s="87" t="s">
        <v>20</v>
      </c>
      <c r="R13" s="87" t="s">
        <v>21</v>
      </c>
      <c r="S13" s="87" t="s">
        <v>22</v>
      </c>
      <c r="T13" s="87" t="s">
        <v>23</v>
      </c>
    </row>
    <row r="14" spans="1:114" s="7" customFormat="1" ht="30" customHeight="1" thickBot="1" x14ac:dyDescent="0.3">
      <c r="A14" s="185"/>
      <c r="B14" s="236"/>
      <c r="C14" s="92" t="s">
        <v>24</v>
      </c>
      <c r="D14" s="93"/>
      <c r="E14" s="94" t="s">
        <v>25</v>
      </c>
      <c r="F14" s="95" t="s">
        <v>25</v>
      </c>
      <c r="G14" s="187" t="s">
        <v>26</v>
      </c>
      <c r="H14" s="187" t="s">
        <v>26</v>
      </c>
      <c r="I14" s="187" t="s">
        <v>26</v>
      </c>
      <c r="J14" s="187" t="s">
        <v>26</v>
      </c>
      <c r="K14" s="187" t="s">
        <v>26</v>
      </c>
      <c r="L14" s="187" t="s">
        <v>26</v>
      </c>
      <c r="M14" s="187" t="s">
        <v>26</v>
      </c>
      <c r="N14" s="187" t="s">
        <v>26</v>
      </c>
      <c r="O14" s="187" t="s">
        <v>26</v>
      </c>
      <c r="P14" s="187" t="s">
        <v>26</v>
      </c>
      <c r="Q14" s="187" t="s">
        <v>26</v>
      </c>
      <c r="R14" s="187" t="s">
        <v>26</v>
      </c>
      <c r="S14" s="96" t="s">
        <v>29</v>
      </c>
      <c r="T14" s="96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</row>
    <row r="15" spans="1:114" s="7" customFormat="1" ht="18.75" thickBot="1" x14ac:dyDescent="0.3">
      <c r="A15" s="186"/>
      <c r="B15" s="97">
        <v>1</v>
      </c>
      <c r="C15" s="87" t="s">
        <v>30</v>
      </c>
      <c r="D15" s="98" t="s">
        <v>31</v>
      </c>
      <c r="E15" s="99">
        <f>+G15*12</f>
        <v>1939533480</v>
      </c>
      <c r="F15" s="100">
        <f>+S15</f>
        <v>1131394530</v>
      </c>
      <c r="G15" s="101">
        <v>161627790</v>
      </c>
      <c r="H15" s="101">
        <v>161627790</v>
      </c>
      <c r="I15" s="101">
        <v>161627790</v>
      </c>
      <c r="J15" s="102">
        <v>161627790</v>
      </c>
      <c r="K15" s="101">
        <v>161627790</v>
      </c>
      <c r="L15" s="318">
        <v>161627790</v>
      </c>
      <c r="M15" s="318">
        <v>161627790</v>
      </c>
      <c r="N15" s="101"/>
      <c r="O15" s="101"/>
      <c r="P15" s="101"/>
      <c r="Q15" s="101"/>
      <c r="R15" s="101"/>
      <c r="S15" s="103">
        <f t="shared" ref="S15:S80" si="0">SUM(G15:R15)</f>
        <v>1131394530</v>
      </c>
      <c r="T15" s="103">
        <f>+F15-S15</f>
        <v>0</v>
      </c>
      <c r="U15" s="155"/>
      <c r="V15" s="156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5"/>
      <c r="AU15" s="155"/>
      <c r="AV15" s="155"/>
      <c r="AW15" s="155"/>
      <c r="AX15" s="155"/>
      <c r="AY15" s="155"/>
      <c r="AZ15" s="155"/>
      <c r="BA15" s="155"/>
      <c r="BB15" s="155"/>
      <c r="BC15" s="155"/>
      <c r="BD15" s="155"/>
      <c r="BE15" s="155"/>
      <c r="BF15" s="155"/>
      <c r="BG15" s="155"/>
      <c r="BH15" s="155"/>
      <c r="BI15" s="155"/>
      <c r="BJ15" s="155"/>
      <c r="BK15" s="155"/>
      <c r="BL15" s="155"/>
      <c r="BM15" s="155"/>
      <c r="BN15" s="155"/>
      <c r="BO15" s="155"/>
      <c r="BP15" s="155"/>
      <c r="BQ15" s="155"/>
      <c r="BR15" s="155"/>
      <c r="BS15" s="155"/>
      <c r="BT15" s="155"/>
      <c r="BU15" s="155"/>
      <c r="BV15" s="155"/>
      <c r="BW15" s="155"/>
      <c r="BX15" s="155"/>
      <c r="BY15" s="155"/>
      <c r="BZ15" s="155"/>
      <c r="CA15" s="155"/>
      <c r="CB15" s="155"/>
      <c r="CC15" s="155"/>
      <c r="CD15" s="155"/>
      <c r="CE15" s="155"/>
      <c r="CF15" s="155"/>
      <c r="CG15" s="155"/>
      <c r="CH15" s="155"/>
      <c r="CI15" s="155"/>
      <c r="CJ15" s="155"/>
      <c r="CK15" s="155"/>
      <c r="CL15" s="155"/>
      <c r="CM15" s="155"/>
      <c r="CN15" s="155"/>
      <c r="CO15" s="155"/>
      <c r="CP15" s="155"/>
      <c r="CQ15" s="155"/>
      <c r="CR15" s="155"/>
      <c r="CS15" s="155"/>
      <c r="CT15" s="155"/>
      <c r="CU15" s="155"/>
      <c r="CV15" s="155"/>
      <c r="CW15" s="155"/>
      <c r="CX15" s="155"/>
      <c r="CY15" s="155"/>
      <c r="CZ15" s="155"/>
      <c r="DA15" s="155"/>
      <c r="DB15" s="155"/>
      <c r="DC15" s="155"/>
      <c r="DD15" s="155"/>
      <c r="DE15" s="155"/>
      <c r="DF15" s="155"/>
      <c r="DG15" s="155"/>
      <c r="DH15" s="155"/>
      <c r="DI15" s="155"/>
      <c r="DJ15" s="155"/>
    </row>
    <row r="16" spans="1:114" s="7" customFormat="1" ht="18.75" thickBot="1" x14ac:dyDescent="0.3">
      <c r="A16" s="186"/>
      <c r="B16" s="97">
        <v>2</v>
      </c>
      <c r="C16" s="87" t="s">
        <v>32</v>
      </c>
      <c r="D16" s="98" t="s">
        <v>31</v>
      </c>
      <c r="E16" s="99"/>
      <c r="F16" s="100"/>
      <c r="G16" s="101"/>
      <c r="H16" s="101"/>
      <c r="I16" s="101"/>
      <c r="J16" s="102"/>
      <c r="K16" s="101"/>
      <c r="L16" s="318"/>
      <c r="M16" s="101"/>
      <c r="N16" s="101"/>
      <c r="O16" s="101"/>
      <c r="P16" s="101"/>
      <c r="Q16" s="101"/>
      <c r="R16" s="101"/>
      <c r="S16" s="103"/>
      <c r="T16" s="103"/>
      <c r="U16" s="155"/>
      <c r="V16" s="156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5"/>
      <c r="BH16" s="155"/>
      <c r="BI16" s="155"/>
      <c r="BJ16" s="155"/>
      <c r="BK16" s="155"/>
      <c r="BL16" s="155"/>
      <c r="BM16" s="155"/>
      <c r="BN16" s="155"/>
      <c r="BO16" s="155"/>
      <c r="BP16" s="155"/>
      <c r="BQ16" s="155"/>
      <c r="BR16" s="155"/>
      <c r="BS16" s="155"/>
      <c r="BT16" s="155"/>
      <c r="BU16" s="155"/>
      <c r="BV16" s="155"/>
      <c r="BW16" s="155"/>
      <c r="BX16" s="155"/>
      <c r="BY16" s="155"/>
      <c r="BZ16" s="155"/>
      <c r="CA16" s="155"/>
      <c r="CB16" s="155"/>
      <c r="CC16" s="155"/>
      <c r="CD16" s="155"/>
      <c r="CE16" s="155"/>
      <c r="CF16" s="155"/>
      <c r="CG16" s="155"/>
      <c r="CH16" s="155"/>
      <c r="CI16" s="155"/>
      <c r="CJ16" s="155"/>
      <c r="CK16" s="155"/>
      <c r="CL16" s="155"/>
      <c r="CM16" s="155"/>
      <c r="CN16" s="155"/>
      <c r="CO16" s="155"/>
      <c r="CP16" s="155"/>
      <c r="CQ16" s="155"/>
      <c r="CR16" s="155"/>
      <c r="CS16" s="155"/>
      <c r="CT16" s="155"/>
      <c r="CU16" s="155"/>
      <c r="CV16" s="155"/>
      <c r="CW16" s="155"/>
      <c r="CX16" s="155"/>
      <c r="CY16" s="155"/>
      <c r="CZ16" s="155"/>
      <c r="DA16" s="155"/>
      <c r="DB16" s="155"/>
      <c r="DC16" s="155"/>
      <c r="DD16" s="155"/>
      <c r="DE16" s="155"/>
      <c r="DF16" s="155"/>
      <c r="DG16" s="155"/>
      <c r="DH16" s="155"/>
      <c r="DI16" s="155"/>
      <c r="DJ16" s="155"/>
    </row>
    <row r="17" spans="1:114" s="7" customFormat="1" ht="18.75" thickBot="1" x14ac:dyDescent="0.3">
      <c r="A17" s="186"/>
      <c r="B17" s="97">
        <v>3</v>
      </c>
      <c r="C17" s="87" t="s">
        <v>33</v>
      </c>
      <c r="D17" s="98" t="s">
        <v>31</v>
      </c>
      <c r="E17" s="99"/>
      <c r="F17" s="100"/>
      <c r="G17" s="101"/>
      <c r="H17" s="101"/>
      <c r="I17" s="101"/>
      <c r="J17" s="102"/>
      <c r="K17" s="101"/>
      <c r="L17" s="318"/>
      <c r="M17" s="101"/>
      <c r="N17" s="101"/>
      <c r="O17" s="101"/>
      <c r="P17" s="101"/>
      <c r="Q17" s="101"/>
      <c r="R17" s="101"/>
      <c r="S17" s="103"/>
      <c r="T17" s="103"/>
      <c r="U17" s="155"/>
      <c r="V17" s="156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/>
      <c r="BH17" s="155"/>
      <c r="BI17" s="155"/>
      <c r="BJ17" s="155"/>
      <c r="BK17" s="155"/>
      <c r="BL17" s="155"/>
      <c r="BM17" s="155"/>
      <c r="BN17" s="155"/>
      <c r="BO17" s="155"/>
      <c r="BP17" s="155"/>
      <c r="BQ17" s="155"/>
      <c r="BR17" s="155"/>
      <c r="BS17" s="155"/>
      <c r="BT17" s="155"/>
      <c r="BU17" s="155"/>
      <c r="BV17" s="155"/>
      <c r="BW17" s="155"/>
      <c r="BX17" s="155"/>
      <c r="BY17" s="155"/>
      <c r="BZ17" s="155"/>
      <c r="CA17" s="155"/>
      <c r="CB17" s="155"/>
      <c r="CC17" s="155"/>
      <c r="CD17" s="155"/>
      <c r="CE17" s="155"/>
      <c r="CF17" s="155"/>
      <c r="CG17" s="155"/>
      <c r="CH17" s="155"/>
      <c r="CI17" s="155"/>
      <c r="CJ17" s="155"/>
      <c r="CK17" s="155"/>
      <c r="CL17" s="155"/>
      <c r="CM17" s="155"/>
      <c r="CN17" s="155"/>
      <c r="CO17" s="155"/>
      <c r="CP17" s="155"/>
      <c r="CQ17" s="155"/>
      <c r="CR17" s="155"/>
      <c r="CS17" s="155"/>
      <c r="CT17" s="155"/>
      <c r="CU17" s="155"/>
      <c r="CV17" s="155"/>
      <c r="CW17" s="155"/>
      <c r="CX17" s="155"/>
      <c r="CY17" s="155"/>
      <c r="CZ17" s="155"/>
      <c r="DA17" s="155"/>
      <c r="DB17" s="155"/>
      <c r="DC17" s="155"/>
      <c r="DD17" s="155"/>
      <c r="DE17" s="155"/>
      <c r="DF17" s="155"/>
      <c r="DG17" s="155"/>
      <c r="DH17" s="155"/>
      <c r="DI17" s="155"/>
      <c r="DJ17" s="155"/>
    </row>
    <row r="18" spans="1:114" s="7" customFormat="1" ht="18.75" thickBot="1" x14ac:dyDescent="0.3">
      <c r="A18" s="186"/>
      <c r="B18" s="97">
        <v>4</v>
      </c>
      <c r="C18" s="87" t="s">
        <v>34</v>
      </c>
      <c r="D18" s="98" t="s">
        <v>31</v>
      </c>
      <c r="E18" s="105">
        <f t="shared" ref="E18:E24" si="1">+G18*12</f>
        <v>75634656</v>
      </c>
      <c r="F18" s="106">
        <f>SUM(G18:R18)</f>
        <v>44120216</v>
      </c>
      <c r="G18" s="107">
        <v>6302888</v>
      </c>
      <c r="H18" s="107">
        <v>6302888</v>
      </c>
      <c r="I18" s="107">
        <v>6302888</v>
      </c>
      <c r="J18" s="108">
        <v>6302888</v>
      </c>
      <c r="K18" s="107">
        <v>6302888</v>
      </c>
      <c r="L18" s="319">
        <v>6302888</v>
      </c>
      <c r="M18" s="319">
        <v>6302888</v>
      </c>
      <c r="N18" s="107"/>
      <c r="O18" s="107"/>
      <c r="P18" s="107"/>
      <c r="Q18" s="107"/>
      <c r="R18" s="107"/>
      <c r="S18" s="109">
        <f t="shared" si="0"/>
        <v>44120216</v>
      </c>
      <c r="T18" s="103">
        <f t="shared" ref="T18:T81" si="2">+F18-S18</f>
        <v>0</v>
      </c>
      <c r="U18" s="155"/>
      <c r="V18" s="156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5"/>
      <c r="BH18" s="155"/>
      <c r="BI18" s="155"/>
      <c r="BJ18" s="155"/>
      <c r="BK18" s="155"/>
      <c r="BL18" s="155"/>
      <c r="BM18" s="155"/>
      <c r="BN18" s="155"/>
      <c r="BO18" s="155"/>
      <c r="BP18" s="155"/>
      <c r="BQ18" s="155"/>
      <c r="BR18" s="155"/>
      <c r="BS18" s="155"/>
      <c r="BT18" s="155"/>
      <c r="BU18" s="155"/>
      <c r="BV18" s="155"/>
      <c r="BW18" s="155"/>
      <c r="BX18" s="155"/>
      <c r="BY18" s="155"/>
      <c r="BZ18" s="155"/>
      <c r="CA18" s="155"/>
      <c r="CB18" s="155"/>
      <c r="CC18" s="155"/>
      <c r="CD18" s="155"/>
      <c r="CE18" s="155"/>
      <c r="CF18" s="155"/>
      <c r="CG18" s="155"/>
      <c r="CH18" s="155"/>
      <c r="CI18" s="155"/>
      <c r="CJ18" s="155"/>
      <c r="CK18" s="155"/>
      <c r="CL18" s="155"/>
      <c r="CM18" s="155"/>
      <c r="CN18" s="155"/>
      <c r="CO18" s="155"/>
      <c r="CP18" s="155"/>
      <c r="CQ18" s="155"/>
      <c r="CR18" s="155"/>
      <c r="CS18" s="155"/>
      <c r="CT18" s="155"/>
      <c r="CU18" s="155"/>
      <c r="CV18" s="155"/>
      <c r="CW18" s="155"/>
      <c r="CX18" s="155"/>
      <c r="CY18" s="155"/>
      <c r="CZ18" s="155"/>
      <c r="DA18" s="155"/>
      <c r="DB18" s="155"/>
      <c r="DC18" s="155"/>
      <c r="DD18" s="155"/>
      <c r="DE18" s="155"/>
      <c r="DF18" s="155"/>
      <c r="DG18" s="155"/>
      <c r="DH18" s="155"/>
      <c r="DI18" s="155"/>
      <c r="DJ18" s="155"/>
    </row>
    <row r="19" spans="1:114" s="7" customFormat="1" ht="18.75" thickBot="1" x14ac:dyDescent="0.3">
      <c r="A19" s="186"/>
      <c r="B19" s="97">
        <v>5</v>
      </c>
      <c r="C19" s="87" t="s">
        <v>179</v>
      </c>
      <c r="D19" s="98" t="s">
        <v>31</v>
      </c>
      <c r="E19" s="110">
        <f t="shared" si="1"/>
        <v>1317672</v>
      </c>
      <c r="F19" s="106">
        <f t="shared" ref="F19:F24" si="3">SUM(G19:R19)</f>
        <v>768642</v>
      </c>
      <c r="G19" s="107">
        <f>109806</f>
        <v>109806</v>
      </c>
      <c r="H19" s="107">
        <v>109806</v>
      </c>
      <c r="I19" s="107">
        <v>109806</v>
      </c>
      <c r="J19" s="108">
        <v>109806</v>
      </c>
      <c r="K19" s="107">
        <v>109806</v>
      </c>
      <c r="L19" s="319">
        <v>109806</v>
      </c>
      <c r="M19" s="319">
        <v>109806</v>
      </c>
      <c r="N19" s="107"/>
      <c r="O19" s="107"/>
      <c r="P19" s="107"/>
      <c r="Q19" s="107"/>
      <c r="R19" s="107"/>
      <c r="S19" s="109">
        <f t="shared" si="0"/>
        <v>768642</v>
      </c>
      <c r="T19" s="103">
        <f t="shared" si="2"/>
        <v>0</v>
      </c>
      <c r="U19" s="155"/>
      <c r="V19" s="156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/>
      <c r="BH19" s="155"/>
      <c r="BI19" s="155"/>
      <c r="BJ19" s="155"/>
      <c r="BK19" s="155"/>
      <c r="BL19" s="155"/>
      <c r="BM19" s="155"/>
      <c r="BN19" s="155"/>
      <c r="BO19" s="155"/>
      <c r="BP19" s="155"/>
      <c r="BQ19" s="155"/>
      <c r="BR19" s="155"/>
      <c r="BS19" s="155"/>
      <c r="BT19" s="155"/>
      <c r="BU19" s="155"/>
      <c r="BV19" s="155"/>
      <c r="BW19" s="155"/>
      <c r="BX19" s="155"/>
      <c r="BY19" s="155"/>
      <c r="BZ19" s="155"/>
      <c r="CA19" s="155"/>
      <c r="CB19" s="155"/>
      <c r="CC19" s="155"/>
      <c r="CD19" s="155"/>
      <c r="CE19" s="155"/>
      <c r="CF19" s="155"/>
      <c r="CG19" s="155"/>
      <c r="CH19" s="155"/>
      <c r="CI19" s="155"/>
      <c r="CJ19" s="155"/>
      <c r="CK19" s="155"/>
      <c r="CL19" s="155"/>
      <c r="CM19" s="155"/>
      <c r="CN19" s="155"/>
      <c r="CO19" s="155"/>
      <c r="CP19" s="155"/>
      <c r="CQ19" s="155"/>
      <c r="CR19" s="155"/>
      <c r="CS19" s="155"/>
      <c r="CT19" s="155"/>
      <c r="CU19" s="155"/>
      <c r="CV19" s="155"/>
      <c r="CW19" s="155"/>
      <c r="CX19" s="155"/>
      <c r="CY19" s="155"/>
      <c r="CZ19" s="155"/>
      <c r="DA19" s="155"/>
      <c r="DB19" s="155"/>
      <c r="DC19" s="155"/>
      <c r="DD19" s="155"/>
      <c r="DE19" s="155"/>
      <c r="DF19" s="155"/>
      <c r="DG19" s="155"/>
      <c r="DH19" s="155"/>
      <c r="DI19" s="155"/>
      <c r="DJ19" s="155"/>
    </row>
    <row r="20" spans="1:114" s="7" customFormat="1" ht="18.75" thickBot="1" x14ac:dyDescent="0.3">
      <c r="A20" s="186"/>
      <c r="B20" s="97">
        <v>6</v>
      </c>
      <c r="C20" s="87" t="s">
        <v>204</v>
      </c>
      <c r="D20" s="98"/>
      <c r="E20" s="105">
        <f t="shared" si="1"/>
        <v>2546232</v>
      </c>
      <c r="F20" s="106">
        <f>+G20</f>
        <v>212186</v>
      </c>
      <c r="G20" s="107">
        <v>212186</v>
      </c>
      <c r="H20" s="107"/>
      <c r="I20" s="107"/>
      <c r="J20" s="108"/>
      <c r="K20" s="107"/>
      <c r="L20" s="319"/>
      <c r="M20" s="107"/>
      <c r="N20" s="107"/>
      <c r="O20" s="107"/>
      <c r="P20" s="107"/>
      <c r="Q20" s="107"/>
      <c r="R20" s="107"/>
      <c r="S20" s="109">
        <f>SUM(G20:J20)</f>
        <v>212186</v>
      </c>
      <c r="T20" s="103"/>
      <c r="U20" s="155"/>
      <c r="V20" s="156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55"/>
      <c r="AZ20" s="155"/>
      <c r="BA20" s="155"/>
      <c r="BB20" s="155"/>
      <c r="BC20" s="155"/>
      <c r="BD20" s="155"/>
      <c r="BE20" s="155"/>
      <c r="BF20" s="155"/>
      <c r="BG20" s="155"/>
      <c r="BH20" s="155"/>
      <c r="BI20" s="155"/>
      <c r="BJ20" s="155"/>
      <c r="BK20" s="155"/>
      <c r="BL20" s="155"/>
      <c r="BM20" s="155"/>
      <c r="BN20" s="155"/>
      <c r="BO20" s="155"/>
      <c r="BP20" s="155"/>
      <c r="BQ20" s="155"/>
      <c r="BR20" s="155"/>
      <c r="BS20" s="155"/>
      <c r="BT20" s="155"/>
      <c r="BU20" s="155"/>
      <c r="BV20" s="155"/>
      <c r="BW20" s="155"/>
      <c r="BX20" s="155"/>
      <c r="BY20" s="155"/>
      <c r="BZ20" s="155"/>
      <c r="CA20" s="155"/>
      <c r="CB20" s="155"/>
      <c r="CC20" s="155"/>
      <c r="CD20" s="155"/>
      <c r="CE20" s="155"/>
      <c r="CF20" s="155"/>
      <c r="CG20" s="155"/>
      <c r="CH20" s="155"/>
      <c r="CI20" s="155"/>
      <c r="CJ20" s="155"/>
      <c r="CK20" s="155"/>
      <c r="CL20" s="155"/>
      <c r="CM20" s="155"/>
      <c r="CN20" s="155"/>
      <c r="CO20" s="155"/>
      <c r="CP20" s="155"/>
      <c r="CQ20" s="155"/>
      <c r="CR20" s="155"/>
      <c r="CS20" s="155"/>
      <c r="CT20" s="155"/>
      <c r="CU20" s="155"/>
      <c r="CV20" s="155"/>
      <c r="CW20" s="155"/>
      <c r="CX20" s="155"/>
      <c r="CY20" s="155"/>
      <c r="CZ20" s="155"/>
      <c r="DA20" s="155"/>
      <c r="DB20" s="155"/>
      <c r="DC20" s="155"/>
      <c r="DD20" s="155"/>
      <c r="DE20" s="155"/>
      <c r="DF20" s="155"/>
      <c r="DG20" s="155"/>
      <c r="DH20" s="155"/>
      <c r="DI20" s="155"/>
      <c r="DJ20" s="155"/>
    </row>
    <row r="21" spans="1:114" s="7" customFormat="1" ht="18.75" thickBot="1" x14ac:dyDescent="0.3">
      <c r="A21" s="186"/>
      <c r="B21" s="97">
        <v>7</v>
      </c>
      <c r="C21" s="87" t="s">
        <v>36</v>
      </c>
      <c r="D21" s="98" t="s">
        <v>31</v>
      </c>
      <c r="E21" s="105">
        <f t="shared" si="1"/>
        <v>0</v>
      </c>
      <c r="F21" s="106"/>
      <c r="G21" s="107"/>
      <c r="H21" s="107"/>
      <c r="I21" s="107"/>
      <c r="J21" s="108"/>
      <c r="K21" s="107"/>
      <c r="L21" s="319"/>
      <c r="M21" s="107"/>
      <c r="N21" s="107"/>
      <c r="O21" s="107"/>
      <c r="P21" s="107"/>
      <c r="Q21" s="107"/>
      <c r="R21" s="107"/>
      <c r="S21" s="109">
        <f t="shared" si="0"/>
        <v>0</v>
      </c>
      <c r="T21" s="103">
        <f t="shared" si="2"/>
        <v>0</v>
      </c>
      <c r="U21" s="155"/>
      <c r="V21" s="156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5"/>
      <c r="BA21" s="155"/>
      <c r="BB21" s="155"/>
      <c r="BC21" s="155"/>
      <c r="BD21" s="155"/>
      <c r="BE21" s="155"/>
      <c r="BF21" s="155"/>
      <c r="BG21" s="155"/>
      <c r="BH21" s="155"/>
      <c r="BI21" s="155"/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  <c r="BX21" s="155"/>
      <c r="BY21" s="155"/>
      <c r="BZ21" s="155"/>
      <c r="CA21" s="155"/>
      <c r="CB21" s="155"/>
      <c r="CC21" s="155"/>
      <c r="CD21" s="155"/>
      <c r="CE21" s="155"/>
      <c r="CF21" s="155"/>
      <c r="CG21" s="155"/>
      <c r="CH21" s="155"/>
      <c r="CI21" s="155"/>
      <c r="CJ21" s="155"/>
      <c r="CK21" s="155"/>
      <c r="CL21" s="155"/>
      <c r="CM21" s="155"/>
      <c r="CN21" s="155"/>
      <c r="CO21" s="155"/>
      <c r="CP21" s="155"/>
      <c r="CQ21" s="155"/>
      <c r="CR21" s="155"/>
      <c r="CS21" s="155"/>
      <c r="CT21" s="155"/>
      <c r="CU21" s="155"/>
      <c r="CV21" s="155"/>
      <c r="CW21" s="155"/>
      <c r="CX21" s="155"/>
      <c r="CY21" s="155"/>
      <c r="CZ21" s="155"/>
      <c r="DA21" s="155"/>
      <c r="DB21" s="155"/>
      <c r="DC21" s="155"/>
      <c r="DD21" s="155"/>
      <c r="DE21" s="155"/>
      <c r="DF21" s="155"/>
      <c r="DG21" s="155"/>
      <c r="DH21" s="155"/>
      <c r="DI21" s="155"/>
      <c r="DJ21" s="155"/>
    </row>
    <row r="22" spans="1:114" s="7" customFormat="1" ht="18.75" thickBot="1" x14ac:dyDescent="0.3">
      <c r="A22" s="186"/>
      <c r="B22" s="97">
        <v>8</v>
      </c>
      <c r="C22" s="87" t="s">
        <v>37</v>
      </c>
      <c r="D22" s="98" t="s">
        <v>31</v>
      </c>
      <c r="E22" s="105">
        <f t="shared" si="1"/>
        <v>4372128</v>
      </c>
      <c r="F22" s="106">
        <f t="shared" si="3"/>
        <v>5193924</v>
      </c>
      <c r="G22" s="107">
        <v>364344</v>
      </c>
      <c r="H22" s="107">
        <v>364345</v>
      </c>
      <c r="I22" s="107">
        <v>364345</v>
      </c>
      <c r="J22" s="108">
        <v>364345</v>
      </c>
      <c r="K22" s="107">
        <v>364345</v>
      </c>
      <c r="L22" s="319">
        <v>364345</v>
      </c>
      <c r="M22" s="107">
        <v>3007855</v>
      </c>
      <c r="N22" s="107"/>
      <c r="O22" s="107"/>
      <c r="P22" s="107"/>
      <c r="Q22" s="107"/>
      <c r="R22" s="107"/>
      <c r="S22" s="109">
        <f t="shared" si="0"/>
        <v>5193924</v>
      </c>
      <c r="T22" s="103">
        <f t="shared" si="2"/>
        <v>0</v>
      </c>
      <c r="U22" s="155"/>
      <c r="V22" s="156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  <c r="CA22" s="155"/>
      <c r="CB22" s="155"/>
      <c r="CC22" s="155"/>
      <c r="CD22" s="155"/>
      <c r="CE22" s="155"/>
      <c r="CF22" s="155"/>
      <c r="CG22" s="155"/>
      <c r="CH22" s="155"/>
      <c r="CI22" s="155"/>
      <c r="CJ22" s="155"/>
      <c r="CK22" s="155"/>
      <c r="CL22" s="155"/>
      <c r="CM22" s="155"/>
      <c r="CN22" s="155"/>
      <c r="CO22" s="155"/>
      <c r="CP22" s="155"/>
      <c r="CQ22" s="155"/>
      <c r="CR22" s="155"/>
      <c r="CS22" s="155"/>
      <c r="CT22" s="155"/>
      <c r="CU22" s="155"/>
      <c r="CV22" s="155"/>
      <c r="CW22" s="155"/>
      <c r="CX22" s="155"/>
      <c r="CY22" s="155"/>
      <c r="CZ22" s="155"/>
      <c r="DA22" s="155"/>
      <c r="DB22" s="155"/>
      <c r="DC22" s="155"/>
      <c r="DD22" s="155"/>
      <c r="DE22" s="155"/>
      <c r="DF22" s="155"/>
      <c r="DG22" s="155"/>
      <c r="DH22" s="155"/>
      <c r="DI22" s="155"/>
      <c r="DJ22" s="155"/>
    </row>
    <row r="23" spans="1:114" s="7" customFormat="1" ht="18.75" thickBot="1" x14ac:dyDescent="0.3">
      <c r="A23" s="186"/>
      <c r="B23" s="97">
        <v>9</v>
      </c>
      <c r="C23" s="87" t="s">
        <v>38</v>
      </c>
      <c r="D23" s="98" t="s">
        <v>31</v>
      </c>
      <c r="E23" s="105">
        <f t="shared" si="1"/>
        <v>0</v>
      </c>
      <c r="F23" s="106">
        <f t="shared" si="3"/>
        <v>0</v>
      </c>
      <c r="G23" s="107"/>
      <c r="H23" s="107"/>
      <c r="I23" s="107"/>
      <c r="J23" s="108"/>
      <c r="K23" s="107"/>
      <c r="L23" s="319"/>
      <c r="M23" s="107"/>
      <c r="N23" s="107"/>
      <c r="O23" s="107"/>
      <c r="P23" s="107"/>
      <c r="Q23" s="107"/>
      <c r="R23" s="107"/>
      <c r="S23" s="109">
        <f t="shared" si="0"/>
        <v>0</v>
      </c>
      <c r="T23" s="103">
        <f t="shared" si="2"/>
        <v>0</v>
      </c>
      <c r="U23" s="155"/>
      <c r="V23" s="156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  <c r="CA23" s="155"/>
      <c r="CB23" s="155"/>
      <c r="CC23" s="155"/>
      <c r="CD23" s="155"/>
      <c r="CE23" s="155"/>
      <c r="CF23" s="155"/>
      <c r="CG23" s="155"/>
      <c r="CH23" s="155"/>
      <c r="CI23" s="155"/>
      <c r="CJ23" s="155"/>
      <c r="CK23" s="155"/>
      <c r="CL23" s="155"/>
      <c r="CM23" s="155"/>
      <c r="CN23" s="155"/>
      <c r="CO23" s="155"/>
      <c r="CP23" s="155"/>
      <c r="CQ23" s="155"/>
      <c r="CR23" s="155"/>
      <c r="CS23" s="155"/>
      <c r="CT23" s="155"/>
      <c r="CU23" s="155"/>
      <c r="CV23" s="155"/>
      <c r="CW23" s="155"/>
      <c r="CX23" s="155"/>
      <c r="CY23" s="155"/>
      <c r="CZ23" s="155"/>
      <c r="DA23" s="155"/>
      <c r="DB23" s="155"/>
      <c r="DC23" s="155"/>
      <c r="DD23" s="155"/>
      <c r="DE23" s="155"/>
      <c r="DF23" s="155"/>
      <c r="DG23" s="155"/>
      <c r="DH23" s="155"/>
      <c r="DI23" s="155"/>
      <c r="DJ23" s="155"/>
    </row>
    <row r="24" spans="1:114" s="7" customFormat="1" ht="18.75" thickBot="1" x14ac:dyDescent="0.3">
      <c r="A24" s="186"/>
      <c r="B24" s="97">
        <v>10</v>
      </c>
      <c r="C24" s="87" t="s">
        <v>39</v>
      </c>
      <c r="D24" s="98" t="s">
        <v>31</v>
      </c>
      <c r="E24" s="105">
        <f t="shared" si="1"/>
        <v>7529808</v>
      </c>
      <c r="F24" s="106">
        <f t="shared" si="3"/>
        <v>7529819</v>
      </c>
      <c r="G24" s="107">
        <v>627484</v>
      </c>
      <c r="H24" s="107">
        <v>627485</v>
      </c>
      <c r="I24" s="107">
        <v>627485</v>
      </c>
      <c r="J24" s="108">
        <v>627485</v>
      </c>
      <c r="K24" s="107">
        <v>627485</v>
      </c>
      <c r="L24" s="319">
        <v>627485</v>
      </c>
      <c r="M24" s="107">
        <v>627485</v>
      </c>
      <c r="N24" s="107">
        <v>627485</v>
      </c>
      <c r="O24" s="107">
        <v>627485</v>
      </c>
      <c r="P24" s="107">
        <v>627485</v>
      </c>
      <c r="Q24" s="107">
        <v>627485</v>
      </c>
      <c r="R24" s="107">
        <v>627485</v>
      </c>
      <c r="S24" s="109">
        <f t="shared" si="0"/>
        <v>7529819</v>
      </c>
      <c r="T24" s="103">
        <f t="shared" si="2"/>
        <v>0</v>
      </c>
      <c r="U24" s="155"/>
      <c r="V24" s="156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5"/>
      <c r="BA24" s="155"/>
      <c r="BB24" s="155"/>
      <c r="BC24" s="155"/>
      <c r="BD24" s="155"/>
      <c r="BE24" s="155"/>
      <c r="BF24" s="155"/>
      <c r="BG24" s="155"/>
      <c r="BH24" s="155"/>
      <c r="BI24" s="155"/>
      <c r="BJ24" s="155"/>
      <c r="BK24" s="155"/>
      <c r="BL24" s="155"/>
      <c r="BM24" s="155"/>
      <c r="BN24" s="155"/>
      <c r="BO24" s="155"/>
      <c r="BP24" s="155"/>
      <c r="BQ24" s="155"/>
      <c r="BR24" s="155"/>
      <c r="BS24" s="155"/>
      <c r="BT24" s="155"/>
      <c r="BU24" s="155"/>
      <c r="BV24" s="155"/>
      <c r="BW24" s="155"/>
      <c r="BX24" s="155"/>
      <c r="BY24" s="155"/>
      <c r="BZ24" s="155"/>
      <c r="CA24" s="155"/>
      <c r="CB24" s="155"/>
      <c r="CC24" s="155"/>
      <c r="CD24" s="155"/>
      <c r="CE24" s="155"/>
      <c r="CF24" s="155"/>
      <c r="CG24" s="155"/>
      <c r="CH24" s="155"/>
      <c r="CI24" s="155"/>
      <c r="CJ24" s="155"/>
      <c r="CK24" s="155"/>
      <c r="CL24" s="155"/>
      <c r="CM24" s="155"/>
      <c r="CN24" s="155"/>
      <c r="CO24" s="155"/>
      <c r="CP24" s="155"/>
      <c r="CQ24" s="155"/>
      <c r="CR24" s="155"/>
      <c r="CS24" s="155"/>
      <c r="CT24" s="155"/>
      <c r="CU24" s="155"/>
      <c r="CV24" s="155"/>
      <c r="CW24" s="155"/>
      <c r="CX24" s="155"/>
      <c r="CY24" s="155"/>
      <c r="CZ24" s="155"/>
      <c r="DA24" s="155"/>
      <c r="DB24" s="155"/>
      <c r="DC24" s="155"/>
      <c r="DD24" s="155"/>
      <c r="DE24" s="155"/>
      <c r="DF24" s="155"/>
      <c r="DG24" s="155"/>
      <c r="DH24" s="155"/>
      <c r="DI24" s="155"/>
      <c r="DJ24" s="155"/>
    </row>
    <row r="25" spans="1:114" s="7" customFormat="1" ht="18.75" thickBot="1" x14ac:dyDescent="0.3">
      <c r="A25" s="186"/>
      <c r="B25" s="97">
        <v>11</v>
      </c>
      <c r="C25" s="87" t="s">
        <v>40</v>
      </c>
      <c r="D25" s="98"/>
      <c r="E25" s="105"/>
      <c r="F25" s="106"/>
      <c r="G25" s="107"/>
      <c r="H25" s="107"/>
      <c r="I25" s="107"/>
      <c r="J25" s="108"/>
      <c r="K25" s="107"/>
      <c r="L25" s="319"/>
      <c r="M25" s="107"/>
      <c r="N25" s="107"/>
      <c r="O25" s="107"/>
      <c r="P25" s="107"/>
      <c r="Q25" s="107"/>
      <c r="R25" s="107"/>
      <c r="S25" s="109">
        <f t="shared" si="0"/>
        <v>0</v>
      </c>
      <c r="T25" s="103">
        <f t="shared" si="2"/>
        <v>0</v>
      </c>
      <c r="U25" s="155"/>
      <c r="V25" s="156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155"/>
      <c r="AY25" s="155"/>
      <c r="AZ25" s="155"/>
      <c r="BA25" s="155"/>
      <c r="BB25" s="155"/>
      <c r="BC25" s="155"/>
      <c r="BD25" s="155"/>
      <c r="BE25" s="155"/>
      <c r="BF25" s="155"/>
      <c r="BG25" s="155"/>
      <c r="BH25" s="155"/>
      <c r="BI25" s="155"/>
      <c r="BJ25" s="155"/>
      <c r="BK25" s="155"/>
      <c r="BL25" s="155"/>
      <c r="BM25" s="155"/>
      <c r="BN25" s="155"/>
      <c r="BO25" s="155"/>
      <c r="BP25" s="155"/>
      <c r="BQ25" s="155"/>
      <c r="BR25" s="155"/>
      <c r="BS25" s="155"/>
      <c r="BT25" s="155"/>
      <c r="BU25" s="155"/>
      <c r="BV25" s="155"/>
      <c r="BW25" s="155"/>
      <c r="BX25" s="155"/>
      <c r="BY25" s="155"/>
      <c r="BZ25" s="155"/>
      <c r="CA25" s="155"/>
      <c r="CB25" s="155"/>
      <c r="CC25" s="155"/>
      <c r="CD25" s="155"/>
      <c r="CE25" s="155"/>
      <c r="CF25" s="155"/>
      <c r="CG25" s="155"/>
      <c r="CH25" s="155"/>
      <c r="CI25" s="155"/>
      <c r="CJ25" s="155"/>
      <c r="CK25" s="155"/>
      <c r="CL25" s="155"/>
      <c r="CM25" s="155"/>
      <c r="CN25" s="155"/>
      <c r="CO25" s="155"/>
      <c r="CP25" s="155"/>
      <c r="CQ25" s="155"/>
      <c r="CR25" s="155"/>
      <c r="CS25" s="155"/>
      <c r="CT25" s="155"/>
      <c r="CU25" s="155"/>
      <c r="CV25" s="155"/>
      <c r="CW25" s="155"/>
      <c r="CX25" s="155"/>
      <c r="CY25" s="155"/>
      <c r="CZ25" s="155"/>
      <c r="DA25" s="155"/>
      <c r="DB25" s="155"/>
      <c r="DC25" s="155"/>
      <c r="DD25" s="155"/>
      <c r="DE25" s="155"/>
      <c r="DF25" s="155"/>
      <c r="DG25" s="155"/>
      <c r="DH25" s="155"/>
      <c r="DI25" s="155"/>
      <c r="DJ25" s="155"/>
    </row>
    <row r="26" spans="1:114" s="7" customFormat="1" ht="18.75" thickBot="1" x14ac:dyDescent="0.3">
      <c r="A26" s="186"/>
      <c r="B26" s="97">
        <v>12</v>
      </c>
      <c r="C26" s="87" t="s">
        <v>41</v>
      </c>
      <c r="D26" s="98"/>
      <c r="E26" s="105"/>
      <c r="F26" s="106"/>
      <c r="G26" s="107"/>
      <c r="H26" s="107"/>
      <c r="I26" s="107"/>
      <c r="J26" s="108"/>
      <c r="K26" s="107"/>
      <c r="L26" s="319"/>
      <c r="M26" s="107"/>
      <c r="N26" s="107"/>
      <c r="O26" s="107"/>
      <c r="P26" s="107"/>
      <c r="Q26" s="107"/>
      <c r="R26" s="107"/>
      <c r="S26" s="109">
        <f t="shared" si="0"/>
        <v>0</v>
      </c>
      <c r="T26" s="103">
        <f t="shared" si="2"/>
        <v>0</v>
      </c>
      <c r="U26" s="155"/>
      <c r="V26" s="156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</row>
    <row r="27" spans="1:114" s="7" customFormat="1" ht="21" thickBot="1" x14ac:dyDescent="0.35">
      <c r="A27" s="186"/>
      <c r="B27" s="97">
        <v>13</v>
      </c>
      <c r="C27" s="87" t="s">
        <v>42</v>
      </c>
      <c r="D27" s="98"/>
      <c r="E27" s="105"/>
      <c r="F27" s="106"/>
      <c r="G27" s="107"/>
      <c r="H27" s="107"/>
      <c r="I27" s="107"/>
      <c r="J27" s="108"/>
      <c r="K27" s="107"/>
      <c r="L27" s="319"/>
      <c r="M27" s="107"/>
      <c r="N27" s="107"/>
      <c r="O27" s="107"/>
      <c r="P27" s="107"/>
      <c r="Q27" s="107"/>
      <c r="R27" s="107"/>
      <c r="S27" s="109">
        <f t="shared" si="0"/>
        <v>0</v>
      </c>
      <c r="T27" s="103">
        <f t="shared" si="2"/>
        <v>0</v>
      </c>
      <c r="U27" s="157"/>
      <c r="V27" s="156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155"/>
      <c r="BN27" s="155"/>
      <c r="BO27" s="155"/>
      <c r="BP27" s="155"/>
      <c r="BQ27" s="155"/>
      <c r="BR27" s="155"/>
      <c r="BS27" s="155"/>
      <c r="BT27" s="155"/>
      <c r="BU27" s="155"/>
      <c r="BV27" s="155"/>
      <c r="BW27" s="155"/>
      <c r="BX27" s="155"/>
      <c r="BY27" s="155"/>
      <c r="BZ27" s="155"/>
      <c r="CA27" s="155"/>
      <c r="CB27" s="155"/>
      <c r="CC27" s="155"/>
      <c r="CD27" s="155"/>
      <c r="CE27" s="155"/>
      <c r="CF27" s="155"/>
      <c r="CG27" s="155"/>
      <c r="CH27" s="155"/>
      <c r="CI27" s="155"/>
      <c r="CJ27" s="155"/>
      <c r="CK27" s="155"/>
      <c r="CL27" s="155"/>
      <c r="CM27" s="155"/>
      <c r="CN27" s="155"/>
      <c r="CO27" s="155"/>
      <c r="CP27" s="155"/>
      <c r="CQ27" s="155"/>
      <c r="CR27" s="155"/>
      <c r="CS27" s="155"/>
      <c r="CT27" s="155"/>
      <c r="CU27" s="155"/>
      <c r="CV27" s="155"/>
      <c r="CW27" s="155"/>
      <c r="CX27" s="155"/>
      <c r="CY27" s="155"/>
      <c r="CZ27" s="155"/>
      <c r="DA27" s="155"/>
      <c r="DB27" s="155"/>
      <c r="DC27" s="155"/>
      <c r="DD27" s="155"/>
      <c r="DE27" s="155"/>
      <c r="DF27" s="155"/>
      <c r="DG27" s="155"/>
      <c r="DH27" s="155"/>
      <c r="DI27" s="155"/>
      <c r="DJ27" s="155"/>
    </row>
    <row r="28" spans="1:114" s="7" customFormat="1" ht="21" thickBot="1" x14ac:dyDescent="0.35">
      <c r="A28" s="186"/>
      <c r="B28" s="97">
        <v>14</v>
      </c>
      <c r="C28" s="87" t="s">
        <v>43</v>
      </c>
      <c r="D28" s="98"/>
      <c r="E28" s="105"/>
      <c r="F28" s="106"/>
      <c r="G28" s="107"/>
      <c r="H28" s="107"/>
      <c r="I28" s="107"/>
      <c r="J28" s="108"/>
      <c r="K28" s="107"/>
      <c r="L28" s="319"/>
      <c r="M28" s="107"/>
      <c r="N28" s="107"/>
      <c r="O28" s="107"/>
      <c r="P28" s="107"/>
      <c r="Q28" s="107"/>
      <c r="R28" s="107"/>
      <c r="S28" s="109">
        <f t="shared" si="0"/>
        <v>0</v>
      </c>
      <c r="T28" s="103">
        <f t="shared" si="2"/>
        <v>0</v>
      </c>
      <c r="U28" s="157"/>
      <c r="V28" s="156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5"/>
      <c r="BH28" s="155"/>
      <c r="BI28" s="155"/>
      <c r="BJ28" s="155"/>
      <c r="BK28" s="155"/>
      <c r="BL28" s="155"/>
      <c r="BM28" s="155"/>
      <c r="BN28" s="155"/>
      <c r="BO28" s="155"/>
      <c r="BP28" s="155"/>
      <c r="BQ28" s="155"/>
      <c r="BR28" s="155"/>
      <c r="BS28" s="155"/>
      <c r="BT28" s="155"/>
      <c r="BU28" s="155"/>
      <c r="BV28" s="155"/>
      <c r="BW28" s="155"/>
      <c r="BX28" s="155"/>
      <c r="BY28" s="155"/>
      <c r="BZ28" s="155"/>
      <c r="CA28" s="155"/>
      <c r="CB28" s="155"/>
      <c r="CC28" s="155"/>
      <c r="CD28" s="155"/>
      <c r="CE28" s="155"/>
      <c r="CF28" s="155"/>
      <c r="CG28" s="155"/>
      <c r="CH28" s="155"/>
      <c r="CI28" s="155"/>
      <c r="CJ28" s="155"/>
      <c r="CK28" s="155"/>
      <c r="CL28" s="155"/>
      <c r="CM28" s="155"/>
      <c r="CN28" s="155"/>
      <c r="CO28" s="155"/>
      <c r="CP28" s="155"/>
      <c r="CQ28" s="155"/>
      <c r="CR28" s="155"/>
      <c r="CS28" s="155"/>
      <c r="CT28" s="155"/>
      <c r="CU28" s="155"/>
      <c r="CV28" s="155"/>
      <c r="CW28" s="155"/>
      <c r="CX28" s="155"/>
      <c r="CY28" s="155"/>
      <c r="CZ28" s="155"/>
      <c r="DA28" s="155"/>
      <c r="DB28" s="155"/>
      <c r="DC28" s="155"/>
      <c r="DD28" s="155"/>
      <c r="DE28" s="155"/>
      <c r="DF28" s="155"/>
      <c r="DG28" s="155"/>
      <c r="DH28" s="155"/>
      <c r="DI28" s="155"/>
      <c r="DJ28" s="155"/>
    </row>
    <row r="29" spans="1:114" s="7" customFormat="1" ht="18.75" thickBot="1" x14ac:dyDescent="0.3">
      <c r="A29" s="186"/>
      <c r="B29" s="97">
        <v>15</v>
      </c>
      <c r="C29" s="87" t="s">
        <v>44</v>
      </c>
      <c r="D29" s="98"/>
      <c r="E29" s="105"/>
      <c r="F29" s="106"/>
      <c r="G29" s="107"/>
      <c r="H29" s="107"/>
      <c r="I29" s="107"/>
      <c r="J29" s="108"/>
      <c r="K29" s="107"/>
      <c r="L29" s="319"/>
      <c r="M29" s="107"/>
      <c r="N29" s="107"/>
      <c r="O29" s="107"/>
      <c r="P29" s="107"/>
      <c r="Q29" s="107"/>
      <c r="R29" s="107"/>
      <c r="S29" s="109">
        <f t="shared" si="0"/>
        <v>0</v>
      </c>
      <c r="T29" s="103">
        <f t="shared" si="2"/>
        <v>0</v>
      </c>
      <c r="U29" s="155"/>
      <c r="V29" s="156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155"/>
      <c r="BZ29" s="155"/>
      <c r="CA29" s="155"/>
      <c r="CB29" s="155"/>
      <c r="CC29" s="155"/>
      <c r="CD29" s="155"/>
      <c r="CE29" s="155"/>
      <c r="CF29" s="155"/>
      <c r="CG29" s="155"/>
      <c r="CH29" s="155"/>
      <c r="CI29" s="155"/>
      <c r="CJ29" s="155"/>
      <c r="CK29" s="155"/>
      <c r="CL29" s="155"/>
      <c r="CM29" s="155"/>
      <c r="CN29" s="155"/>
      <c r="CO29" s="155"/>
      <c r="CP29" s="155"/>
      <c r="CQ29" s="155"/>
      <c r="CR29" s="155"/>
      <c r="CS29" s="155"/>
      <c r="CT29" s="155"/>
      <c r="CU29" s="155"/>
      <c r="CV29" s="155"/>
      <c r="CW29" s="155"/>
      <c r="CX29" s="155"/>
      <c r="CY29" s="155"/>
      <c r="CZ29" s="155"/>
      <c r="DA29" s="155"/>
      <c r="DB29" s="155"/>
      <c r="DC29" s="155"/>
      <c r="DD29" s="155"/>
      <c r="DE29" s="155"/>
      <c r="DF29" s="155"/>
      <c r="DG29" s="155"/>
      <c r="DH29" s="155"/>
      <c r="DI29" s="155"/>
      <c r="DJ29" s="155"/>
    </row>
    <row r="30" spans="1:114" s="7" customFormat="1" ht="18.75" thickBot="1" x14ac:dyDescent="0.3">
      <c r="A30" s="186"/>
      <c r="B30" s="97">
        <v>16</v>
      </c>
      <c r="C30" s="87" t="s">
        <v>45</v>
      </c>
      <c r="D30" s="98">
        <v>2052</v>
      </c>
      <c r="E30" s="105">
        <v>73554653</v>
      </c>
      <c r="F30" s="106">
        <f>24518218+6129554+6129554+6129555</f>
        <v>42906881</v>
      </c>
      <c r="G30" s="107"/>
      <c r="H30" s="107"/>
      <c r="I30" s="107"/>
      <c r="J30" s="108"/>
      <c r="K30" s="107">
        <f>6129554+24518218</f>
        <v>30647772</v>
      </c>
      <c r="L30" s="319"/>
      <c r="M30" s="107"/>
      <c r="N30" s="107"/>
      <c r="O30" s="107"/>
      <c r="P30" s="107"/>
      <c r="Q30" s="107"/>
      <c r="R30" s="107"/>
      <c r="S30" s="109">
        <f t="shared" si="0"/>
        <v>30647772</v>
      </c>
      <c r="T30" s="103">
        <f t="shared" si="2"/>
        <v>12259109</v>
      </c>
      <c r="U30" s="158"/>
      <c r="V30" s="156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5"/>
      <c r="AU30" s="155"/>
      <c r="AV30" s="155"/>
      <c r="AW30" s="155"/>
      <c r="AX30" s="155"/>
      <c r="AY30" s="155"/>
      <c r="AZ30" s="155"/>
      <c r="BA30" s="155"/>
      <c r="BB30" s="155"/>
      <c r="BC30" s="155"/>
      <c r="BD30" s="155"/>
      <c r="BE30" s="155"/>
      <c r="BF30" s="155"/>
      <c r="BG30" s="155"/>
      <c r="BH30" s="155"/>
      <c r="BI30" s="155"/>
      <c r="BJ30" s="155"/>
      <c r="BK30" s="155"/>
      <c r="BL30" s="155"/>
      <c r="BM30" s="155"/>
      <c r="BN30" s="155"/>
      <c r="BO30" s="155"/>
      <c r="BP30" s="155"/>
      <c r="BQ30" s="155"/>
      <c r="BR30" s="155"/>
      <c r="BS30" s="155"/>
      <c r="BT30" s="155"/>
      <c r="BU30" s="155"/>
      <c r="BV30" s="155"/>
      <c r="BW30" s="155"/>
      <c r="BX30" s="155"/>
      <c r="BY30" s="155"/>
      <c r="BZ30" s="155"/>
      <c r="CA30" s="155"/>
      <c r="CB30" s="155"/>
      <c r="CC30" s="155"/>
      <c r="CD30" s="155"/>
      <c r="CE30" s="155"/>
      <c r="CF30" s="155"/>
      <c r="CG30" s="155"/>
      <c r="CH30" s="155"/>
      <c r="CI30" s="155"/>
      <c r="CJ30" s="155"/>
      <c r="CK30" s="155"/>
      <c r="CL30" s="155"/>
      <c r="CM30" s="155"/>
      <c r="CN30" s="155"/>
      <c r="CO30" s="155"/>
      <c r="CP30" s="155"/>
      <c r="CQ30" s="155"/>
      <c r="CR30" s="155"/>
      <c r="CS30" s="155"/>
      <c r="CT30" s="155"/>
      <c r="CU30" s="155"/>
      <c r="CV30" s="155"/>
      <c r="CW30" s="155"/>
      <c r="CX30" s="155"/>
      <c r="CY30" s="155"/>
      <c r="CZ30" s="155"/>
      <c r="DA30" s="155"/>
      <c r="DB30" s="155"/>
      <c r="DC30" s="155"/>
      <c r="DD30" s="155"/>
      <c r="DE30" s="155"/>
      <c r="DF30" s="155"/>
      <c r="DG30" s="155"/>
      <c r="DH30" s="155"/>
      <c r="DI30" s="155"/>
      <c r="DJ30" s="155"/>
    </row>
    <row r="31" spans="1:114" s="7" customFormat="1" ht="18.75" thickBot="1" x14ac:dyDescent="0.3">
      <c r="A31" s="186"/>
      <c r="B31" s="97">
        <v>17</v>
      </c>
      <c r="C31" s="87" t="s">
        <v>46</v>
      </c>
      <c r="D31" s="98">
        <v>1714</v>
      </c>
      <c r="E31" s="105">
        <v>23241298</v>
      </c>
      <c r="F31" s="106">
        <f>+J31</f>
        <v>11620649</v>
      </c>
      <c r="G31" s="107"/>
      <c r="H31" s="107"/>
      <c r="I31" s="107"/>
      <c r="J31" s="108">
        <v>11620649</v>
      </c>
      <c r="K31" s="107"/>
      <c r="L31" s="319"/>
      <c r="M31" s="107"/>
      <c r="N31" s="107"/>
      <c r="O31" s="107"/>
      <c r="P31" s="107"/>
      <c r="Q31" s="107"/>
      <c r="R31" s="107"/>
      <c r="S31" s="109">
        <f t="shared" si="0"/>
        <v>11620649</v>
      </c>
      <c r="T31" s="103">
        <f t="shared" si="2"/>
        <v>0</v>
      </c>
      <c r="U31" s="155"/>
      <c r="V31" s="156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5"/>
      <c r="AU31" s="155"/>
      <c r="AV31" s="155"/>
      <c r="AW31" s="155"/>
      <c r="AX31" s="155"/>
      <c r="AY31" s="155"/>
      <c r="AZ31" s="155"/>
      <c r="BA31" s="155"/>
      <c r="BB31" s="155"/>
      <c r="BC31" s="155"/>
      <c r="BD31" s="155"/>
      <c r="BE31" s="155"/>
      <c r="BF31" s="155"/>
      <c r="BG31" s="155"/>
      <c r="BH31" s="155"/>
      <c r="BI31" s="155"/>
      <c r="BJ31" s="155"/>
      <c r="BK31" s="155"/>
      <c r="BL31" s="155"/>
      <c r="BM31" s="155"/>
      <c r="BN31" s="155"/>
      <c r="BO31" s="155"/>
      <c r="BP31" s="155"/>
      <c r="BQ31" s="155"/>
      <c r="BR31" s="155"/>
      <c r="BS31" s="155"/>
      <c r="BT31" s="155"/>
      <c r="BU31" s="155"/>
      <c r="BV31" s="155"/>
      <c r="BW31" s="155"/>
      <c r="BX31" s="155"/>
      <c r="BY31" s="155"/>
      <c r="BZ31" s="155"/>
      <c r="CA31" s="155"/>
      <c r="CB31" s="155"/>
      <c r="CC31" s="155"/>
      <c r="CD31" s="155"/>
      <c r="CE31" s="155"/>
      <c r="CF31" s="155"/>
      <c r="CG31" s="155"/>
      <c r="CH31" s="155"/>
      <c r="CI31" s="155"/>
      <c r="CJ31" s="155"/>
      <c r="CK31" s="155"/>
      <c r="CL31" s="155"/>
      <c r="CM31" s="155"/>
      <c r="CN31" s="155"/>
      <c r="CO31" s="155"/>
      <c r="CP31" s="155"/>
      <c r="CQ31" s="155"/>
      <c r="CR31" s="155"/>
      <c r="CS31" s="155"/>
      <c r="CT31" s="155"/>
      <c r="CU31" s="155"/>
      <c r="CV31" s="155"/>
      <c r="CW31" s="155"/>
      <c r="CX31" s="155"/>
      <c r="CY31" s="155"/>
      <c r="CZ31" s="155"/>
      <c r="DA31" s="155"/>
      <c r="DB31" s="155"/>
      <c r="DC31" s="155"/>
      <c r="DD31" s="155"/>
      <c r="DE31" s="155"/>
      <c r="DF31" s="155"/>
      <c r="DG31" s="155"/>
      <c r="DH31" s="155"/>
      <c r="DI31" s="155"/>
      <c r="DJ31" s="155"/>
    </row>
    <row r="32" spans="1:114" s="7" customFormat="1" ht="18.75" thickBot="1" x14ac:dyDescent="0.3">
      <c r="A32" s="186"/>
      <c r="B32" s="97">
        <v>18</v>
      </c>
      <c r="C32" s="87" t="s">
        <v>47</v>
      </c>
      <c r="D32" s="98" t="s">
        <v>31</v>
      </c>
      <c r="E32" s="105"/>
      <c r="F32" s="106"/>
      <c r="G32" s="107"/>
      <c r="H32" s="107"/>
      <c r="I32" s="107"/>
      <c r="J32" s="108"/>
      <c r="K32" s="107"/>
      <c r="L32" s="319"/>
      <c r="M32" s="107"/>
      <c r="N32" s="107"/>
      <c r="O32" s="107"/>
      <c r="P32" s="107"/>
      <c r="Q32" s="107"/>
      <c r="R32" s="107"/>
      <c r="S32" s="109">
        <f t="shared" si="0"/>
        <v>0</v>
      </c>
      <c r="T32" s="103">
        <f t="shared" si="2"/>
        <v>0</v>
      </c>
      <c r="U32" s="155"/>
      <c r="V32" s="156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  <c r="BH32" s="155"/>
      <c r="BI32" s="155"/>
      <c r="BJ32" s="155"/>
      <c r="BK32" s="155"/>
      <c r="BL32" s="155"/>
      <c r="BM32" s="155"/>
      <c r="BN32" s="155"/>
      <c r="BO32" s="155"/>
      <c r="BP32" s="155"/>
      <c r="BQ32" s="155"/>
      <c r="BR32" s="155"/>
      <c r="BS32" s="155"/>
      <c r="BT32" s="155"/>
      <c r="BU32" s="155"/>
      <c r="BV32" s="155"/>
      <c r="BW32" s="155"/>
      <c r="BX32" s="155"/>
      <c r="BY32" s="155"/>
      <c r="BZ32" s="155"/>
      <c r="CA32" s="155"/>
      <c r="CB32" s="155"/>
      <c r="CC32" s="155"/>
      <c r="CD32" s="155"/>
      <c r="CE32" s="155"/>
      <c r="CF32" s="155"/>
      <c r="CG32" s="155"/>
      <c r="CH32" s="155"/>
      <c r="CI32" s="155"/>
      <c r="CJ32" s="155"/>
      <c r="CK32" s="155"/>
      <c r="CL32" s="155"/>
      <c r="CM32" s="155"/>
      <c r="CN32" s="155"/>
      <c r="CO32" s="155"/>
      <c r="CP32" s="155"/>
      <c r="CQ32" s="155"/>
      <c r="CR32" s="155"/>
      <c r="CS32" s="155"/>
      <c r="CT32" s="155"/>
      <c r="CU32" s="155"/>
      <c r="CV32" s="155"/>
      <c r="CW32" s="155"/>
      <c r="CX32" s="155"/>
      <c r="CY32" s="155"/>
      <c r="CZ32" s="155"/>
      <c r="DA32" s="155"/>
      <c r="DB32" s="155"/>
      <c r="DC32" s="155"/>
      <c r="DD32" s="155"/>
      <c r="DE32" s="155"/>
      <c r="DF32" s="155"/>
      <c r="DG32" s="155"/>
      <c r="DH32" s="155"/>
      <c r="DI32" s="155"/>
      <c r="DJ32" s="155"/>
    </row>
    <row r="33" spans="1:114" s="7" customFormat="1" ht="18.75" thickBot="1" x14ac:dyDescent="0.3">
      <c r="A33" s="186"/>
      <c r="B33" s="97">
        <v>19</v>
      </c>
      <c r="C33" s="87" t="s">
        <v>48</v>
      </c>
      <c r="D33" s="98" t="s">
        <v>31</v>
      </c>
      <c r="E33" s="105"/>
      <c r="F33" s="106"/>
      <c r="G33" s="107"/>
      <c r="H33" s="107"/>
      <c r="I33" s="107"/>
      <c r="J33" s="108"/>
      <c r="K33" s="107"/>
      <c r="L33" s="319"/>
      <c r="M33" s="107"/>
      <c r="N33" s="107"/>
      <c r="O33" s="107"/>
      <c r="P33" s="107"/>
      <c r="Q33" s="107"/>
      <c r="R33" s="107"/>
      <c r="S33" s="109">
        <f t="shared" si="0"/>
        <v>0</v>
      </c>
      <c r="T33" s="103">
        <f t="shared" si="2"/>
        <v>0</v>
      </c>
      <c r="U33" s="158"/>
      <c r="V33" s="156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</row>
    <row r="34" spans="1:114" s="7" customFormat="1" ht="18.75" thickBot="1" x14ac:dyDescent="0.3">
      <c r="A34" s="186"/>
      <c r="B34" s="97">
        <v>20</v>
      </c>
      <c r="C34" s="87" t="s">
        <v>49</v>
      </c>
      <c r="D34" s="98" t="s">
        <v>31</v>
      </c>
      <c r="E34" s="105"/>
      <c r="F34" s="106"/>
      <c r="G34" s="107"/>
      <c r="H34" s="107"/>
      <c r="I34" s="107"/>
      <c r="J34" s="108"/>
      <c r="K34" s="107"/>
      <c r="L34" s="319"/>
      <c r="M34" s="107"/>
      <c r="N34" s="107"/>
      <c r="O34" s="107"/>
      <c r="P34" s="107"/>
      <c r="Q34" s="107"/>
      <c r="R34" s="107"/>
      <c r="S34" s="109">
        <f t="shared" si="0"/>
        <v>0</v>
      </c>
      <c r="T34" s="103">
        <f t="shared" si="2"/>
        <v>0</v>
      </c>
      <c r="U34" s="155"/>
      <c r="V34" s="156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</row>
    <row r="35" spans="1:114" s="7" customFormat="1" ht="18.75" thickBot="1" x14ac:dyDescent="0.3">
      <c r="A35" s="186"/>
      <c r="B35" s="97">
        <v>21</v>
      </c>
      <c r="C35" s="87" t="s">
        <v>50</v>
      </c>
      <c r="D35" s="98" t="s">
        <v>31</v>
      </c>
      <c r="E35" s="105"/>
      <c r="F35" s="106"/>
      <c r="G35" s="107"/>
      <c r="H35" s="107"/>
      <c r="I35" s="107"/>
      <c r="J35" s="108"/>
      <c r="K35" s="107"/>
      <c r="L35" s="319"/>
      <c r="M35" s="107"/>
      <c r="N35" s="107"/>
      <c r="O35" s="107"/>
      <c r="P35" s="107"/>
      <c r="Q35" s="107"/>
      <c r="R35" s="107"/>
      <c r="S35" s="109">
        <f t="shared" si="0"/>
        <v>0</v>
      </c>
      <c r="T35" s="103">
        <f t="shared" si="2"/>
        <v>0</v>
      </c>
      <c r="U35" s="155"/>
      <c r="V35" s="156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5"/>
      <c r="AU35" s="155"/>
      <c r="AV35" s="155"/>
      <c r="AW35" s="155"/>
      <c r="AX35" s="155"/>
      <c r="AY35" s="155"/>
      <c r="AZ35" s="155"/>
      <c r="BA35" s="155"/>
      <c r="BB35" s="155"/>
      <c r="BC35" s="155"/>
      <c r="BD35" s="155"/>
      <c r="BE35" s="155"/>
      <c r="BF35" s="155"/>
      <c r="BG35" s="155"/>
      <c r="BH35" s="155"/>
      <c r="BI35" s="155"/>
      <c r="BJ35" s="155"/>
      <c r="BK35" s="155"/>
      <c r="BL35" s="155"/>
      <c r="BM35" s="155"/>
      <c r="BN35" s="155"/>
      <c r="BO35" s="155"/>
      <c r="BP35" s="155"/>
      <c r="BQ35" s="155"/>
      <c r="BR35" s="155"/>
      <c r="BS35" s="155"/>
      <c r="BT35" s="155"/>
      <c r="BU35" s="155"/>
      <c r="BV35" s="155"/>
      <c r="BW35" s="155"/>
      <c r="BX35" s="155"/>
      <c r="BY35" s="155"/>
      <c r="BZ35" s="155"/>
      <c r="CA35" s="155"/>
      <c r="CB35" s="155"/>
      <c r="CC35" s="155"/>
      <c r="CD35" s="155"/>
      <c r="CE35" s="155"/>
      <c r="CF35" s="155"/>
      <c r="CG35" s="155"/>
      <c r="CH35" s="155"/>
      <c r="CI35" s="155"/>
      <c r="CJ35" s="155"/>
      <c r="CK35" s="155"/>
      <c r="CL35" s="155"/>
      <c r="CM35" s="155"/>
      <c r="CN35" s="155"/>
      <c r="CO35" s="155"/>
      <c r="CP35" s="155"/>
      <c r="CQ35" s="155"/>
      <c r="CR35" s="155"/>
      <c r="CS35" s="155"/>
      <c r="CT35" s="155"/>
      <c r="CU35" s="155"/>
      <c r="CV35" s="155"/>
      <c r="CW35" s="155"/>
      <c r="CX35" s="155"/>
      <c r="CY35" s="155"/>
      <c r="CZ35" s="155"/>
      <c r="DA35" s="155"/>
      <c r="DB35" s="155"/>
      <c r="DC35" s="155"/>
      <c r="DD35" s="155"/>
      <c r="DE35" s="155"/>
      <c r="DF35" s="155"/>
      <c r="DG35" s="155"/>
      <c r="DH35" s="155"/>
      <c r="DI35" s="155"/>
      <c r="DJ35" s="155"/>
    </row>
    <row r="36" spans="1:114" s="7" customFormat="1" ht="18.75" thickBot="1" x14ac:dyDescent="0.3">
      <c r="A36" s="186"/>
      <c r="B36" s="97">
        <v>22</v>
      </c>
      <c r="C36" s="87" t="s">
        <v>232</v>
      </c>
      <c r="D36" s="98">
        <v>3444</v>
      </c>
      <c r="E36" s="105">
        <v>8161103</v>
      </c>
      <c r="F36" s="106">
        <v>5712982</v>
      </c>
      <c r="G36" s="107"/>
      <c r="H36" s="107"/>
      <c r="I36" s="107"/>
      <c r="J36" s="108"/>
      <c r="K36" s="107"/>
      <c r="L36" s="319"/>
      <c r="M36" s="107"/>
      <c r="N36" s="107"/>
      <c r="O36" s="107"/>
      <c r="P36" s="107"/>
      <c r="Q36" s="107"/>
      <c r="R36" s="107"/>
      <c r="S36" s="109">
        <f t="shared" si="0"/>
        <v>0</v>
      </c>
      <c r="T36" s="103">
        <f t="shared" si="2"/>
        <v>5712982</v>
      </c>
      <c r="U36" s="155"/>
      <c r="V36" s="156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5"/>
      <c r="AU36" s="155"/>
      <c r="AV36" s="155"/>
      <c r="AW36" s="155"/>
      <c r="AX36" s="155"/>
      <c r="AY36" s="155"/>
      <c r="AZ36" s="155"/>
      <c r="BA36" s="155"/>
      <c r="BB36" s="155"/>
      <c r="BC36" s="155"/>
      <c r="BD36" s="155"/>
      <c r="BE36" s="155"/>
      <c r="BF36" s="155"/>
      <c r="BG36" s="155"/>
      <c r="BH36" s="155"/>
      <c r="BI36" s="155"/>
      <c r="BJ36" s="155"/>
      <c r="BK36" s="155"/>
      <c r="BL36" s="155"/>
      <c r="BM36" s="155"/>
      <c r="BN36" s="155"/>
      <c r="BO36" s="155"/>
      <c r="BP36" s="155"/>
      <c r="BQ36" s="155"/>
      <c r="BR36" s="155"/>
      <c r="BS36" s="155"/>
      <c r="BT36" s="155"/>
      <c r="BU36" s="155"/>
      <c r="BV36" s="155"/>
      <c r="BW36" s="155"/>
      <c r="BX36" s="155"/>
      <c r="BY36" s="155"/>
      <c r="BZ36" s="155"/>
      <c r="CA36" s="155"/>
      <c r="CB36" s="155"/>
      <c r="CC36" s="155"/>
      <c r="CD36" s="155"/>
      <c r="CE36" s="155"/>
      <c r="CF36" s="155"/>
      <c r="CG36" s="155"/>
      <c r="CH36" s="155"/>
      <c r="CI36" s="155"/>
      <c r="CJ36" s="155"/>
      <c r="CK36" s="155"/>
      <c r="CL36" s="155"/>
      <c r="CM36" s="155"/>
      <c r="CN36" s="155"/>
      <c r="CO36" s="155"/>
      <c r="CP36" s="155"/>
      <c r="CQ36" s="155"/>
      <c r="CR36" s="155"/>
      <c r="CS36" s="155"/>
      <c r="CT36" s="155"/>
      <c r="CU36" s="155"/>
      <c r="CV36" s="155"/>
      <c r="CW36" s="155"/>
      <c r="CX36" s="155"/>
      <c r="CY36" s="155"/>
      <c r="CZ36" s="155"/>
      <c r="DA36" s="155"/>
      <c r="DB36" s="155"/>
      <c r="DC36" s="155"/>
      <c r="DD36" s="155"/>
      <c r="DE36" s="155"/>
      <c r="DF36" s="155"/>
      <c r="DG36" s="155"/>
      <c r="DH36" s="155"/>
      <c r="DI36" s="155"/>
      <c r="DJ36" s="155"/>
    </row>
    <row r="37" spans="1:114" s="7" customFormat="1" ht="18.75" thickBot="1" x14ac:dyDescent="0.3">
      <c r="A37" s="186"/>
      <c r="B37" s="97">
        <v>23</v>
      </c>
      <c r="C37" s="87" t="s">
        <v>51</v>
      </c>
      <c r="D37" s="98"/>
      <c r="E37" s="105"/>
      <c r="F37" s="106"/>
      <c r="G37" s="107"/>
      <c r="H37" s="107"/>
      <c r="I37" s="107"/>
      <c r="J37" s="108"/>
      <c r="K37" s="107"/>
      <c r="L37" s="319"/>
      <c r="M37" s="107"/>
      <c r="N37" s="107"/>
      <c r="O37" s="107"/>
      <c r="P37" s="107"/>
      <c r="Q37" s="107"/>
      <c r="R37" s="107"/>
      <c r="S37" s="109">
        <f t="shared" si="0"/>
        <v>0</v>
      </c>
      <c r="T37" s="103">
        <f t="shared" si="2"/>
        <v>0</v>
      </c>
      <c r="U37" s="155"/>
      <c r="V37" s="156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</row>
    <row r="38" spans="1:114" s="8" customFormat="1" ht="18.75" thickBot="1" x14ac:dyDescent="0.3">
      <c r="A38" s="186"/>
      <c r="B38" s="97">
        <v>24</v>
      </c>
      <c r="C38" s="87" t="s">
        <v>52</v>
      </c>
      <c r="D38" s="98"/>
      <c r="E38" s="105"/>
      <c r="F38" s="106"/>
      <c r="G38" s="107"/>
      <c r="H38" s="107"/>
      <c r="I38" s="107"/>
      <c r="J38" s="108"/>
      <c r="K38" s="107"/>
      <c r="L38" s="319"/>
      <c r="M38" s="107"/>
      <c r="N38" s="107"/>
      <c r="O38" s="107"/>
      <c r="P38" s="107"/>
      <c r="Q38" s="107"/>
      <c r="R38" s="107"/>
      <c r="S38" s="109">
        <f t="shared" si="0"/>
        <v>0</v>
      </c>
      <c r="T38" s="103">
        <f t="shared" si="2"/>
        <v>0</v>
      </c>
      <c r="U38" s="155"/>
      <c r="V38" s="156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  <c r="AX38" s="155"/>
      <c r="AY38" s="155"/>
      <c r="AZ38" s="155"/>
      <c r="BA38" s="155"/>
      <c r="BB38" s="155"/>
      <c r="BC38" s="155"/>
      <c r="BD38" s="155"/>
      <c r="BE38" s="155"/>
      <c r="BF38" s="155"/>
      <c r="BG38" s="155"/>
      <c r="BH38" s="155"/>
      <c r="BI38" s="155"/>
      <c r="BJ38" s="155"/>
      <c r="BK38" s="155"/>
      <c r="BL38" s="155"/>
      <c r="BM38" s="155"/>
      <c r="BN38" s="155"/>
      <c r="BO38" s="155"/>
      <c r="BP38" s="155"/>
      <c r="BQ38" s="155"/>
      <c r="BR38" s="155"/>
      <c r="BS38" s="155"/>
      <c r="BT38" s="155"/>
      <c r="BU38" s="155"/>
      <c r="BV38" s="155"/>
      <c r="BW38" s="155"/>
      <c r="BX38" s="155"/>
      <c r="BY38" s="155"/>
      <c r="BZ38" s="155"/>
      <c r="CA38" s="155"/>
      <c r="CB38" s="155"/>
      <c r="CC38" s="155"/>
      <c r="CD38" s="155"/>
      <c r="CE38" s="155"/>
      <c r="CF38" s="155"/>
      <c r="CG38" s="155"/>
      <c r="CH38" s="155"/>
      <c r="CI38" s="155"/>
      <c r="CJ38" s="155"/>
      <c r="CK38" s="155"/>
      <c r="CL38" s="155"/>
      <c r="CM38" s="155"/>
      <c r="CN38" s="155"/>
      <c r="CO38" s="155"/>
      <c r="CP38" s="155"/>
      <c r="CQ38" s="155"/>
      <c r="CR38" s="155"/>
      <c r="CS38" s="155"/>
      <c r="CT38" s="155"/>
      <c r="CU38" s="155"/>
      <c r="CV38" s="155"/>
      <c r="CW38" s="155"/>
      <c r="CX38" s="155"/>
      <c r="CY38" s="155"/>
      <c r="CZ38" s="155"/>
      <c r="DA38" s="155"/>
      <c r="DB38" s="155"/>
      <c r="DC38" s="155"/>
      <c r="DD38" s="155"/>
      <c r="DE38" s="155"/>
      <c r="DF38" s="155"/>
      <c r="DG38" s="155"/>
      <c r="DH38" s="155"/>
      <c r="DI38" s="155"/>
      <c r="DJ38" s="155"/>
    </row>
    <row r="39" spans="1:114" s="9" customFormat="1" ht="18.75" thickBot="1" x14ac:dyDescent="0.3">
      <c r="A39" s="186"/>
      <c r="B39" s="97">
        <v>25</v>
      </c>
      <c r="C39" s="87" t="s">
        <v>53</v>
      </c>
      <c r="D39" s="98"/>
      <c r="E39" s="105"/>
      <c r="F39" s="106"/>
      <c r="G39" s="107"/>
      <c r="H39" s="107"/>
      <c r="I39" s="107"/>
      <c r="J39" s="108"/>
      <c r="K39" s="107"/>
      <c r="L39" s="319"/>
      <c r="M39" s="107"/>
      <c r="N39" s="107"/>
      <c r="O39" s="107"/>
      <c r="P39" s="107"/>
      <c r="Q39" s="107"/>
      <c r="R39" s="107"/>
      <c r="S39" s="109">
        <f t="shared" si="0"/>
        <v>0</v>
      </c>
      <c r="T39" s="103">
        <f t="shared" si="2"/>
        <v>0</v>
      </c>
      <c r="U39" s="155"/>
      <c r="V39" s="156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5"/>
      <c r="AU39" s="155"/>
      <c r="AV39" s="155"/>
      <c r="AW39" s="155"/>
      <c r="AX39" s="155"/>
      <c r="AY39" s="155"/>
      <c r="AZ39" s="155"/>
      <c r="BA39" s="155"/>
      <c r="BB39" s="155"/>
      <c r="BC39" s="155"/>
      <c r="BD39" s="155"/>
      <c r="BE39" s="155"/>
      <c r="BF39" s="155"/>
      <c r="BG39" s="155"/>
      <c r="BH39" s="155"/>
      <c r="BI39" s="155"/>
      <c r="BJ39" s="155"/>
      <c r="BK39" s="155"/>
      <c r="BL39" s="155"/>
      <c r="BM39" s="155"/>
      <c r="BN39" s="155"/>
      <c r="BO39" s="155"/>
      <c r="BP39" s="155"/>
      <c r="BQ39" s="155"/>
      <c r="BR39" s="155"/>
      <c r="BS39" s="155"/>
      <c r="BT39" s="155"/>
      <c r="BU39" s="155"/>
      <c r="BV39" s="155"/>
      <c r="BW39" s="155"/>
      <c r="BX39" s="155"/>
      <c r="BY39" s="155"/>
      <c r="BZ39" s="155"/>
      <c r="CA39" s="155"/>
      <c r="CB39" s="155"/>
      <c r="CC39" s="155"/>
      <c r="CD39" s="155"/>
      <c r="CE39" s="155"/>
      <c r="CF39" s="155"/>
      <c r="CG39" s="155"/>
      <c r="CH39" s="155"/>
      <c r="CI39" s="155"/>
      <c r="CJ39" s="155"/>
      <c r="CK39" s="155"/>
      <c r="CL39" s="155"/>
      <c r="CM39" s="155"/>
      <c r="CN39" s="155"/>
      <c r="CO39" s="155"/>
      <c r="CP39" s="155"/>
      <c r="CQ39" s="155"/>
      <c r="CR39" s="155"/>
      <c r="CS39" s="155"/>
      <c r="CT39" s="155"/>
      <c r="CU39" s="155"/>
      <c r="CV39" s="155"/>
      <c r="CW39" s="155"/>
      <c r="CX39" s="155"/>
      <c r="CY39" s="155"/>
      <c r="CZ39" s="155"/>
      <c r="DA39" s="155"/>
      <c r="DB39" s="155"/>
      <c r="DC39" s="155"/>
      <c r="DD39" s="155"/>
      <c r="DE39" s="155"/>
      <c r="DF39" s="155"/>
      <c r="DG39" s="155"/>
      <c r="DH39" s="155"/>
      <c r="DI39" s="155"/>
      <c r="DJ39" s="155"/>
    </row>
    <row r="40" spans="1:114" s="9" customFormat="1" ht="18.75" thickBot="1" x14ac:dyDescent="0.3">
      <c r="A40" s="186"/>
      <c r="B40" s="97">
        <v>26</v>
      </c>
      <c r="C40" s="87" t="s">
        <v>54</v>
      </c>
      <c r="D40" s="98" t="s">
        <v>31</v>
      </c>
      <c r="E40" s="105"/>
      <c r="F40" s="106"/>
      <c r="G40" s="107"/>
      <c r="H40" s="107"/>
      <c r="I40" s="107"/>
      <c r="J40" s="108"/>
      <c r="K40" s="107"/>
      <c r="L40" s="319"/>
      <c r="M40" s="107"/>
      <c r="N40" s="107"/>
      <c r="O40" s="107"/>
      <c r="P40" s="107"/>
      <c r="Q40" s="107"/>
      <c r="R40" s="107"/>
      <c r="S40" s="109">
        <f t="shared" si="0"/>
        <v>0</v>
      </c>
      <c r="T40" s="103">
        <f t="shared" si="2"/>
        <v>0</v>
      </c>
      <c r="U40" s="155"/>
      <c r="V40" s="156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  <c r="BH40" s="155"/>
      <c r="BI40" s="155"/>
      <c r="BJ40" s="155"/>
      <c r="BK40" s="155"/>
      <c r="BL40" s="155"/>
      <c r="BM40" s="155"/>
      <c r="BN40" s="155"/>
      <c r="BO40" s="155"/>
      <c r="BP40" s="155"/>
      <c r="BQ40" s="155"/>
      <c r="BR40" s="155"/>
      <c r="BS40" s="155"/>
      <c r="BT40" s="155"/>
      <c r="BU40" s="155"/>
      <c r="BV40" s="155"/>
      <c r="BW40" s="155"/>
      <c r="BX40" s="155"/>
      <c r="BY40" s="155"/>
      <c r="BZ40" s="155"/>
      <c r="CA40" s="155"/>
      <c r="CB40" s="155"/>
      <c r="CC40" s="155"/>
      <c r="CD40" s="155"/>
      <c r="CE40" s="155"/>
      <c r="CF40" s="155"/>
      <c r="CG40" s="155"/>
      <c r="CH40" s="155"/>
      <c r="CI40" s="155"/>
      <c r="CJ40" s="155"/>
      <c r="CK40" s="155"/>
      <c r="CL40" s="155"/>
      <c r="CM40" s="155"/>
      <c r="CN40" s="155"/>
      <c r="CO40" s="155"/>
      <c r="CP40" s="155"/>
      <c r="CQ40" s="155"/>
      <c r="CR40" s="155"/>
      <c r="CS40" s="155"/>
      <c r="CT40" s="155"/>
      <c r="CU40" s="155"/>
      <c r="CV40" s="155"/>
      <c r="CW40" s="155"/>
      <c r="CX40" s="155"/>
      <c r="CY40" s="155"/>
      <c r="CZ40" s="155"/>
      <c r="DA40" s="155"/>
      <c r="DB40" s="155"/>
      <c r="DC40" s="155"/>
      <c r="DD40" s="155"/>
      <c r="DE40" s="155"/>
      <c r="DF40" s="155"/>
      <c r="DG40" s="155"/>
      <c r="DH40" s="155"/>
      <c r="DI40" s="155"/>
      <c r="DJ40" s="155"/>
    </row>
    <row r="41" spans="1:114" s="7" customFormat="1" ht="18.75" thickBot="1" x14ac:dyDescent="0.3">
      <c r="A41" s="186"/>
      <c r="B41" s="97">
        <v>27</v>
      </c>
      <c r="C41" s="87" t="s">
        <v>55</v>
      </c>
      <c r="D41" s="98" t="s">
        <v>31</v>
      </c>
      <c r="E41" s="105"/>
      <c r="F41" s="106"/>
      <c r="G41" s="107"/>
      <c r="H41" s="111"/>
      <c r="I41" s="107"/>
      <c r="J41" s="108"/>
      <c r="K41" s="107"/>
      <c r="L41" s="319"/>
      <c r="M41" s="107"/>
      <c r="N41" s="107"/>
      <c r="O41" s="107"/>
      <c r="P41" s="107"/>
      <c r="Q41" s="107"/>
      <c r="R41" s="107"/>
      <c r="S41" s="109">
        <f t="shared" si="0"/>
        <v>0</v>
      </c>
      <c r="T41" s="103">
        <f t="shared" si="2"/>
        <v>0</v>
      </c>
      <c r="U41" s="155"/>
      <c r="V41" s="156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  <c r="AS41" s="155"/>
      <c r="AT41" s="155"/>
      <c r="AU41" s="155"/>
      <c r="AV41" s="155"/>
      <c r="AW41" s="155"/>
      <c r="AX41" s="155"/>
      <c r="AY41" s="155"/>
      <c r="AZ41" s="155"/>
      <c r="BA41" s="155"/>
      <c r="BB41" s="155"/>
      <c r="BC41" s="155"/>
      <c r="BD41" s="155"/>
      <c r="BE41" s="155"/>
      <c r="BF41" s="155"/>
      <c r="BG41" s="155"/>
      <c r="BH41" s="155"/>
      <c r="BI41" s="155"/>
      <c r="BJ41" s="155"/>
      <c r="BK41" s="155"/>
      <c r="BL41" s="155"/>
      <c r="BM41" s="155"/>
      <c r="BN41" s="155"/>
      <c r="BO41" s="155"/>
      <c r="BP41" s="155"/>
      <c r="BQ41" s="155"/>
      <c r="BR41" s="155"/>
      <c r="BS41" s="155"/>
      <c r="BT41" s="155"/>
      <c r="BU41" s="155"/>
      <c r="BV41" s="155"/>
      <c r="BW41" s="155"/>
      <c r="BX41" s="155"/>
      <c r="BY41" s="155"/>
      <c r="BZ41" s="155"/>
      <c r="CA41" s="155"/>
      <c r="CB41" s="155"/>
      <c r="CC41" s="155"/>
      <c r="CD41" s="155"/>
      <c r="CE41" s="155"/>
      <c r="CF41" s="155"/>
      <c r="CG41" s="155"/>
      <c r="CH41" s="155"/>
      <c r="CI41" s="155"/>
      <c r="CJ41" s="155"/>
      <c r="CK41" s="155"/>
      <c r="CL41" s="155"/>
      <c r="CM41" s="155"/>
      <c r="CN41" s="155"/>
      <c r="CO41" s="155"/>
      <c r="CP41" s="155"/>
      <c r="CQ41" s="155"/>
      <c r="CR41" s="155"/>
      <c r="CS41" s="155"/>
      <c r="CT41" s="155"/>
      <c r="CU41" s="155"/>
      <c r="CV41" s="155"/>
      <c r="CW41" s="155"/>
      <c r="CX41" s="155"/>
      <c r="CY41" s="155"/>
      <c r="CZ41" s="155"/>
      <c r="DA41" s="155"/>
      <c r="DB41" s="155"/>
      <c r="DC41" s="155"/>
      <c r="DD41" s="155"/>
      <c r="DE41" s="155"/>
      <c r="DF41" s="155"/>
      <c r="DG41" s="155"/>
      <c r="DH41" s="155"/>
      <c r="DI41" s="155"/>
      <c r="DJ41" s="155"/>
    </row>
    <row r="42" spans="1:114" s="7" customFormat="1" ht="18.75" thickBot="1" x14ac:dyDescent="0.3">
      <c r="A42" s="186"/>
      <c r="B42" s="97">
        <v>28</v>
      </c>
      <c r="C42" s="87" t="s">
        <v>56</v>
      </c>
      <c r="D42" s="98" t="s">
        <v>31</v>
      </c>
      <c r="E42" s="105"/>
      <c r="F42" s="106"/>
      <c r="G42" s="107"/>
      <c r="H42" s="111"/>
      <c r="I42" s="107"/>
      <c r="J42" s="108"/>
      <c r="K42" s="107"/>
      <c r="L42" s="319"/>
      <c r="M42" s="107"/>
      <c r="N42" s="107"/>
      <c r="O42" s="107"/>
      <c r="P42" s="107"/>
      <c r="Q42" s="107"/>
      <c r="R42" s="107"/>
      <c r="S42" s="109">
        <f t="shared" si="0"/>
        <v>0</v>
      </c>
      <c r="T42" s="103">
        <f t="shared" si="2"/>
        <v>0</v>
      </c>
      <c r="U42" s="155"/>
      <c r="V42" s="156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5"/>
      <c r="BN42" s="155"/>
      <c r="BO42" s="155"/>
      <c r="BP42" s="155"/>
      <c r="BQ42" s="155"/>
      <c r="BR42" s="155"/>
      <c r="BS42" s="155"/>
      <c r="BT42" s="155"/>
      <c r="BU42" s="155"/>
      <c r="BV42" s="155"/>
      <c r="BW42" s="155"/>
      <c r="BX42" s="155"/>
      <c r="BY42" s="155"/>
      <c r="BZ42" s="155"/>
      <c r="CA42" s="155"/>
      <c r="CB42" s="155"/>
      <c r="CC42" s="155"/>
      <c r="CD42" s="155"/>
      <c r="CE42" s="155"/>
      <c r="CF42" s="155"/>
      <c r="CG42" s="155"/>
      <c r="CH42" s="155"/>
      <c r="CI42" s="155"/>
      <c r="CJ42" s="155"/>
      <c r="CK42" s="155"/>
      <c r="CL42" s="155"/>
      <c r="CM42" s="155"/>
      <c r="CN42" s="155"/>
      <c r="CO42" s="155"/>
      <c r="CP42" s="155"/>
      <c r="CQ42" s="155"/>
      <c r="CR42" s="155"/>
      <c r="CS42" s="155"/>
      <c r="CT42" s="155"/>
      <c r="CU42" s="155"/>
      <c r="CV42" s="155"/>
      <c r="CW42" s="155"/>
      <c r="CX42" s="155"/>
      <c r="CY42" s="155"/>
      <c r="CZ42" s="155"/>
      <c r="DA42" s="155"/>
      <c r="DB42" s="155"/>
      <c r="DC42" s="155"/>
      <c r="DD42" s="155"/>
      <c r="DE42" s="155"/>
      <c r="DF42" s="155"/>
      <c r="DG42" s="155"/>
      <c r="DH42" s="155"/>
      <c r="DI42" s="155"/>
      <c r="DJ42" s="155"/>
    </row>
    <row r="43" spans="1:114" s="10" customFormat="1" ht="18.75" thickBot="1" x14ac:dyDescent="0.3">
      <c r="A43" s="186"/>
      <c r="B43" s="97">
        <v>29</v>
      </c>
      <c r="C43" s="87" t="s">
        <v>57</v>
      </c>
      <c r="D43" s="98"/>
      <c r="E43" s="105"/>
      <c r="F43" s="106"/>
      <c r="G43" s="107"/>
      <c r="H43" s="107"/>
      <c r="I43" s="107"/>
      <c r="J43" s="108"/>
      <c r="K43" s="107"/>
      <c r="L43" s="319"/>
      <c r="M43" s="107"/>
      <c r="N43" s="107"/>
      <c r="O43" s="107"/>
      <c r="P43" s="107"/>
      <c r="Q43" s="107"/>
      <c r="R43" s="107"/>
      <c r="S43" s="109">
        <f t="shared" si="0"/>
        <v>0</v>
      </c>
      <c r="T43" s="103">
        <f t="shared" si="2"/>
        <v>0</v>
      </c>
      <c r="U43" s="159"/>
      <c r="V43" s="156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</row>
    <row r="44" spans="1:114" s="10" customFormat="1" ht="18.75" thickBot="1" x14ac:dyDescent="0.3">
      <c r="A44" s="186"/>
      <c r="B44" s="97">
        <v>30</v>
      </c>
      <c r="C44" s="87" t="s">
        <v>58</v>
      </c>
      <c r="D44" s="98"/>
      <c r="E44" s="105"/>
      <c r="F44" s="106"/>
      <c r="G44" s="107"/>
      <c r="H44" s="107"/>
      <c r="I44" s="107"/>
      <c r="J44" s="108"/>
      <c r="K44" s="107"/>
      <c r="L44" s="319"/>
      <c r="M44" s="107"/>
      <c r="N44" s="107"/>
      <c r="O44" s="107"/>
      <c r="P44" s="107"/>
      <c r="Q44" s="107"/>
      <c r="R44" s="107"/>
      <c r="S44" s="109">
        <f t="shared" si="0"/>
        <v>0</v>
      </c>
      <c r="T44" s="103">
        <f t="shared" si="2"/>
        <v>0</v>
      </c>
      <c r="U44" s="159"/>
      <c r="V44" s="156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</row>
    <row r="45" spans="1:114" s="10" customFormat="1" ht="18.75" thickBot="1" x14ac:dyDescent="0.3">
      <c r="A45" s="186"/>
      <c r="B45" s="97">
        <v>31</v>
      </c>
      <c r="C45" s="87" t="s">
        <v>59</v>
      </c>
      <c r="D45" s="98"/>
      <c r="E45" s="105"/>
      <c r="F45" s="106"/>
      <c r="G45" s="107"/>
      <c r="H45" s="107"/>
      <c r="I45" s="107"/>
      <c r="J45" s="108"/>
      <c r="K45" s="107"/>
      <c r="L45" s="319"/>
      <c r="M45" s="107"/>
      <c r="N45" s="107"/>
      <c r="O45" s="107"/>
      <c r="P45" s="107"/>
      <c r="Q45" s="107"/>
      <c r="R45" s="107"/>
      <c r="S45" s="109">
        <f t="shared" si="0"/>
        <v>0</v>
      </c>
      <c r="T45" s="103">
        <f t="shared" si="2"/>
        <v>0</v>
      </c>
      <c r="U45" s="160"/>
      <c r="V45" s="156"/>
      <c r="W45" s="160"/>
      <c r="X45" s="160"/>
      <c r="Y45" s="160"/>
      <c r="Z45" s="160"/>
      <c r="AA45" s="160"/>
      <c r="AB45" s="161"/>
      <c r="AC45" s="162"/>
      <c r="AD45" s="160"/>
      <c r="AE45" s="160"/>
      <c r="AF45" s="160"/>
      <c r="AG45" s="160"/>
      <c r="AH45" s="160"/>
      <c r="AI45" s="160"/>
      <c r="AJ45" s="163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</row>
    <row r="46" spans="1:114" s="10" customFormat="1" ht="18.75" thickBot="1" x14ac:dyDescent="0.3">
      <c r="A46" s="186"/>
      <c r="B46" s="97">
        <v>32</v>
      </c>
      <c r="C46" s="87" t="s">
        <v>60</v>
      </c>
      <c r="D46" s="98">
        <v>1716</v>
      </c>
      <c r="E46" s="105">
        <v>1254400</v>
      </c>
      <c r="F46" s="106">
        <f>+J46</f>
        <v>878080</v>
      </c>
      <c r="G46" s="107"/>
      <c r="H46" s="107"/>
      <c r="I46" s="107"/>
      <c r="J46" s="108">
        <f>+E46*0.7</f>
        <v>878080</v>
      </c>
      <c r="K46" s="107"/>
      <c r="L46" s="319"/>
      <c r="M46" s="107"/>
      <c r="N46" s="107"/>
      <c r="O46" s="107"/>
      <c r="P46" s="107"/>
      <c r="Q46" s="107"/>
      <c r="R46" s="107"/>
      <c r="S46" s="109">
        <f t="shared" si="0"/>
        <v>878080</v>
      </c>
      <c r="T46" s="103">
        <f t="shared" si="2"/>
        <v>0</v>
      </c>
      <c r="U46" s="160"/>
      <c r="V46" s="156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3"/>
      <c r="AK46" s="159"/>
      <c r="AL46" s="159"/>
      <c r="AM46" s="159"/>
      <c r="AN46" s="159"/>
      <c r="AO46" s="159"/>
      <c r="AP46" s="159"/>
      <c r="AQ46" s="159"/>
      <c r="AR46" s="159"/>
      <c r="AS46" s="159"/>
      <c r="AT46" s="159"/>
      <c r="AU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  <c r="BF46" s="159"/>
      <c r="BG46" s="159"/>
      <c r="BH46" s="159"/>
      <c r="BI46" s="159"/>
      <c r="BJ46" s="159"/>
      <c r="BK46" s="159"/>
      <c r="BL46" s="159"/>
      <c r="BM46" s="159"/>
      <c r="BN46" s="159"/>
      <c r="BO46" s="159"/>
      <c r="BP46" s="159"/>
      <c r="BQ46" s="159"/>
      <c r="BR46" s="159"/>
      <c r="BS46" s="159"/>
      <c r="BT46" s="159"/>
      <c r="BU46" s="159"/>
      <c r="BV46" s="159"/>
      <c r="BW46" s="159"/>
      <c r="BX46" s="159"/>
      <c r="BY46" s="159"/>
      <c r="BZ46" s="159"/>
      <c r="CA46" s="159"/>
      <c r="CB46" s="159"/>
      <c r="CC46" s="159"/>
      <c r="CD46" s="159"/>
      <c r="CE46" s="159"/>
      <c r="CF46" s="159"/>
      <c r="CG46" s="159"/>
      <c r="CH46" s="159"/>
      <c r="CI46" s="159"/>
      <c r="CJ46" s="159"/>
      <c r="CK46" s="159"/>
      <c r="CL46" s="159"/>
      <c r="CM46" s="159"/>
      <c r="CN46" s="159"/>
      <c r="CO46" s="159"/>
      <c r="CP46" s="159"/>
      <c r="CQ46" s="159"/>
      <c r="CR46" s="159"/>
      <c r="CS46" s="159"/>
      <c r="CT46" s="159"/>
      <c r="CU46" s="159"/>
      <c r="CV46" s="159"/>
      <c r="CW46" s="159"/>
      <c r="CX46" s="159"/>
      <c r="CY46" s="159"/>
      <c r="CZ46" s="159"/>
      <c r="DA46" s="159"/>
      <c r="DB46" s="159"/>
      <c r="DC46" s="159"/>
      <c r="DD46" s="159"/>
      <c r="DE46" s="159"/>
      <c r="DF46" s="159"/>
      <c r="DG46" s="159"/>
      <c r="DH46" s="159"/>
      <c r="DI46" s="159"/>
      <c r="DJ46" s="159"/>
    </row>
    <row r="47" spans="1:114" s="10" customFormat="1" ht="18.75" thickBot="1" x14ac:dyDescent="0.3">
      <c r="A47" s="186"/>
      <c r="B47" s="97">
        <v>33</v>
      </c>
      <c r="C47" s="87" t="s">
        <v>61</v>
      </c>
      <c r="D47" s="98">
        <v>1716</v>
      </c>
      <c r="E47" s="105">
        <v>21110085</v>
      </c>
      <c r="F47" s="106">
        <f>+J47</f>
        <v>14777059.499999998</v>
      </c>
      <c r="G47" s="107"/>
      <c r="H47" s="107"/>
      <c r="I47" s="107"/>
      <c r="J47" s="108">
        <f>+E47*0.7</f>
        <v>14777059.499999998</v>
      </c>
      <c r="K47" s="107"/>
      <c r="L47" s="319"/>
      <c r="M47" s="107"/>
      <c r="N47" s="107"/>
      <c r="O47" s="107"/>
      <c r="P47" s="107"/>
      <c r="Q47" s="107"/>
      <c r="R47" s="107"/>
      <c r="S47" s="109">
        <f t="shared" si="0"/>
        <v>14777059.499999998</v>
      </c>
      <c r="T47" s="103">
        <f t="shared" si="2"/>
        <v>0</v>
      </c>
      <c r="U47" s="160"/>
      <c r="V47" s="156"/>
      <c r="W47" s="160"/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3"/>
      <c r="AK47" s="159"/>
      <c r="AL47" s="159"/>
      <c r="AM47" s="159"/>
      <c r="AN47" s="159"/>
      <c r="AO47" s="159"/>
      <c r="AP47" s="159"/>
      <c r="AQ47" s="159"/>
      <c r="AR47" s="159"/>
      <c r="AS47" s="159"/>
      <c r="AT47" s="159"/>
      <c r="AU47" s="159"/>
      <c r="AV47" s="159"/>
      <c r="AW47" s="159"/>
      <c r="AX47" s="159"/>
      <c r="AY47" s="159"/>
      <c r="AZ47" s="159"/>
      <c r="BA47" s="159"/>
      <c r="BB47" s="159"/>
      <c r="BC47" s="159"/>
      <c r="BD47" s="159"/>
      <c r="BE47" s="159"/>
      <c r="BF47" s="159"/>
      <c r="BG47" s="159"/>
      <c r="BH47" s="159"/>
      <c r="BI47" s="159"/>
      <c r="BJ47" s="159"/>
      <c r="BK47" s="159"/>
      <c r="BL47" s="159"/>
      <c r="BM47" s="159"/>
      <c r="BN47" s="159"/>
      <c r="BO47" s="159"/>
      <c r="BP47" s="159"/>
      <c r="BQ47" s="159"/>
      <c r="BR47" s="159"/>
      <c r="BS47" s="159"/>
      <c r="BT47" s="159"/>
      <c r="BU47" s="159"/>
      <c r="BV47" s="159"/>
      <c r="BW47" s="159"/>
      <c r="BX47" s="159"/>
      <c r="BY47" s="159"/>
      <c r="BZ47" s="159"/>
      <c r="CA47" s="159"/>
      <c r="CB47" s="159"/>
      <c r="CC47" s="159"/>
      <c r="CD47" s="159"/>
      <c r="CE47" s="159"/>
      <c r="CF47" s="159"/>
      <c r="CG47" s="159"/>
      <c r="CH47" s="159"/>
      <c r="CI47" s="159"/>
      <c r="CJ47" s="159"/>
      <c r="CK47" s="159"/>
      <c r="CL47" s="159"/>
      <c r="CM47" s="159"/>
      <c r="CN47" s="159"/>
      <c r="CO47" s="159"/>
      <c r="CP47" s="159"/>
      <c r="CQ47" s="159"/>
      <c r="CR47" s="159"/>
      <c r="CS47" s="159"/>
      <c r="CT47" s="159"/>
      <c r="CU47" s="159"/>
      <c r="CV47" s="159"/>
      <c r="CW47" s="159"/>
      <c r="CX47" s="159"/>
      <c r="CY47" s="159"/>
      <c r="CZ47" s="159"/>
      <c r="DA47" s="159"/>
      <c r="DB47" s="159"/>
      <c r="DC47" s="159"/>
      <c r="DD47" s="159"/>
      <c r="DE47" s="159"/>
      <c r="DF47" s="159"/>
      <c r="DG47" s="159"/>
      <c r="DH47" s="159"/>
      <c r="DI47" s="159"/>
      <c r="DJ47" s="159"/>
    </row>
    <row r="48" spans="1:114" s="10" customFormat="1" ht="18.75" thickBot="1" x14ac:dyDescent="0.3">
      <c r="A48" s="186"/>
      <c r="B48" s="97">
        <v>34</v>
      </c>
      <c r="C48" s="87" t="s">
        <v>210</v>
      </c>
      <c r="D48" s="98"/>
      <c r="E48" s="105"/>
      <c r="F48" s="106"/>
      <c r="G48" s="107"/>
      <c r="H48" s="107"/>
      <c r="I48" s="107"/>
      <c r="J48" s="108"/>
      <c r="K48" s="107"/>
      <c r="L48" s="319"/>
      <c r="M48" s="107"/>
      <c r="N48" s="107"/>
      <c r="O48" s="107"/>
      <c r="P48" s="107"/>
      <c r="Q48" s="107"/>
      <c r="R48" s="107"/>
      <c r="S48" s="109"/>
      <c r="T48" s="103"/>
      <c r="U48" s="160"/>
      <c r="V48" s="156"/>
      <c r="W48" s="160"/>
      <c r="X48" s="160"/>
      <c r="Y48" s="160"/>
      <c r="Z48" s="160"/>
      <c r="AA48" s="160"/>
      <c r="AB48" s="160"/>
      <c r="AC48" s="160"/>
      <c r="AD48" s="160"/>
      <c r="AE48" s="160"/>
      <c r="AF48" s="160"/>
      <c r="AG48" s="160"/>
      <c r="AH48" s="160"/>
      <c r="AI48" s="160"/>
      <c r="AJ48" s="163"/>
      <c r="AK48" s="159"/>
      <c r="AL48" s="159"/>
      <c r="AM48" s="159"/>
      <c r="AN48" s="159"/>
      <c r="AO48" s="159"/>
      <c r="AP48" s="159"/>
      <c r="AQ48" s="159"/>
      <c r="AR48" s="159"/>
      <c r="AS48" s="159"/>
      <c r="AT48" s="159"/>
      <c r="AU48" s="159"/>
      <c r="AV48" s="159"/>
      <c r="AW48" s="159"/>
      <c r="AX48" s="159"/>
      <c r="AY48" s="159"/>
      <c r="AZ48" s="159"/>
      <c r="BA48" s="159"/>
      <c r="BB48" s="159"/>
      <c r="BC48" s="159"/>
      <c r="BD48" s="159"/>
      <c r="BE48" s="159"/>
      <c r="BF48" s="159"/>
      <c r="BG48" s="159"/>
      <c r="BH48" s="159"/>
      <c r="BI48" s="159"/>
      <c r="BJ48" s="159"/>
      <c r="BK48" s="159"/>
      <c r="BL48" s="159"/>
      <c r="BM48" s="159"/>
      <c r="BN48" s="159"/>
      <c r="BO48" s="159"/>
      <c r="BP48" s="159"/>
      <c r="BQ48" s="159"/>
      <c r="BR48" s="159"/>
      <c r="BS48" s="159"/>
      <c r="BT48" s="159"/>
      <c r="BU48" s="159"/>
      <c r="BV48" s="159"/>
      <c r="BW48" s="159"/>
      <c r="BX48" s="159"/>
      <c r="BY48" s="159"/>
      <c r="BZ48" s="159"/>
      <c r="CA48" s="159"/>
      <c r="CB48" s="159"/>
      <c r="CC48" s="159"/>
      <c r="CD48" s="159"/>
      <c r="CE48" s="159"/>
      <c r="CF48" s="159"/>
      <c r="CG48" s="159"/>
      <c r="CH48" s="159"/>
      <c r="CI48" s="159"/>
      <c r="CJ48" s="159"/>
      <c r="CK48" s="159"/>
      <c r="CL48" s="159"/>
      <c r="CM48" s="159"/>
      <c r="CN48" s="159"/>
      <c r="CO48" s="159"/>
      <c r="CP48" s="159"/>
      <c r="CQ48" s="159"/>
      <c r="CR48" s="159"/>
      <c r="CS48" s="159"/>
      <c r="CT48" s="159"/>
      <c r="CU48" s="159"/>
      <c r="CV48" s="159"/>
      <c r="CW48" s="159"/>
      <c r="CX48" s="159"/>
      <c r="CY48" s="159"/>
      <c r="CZ48" s="159"/>
      <c r="DA48" s="159"/>
      <c r="DB48" s="159"/>
      <c r="DC48" s="159"/>
      <c r="DD48" s="159"/>
      <c r="DE48" s="159"/>
      <c r="DF48" s="159"/>
      <c r="DG48" s="159"/>
      <c r="DH48" s="159"/>
      <c r="DI48" s="159"/>
      <c r="DJ48" s="159"/>
    </row>
    <row r="49" spans="1:114" s="10" customFormat="1" ht="18.75" thickBot="1" x14ac:dyDescent="0.3">
      <c r="A49" s="186"/>
      <c r="B49" s="97">
        <v>35</v>
      </c>
      <c r="C49" s="87" t="s">
        <v>62</v>
      </c>
      <c r="D49" s="98"/>
      <c r="E49" s="112"/>
      <c r="F49" s="106"/>
      <c r="G49" s="107"/>
      <c r="H49" s="107"/>
      <c r="I49" s="107"/>
      <c r="J49" s="108"/>
      <c r="K49" s="107"/>
      <c r="L49" s="319"/>
      <c r="M49" s="107"/>
      <c r="N49" s="107"/>
      <c r="O49" s="107"/>
      <c r="P49" s="107"/>
      <c r="Q49" s="107"/>
      <c r="R49" s="107"/>
      <c r="S49" s="109">
        <f t="shared" si="0"/>
        <v>0</v>
      </c>
      <c r="T49" s="103">
        <f t="shared" si="2"/>
        <v>0</v>
      </c>
      <c r="U49" s="160"/>
      <c r="V49" s="156"/>
      <c r="W49" s="160"/>
      <c r="X49" s="160"/>
      <c r="Y49" s="160"/>
      <c r="Z49" s="160"/>
      <c r="AA49" s="160"/>
      <c r="AB49" s="160"/>
      <c r="AC49" s="160"/>
      <c r="AD49" s="160"/>
      <c r="AE49" s="160"/>
      <c r="AF49" s="160"/>
      <c r="AG49" s="160"/>
      <c r="AH49" s="160"/>
      <c r="AI49" s="160"/>
      <c r="AJ49" s="163"/>
      <c r="AK49" s="159"/>
      <c r="AL49" s="159"/>
      <c r="AM49" s="159"/>
      <c r="AN49" s="159"/>
      <c r="AO49" s="159"/>
      <c r="AP49" s="159"/>
      <c r="AQ49" s="159"/>
      <c r="AR49" s="159"/>
      <c r="AS49" s="159"/>
      <c r="AT49" s="159"/>
      <c r="AU49" s="159"/>
      <c r="AV49" s="159"/>
      <c r="AW49" s="159"/>
      <c r="AX49" s="159"/>
      <c r="AY49" s="159"/>
      <c r="AZ49" s="159"/>
      <c r="BA49" s="159"/>
      <c r="BB49" s="159"/>
      <c r="BC49" s="159"/>
      <c r="BD49" s="159"/>
      <c r="BE49" s="159"/>
      <c r="BF49" s="159"/>
      <c r="BG49" s="159"/>
      <c r="BH49" s="159"/>
      <c r="BI49" s="159"/>
      <c r="BJ49" s="159"/>
      <c r="BK49" s="159"/>
      <c r="BL49" s="159"/>
      <c r="BM49" s="159"/>
      <c r="BN49" s="159"/>
      <c r="BO49" s="159"/>
      <c r="BP49" s="159"/>
      <c r="BQ49" s="159"/>
      <c r="BR49" s="159"/>
      <c r="BS49" s="159"/>
      <c r="BT49" s="159"/>
      <c r="BU49" s="159"/>
      <c r="BV49" s="159"/>
      <c r="BW49" s="159"/>
      <c r="BX49" s="159"/>
      <c r="BY49" s="159"/>
      <c r="BZ49" s="159"/>
      <c r="CA49" s="159"/>
      <c r="CB49" s="159"/>
      <c r="CC49" s="159"/>
      <c r="CD49" s="159"/>
      <c r="CE49" s="159"/>
      <c r="CF49" s="159"/>
      <c r="CG49" s="159"/>
      <c r="CH49" s="159"/>
      <c r="CI49" s="159"/>
      <c r="CJ49" s="159"/>
      <c r="CK49" s="159"/>
      <c r="CL49" s="159"/>
      <c r="CM49" s="159"/>
      <c r="CN49" s="159"/>
      <c r="CO49" s="159"/>
      <c r="CP49" s="159"/>
      <c r="CQ49" s="159"/>
      <c r="CR49" s="159"/>
      <c r="CS49" s="159"/>
      <c r="CT49" s="159"/>
      <c r="CU49" s="159"/>
      <c r="CV49" s="159"/>
      <c r="CW49" s="159"/>
      <c r="CX49" s="159"/>
      <c r="CY49" s="159"/>
      <c r="CZ49" s="159"/>
      <c r="DA49" s="159"/>
      <c r="DB49" s="159"/>
      <c r="DC49" s="159"/>
      <c r="DD49" s="159"/>
      <c r="DE49" s="159"/>
      <c r="DF49" s="159"/>
      <c r="DG49" s="159"/>
      <c r="DH49" s="159"/>
      <c r="DI49" s="159"/>
      <c r="DJ49" s="159"/>
    </row>
    <row r="50" spans="1:114" s="10" customFormat="1" ht="18.75" thickBot="1" x14ac:dyDescent="0.3">
      <c r="A50" s="186"/>
      <c r="B50" s="97">
        <v>36</v>
      </c>
      <c r="C50" s="87" t="s">
        <v>63</v>
      </c>
      <c r="D50" s="98"/>
      <c r="E50" s="112"/>
      <c r="F50" s="106"/>
      <c r="G50" s="107"/>
      <c r="H50" s="107"/>
      <c r="I50" s="107"/>
      <c r="J50" s="108"/>
      <c r="K50" s="107"/>
      <c r="L50" s="319"/>
      <c r="M50" s="107"/>
      <c r="N50" s="107"/>
      <c r="O50" s="107"/>
      <c r="P50" s="107"/>
      <c r="Q50" s="107"/>
      <c r="R50" s="107"/>
      <c r="S50" s="109">
        <f t="shared" si="0"/>
        <v>0</v>
      </c>
      <c r="T50" s="103">
        <f t="shared" si="2"/>
        <v>0</v>
      </c>
      <c r="U50" s="160"/>
      <c r="V50" s="156"/>
      <c r="W50" s="160"/>
      <c r="X50" s="160"/>
      <c r="Y50" s="160"/>
      <c r="Z50" s="160"/>
      <c r="AA50" s="160"/>
      <c r="AB50" s="160"/>
      <c r="AC50" s="160"/>
      <c r="AD50" s="160"/>
      <c r="AE50" s="160"/>
      <c r="AF50" s="160"/>
      <c r="AG50" s="160"/>
      <c r="AH50" s="160"/>
      <c r="AI50" s="160"/>
      <c r="AJ50" s="163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  <c r="BI50" s="159"/>
      <c r="BJ50" s="159"/>
      <c r="BK50" s="159"/>
      <c r="BL50" s="159"/>
      <c r="BM50" s="159"/>
      <c r="BN50" s="159"/>
      <c r="BO50" s="159"/>
      <c r="BP50" s="159"/>
      <c r="BQ50" s="159"/>
      <c r="BR50" s="159"/>
      <c r="BS50" s="159"/>
      <c r="BT50" s="159"/>
      <c r="BU50" s="159"/>
      <c r="BV50" s="159"/>
      <c r="BW50" s="159"/>
      <c r="BX50" s="159"/>
      <c r="BY50" s="159"/>
      <c r="BZ50" s="159"/>
      <c r="CA50" s="159"/>
      <c r="CB50" s="159"/>
      <c r="CC50" s="159"/>
      <c r="CD50" s="159"/>
      <c r="CE50" s="159"/>
      <c r="CF50" s="159"/>
      <c r="CG50" s="159"/>
      <c r="CH50" s="159"/>
      <c r="CI50" s="159"/>
      <c r="CJ50" s="159"/>
      <c r="CK50" s="159"/>
      <c r="CL50" s="159"/>
      <c r="CM50" s="159"/>
      <c r="CN50" s="159"/>
      <c r="CO50" s="159"/>
      <c r="CP50" s="159"/>
      <c r="CQ50" s="159"/>
      <c r="CR50" s="159"/>
      <c r="CS50" s="159"/>
      <c r="CT50" s="159"/>
      <c r="CU50" s="159"/>
      <c r="CV50" s="159"/>
      <c r="CW50" s="159"/>
      <c r="CX50" s="159"/>
      <c r="CY50" s="159"/>
      <c r="CZ50" s="159"/>
      <c r="DA50" s="159"/>
      <c r="DB50" s="159"/>
      <c r="DC50" s="159"/>
      <c r="DD50" s="159"/>
      <c r="DE50" s="159"/>
      <c r="DF50" s="159"/>
      <c r="DG50" s="159"/>
      <c r="DH50" s="159"/>
      <c r="DI50" s="159"/>
      <c r="DJ50" s="159"/>
    </row>
    <row r="51" spans="1:114" s="10" customFormat="1" ht="18.75" thickBot="1" x14ac:dyDescent="0.3">
      <c r="A51" s="186"/>
      <c r="B51" s="97">
        <v>37</v>
      </c>
      <c r="C51" s="87" t="s">
        <v>64</v>
      </c>
      <c r="D51" s="98"/>
      <c r="E51" s="112"/>
      <c r="F51" s="106"/>
      <c r="G51" s="107"/>
      <c r="H51" s="107"/>
      <c r="I51" s="107"/>
      <c r="J51" s="108"/>
      <c r="K51" s="107"/>
      <c r="L51" s="319"/>
      <c r="M51" s="107"/>
      <c r="N51" s="107"/>
      <c r="O51" s="107"/>
      <c r="P51" s="107"/>
      <c r="Q51" s="107"/>
      <c r="R51" s="107"/>
      <c r="S51" s="109">
        <f t="shared" si="0"/>
        <v>0</v>
      </c>
      <c r="T51" s="103">
        <f t="shared" si="2"/>
        <v>0</v>
      </c>
      <c r="U51" s="160"/>
      <c r="V51" s="156"/>
      <c r="W51" s="160"/>
      <c r="X51" s="160"/>
      <c r="Y51" s="160"/>
      <c r="Z51" s="160"/>
      <c r="AA51" s="160"/>
      <c r="AB51" s="160"/>
      <c r="AC51" s="160"/>
      <c r="AD51" s="160"/>
      <c r="AE51" s="160"/>
      <c r="AF51" s="160"/>
      <c r="AG51" s="160"/>
      <c r="AH51" s="160"/>
      <c r="AI51" s="160"/>
      <c r="AJ51" s="163"/>
      <c r="AK51" s="159"/>
      <c r="AL51" s="159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159"/>
      <c r="BF51" s="159"/>
      <c r="BG51" s="159"/>
      <c r="BH51" s="159"/>
      <c r="BI51" s="159"/>
      <c r="BJ51" s="159"/>
      <c r="BK51" s="159"/>
      <c r="BL51" s="159"/>
      <c r="BM51" s="159"/>
      <c r="BN51" s="159"/>
      <c r="BO51" s="159"/>
      <c r="BP51" s="159"/>
      <c r="BQ51" s="159"/>
      <c r="BR51" s="159"/>
      <c r="BS51" s="159"/>
      <c r="BT51" s="159"/>
      <c r="BU51" s="159"/>
      <c r="BV51" s="159"/>
      <c r="BW51" s="159"/>
      <c r="BX51" s="159"/>
      <c r="BY51" s="159"/>
      <c r="BZ51" s="159"/>
      <c r="CA51" s="159"/>
      <c r="CB51" s="159"/>
      <c r="CC51" s="159"/>
      <c r="CD51" s="159"/>
      <c r="CE51" s="159"/>
      <c r="CF51" s="159"/>
      <c r="CG51" s="159"/>
      <c r="CH51" s="159"/>
      <c r="CI51" s="159"/>
      <c r="CJ51" s="159"/>
      <c r="CK51" s="159"/>
      <c r="CL51" s="159"/>
      <c r="CM51" s="159"/>
      <c r="CN51" s="159"/>
      <c r="CO51" s="159"/>
      <c r="CP51" s="159"/>
      <c r="CQ51" s="159"/>
      <c r="CR51" s="159"/>
      <c r="CS51" s="159"/>
      <c r="CT51" s="159"/>
      <c r="CU51" s="159"/>
      <c r="CV51" s="159"/>
      <c r="CW51" s="159"/>
      <c r="CX51" s="159"/>
      <c r="CY51" s="159"/>
      <c r="CZ51" s="159"/>
      <c r="DA51" s="159"/>
      <c r="DB51" s="159"/>
      <c r="DC51" s="159"/>
      <c r="DD51" s="159"/>
      <c r="DE51" s="159"/>
      <c r="DF51" s="159"/>
      <c r="DG51" s="159"/>
      <c r="DH51" s="159"/>
      <c r="DI51" s="159"/>
      <c r="DJ51" s="159"/>
    </row>
    <row r="52" spans="1:114" s="10" customFormat="1" ht="18.75" thickBot="1" x14ac:dyDescent="0.3">
      <c r="A52" s="186"/>
      <c r="B52" s="97">
        <v>38</v>
      </c>
      <c r="C52" s="87" t="s">
        <v>65</v>
      </c>
      <c r="D52" s="98"/>
      <c r="E52" s="105"/>
      <c r="F52" s="106"/>
      <c r="G52" s="107"/>
      <c r="H52" s="107"/>
      <c r="I52" s="107"/>
      <c r="J52" s="108"/>
      <c r="K52" s="107"/>
      <c r="L52" s="319"/>
      <c r="M52" s="107"/>
      <c r="N52" s="107"/>
      <c r="O52" s="107"/>
      <c r="P52" s="107"/>
      <c r="Q52" s="107"/>
      <c r="R52" s="107"/>
      <c r="S52" s="109">
        <f t="shared" si="0"/>
        <v>0</v>
      </c>
      <c r="T52" s="103">
        <f t="shared" si="2"/>
        <v>0</v>
      </c>
      <c r="U52" s="160"/>
      <c r="V52" s="156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3"/>
      <c r="AK52" s="159"/>
      <c r="AL52" s="159"/>
      <c r="AM52" s="159"/>
      <c r="AN52" s="159"/>
      <c r="AO52" s="159"/>
      <c r="AP52" s="159"/>
      <c r="AQ52" s="159"/>
      <c r="AR52" s="159"/>
      <c r="AS52" s="159"/>
      <c r="AT52" s="159"/>
      <c r="AU52" s="159"/>
      <c r="AV52" s="159"/>
      <c r="AW52" s="159"/>
      <c r="AX52" s="159"/>
      <c r="AY52" s="159"/>
      <c r="AZ52" s="159"/>
      <c r="BA52" s="159"/>
      <c r="BB52" s="159"/>
      <c r="BC52" s="159"/>
      <c r="BD52" s="159"/>
      <c r="BE52" s="159"/>
      <c r="BF52" s="159"/>
      <c r="BG52" s="159"/>
      <c r="BH52" s="159"/>
      <c r="BI52" s="159"/>
      <c r="BJ52" s="159"/>
      <c r="BK52" s="159"/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59"/>
      <c r="CY52" s="159"/>
      <c r="CZ52" s="159"/>
      <c r="DA52" s="159"/>
      <c r="DB52" s="159"/>
      <c r="DC52" s="159"/>
      <c r="DD52" s="159"/>
      <c r="DE52" s="159"/>
      <c r="DF52" s="159"/>
      <c r="DG52" s="159"/>
      <c r="DH52" s="159"/>
      <c r="DI52" s="159"/>
      <c r="DJ52" s="159"/>
    </row>
    <row r="53" spans="1:114" s="10" customFormat="1" ht="18.75" thickBot="1" x14ac:dyDescent="0.3">
      <c r="A53" s="186"/>
      <c r="B53" s="97">
        <v>39</v>
      </c>
      <c r="C53" s="87" t="s">
        <v>66</v>
      </c>
      <c r="D53" s="98"/>
      <c r="E53" s="105"/>
      <c r="F53" s="106"/>
      <c r="G53" s="107"/>
      <c r="H53" s="107"/>
      <c r="I53" s="107"/>
      <c r="J53" s="108"/>
      <c r="K53" s="107"/>
      <c r="L53" s="319"/>
      <c r="M53" s="107"/>
      <c r="N53" s="107"/>
      <c r="O53" s="107"/>
      <c r="P53" s="107"/>
      <c r="Q53" s="107"/>
      <c r="R53" s="107"/>
      <c r="S53" s="109">
        <f t="shared" si="0"/>
        <v>0</v>
      </c>
      <c r="T53" s="103">
        <f t="shared" si="2"/>
        <v>0</v>
      </c>
      <c r="U53" s="160"/>
      <c r="V53" s="156"/>
      <c r="W53" s="160"/>
      <c r="X53" s="160"/>
      <c r="Y53" s="160"/>
      <c r="Z53" s="160"/>
      <c r="AA53" s="160"/>
      <c r="AB53" s="160"/>
      <c r="AC53" s="160"/>
      <c r="AD53" s="160"/>
      <c r="AE53" s="160"/>
      <c r="AF53" s="160"/>
      <c r="AG53" s="160"/>
      <c r="AH53" s="160"/>
      <c r="AI53" s="160"/>
      <c r="AJ53" s="163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59"/>
      <c r="BH53" s="159"/>
      <c r="BI53" s="159"/>
      <c r="BJ53" s="159"/>
      <c r="BK53" s="159"/>
      <c r="BL53" s="159"/>
      <c r="BM53" s="159"/>
      <c r="BN53" s="159"/>
      <c r="BO53" s="159"/>
      <c r="BP53" s="159"/>
      <c r="BQ53" s="159"/>
      <c r="BR53" s="159"/>
      <c r="BS53" s="159"/>
      <c r="BT53" s="159"/>
      <c r="BU53" s="159"/>
      <c r="BV53" s="159"/>
      <c r="BW53" s="159"/>
      <c r="BX53" s="159"/>
      <c r="BY53" s="159"/>
      <c r="BZ53" s="159"/>
      <c r="CA53" s="159"/>
      <c r="CB53" s="159"/>
      <c r="CC53" s="159"/>
      <c r="CD53" s="159"/>
      <c r="CE53" s="159"/>
      <c r="CF53" s="159"/>
      <c r="CG53" s="159"/>
      <c r="CH53" s="159"/>
      <c r="CI53" s="159"/>
      <c r="CJ53" s="159"/>
      <c r="CK53" s="159"/>
      <c r="CL53" s="159"/>
      <c r="CM53" s="159"/>
      <c r="CN53" s="159"/>
      <c r="CO53" s="159"/>
      <c r="CP53" s="159"/>
      <c r="CQ53" s="159"/>
      <c r="CR53" s="159"/>
      <c r="CS53" s="159"/>
      <c r="CT53" s="159"/>
      <c r="CU53" s="159"/>
      <c r="CV53" s="159"/>
      <c r="CW53" s="159"/>
      <c r="CX53" s="159"/>
      <c r="CY53" s="159"/>
      <c r="CZ53" s="159"/>
      <c r="DA53" s="159"/>
      <c r="DB53" s="159"/>
      <c r="DC53" s="159"/>
      <c r="DD53" s="159"/>
      <c r="DE53" s="159"/>
      <c r="DF53" s="159"/>
      <c r="DG53" s="159"/>
      <c r="DH53" s="159"/>
      <c r="DI53" s="159"/>
      <c r="DJ53" s="159"/>
    </row>
    <row r="54" spans="1:114" s="10" customFormat="1" ht="18.75" thickBot="1" x14ac:dyDescent="0.3">
      <c r="A54" s="186"/>
      <c r="B54" s="97">
        <v>40</v>
      </c>
      <c r="C54" s="87" t="s">
        <v>67</v>
      </c>
      <c r="D54" s="98"/>
      <c r="E54" s="105"/>
      <c r="F54" s="106"/>
      <c r="G54" s="107"/>
      <c r="H54" s="107"/>
      <c r="I54" s="107"/>
      <c r="J54" s="108"/>
      <c r="K54" s="107"/>
      <c r="L54" s="319"/>
      <c r="M54" s="107"/>
      <c r="N54" s="107"/>
      <c r="O54" s="107"/>
      <c r="P54" s="107"/>
      <c r="Q54" s="107"/>
      <c r="R54" s="107"/>
      <c r="S54" s="109">
        <f t="shared" si="0"/>
        <v>0</v>
      </c>
      <c r="T54" s="103">
        <f t="shared" si="2"/>
        <v>0</v>
      </c>
      <c r="U54" s="160"/>
      <c r="V54" s="156"/>
      <c r="W54" s="160"/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3"/>
      <c r="AK54" s="159"/>
      <c r="AL54" s="159"/>
      <c r="AM54" s="159"/>
      <c r="AN54" s="159"/>
      <c r="AO54" s="159"/>
      <c r="AP54" s="159"/>
      <c r="AQ54" s="159"/>
      <c r="AR54" s="159"/>
      <c r="AS54" s="159"/>
      <c r="AT54" s="159"/>
      <c r="AU54" s="159"/>
      <c r="AV54" s="159"/>
      <c r="AW54" s="159"/>
      <c r="AX54" s="159"/>
      <c r="AY54" s="159"/>
      <c r="AZ54" s="159"/>
      <c r="BA54" s="159"/>
      <c r="BB54" s="159"/>
      <c r="BC54" s="159"/>
      <c r="BD54" s="159"/>
      <c r="BE54" s="159"/>
      <c r="BF54" s="159"/>
      <c r="BG54" s="159"/>
      <c r="BH54" s="159"/>
      <c r="BI54" s="159"/>
      <c r="BJ54" s="159"/>
      <c r="BK54" s="159"/>
      <c r="BL54" s="159"/>
      <c r="BM54" s="159"/>
      <c r="BN54" s="159"/>
      <c r="BO54" s="159"/>
      <c r="BP54" s="159"/>
      <c r="BQ54" s="159"/>
      <c r="BR54" s="159"/>
      <c r="BS54" s="159"/>
      <c r="BT54" s="159"/>
      <c r="BU54" s="159"/>
      <c r="BV54" s="159"/>
      <c r="BW54" s="159"/>
      <c r="BX54" s="159"/>
      <c r="BY54" s="159"/>
      <c r="BZ54" s="159"/>
      <c r="CA54" s="159"/>
      <c r="CB54" s="159"/>
      <c r="CC54" s="159"/>
      <c r="CD54" s="159"/>
      <c r="CE54" s="159"/>
      <c r="CF54" s="159"/>
      <c r="CG54" s="159"/>
      <c r="CH54" s="159"/>
      <c r="CI54" s="159"/>
      <c r="CJ54" s="159"/>
      <c r="CK54" s="159"/>
      <c r="CL54" s="159"/>
      <c r="CM54" s="159"/>
      <c r="CN54" s="159"/>
      <c r="CO54" s="159"/>
      <c r="CP54" s="159"/>
      <c r="CQ54" s="159"/>
      <c r="CR54" s="159"/>
      <c r="CS54" s="159"/>
      <c r="CT54" s="159"/>
      <c r="CU54" s="159"/>
      <c r="CV54" s="159"/>
      <c r="CW54" s="159"/>
      <c r="CX54" s="159"/>
      <c r="CY54" s="159"/>
      <c r="CZ54" s="159"/>
      <c r="DA54" s="159"/>
      <c r="DB54" s="159"/>
      <c r="DC54" s="159"/>
      <c r="DD54" s="159"/>
      <c r="DE54" s="159"/>
      <c r="DF54" s="159"/>
      <c r="DG54" s="159"/>
      <c r="DH54" s="159"/>
      <c r="DI54" s="159"/>
      <c r="DJ54" s="159"/>
    </row>
    <row r="55" spans="1:114" s="10" customFormat="1" ht="18.75" thickBot="1" x14ac:dyDescent="0.3">
      <c r="A55" s="186"/>
      <c r="B55" s="97">
        <v>41</v>
      </c>
      <c r="C55" s="87" t="s">
        <v>68</v>
      </c>
      <c r="D55" s="98"/>
      <c r="E55" s="105"/>
      <c r="F55" s="106"/>
      <c r="G55" s="107"/>
      <c r="H55" s="107"/>
      <c r="I55" s="107"/>
      <c r="J55" s="108"/>
      <c r="K55" s="107"/>
      <c r="L55" s="319"/>
      <c r="M55" s="107"/>
      <c r="N55" s="107"/>
      <c r="O55" s="107"/>
      <c r="P55" s="107"/>
      <c r="Q55" s="107"/>
      <c r="R55" s="107"/>
      <c r="S55" s="109">
        <f t="shared" si="0"/>
        <v>0</v>
      </c>
      <c r="T55" s="103">
        <f t="shared" si="2"/>
        <v>0</v>
      </c>
      <c r="U55" s="160"/>
      <c r="V55" s="156"/>
      <c r="W55" s="160"/>
      <c r="X55" s="160"/>
      <c r="Y55" s="160"/>
      <c r="Z55" s="160"/>
      <c r="AA55" s="160"/>
      <c r="AB55" s="160"/>
      <c r="AC55" s="160"/>
      <c r="AD55" s="160"/>
      <c r="AE55" s="160"/>
      <c r="AF55" s="160"/>
      <c r="AG55" s="160"/>
      <c r="AH55" s="160"/>
      <c r="AI55" s="160"/>
      <c r="AJ55" s="163"/>
      <c r="AK55" s="159"/>
      <c r="AL55" s="159"/>
      <c r="AM55" s="159"/>
      <c r="AN55" s="159"/>
      <c r="AO55" s="159"/>
      <c r="AP55" s="159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  <c r="BA55" s="159"/>
      <c r="BB55" s="159"/>
      <c r="BC55" s="159"/>
      <c r="BD55" s="159"/>
      <c r="BE55" s="159"/>
      <c r="BF55" s="159"/>
      <c r="BG55" s="159"/>
      <c r="BH55" s="159"/>
      <c r="BI55" s="159"/>
      <c r="BJ55" s="159"/>
      <c r="BK55" s="159"/>
      <c r="BL55" s="159"/>
      <c r="BM55" s="159"/>
      <c r="BN55" s="159"/>
      <c r="BO55" s="159"/>
      <c r="BP55" s="159"/>
      <c r="BQ55" s="159"/>
      <c r="BR55" s="159"/>
      <c r="BS55" s="159"/>
      <c r="BT55" s="159"/>
      <c r="BU55" s="159"/>
      <c r="BV55" s="159"/>
      <c r="BW55" s="159"/>
      <c r="BX55" s="159"/>
      <c r="BY55" s="159"/>
      <c r="BZ55" s="159"/>
      <c r="CA55" s="159"/>
      <c r="CB55" s="159"/>
      <c r="CC55" s="159"/>
      <c r="CD55" s="159"/>
      <c r="CE55" s="159"/>
      <c r="CF55" s="159"/>
      <c r="CG55" s="159"/>
      <c r="CH55" s="159"/>
      <c r="CI55" s="159"/>
      <c r="CJ55" s="159"/>
      <c r="CK55" s="159"/>
      <c r="CL55" s="159"/>
      <c r="CM55" s="159"/>
      <c r="CN55" s="159"/>
      <c r="CO55" s="159"/>
      <c r="CP55" s="159"/>
      <c r="CQ55" s="159"/>
      <c r="CR55" s="159"/>
      <c r="CS55" s="159"/>
      <c r="CT55" s="159"/>
      <c r="CU55" s="159"/>
      <c r="CV55" s="159"/>
      <c r="CW55" s="159"/>
      <c r="CX55" s="159"/>
      <c r="CY55" s="159"/>
      <c r="CZ55" s="159"/>
      <c r="DA55" s="159"/>
      <c r="DB55" s="159"/>
      <c r="DC55" s="159"/>
      <c r="DD55" s="159"/>
      <c r="DE55" s="159"/>
      <c r="DF55" s="159"/>
      <c r="DG55" s="159"/>
      <c r="DH55" s="159"/>
      <c r="DI55" s="159"/>
      <c r="DJ55" s="159"/>
    </row>
    <row r="56" spans="1:114" s="10" customFormat="1" ht="18.75" thickBot="1" x14ac:dyDescent="0.3">
      <c r="A56" s="186"/>
      <c r="B56" s="97">
        <v>42</v>
      </c>
      <c r="C56" s="87" t="s">
        <v>69</v>
      </c>
      <c r="D56" s="98">
        <v>2813</v>
      </c>
      <c r="E56" s="105">
        <v>356818</v>
      </c>
      <c r="F56" s="106">
        <v>249772.59999999998</v>
      </c>
      <c r="G56" s="107"/>
      <c r="H56" s="107"/>
      <c r="I56" s="107"/>
      <c r="J56" s="108"/>
      <c r="K56" s="107">
        <f>+E56*0.7</f>
        <v>249772.59999999998</v>
      </c>
      <c r="L56" s="319"/>
      <c r="M56" s="107"/>
      <c r="N56" s="107"/>
      <c r="O56" s="107"/>
      <c r="P56" s="107"/>
      <c r="Q56" s="107"/>
      <c r="R56" s="107"/>
      <c r="S56" s="109">
        <f t="shared" si="0"/>
        <v>249772.59999999998</v>
      </c>
      <c r="T56" s="103">
        <f t="shared" si="2"/>
        <v>0</v>
      </c>
      <c r="U56" s="160"/>
      <c r="V56" s="156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  <c r="AG56" s="160"/>
      <c r="AH56" s="160"/>
      <c r="AI56" s="160"/>
      <c r="AJ56" s="163"/>
      <c r="AK56" s="159"/>
      <c r="AL56" s="159"/>
      <c r="AM56" s="159"/>
      <c r="AN56" s="159"/>
      <c r="AO56" s="159"/>
      <c r="AP56" s="159"/>
      <c r="AQ56" s="159"/>
      <c r="AR56" s="159"/>
      <c r="AS56" s="159"/>
      <c r="AT56" s="159"/>
      <c r="AU56" s="159"/>
      <c r="AV56" s="159"/>
      <c r="AW56" s="159"/>
      <c r="AX56" s="159"/>
      <c r="AY56" s="159"/>
      <c r="AZ56" s="159"/>
      <c r="BA56" s="159"/>
      <c r="BB56" s="159"/>
      <c r="BC56" s="159"/>
      <c r="BD56" s="159"/>
      <c r="BE56" s="159"/>
      <c r="BF56" s="159"/>
      <c r="BG56" s="159"/>
      <c r="BH56" s="159"/>
      <c r="BI56" s="159"/>
      <c r="BJ56" s="159"/>
      <c r="BK56" s="159"/>
      <c r="BL56" s="159"/>
      <c r="BM56" s="159"/>
      <c r="BN56" s="159"/>
      <c r="BO56" s="159"/>
      <c r="BP56" s="159"/>
      <c r="BQ56" s="159"/>
      <c r="BR56" s="159"/>
      <c r="BS56" s="159"/>
      <c r="BT56" s="159"/>
      <c r="BU56" s="159"/>
      <c r="BV56" s="159"/>
      <c r="BW56" s="159"/>
      <c r="BX56" s="159"/>
      <c r="BY56" s="159"/>
      <c r="BZ56" s="159"/>
      <c r="CA56" s="159"/>
      <c r="CB56" s="159"/>
      <c r="CC56" s="159"/>
      <c r="CD56" s="159"/>
      <c r="CE56" s="159"/>
      <c r="CF56" s="159"/>
      <c r="CG56" s="159"/>
      <c r="CH56" s="159"/>
      <c r="CI56" s="159"/>
      <c r="CJ56" s="159"/>
      <c r="CK56" s="159"/>
      <c r="CL56" s="159"/>
      <c r="CM56" s="159"/>
      <c r="CN56" s="159"/>
      <c r="CO56" s="159"/>
      <c r="CP56" s="159"/>
      <c r="CQ56" s="159"/>
      <c r="CR56" s="159"/>
      <c r="CS56" s="159"/>
      <c r="CT56" s="159"/>
      <c r="CU56" s="159"/>
      <c r="CV56" s="159"/>
      <c r="CW56" s="159"/>
      <c r="CX56" s="159"/>
      <c r="CY56" s="159"/>
      <c r="CZ56" s="159"/>
      <c r="DA56" s="159"/>
      <c r="DB56" s="159"/>
      <c r="DC56" s="159"/>
      <c r="DD56" s="159"/>
      <c r="DE56" s="159"/>
      <c r="DF56" s="159"/>
      <c r="DG56" s="159"/>
      <c r="DH56" s="159"/>
      <c r="DI56" s="159"/>
      <c r="DJ56" s="159"/>
    </row>
    <row r="57" spans="1:114" s="10" customFormat="1" ht="18.75" thickBot="1" x14ac:dyDescent="0.3">
      <c r="A57" s="186"/>
      <c r="B57" s="97">
        <v>43</v>
      </c>
      <c r="C57" s="87" t="s">
        <v>70</v>
      </c>
      <c r="D57" s="98">
        <v>2813</v>
      </c>
      <c r="E57" s="113">
        <v>19448100</v>
      </c>
      <c r="F57" s="106">
        <v>13613670</v>
      </c>
      <c r="G57" s="107"/>
      <c r="H57" s="107"/>
      <c r="I57" s="107"/>
      <c r="J57" s="108"/>
      <c r="K57" s="107">
        <f>+E57*0.7</f>
        <v>13613670</v>
      </c>
      <c r="L57" s="319"/>
      <c r="M57" s="107"/>
      <c r="N57" s="107"/>
      <c r="O57" s="107"/>
      <c r="P57" s="107"/>
      <c r="Q57" s="107"/>
      <c r="R57" s="107"/>
      <c r="S57" s="109">
        <f t="shared" si="0"/>
        <v>13613670</v>
      </c>
      <c r="T57" s="103">
        <f t="shared" si="2"/>
        <v>0</v>
      </c>
      <c r="U57" s="160"/>
      <c r="V57" s="156"/>
      <c r="W57" s="160"/>
      <c r="X57" s="160"/>
      <c r="Y57" s="160"/>
      <c r="Z57" s="160"/>
      <c r="AA57" s="160"/>
      <c r="AB57" s="160"/>
      <c r="AC57" s="160"/>
      <c r="AD57" s="160"/>
      <c r="AE57" s="160"/>
      <c r="AF57" s="160"/>
      <c r="AG57" s="160"/>
      <c r="AH57" s="160"/>
      <c r="AI57" s="160"/>
      <c r="AJ57" s="163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  <c r="CA57" s="159"/>
      <c r="CB57" s="159"/>
      <c r="CC57" s="159"/>
      <c r="CD57" s="159"/>
      <c r="CE57" s="159"/>
      <c r="CF57" s="159"/>
      <c r="CG57" s="159"/>
      <c r="CH57" s="159"/>
      <c r="CI57" s="159"/>
      <c r="CJ57" s="159"/>
      <c r="CK57" s="159"/>
      <c r="CL57" s="159"/>
      <c r="CM57" s="159"/>
      <c r="CN57" s="159"/>
      <c r="CO57" s="159"/>
      <c r="CP57" s="159"/>
      <c r="CQ57" s="159"/>
      <c r="CR57" s="159"/>
      <c r="CS57" s="159"/>
      <c r="CT57" s="159"/>
      <c r="CU57" s="159"/>
      <c r="CV57" s="159"/>
      <c r="CW57" s="159"/>
      <c r="CX57" s="159"/>
      <c r="CY57" s="159"/>
      <c r="CZ57" s="159"/>
      <c r="DA57" s="159"/>
      <c r="DB57" s="159"/>
      <c r="DC57" s="159"/>
      <c r="DD57" s="159"/>
      <c r="DE57" s="159"/>
      <c r="DF57" s="159"/>
      <c r="DG57" s="159"/>
      <c r="DH57" s="159"/>
      <c r="DI57" s="159"/>
      <c r="DJ57" s="159"/>
    </row>
    <row r="58" spans="1:114" s="10" customFormat="1" ht="18.75" thickBot="1" x14ac:dyDescent="0.3">
      <c r="A58" s="186"/>
      <c r="B58" s="97">
        <v>44</v>
      </c>
      <c r="C58" s="87" t="s">
        <v>71</v>
      </c>
      <c r="D58" s="98"/>
      <c r="E58" s="114"/>
      <c r="F58" s="106"/>
      <c r="G58" s="107"/>
      <c r="H58" s="107"/>
      <c r="I58" s="107"/>
      <c r="J58" s="108"/>
      <c r="K58" s="107"/>
      <c r="L58" s="319"/>
      <c r="M58" s="107"/>
      <c r="N58" s="107"/>
      <c r="O58" s="107"/>
      <c r="P58" s="107"/>
      <c r="Q58" s="107"/>
      <c r="R58" s="107"/>
      <c r="S58" s="109">
        <f t="shared" si="0"/>
        <v>0</v>
      </c>
      <c r="T58" s="103">
        <f t="shared" si="2"/>
        <v>0</v>
      </c>
      <c r="U58" s="160"/>
      <c r="V58" s="156"/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  <c r="AG58" s="160"/>
      <c r="AH58" s="160"/>
      <c r="AI58" s="160"/>
      <c r="AJ58" s="163"/>
      <c r="AK58" s="159"/>
      <c r="AL58" s="159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  <c r="BA58" s="159"/>
      <c r="BB58" s="159"/>
      <c r="BC58" s="159"/>
      <c r="BD58" s="159"/>
      <c r="BE58" s="159"/>
      <c r="BF58" s="159"/>
      <c r="BG58" s="159"/>
      <c r="BH58" s="159"/>
      <c r="BI58" s="159"/>
      <c r="BJ58" s="159"/>
      <c r="BK58" s="159"/>
      <c r="BL58" s="159"/>
      <c r="BM58" s="159"/>
      <c r="BN58" s="159"/>
      <c r="BO58" s="159"/>
      <c r="BP58" s="159"/>
      <c r="BQ58" s="159"/>
      <c r="BR58" s="159"/>
      <c r="BS58" s="159"/>
      <c r="BT58" s="159"/>
      <c r="BU58" s="159"/>
      <c r="BV58" s="159"/>
      <c r="BW58" s="159"/>
      <c r="BX58" s="159"/>
      <c r="BY58" s="159"/>
      <c r="BZ58" s="159"/>
      <c r="CA58" s="159"/>
      <c r="CB58" s="159"/>
      <c r="CC58" s="159"/>
      <c r="CD58" s="159"/>
      <c r="CE58" s="159"/>
      <c r="CF58" s="159"/>
      <c r="CG58" s="159"/>
      <c r="CH58" s="159"/>
      <c r="CI58" s="159"/>
      <c r="CJ58" s="159"/>
      <c r="CK58" s="159"/>
      <c r="CL58" s="159"/>
      <c r="CM58" s="159"/>
      <c r="CN58" s="159"/>
      <c r="CO58" s="159"/>
      <c r="CP58" s="159"/>
      <c r="CQ58" s="159"/>
      <c r="CR58" s="159"/>
      <c r="CS58" s="159"/>
      <c r="CT58" s="159"/>
      <c r="CU58" s="159"/>
      <c r="CV58" s="159"/>
      <c r="CW58" s="159"/>
      <c r="CX58" s="159"/>
      <c r="CY58" s="159"/>
      <c r="CZ58" s="159"/>
      <c r="DA58" s="159"/>
      <c r="DB58" s="159"/>
      <c r="DC58" s="159"/>
      <c r="DD58" s="159"/>
      <c r="DE58" s="159"/>
      <c r="DF58" s="159"/>
      <c r="DG58" s="159"/>
      <c r="DH58" s="159"/>
      <c r="DI58" s="159"/>
      <c r="DJ58" s="159"/>
    </row>
    <row r="59" spans="1:114" s="10" customFormat="1" ht="18.75" thickBot="1" x14ac:dyDescent="0.3">
      <c r="A59" s="186"/>
      <c r="B59" s="97">
        <v>45</v>
      </c>
      <c r="C59" s="87" t="s">
        <v>72</v>
      </c>
      <c r="D59" s="98"/>
      <c r="E59" s="105"/>
      <c r="F59" s="106"/>
      <c r="G59" s="107"/>
      <c r="H59" s="107"/>
      <c r="I59" s="107"/>
      <c r="J59" s="108"/>
      <c r="K59" s="107"/>
      <c r="L59" s="319"/>
      <c r="M59" s="107"/>
      <c r="N59" s="107"/>
      <c r="O59" s="107"/>
      <c r="P59" s="107"/>
      <c r="Q59" s="107"/>
      <c r="R59" s="107"/>
      <c r="S59" s="109">
        <f t="shared" si="0"/>
        <v>0</v>
      </c>
      <c r="T59" s="103">
        <f t="shared" si="2"/>
        <v>0</v>
      </c>
      <c r="U59" s="160"/>
      <c r="V59" s="156"/>
      <c r="W59" s="160"/>
      <c r="X59" s="160"/>
      <c r="Y59" s="160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163"/>
      <c r="AK59" s="159"/>
      <c r="AL59" s="159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AX59" s="159"/>
      <c r="AY59" s="159"/>
      <c r="AZ59" s="159"/>
      <c r="BA59" s="159"/>
      <c r="BB59" s="159"/>
      <c r="BC59" s="159"/>
      <c r="BD59" s="159"/>
      <c r="BE59" s="159"/>
      <c r="BF59" s="159"/>
      <c r="BG59" s="159"/>
      <c r="BH59" s="159"/>
      <c r="BI59" s="159"/>
      <c r="BJ59" s="159"/>
      <c r="BK59" s="159"/>
      <c r="BL59" s="159"/>
      <c r="BM59" s="159"/>
      <c r="BN59" s="159"/>
      <c r="BO59" s="159"/>
      <c r="BP59" s="159"/>
      <c r="BQ59" s="159"/>
      <c r="BR59" s="159"/>
      <c r="BS59" s="159"/>
      <c r="BT59" s="159"/>
      <c r="BU59" s="159"/>
      <c r="BV59" s="159"/>
      <c r="BW59" s="159"/>
      <c r="BX59" s="159"/>
      <c r="BY59" s="159"/>
      <c r="BZ59" s="159"/>
      <c r="CA59" s="159"/>
      <c r="CB59" s="159"/>
      <c r="CC59" s="159"/>
      <c r="CD59" s="159"/>
      <c r="CE59" s="159"/>
      <c r="CF59" s="159"/>
      <c r="CG59" s="159"/>
      <c r="CH59" s="159"/>
      <c r="CI59" s="159"/>
      <c r="CJ59" s="159"/>
      <c r="CK59" s="159"/>
      <c r="CL59" s="159"/>
      <c r="CM59" s="159"/>
      <c r="CN59" s="159"/>
      <c r="CO59" s="159"/>
      <c r="CP59" s="159"/>
      <c r="CQ59" s="159"/>
      <c r="CR59" s="159"/>
      <c r="CS59" s="159"/>
      <c r="CT59" s="159"/>
      <c r="CU59" s="159"/>
      <c r="CV59" s="159"/>
      <c r="CW59" s="159"/>
      <c r="CX59" s="159"/>
      <c r="CY59" s="159"/>
      <c r="CZ59" s="159"/>
      <c r="DA59" s="159"/>
      <c r="DB59" s="159"/>
      <c r="DC59" s="159"/>
      <c r="DD59" s="159"/>
      <c r="DE59" s="159"/>
      <c r="DF59" s="159"/>
      <c r="DG59" s="159"/>
      <c r="DH59" s="159"/>
      <c r="DI59" s="159"/>
      <c r="DJ59" s="159"/>
    </row>
    <row r="60" spans="1:114" s="10" customFormat="1" ht="18.75" thickBot="1" x14ac:dyDescent="0.3">
      <c r="A60" s="186"/>
      <c r="B60" s="97">
        <v>46</v>
      </c>
      <c r="C60" s="87" t="s">
        <v>73</v>
      </c>
      <c r="D60" s="98"/>
      <c r="E60" s="112"/>
      <c r="F60" s="106"/>
      <c r="G60" s="107"/>
      <c r="H60" s="107"/>
      <c r="I60" s="107"/>
      <c r="J60" s="108"/>
      <c r="K60" s="107"/>
      <c r="L60" s="319"/>
      <c r="M60" s="107"/>
      <c r="N60" s="107"/>
      <c r="O60" s="107"/>
      <c r="P60" s="107"/>
      <c r="Q60" s="107"/>
      <c r="R60" s="107"/>
      <c r="S60" s="109">
        <f t="shared" si="0"/>
        <v>0</v>
      </c>
      <c r="T60" s="103">
        <f t="shared" si="2"/>
        <v>0</v>
      </c>
      <c r="U60" s="160"/>
      <c r="V60" s="156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3"/>
      <c r="AK60" s="159"/>
      <c r="AL60" s="159"/>
      <c r="AM60" s="159"/>
      <c r="AN60" s="159"/>
      <c r="AO60" s="159"/>
      <c r="AP60" s="159"/>
      <c r="AQ60" s="159"/>
      <c r="AR60" s="159"/>
      <c r="AS60" s="159"/>
      <c r="AT60" s="159"/>
      <c r="AU60" s="159"/>
      <c r="AV60" s="159"/>
      <c r="AW60" s="159"/>
      <c r="AX60" s="159"/>
      <c r="AY60" s="159"/>
      <c r="AZ60" s="159"/>
      <c r="BA60" s="159"/>
      <c r="BB60" s="159"/>
      <c r="BC60" s="159"/>
      <c r="BD60" s="159"/>
      <c r="BE60" s="159"/>
      <c r="BF60" s="159"/>
      <c r="BG60" s="159"/>
      <c r="BH60" s="159"/>
      <c r="BI60" s="159"/>
      <c r="BJ60" s="159"/>
      <c r="BK60" s="159"/>
      <c r="BL60" s="159"/>
      <c r="BM60" s="159"/>
      <c r="BN60" s="159"/>
      <c r="BO60" s="159"/>
      <c r="BP60" s="159"/>
      <c r="BQ60" s="159"/>
      <c r="BR60" s="159"/>
      <c r="BS60" s="159"/>
      <c r="BT60" s="159"/>
      <c r="BU60" s="159"/>
      <c r="BV60" s="159"/>
      <c r="BW60" s="159"/>
      <c r="BX60" s="159"/>
      <c r="BY60" s="159"/>
      <c r="BZ60" s="159"/>
      <c r="CA60" s="159"/>
      <c r="CB60" s="159"/>
      <c r="CC60" s="159"/>
      <c r="CD60" s="159"/>
      <c r="CE60" s="159"/>
      <c r="CF60" s="159"/>
      <c r="CG60" s="159"/>
      <c r="CH60" s="159"/>
      <c r="CI60" s="159"/>
      <c r="CJ60" s="159"/>
      <c r="CK60" s="159"/>
      <c r="CL60" s="159"/>
      <c r="CM60" s="159"/>
      <c r="CN60" s="159"/>
      <c r="CO60" s="159"/>
      <c r="CP60" s="159"/>
      <c r="CQ60" s="159"/>
      <c r="CR60" s="159"/>
      <c r="CS60" s="159"/>
      <c r="CT60" s="159"/>
      <c r="CU60" s="159"/>
      <c r="CV60" s="159"/>
      <c r="CW60" s="159"/>
      <c r="CX60" s="159"/>
      <c r="CY60" s="159"/>
      <c r="CZ60" s="159"/>
      <c r="DA60" s="159"/>
      <c r="DB60" s="159"/>
      <c r="DC60" s="159"/>
      <c r="DD60" s="159"/>
      <c r="DE60" s="159"/>
      <c r="DF60" s="159"/>
      <c r="DG60" s="159"/>
      <c r="DH60" s="159"/>
      <c r="DI60" s="159"/>
      <c r="DJ60" s="159"/>
    </row>
    <row r="61" spans="1:114" s="10" customFormat="1" ht="18.75" thickBot="1" x14ac:dyDescent="0.3">
      <c r="A61" s="186"/>
      <c r="B61" s="97">
        <v>47</v>
      </c>
      <c r="C61" s="87" t="s">
        <v>74</v>
      </c>
      <c r="D61" s="98"/>
      <c r="E61" s="113"/>
      <c r="F61" s="106"/>
      <c r="G61" s="107"/>
      <c r="H61" s="107"/>
      <c r="I61" s="107"/>
      <c r="J61" s="108"/>
      <c r="K61" s="107"/>
      <c r="L61" s="319"/>
      <c r="M61" s="107"/>
      <c r="N61" s="107"/>
      <c r="O61" s="107"/>
      <c r="P61" s="107"/>
      <c r="Q61" s="107"/>
      <c r="R61" s="107"/>
      <c r="S61" s="109">
        <f t="shared" si="0"/>
        <v>0</v>
      </c>
      <c r="T61" s="103">
        <f t="shared" si="2"/>
        <v>0</v>
      </c>
      <c r="U61" s="160"/>
      <c r="V61" s="156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163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  <c r="BF61" s="159"/>
      <c r="BG61" s="159"/>
      <c r="BH61" s="159"/>
      <c r="BI61" s="159"/>
      <c r="BJ61" s="159"/>
      <c r="BK61" s="159"/>
      <c r="BL61" s="159"/>
      <c r="BM61" s="159"/>
      <c r="BN61" s="159"/>
      <c r="BO61" s="159"/>
      <c r="BP61" s="159"/>
      <c r="BQ61" s="159"/>
      <c r="BR61" s="159"/>
      <c r="BS61" s="159"/>
      <c r="BT61" s="159"/>
      <c r="BU61" s="159"/>
      <c r="BV61" s="159"/>
      <c r="BW61" s="159"/>
      <c r="BX61" s="159"/>
      <c r="BY61" s="159"/>
      <c r="BZ61" s="159"/>
      <c r="CA61" s="159"/>
      <c r="CB61" s="159"/>
      <c r="CC61" s="159"/>
      <c r="CD61" s="159"/>
      <c r="CE61" s="159"/>
      <c r="CF61" s="159"/>
      <c r="CG61" s="159"/>
      <c r="CH61" s="159"/>
      <c r="CI61" s="159"/>
      <c r="CJ61" s="159"/>
      <c r="CK61" s="159"/>
      <c r="CL61" s="159"/>
      <c r="CM61" s="159"/>
      <c r="CN61" s="159"/>
      <c r="CO61" s="159"/>
      <c r="CP61" s="159"/>
      <c r="CQ61" s="159"/>
      <c r="CR61" s="159"/>
      <c r="CS61" s="159"/>
      <c r="CT61" s="159"/>
      <c r="CU61" s="159"/>
      <c r="CV61" s="159"/>
      <c r="CW61" s="159"/>
      <c r="CX61" s="159"/>
      <c r="CY61" s="159"/>
      <c r="CZ61" s="159"/>
      <c r="DA61" s="159"/>
      <c r="DB61" s="159"/>
      <c r="DC61" s="159"/>
      <c r="DD61" s="159"/>
      <c r="DE61" s="159"/>
      <c r="DF61" s="159"/>
      <c r="DG61" s="159"/>
      <c r="DH61" s="159"/>
      <c r="DI61" s="159"/>
      <c r="DJ61" s="159"/>
    </row>
    <row r="62" spans="1:114" s="10" customFormat="1" ht="18.75" thickBot="1" x14ac:dyDescent="0.3">
      <c r="A62" s="186"/>
      <c r="B62" s="97">
        <v>48</v>
      </c>
      <c r="C62" s="87" t="s">
        <v>75</v>
      </c>
      <c r="D62" s="98">
        <v>2057</v>
      </c>
      <c r="E62" s="113">
        <v>2834223</v>
      </c>
      <c r="F62" s="106">
        <f>+J62</f>
        <v>1983956.0999999999</v>
      </c>
      <c r="G62" s="107"/>
      <c r="H62" s="107"/>
      <c r="I62" s="107"/>
      <c r="J62" s="108">
        <v>1983956.0999999999</v>
      </c>
      <c r="K62" s="107"/>
      <c r="L62" s="319"/>
      <c r="M62" s="107"/>
      <c r="N62" s="107"/>
      <c r="O62" s="107"/>
      <c r="P62" s="107"/>
      <c r="Q62" s="107"/>
      <c r="R62" s="107"/>
      <c r="S62" s="109">
        <f t="shared" si="0"/>
        <v>1983956.0999999999</v>
      </c>
      <c r="T62" s="103">
        <f t="shared" si="2"/>
        <v>0</v>
      </c>
      <c r="U62" s="160"/>
      <c r="V62" s="156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163"/>
      <c r="AK62" s="159"/>
      <c r="AL62" s="159"/>
      <c r="AM62" s="159"/>
      <c r="AN62" s="159"/>
      <c r="AO62" s="159"/>
      <c r="AP62" s="159"/>
      <c r="AQ62" s="159"/>
      <c r="AR62" s="159"/>
      <c r="AS62" s="159"/>
      <c r="AT62" s="159"/>
      <c r="AU62" s="159"/>
      <c r="AV62" s="159"/>
      <c r="AW62" s="159"/>
      <c r="AX62" s="159"/>
      <c r="AY62" s="159"/>
      <c r="AZ62" s="159"/>
      <c r="BA62" s="159"/>
      <c r="BB62" s="159"/>
      <c r="BC62" s="159"/>
      <c r="BD62" s="159"/>
      <c r="BE62" s="159"/>
      <c r="BF62" s="159"/>
      <c r="BG62" s="159"/>
      <c r="BH62" s="159"/>
      <c r="BI62" s="159"/>
      <c r="BJ62" s="159"/>
      <c r="BK62" s="159"/>
      <c r="BL62" s="159"/>
      <c r="BM62" s="159"/>
      <c r="BN62" s="159"/>
      <c r="BO62" s="159"/>
      <c r="BP62" s="159"/>
      <c r="BQ62" s="159"/>
      <c r="BR62" s="159"/>
      <c r="BS62" s="159"/>
      <c r="BT62" s="159"/>
      <c r="BU62" s="159"/>
      <c r="BV62" s="159"/>
      <c r="BW62" s="159"/>
      <c r="BX62" s="159"/>
      <c r="BY62" s="159"/>
      <c r="BZ62" s="159"/>
      <c r="CA62" s="159"/>
      <c r="CB62" s="159"/>
      <c r="CC62" s="159"/>
      <c r="CD62" s="159"/>
      <c r="CE62" s="159"/>
      <c r="CF62" s="159"/>
      <c r="CG62" s="159"/>
      <c r="CH62" s="159"/>
      <c r="CI62" s="159"/>
      <c r="CJ62" s="159"/>
      <c r="CK62" s="159"/>
      <c r="CL62" s="159"/>
      <c r="CM62" s="159"/>
      <c r="CN62" s="159"/>
      <c r="CO62" s="159"/>
      <c r="CP62" s="159"/>
      <c r="CQ62" s="159"/>
      <c r="CR62" s="159"/>
      <c r="CS62" s="159"/>
      <c r="CT62" s="159"/>
      <c r="CU62" s="159"/>
      <c r="CV62" s="159"/>
      <c r="CW62" s="159"/>
      <c r="CX62" s="159"/>
      <c r="CY62" s="159"/>
      <c r="CZ62" s="159"/>
      <c r="DA62" s="159"/>
      <c r="DB62" s="159"/>
      <c r="DC62" s="159"/>
      <c r="DD62" s="159"/>
      <c r="DE62" s="159"/>
      <c r="DF62" s="159"/>
      <c r="DG62" s="159"/>
      <c r="DH62" s="159"/>
      <c r="DI62" s="159"/>
      <c r="DJ62" s="159"/>
    </row>
    <row r="63" spans="1:114" s="10" customFormat="1" ht="18.75" thickBot="1" x14ac:dyDescent="0.3">
      <c r="A63" s="186"/>
      <c r="B63" s="97">
        <v>49</v>
      </c>
      <c r="C63" s="87" t="s">
        <v>76</v>
      </c>
      <c r="D63" s="98">
        <v>2057</v>
      </c>
      <c r="E63" s="115">
        <v>1786170</v>
      </c>
      <c r="F63" s="106">
        <f>+J63</f>
        <v>1250319</v>
      </c>
      <c r="G63" s="107"/>
      <c r="H63" s="107"/>
      <c r="I63" s="107"/>
      <c r="J63" s="108">
        <v>1250319</v>
      </c>
      <c r="K63" s="107"/>
      <c r="L63" s="319"/>
      <c r="M63" s="107"/>
      <c r="N63" s="107"/>
      <c r="O63" s="107"/>
      <c r="P63" s="107"/>
      <c r="Q63" s="107"/>
      <c r="R63" s="107"/>
      <c r="S63" s="109">
        <f t="shared" si="0"/>
        <v>1250319</v>
      </c>
      <c r="T63" s="103">
        <f t="shared" si="2"/>
        <v>0</v>
      </c>
      <c r="U63" s="160"/>
      <c r="V63" s="156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3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  <c r="BC63" s="159"/>
      <c r="BD63" s="159"/>
      <c r="BE63" s="159"/>
      <c r="BF63" s="159"/>
      <c r="BG63" s="159"/>
      <c r="BH63" s="159"/>
      <c r="BI63" s="159"/>
      <c r="BJ63" s="159"/>
      <c r="BK63" s="159"/>
      <c r="BL63" s="159"/>
      <c r="BM63" s="159"/>
      <c r="BN63" s="159"/>
      <c r="BO63" s="159"/>
      <c r="BP63" s="159"/>
      <c r="BQ63" s="159"/>
      <c r="BR63" s="159"/>
      <c r="BS63" s="159"/>
      <c r="BT63" s="159"/>
      <c r="BU63" s="159"/>
      <c r="BV63" s="159"/>
      <c r="BW63" s="159"/>
      <c r="BX63" s="159"/>
      <c r="BY63" s="159"/>
      <c r="BZ63" s="159"/>
      <c r="CA63" s="159"/>
      <c r="CB63" s="159"/>
      <c r="CC63" s="159"/>
      <c r="CD63" s="159"/>
      <c r="CE63" s="159"/>
      <c r="CF63" s="159"/>
      <c r="CG63" s="159"/>
      <c r="CH63" s="159"/>
      <c r="CI63" s="159"/>
      <c r="CJ63" s="159"/>
      <c r="CK63" s="159"/>
      <c r="CL63" s="159"/>
      <c r="CM63" s="159"/>
      <c r="CN63" s="159"/>
      <c r="CO63" s="159"/>
      <c r="CP63" s="159"/>
      <c r="CQ63" s="159"/>
      <c r="CR63" s="159"/>
      <c r="CS63" s="159"/>
      <c r="CT63" s="159"/>
      <c r="CU63" s="159"/>
      <c r="CV63" s="159"/>
      <c r="CW63" s="159"/>
      <c r="CX63" s="159"/>
      <c r="CY63" s="159"/>
      <c r="CZ63" s="159"/>
      <c r="DA63" s="159"/>
      <c r="DB63" s="159"/>
      <c r="DC63" s="159"/>
      <c r="DD63" s="159"/>
      <c r="DE63" s="159"/>
      <c r="DF63" s="159"/>
      <c r="DG63" s="159"/>
      <c r="DH63" s="159"/>
      <c r="DI63" s="159"/>
      <c r="DJ63" s="159"/>
    </row>
    <row r="64" spans="1:114" s="10" customFormat="1" ht="18.75" thickBot="1" x14ac:dyDescent="0.3">
      <c r="A64" s="186"/>
      <c r="B64" s="97">
        <v>50</v>
      </c>
      <c r="C64" s="87" t="s">
        <v>190</v>
      </c>
      <c r="D64" s="98">
        <v>2057</v>
      </c>
      <c r="E64" s="115">
        <v>6465085</v>
      </c>
      <c r="F64" s="106">
        <f>+J64</f>
        <v>4525559.5</v>
      </c>
      <c r="G64" s="107"/>
      <c r="H64" s="107"/>
      <c r="I64" s="107"/>
      <c r="J64" s="108">
        <v>4525559.5</v>
      </c>
      <c r="K64" s="107"/>
      <c r="L64" s="319"/>
      <c r="M64" s="107"/>
      <c r="N64" s="107"/>
      <c r="O64" s="107"/>
      <c r="P64" s="107"/>
      <c r="Q64" s="107"/>
      <c r="R64" s="107"/>
      <c r="S64" s="109">
        <f>SUM(G64:J64)</f>
        <v>4525559.5</v>
      </c>
      <c r="T64" s="103">
        <f>+F64-S64</f>
        <v>0</v>
      </c>
      <c r="U64" s="160"/>
      <c r="V64" s="156"/>
      <c r="W64" s="160"/>
      <c r="X64" s="160"/>
      <c r="Y64" s="160"/>
      <c r="Z64" s="160"/>
      <c r="AA64" s="160"/>
      <c r="AB64" s="160"/>
      <c r="AC64" s="160"/>
      <c r="AD64" s="160"/>
      <c r="AE64" s="160"/>
      <c r="AF64" s="160"/>
      <c r="AG64" s="160"/>
      <c r="AH64" s="160"/>
      <c r="AI64" s="160"/>
      <c r="AJ64" s="163"/>
      <c r="AK64" s="159"/>
      <c r="AL64" s="159"/>
      <c r="AM64" s="159"/>
      <c r="AN64" s="159"/>
      <c r="AO64" s="159"/>
      <c r="AP64" s="159"/>
      <c r="AQ64" s="159"/>
      <c r="AR64" s="159"/>
      <c r="AS64" s="159"/>
      <c r="AT64" s="159"/>
      <c r="AU64" s="159"/>
      <c r="AV64" s="159"/>
      <c r="AW64" s="159"/>
      <c r="AX64" s="159"/>
      <c r="AY64" s="159"/>
      <c r="AZ64" s="159"/>
      <c r="BA64" s="159"/>
      <c r="BB64" s="159"/>
      <c r="BC64" s="159"/>
      <c r="BD64" s="159"/>
      <c r="BE64" s="159"/>
      <c r="BF64" s="159"/>
      <c r="BG64" s="159"/>
      <c r="BH64" s="159"/>
      <c r="BI64" s="159"/>
      <c r="BJ64" s="159"/>
      <c r="BK64" s="159"/>
      <c r="BL64" s="159"/>
      <c r="BM64" s="159"/>
      <c r="BN64" s="159"/>
      <c r="BO64" s="159"/>
      <c r="BP64" s="159"/>
      <c r="BQ64" s="159"/>
      <c r="BR64" s="159"/>
      <c r="BS64" s="159"/>
      <c r="BT64" s="159"/>
      <c r="BU64" s="159"/>
      <c r="BV64" s="159"/>
      <c r="BW64" s="159"/>
      <c r="BX64" s="159"/>
      <c r="BY64" s="159"/>
      <c r="BZ64" s="159"/>
      <c r="CA64" s="159"/>
      <c r="CB64" s="159"/>
      <c r="CC64" s="159"/>
      <c r="CD64" s="159"/>
      <c r="CE64" s="159"/>
      <c r="CF64" s="159"/>
      <c r="CG64" s="159"/>
      <c r="CH64" s="159"/>
      <c r="CI64" s="159"/>
      <c r="CJ64" s="159"/>
      <c r="CK64" s="159"/>
      <c r="CL64" s="159"/>
      <c r="CM64" s="159"/>
      <c r="CN64" s="159"/>
      <c r="CO64" s="159"/>
      <c r="CP64" s="159"/>
      <c r="CQ64" s="159"/>
      <c r="CR64" s="159"/>
      <c r="CS64" s="159"/>
      <c r="CT64" s="159"/>
      <c r="CU64" s="159"/>
      <c r="CV64" s="159"/>
      <c r="CW64" s="159"/>
      <c r="CX64" s="159"/>
      <c r="CY64" s="159"/>
      <c r="CZ64" s="159"/>
      <c r="DA64" s="159"/>
      <c r="DB64" s="159"/>
      <c r="DC64" s="159"/>
      <c r="DD64" s="159"/>
      <c r="DE64" s="159"/>
      <c r="DF64" s="159"/>
      <c r="DG64" s="159"/>
      <c r="DH64" s="159"/>
      <c r="DI64" s="159"/>
      <c r="DJ64" s="159"/>
    </row>
    <row r="65" spans="1:114" s="10" customFormat="1" ht="18.75" thickBot="1" x14ac:dyDescent="0.3">
      <c r="A65" s="186"/>
      <c r="B65" s="97">
        <v>51</v>
      </c>
      <c r="C65" s="87" t="s">
        <v>78</v>
      </c>
      <c r="D65" s="98">
        <v>2057</v>
      </c>
      <c r="E65" s="115">
        <v>35723400</v>
      </c>
      <c r="F65" s="106">
        <f>+J65</f>
        <v>25006380</v>
      </c>
      <c r="G65" s="107"/>
      <c r="H65" s="107"/>
      <c r="I65" s="107"/>
      <c r="J65" s="108">
        <v>25006380</v>
      </c>
      <c r="K65" s="107"/>
      <c r="L65" s="319"/>
      <c r="M65" s="107"/>
      <c r="N65" s="107"/>
      <c r="O65" s="107"/>
      <c r="P65" s="107"/>
      <c r="Q65" s="107"/>
      <c r="R65" s="107"/>
      <c r="S65" s="109">
        <f t="shared" si="0"/>
        <v>25006380</v>
      </c>
      <c r="T65" s="103">
        <f t="shared" si="2"/>
        <v>0</v>
      </c>
      <c r="U65" s="160"/>
      <c r="V65" s="156"/>
      <c r="W65" s="160"/>
      <c r="X65" s="160"/>
      <c r="Y65" s="160"/>
      <c r="Z65" s="160"/>
      <c r="AA65" s="160"/>
      <c r="AB65" s="160"/>
      <c r="AC65" s="160"/>
      <c r="AD65" s="160"/>
      <c r="AE65" s="160"/>
      <c r="AF65" s="160"/>
      <c r="AG65" s="160"/>
      <c r="AH65" s="160"/>
      <c r="AI65" s="160"/>
      <c r="AJ65" s="163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159"/>
      <c r="AZ65" s="159"/>
      <c r="BA65" s="159"/>
      <c r="BB65" s="159"/>
      <c r="BC65" s="159"/>
      <c r="BD65" s="159"/>
      <c r="BE65" s="159"/>
      <c r="BF65" s="159"/>
      <c r="BG65" s="159"/>
      <c r="BH65" s="159"/>
      <c r="BI65" s="159"/>
      <c r="BJ65" s="159"/>
      <c r="BK65" s="159"/>
      <c r="BL65" s="159"/>
      <c r="BM65" s="159"/>
      <c r="BN65" s="159"/>
      <c r="BO65" s="159"/>
      <c r="BP65" s="159"/>
      <c r="BQ65" s="159"/>
      <c r="BR65" s="159"/>
      <c r="BS65" s="159"/>
      <c r="BT65" s="159"/>
      <c r="BU65" s="159"/>
      <c r="BV65" s="159"/>
      <c r="BW65" s="159"/>
      <c r="BX65" s="159"/>
      <c r="BY65" s="159"/>
      <c r="BZ65" s="159"/>
      <c r="CA65" s="159"/>
      <c r="CB65" s="159"/>
      <c r="CC65" s="159"/>
      <c r="CD65" s="159"/>
      <c r="CE65" s="159"/>
      <c r="CF65" s="159"/>
      <c r="CG65" s="159"/>
      <c r="CH65" s="159"/>
      <c r="CI65" s="159"/>
      <c r="CJ65" s="159"/>
      <c r="CK65" s="159"/>
      <c r="CL65" s="159"/>
      <c r="CM65" s="159"/>
      <c r="CN65" s="159"/>
      <c r="CO65" s="159"/>
      <c r="CP65" s="159"/>
      <c r="CQ65" s="159"/>
      <c r="CR65" s="159"/>
      <c r="CS65" s="159"/>
      <c r="CT65" s="159"/>
      <c r="CU65" s="159"/>
      <c r="CV65" s="159"/>
      <c r="CW65" s="159"/>
      <c r="CX65" s="159"/>
      <c r="CY65" s="159"/>
      <c r="CZ65" s="159"/>
      <c r="DA65" s="159"/>
      <c r="DB65" s="159"/>
      <c r="DC65" s="159"/>
      <c r="DD65" s="159"/>
      <c r="DE65" s="159"/>
      <c r="DF65" s="159"/>
      <c r="DG65" s="159"/>
      <c r="DH65" s="159"/>
      <c r="DI65" s="159"/>
      <c r="DJ65" s="159"/>
    </row>
    <row r="66" spans="1:114" s="10" customFormat="1" ht="18.75" thickBot="1" x14ac:dyDescent="0.3">
      <c r="A66" s="186"/>
      <c r="B66" s="97">
        <v>52</v>
      </c>
      <c r="C66" s="87" t="s">
        <v>79</v>
      </c>
      <c r="D66" s="98">
        <v>2812</v>
      </c>
      <c r="E66" s="115">
        <v>2921870</v>
      </c>
      <c r="F66" s="106">
        <f>+L66</f>
        <v>2045309</v>
      </c>
      <c r="G66" s="107"/>
      <c r="H66" s="107"/>
      <c r="I66" s="107"/>
      <c r="J66" s="108"/>
      <c r="K66" s="107"/>
      <c r="L66" s="319">
        <v>2045309</v>
      </c>
      <c r="M66" s="107"/>
      <c r="N66" s="107"/>
      <c r="O66" s="107"/>
      <c r="P66" s="107"/>
      <c r="Q66" s="107"/>
      <c r="R66" s="107"/>
      <c r="S66" s="109">
        <f t="shared" si="0"/>
        <v>2045309</v>
      </c>
      <c r="T66" s="103">
        <f t="shared" si="2"/>
        <v>0</v>
      </c>
      <c r="U66" s="160"/>
      <c r="V66" s="156"/>
      <c r="W66" s="160"/>
      <c r="X66" s="160"/>
      <c r="Y66" s="160"/>
      <c r="Z66" s="160"/>
      <c r="AA66" s="160"/>
      <c r="AB66" s="160"/>
      <c r="AC66" s="160"/>
      <c r="AD66" s="160"/>
      <c r="AE66" s="160"/>
      <c r="AF66" s="160"/>
      <c r="AG66" s="160"/>
      <c r="AH66" s="160"/>
      <c r="AI66" s="160"/>
      <c r="AJ66" s="163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159"/>
      <c r="AZ66" s="159"/>
      <c r="BA66" s="159"/>
      <c r="BB66" s="159"/>
      <c r="BC66" s="159"/>
      <c r="BD66" s="159"/>
      <c r="BE66" s="159"/>
      <c r="BF66" s="159"/>
      <c r="BG66" s="159"/>
      <c r="BH66" s="159"/>
      <c r="BI66" s="159"/>
      <c r="BJ66" s="159"/>
      <c r="BK66" s="159"/>
      <c r="BL66" s="159"/>
      <c r="BM66" s="159"/>
      <c r="BN66" s="159"/>
      <c r="BO66" s="159"/>
      <c r="BP66" s="159"/>
      <c r="BQ66" s="159"/>
      <c r="BR66" s="159"/>
      <c r="BS66" s="159"/>
      <c r="BT66" s="159"/>
      <c r="BU66" s="159"/>
      <c r="BV66" s="159"/>
      <c r="BW66" s="159"/>
      <c r="BX66" s="159"/>
      <c r="BY66" s="159"/>
      <c r="BZ66" s="159"/>
      <c r="CA66" s="159"/>
      <c r="CB66" s="159"/>
      <c r="CC66" s="159"/>
      <c r="CD66" s="159"/>
      <c r="CE66" s="159"/>
      <c r="CF66" s="159"/>
      <c r="CG66" s="159"/>
      <c r="CH66" s="159"/>
      <c r="CI66" s="159"/>
      <c r="CJ66" s="159"/>
      <c r="CK66" s="159"/>
      <c r="CL66" s="159"/>
      <c r="CM66" s="159"/>
      <c r="CN66" s="159"/>
      <c r="CO66" s="159"/>
      <c r="CP66" s="159"/>
      <c r="CQ66" s="159"/>
      <c r="CR66" s="159"/>
      <c r="CS66" s="159"/>
      <c r="CT66" s="159"/>
      <c r="CU66" s="159"/>
      <c r="CV66" s="159"/>
      <c r="CW66" s="159"/>
      <c r="CX66" s="159"/>
      <c r="CY66" s="159"/>
      <c r="CZ66" s="159"/>
      <c r="DA66" s="159"/>
      <c r="DB66" s="159"/>
      <c r="DC66" s="159"/>
      <c r="DD66" s="159"/>
      <c r="DE66" s="159"/>
      <c r="DF66" s="159"/>
      <c r="DG66" s="159"/>
      <c r="DH66" s="159"/>
      <c r="DI66" s="159"/>
      <c r="DJ66" s="159"/>
    </row>
    <row r="67" spans="1:114" s="10" customFormat="1" ht="18.75" thickBot="1" x14ac:dyDescent="0.3">
      <c r="A67" s="186"/>
      <c r="B67" s="97">
        <v>53</v>
      </c>
      <c r="C67" s="87" t="s">
        <v>80</v>
      </c>
      <c r="D67" s="98"/>
      <c r="E67" s="114"/>
      <c r="F67" s="106"/>
      <c r="G67" s="107"/>
      <c r="H67" s="107"/>
      <c r="I67" s="107"/>
      <c r="J67" s="108"/>
      <c r="K67" s="107"/>
      <c r="L67" s="319"/>
      <c r="M67" s="107"/>
      <c r="N67" s="107"/>
      <c r="O67" s="107"/>
      <c r="P67" s="107"/>
      <c r="Q67" s="107"/>
      <c r="R67" s="107"/>
      <c r="S67" s="109">
        <f t="shared" si="0"/>
        <v>0</v>
      </c>
      <c r="T67" s="103">
        <f t="shared" si="2"/>
        <v>0</v>
      </c>
      <c r="U67" s="160"/>
      <c r="V67" s="156"/>
      <c r="W67" s="160"/>
      <c r="X67" s="160"/>
      <c r="Y67" s="160"/>
      <c r="Z67" s="160"/>
      <c r="AA67" s="160"/>
      <c r="AB67" s="160"/>
      <c r="AC67" s="160"/>
      <c r="AD67" s="160"/>
      <c r="AE67" s="160"/>
      <c r="AF67" s="160"/>
      <c r="AG67" s="160"/>
      <c r="AH67" s="160"/>
      <c r="AI67" s="160"/>
      <c r="AJ67" s="163"/>
      <c r="AK67" s="159"/>
      <c r="AL67" s="159"/>
      <c r="AM67" s="159"/>
      <c r="AN67" s="159"/>
      <c r="AO67" s="159"/>
      <c r="AP67" s="159"/>
      <c r="AQ67" s="159"/>
      <c r="AR67" s="159"/>
      <c r="AS67" s="159"/>
      <c r="AT67" s="159"/>
      <c r="AU67" s="159"/>
      <c r="AV67" s="159"/>
      <c r="AW67" s="159"/>
      <c r="AX67" s="159"/>
      <c r="AY67" s="159"/>
      <c r="AZ67" s="159"/>
      <c r="BA67" s="159"/>
      <c r="BB67" s="159"/>
      <c r="BC67" s="159"/>
      <c r="BD67" s="159"/>
      <c r="BE67" s="159"/>
      <c r="BF67" s="159"/>
      <c r="BG67" s="159"/>
      <c r="BH67" s="159"/>
      <c r="BI67" s="159"/>
      <c r="BJ67" s="159"/>
      <c r="BK67" s="159"/>
      <c r="BL67" s="159"/>
      <c r="BM67" s="159"/>
      <c r="BN67" s="159"/>
      <c r="BO67" s="159"/>
      <c r="BP67" s="159"/>
      <c r="BQ67" s="159"/>
      <c r="BR67" s="159"/>
      <c r="BS67" s="159"/>
      <c r="BT67" s="159"/>
      <c r="BU67" s="159"/>
      <c r="BV67" s="159"/>
      <c r="BW67" s="159"/>
      <c r="BX67" s="159"/>
      <c r="BY67" s="159"/>
      <c r="BZ67" s="159"/>
      <c r="CA67" s="159"/>
      <c r="CB67" s="159"/>
      <c r="CC67" s="159"/>
      <c r="CD67" s="159"/>
      <c r="CE67" s="159"/>
      <c r="CF67" s="159"/>
      <c r="CG67" s="159"/>
      <c r="CH67" s="159"/>
      <c r="CI67" s="159"/>
      <c r="CJ67" s="159"/>
      <c r="CK67" s="159"/>
      <c r="CL67" s="159"/>
      <c r="CM67" s="159"/>
      <c r="CN67" s="159"/>
      <c r="CO67" s="159"/>
      <c r="CP67" s="159"/>
      <c r="CQ67" s="159"/>
      <c r="CR67" s="159"/>
      <c r="CS67" s="159"/>
      <c r="CT67" s="159"/>
      <c r="CU67" s="159"/>
      <c r="CV67" s="159"/>
      <c r="CW67" s="159"/>
      <c r="CX67" s="159"/>
      <c r="CY67" s="159"/>
      <c r="CZ67" s="159"/>
      <c r="DA67" s="159"/>
      <c r="DB67" s="159"/>
      <c r="DC67" s="159"/>
      <c r="DD67" s="159"/>
      <c r="DE67" s="159"/>
      <c r="DF67" s="159"/>
      <c r="DG67" s="159"/>
      <c r="DH67" s="159"/>
      <c r="DI67" s="159"/>
      <c r="DJ67" s="159"/>
    </row>
    <row r="68" spans="1:114" s="10" customFormat="1" ht="18.75" thickBot="1" x14ac:dyDescent="0.3">
      <c r="A68" s="186"/>
      <c r="B68" s="97">
        <v>54</v>
      </c>
      <c r="C68" s="87" t="s">
        <v>81</v>
      </c>
      <c r="D68" s="98"/>
      <c r="E68" s="112"/>
      <c r="F68" s="106"/>
      <c r="G68" s="107"/>
      <c r="H68" s="107"/>
      <c r="I68" s="107"/>
      <c r="J68" s="108"/>
      <c r="K68" s="107"/>
      <c r="L68" s="319"/>
      <c r="M68" s="107"/>
      <c r="N68" s="107"/>
      <c r="O68" s="107"/>
      <c r="P68" s="107"/>
      <c r="Q68" s="107"/>
      <c r="R68" s="107"/>
      <c r="S68" s="109">
        <f t="shared" si="0"/>
        <v>0</v>
      </c>
      <c r="T68" s="103">
        <f t="shared" si="2"/>
        <v>0</v>
      </c>
      <c r="U68" s="160"/>
      <c r="V68" s="156"/>
      <c r="W68" s="160"/>
      <c r="X68" s="160"/>
      <c r="Y68" s="160"/>
      <c r="Z68" s="160"/>
      <c r="AA68" s="160"/>
      <c r="AB68" s="160"/>
      <c r="AC68" s="160"/>
      <c r="AD68" s="160"/>
      <c r="AE68" s="160"/>
      <c r="AF68" s="160"/>
      <c r="AG68" s="160"/>
      <c r="AH68" s="160"/>
      <c r="AI68" s="160"/>
      <c r="AJ68" s="163"/>
      <c r="AK68" s="159"/>
      <c r="AL68" s="159"/>
      <c r="AM68" s="159"/>
      <c r="AN68" s="159"/>
      <c r="AO68" s="159"/>
      <c r="AP68" s="159"/>
      <c r="AQ68" s="159"/>
      <c r="AR68" s="159"/>
      <c r="AS68" s="159"/>
      <c r="AT68" s="159"/>
      <c r="AU68" s="159"/>
      <c r="AV68" s="159"/>
      <c r="AW68" s="159"/>
      <c r="AX68" s="159"/>
      <c r="AY68" s="159"/>
      <c r="AZ68" s="159"/>
      <c r="BA68" s="159"/>
      <c r="BB68" s="159"/>
      <c r="BC68" s="159"/>
      <c r="BD68" s="159"/>
      <c r="BE68" s="159"/>
      <c r="BF68" s="159"/>
      <c r="BG68" s="159"/>
      <c r="BH68" s="159"/>
      <c r="BI68" s="159"/>
      <c r="BJ68" s="159"/>
      <c r="BK68" s="159"/>
      <c r="BL68" s="159"/>
      <c r="BM68" s="159"/>
      <c r="BN68" s="159"/>
      <c r="BO68" s="159"/>
      <c r="BP68" s="159"/>
      <c r="BQ68" s="159"/>
      <c r="BR68" s="159"/>
      <c r="BS68" s="159"/>
      <c r="BT68" s="159"/>
      <c r="BU68" s="159"/>
      <c r="BV68" s="159"/>
      <c r="BW68" s="159"/>
      <c r="BX68" s="159"/>
      <c r="BY68" s="159"/>
      <c r="BZ68" s="159"/>
      <c r="CA68" s="159"/>
      <c r="CB68" s="159"/>
      <c r="CC68" s="159"/>
      <c r="CD68" s="159"/>
      <c r="CE68" s="159"/>
      <c r="CF68" s="159"/>
      <c r="CG68" s="159"/>
      <c r="CH68" s="159"/>
      <c r="CI68" s="159"/>
      <c r="CJ68" s="159"/>
      <c r="CK68" s="159"/>
      <c r="CL68" s="159"/>
      <c r="CM68" s="159"/>
      <c r="CN68" s="159"/>
      <c r="CO68" s="159"/>
      <c r="CP68" s="159"/>
      <c r="CQ68" s="159"/>
      <c r="CR68" s="159"/>
      <c r="CS68" s="159"/>
      <c r="CT68" s="159"/>
      <c r="CU68" s="159"/>
      <c r="CV68" s="159"/>
      <c r="CW68" s="159"/>
      <c r="CX68" s="159"/>
      <c r="CY68" s="159"/>
      <c r="CZ68" s="159"/>
      <c r="DA68" s="159"/>
      <c r="DB68" s="159"/>
      <c r="DC68" s="159"/>
      <c r="DD68" s="159"/>
      <c r="DE68" s="159"/>
      <c r="DF68" s="159"/>
      <c r="DG68" s="159"/>
      <c r="DH68" s="159"/>
      <c r="DI68" s="159"/>
      <c r="DJ68" s="159"/>
    </row>
    <row r="69" spans="1:114" s="10" customFormat="1" ht="18.75" thickBot="1" x14ac:dyDescent="0.3">
      <c r="A69" s="186"/>
      <c r="B69" s="97">
        <v>55</v>
      </c>
      <c r="C69" s="87" t="s">
        <v>82</v>
      </c>
      <c r="D69" s="98">
        <v>4057</v>
      </c>
      <c r="E69" s="105">
        <v>15000000</v>
      </c>
      <c r="F69" s="106">
        <f>+L69</f>
        <v>10500000</v>
      </c>
      <c r="G69" s="107"/>
      <c r="H69" s="107"/>
      <c r="I69" s="107"/>
      <c r="J69" s="108"/>
      <c r="K69" s="107"/>
      <c r="L69" s="319">
        <v>10500000</v>
      </c>
      <c r="M69" s="107"/>
      <c r="N69" s="107"/>
      <c r="O69" s="107"/>
      <c r="P69" s="107"/>
      <c r="Q69" s="107"/>
      <c r="R69" s="107"/>
      <c r="S69" s="109">
        <f t="shared" si="0"/>
        <v>10500000</v>
      </c>
      <c r="T69" s="103">
        <f t="shared" si="2"/>
        <v>0</v>
      </c>
      <c r="U69" s="160"/>
      <c r="V69" s="156"/>
      <c r="W69" s="160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  <c r="AH69" s="160"/>
      <c r="AI69" s="160"/>
      <c r="AJ69" s="163"/>
      <c r="AK69" s="159"/>
      <c r="AL69" s="159"/>
      <c r="AM69" s="159"/>
      <c r="AN69" s="159"/>
      <c r="AO69" s="159"/>
      <c r="AP69" s="159"/>
      <c r="AQ69" s="159"/>
      <c r="AR69" s="159"/>
      <c r="AS69" s="159"/>
      <c r="AT69" s="159"/>
      <c r="AU69" s="159"/>
      <c r="AV69" s="159"/>
      <c r="AW69" s="159"/>
      <c r="AX69" s="159"/>
      <c r="AY69" s="159"/>
      <c r="AZ69" s="159"/>
      <c r="BA69" s="159"/>
      <c r="BB69" s="159"/>
      <c r="BC69" s="159"/>
      <c r="BD69" s="159"/>
      <c r="BE69" s="159"/>
      <c r="BF69" s="159"/>
      <c r="BG69" s="159"/>
      <c r="BH69" s="159"/>
      <c r="BI69" s="159"/>
      <c r="BJ69" s="159"/>
      <c r="BK69" s="159"/>
      <c r="BL69" s="159"/>
      <c r="BM69" s="159"/>
      <c r="BN69" s="159"/>
      <c r="BO69" s="159"/>
      <c r="BP69" s="159"/>
      <c r="BQ69" s="159"/>
      <c r="BR69" s="159"/>
      <c r="BS69" s="159"/>
      <c r="BT69" s="159"/>
      <c r="BU69" s="159"/>
      <c r="BV69" s="159"/>
      <c r="BW69" s="159"/>
      <c r="BX69" s="159"/>
      <c r="BY69" s="159"/>
      <c r="BZ69" s="159"/>
      <c r="CA69" s="159"/>
      <c r="CB69" s="159"/>
      <c r="CC69" s="159"/>
      <c r="CD69" s="159"/>
      <c r="CE69" s="159"/>
      <c r="CF69" s="159"/>
      <c r="CG69" s="159"/>
      <c r="CH69" s="159"/>
      <c r="CI69" s="159"/>
      <c r="CJ69" s="159"/>
      <c r="CK69" s="159"/>
      <c r="CL69" s="159"/>
      <c r="CM69" s="159"/>
      <c r="CN69" s="159"/>
      <c r="CO69" s="159"/>
      <c r="CP69" s="159"/>
      <c r="CQ69" s="159"/>
      <c r="CR69" s="159"/>
      <c r="CS69" s="159"/>
      <c r="CT69" s="159"/>
      <c r="CU69" s="159"/>
      <c r="CV69" s="159"/>
      <c r="CW69" s="159"/>
      <c r="CX69" s="159"/>
      <c r="CY69" s="159"/>
      <c r="CZ69" s="159"/>
      <c r="DA69" s="159"/>
      <c r="DB69" s="159"/>
      <c r="DC69" s="159"/>
      <c r="DD69" s="159"/>
      <c r="DE69" s="159"/>
      <c r="DF69" s="159"/>
      <c r="DG69" s="159"/>
      <c r="DH69" s="159"/>
      <c r="DI69" s="159"/>
      <c r="DJ69" s="159"/>
    </row>
    <row r="70" spans="1:114" s="10" customFormat="1" ht="18.75" thickBot="1" x14ac:dyDescent="0.3">
      <c r="A70" s="186"/>
      <c r="B70" s="97">
        <v>56</v>
      </c>
      <c r="C70" s="87" t="s">
        <v>83</v>
      </c>
      <c r="D70" s="98"/>
      <c r="E70" s="105"/>
      <c r="F70" s="106"/>
      <c r="G70" s="107"/>
      <c r="H70" s="107"/>
      <c r="I70" s="107"/>
      <c r="J70" s="108"/>
      <c r="K70" s="107"/>
      <c r="L70" s="319"/>
      <c r="M70" s="107"/>
      <c r="N70" s="107"/>
      <c r="O70" s="107"/>
      <c r="P70" s="107"/>
      <c r="Q70" s="107"/>
      <c r="R70" s="107"/>
      <c r="S70" s="109">
        <f t="shared" si="0"/>
        <v>0</v>
      </c>
      <c r="T70" s="103">
        <f t="shared" si="2"/>
        <v>0</v>
      </c>
      <c r="U70" s="160"/>
      <c r="V70" s="156"/>
      <c r="W70" s="160"/>
      <c r="X70" s="160"/>
      <c r="Y70" s="160"/>
      <c r="Z70" s="160"/>
      <c r="AA70" s="160"/>
      <c r="AB70" s="160"/>
      <c r="AC70" s="160"/>
      <c r="AD70" s="160"/>
      <c r="AE70" s="160"/>
      <c r="AF70" s="160"/>
      <c r="AG70" s="160"/>
      <c r="AH70" s="160"/>
      <c r="AI70" s="160"/>
      <c r="AJ70" s="163"/>
      <c r="AK70" s="159"/>
      <c r="AL70" s="159"/>
      <c r="AM70" s="159"/>
      <c r="AN70" s="159"/>
      <c r="AO70" s="159"/>
      <c r="AP70" s="159"/>
      <c r="AQ70" s="159"/>
      <c r="AR70" s="159"/>
      <c r="AS70" s="159"/>
      <c r="AT70" s="159"/>
      <c r="AU70" s="159"/>
      <c r="AV70" s="159"/>
      <c r="AW70" s="159"/>
      <c r="AX70" s="159"/>
      <c r="AY70" s="159"/>
      <c r="AZ70" s="159"/>
      <c r="BA70" s="159"/>
      <c r="BB70" s="159"/>
      <c r="BC70" s="159"/>
      <c r="BD70" s="159"/>
      <c r="BE70" s="159"/>
      <c r="BF70" s="159"/>
      <c r="BG70" s="159"/>
      <c r="BH70" s="159"/>
      <c r="BI70" s="159"/>
      <c r="BJ70" s="159"/>
      <c r="BK70" s="159"/>
      <c r="BL70" s="159"/>
      <c r="BM70" s="159"/>
      <c r="BN70" s="159"/>
      <c r="BO70" s="159"/>
      <c r="BP70" s="159"/>
      <c r="BQ70" s="159"/>
      <c r="BR70" s="159"/>
      <c r="BS70" s="159"/>
      <c r="BT70" s="159"/>
      <c r="BU70" s="159"/>
      <c r="BV70" s="159"/>
      <c r="BW70" s="159"/>
      <c r="BX70" s="159"/>
      <c r="BY70" s="159"/>
      <c r="BZ70" s="159"/>
      <c r="CA70" s="159"/>
      <c r="CB70" s="159"/>
      <c r="CC70" s="159"/>
      <c r="CD70" s="159"/>
      <c r="CE70" s="159"/>
      <c r="CF70" s="159"/>
      <c r="CG70" s="159"/>
      <c r="CH70" s="159"/>
      <c r="CI70" s="159"/>
      <c r="CJ70" s="159"/>
      <c r="CK70" s="159"/>
      <c r="CL70" s="159"/>
      <c r="CM70" s="159"/>
      <c r="CN70" s="159"/>
      <c r="CO70" s="159"/>
      <c r="CP70" s="159"/>
      <c r="CQ70" s="159"/>
      <c r="CR70" s="159"/>
      <c r="CS70" s="159"/>
      <c r="CT70" s="159"/>
      <c r="CU70" s="159"/>
      <c r="CV70" s="159"/>
      <c r="CW70" s="159"/>
      <c r="CX70" s="159"/>
      <c r="CY70" s="159"/>
      <c r="CZ70" s="159"/>
      <c r="DA70" s="159"/>
      <c r="DB70" s="159"/>
      <c r="DC70" s="159"/>
      <c r="DD70" s="159"/>
      <c r="DE70" s="159"/>
      <c r="DF70" s="159"/>
      <c r="DG70" s="159"/>
      <c r="DH70" s="159"/>
      <c r="DI70" s="159"/>
      <c r="DJ70" s="159"/>
    </row>
    <row r="71" spans="1:114" s="10" customFormat="1" ht="18.75" thickBot="1" x14ac:dyDescent="0.3">
      <c r="A71" s="186"/>
      <c r="B71" s="97">
        <v>57</v>
      </c>
      <c r="C71" s="87" t="s">
        <v>84</v>
      </c>
      <c r="D71" s="98"/>
      <c r="E71" s="105"/>
      <c r="F71" s="106"/>
      <c r="G71" s="107"/>
      <c r="H71" s="107"/>
      <c r="I71" s="107"/>
      <c r="J71" s="108"/>
      <c r="K71" s="107"/>
      <c r="L71" s="319"/>
      <c r="M71" s="107"/>
      <c r="N71" s="116"/>
      <c r="O71" s="107"/>
      <c r="P71" s="107"/>
      <c r="Q71" s="107"/>
      <c r="R71" s="107"/>
      <c r="S71" s="109">
        <f t="shared" si="0"/>
        <v>0</v>
      </c>
      <c r="T71" s="103">
        <f t="shared" si="2"/>
        <v>0</v>
      </c>
      <c r="U71" s="160"/>
      <c r="V71" s="156"/>
      <c r="W71" s="160"/>
      <c r="X71" s="160"/>
      <c r="Y71" s="160"/>
      <c r="Z71" s="160"/>
      <c r="AA71" s="160"/>
      <c r="AB71" s="160"/>
      <c r="AC71" s="160"/>
      <c r="AD71" s="160"/>
      <c r="AE71" s="160"/>
      <c r="AF71" s="160"/>
      <c r="AG71" s="160"/>
      <c r="AH71" s="160"/>
      <c r="AI71" s="160"/>
      <c r="AJ71" s="163"/>
      <c r="AK71" s="159"/>
      <c r="AL71" s="159"/>
      <c r="AM71" s="159"/>
      <c r="AN71" s="159"/>
      <c r="AO71" s="159"/>
      <c r="AP71" s="159"/>
      <c r="AQ71" s="159"/>
      <c r="AR71" s="159"/>
      <c r="AS71" s="159"/>
      <c r="AT71" s="159"/>
      <c r="AU71" s="159"/>
      <c r="AV71" s="159"/>
      <c r="AW71" s="159"/>
      <c r="AX71" s="159"/>
      <c r="AY71" s="159"/>
      <c r="AZ71" s="159"/>
      <c r="BA71" s="159"/>
      <c r="BB71" s="159"/>
      <c r="BC71" s="159"/>
      <c r="BD71" s="159"/>
      <c r="BE71" s="159"/>
      <c r="BF71" s="159"/>
      <c r="BG71" s="159"/>
      <c r="BH71" s="159"/>
      <c r="BI71" s="159"/>
      <c r="BJ71" s="159"/>
      <c r="BK71" s="159"/>
      <c r="BL71" s="159"/>
      <c r="BM71" s="159"/>
      <c r="BN71" s="159"/>
      <c r="BO71" s="159"/>
      <c r="BP71" s="159"/>
      <c r="BQ71" s="159"/>
      <c r="BR71" s="159"/>
      <c r="BS71" s="159"/>
      <c r="BT71" s="159"/>
      <c r="BU71" s="159"/>
      <c r="BV71" s="159"/>
      <c r="BW71" s="159"/>
      <c r="BX71" s="159"/>
      <c r="BY71" s="159"/>
      <c r="BZ71" s="159"/>
      <c r="CA71" s="159"/>
      <c r="CB71" s="159"/>
      <c r="CC71" s="159"/>
      <c r="CD71" s="159"/>
      <c r="CE71" s="159"/>
      <c r="CF71" s="159"/>
      <c r="CG71" s="159"/>
      <c r="CH71" s="159"/>
      <c r="CI71" s="159"/>
      <c r="CJ71" s="159"/>
      <c r="CK71" s="159"/>
      <c r="CL71" s="159"/>
      <c r="CM71" s="159"/>
      <c r="CN71" s="159"/>
      <c r="CO71" s="159"/>
      <c r="CP71" s="159"/>
      <c r="CQ71" s="159"/>
      <c r="CR71" s="159"/>
      <c r="CS71" s="159"/>
      <c r="CT71" s="159"/>
      <c r="CU71" s="159"/>
      <c r="CV71" s="159"/>
      <c r="CW71" s="159"/>
      <c r="CX71" s="159"/>
      <c r="CY71" s="159"/>
      <c r="CZ71" s="159"/>
      <c r="DA71" s="159"/>
      <c r="DB71" s="159"/>
      <c r="DC71" s="159"/>
      <c r="DD71" s="159"/>
      <c r="DE71" s="159"/>
      <c r="DF71" s="159"/>
      <c r="DG71" s="159"/>
      <c r="DH71" s="159"/>
      <c r="DI71" s="159"/>
      <c r="DJ71" s="159"/>
    </row>
    <row r="72" spans="1:114" s="10" customFormat="1" ht="18.75" thickBot="1" x14ac:dyDescent="0.3">
      <c r="A72" s="186"/>
      <c r="B72" s="97">
        <v>58</v>
      </c>
      <c r="C72" s="87" t="s">
        <v>85</v>
      </c>
      <c r="D72" s="98"/>
      <c r="E72" s="105"/>
      <c r="F72" s="106"/>
      <c r="G72" s="107"/>
      <c r="H72" s="107"/>
      <c r="I72" s="107"/>
      <c r="J72" s="108"/>
      <c r="K72" s="107"/>
      <c r="L72" s="319"/>
      <c r="M72" s="107"/>
      <c r="N72" s="107"/>
      <c r="O72" s="107"/>
      <c r="P72" s="107"/>
      <c r="Q72" s="107"/>
      <c r="R72" s="107"/>
      <c r="S72" s="109">
        <f t="shared" si="0"/>
        <v>0</v>
      </c>
      <c r="T72" s="103">
        <f t="shared" si="2"/>
        <v>0</v>
      </c>
      <c r="U72" s="160"/>
      <c r="V72" s="156"/>
      <c r="W72" s="160"/>
      <c r="X72" s="160"/>
      <c r="Y72" s="160"/>
      <c r="Z72" s="160"/>
      <c r="AA72" s="160"/>
      <c r="AB72" s="160"/>
      <c r="AC72" s="160"/>
      <c r="AD72" s="160"/>
      <c r="AE72" s="160"/>
      <c r="AF72" s="160"/>
      <c r="AG72" s="160"/>
      <c r="AH72" s="160"/>
      <c r="AI72" s="160"/>
      <c r="AJ72" s="163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  <c r="BC72" s="159"/>
      <c r="BD72" s="159"/>
      <c r="BE72" s="159"/>
      <c r="BF72" s="159"/>
      <c r="BG72" s="159"/>
      <c r="BH72" s="159"/>
      <c r="BI72" s="159"/>
      <c r="BJ72" s="159"/>
      <c r="BK72" s="159"/>
      <c r="BL72" s="159"/>
      <c r="BM72" s="159"/>
      <c r="BN72" s="159"/>
      <c r="BO72" s="159"/>
      <c r="BP72" s="159"/>
      <c r="BQ72" s="159"/>
      <c r="BR72" s="159"/>
      <c r="BS72" s="159"/>
      <c r="BT72" s="159"/>
      <c r="BU72" s="159"/>
      <c r="BV72" s="159"/>
      <c r="BW72" s="159"/>
      <c r="BX72" s="159"/>
      <c r="BY72" s="159"/>
      <c r="BZ72" s="159"/>
      <c r="CA72" s="159"/>
      <c r="CB72" s="159"/>
      <c r="CC72" s="159"/>
      <c r="CD72" s="159"/>
      <c r="CE72" s="159"/>
      <c r="CF72" s="159"/>
      <c r="CG72" s="159"/>
      <c r="CH72" s="159"/>
      <c r="CI72" s="159"/>
      <c r="CJ72" s="159"/>
      <c r="CK72" s="159"/>
      <c r="CL72" s="159"/>
      <c r="CM72" s="159"/>
      <c r="CN72" s="159"/>
      <c r="CO72" s="159"/>
      <c r="CP72" s="159"/>
      <c r="CQ72" s="159"/>
      <c r="CR72" s="159"/>
      <c r="CS72" s="159"/>
      <c r="CT72" s="159"/>
      <c r="CU72" s="159"/>
      <c r="CV72" s="159"/>
      <c r="CW72" s="159"/>
      <c r="CX72" s="159"/>
      <c r="CY72" s="159"/>
      <c r="CZ72" s="159"/>
      <c r="DA72" s="159"/>
      <c r="DB72" s="159"/>
      <c r="DC72" s="159"/>
      <c r="DD72" s="159"/>
      <c r="DE72" s="159"/>
      <c r="DF72" s="159"/>
      <c r="DG72" s="159"/>
      <c r="DH72" s="159"/>
      <c r="DI72" s="159"/>
      <c r="DJ72" s="159"/>
    </row>
    <row r="73" spans="1:114" s="10" customFormat="1" ht="18.75" thickBot="1" x14ac:dyDescent="0.3">
      <c r="A73" s="186"/>
      <c r="B73" s="97">
        <v>59</v>
      </c>
      <c r="C73" s="87" t="s">
        <v>86</v>
      </c>
      <c r="D73" s="98">
        <v>2488</v>
      </c>
      <c r="E73" s="105">
        <v>29672159</v>
      </c>
      <c r="F73" s="106"/>
      <c r="G73" s="107"/>
      <c r="H73" s="107"/>
      <c r="I73" s="107"/>
      <c r="J73" s="108"/>
      <c r="K73" s="107"/>
      <c r="L73" s="319"/>
      <c r="M73" s="107"/>
      <c r="N73" s="107"/>
      <c r="O73" s="107"/>
      <c r="P73" s="107"/>
      <c r="Q73" s="107"/>
      <c r="R73" s="107"/>
      <c r="S73" s="109">
        <f t="shared" si="0"/>
        <v>0</v>
      </c>
      <c r="T73" s="103">
        <f t="shared" si="2"/>
        <v>0</v>
      </c>
      <c r="U73" s="160"/>
      <c r="V73" s="156"/>
      <c r="W73" s="160"/>
      <c r="X73" s="160"/>
      <c r="Y73" s="160"/>
      <c r="Z73" s="160"/>
      <c r="AA73" s="160"/>
      <c r="AB73" s="160"/>
      <c r="AC73" s="160"/>
      <c r="AD73" s="160"/>
      <c r="AE73" s="160"/>
      <c r="AF73" s="160"/>
      <c r="AG73" s="160"/>
      <c r="AH73" s="160"/>
      <c r="AI73" s="160"/>
      <c r="AJ73" s="163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  <c r="BC73" s="159"/>
      <c r="BD73" s="159"/>
      <c r="BE73" s="159"/>
      <c r="BF73" s="159"/>
      <c r="BG73" s="159"/>
      <c r="BH73" s="159"/>
      <c r="BI73" s="159"/>
      <c r="BJ73" s="159"/>
      <c r="BK73" s="159"/>
      <c r="BL73" s="159"/>
      <c r="BM73" s="159"/>
      <c r="BN73" s="159"/>
      <c r="BO73" s="159"/>
      <c r="BP73" s="159"/>
      <c r="BQ73" s="159"/>
      <c r="BR73" s="159"/>
      <c r="BS73" s="159"/>
      <c r="BT73" s="159"/>
      <c r="BU73" s="159"/>
      <c r="BV73" s="159"/>
      <c r="BW73" s="159"/>
      <c r="BX73" s="159"/>
      <c r="BY73" s="159"/>
      <c r="BZ73" s="159"/>
      <c r="CA73" s="159"/>
      <c r="CB73" s="159"/>
      <c r="CC73" s="159"/>
      <c r="CD73" s="159"/>
      <c r="CE73" s="159"/>
      <c r="CF73" s="159"/>
      <c r="CG73" s="159"/>
      <c r="CH73" s="159"/>
      <c r="CI73" s="159"/>
      <c r="CJ73" s="159"/>
      <c r="CK73" s="159"/>
      <c r="CL73" s="159"/>
      <c r="CM73" s="159"/>
      <c r="CN73" s="159"/>
      <c r="CO73" s="159"/>
      <c r="CP73" s="159"/>
      <c r="CQ73" s="159"/>
      <c r="CR73" s="159"/>
      <c r="CS73" s="159"/>
      <c r="CT73" s="159"/>
      <c r="CU73" s="159"/>
      <c r="CV73" s="159"/>
      <c r="CW73" s="159"/>
      <c r="CX73" s="159"/>
      <c r="CY73" s="159"/>
      <c r="CZ73" s="159"/>
      <c r="DA73" s="159"/>
      <c r="DB73" s="159"/>
      <c r="DC73" s="159"/>
      <c r="DD73" s="159"/>
      <c r="DE73" s="159"/>
      <c r="DF73" s="159"/>
      <c r="DG73" s="159"/>
      <c r="DH73" s="159"/>
      <c r="DI73" s="159"/>
      <c r="DJ73" s="159"/>
    </row>
    <row r="74" spans="1:114" s="10" customFormat="1" ht="18.75" thickBot="1" x14ac:dyDescent="0.3">
      <c r="A74" s="186"/>
      <c r="B74" s="97">
        <v>60</v>
      </c>
      <c r="C74" s="87" t="s">
        <v>87</v>
      </c>
      <c r="D74" s="98"/>
      <c r="E74" s="105"/>
      <c r="F74" s="106"/>
      <c r="G74" s="107"/>
      <c r="H74" s="107"/>
      <c r="I74" s="107"/>
      <c r="J74" s="108"/>
      <c r="K74" s="107"/>
      <c r="L74" s="319"/>
      <c r="M74" s="107"/>
      <c r="N74" s="107"/>
      <c r="O74" s="107"/>
      <c r="P74" s="107"/>
      <c r="Q74" s="107"/>
      <c r="R74" s="107"/>
      <c r="S74" s="109">
        <f t="shared" si="0"/>
        <v>0</v>
      </c>
      <c r="T74" s="103">
        <f t="shared" si="2"/>
        <v>0</v>
      </c>
      <c r="U74" s="160"/>
      <c r="V74" s="156"/>
      <c r="W74" s="160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3"/>
      <c r="AK74" s="159"/>
      <c r="AL74" s="159"/>
      <c r="AM74" s="159"/>
      <c r="AN74" s="159"/>
      <c r="AO74" s="159"/>
      <c r="AP74" s="159"/>
      <c r="AQ74" s="159"/>
      <c r="AR74" s="159"/>
      <c r="AS74" s="159"/>
      <c r="AT74" s="159"/>
      <c r="AU74" s="159"/>
      <c r="AV74" s="159"/>
      <c r="AW74" s="159"/>
      <c r="AX74" s="159"/>
      <c r="AY74" s="159"/>
      <c r="AZ74" s="159"/>
      <c r="BA74" s="159"/>
      <c r="BB74" s="159"/>
      <c r="BC74" s="159"/>
      <c r="BD74" s="159"/>
      <c r="BE74" s="159"/>
      <c r="BF74" s="159"/>
      <c r="BG74" s="159"/>
      <c r="BH74" s="159"/>
      <c r="BI74" s="159"/>
      <c r="BJ74" s="159"/>
      <c r="BK74" s="159"/>
      <c r="BL74" s="159"/>
      <c r="BM74" s="159"/>
      <c r="BN74" s="159"/>
      <c r="BO74" s="159"/>
      <c r="BP74" s="159"/>
      <c r="BQ74" s="159"/>
      <c r="BR74" s="159"/>
      <c r="BS74" s="159"/>
      <c r="BT74" s="159"/>
      <c r="BU74" s="159"/>
      <c r="BV74" s="159"/>
      <c r="BW74" s="159"/>
      <c r="BX74" s="159"/>
      <c r="BY74" s="159"/>
      <c r="BZ74" s="159"/>
      <c r="CA74" s="159"/>
      <c r="CB74" s="159"/>
      <c r="CC74" s="159"/>
      <c r="CD74" s="159"/>
      <c r="CE74" s="159"/>
      <c r="CF74" s="159"/>
      <c r="CG74" s="159"/>
      <c r="CH74" s="159"/>
      <c r="CI74" s="159"/>
      <c r="CJ74" s="159"/>
      <c r="CK74" s="159"/>
      <c r="CL74" s="159"/>
      <c r="CM74" s="159"/>
      <c r="CN74" s="159"/>
      <c r="CO74" s="159"/>
      <c r="CP74" s="159"/>
      <c r="CQ74" s="159"/>
      <c r="CR74" s="159"/>
      <c r="CS74" s="159"/>
      <c r="CT74" s="159"/>
      <c r="CU74" s="159"/>
      <c r="CV74" s="159"/>
      <c r="CW74" s="159"/>
      <c r="CX74" s="159"/>
      <c r="CY74" s="159"/>
      <c r="CZ74" s="159"/>
      <c r="DA74" s="159"/>
      <c r="DB74" s="159"/>
      <c r="DC74" s="159"/>
      <c r="DD74" s="159"/>
      <c r="DE74" s="159"/>
      <c r="DF74" s="159"/>
      <c r="DG74" s="159"/>
      <c r="DH74" s="159"/>
      <c r="DI74" s="159"/>
      <c r="DJ74" s="159"/>
    </row>
    <row r="75" spans="1:114" s="10" customFormat="1" ht="18.75" thickBot="1" x14ac:dyDescent="0.3">
      <c r="A75" s="186"/>
      <c r="B75" s="97">
        <v>61</v>
      </c>
      <c r="C75" s="87" t="s">
        <v>88</v>
      </c>
      <c r="D75" s="98"/>
      <c r="E75" s="105"/>
      <c r="F75" s="106"/>
      <c r="G75" s="107"/>
      <c r="H75" s="107"/>
      <c r="I75" s="107"/>
      <c r="J75" s="108"/>
      <c r="K75" s="107"/>
      <c r="L75" s="319"/>
      <c r="M75" s="107"/>
      <c r="N75" s="107"/>
      <c r="O75" s="107"/>
      <c r="P75" s="107"/>
      <c r="Q75" s="107"/>
      <c r="R75" s="107"/>
      <c r="S75" s="109">
        <f t="shared" si="0"/>
        <v>0</v>
      </c>
      <c r="T75" s="103">
        <f t="shared" si="2"/>
        <v>0</v>
      </c>
      <c r="U75" s="160"/>
      <c r="V75" s="156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3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159"/>
      <c r="CA75" s="159"/>
      <c r="CB75" s="159"/>
      <c r="CC75" s="159"/>
      <c r="CD75" s="159"/>
      <c r="CE75" s="159"/>
      <c r="CF75" s="159"/>
      <c r="CG75" s="159"/>
      <c r="CH75" s="159"/>
      <c r="CI75" s="159"/>
      <c r="CJ75" s="159"/>
      <c r="CK75" s="159"/>
      <c r="CL75" s="159"/>
      <c r="CM75" s="159"/>
      <c r="CN75" s="159"/>
      <c r="CO75" s="159"/>
      <c r="CP75" s="159"/>
      <c r="CQ75" s="159"/>
      <c r="CR75" s="159"/>
      <c r="CS75" s="159"/>
      <c r="CT75" s="159"/>
      <c r="CU75" s="159"/>
      <c r="CV75" s="159"/>
      <c r="CW75" s="159"/>
      <c r="CX75" s="159"/>
      <c r="CY75" s="159"/>
      <c r="CZ75" s="159"/>
      <c r="DA75" s="159"/>
      <c r="DB75" s="159"/>
      <c r="DC75" s="159"/>
      <c r="DD75" s="159"/>
      <c r="DE75" s="159"/>
      <c r="DF75" s="159"/>
      <c r="DG75" s="159"/>
      <c r="DH75" s="159"/>
      <c r="DI75" s="159"/>
      <c r="DJ75" s="159"/>
    </row>
    <row r="76" spans="1:114" s="10" customFormat="1" ht="18.75" thickBot="1" x14ac:dyDescent="0.3">
      <c r="A76" s="186"/>
      <c r="B76" s="97">
        <v>62</v>
      </c>
      <c r="C76" s="87" t="s">
        <v>89</v>
      </c>
      <c r="D76" s="98">
        <v>2487</v>
      </c>
      <c r="E76" s="105">
        <v>4511678</v>
      </c>
      <c r="F76" s="106"/>
      <c r="G76" s="107"/>
      <c r="H76" s="107"/>
      <c r="I76" s="107"/>
      <c r="J76" s="108"/>
      <c r="K76" s="107"/>
      <c r="L76" s="319"/>
      <c r="M76" s="107"/>
      <c r="N76" s="107"/>
      <c r="O76" s="107"/>
      <c r="P76" s="107"/>
      <c r="Q76" s="107"/>
      <c r="R76" s="107"/>
      <c r="S76" s="109">
        <f t="shared" si="0"/>
        <v>0</v>
      </c>
      <c r="T76" s="103">
        <f t="shared" si="2"/>
        <v>0</v>
      </c>
      <c r="U76" s="160"/>
      <c r="V76" s="156"/>
      <c r="W76" s="160"/>
      <c r="X76" s="160"/>
      <c r="Y76" s="160"/>
      <c r="Z76" s="160"/>
      <c r="AA76" s="160"/>
      <c r="AB76" s="160"/>
      <c r="AC76" s="160"/>
      <c r="AD76" s="160"/>
      <c r="AE76" s="160"/>
      <c r="AF76" s="160"/>
      <c r="AG76" s="160"/>
      <c r="AH76" s="160"/>
      <c r="AI76" s="160"/>
      <c r="AJ76" s="163"/>
      <c r="AK76" s="159"/>
      <c r="AL76" s="159"/>
      <c r="AM76" s="159"/>
      <c r="AN76" s="159"/>
      <c r="AO76" s="159"/>
      <c r="AP76" s="159"/>
      <c r="AQ76" s="159"/>
      <c r="AR76" s="159"/>
      <c r="AS76" s="159"/>
      <c r="AT76" s="159"/>
      <c r="AU76" s="159"/>
      <c r="AV76" s="159"/>
      <c r="AW76" s="159"/>
      <c r="AX76" s="159"/>
      <c r="AY76" s="159"/>
      <c r="AZ76" s="159"/>
      <c r="BA76" s="159"/>
      <c r="BB76" s="159"/>
      <c r="BC76" s="159"/>
      <c r="BD76" s="159"/>
      <c r="BE76" s="159"/>
      <c r="BF76" s="159"/>
      <c r="BG76" s="159"/>
      <c r="BH76" s="159"/>
      <c r="BI76" s="159"/>
      <c r="BJ76" s="159"/>
      <c r="BK76" s="159"/>
      <c r="BL76" s="159"/>
      <c r="BM76" s="159"/>
      <c r="BN76" s="159"/>
      <c r="BO76" s="159"/>
      <c r="BP76" s="159"/>
      <c r="BQ76" s="159"/>
      <c r="BR76" s="159"/>
      <c r="BS76" s="159"/>
      <c r="BT76" s="159"/>
      <c r="BU76" s="159"/>
      <c r="BV76" s="159"/>
      <c r="BW76" s="159"/>
      <c r="BX76" s="159"/>
      <c r="BY76" s="159"/>
      <c r="BZ76" s="159"/>
      <c r="CA76" s="159"/>
      <c r="CB76" s="159"/>
      <c r="CC76" s="159"/>
      <c r="CD76" s="159"/>
      <c r="CE76" s="159"/>
      <c r="CF76" s="159"/>
      <c r="CG76" s="159"/>
      <c r="CH76" s="159"/>
      <c r="CI76" s="159"/>
      <c r="CJ76" s="159"/>
      <c r="CK76" s="159"/>
      <c r="CL76" s="159"/>
      <c r="CM76" s="159"/>
      <c r="CN76" s="159"/>
      <c r="CO76" s="159"/>
      <c r="CP76" s="159"/>
      <c r="CQ76" s="159"/>
      <c r="CR76" s="159"/>
      <c r="CS76" s="159"/>
      <c r="CT76" s="159"/>
      <c r="CU76" s="159"/>
      <c r="CV76" s="159"/>
      <c r="CW76" s="159"/>
      <c r="CX76" s="159"/>
      <c r="CY76" s="159"/>
      <c r="CZ76" s="159"/>
      <c r="DA76" s="159"/>
      <c r="DB76" s="159"/>
      <c r="DC76" s="159"/>
      <c r="DD76" s="159"/>
      <c r="DE76" s="159"/>
      <c r="DF76" s="159"/>
      <c r="DG76" s="159"/>
      <c r="DH76" s="159"/>
      <c r="DI76" s="159"/>
      <c r="DJ76" s="159"/>
    </row>
    <row r="77" spans="1:114" s="10" customFormat="1" ht="18.75" thickBot="1" x14ac:dyDescent="0.3">
      <c r="A77" s="186"/>
      <c r="B77" s="97">
        <v>63</v>
      </c>
      <c r="C77" s="87" t="s">
        <v>90</v>
      </c>
      <c r="D77" s="98">
        <v>1715</v>
      </c>
      <c r="E77" s="105">
        <v>11569491</v>
      </c>
      <c r="F77" s="106">
        <v>8098643</v>
      </c>
      <c r="G77" s="107"/>
      <c r="H77" s="107"/>
      <c r="I77" s="107"/>
      <c r="J77" s="108">
        <v>8098643</v>
      </c>
      <c r="K77" s="107"/>
      <c r="L77" s="319"/>
      <c r="M77" s="107"/>
      <c r="N77" s="107"/>
      <c r="O77" s="107"/>
      <c r="P77" s="107"/>
      <c r="Q77" s="107"/>
      <c r="R77" s="107"/>
      <c r="S77" s="109">
        <f t="shared" si="0"/>
        <v>8098643</v>
      </c>
      <c r="T77" s="103">
        <f t="shared" si="2"/>
        <v>0</v>
      </c>
      <c r="U77" s="160"/>
      <c r="V77" s="156"/>
      <c r="W77" s="160"/>
      <c r="X77" s="160"/>
      <c r="Y77" s="160"/>
      <c r="Z77" s="160"/>
      <c r="AA77" s="160"/>
      <c r="AB77" s="160"/>
      <c r="AC77" s="160"/>
      <c r="AD77" s="160"/>
      <c r="AE77" s="160"/>
      <c r="AF77" s="160"/>
      <c r="AG77" s="160"/>
      <c r="AH77" s="160"/>
      <c r="AI77" s="160"/>
      <c r="AJ77" s="163"/>
      <c r="AK77" s="159"/>
      <c r="AL77" s="159"/>
      <c r="AM77" s="159"/>
      <c r="AN77" s="159"/>
      <c r="AO77" s="159"/>
      <c r="AP77" s="159"/>
      <c r="AQ77" s="159"/>
      <c r="AR77" s="159"/>
      <c r="AS77" s="159"/>
      <c r="AT77" s="159"/>
      <c r="AU77" s="159"/>
      <c r="AV77" s="159"/>
      <c r="AW77" s="159"/>
      <c r="AX77" s="159"/>
      <c r="AY77" s="159"/>
      <c r="AZ77" s="159"/>
      <c r="BA77" s="159"/>
      <c r="BB77" s="159"/>
      <c r="BC77" s="159"/>
      <c r="BD77" s="159"/>
      <c r="BE77" s="159"/>
      <c r="BF77" s="159"/>
      <c r="BG77" s="159"/>
      <c r="BH77" s="159"/>
      <c r="BI77" s="159"/>
      <c r="BJ77" s="159"/>
      <c r="BK77" s="159"/>
      <c r="BL77" s="159"/>
      <c r="BM77" s="159"/>
      <c r="BN77" s="159"/>
      <c r="BO77" s="159"/>
      <c r="BP77" s="159"/>
      <c r="BQ77" s="159"/>
      <c r="BR77" s="159"/>
      <c r="BS77" s="159"/>
      <c r="BT77" s="159"/>
      <c r="BU77" s="159"/>
      <c r="BV77" s="159"/>
      <c r="BW77" s="159"/>
      <c r="BX77" s="159"/>
      <c r="BY77" s="159"/>
      <c r="BZ77" s="159"/>
      <c r="CA77" s="159"/>
      <c r="CB77" s="159"/>
      <c r="CC77" s="159"/>
      <c r="CD77" s="159"/>
      <c r="CE77" s="159"/>
      <c r="CF77" s="159"/>
      <c r="CG77" s="159"/>
      <c r="CH77" s="159"/>
      <c r="CI77" s="159"/>
      <c r="CJ77" s="159"/>
      <c r="CK77" s="159"/>
      <c r="CL77" s="159"/>
      <c r="CM77" s="159"/>
      <c r="CN77" s="159"/>
      <c r="CO77" s="159"/>
      <c r="CP77" s="159"/>
      <c r="CQ77" s="159"/>
      <c r="CR77" s="159"/>
      <c r="CS77" s="159"/>
      <c r="CT77" s="159"/>
      <c r="CU77" s="159"/>
      <c r="CV77" s="159"/>
      <c r="CW77" s="159"/>
      <c r="CX77" s="159"/>
      <c r="CY77" s="159"/>
      <c r="CZ77" s="159"/>
      <c r="DA77" s="159"/>
      <c r="DB77" s="159"/>
      <c r="DC77" s="159"/>
      <c r="DD77" s="159"/>
      <c r="DE77" s="159"/>
      <c r="DF77" s="159"/>
      <c r="DG77" s="159"/>
      <c r="DH77" s="159"/>
      <c r="DI77" s="159"/>
      <c r="DJ77" s="159"/>
    </row>
    <row r="78" spans="1:114" s="10" customFormat="1" ht="18.75" thickBot="1" x14ac:dyDescent="0.3">
      <c r="A78" s="186"/>
      <c r="B78" s="97">
        <v>64</v>
      </c>
      <c r="C78" s="87" t="s">
        <v>223</v>
      </c>
      <c r="D78" s="98">
        <v>3579</v>
      </c>
      <c r="E78" s="105">
        <v>2209480</v>
      </c>
      <c r="F78" s="106">
        <f>+L78</f>
        <v>1546636</v>
      </c>
      <c r="G78" s="107"/>
      <c r="H78" s="107"/>
      <c r="I78" s="107"/>
      <c r="J78" s="108"/>
      <c r="K78" s="107"/>
      <c r="L78" s="319">
        <v>1546636</v>
      </c>
      <c r="M78" s="107"/>
      <c r="N78" s="107"/>
      <c r="O78" s="107"/>
      <c r="P78" s="107"/>
      <c r="Q78" s="107"/>
      <c r="R78" s="107"/>
      <c r="S78" s="109">
        <f t="shared" si="0"/>
        <v>1546636</v>
      </c>
      <c r="T78" s="103">
        <f t="shared" si="2"/>
        <v>0</v>
      </c>
      <c r="U78" s="160"/>
      <c r="V78" s="156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60"/>
      <c r="AI78" s="160"/>
      <c r="AJ78" s="163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59"/>
      <c r="BK78" s="159"/>
      <c r="BL78" s="159"/>
      <c r="BM78" s="159"/>
      <c r="BN78" s="159"/>
      <c r="BO78" s="159"/>
      <c r="BP78" s="159"/>
      <c r="BQ78" s="159"/>
      <c r="BR78" s="159"/>
      <c r="BS78" s="159"/>
      <c r="BT78" s="159"/>
      <c r="BU78" s="159"/>
      <c r="BV78" s="159"/>
      <c r="BW78" s="159"/>
      <c r="BX78" s="159"/>
      <c r="BY78" s="159"/>
      <c r="BZ78" s="159"/>
      <c r="CA78" s="159"/>
      <c r="CB78" s="159"/>
      <c r="CC78" s="159"/>
      <c r="CD78" s="159"/>
      <c r="CE78" s="159"/>
      <c r="CF78" s="159"/>
      <c r="CG78" s="159"/>
      <c r="CH78" s="159"/>
      <c r="CI78" s="159"/>
      <c r="CJ78" s="159"/>
      <c r="CK78" s="159"/>
      <c r="CL78" s="159"/>
      <c r="CM78" s="159"/>
      <c r="CN78" s="159"/>
      <c r="CO78" s="159"/>
      <c r="CP78" s="159"/>
      <c r="CQ78" s="159"/>
      <c r="CR78" s="159"/>
      <c r="CS78" s="159"/>
      <c r="CT78" s="159"/>
      <c r="CU78" s="159"/>
      <c r="CV78" s="159"/>
      <c r="CW78" s="159"/>
      <c r="CX78" s="159"/>
      <c r="CY78" s="159"/>
      <c r="CZ78" s="159"/>
      <c r="DA78" s="159"/>
      <c r="DB78" s="159"/>
      <c r="DC78" s="159"/>
      <c r="DD78" s="159"/>
      <c r="DE78" s="159"/>
      <c r="DF78" s="159"/>
      <c r="DG78" s="159"/>
      <c r="DH78" s="159"/>
      <c r="DI78" s="159"/>
      <c r="DJ78" s="159"/>
    </row>
    <row r="79" spans="1:114" s="10" customFormat="1" ht="18.75" thickBot="1" x14ac:dyDescent="0.3">
      <c r="A79" s="186"/>
      <c r="B79" s="97">
        <v>65</v>
      </c>
      <c r="C79" s="87" t="s">
        <v>91</v>
      </c>
      <c r="D79" s="98"/>
      <c r="E79" s="105"/>
      <c r="F79" s="106"/>
      <c r="G79" s="107"/>
      <c r="H79" s="107"/>
      <c r="I79" s="107"/>
      <c r="J79" s="108"/>
      <c r="K79" s="107"/>
      <c r="L79" s="319"/>
      <c r="M79" s="107"/>
      <c r="N79" s="107"/>
      <c r="O79" s="107"/>
      <c r="P79" s="107"/>
      <c r="Q79" s="107"/>
      <c r="R79" s="107"/>
      <c r="S79" s="109">
        <f t="shared" si="0"/>
        <v>0</v>
      </c>
      <c r="T79" s="103">
        <f t="shared" si="2"/>
        <v>0</v>
      </c>
      <c r="U79" s="160"/>
      <c r="V79" s="156"/>
      <c r="W79" s="160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  <c r="AH79" s="160"/>
      <c r="AI79" s="160"/>
      <c r="AJ79" s="163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159"/>
      <c r="BN79" s="159"/>
      <c r="BO79" s="159"/>
      <c r="BP79" s="159"/>
      <c r="BQ79" s="159"/>
      <c r="BR79" s="159"/>
      <c r="BS79" s="159"/>
      <c r="BT79" s="159"/>
      <c r="BU79" s="159"/>
      <c r="BV79" s="159"/>
      <c r="BW79" s="159"/>
      <c r="BX79" s="159"/>
      <c r="BY79" s="159"/>
      <c r="BZ79" s="159"/>
      <c r="CA79" s="159"/>
      <c r="CB79" s="159"/>
      <c r="CC79" s="159"/>
      <c r="CD79" s="159"/>
      <c r="CE79" s="159"/>
      <c r="CF79" s="159"/>
      <c r="CG79" s="159"/>
      <c r="CH79" s="159"/>
      <c r="CI79" s="159"/>
      <c r="CJ79" s="159"/>
      <c r="CK79" s="159"/>
      <c r="CL79" s="159"/>
      <c r="CM79" s="159"/>
      <c r="CN79" s="159"/>
      <c r="CO79" s="159"/>
      <c r="CP79" s="159"/>
      <c r="CQ79" s="159"/>
      <c r="CR79" s="159"/>
      <c r="CS79" s="159"/>
      <c r="CT79" s="159"/>
      <c r="CU79" s="159"/>
      <c r="CV79" s="159"/>
      <c r="CW79" s="159"/>
      <c r="CX79" s="159"/>
      <c r="CY79" s="159"/>
      <c r="CZ79" s="159"/>
      <c r="DA79" s="159"/>
      <c r="DB79" s="159"/>
      <c r="DC79" s="159"/>
      <c r="DD79" s="159"/>
      <c r="DE79" s="159"/>
      <c r="DF79" s="159"/>
      <c r="DG79" s="159"/>
      <c r="DH79" s="159"/>
      <c r="DI79" s="159"/>
      <c r="DJ79" s="159"/>
    </row>
    <row r="80" spans="1:114" s="10" customFormat="1" ht="18.75" thickBot="1" x14ac:dyDescent="0.3">
      <c r="A80" s="186"/>
      <c r="B80" s="97">
        <v>66</v>
      </c>
      <c r="C80" s="87" t="s">
        <v>92</v>
      </c>
      <c r="D80" s="98">
        <v>2054</v>
      </c>
      <c r="E80" s="105">
        <v>31217156</v>
      </c>
      <c r="F80" s="106">
        <f>+J80</f>
        <v>21852009</v>
      </c>
      <c r="G80" s="107"/>
      <c r="H80" s="107"/>
      <c r="I80" s="107"/>
      <c r="J80" s="108">
        <v>21852009</v>
      </c>
      <c r="K80" s="107"/>
      <c r="L80" s="319"/>
      <c r="M80" s="107"/>
      <c r="N80" s="107"/>
      <c r="O80" s="107"/>
      <c r="P80" s="107"/>
      <c r="Q80" s="107"/>
      <c r="R80" s="107"/>
      <c r="S80" s="109">
        <f t="shared" si="0"/>
        <v>21852009</v>
      </c>
      <c r="T80" s="103">
        <f t="shared" si="2"/>
        <v>0</v>
      </c>
      <c r="U80" s="160"/>
      <c r="V80" s="156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60"/>
      <c r="AI80" s="160"/>
      <c r="AJ80" s="163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159"/>
      <c r="BN80" s="159"/>
      <c r="BO80" s="159"/>
      <c r="BP80" s="159"/>
      <c r="BQ80" s="159"/>
      <c r="BR80" s="159"/>
      <c r="BS80" s="159"/>
      <c r="BT80" s="159"/>
      <c r="BU80" s="159"/>
      <c r="BV80" s="159"/>
      <c r="BW80" s="159"/>
      <c r="BX80" s="159"/>
      <c r="BY80" s="159"/>
      <c r="BZ80" s="159"/>
      <c r="CA80" s="159"/>
      <c r="CB80" s="159"/>
      <c r="CC80" s="159"/>
      <c r="CD80" s="159"/>
      <c r="CE80" s="159"/>
      <c r="CF80" s="159"/>
      <c r="CG80" s="159"/>
      <c r="CH80" s="159"/>
      <c r="CI80" s="159"/>
      <c r="CJ80" s="159"/>
      <c r="CK80" s="159"/>
      <c r="CL80" s="159"/>
      <c r="CM80" s="159"/>
      <c r="CN80" s="159"/>
      <c r="CO80" s="159"/>
      <c r="CP80" s="159"/>
      <c r="CQ80" s="159"/>
      <c r="CR80" s="159"/>
      <c r="CS80" s="159"/>
      <c r="CT80" s="159"/>
      <c r="CU80" s="159"/>
      <c r="CV80" s="159"/>
      <c r="CW80" s="159"/>
      <c r="CX80" s="159"/>
      <c r="CY80" s="159"/>
      <c r="CZ80" s="159"/>
      <c r="DA80" s="159"/>
      <c r="DB80" s="159"/>
      <c r="DC80" s="159"/>
      <c r="DD80" s="159"/>
      <c r="DE80" s="159"/>
      <c r="DF80" s="159"/>
      <c r="DG80" s="159"/>
      <c r="DH80" s="159"/>
      <c r="DI80" s="159"/>
      <c r="DJ80" s="159"/>
    </row>
    <row r="81" spans="1:114" s="10" customFormat="1" ht="18.75" thickBot="1" x14ac:dyDescent="0.3">
      <c r="A81" s="186"/>
      <c r="B81" s="97">
        <v>67</v>
      </c>
      <c r="C81" s="87" t="s">
        <v>93</v>
      </c>
      <c r="D81" s="98">
        <v>2058</v>
      </c>
      <c r="E81" s="105">
        <v>23375000</v>
      </c>
      <c r="F81" s="106">
        <f>+J81</f>
        <v>16362500</v>
      </c>
      <c r="G81" s="107"/>
      <c r="H81" s="107"/>
      <c r="I81" s="107"/>
      <c r="J81" s="108">
        <v>16362500</v>
      </c>
      <c r="K81" s="107"/>
      <c r="L81" s="319"/>
      <c r="M81" s="107"/>
      <c r="N81" s="107"/>
      <c r="O81" s="107"/>
      <c r="P81" s="107"/>
      <c r="Q81" s="107"/>
      <c r="R81" s="107"/>
      <c r="S81" s="109">
        <f t="shared" ref="S81:S115" si="4">SUM(G81:R81)</f>
        <v>16362500</v>
      </c>
      <c r="T81" s="103">
        <f t="shared" si="2"/>
        <v>0</v>
      </c>
      <c r="U81" s="160"/>
      <c r="V81" s="156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3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59"/>
      <c r="BN81" s="159"/>
      <c r="BO81" s="159"/>
      <c r="BP81" s="159"/>
      <c r="BQ81" s="159"/>
      <c r="BR81" s="159"/>
      <c r="BS81" s="159"/>
      <c r="BT81" s="159"/>
      <c r="BU81" s="159"/>
      <c r="BV81" s="159"/>
      <c r="BW81" s="159"/>
      <c r="BX81" s="159"/>
      <c r="BY81" s="159"/>
      <c r="BZ81" s="159"/>
      <c r="CA81" s="159"/>
      <c r="CB81" s="159"/>
      <c r="CC81" s="159"/>
      <c r="CD81" s="159"/>
      <c r="CE81" s="159"/>
      <c r="CF81" s="159"/>
      <c r="CG81" s="159"/>
      <c r="CH81" s="159"/>
      <c r="CI81" s="159"/>
      <c r="CJ81" s="159"/>
      <c r="CK81" s="159"/>
      <c r="CL81" s="159"/>
      <c r="CM81" s="159"/>
      <c r="CN81" s="159"/>
      <c r="CO81" s="159"/>
      <c r="CP81" s="159"/>
      <c r="CQ81" s="159"/>
      <c r="CR81" s="159"/>
      <c r="CS81" s="159"/>
      <c r="CT81" s="159"/>
      <c r="CU81" s="159"/>
      <c r="CV81" s="159"/>
      <c r="CW81" s="159"/>
      <c r="CX81" s="159"/>
      <c r="CY81" s="159"/>
      <c r="CZ81" s="159"/>
      <c r="DA81" s="159"/>
      <c r="DB81" s="159"/>
      <c r="DC81" s="159"/>
      <c r="DD81" s="159"/>
      <c r="DE81" s="159"/>
      <c r="DF81" s="159"/>
      <c r="DG81" s="159"/>
      <c r="DH81" s="159"/>
      <c r="DI81" s="159"/>
      <c r="DJ81" s="159"/>
    </row>
    <row r="82" spans="1:114" s="10" customFormat="1" ht="18.75" thickBot="1" x14ac:dyDescent="0.3">
      <c r="A82" s="186"/>
      <c r="B82" s="97">
        <v>68</v>
      </c>
      <c r="C82" s="87" t="s">
        <v>94</v>
      </c>
      <c r="D82" s="98"/>
      <c r="E82" s="105"/>
      <c r="F82" s="106"/>
      <c r="G82" s="107"/>
      <c r="H82" s="107"/>
      <c r="I82" s="107"/>
      <c r="J82" s="108"/>
      <c r="K82" s="107"/>
      <c r="L82" s="319"/>
      <c r="M82" s="107"/>
      <c r="N82" s="107"/>
      <c r="O82" s="107"/>
      <c r="P82" s="107"/>
      <c r="Q82" s="107"/>
      <c r="R82" s="107"/>
      <c r="S82" s="109">
        <f t="shared" si="4"/>
        <v>0</v>
      </c>
      <c r="T82" s="103">
        <f t="shared" ref="T82:T115" si="5">+F82-S82</f>
        <v>0</v>
      </c>
      <c r="U82" s="160"/>
      <c r="V82" s="156"/>
      <c r="W82" s="160"/>
      <c r="X82" s="160"/>
      <c r="Y82" s="160"/>
      <c r="Z82" s="160"/>
      <c r="AA82" s="160"/>
      <c r="AB82" s="160"/>
      <c r="AC82" s="160"/>
      <c r="AD82" s="160"/>
      <c r="AE82" s="160"/>
      <c r="AF82" s="160"/>
      <c r="AG82" s="160"/>
      <c r="AH82" s="160"/>
      <c r="AI82" s="160"/>
      <c r="AJ82" s="163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59"/>
      <c r="BN82" s="159"/>
      <c r="BO82" s="159"/>
      <c r="BP82" s="159"/>
      <c r="BQ82" s="159"/>
      <c r="BR82" s="159"/>
      <c r="BS82" s="159"/>
      <c r="BT82" s="159"/>
      <c r="BU82" s="159"/>
      <c r="BV82" s="159"/>
      <c r="BW82" s="159"/>
      <c r="BX82" s="159"/>
      <c r="BY82" s="159"/>
      <c r="BZ82" s="159"/>
      <c r="CA82" s="159"/>
      <c r="CB82" s="159"/>
      <c r="CC82" s="159"/>
      <c r="CD82" s="159"/>
      <c r="CE82" s="159"/>
      <c r="CF82" s="159"/>
      <c r="CG82" s="159"/>
      <c r="CH82" s="159"/>
      <c r="CI82" s="159"/>
      <c r="CJ82" s="159"/>
      <c r="CK82" s="159"/>
      <c r="CL82" s="159"/>
      <c r="CM82" s="159"/>
      <c r="CN82" s="159"/>
      <c r="CO82" s="159"/>
      <c r="CP82" s="159"/>
      <c r="CQ82" s="159"/>
      <c r="CR82" s="159"/>
      <c r="CS82" s="159"/>
      <c r="CT82" s="159"/>
      <c r="CU82" s="159"/>
      <c r="CV82" s="159"/>
      <c r="CW82" s="159"/>
      <c r="CX82" s="159"/>
      <c r="CY82" s="159"/>
      <c r="CZ82" s="159"/>
      <c r="DA82" s="159"/>
      <c r="DB82" s="159"/>
      <c r="DC82" s="159"/>
      <c r="DD82" s="159"/>
      <c r="DE82" s="159"/>
      <c r="DF82" s="159"/>
      <c r="DG82" s="159"/>
      <c r="DH82" s="159"/>
      <c r="DI82" s="159"/>
      <c r="DJ82" s="159"/>
    </row>
    <row r="83" spans="1:114" s="10" customFormat="1" ht="18.75" thickBot="1" x14ac:dyDescent="0.3">
      <c r="A83" s="186"/>
      <c r="B83" s="97">
        <v>69</v>
      </c>
      <c r="C83" s="87" t="s">
        <v>95</v>
      </c>
      <c r="D83" s="98"/>
      <c r="E83" s="105"/>
      <c r="F83" s="106"/>
      <c r="G83" s="107"/>
      <c r="H83" s="107"/>
      <c r="I83" s="107"/>
      <c r="J83" s="108"/>
      <c r="K83" s="107"/>
      <c r="L83" s="319"/>
      <c r="M83" s="107"/>
      <c r="N83" s="107"/>
      <c r="O83" s="107"/>
      <c r="P83" s="107"/>
      <c r="Q83" s="107"/>
      <c r="R83" s="107"/>
      <c r="S83" s="109">
        <f t="shared" si="4"/>
        <v>0</v>
      </c>
      <c r="T83" s="103">
        <f t="shared" si="5"/>
        <v>0</v>
      </c>
      <c r="U83" s="160"/>
      <c r="V83" s="156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3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159"/>
      <c r="BN83" s="159"/>
      <c r="BO83" s="159"/>
      <c r="BP83" s="159"/>
      <c r="BQ83" s="159"/>
      <c r="BR83" s="159"/>
      <c r="BS83" s="159"/>
      <c r="BT83" s="159"/>
      <c r="BU83" s="159"/>
      <c r="BV83" s="159"/>
      <c r="BW83" s="159"/>
      <c r="BX83" s="159"/>
      <c r="BY83" s="159"/>
      <c r="BZ83" s="159"/>
      <c r="CA83" s="159"/>
      <c r="CB83" s="159"/>
      <c r="CC83" s="159"/>
      <c r="CD83" s="159"/>
      <c r="CE83" s="159"/>
      <c r="CF83" s="159"/>
      <c r="CG83" s="159"/>
      <c r="CH83" s="159"/>
      <c r="CI83" s="159"/>
      <c r="CJ83" s="159"/>
      <c r="CK83" s="159"/>
      <c r="CL83" s="159"/>
      <c r="CM83" s="159"/>
      <c r="CN83" s="159"/>
      <c r="CO83" s="159"/>
      <c r="CP83" s="159"/>
      <c r="CQ83" s="159"/>
      <c r="CR83" s="159"/>
      <c r="CS83" s="159"/>
      <c r="CT83" s="159"/>
      <c r="CU83" s="159"/>
      <c r="CV83" s="159"/>
      <c r="CW83" s="159"/>
      <c r="CX83" s="159"/>
      <c r="CY83" s="159"/>
      <c r="CZ83" s="159"/>
      <c r="DA83" s="159"/>
      <c r="DB83" s="159"/>
      <c r="DC83" s="159"/>
      <c r="DD83" s="159"/>
      <c r="DE83" s="159"/>
      <c r="DF83" s="159"/>
      <c r="DG83" s="159"/>
      <c r="DH83" s="159"/>
      <c r="DI83" s="159"/>
      <c r="DJ83" s="159"/>
    </row>
    <row r="84" spans="1:114" s="10" customFormat="1" ht="18.75" thickBot="1" x14ac:dyDescent="0.3">
      <c r="A84" s="186"/>
      <c r="B84" s="97">
        <v>70</v>
      </c>
      <c r="C84" s="87" t="s">
        <v>209</v>
      </c>
      <c r="D84" s="98"/>
      <c r="E84" s="105"/>
      <c r="F84" s="106"/>
      <c r="G84" s="107"/>
      <c r="H84" s="107"/>
      <c r="I84" s="107"/>
      <c r="J84" s="108"/>
      <c r="K84" s="107"/>
      <c r="L84" s="319"/>
      <c r="M84" s="107"/>
      <c r="N84" s="107"/>
      <c r="O84" s="107"/>
      <c r="P84" s="107"/>
      <c r="Q84" s="107"/>
      <c r="R84" s="107"/>
      <c r="S84" s="109"/>
      <c r="T84" s="103"/>
      <c r="U84" s="160"/>
      <c r="V84" s="156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3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  <c r="BH84" s="159"/>
      <c r="BI84" s="159"/>
      <c r="BJ84" s="159"/>
      <c r="BK84" s="159"/>
      <c r="BL84" s="159"/>
      <c r="BM84" s="159"/>
      <c r="BN84" s="159"/>
      <c r="BO84" s="159"/>
      <c r="BP84" s="159"/>
      <c r="BQ84" s="159"/>
      <c r="BR84" s="159"/>
      <c r="BS84" s="159"/>
      <c r="BT84" s="159"/>
      <c r="BU84" s="159"/>
      <c r="BV84" s="159"/>
      <c r="BW84" s="159"/>
      <c r="BX84" s="159"/>
      <c r="BY84" s="159"/>
      <c r="BZ84" s="159"/>
      <c r="CA84" s="159"/>
      <c r="CB84" s="159"/>
      <c r="CC84" s="159"/>
      <c r="CD84" s="159"/>
      <c r="CE84" s="159"/>
      <c r="CF84" s="159"/>
      <c r="CG84" s="159"/>
      <c r="CH84" s="159"/>
      <c r="CI84" s="159"/>
      <c r="CJ84" s="159"/>
      <c r="CK84" s="159"/>
      <c r="CL84" s="159"/>
      <c r="CM84" s="159"/>
      <c r="CN84" s="159"/>
      <c r="CO84" s="159"/>
      <c r="CP84" s="159"/>
      <c r="CQ84" s="159"/>
      <c r="CR84" s="159"/>
      <c r="CS84" s="159"/>
      <c r="CT84" s="159"/>
      <c r="CU84" s="159"/>
      <c r="CV84" s="159"/>
      <c r="CW84" s="159"/>
      <c r="CX84" s="159"/>
      <c r="CY84" s="159"/>
      <c r="CZ84" s="159"/>
      <c r="DA84" s="159"/>
      <c r="DB84" s="159"/>
      <c r="DC84" s="159"/>
      <c r="DD84" s="159"/>
      <c r="DE84" s="159"/>
      <c r="DF84" s="159"/>
      <c r="DG84" s="159"/>
      <c r="DH84" s="159"/>
      <c r="DI84" s="159"/>
      <c r="DJ84" s="159"/>
    </row>
    <row r="85" spans="1:114" s="10" customFormat="1" ht="18.75" thickBot="1" x14ac:dyDescent="0.3">
      <c r="A85" s="186"/>
      <c r="B85" s="97">
        <v>71</v>
      </c>
      <c r="C85" s="87" t="s">
        <v>96</v>
      </c>
      <c r="D85" s="98">
        <v>2053</v>
      </c>
      <c r="E85" s="105">
        <v>138707</v>
      </c>
      <c r="F85" s="106">
        <f>+J85</f>
        <v>138707</v>
      </c>
      <c r="G85" s="107"/>
      <c r="H85" s="107"/>
      <c r="I85" s="107"/>
      <c r="J85" s="108">
        <v>138707</v>
      </c>
      <c r="K85" s="107"/>
      <c r="L85" s="319"/>
      <c r="M85" s="107"/>
      <c r="N85" s="107"/>
      <c r="O85" s="107"/>
      <c r="P85" s="107"/>
      <c r="Q85" s="107"/>
      <c r="R85" s="107"/>
      <c r="S85" s="109">
        <f t="shared" si="4"/>
        <v>138707</v>
      </c>
      <c r="T85" s="103">
        <f t="shared" si="5"/>
        <v>0</v>
      </c>
      <c r="U85" s="160"/>
      <c r="V85" s="156"/>
      <c r="W85" s="160"/>
      <c r="X85" s="160"/>
      <c r="Y85" s="160"/>
      <c r="Z85" s="160"/>
      <c r="AA85" s="160"/>
      <c r="AB85" s="160"/>
      <c r="AC85" s="160"/>
      <c r="AD85" s="160"/>
      <c r="AE85" s="160"/>
      <c r="AF85" s="160"/>
      <c r="AG85" s="160"/>
      <c r="AH85" s="160"/>
      <c r="AI85" s="160"/>
      <c r="AJ85" s="163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59"/>
      <c r="BK85" s="159"/>
      <c r="BL85" s="159"/>
      <c r="BM85" s="159"/>
      <c r="BN85" s="159"/>
      <c r="BO85" s="159"/>
      <c r="BP85" s="159"/>
      <c r="BQ85" s="159"/>
      <c r="BR85" s="159"/>
      <c r="BS85" s="159"/>
      <c r="BT85" s="159"/>
      <c r="BU85" s="159"/>
      <c r="BV85" s="159"/>
      <c r="BW85" s="159"/>
      <c r="BX85" s="159"/>
      <c r="BY85" s="159"/>
      <c r="BZ85" s="159"/>
      <c r="CA85" s="159"/>
      <c r="CB85" s="159"/>
      <c r="CC85" s="159"/>
      <c r="CD85" s="159"/>
      <c r="CE85" s="159"/>
      <c r="CF85" s="159"/>
      <c r="CG85" s="159"/>
      <c r="CH85" s="159"/>
      <c r="CI85" s="159"/>
      <c r="CJ85" s="159"/>
      <c r="CK85" s="159"/>
      <c r="CL85" s="159"/>
      <c r="CM85" s="159"/>
      <c r="CN85" s="159"/>
      <c r="CO85" s="159"/>
      <c r="CP85" s="159"/>
      <c r="CQ85" s="159"/>
      <c r="CR85" s="159"/>
      <c r="CS85" s="159"/>
      <c r="CT85" s="159"/>
      <c r="CU85" s="159"/>
      <c r="CV85" s="159"/>
      <c r="CW85" s="159"/>
      <c r="CX85" s="159"/>
      <c r="CY85" s="159"/>
      <c r="CZ85" s="159"/>
      <c r="DA85" s="159"/>
      <c r="DB85" s="159"/>
      <c r="DC85" s="159"/>
      <c r="DD85" s="159"/>
      <c r="DE85" s="159"/>
      <c r="DF85" s="159"/>
      <c r="DG85" s="159"/>
      <c r="DH85" s="159"/>
      <c r="DI85" s="159"/>
      <c r="DJ85" s="159"/>
    </row>
    <row r="86" spans="1:114" s="10" customFormat="1" ht="18.75" thickBot="1" x14ac:dyDescent="0.3">
      <c r="A86" s="186"/>
      <c r="B86" s="97">
        <v>72</v>
      </c>
      <c r="C86" s="87" t="s">
        <v>97</v>
      </c>
      <c r="D86" s="98"/>
      <c r="E86" s="105"/>
      <c r="F86" s="106"/>
      <c r="G86" s="107"/>
      <c r="H86" s="107"/>
      <c r="I86" s="107"/>
      <c r="J86" s="108"/>
      <c r="K86" s="107"/>
      <c r="L86" s="319"/>
      <c r="M86" s="107"/>
      <c r="N86" s="107"/>
      <c r="O86" s="107"/>
      <c r="P86" s="107"/>
      <c r="Q86" s="107"/>
      <c r="R86" s="107"/>
      <c r="S86" s="109">
        <f t="shared" si="4"/>
        <v>0</v>
      </c>
      <c r="T86" s="103">
        <f t="shared" si="5"/>
        <v>0</v>
      </c>
      <c r="U86" s="160"/>
      <c r="V86" s="156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3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59"/>
      <c r="BH86" s="159"/>
      <c r="BI86" s="159"/>
      <c r="BJ86" s="159"/>
      <c r="BK86" s="159"/>
      <c r="BL86" s="159"/>
      <c r="BM86" s="159"/>
      <c r="BN86" s="159"/>
      <c r="BO86" s="159"/>
      <c r="BP86" s="159"/>
      <c r="BQ86" s="159"/>
      <c r="BR86" s="159"/>
      <c r="BS86" s="159"/>
      <c r="BT86" s="159"/>
      <c r="BU86" s="159"/>
      <c r="BV86" s="159"/>
      <c r="BW86" s="159"/>
      <c r="BX86" s="159"/>
      <c r="BY86" s="159"/>
      <c r="BZ86" s="159"/>
      <c r="CA86" s="159"/>
      <c r="CB86" s="159"/>
      <c r="CC86" s="159"/>
      <c r="CD86" s="159"/>
      <c r="CE86" s="159"/>
      <c r="CF86" s="159"/>
      <c r="CG86" s="159"/>
      <c r="CH86" s="159"/>
      <c r="CI86" s="159"/>
      <c r="CJ86" s="159"/>
      <c r="CK86" s="159"/>
      <c r="CL86" s="159"/>
      <c r="CM86" s="159"/>
      <c r="CN86" s="159"/>
      <c r="CO86" s="159"/>
      <c r="CP86" s="159"/>
      <c r="CQ86" s="159"/>
      <c r="CR86" s="159"/>
      <c r="CS86" s="159"/>
      <c r="CT86" s="159"/>
      <c r="CU86" s="159"/>
      <c r="CV86" s="159"/>
      <c r="CW86" s="159"/>
      <c r="CX86" s="159"/>
      <c r="CY86" s="159"/>
      <c r="CZ86" s="159"/>
      <c r="DA86" s="159"/>
      <c r="DB86" s="159"/>
      <c r="DC86" s="159"/>
      <c r="DD86" s="159"/>
      <c r="DE86" s="159"/>
      <c r="DF86" s="159"/>
      <c r="DG86" s="159"/>
      <c r="DH86" s="159"/>
      <c r="DI86" s="159"/>
      <c r="DJ86" s="159"/>
    </row>
    <row r="87" spans="1:114" s="10" customFormat="1" ht="18.75" thickBot="1" x14ac:dyDescent="0.3">
      <c r="A87" s="186"/>
      <c r="B87" s="97">
        <v>73</v>
      </c>
      <c r="C87" s="87" t="s">
        <v>98</v>
      </c>
      <c r="D87" s="98"/>
      <c r="E87" s="105"/>
      <c r="F87" s="106"/>
      <c r="G87" s="107"/>
      <c r="H87" s="107"/>
      <c r="I87" s="107"/>
      <c r="J87" s="108"/>
      <c r="K87" s="107"/>
      <c r="L87" s="319"/>
      <c r="M87" s="107"/>
      <c r="N87" s="107"/>
      <c r="O87" s="107"/>
      <c r="P87" s="107"/>
      <c r="Q87" s="107"/>
      <c r="R87" s="107"/>
      <c r="S87" s="109">
        <f t="shared" si="4"/>
        <v>0</v>
      </c>
      <c r="T87" s="103">
        <f t="shared" si="5"/>
        <v>0</v>
      </c>
      <c r="U87" s="160"/>
      <c r="V87" s="156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3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159"/>
      <c r="BN87" s="159"/>
      <c r="BO87" s="159"/>
      <c r="BP87" s="159"/>
      <c r="BQ87" s="159"/>
      <c r="BR87" s="159"/>
      <c r="BS87" s="159"/>
      <c r="BT87" s="159"/>
      <c r="BU87" s="159"/>
      <c r="BV87" s="159"/>
      <c r="BW87" s="159"/>
      <c r="BX87" s="159"/>
      <c r="BY87" s="159"/>
      <c r="BZ87" s="159"/>
      <c r="CA87" s="159"/>
      <c r="CB87" s="159"/>
      <c r="CC87" s="159"/>
      <c r="CD87" s="159"/>
      <c r="CE87" s="159"/>
      <c r="CF87" s="159"/>
      <c r="CG87" s="159"/>
      <c r="CH87" s="159"/>
      <c r="CI87" s="159"/>
      <c r="CJ87" s="159"/>
      <c r="CK87" s="159"/>
      <c r="CL87" s="159"/>
      <c r="CM87" s="159"/>
      <c r="CN87" s="159"/>
      <c r="CO87" s="159"/>
      <c r="CP87" s="159"/>
      <c r="CQ87" s="159"/>
      <c r="CR87" s="159"/>
      <c r="CS87" s="159"/>
      <c r="CT87" s="159"/>
      <c r="CU87" s="159"/>
      <c r="CV87" s="159"/>
      <c r="CW87" s="159"/>
      <c r="CX87" s="159"/>
      <c r="CY87" s="159"/>
      <c r="CZ87" s="159"/>
      <c r="DA87" s="159"/>
      <c r="DB87" s="159"/>
      <c r="DC87" s="159"/>
      <c r="DD87" s="159"/>
      <c r="DE87" s="159"/>
      <c r="DF87" s="159"/>
      <c r="DG87" s="159"/>
      <c r="DH87" s="159"/>
      <c r="DI87" s="159"/>
      <c r="DJ87" s="159"/>
    </row>
    <row r="88" spans="1:114" s="10" customFormat="1" ht="18.75" thickBot="1" x14ac:dyDescent="0.3">
      <c r="A88" s="186"/>
      <c r="B88" s="97">
        <v>74</v>
      </c>
      <c r="C88" s="87" t="s">
        <v>99</v>
      </c>
      <c r="D88" s="98"/>
      <c r="E88" s="105"/>
      <c r="F88" s="106"/>
      <c r="G88" s="107"/>
      <c r="H88" s="107"/>
      <c r="I88" s="107"/>
      <c r="J88" s="108"/>
      <c r="K88" s="107"/>
      <c r="L88" s="319"/>
      <c r="M88" s="107"/>
      <c r="N88" s="107"/>
      <c r="O88" s="107"/>
      <c r="P88" s="107"/>
      <c r="Q88" s="107"/>
      <c r="R88" s="107"/>
      <c r="S88" s="109">
        <f t="shared" si="4"/>
        <v>0</v>
      </c>
      <c r="T88" s="103">
        <f t="shared" si="5"/>
        <v>0</v>
      </c>
      <c r="U88" s="160"/>
      <c r="V88" s="156"/>
      <c r="W88" s="160"/>
      <c r="X88" s="160"/>
      <c r="Y88" s="160"/>
      <c r="Z88" s="160"/>
      <c r="AA88" s="160"/>
      <c r="AB88" s="160"/>
      <c r="AC88" s="160"/>
      <c r="AD88" s="160"/>
      <c r="AE88" s="160"/>
      <c r="AF88" s="160"/>
      <c r="AG88" s="160"/>
      <c r="AH88" s="160"/>
      <c r="AI88" s="160"/>
      <c r="AJ88" s="163"/>
      <c r="AK88" s="159"/>
      <c r="AL88" s="159"/>
      <c r="AM88" s="159"/>
      <c r="AN88" s="159"/>
      <c r="AO88" s="159"/>
      <c r="AP88" s="159"/>
      <c r="AQ88" s="159"/>
      <c r="AR88" s="159"/>
      <c r="AS88" s="159"/>
      <c r="AT88" s="159"/>
      <c r="AU88" s="159"/>
      <c r="AV88" s="159"/>
      <c r="AW88" s="159"/>
      <c r="AX88" s="159"/>
      <c r="AY88" s="159"/>
      <c r="AZ88" s="159"/>
      <c r="BA88" s="159"/>
      <c r="BB88" s="159"/>
      <c r="BC88" s="159"/>
      <c r="BD88" s="159"/>
      <c r="BE88" s="159"/>
      <c r="BF88" s="159"/>
      <c r="BG88" s="159"/>
      <c r="BH88" s="159"/>
      <c r="BI88" s="159"/>
      <c r="BJ88" s="159"/>
      <c r="BK88" s="159"/>
      <c r="BL88" s="159"/>
      <c r="BM88" s="159"/>
      <c r="BN88" s="159"/>
      <c r="BO88" s="159"/>
      <c r="BP88" s="159"/>
      <c r="BQ88" s="159"/>
      <c r="BR88" s="159"/>
      <c r="BS88" s="159"/>
      <c r="BT88" s="159"/>
      <c r="BU88" s="159"/>
      <c r="BV88" s="159"/>
      <c r="BW88" s="159"/>
      <c r="BX88" s="159"/>
      <c r="BY88" s="159"/>
      <c r="BZ88" s="159"/>
      <c r="CA88" s="159"/>
      <c r="CB88" s="159"/>
      <c r="CC88" s="159"/>
      <c r="CD88" s="159"/>
      <c r="CE88" s="159"/>
      <c r="CF88" s="159"/>
      <c r="CG88" s="159"/>
      <c r="CH88" s="159"/>
      <c r="CI88" s="159"/>
      <c r="CJ88" s="159"/>
      <c r="CK88" s="159"/>
      <c r="CL88" s="159"/>
      <c r="CM88" s="159"/>
      <c r="CN88" s="159"/>
      <c r="CO88" s="159"/>
      <c r="CP88" s="159"/>
      <c r="CQ88" s="159"/>
      <c r="CR88" s="159"/>
      <c r="CS88" s="159"/>
      <c r="CT88" s="159"/>
      <c r="CU88" s="159"/>
      <c r="CV88" s="159"/>
      <c r="CW88" s="159"/>
      <c r="CX88" s="159"/>
      <c r="CY88" s="159"/>
      <c r="CZ88" s="159"/>
      <c r="DA88" s="159"/>
      <c r="DB88" s="159"/>
      <c r="DC88" s="159"/>
      <c r="DD88" s="159"/>
      <c r="DE88" s="159"/>
      <c r="DF88" s="159"/>
      <c r="DG88" s="159"/>
      <c r="DH88" s="159"/>
      <c r="DI88" s="159"/>
      <c r="DJ88" s="159"/>
    </row>
    <row r="89" spans="1:114" s="10" customFormat="1" ht="18.75" thickBot="1" x14ac:dyDescent="0.3">
      <c r="A89" s="186"/>
      <c r="B89" s="97">
        <v>75</v>
      </c>
      <c r="C89" s="87" t="s">
        <v>100</v>
      </c>
      <c r="D89" s="98"/>
      <c r="E89" s="105"/>
      <c r="F89" s="106"/>
      <c r="G89" s="107"/>
      <c r="H89" s="107"/>
      <c r="I89" s="107"/>
      <c r="J89" s="108"/>
      <c r="K89" s="107"/>
      <c r="L89" s="319"/>
      <c r="M89" s="107"/>
      <c r="N89" s="107"/>
      <c r="O89" s="107"/>
      <c r="P89" s="107"/>
      <c r="Q89" s="107"/>
      <c r="R89" s="107"/>
      <c r="S89" s="109">
        <f t="shared" si="4"/>
        <v>0</v>
      </c>
      <c r="T89" s="103">
        <f t="shared" si="5"/>
        <v>0</v>
      </c>
      <c r="U89" s="160"/>
      <c r="V89" s="156"/>
      <c r="W89" s="160"/>
      <c r="X89" s="160"/>
      <c r="Y89" s="160"/>
      <c r="Z89" s="160"/>
      <c r="AA89" s="160"/>
      <c r="AB89" s="160"/>
      <c r="AC89" s="160"/>
      <c r="AD89" s="160"/>
      <c r="AE89" s="160"/>
      <c r="AF89" s="160"/>
      <c r="AG89" s="160"/>
      <c r="AH89" s="160"/>
      <c r="AI89" s="160"/>
      <c r="AJ89" s="163"/>
      <c r="AK89" s="159"/>
      <c r="AL89" s="159"/>
      <c r="AM89" s="159"/>
      <c r="AN89" s="159"/>
      <c r="AO89" s="159"/>
      <c r="AP89" s="159"/>
      <c r="AQ89" s="159"/>
      <c r="AR89" s="159"/>
      <c r="AS89" s="159"/>
      <c r="AT89" s="159"/>
      <c r="AU89" s="159"/>
      <c r="AV89" s="159"/>
      <c r="AW89" s="159"/>
      <c r="AX89" s="159"/>
      <c r="AY89" s="159"/>
      <c r="AZ89" s="159"/>
      <c r="BA89" s="159"/>
      <c r="BB89" s="159"/>
      <c r="BC89" s="159"/>
      <c r="BD89" s="159"/>
      <c r="BE89" s="159"/>
      <c r="BF89" s="159"/>
      <c r="BG89" s="159"/>
      <c r="BH89" s="159"/>
      <c r="BI89" s="159"/>
      <c r="BJ89" s="159"/>
      <c r="BK89" s="159"/>
      <c r="BL89" s="159"/>
      <c r="BM89" s="159"/>
      <c r="BN89" s="159"/>
      <c r="BO89" s="159"/>
      <c r="BP89" s="159"/>
      <c r="BQ89" s="159"/>
      <c r="BR89" s="159"/>
      <c r="BS89" s="159"/>
      <c r="BT89" s="159"/>
      <c r="BU89" s="159"/>
      <c r="BV89" s="159"/>
      <c r="BW89" s="159"/>
      <c r="BX89" s="159"/>
      <c r="BY89" s="159"/>
      <c r="BZ89" s="159"/>
      <c r="CA89" s="159"/>
      <c r="CB89" s="159"/>
      <c r="CC89" s="159"/>
      <c r="CD89" s="159"/>
      <c r="CE89" s="159"/>
      <c r="CF89" s="159"/>
      <c r="CG89" s="159"/>
      <c r="CH89" s="159"/>
      <c r="CI89" s="159"/>
      <c r="CJ89" s="159"/>
      <c r="CK89" s="159"/>
      <c r="CL89" s="159"/>
      <c r="CM89" s="159"/>
      <c r="CN89" s="159"/>
      <c r="CO89" s="159"/>
      <c r="CP89" s="159"/>
      <c r="CQ89" s="159"/>
      <c r="CR89" s="159"/>
      <c r="CS89" s="159"/>
      <c r="CT89" s="159"/>
      <c r="CU89" s="159"/>
      <c r="CV89" s="159"/>
      <c r="CW89" s="159"/>
      <c r="CX89" s="159"/>
      <c r="CY89" s="159"/>
      <c r="CZ89" s="159"/>
      <c r="DA89" s="159"/>
      <c r="DB89" s="159"/>
      <c r="DC89" s="159"/>
      <c r="DD89" s="159"/>
      <c r="DE89" s="159"/>
      <c r="DF89" s="159"/>
      <c r="DG89" s="159"/>
      <c r="DH89" s="159"/>
      <c r="DI89" s="159"/>
      <c r="DJ89" s="159"/>
    </row>
    <row r="90" spans="1:114" s="10" customFormat="1" ht="18.75" thickBot="1" x14ac:dyDescent="0.3">
      <c r="A90" s="186"/>
      <c r="B90" s="97">
        <v>76</v>
      </c>
      <c r="C90" s="87" t="s">
        <v>101</v>
      </c>
      <c r="D90" s="98">
        <v>1575</v>
      </c>
      <c r="E90" s="105">
        <v>16375412</v>
      </c>
      <c r="F90" s="106">
        <v>11462788</v>
      </c>
      <c r="G90" s="107"/>
      <c r="H90" s="107"/>
      <c r="I90" s="107">
        <v>11462788</v>
      </c>
      <c r="J90" s="108"/>
      <c r="K90" s="107"/>
      <c r="L90" s="319"/>
      <c r="M90" s="107"/>
      <c r="N90" s="107"/>
      <c r="O90" s="107"/>
      <c r="P90" s="107"/>
      <c r="Q90" s="107"/>
      <c r="R90" s="107"/>
      <c r="S90" s="109">
        <f t="shared" si="4"/>
        <v>11462788</v>
      </c>
      <c r="T90" s="103">
        <f t="shared" si="5"/>
        <v>0</v>
      </c>
      <c r="U90" s="160"/>
      <c r="V90" s="156"/>
      <c r="W90" s="160"/>
      <c r="X90" s="160"/>
      <c r="Y90" s="160"/>
      <c r="Z90" s="160"/>
      <c r="AA90" s="160"/>
      <c r="AB90" s="160"/>
      <c r="AC90" s="160"/>
      <c r="AD90" s="160"/>
      <c r="AE90" s="160"/>
      <c r="AF90" s="160"/>
      <c r="AG90" s="160"/>
      <c r="AH90" s="160"/>
      <c r="AI90" s="160"/>
      <c r="AJ90" s="163"/>
      <c r="AK90" s="159"/>
      <c r="AL90" s="159"/>
      <c r="AM90" s="159"/>
      <c r="AN90" s="159"/>
      <c r="AO90" s="159"/>
      <c r="AP90" s="159"/>
      <c r="AQ90" s="159"/>
      <c r="AR90" s="159"/>
      <c r="AS90" s="159"/>
      <c r="AT90" s="159"/>
      <c r="AU90" s="159"/>
      <c r="AV90" s="159"/>
      <c r="AW90" s="159"/>
      <c r="AX90" s="159"/>
      <c r="AY90" s="159"/>
      <c r="AZ90" s="159"/>
      <c r="BA90" s="159"/>
      <c r="BB90" s="159"/>
      <c r="BC90" s="159"/>
      <c r="BD90" s="159"/>
      <c r="BE90" s="159"/>
      <c r="BF90" s="159"/>
      <c r="BG90" s="159"/>
      <c r="BH90" s="159"/>
      <c r="BI90" s="159"/>
      <c r="BJ90" s="159"/>
      <c r="BK90" s="159"/>
      <c r="BL90" s="159"/>
      <c r="BM90" s="159"/>
      <c r="BN90" s="159"/>
      <c r="BO90" s="159"/>
      <c r="BP90" s="159"/>
      <c r="BQ90" s="159"/>
      <c r="BR90" s="159"/>
      <c r="BS90" s="159"/>
      <c r="BT90" s="159"/>
      <c r="BU90" s="159"/>
      <c r="BV90" s="159"/>
      <c r="BW90" s="159"/>
      <c r="BX90" s="159"/>
      <c r="BY90" s="159"/>
      <c r="BZ90" s="159"/>
      <c r="CA90" s="159"/>
      <c r="CB90" s="159"/>
      <c r="CC90" s="159"/>
      <c r="CD90" s="159"/>
      <c r="CE90" s="159"/>
      <c r="CF90" s="159"/>
      <c r="CG90" s="159"/>
      <c r="CH90" s="159"/>
      <c r="CI90" s="159"/>
      <c r="CJ90" s="159"/>
      <c r="CK90" s="159"/>
      <c r="CL90" s="159"/>
      <c r="CM90" s="159"/>
      <c r="CN90" s="159"/>
      <c r="CO90" s="159"/>
      <c r="CP90" s="159"/>
      <c r="CQ90" s="159"/>
      <c r="CR90" s="159"/>
      <c r="CS90" s="159"/>
      <c r="CT90" s="159"/>
      <c r="CU90" s="159"/>
      <c r="CV90" s="159"/>
      <c r="CW90" s="159"/>
      <c r="CX90" s="159"/>
      <c r="CY90" s="159"/>
      <c r="CZ90" s="159"/>
      <c r="DA90" s="159"/>
      <c r="DB90" s="159"/>
      <c r="DC90" s="159"/>
      <c r="DD90" s="159"/>
      <c r="DE90" s="159"/>
      <c r="DF90" s="159"/>
      <c r="DG90" s="159"/>
      <c r="DH90" s="159"/>
      <c r="DI90" s="159"/>
      <c r="DJ90" s="159"/>
    </row>
    <row r="91" spans="1:114" s="10" customFormat="1" ht="18.75" thickBot="1" x14ac:dyDescent="0.3">
      <c r="A91" s="186"/>
      <c r="B91" s="97"/>
      <c r="C91" s="87" t="s">
        <v>217</v>
      </c>
      <c r="D91" s="98"/>
      <c r="E91" s="105"/>
      <c r="F91" s="106"/>
      <c r="G91" s="107"/>
      <c r="H91" s="107"/>
      <c r="I91" s="107"/>
      <c r="J91" s="108"/>
      <c r="K91" s="107"/>
      <c r="L91" s="319"/>
      <c r="M91" s="107"/>
      <c r="N91" s="107"/>
      <c r="O91" s="107"/>
      <c r="P91" s="107"/>
      <c r="Q91" s="107"/>
      <c r="R91" s="107"/>
      <c r="S91" s="109"/>
      <c r="T91" s="103"/>
      <c r="U91" s="160"/>
      <c r="V91" s="156"/>
      <c r="W91" s="160"/>
      <c r="X91" s="160"/>
      <c r="Y91" s="160"/>
      <c r="Z91" s="160"/>
      <c r="AA91" s="160"/>
      <c r="AB91" s="160"/>
      <c r="AC91" s="160"/>
      <c r="AD91" s="160"/>
      <c r="AE91" s="160"/>
      <c r="AF91" s="160"/>
      <c r="AG91" s="160"/>
      <c r="AH91" s="160"/>
      <c r="AI91" s="160"/>
      <c r="AJ91" s="163"/>
      <c r="AK91" s="159"/>
      <c r="AL91" s="159"/>
      <c r="AM91" s="159"/>
      <c r="AN91" s="159"/>
      <c r="AO91" s="159"/>
      <c r="AP91" s="159"/>
      <c r="AQ91" s="159"/>
      <c r="AR91" s="159"/>
      <c r="AS91" s="159"/>
      <c r="AT91" s="159"/>
      <c r="AU91" s="159"/>
      <c r="AV91" s="159"/>
      <c r="AW91" s="159"/>
      <c r="AX91" s="159"/>
      <c r="AY91" s="159"/>
      <c r="AZ91" s="159"/>
      <c r="BA91" s="159"/>
      <c r="BB91" s="159"/>
      <c r="BC91" s="159"/>
      <c r="BD91" s="159"/>
      <c r="BE91" s="159"/>
      <c r="BF91" s="159"/>
      <c r="BG91" s="159"/>
      <c r="BH91" s="159"/>
      <c r="BI91" s="159"/>
      <c r="BJ91" s="159"/>
      <c r="BK91" s="159"/>
      <c r="BL91" s="159"/>
      <c r="BM91" s="159"/>
      <c r="BN91" s="159"/>
      <c r="BO91" s="159"/>
      <c r="BP91" s="159"/>
      <c r="BQ91" s="159"/>
      <c r="BR91" s="159"/>
      <c r="BS91" s="159"/>
      <c r="BT91" s="159"/>
      <c r="BU91" s="159"/>
      <c r="BV91" s="159"/>
      <c r="BW91" s="159"/>
      <c r="BX91" s="159"/>
      <c r="BY91" s="159"/>
      <c r="BZ91" s="159"/>
      <c r="CA91" s="159"/>
      <c r="CB91" s="159"/>
      <c r="CC91" s="159"/>
      <c r="CD91" s="159"/>
      <c r="CE91" s="159"/>
      <c r="CF91" s="159"/>
      <c r="CG91" s="159"/>
      <c r="CH91" s="159"/>
      <c r="CI91" s="159"/>
      <c r="CJ91" s="159"/>
      <c r="CK91" s="159"/>
      <c r="CL91" s="159"/>
      <c r="CM91" s="159"/>
      <c r="CN91" s="159"/>
      <c r="CO91" s="159"/>
      <c r="CP91" s="159"/>
      <c r="CQ91" s="159"/>
      <c r="CR91" s="159"/>
      <c r="CS91" s="159"/>
      <c r="CT91" s="159"/>
      <c r="CU91" s="159"/>
      <c r="CV91" s="159"/>
      <c r="CW91" s="159"/>
      <c r="CX91" s="159"/>
      <c r="CY91" s="159"/>
      <c r="CZ91" s="159"/>
      <c r="DA91" s="159"/>
      <c r="DB91" s="159"/>
      <c r="DC91" s="159"/>
      <c r="DD91" s="159"/>
      <c r="DE91" s="159"/>
      <c r="DF91" s="159"/>
      <c r="DG91" s="159"/>
      <c r="DH91" s="159"/>
      <c r="DI91" s="159"/>
      <c r="DJ91" s="159"/>
    </row>
    <row r="92" spans="1:114" s="10" customFormat="1" ht="18.75" thickBot="1" x14ac:dyDescent="0.3">
      <c r="A92" s="186"/>
      <c r="B92" s="97"/>
      <c r="C92" s="87" t="s">
        <v>220</v>
      </c>
      <c r="D92" s="98"/>
      <c r="E92" s="105"/>
      <c r="F92" s="106"/>
      <c r="G92" s="107"/>
      <c r="H92" s="107"/>
      <c r="I92" s="107"/>
      <c r="J92" s="108"/>
      <c r="K92" s="107"/>
      <c r="L92" s="319"/>
      <c r="M92" s="107"/>
      <c r="N92" s="107"/>
      <c r="O92" s="107"/>
      <c r="P92" s="107"/>
      <c r="Q92" s="107"/>
      <c r="R92" s="107"/>
      <c r="S92" s="109"/>
      <c r="T92" s="103"/>
      <c r="U92" s="160"/>
      <c r="V92" s="156"/>
      <c r="W92" s="160"/>
      <c r="X92" s="160"/>
      <c r="Y92" s="160"/>
      <c r="Z92" s="160"/>
      <c r="AA92" s="160"/>
      <c r="AB92" s="160"/>
      <c r="AC92" s="160"/>
      <c r="AD92" s="160"/>
      <c r="AE92" s="160"/>
      <c r="AF92" s="160"/>
      <c r="AG92" s="160"/>
      <c r="AH92" s="160"/>
      <c r="AI92" s="160"/>
      <c r="AJ92" s="163"/>
      <c r="AK92" s="159"/>
      <c r="AL92" s="159"/>
      <c r="AM92" s="159"/>
      <c r="AN92" s="159"/>
      <c r="AO92" s="159"/>
      <c r="AP92" s="159"/>
      <c r="AQ92" s="159"/>
      <c r="AR92" s="159"/>
      <c r="AS92" s="159"/>
      <c r="AT92" s="159"/>
      <c r="AU92" s="159"/>
      <c r="AV92" s="159"/>
      <c r="AW92" s="159"/>
      <c r="AX92" s="159"/>
      <c r="AY92" s="159"/>
      <c r="AZ92" s="159"/>
      <c r="BA92" s="159"/>
      <c r="BB92" s="159"/>
      <c r="BC92" s="159"/>
      <c r="BD92" s="159"/>
      <c r="BE92" s="159"/>
      <c r="BF92" s="159"/>
      <c r="BG92" s="159"/>
      <c r="BH92" s="159"/>
      <c r="BI92" s="159"/>
      <c r="BJ92" s="159"/>
      <c r="BK92" s="159"/>
      <c r="BL92" s="159"/>
      <c r="BM92" s="159"/>
      <c r="BN92" s="159"/>
      <c r="BO92" s="159"/>
      <c r="BP92" s="159"/>
      <c r="BQ92" s="159"/>
      <c r="BR92" s="159"/>
      <c r="BS92" s="159"/>
      <c r="BT92" s="159"/>
      <c r="BU92" s="159"/>
      <c r="BV92" s="159"/>
      <c r="BW92" s="159"/>
      <c r="BX92" s="159"/>
      <c r="BY92" s="159"/>
      <c r="BZ92" s="159"/>
      <c r="CA92" s="159"/>
      <c r="CB92" s="159"/>
      <c r="CC92" s="159"/>
      <c r="CD92" s="159"/>
      <c r="CE92" s="159"/>
      <c r="CF92" s="159"/>
      <c r="CG92" s="159"/>
      <c r="CH92" s="159"/>
      <c r="CI92" s="159"/>
      <c r="CJ92" s="159"/>
      <c r="CK92" s="159"/>
      <c r="CL92" s="159"/>
      <c r="CM92" s="159"/>
      <c r="CN92" s="159"/>
      <c r="CO92" s="159"/>
      <c r="CP92" s="159"/>
      <c r="CQ92" s="159"/>
      <c r="CR92" s="159"/>
      <c r="CS92" s="159"/>
      <c r="CT92" s="159"/>
      <c r="CU92" s="159"/>
      <c r="CV92" s="159"/>
      <c r="CW92" s="159"/>
      <c r="CX92" s="159"/>
      <c r="CY92" s="159"/>
      <c r="CZ92" s="159"/>
      <c r="DA92" s="159"/>
      <c r="DB92" s="159"/>
      <c r="DC92" s="159"/>
      <c r="DD92" s="159"/>
      <c r="DE92" s="159"/>
      <c r="DF92" s="159"/>
      <c r="DG92" s="159"/>
      <c r="DH92" s="159"/>
      <c r="DI92" s="159"/>
      <c r="DJ92" s="159"/>
    </row>
    <row r="93" spans="1:114" s="10" customFormat="1" ht="18.75" thickBot="1" x14ac:dyDescent="0.3">
      <c r="A93" s="186"/>
      <c r="B93" s="97">
        <v>77</v>
      </c>
      <c r="C93" s="87" t="s">
        <v>207</v>
      </c>
      <c r="D93" s="98">
        <v>2486</v>
      </c>
      <c r="E93" s="105">
        <v>4244455</v>
      </c>
      <c r="F93" s="106">
        <f>+J93+1556299</f>
        <v>2971119</v>
      </c>
      <c r="G93" s="107"/>
      <c r="H93" s="107"/>
      <c r="I93" s="107"/>
      <c r="J93" s="108">
        <v>1414820</v>
      </c>
      <c r="K93" s="107"/>
      <c r="L93" s="319">
        <v>707409</v>
      </c>
      <c r="M93" s="107"/>
      <c r="N93" s="107"/>
      <c r="O93" s="107"/>
      <c r="P93" s="107"/>
      <c r="Q93" s="107"/>
      <c r="R93" s="107"/>
      <c r="S93" s="109">
        <f t="shared" si="4"/>
        <v>2122229</v>
      </c>
      <c r="T93" s="103">
        <f t="shared" si="5"/>
        <v>848890</v>
      </c>
      <c r="U93" s="160"/>
      <c r="V93" s="156"/>
      <c r="W93" s="160"/>
      <c r="X93" s="160"/>
      <c r="Y93" s="160"/>
      <c r="Z93" s="160"/>
      <c r="AA93" s="160"/>
      <c r="AB93" s="160"/>
      <c r="AC93" s="160"/>
      <c r="AD93" s="160"/>
      <c r="AE93" s="160"/>
      <c r="AF93" s="160"/>
      <c r="AG93" s="160"/>
      <c r="AH93" s="160"/>
      <c r="AI93" s="160"/>
      <c r="AJ93" s="163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  <c r="BB93" s="159"/>
      <c r="BC93" s="159"/>
      <c r="BD93" s="159"/>
      <c r="BE93" s="159"/>
      <c r="BF93" s="159"/>
      <c r="BG93" s="159"/>
      <c r="BH93" s="159"/>
      <c r="BI93" s="159"/>
      <c r="BJ93" s="159"/>
      <c r="BK93" s="159"/>
      <c r="BL93" s="159"/>
      <c r="BM93" s="159"/>
      <c r="BN93" s="159"/>
      <c r="BO93" s="159"/>
      <c r="BP93" s="159"/>
      <c r="BQ93" s="159"/>
      <c r="BR93" s="159"/>
      <c r="BS93" s="159"/>
      <c r="BT93" s="159"/>
      <c r="BU93" s="159"/>
      <c r="BV93" s="159"/>
      <c r="BW93" s="159"/>
      <c r="BX93" s="159"/>
      <c r="BY93" s="159"/>
      <c r="BZ93" s="159"/>
      <c r="CA93" s="159"/>
      <c r="CB93" s="159"/>
      <c r="CC93" s="159"/>
      <c r="CD93" s="159"/>
      <c r="CE93" s="159"/>
      <c r="CF93" s="159"/>
      <c r="CG93" s="159"/>
      <c r="CH93" s="159"/>
      <c r="CI93" s="159"/>
      <c r="CJ93" s="159"/>
      <c r="CK93" s="159"/>
      <c r="CL93" s="159"/>
      <c r="CM93" s="159"/>
      <c r="CN93" s="159"/>
      <c r="CO93" s="159"/>
      <c r="CP93" s="159"/>
      <c r="CQ93" s="159"/>
      <c r="CR93" s="159"/>
      <c r="CS93" s="159"/>
      <c r="CT93" s="159"/>
      <c r="CU93" s="159"/>
      <c r="CV93" s="159"/>
      <c r="CW93" s="159"/>
      <c r="CX93" s="159"/>
      <c r="CY93" s="159"/>
      <c r="CZ93" s="159"/>
      <c r="DA93" s="159"/>
      <c r="DB93" s="159"/>
      <c r="DC93" s="159"/>
      <c r="DD93" s="159"/>
      <c r="DE93" s="159"/>
      <c r="DF93" s="159"/>
      <c r="DG93" s="159"/>
      <c r="DH93" s="159"/>
      <c r="DI93" s="159"/>
      <c r="DJ93" s="159"/>
    </row>
    <row r="94" spans="1:114" s="10" customFormat="1" ht="18.75" thickBot="1" x14ac:dyDescent="0.3">
      <c r="A94" s="186"/>
      <c r="B94" s="97">
        <v>78</v>
      </c>
      <c r="C94" s="87" t="s">
        <v>103</v>
      </c>
      <c r="D94" s="98"/>
      <c r="E94" s="105"/>
      <c r="F94" s="106"/>
      <c r="G94" s="107"/>
      <c r="H94" s="107"/>
      <c r="I94" s="107"/>
      <c r="J94" s="108"/>
      <c r="K94" s="107"/>
      <c r="L94" s="319"/>
      <c r="M94" s="107"/>
      <c r="N94" s="107"/>
      <c r="O94" s="107"/>
      <c r="P94" s="107"/>
      <c r="Q94" s="107"/>
      <c r="R94" s="107"/>
      <c r="S94" s="109">
        <f t="shared" si="4"/>
        <v>0</v>
      </c>
      <c r="T94" s="103">
        <f t="shared" si="5"/>
        <v>0</v>
      </c>
      <c r="U94" s="160"/>
      <c r="V94" s="156"/>
      <c r="W94" s="160"/>
      <c r="X94" s="160"/>
      <c r="Y94" s="160"/>
      <c r="Z94" s="160"/>
      <c r="AA94" s="160"/>
      <c r="AB94" s="160"/>
      <c r="AC94" s="160"/>
      <c r="AD94" s="160"/>
      <c r="AE94" s="160"/>
      <c r="AF94" s="160"/>
      <c r="AG94" s="160"/>
      <c r="AH94" s="160"/>
      <c r="AI94" s="160"/>
      <c r="AJ94" s="163"/>
      <c r="AK94" s="159"/>
      <c r="AL94" s="159"/>
      <c r="AM94" s="159"/>
      <c r="AN94" s="159"/>
      <c r="AO94" s="159"/>
      <c r="AP94" s="159"/>
      <c r="AQ94" s="159"/>
      <c r="AR94" s="159"/>
      <c r="AS94" s="159"/>
      <c r="AT94" s="159"/>
      <c r="AU94" s="159"/>
      <c r="AV94" s="159"/>
      <c r="AW94" s="159"/>
      <c r="AX94" s="159"/>
      <c r="AY94" s="159"/>
      <c r="AZ94" s="159"/>
      <c r="BA94" s="159"/>
      <c r="BB94" s="159"/>
      <c r="BC94" s="159"/>
      <c r="BD94" s="159"/>
      <c r="BE94" s="159"/>
      <c r="BF94" s="159"/>
      <c r="BG94" s="159"/>
      <c r="BH94" s="159"/>
      <c r="BI94" s="159"/>
      <c r="BJ94" s="159"/>
      <c r="BK94" s="159"/>
      <c r="BL94" s="159"/>
      <c r="BM94" s="159"/>
      <c r="BN94" s="159"/>
      <c r="BO94" s="159"/>
      <c r="BP94" s="159"/>
      <c r="BQ94" s="159"/>
      <c r="BR94" s="159"/>
      <c r="BS94" s="159"/>
      <c r="BT94" s="159"/>
      <c r="BU94" s="159"/>
      <c r="BV94" s="159"/>
      <c r="BW94" s="159"/>
      <c r="BX94" s="159"/>
      <c r="BY94" s="159"/>
      <c r="BZ94" s="159"/>
      <c r="CA94" s="159"/>
      <c r="CB94" s="159"/>
      <c r="CC94" s="159"/>
      <c r="CD94" s="159"/>
      <c r="CE94" s="159"/>
      <c r="CF94" s="159"/>
      <c r="CG94" s="159"/>
      <c r="CH94" s="159"/>
      <c r="CI94" s="159"/>
      <c r="CJ94" s="159"/>
      <c r="CK94" s="159"/>
      <c r="CL94" s="159"/>
      <c r="CM94" s="159"/>
      <c r="CN94" s="159"/>
      <c r="CO94" s="159"/>
      <c r="CP94" s="159"/>
      <c r="CQ94" s="159"/>
      <c r="CR94" s="159"/>
      <c r="CS94" s="159"/>
      <c r="CT94" s="159"/>
      <c r="CU94" s="159"/>
      <c r="CV94" s="159"/>
      <c r="CW94" s="159"/>
      <c r="CX94" s="159"/>
      <c r="CY94" s="159"/>
      <c r="CZ94" s="159"/>
      <c r="DA94" s="159"/>
      <c r="DB94" s="159"/>
      <c r="DC94" s="159"/>
      <c r="DD94" s="159"/>
      <c r="DE94" s="159"/>
      <c r="DF94" s="159"/>
      <c r="DG94" s="159"/>
      <c r="DH94" s="159"/>
      <c r="DI94" s="159"/>
      <c r="DJ94" s="159"/>
    </row>
    <row r="95" spans="1:114" s="10" customFormat="1" ht="18.75" thickBot="1" x14ac:dyDescent="0.3">
      <c r="A95" s="186"/>
      <c r="B95" s="97">
        <v>79</v>
      </c>
      <c r="C95" s="87" t="s">
        <v>104</v>
      </c>
      <c r="D95" s="98"/>
      <c r="E95" s="105"/>
      <c r="F95" s="106"/>
      <c r="G95" s="107"/>
      <c r="H95" s="107"/>
      <c r="I95" s="107"/>
      <c r="J95" s="108"/>
      <c r="K95" s="107"/>
      <c r="L95" s="319"/>
      <c r="M95" s="107"/>
      <c r="N95" s="107"/>
      <c r="O95" s="107"/>
      <c r="P95" s="107"/>
      <c r="Q95" s="107"/>
      <c r="R95" s="107"/>
      <c r="S95" s="109">
        <f t="shared" si="4"/>
        <v>0</v>
      </c>
      <c r="T95" s="103">
        <f t="shared" si="5"/>
        <v>0</v>
      </c>
      <c r="U95" s="160"/>
      <c r="V95" s="156"/>
      <c r="W95" s="160"/>
      <c r="X95" s="160"/>
      <c r="Y95" s="160"/>
      <c r="Z95" s="160"/>
      <c r="AA95" s="160"/>
      <c r="AB95" s="160"/>
      <c r="AC95" s="160"/>
      <c r="AD95" s="160"/>
      <c r="AE95" s="160"/>
      <c r="AF95" s="160"/>
      <c r="AG95" s="160"/>
      <c r="AH95" s="160"/>
      <c r="AI95" s="160"/>
      <c r="AJ95" s="163"/>
      <c r="AK95" s="159"/>
      <c r="AL95" s="159"/>
      <c r="AM95" s="159"/>
      <c r="AN95" s="159"/>
      <c r="AO95" s="159"/>
      <c r="AP95" s="159"/>
      <c r="AQ95" s="159"/>
      <c r="AR95" s="159"/>
      <c r="AS95" s="159"/>
      <c r="AT95" s="159"/>
      <c r="AU95" s="159"/>
      <c r="AV95" s="159"/>
      <c r="AW95" s="159"/>
      <c r="AX95" s="159"/>
      <c r="AY95" s="159"/>
      <c r="AZ95" s="159"/>
      <c r="BA95" s="159"/>
      <c r="BB95" s="159"/>
      <c r="BC95" s="159"/>
      <c r="BD95" s="159"/>
      <c r="BE95" s="159"/>
      <c r="BF95" s="159"/>
      <c r="BG95" s="159"/>
      <c r="BH95" s="159"/>
      <c r="BI95" s="159"/>
      <c r="BJ95" s="159"/>
      <c r="BK95" s="159"/>
      <c r="BL95" s="159"/>
      <c r="BM95" s="159"/>
      <c r="BN95" s="159"/>
      <c r="BO95" s="159"/>
      <c r="BP95" s="159"/>
      <c r="BQ95" s="159"/>
      <c r="BR95" s="159"/>
      <c r="BS95" s="159"/>
      <c r="BT95" s="159"/>
      <c r="BU95" s="159"/>
      <c r="BV95" s="159"/>
      <c r="BW95" s="159"/>
      <c r="BX95" s="159"/>
      <c r="BY95" s="159"/>
      <c r="BZ95" s="159"/>
      <c r="CA95" s="159"/>
      <c r="CB95" s="159"/>
      <c r="CC95" s="159"/>
      <c r="CD95" s="159"/>
      <c r="CE95" s="159"/>
      <c r="CF95" s="159"/>
      <c r="CG95" s="159"/>
      <c r="CH95" s="159"/>
      <c r="CI95" s="159"/>
      <c r="CJ95" s="159"/>
      <c r="CK95" s="159"/>
      <c r="CL95" s="159"/>
      <c r="CM95" s="159"/>
      <c r="CN95" s="159"/>
      <c r="CO95" s="159"/>
      <c r="CP95" s="159"/>
      <c r="CQ95" s="159"/>
      <c r="CR95" s="159"/>
      <c r="CS95" s="159"/>
      <c r="CT95" s="159"/>
      <c r="CU95" s="159"/>
      <c r="CV95" s="159"/>
      <c r="CW95" s="159"/>
      <c r="CX95" s="159"/>
      <c r="CY95" s="159"/>
      <c r="CZ95" s="159"/>
      <c r="DA95" s="159"/>
      <c r="DB95" s="159"/>
      <c r="DC95" s="159"/>
      <c r="DD95" s="159"/>
      <c r="DE95" s="159"/>
      <c r="DF95" s="159"/>
      <c r="DG95" s="159"/>
      <c r="DH95" s="159"/>
      <c r="DI95" s="159"/>
      <c r="DJ95" s="159"/>
    </row>
    <row r="96" spans="1:114" s="10" customFormat="1" ht="36.75" customHeight="1" thickBot="1" x14ac:dyDescent="0.3">
      <c r="A96" s="186"/>
      <c r="B96" s="97">
        <v>80</v>
      </c>
      <c r="C96" s="87" t="s">
        <v>105</v>
      </c>
      <c r="D96" s="98"/>
      <c r="E96" s="105"/>
      <c r="F96" s="106"/>
      <c r="G96" s="107"/>
      <c r="H96" s="107"/>
      <c r="I96" s="107"/>
      <c r="J96" s="108"/>
      <c r="K96" s="107"/>
      <c r="L96" s="319"/>
      <c r="M96" s="107"/>
      <c r="N96" s="107"/>
      <c r="O96" s="107"/>
      <c r="P96" s="107"/>
      <c r="Q96" s="107"/>
      <c r="R96" s="107"/>
      <c r="S96" s="109">
        <f t="shared" si="4"/>
        <v>0</v>
      </c>
      <c r="T96" s="103">
        <f t="shared" si="5"/>
        <v>0</v>
      </c>
      <c r="U96" s="160"/>
      <c r="V96" s="156"/>
      <c r="W96" s="160"/>
      <c r="X96" s="160"/>
      <c r="Y96" s="160"/>
      <c r="Z96" s="160"/>
      <c r="AA96" s="160"/>
      <c r="AB96" s="160"/>
      <c r="AC96" s="160"/>
      <c r="AD96" s="160"/>
      <c r="AE96" s="160"/>
      <c r="AF96" s="160"/>
      <c r="AG96" s="160"/>
      <c r="AH96" s="160"/>
      <c r="AI96" s="160"/>
      <c r="AJ96" s="163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159"/>
      <c r="BE96" s="159"/>
      <c r="BF96" s="159"/>
      <c r="BG96" s="159"/>
      <c r="BH96" s="159"/>
      <c r="BI96" s="159"/>
      <c r="BJ96" s="159"/>
      <c r="BK96" s="159"/>
      <c r="BL96" s="159"/>
      <c r="BM96" s="159"/>
      <c r="BN96" s="159"/>
      <c r="BO96" s="159"/>
      <c r="BP96" s="159"/>
      <c r="BQ96" s="159"/>
      <c r="BR96" s="159"/>
      <c r="BS96" s="159"/>
      <c r="BT96" s="159"/>
      <c r="BU96" s="159"/>
      <c r="BV96" s="159"/>
      <c r="BW96" s="159"/>
      <c r="BX96" s="159"/>
      <c r="BY96" s="159"/>
      <c r="BZ96" s="159"/>
      <c r="CA96" s="159"/>
      <c r="CB96" s="159"/>
      <c r="CC96" s="159"/>
      <c r="CD96" s="159"/>
      <c r="CE96" s="159"/>
      <c r="CF96" s="159"/>
      <c r="CG96" s="159"/>
      <c r="CH96" s="159"/>
      <c r="CI96" s="159"/>
      <c r="CJ96" s="159"/>
      <c r="CK96" s="159"/>
      <c r="CL96" s="159"/>
      <c r="CM96" s="159"/>
      <c r="CN96" s="159"/>
      <c r="CO96" s="159"/>
      <c r="CP96" s="159"/>
      <c r="CQ96" s="159"/>
      <c r="CR96" s="159"/>
      <c r="CS96" s="159"/>
      <c r="CT96" s="159"/>
      <c r="CU96" s="159"/>
      <c r="CV96" s="159"/>
      <c r="CW96" s="159"/>
      <c r="CX96" s="159"/>
      <c r="CY96" s="159"/>
      <c r="CZ96" s="159"/>
      <c r="DA96" s="159"/>
      <c r="DB96" s="159"/>
      <c r="DC96" s="159"/>
      <c r="DD96" s="159"/>
      <c r="DE96" s="159"/>
      <c r="DF96" s="159"/>
      <c r="DG96" s="159"/>
      <c r="DH96" s="159"/>
      <c r="DI96" s="159"/>
      <c r="DJ96" s="159"/>
    </row>
    <row r="97" spans="1:114" s="10" customFormat="1" ht="18.75" thickBot="1" x14ac:dyDescent="0.3">
      <c r="A97" s="186"/>
      <c r="B97" s="97">
        <v>81</v>
      </c>
      <c r="C97" s="87" t="s">
        <v>106</v>
      </c>
      <c r="D97" s="98"/>
      <c r="E97" s="105"/>
      <c r="F97" s="106"/>
      <c r="G97" s="107"/>
      <c r="H97" s="107"/>
      <c r="I97" s="107"/>
      <c r="J97" s="108"/>
      <c r="K97" s="107"/>
      <c r="L97" s="319"/>
      <c r="M97" s="107"/>
      <c r="N97" s="107"/>
      <c r="O97" s="107"/>
      <c r="P97" s="107"/>
      <c r="Q97" s="107"/>
      <c r="R97" s="107"/>
      <c r="S97" s="109">
        <f t="shared" si="4"/>
        <v>0</v>
      </c>
      <c r="T97" s="103">
        <f t="shared" si="5"/>
        <v>0</v>
      </c>
      <c r="U97" s="160"/>
      <c r="V97" s="156"/>
      <c r="W97" s="160"/>
      <c r="X97" s="160"/>
      <c r="Y97" s="160"/>
      <c r="Z97" s="160"/>
      <c r="AA97" s="160"/>
      <c r="AB97" s="160"/>
      <c r="AC97" s="160"/>
      <c r="AD97" s="160"/>
      <c r="AE97" s="160"/>
      <c r="AF97" s="160"/>
      <c r="AG97" s="160"/>
      <c r="AH97" s="160"/>
      <c r="AI97" s="160"/>
      <c r="AJ97" s="163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  <c r="BD97" s="159"/>
      <c r="BE97" s="159"/>
      <c r="BF97" s="159"/>
      <c r="BG97" s="159"/>
      <c r="BH97" s="159"/>
      <c r="BI97" s="159"/>
      <c r="BJ97" s="159"/>
      <c r="BK97" s="159"/>
      <c r="BL97" s="159"/>
      <c r="BM97" s="159"/>
      <c r="BN97" s="159"/>
      <c r="BO97" s="159"/>
      <c r="BP97" s="159"/>
      <c r="BQ97" s="159"/>
      <c r="BR97" s="159"/>
      <c r="BS97" s="159"/>
      <c r="BT97" s="159"/>
      <c r="BU97" s="159"/>
      <c r="BV97" s="159"/>
      <c r="BW97" s="159"/>
      <c r="BX97" s="159"/>
      <c r="BY97" s="159"/>
      <c r="BZ97" s="159"/>
      <c r="CA97" s="159"/>
      <c r="CB97" s="159"/>
      <c r="CC97" s="159"/>
      <c r="CD97" s="159"/>
      <c r="CE97" s="159"/>
      <c r="CF97" s="159"/>
      <c r="CG97" s="159"/>
      <c r="CH97" s="159"/>
      <c r="CI97" s="159"/>
      <c r="CJ97" s="159"/>
      <c r="CK97" s="159"/>
      <c r="CL97" s="159"/>
      <c r="CM97" s="159"/>
      <c r="CN97" s="159"/>
      <c r="CO97" s="159"/>
      <c r="CP97" s="159"/>
      <c r="CQ97" s="159"/>
      <c r="CR97" s="159"/>
      <c r="CS97" s="159"/>
      <c r="CT97" s="159"/>
      <c r="CU97" s="159"/>
      <c r="CV97" s="159"/>
      <c r="CW97" s="159"/>
      <c r="CX97" s="159"/>
      <c r="CY97" s="159"/>
      <c r="CZ97" s="159"/>
      <c r="DA97" s="159"/>
      <c r="DB97" s="159"/>
      <c r="DC97" s="159"/>
      <c r="DD97" s="159"/>
      <c r="DE97" s="159"/>
      <c r="DF97" s="159"/>
      <c r="DG97" s="159"/>
      <c r="DH97" s="159"/>
      <c r="DI97" s="159"/>
      <c r="DJ97" s="159"/>
    </row>
    <row r="98" spans="1:114" s="10" customFormat="1" ht="18.75" thickBot="1" x14ac:dyDescent="0.3">
      <c r="A98" s="186"/>
      <c r="B98" s="97">
        <v>82</v>
      </c>
      <c r="C98" s="87" t="s">
        <v>107</v>
      </c>
      <c r="D98" s="98"/>
      <c r="E98" s="117"/>
      <c r="F98" s="106"/>
      <c r="G98" s="107"/>
      <c r="H98" s="107"/>
      <c r="I98" s="107"/>
      <c r="J98" s="108"/>
      <c r="K98" s="107"/>
      <c r="L98" s="319"/>
      <c r="M98" s="107"/>
      <c r="N98" s="107"/>
      <c r="O98" s="107"/>
      <c r="P98" s="107"/>
      <c r="Q98" s="107"/>
      <c r="R98" s="107"/>
      <c r="S98" s="109">
        <f t="shared" si="4"/>
        <v>0</v>
      </c>
      <c r="T98" s="103">
        <f t="shared" si="5"/>
        <v>0</v>
      </c>
      <c r="U98" s="160"/>
      <c r="V98" s="156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  <c r="AH98" s="160"/>
      <c r="AI98" s="160"/>
      <c r="AJ98" s="163"/>
      <c r="AK98" s="159"/>
      <c r="AL98" s="159"/>
      <c r="AM98" s="159"/>
      <c r="AN98" s="159"/>
      <c r="AO98" s="159"/>
      <c r="AP98" s="159"/>
      <c r="AQ98" s="159"/>
      <c r="AR98" s="159"/>
      <c r="AS98" s="159"/>
      <c r="AT98" s="159"/>
      <c r="AU98" s="159"/>
      <c r="AV98" s="159"/>
      <c r="AW98" s="159"/>
      <c r="AX98" s="159"/>
      <c r="AY98" s="159"/>
      <c r="AZ98" s="159"/>
      <c r="BA98" s="159"/>
      <c r="BB98" s="159"/>
      <c r="BC98" s="159"/>
      <c r="BD98" s="159"/>
      <c r="BE98" s="159"/>
      <c r="BF98" s="159"/>
      <c r="BG98" s="159"/>
      <c r="BH98" s="159"/>
      <c r="BI98" s="159"/>
      <c r="BJ98" s="159"/>
      <c r="BK98" s="159"/>
      <c r="BL98" s="159"/>
      <c r="BM98" s="159"/>
      <c r="BN98" s="159"/>
      <c r="BO98" s="159"/>
      <c r="BP98" s="159"/>
      <c r="BQ98" s="159"/>
      <c r="BR98" s="159"/>
      <c r="BS98" s="159"/>
      <c r="BT98" s="159"/>
      <c r="BU98" s="159"/>
      <c r="BV98" s="159"/>
      <c r="BW98" s="159"/>
      <c r="BX98" s="159"/>
      <c r="BY98" s="159"/>
      <c r="BZ98" s="159"/>
      <c r="CA98" s="159"/>
      <c r="CB98" s="159"/>
      <c r="CC98" s="159"/>
      <c r="CD98" s="159"/>
      <c r="CE98" s="159"/>
      <c r="CF98" s="159"/>
      <c r="CG98" s="159"/>
      <c r="CH98" s="159"/>
      <c r="CI98" s="159"/>
      <c r="CJ98" s="159"/>
      <c r="CK98" s="159"/>
      <c r="CL98" s="159"/>
      <c r="CM98" s="159"/>
      <c r="CN98" s="159"/>
      <c r="CO98" s="159"/>
      <c r="CP98" s="159"/>
      <c r="CQ98" s="159"/>
      <c r="CR98" s="159"/>
      <c r="CS98" s="159"/>
      <c r="CT98" s="159"/>
      <c r="CU98" s="159"/>
      <c r="CV98" s="159"/>
      <c r="CW98" s="159"/>
      <c r="CX98" s="159"/>
      <c r="CY98" s="159"/>
      <c r="CZ98" s="159"/>
      <c r="DA98" s="159"/>
      <c r="DB98" s="159"/>
      <c r="DC98" s="159"/>
      <c r="DD98" s="159"/>
      <c r="DE98" s="159"/>
      <c r="DF98" s="159"/>
      <c r="DG98" s="159"/>
      <c r="DH98" s="159"/>
      <c r="DI98" s="159"/>
      <c r="DJ98" s="159"/>
    </row>
    <row r="99" spans="1:114" s="10" customFormat="1" ht="18.75" thickBot="1" x14ac:dyDescent="0.3">
      <c r="A99" s="186"/>
      <c r="B99" s="97">
        <v>83</v>
      </c>
      <c r="C99" s="87" t="s">
        <v>108</v>
      </c>
      <c r="D99" s="98">
        <v>2814</v>
      </c>
      <c r="E99" s="105">
        <f>21290171+14903120</f>
        <v>36193291</v>
      </c>
      <c r="F99" s="106">
        <v>14903120</v>
      </c>
      <c r="G99" s="107"/>
      <c r="H99" s="107"/>
      <c r="I99" s="107"/>
      <c r="J99" s="108"/>
      <c r="K99" s="107">
        <v>14903120</v>
      </c>
      <c r="L99" s="319"/>
      <c r="M99" s="107"/>
      <c r="N99" s="107"/>
      <c r="O99" s="107"/>
      <c r="P99" s="107"/>
      <c r="Q99" s="107"/>
      <c r="R99" s="107"/>
      <c r="S99" s="109">
        <f t="shared" si="4"/>
        <v>14903120</v>
      </c>
      <c r="T99" s="103">
        <f t="shared" si="5"/>
        <v>0</v>
      </c>
      <c r="U99" s="160"/>
      <c r="V99" s="156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  <c r="AH99" s="160"/>
      <c r="AI99" s="160"/>
      <c r="AJ99" s="163"/>
      <c r="AK99" s="159"/>
      <c r="AL99" s="159"/>
      <c r="AM99" s="159"/>
      <c r="AN99" s="159"/>
      <c r="AO99" s="159"/>
      <c r="AP99" s="159"/>
      <c r="AQ99" s="159"/>
      <c r="AR99" s="159"/>
      <c r="AS99" s="159"/>
      <c r="AT99" s="159"/>
      <c r="AU99" s="159"/>
      <c r="AV99" s="159"/>
      <c r="AW99" s="159"/>
      <c r="AX99" s="159"/>
      <c r="AY99" s="159"/>
      <c r="AZ99" s="159"/>
      <c r="BA99" s="159"/>
      <c r="BB99" s="159"/>
      <c r="BC99" s="159"/>
      <c r="BD99" s="159"/>
      <c r="BE99" s="159"/>
      <c r="BF99" s="159"/>
      <c r="BG99" s="159"/>
      <c r="BH99" s="159"/>
      <c r="BI99" s="159"/>
      <c r="BJ99" s="159"/>
      <c r="BK99" s="159"/>
      <c r="BL99" s="159"/>
      <c r="BM99" s="159"/>
      <c r="BN99" s="159"/>
      <c r="BO99" s="159"/>
      <c r="BP99" s="159"/>
      <c r="BQ99" s="159"/>
      <c r="BR99" s="159"/>
      <c r="BS99" s="159"/>
      <c r="BT99" s="159"/>
      <c r="BU99" s="159"/>
      <c r="BV99" s="159"/>
      <c r="BW99" s="159"/>
      <c r="BX99" s="159"/>
      <c r="BY99" s="159"/>
      <c r="BZ99" s="159"/>
      <c r="CA99" s="159"/>
      <c r="CB99" s="159"/>
      <c r="CC99" s="159"/>
      <c r="CD99" s="159"/>
      <c r="CE99" s="159"/>
      <c r="CF99" s="159"/>
      <c r="CG99" s="159"/>
      <c r="CH99" s="159"/>
      <c r="CI99" s="159"/>
      <c r="CJ99" s="159"/>
      <c r="CK99" s="159"/>
      <c r="CL99" s="159"/>
      <c r="CM99" s="159"/>
      <c r="CN99" s="159"/>
      <c r="CO99" s="159"/>
      <c r="CP99" s="159"/>
      <c r="CQ99" s="159"/>
      <c r="CR99" s="159"/>
      <c r="CS99" s="159"/>
      <c r="CT99" s="159"/>
      <c r="CU99" s="159"/>
      <c r="CV99" s="159"/>
      <c r="CW99" s="159"/>
      <c r="CX99" s="159"/>
      <c r="CY99" s="159"/>
      <c r="CZ99" s="159"/>
      <c r="DA99" s="159"/>
      <c r="DB99" s="159"/>
      <c r="DC99" s="159"/>
      <c r="DD99" s="159"/>
      <c r="DE99" s="159"/>
      <c r="DF99" s="159"/>
      <c r="DG99" s="159"/>
      <c r="DH99" s="159"/>
      <c r="DI99" s="159"/>
      <c r="DJ99" s="159"/>
    </row>
    <row r="100" spans="1:114" s="10" customFormat="1" ht="50.25" customHeight="1" thickBot="1" x14ac:dyDescent="0.3">
      <c r="A100" s="186"/>
      <c r="B100" s="97">
        <v>84</v>
      </c>
      <c r="C100" s="87" t="s">
        <v>109</v>
      </c>
      <c r="D100" s="98"/>
      <c r="E100" s="105"/>
      <c r="F100" s="106"/>
      <c r="G100" s="107"/>
      <c r="H100" s="107"/>
      <c r="I100" s="107"/>
      <c r="J100" s="108"/>
      <c r="K100" s="107"/>
      <c r="L100" s="319"/>
      <c r="M100" s="107"/>
      <c r="N100" s="107"/>
      <c r="O100" s="107"/>
      <c r="P100" s="107"/>
      <c r="Q100" s="107"/>
      <c r="R100" s="107"/>
      <c r="S100" s="109">
        <f t="shared" si="4"/>
        <v>0</v>
      </c>
      <c r="T100" s="103">
        <f t="shared" si="5"/>
        <v>0</v>
      </c>
      <c r="U100" s="160"/>
      <c r="V100" s="156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3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  <c r="BD100" s="159"/>
      <c r="BE100" s="159"/>
      <c r="BF100" s="159"/>
      <c r="BG100" s="159"/>
      <c r="BH100" s="159"/>
      <c r="BI100" s="159"/>
      <c r="BJ100" s="159"/>
      <c r="BK100" s="159"/>
      <c r="BL100" s="159"/>
      <c r="BM100" s="159"/>
      <c r="BN100" s="159"/>
      <c r="BO100" s="159"/>
      <c r="BP100" s="159"/>
      <c r="BQ100" s="159"/>
      <c r="BR100" s="159"/>
      <c r="BS100" s="159"/>
      <c r="BT100" s="159"/>
      <c r="BU100" s="159"/>
      <c r="BV100" s="159"/>
      <c r="BW100" s="159"/>
      <c r="BX100" s="159"/>
      <c r="BY100" s="159"/>
      <c r="BZ100" s="159"/>
      <c r="CA100" s="159"/>
      <c r="CB100" s="159"/>
      <c r="CC100" s="159"/>
      <c r="CD100" s="159"/>
      <c r="CE100" s="159"/>
      <c r="CF100" s="159"/>
      <c r="CG100" s="159"/>
      <c r="CH100" s="159"/>
      <c r="CI100" s="159"/>
      <c r="CJ100" s="159"/>
      <c r="CK100" s="159"/>
      <c r="CL100" s="159"/>
      <c r="CM100" s="159"/>
      <c r="CN100" s="159"/>
      <c r="CO100" s="159"/>
      <c r="CP100" s="159"/>
      <c r="CQ100" s="159"/>
      <c r="CR100" s="159"/>
      <c r="CS100" s="159"/>
      <c r="CT100" s="159"/>
      <c r="CU100" s="159"/>
      <c r="CV100" s="159"/>
      <c r="CW100" s="159"/>
      <c r="CX100" s="159"/>
      <c r="CY100" s="159"/>
      <c r="CZ100" s="159"/>
      <c r="DA100" s="159"/>
      <c r="DB100" s="159"/>
      <c r="DC100" s="159"/>
      <c r="DD100" s="159"/>
      <c r="DE100" s="159"/>
      <c r="DF100" s="159"/>
      <c r="DG100" s="159"/>
      <c r="DH100" s="159"/>
      <c r="DI100" s="159"/>
      <c r="DJ100" s="159"/>
    </row>
    <row r="101" spans="1:114" s="10" customFormat="1" ht="18.75" thickBot="1" x14ac:dyDescent="0.3">
      <c r="A101" s="186"/>
      <c r="B101" s="97">
        <v>85</v>
      </c>
      <c r="C101" s="87" t="s">
        <v>216</v>
      </c>
      <c r="D101" s="98"/>
      <c r="E101" s="105"/>
      <c r="F101" s="106"/>
      <c r="G101" s="107"/>
      <c r="H101" s="107"/>
      <c r="I101" s="107"/>
      <c r="J101" s="108"/>
      <c r="K101" s="107"/>
      <c r="L101" s="319"/>
      <c r="M101" s="107"/>
      <c r="N101" s="107"/>
      <c r="O101" s="107"/>
      <c r="P101" s="107"/>
      <c r="Q101" s="107"/>
      <c r="R101" s="107"/>
      <c r="S101" s="109">
        <f t="shared" si="4"/>
        <v>0</v>
      </c>
      <c r="T101" s="103">
        <f t="shared" si="5"/>
        <v>0</v>
      </c>
      <c r="U101" s="160"/>
      <c r="V101" s="156"/>
      <c r="W101" s="160"/>
      <c r="X101" s="160"/>
      <c r="Y101" s="160"/>
      <c r="Z101" s="160"/>
      <c r="AA101" s="160"/>
      <c r="AB101" s="160"/>
      <c r="AC101" s="160"/>
      <c r="AD101" s="160"/>
      <c r="AE101" s="160"/>
      <c r="AF101" s="160"/>
      <c r="AG101" s="160"/>
      <c r="AH101" s="160"/>
      <c r="AI101" s="160"/>
      <c r="AJ101" s="163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  <c r="BD101" s="159"/>
      <c r="BE101" s="159"/>
      <c r="BF101" s="159"/>
      <c r="BG101" s="159"/>
      <c r="BH101" s="159"/>
      <c r="BI101" s="159"/>
      <c r="BJ101" s="159"/>
      <c r="BK101" s="159"/>
      <c r="BL101" s="159"/>
      <c r="BM101" s="159"/>
      <c r="BN101" s="159"/>
      <c r="BO101" s="159"/>
      <c r="BP101" s="159"/>
      <c r="BQ101" s="159"/>
      <c r="BR101" s="159"/>
      <c r="BS101" s="159"/>
      <c r="BT101" s="159"/>
      <c r="BU101" s="159"/>
      <c r="BV101" s="159"/>
      <c r="BW101" s="159"/>
      <c r="BX101" s="159"/>
      <c r="BY101" s="159"/>
      <c r="BZ101" s="159"/>
      <c r="CA101" s="159"/>
      <c r="CB101" s="159"/>
      <c r="CC101" s="159"/>
      <c r="CD101" s="159"/>
      <c r="CE101" s="159"/>
      <c r="CF101" s="159"/>
      <c r="CG101" s="159"/>
      <c r="CH101" s="159"/>
      <c r="CI101" s="159"/>
      <c r="CJ101" s="159"/>
      <c r="CK101" s="159"/>
      <c r="CL101" s="159"/>
      <c r="CM101" s="159"/>
      <c r="CN101" s="159"/>
      <c r="CO101" s="159"/>
      <c r="CP101" s="159"/>
      <c r="CQ101" s="159"/>
      <c r="CR101" s="159"/>
      <c r="CS101" s="159"/>
      <c r="CT101" s="159"/>
      <c r="CU101" s="159"/>
      <c r="CV101" s="159"/>
      <c r="CW101" s="159"/>
      <c r="CX101" s="159"/>
      <c r="CY101" s="159"/>
      <c r="CZ101" s="159"/>
      <c r="DA101" s="159"/>
      <c r="DB101" s="159"/>
      <c r="DC101" s="159"/>
      <c r="DD101" s="159"/>
      <c r="DE101" s="159"/>
      <c r="DF101" s="159"/>
      <c r="DG101" s="159"/>
      <c r="DH101" s="159"/>
      <c r="DI101" s="159"/>
      <c r="DJ101" s="159"/>
    </row>
    <row r="102" spans="1:114" s="10" customFormat="1" ht="18.75" thickBot="1" x14ac:dyDescent="0.3">
      <c r="A102" s="186"/>
      <c r="B102" s="97">
        <v>86</v>
      </c>
      <c r="C102" s="87" t="s">
        <v>110</v>
      </c>
      <c r="D102" s="98"/>
      <c r="E102" s="105"/>
      <c r="F102" s="106"/>
      <c r="G102" s="107"/>
      <c r="H102" s="107"/>
      <c r="I102" s="107"/>
      <c r="J102" s="108"/>
      <c r="K102" s="107"/>
      <c r="L102" s="319"/>
      <c r="M102" s="107"/>
      <c r="N102" s="107"/>
      <c r="O102" s="107"/>
      <c r="P102" s="107"/>
      <c r="Q102" s="107"/>
      <c r="R102" s="107"/>
      <c r="S102" s="109">
        <f t="shared" si="4"/>
        <v>0</v>
      </c>
      <c r="T102" s="103">
        <f t="shared" si="5"/>
        <v>0</v>
      </c>
      <c r="U102" s="160"/>
      <c r="V102" s="156"/>
      <c r="W102" s="160"/>
      <c r="X102" s="160"/>
      <c r="Y102" s="160"/>
      <c r="Z102" s="160"/>
      <c r="AA102" s="160"/>
      <c r="AB102" s="160"/>
      <c r="AC102" s="160"/>
      <c r="AD102" s="160"/>
      <c r="AE102" s="160"/>
      <c r="AF102" s="160"/>
      <c r="AG102" s="160"/>
      <c r="AH102" s="160"/>
      <c r="AI102" s="160"/>
      <c r="AJ102" s="163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  <c r="BD102" s="159"/>
      <c r="BE102" s="159"/>
      <c r="BF102" s="159"/>
      <c r="BG102" s="159"/>
      <c r="BH102" s="159"/>
      <c r="BI102" s="159"/>
      <c r="BJ102" s="159"/>
      <c r="BK102" s="159"/>
      <c r="BL102" s="159"/>
      <c r="BM102" s="159"/>
      <c r="BN102" s="159"/>
      <c r="BO102" s="159"/>
      <c r="BP102" s="159"/>
      <c r="BQ102" s="159"/>
      <c r="BR102" s="159"/>
      <c r="BS102" s="159"/>
      <c r="BT102" s="159"/>
      <c r="BU102" s="159"/>
      <c r="BV102" s="159"/>
      <c r="BW102" s="159"/>
      <c r="BX102" s="159"/>
      <c r="BY102" s="159"/>
      <c r="BZ102" s="159"/>
      <c r="CA102" s="159"/>
      <c r="CB102" s="159"/>
      <c r="CC102" s="159"/>
      <c r="CD102" s="159"/>
      <c r="CE102" s="159"/>
      <c r="CF102" s="159"/>
      <c r="CG102" s="159"/>
      <c r="CH102" s="159"/>
      <c r="CI102" s="159"/>
      <c r="CJ102" s="159"/>
      <c r="CK102" s="159"/>
      <c r="CL102" s="159"/>
      <c r="CM102" s="159"/>
      <c r="CN102" s="159"/>
      <c r="CO102" s="159"/>
      <c r="CP102" s="159"/>
      <c r="CQ102" s="159"/>
      <c r="CR102" s="159"/>
      <c r="CS102" s="159"/>
      <c r="CT102" s="159"/>
      <c r="CU102" s="159"/>
      <c r="CV102" s="159"/>
      <c r="CW102" s="159"/>
      <c r="CX102" s="159"/>
      <c r="CY102" s="159"/>
      <c r="CZ102" s="159"/>
      <c r="DA102" s="159"/>
      <c r="DB102" s="159"/>
      <c r="DC102" s="159"/>
      <c r="DD102" s="159"/>
      <c r="DE102" s="159"/>
      <c r="DF102" s="159"/>
      <c r="DG102" s="159"/>
      <c r="DH102" s="159"/>
      <c r="DI102" s="159"/>
      <c r="DJ102" s="159"/>
    </row>
    <row r="103" spans="1:114" s="10" customFormat="1" ht="18.75" thickBot="1" x14ac:dyDescent="0.3">
      <c r="A103" s="186"/>
      <c r="B103" s="97">
        <v>87</v>
      </c>
      <c r="C103" s="87" t="s">
        <v>111</v>
      </c>
      <c r="D103" s="98"/>
      <c r="E103" s="105"/>
      <c r="F103" s="106"/>
      <c r="G103" s="107"/>
      <c r="H103" s="107"/>
      <c r="I103" s="107"/>
      <c r="J103" s="108"/>
      <c r="K103" s="107"/>
      <c r="L103" s="319"/>
      <c r="M103" s="107"/>
      <c r="N103" s="107"/>
      <c r="O103" s="107"/>
      <c r="P103" s="107"/>
      <c r="Q103" s="107"/>
      <c r="R103" s="107"/>
      <c r="S103" s="109">
        <f t="shared" si="4"/>
        <v>0</v>
      </c>
      <c r="T103" s="103">
        <f t="shared" si="5"/>
        <v>0</v>
      </c>
      <c r="U103" s="160"/>
      <c r="V103" s="156"/>
      <c r="W103" s="160"/>
      <c r="X103" s="160"/>
      <c r="Y103" s="160"/>
      <c r="Z103" s="160"/>
      <c r="AA103" s="160"/>
      <c r="AB103" s="160"/>
      <c r="AC103" s="160"/>
      <c r="AD103" s="160"/>
      <c r="AE103" s="160"/>
      <c r="AF103" s="160"/>
      <c r="AG103" s="160"/>
      <c r="AH103" s="160"/>
      <c r="AI103" s="160"/>
      <c r="AJ103" s="163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  <c r="BE103" s="159"/>
      <c r="BF103" s="159"/>
      <c r="BG103" s="159"/>
      <c r="BH103" s="159"/>
      <c r="BI103" s="159"/>
      <c r="BJ103" s="159"/>
      <c r="BK103" s="159"/>
      <c r="BL103" s="159"/>
      <c r="BM103" s="159"/>
      <c r="BN103" s="159"/>
      <c r="BO103" s="159"/>
      <c r="BP103" s="159"/>
      <c r="BQ103" s="159"/>
      <c r="BR103" s="159"/>
      <c r="BS103" s="159"/>
      <c r="BT103" s="159"/>
      <c r="BU103" s="159"/>
      <c r="BV103" s="159"/>
      <c r="BW103" s="159"/>
      <c r="BX103" s="159"/>
      <c r="BY103" s="159"/>
      <c r="BZ103" s="159"/>
      <c r="CA103" s="159"/>
      <c r="CB103" s="159"/>
      <c r="CC103" s="159"/>
      <c r="CD103" s="159"/>
      <c r="CE103" s="159"/>
      <c r="CF103" s="159"/>
      <c r="CG103" s="159"/>
      <c r="CH103" s="159"/>
      <c r="CI103" s="159"/>
      <c r="CJ103" s="159"/>
      <c r="CK103" s="159"/>
      <c r="CL103" s="159"/>
      <c r="CM103" s="159"/>
      <c r="CN103" s="159"/>
      <c r="CO103" s="159"/>
      <c r="CP103" s="159"/>
      <c r="CQ103" s="159"/>
      <c r="CR103" s="159"/>
      <c r="CS103" s="159"/>
      <c r="CT103" s="159"/>
      <c r="CU103" s="159"/>
      <c r="CV103" s="159"/>
      <c r="CW103" s="159"/>
      <c r="CX103" s="159"/>
      <c r="CY103" s="159"/>
      <c r="CZ103" s="159"/>
      <c r="DA103" s="159"/>
      <c r="DB103" s="159"/>
      <c r="DC103" s="159"/>
      <c r="DD103" s="159"/>
      <c r="DE103" s="159"/>
      <c r="DF103" s="159"/>
      <c r="DG103" s="159"/>
      <c r="DH103" s="159"/>
      <c r="DI103" s="159"/>
      <c r="DJ103" s="159"/>
    </row>
    <row r="104" spans="1:114" s="10" customFormat="1" ht="39.75" customHeight="1" thickBot="1" x14ac:dyDescent="0.3">
      <c r="A104" s="186"/>
      <c r="B104" s="97">
        <v>88</v>
      </c>
      <c r="C104" s="87" t="s">
        <v>112</v>
      </c>
      <c r="D104" s="98"/>
      <c r="E104" s="105"/>
      <c r="F104" s="106"/>
      <c r="G104" s="107"/>
      <c r="H104" s="107"/>
      <c r="I104" s="107"/>
      <c r="J104" s="108"/>
      <c r="K104" s="107"/>
      <c r="L104" s="319"/>
      <c r="M104" s="107"/>
      <c r="N104" s="107"/>
      <c r="O104" s="107"/>
      <c r="P104" s="107"/>
      <c r="Q104" s="107"/>
      <c r="R104" s="107"/>
      <c r="S104" s="109">
        <f t="shared" si="4"/>
        <v>0</v>
      </c>
      <c r="T104" s="103">
        <f t="shared" si="5"/>
        <v>0</v>
      </c>
      <c r="U104" s="160"/>
      <c r="V104" s="156"/>
      <c r="W104" s="160"/>
      <c r="X104" s="160"/>
      <c r="Y104" s="160"/>
      <c r="Z104" s="160"/>
      <c r="AA104" s="160"/>
      <c r="AB104" s="160"/>
      <c r="AC104" s="160"/>
      <c r="AD104" s="160"/>
      <c r="AE104" s="160"/>
      <c r="AF104" s="160"/>
      <c r="AG104" s="160"/>
      <c r="AH104" s="160"/>
      <c r="AI104" s="160"/>
      <c r="AJ104" s="163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  <c r="BD104" s="159"/>
      <c r="BE104" s="159"/>
      <c r="BF104" s="159"/>
      <c r="BG104" s="159"/>
      <c r="BH104" s="159"/>
      <c r="BI104" s="159"/>
      <c r="BJ104" s="159"/>
      <c r="BK104" s="159"/>
      <c r="BL104" s="159"/>
      <c r="BM104" s="159"/>
      <c r="BN104" s="159"/>
      <c r="BO104" s="159"/>
      <c r="BP104" s="159"/>
      <c r="BQ104" s="159"/>
      <c r="BR104" s="159"/>
      <c r="BS104" s="159"/>
      <c r="BT104" s="159"/>
      <c r="BU104" s="159"/>
      <c r="BV104" s="159"/>
      <c r="BW104" s="159"/>
      <c r="BX104" s="159"/>
      <c r="BY104" s="159"/>
      <c r="BZ104" s="159"/>
      <c r="CA104" s="159"/>
      <c r="CB104" s="159"/>
      <c r="CC104" s="159"/>
      <c r="CD104" s="159"/>
      <c r="CE104" s="159"/>
      <c r="CF104" s="159"/>
      <c r="CG104" s="159"/>
      <c r="CH104" s="159"/>
      <c r="CI104" s="159"/>
      <c r="CJ104" s="159"/>
      <c r="CK104" s="159"/>
      <c r="CL104" s="159"/>
      <c r="CM104" s="159"/>
      <c r="CN104" s="159"/>
      <c r="CO104" s="159"/>
      <c r="CP104" s="159"/>
      <c r="CQ104" s="159"/>
      <c r="CR104" s="159"/>
      <c r="CS104" s="159"/>
      <c r="CT104" s="159"/>
      <c r="CU104" s="159"/>
      <c r="CV104" s="159"/>
      <c r="CW104" s="159"/>
      <c r="CX104" s="159"/>
      <c r="CY104" s="159"/>
      <c r="CZ104" s="159"/>
      <c r="DA104" s="159"/>
      <c r="DB104" s="159"/>
      <c r="DC104" s="159"/>
      <c r="DD104" s="159"/>
      <c r="DE104" s="159"/>
      <c r="DF104" s="159"/>
      <c r="DG104" s="159"/>
      <c r="DH104" s="159"/>
      <c r="DI104" s="159"/>
      <c r="DJ104" s="159"/>
    </row>
    <row r="105" spans="1:114" s="10" customFormat="1" ht="18.75" thickBot="1" x14ac:dyDescent="0.3">
      <c r="A105" s="186"/>
      <c r="B105" s="97">
        <v>89</v>
      </c>
      <c r="C105" s="87" t="s">
        <v>113</v>
      </c>
      <c r="D105" s="98"/>
      <c r="E105" s="105"/>
      <c r="F105" s="106"/>
      <c r="G105" s="107"/>
      <c r="H105" s="107"/>
      <c r="I105" s="107"/>
      <c r="J105" s="108"/>
      <c r="K105" s="107"/>
      <c r="L105" s="319"/>
      <c r="M105" s="107"/>
      <c r="N105" s="107"/>
      <c r="O105" s="107"/>
      <c r="P105" s="107"/>
      <c r="Q105" s="107"/>
      <c r="R105" s="107"/>
      <c r="S105" s="109">
        <f t="shared" si="4"/>
        <v>0</v>
      </c>
      <c r="T105" s="103">
        <f t="shared" si="5"/>
        <v>0</v>
      </c>
      <c r="U105" s="160"/>
      <c r="V105" s="156"/>
      <c r="W105" s="160"/>
      <c r="X105" s="160"/>
      <c r="Y105" s="160"/>
      <c r="Z105" s="160"/>
      <c r="AA105" s="160"/>
      <c r="AB105" s="160"/>
      <c r="AC105" s="160"/>
      <c r="AD105" s="160"/>
      <c r="AE105" s="160"/>
      <c r="AF105" s="160"/>
      <c r="AG105" s="160"/>
      <c r="AH105" s="160"/>
      <c r="AI105" s="160"/>
      <c r="AJ105" s="163"/>
      <c r="AK105" s="159"/>
      <c r="AL105" s="159"/>
      <c r="AM105" s="159"/>
      <c r="AN105" s="159"/>
      <c r="AO105" s="159"/>
      <c r="AP105" s="159"/>
      <c r="AQ105" s="159"/>
      <c r="AR105" s="159"/>
      <c r="AS105" s="159"/>
      <c r="AT105" s="159"/>
      <c r="AU105" s="159"/>
      <c r="AV105" s="159"/>
      <c r="AW105" s="159"/>
      <c r="AX105" s="159"/>
      <c r="AY105" s="159"/>
      <c r="AZ105" s="159"/>
      <c r="BA105" s="159"/>
      <c r="BB105" s="159"/>
      <c r="BC105" s="159"/>
      <c r="BD105" s="159"/>
      <c r="BE105" s="159"/>
      <c r="BF105" s="159"/>
      <c r="BG105" s="159"/>
      <c r="BH105" s="159"/>
      <c r="BI105" s="159"/>
      <c r="BJ105" s="159"/>
      <c r="BK105" s="159"/>
      <c r="BL105" s="159"/>
      <c r="BM105" s="159"/>
      <c r="BN105" s="159"/>
      <c r="BO105" s="159"/>
      <c r="BP105" s="159"/>
      <c r="BQ105" s="159"/>
      <c r="BR105" s="159"/>
      <c r="BS105" s="159"/>
      <c r="BT105" s="159"/>
      <c r="BU105" s="159"/>
      <c r="BV105" s="159"/>
      <c r="BW105" s="159"/>
      <c r="BX105" s="159"/>
      <c r="BY105" s="159"/>
      <c r="BZ105" s="159"/>
      <c r="CA105" s="159"/>
      <c r="CB105" s="159"/>
      <c r="CC105" s="159"/>
      <c r="CD105" s="159"/>
      <c r="CE105" s="159"/>
      <c r="CF105" s="159"/>
      <c r="CG105" s="159"/>
      <c r="CH105" s="159"/>
      <c r="CI105" s="159"/>
      <c r="CJ105" s="159"/>
      <c r="CK105" s="159"/>
      <c r="CL105" s="159"/>
      <c r="CM105" s="159"/>
      <c r="CN105" s="159"/>
      <c r="CO105" s="159"/>
      <c r="CP105" s="159"/>
      <c r="CQ105" s="159"/>
      <c r="CR105" s="159"/>
      <c r="CS105" s="159"/>
      <c r="CT105" s="159"/>
      <c r="CU105" s="159"/>
      <c r="CV105" s="159"/>
      <c r="CW105" s="159"/>
      <c r="CX105" s="159"/>
      <c r="CY105" s="159"/>
      <c r="CZ105" s="159"/>
      <c r="DA105" s="159"/>
      <c r="DB105" s="159"/>
      <c r="DC105" s="159"/>
      <c r="DD105" s="159"/>
      <c r="DE105" s="159"/>
      <c r="DF105" s="159"/>
      <c r="DG105" s="159"/>
      <c r="DH105" s="159"/>
      <c r="DI105" s="159"/>
      <c r="DJ105" s="159"/>
    </row>
    <row r="106" spans="1:114" s="10" customFormat="1" ht="18.75" thickBot="1" x14ac:dyDescent="0.3">
      <c r="A106" s="186"/>
      <c r="B106" s="97">
        <v>90</v>
      </c>
      <c r="C106" s="87" t="s">
        <v>114</v>
      </c>
      <c r="D106" s="98"/>
      <c r="E106" s="105"/>
      <c r="F106" s="106"/>
      <c r="G106" s="107"/>
      <c r="H106" s="107"/>
      <c r="I106" s="107"/>
      <c r="J106" s="108"/>
      <c r="K106" s="107"/>
      <c r="L106" s="319"/>
      <c r="M106" s="107"/>
      <c r="N106" s="107"/>
      <c r="O106" s="107"/>
      <c r="P106" s="107"/>
      <c r="Q106" s="107"/>
      <c r="R106" s="107"/>
      <c r="S106" s="109">
        <f t="shared" si="4"/>
        <v>0</v>
      </c>
      <c r="T106" s="103">
        <f t="shared" si="5"/>
        <v>0</v>
      </c>
      <c r="U106" s="160"/>
      <c r="V106" s="156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0"/>
      <c r="AG106" s="160"/>
      <c r="AH106" s="160"/>
      <c r="AI106" s="160"/>
      <c r="AJ106" s="163"/>
      <c r="AK106" s="159"/>
      <c r="AL106" s="159"/>
      <c r="AM106" s="159"/>
      <c r="AN106" s="159"/>
      <c r="AO106" s="159"/>
      <c r="AP106" s="159"/>
      <c r="AQ106" s="159"/>
      <c r="AR106" s="159"/>
      <c r="AS106" s="159"/>
      <c r="AT106" s="159"/>
      <c r="AU106" s="159"/>
      <c r="AV106" s="159"/>
      <c r="AW106" s="159"/>
      <c r="AX106" s="159"/>
      <c r="AY106" s="159"/>
      <c r="AZ106" s="159"/>
      <c r="BA106" s="159"/>
      <c r="BB106" s="159"/>
      <c r="BC106" s="159"/>
      <c r="BD106" s="159"/>
      <c r="BE106" s="159"/>
      <c r="BF106" s="159"/>
      <c r="BG106" s="159"/>
      <c r="BH106" s="159"/>
      <c r="BI106" s="159"/>
      <c r="BJ106" s="159"/>
      <c r="BK106" s="159"/>
      <c r="BL106" s="159"/>
      <c r="BM106" s="159"/>
      <c r="BN106" s="159"/>
      <c r="BO106" s="159"/>
      <c r="BP106" s="159"/>
      <c r="BQ106" s="159"/>
      <c r="BR106" s="159"/>
      <c r="BS106" s="159"/>
      <c r="BT106" s="159"/>
      <c r="BU106" s="159"/>
      <c r="BV106" s="159"/>
      <c r="BW106" s="159"/>
      <c r="BX106" s="159"/>
      <c r="BY106" s="159"/>
      <c r="BZ106" s="159"/>
      <c r="CA106" s="159"/>
      <c r="CB106" s="159"/>
      <c r="CC106" s="159"/>
      <c r="CD106" s="159"/>
      <c r="CE106" s="159"/>
      <c r="CF106" s="159"/>
      <c r="CG106" s="159"/>
      <c r="CH106" s="159"/>
      <c r="CI106" s="159"/>
      <c r="CJ106" s="159"/>
      <c r="CK106" s="159"/>
      <c r="CL106" s="159"/>
      <c r="CM106" s="159"/>
      <c r="CN106" s="159"/>
      <c r="CO106" s="159"/>
      <c r="CP106" s="159"/>
      <c r="CQ106" s="159"/>
      <c r="CR106" s="159"/>
      <c r="CS106" s="159"/>
      <c r="CT106" s="159"/>
      <c r="CU106" s="159"/>
      <c r="CV106" s="159"/>
      <c r="CW106" s="159"/>
      <c r="CX106" s="159"/>
      <c r="CY106" s="159"/>
      <c r="CZ106" s="159"/>
      <c r="DA106" s="159"/>
      <c r="DB106" s="159"/>
      <c r="DC106" s="159"/>
      <c r="DD106" s="159"/>
      <c r="DE106" s="159"/>
      <c r="DF106" s="159"/>
      <c r="DG106" s="159"/>
      <c r="DH106" s="159"/>
      <c r="DI106" s="159"/>
      <c r="DJ106" s="159"/>
    </row>
    <row r="107" spans="1:114" s="10" customFormat="1" ht="18.75" thickBot="1" x14ac:dyDescent="0.3">
      <c r="A107" s="186"/>
      <c r="B107" s="97">
        <v>91</v>
      </c>
      <c r="C107" s="87" t="s">
        <v>115</v>
      </c>
      <c r="D107" s="98" t="s">
        <v>213</v>
      </c>
      <c r="E107" s="105">
        <f>+G107*12</f>
        <v>17273172</v>
      </c>
      <c r="F107" s="106">
        <f>SUM(G107:R107)</f>
        <v>10076017</v>
      </c>
      <c r="G107" s="107">
        <f>1439431</f>
        <v>1439431</v>
      </c>
      <c r="H107" s="107">
        <v>1439431</v>
      </c>
      <c r="I107" s="107">
        <v>1439431</v>
      </c>
      <c r="J107" s="108">
        <v>1439431</v>
      </c>
      <c r="K107" s="107">
        <v>1439431</v>
      </c>
      <c r="L107" s="319">
        <v>1439431</v>
      </c>
      <c r="M107" s="319">
        <v>1439431</v>
      </c>
      <c r="N107" s="107"/>
      <c r="O107" s="107"/>
      <c r="P107" s="107"/>
      <c r="Q107" s="107"/>
      <c r="R107" s="107"/>
      <c r="S107" s="109">
        <f t="shared" si="4"/>
        <v>10076017</v>
      </c>
      <c r="T107" s="103">
        <f t="shared" si="5"/>
        <v>0</v>
      </c>
      <c r="U107" s="160"/>
      <c r="V107" s="156"/>
      <c r="W107" s="160"/>
      <c r="X107" s="160"/>
      <c r="Y107" s="160"/>
      <c r="Z107" s="160"/>
      <c r="AA107" s="160"/>
      <c r="AB107" s="160"/>
      <c r="AC107" s="160"/>
      <c r="AD107" s="160"/>
      <c r="AE107" s="160"/>
      <c r="AF107" s="160"/>
      <c r="AG107" s="160"/>
      <c r="AH107" s="160"/>
      <c r="AI107" s="160"/>
      <c r="AJ107" s="163"/>
      <c r="AK107" s="159"/>
      <c r="AL107" s="159"/>
      <c r="AM107" s="159"/>
      <c r="AN107" s="159"/>
      <c r="AO107" s="159"/>
      <c r="AP107" s="159"/>
      <c r="AQ107" s="159"/>
      <c r="AR107" s="159"/>
      <c r="AS107" s="159"/>
      <c r="AT107" s="159"/>
      <c r="AU107" s="159"/>
      <c r="AV107" s="159"/>
      <c r="AW107" s="159"/>
      <c r="AX107" s="159"/>
      <c r="AY107" s="159"/>
      <c r="AZ107" s="159"/>
      <c r="BA107" s="159"/>
      <c r="BB107" s="159"/>
      <c r="BC107" s="159"/>
      <c r="BD107" s="159"/>
      <c r="BE107" s="159"/>
      <c r="BF107" s="159"/>
      <c r="BG107" s="159"/>
      <c r="BH107" s="159"/>
      <c r="BI107" s="159"/>
      <c r="BJ107" s="159"/>
      <c r="BK107" s="159"/>
      <c r="BL107" s="159"/>
      <c r="BM107" s="159"/>
      <c r="BN107" s="159"/>
      <c r="BO107" s="159"/>
      <c r="BP107" s="159"/>
      <c r="BQ107" s="159"/>
      <c r="BR107" s="159"/>
      <c r="BS107" s="159"/>
      <c r="BT107" s="159"/>
      <c r="BU107" s="159"/>
      <c r="BV107" s="159"/>
      <c r="BW107" s="159"/>
      <c r="BX107" s="159"/>
      <c r="BY107" s="159"/>
      <c r="BZ107" s="159"/>
      <c r="CA107" s="159"/>
      <c r="CB107" s="159"/>
      <c r="CC107" s="159"/>
      <c r="CD107" s="159"/>
      <c r="CE107" s="159"/>
      <c r="CF107" s="159"/>
      <c r="CG107" s="159"/>
      <c r="CH107" s="159"/>
      <c r="CI107" s="159"/>
      <c r="CJ107" s="159"/>
      <c r="CK107" s="159"/>
      <c r="CL107" s="159"/>
      <c r="CM107" s="159"/>
      <c r="CN107" s="159"/>
      <c r="CO107" s="159"/>
      <c r="CP107" s="159"/>
      <c r="CQ107" s="159"/>
      <c r="CR107" s="159"/>
      <c r="CS107" s="159"/>
      <c r="CT107" s="159"/>
      <c r="CU107" s="159"/>
      <c r="CV107" s="159"/>
      <c r="CW107" s="159"/>
      <c r="CX107" s="159"/>
      <c r="CY107" s="159"/>
      <c r="CZ107" s="159"/>
      <c r="DA107" s="159"/>
      <c r="DB107" s="159"/>
      <c r="DC107" s="159"/>
      <c r="DD107" s="159"/>
      <c r="DE107" s="159"/>
      <c r="DF107" s="159"/>
      <c r="DG107" s="159"/>
      <c r="DH107" s="159"/>
      <c r="DI107" s="159"/>
      <c r="DJ107" s="159"/>
    </row>
    <row r="108" spans="1:114" s="10" customFormat="1" ht="18.75" thickBot="1" x14ac:dyDescent="0.3">
      <c r="A108" s="186"/>
      <c r="B108" s="97">
        <v>92</v>
      </c>
      <c r="C108" s="87" t="s">
        <v>206</v>
      </c>
      <c r="D108" s="98" t="s">
        <v>213</v>
      </c>
      <c r="E108" s="105"/>
      <c r="F108" s="106">
        <f>+G108</f>
        <v>2609811</v>
      </c>
      <c r="G108" s="107">
        <v>2609811</v>
      </c>
      <c r="H108" s="107"/>
      <c r="I108" s="107"/>
      <c r="J108" s="108"/>
      <c r="K108" s="107"/>
      <c r="L108" s="319"/>
      <c r="M108" s="107"/>
      <c r="N108" s="107"/>
      <c r="O108" s="107"/>
      <c r="P108" s="107"/>
      <c r="Q108" s="107"/>
      <c r="R108" s="107"/>
      <c r="S108" s="109">
        <f>+SUM(G108:J108)</f>
        <v>2609811</v>
      </c>
      <c r="T108" s="103"/>
      <c r="U108" s="160"/>
      <c r="V108" s="156"/>
      <c r="W108" s="160"/>
      <c r="X108" s="160"/>
      <c r="Y108" s="160"/>
      <c r="Z108" s="160"/>
      <c r="AA108" s="160"/>
      <c r="AB108" s="160"/>
      <c r="AC108" s="160"/>
      <c r="AD108" s="160"/>
      <c r="AE108" s="160"/>
      <c r="AF108" s="160"/>
      <c r="AG108" s="160"/>
      <c r="AH108" s="160"/>
      <c r="AI108" s="160"/>
      <c r="AJ108" s="163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159"/>
      <c r="CA108" s="159"/>
      <c r="CB108" s="159"/>
      <c r="CC108" s="159"/>
      <c r="CD108" s="159"/>
      <c r="CE108" s="159"/>
      <c r="CF108" s="159"/>
      <c r="CG108" s="159"/>
      <c r="CH108" s="159"/>
      <c r="CI108" s="159"/>
      <c r="CJ108" s="159"/>
      <c r="CK108" s="159"/>
      <c r="CL108" s="159"/>
      <c r="CM108" s="159"/>
      <c r="CN108" s="159"/>
      <c r="CO108" s="159"/>
      <c r="CP108" s="159"/>
      <c r="CQ108" s="159"/>
      <c r="CR108" s="159"/>
      <c r="CS108" s="159"/>
      <c r="CT108" s="159"/>
      <c r="CU108" s="159"/>
      <c r="CV108" s="159"/>
      <c r="CW108" s="159"/>
      <c r="CX108" s="159"/>
      <c r="CY108" s="159"/>
      <c r="CZ108" s="159"/>
      <c r="DA108" s="159"/>
      <c r="DB108" s="159"/>
      <c r="DC108" s="159"/>
      <c r="DD108" s="159"/>
      <c r="DE108" s="159"/>
      <c r="DF108" s="159"/>
      <c r="DG108" s="159"/>
      <c r="DH108" s="159"/>
      <c r="DI108" s="159"/>
      <c r="DJ108" s="159"/>
    </row>
    <row r="109" spans="1:114" s="10" customFormat="1" ht="17.25" customHeight="1" thickBot="1" x14ac:dyDescent="0.3">
      <c r="A109" s="186"/>
      <c r="B109" s="97">
        <v>93</v>
      </c>
      <c r="C109" s="87" t="s">
        <v>116</v>
      </c>
      <c r="D109" s="98">
        <v>2055</v>
      </c>
      <c r="E109" s="105">
        <v>65441660</v>
      </c>
      <c r="F109" s="106">
        <f>+J109</f>
        <v>45809162</v>
      </c>
      <c r="G109" s="107"/>
      <c r="H109" s="107"/>
      <c r="I109" s="107"/>
      <c r="J109" s="321">
        <v>45809162</v>
      </c>
      <c r="K109" s="107"/>
      <c r="L109" s="319"/>
      <c r="M109" s="107"/>
      <c r="N109" s="107"/>
      <c r="O109" s="107"/>
      <c r="P109" s="107"/>
      <c r="Q109" s="107"/>
      <c r="R109" s="107"/>
      <c r="S109" s="109">
        <f>SUM(G109:R109)</f>
        <v>45809162</v>
      </c>
      <c r="T109" s="103">
        <f>+F109-S109</f>
        <v>0</v>
      </c>
      <c r="U109" s="160"/>
      <c r="V109" s="156"/>
      <c r="W109" s="160"/>
      <c r="X109" s="160"/>
      <c r="Y109" s="160"/>
      <c r="Z109" s="160"/>
      <c r="AA109" s="160"/>
      <c r="AB109" s="160"/>
      <c r="AC109" s="160"/>
      <c r="AD109" s="160"/>
      <c r="AE109" s="160"/>
      <c r="AF109" s="160"/>
      <c r="AG109" s="160"/>
      <c r="AH109" s="160"/>
      <c r="AI109" s="160"/>
      <c r="AJ109" s="163"/>
      <c r="AK109" s="159"/>
      <c r="AL109" s="159"/>
      <c r="AM109" s="159"/>
      <c r="AN109" s="159"/>
      <c r="AO109" s="159"/>
      <c r="AP109" s="159"/>
      <c r="AQ109" s="159"/>
      <c r="AR109" s="159"/>
      <c r="AS109" s="159"/>
      <c r="AT109" s="159"/>
      <c r="AU109" s="159"/>
      <c r="AV109" s="159"/>
      <c r="AW109" s="159"/>
      <c r="AX109" s="159"/>
      <c r="AY109" s="159"/>
      <c r="AZ109" s="159"/>
      <c r="BA109" s="159"/>
      <c r="BB109" s="159"/>
      <c r="BC109" s="159"/>
      <c r="BD109" s="159"/>
      <c r="BE109" s="159"/>
      <c r="BF109" s="159"/>
      <c r="BG109" s="159"/>
      <c r="BH109" s="159"/>
      <c r="BI109" s="159"/>
      <c r="BJ109" s="159"/>
      <c r="BK109" s="159"/>
      <c r="BL109" s="159"/>
      <c r="BM109" s="159"/>
      <c r="BN109" s="159"/>
      <c r="BO109" s="159"/>
      <c r="BP109" s="159"/>
      <c r="BQ109" s="159"/>
      <c r="BR109" s="159"/>
      <c r="BS109" s="159"/>
      <c r="BT109" s="159"/>
      <c r="BU109" s="159"/>
      <c r="BV109" s="159"/>
      <c r="BW109" s="159"/>
      <c r="BX109" s="159"/>
      <c r="BY109" s="159"/>
      <c r="BZ109" s="159"/>
      <c r="CA109" s="159"/>
      <c r="CB109" s="159"/>
      <c r="CC109" s="159"/>
      <c r="CD109" s="159"/>
      <c r="CE109" s="159"/>
      <c r="CF109" s="159"/>
      <c r="CG109" s="159"/>
      <c r="CH109" s="159"/>
      <c r="CI109" s="159"/>
      <c r="CJ109" s="159"/>
      <c r="CK109" s="159"/>
      <c r="CL109" s="159"/>
      <c r="CM109" s="159"/>
      <c r="CN109" s="159"/>
      <c r="CO109" s="159"/>
      <c r="CP109" s="159"/>
      <c r="CQ109" s="159"/>
      <c r="CR109" s="159"/>
      <c r="CS109" s="159"/>
      <c r="CT109" s="159"/>
      <c r="CU109" s="159"/>
      <c r="CV109" s="159"/>
      <c r="CW109" s="159"/>
      <c r="CX109" s="159"/>
      <c r="CY109" s="159"/>
      <c r="CZ109" s="159"/>
      <c r="DA109" s="159"/>
      <c r="DB109" s="159"/>
      <c r="DC109" s="159"/>
      <c r="DD109" s="159"/>
      <c r="DE109" s="159"/>
      <c r="DF109" s="159"/>
      <c r="DG109" s="159"/>
      <c r="DH109" s="159"/>
      <c r="DI109" s="159"/>
      <c r="DJ109" s="159"/>
    </row>
    <row r="110" spans="1:114" s="10" customFormat="1" ht="17.25" customHeight="1" thickBot="1" x14ac:dyDescent="0.3">
      <c r="A110" s="186"/>
      <c r="B110" s="97">
        <v>94</v>
      </c>
      <c r="C110" s="87" t="s">
        <v>203</v>
      </c>
      <c r="D110" s="98"/>
      <c r="E110" s="105"/>
      <c r="F110" s="106"/>
      <c r="G110" s="107"/>
      <c r="H110" s="107"/>
      <c r="I110" s="107"/>
      <c r="J110" s="108"/>
      <c r="K110" s="107"/>
      <c r="L110" s="319"/>
      <c r="M110" s="107"/>
      <c r="N110" s="107"/>
      <c r="O110" s="107"/>
      <c r="P110" s="107"/>
      <c r="Q110" s="107"/>
      <c r="R110" s="107"/>
      <c r="S110" s="109"/>
      <c r="T110" s="103"/>
      <c r="U110" s="160"/>
      <c r="V110" s="156"/>
      <c r="W110" s="160"/>
      <c r="X110" s="160"/>
      <c r="Y110" s="160"/>
      <c r="Z110" s="160"/>
      <c r="AA110" s="160"/>
      <c r="AB110" s="160"/>
      <c r="AC110" s="160"/>
      <c r="AD110" s="160"/>
      <c r="AE110" s="160"/>
      <c r="AF110" s="160"/>
      <c r="AG110" s="160"/>
      <c r="AH110" s="160"/>
      <c r="AI110" s="160"/>
      <c r="AJ110" s="163"/>
      <c r="AK110" s="159"/>
      <c r="AL110" s="159"/>
      <c r="AM110" s="159"/>
      <c r="AN110" s="159"/>
      <c r="AO110" s="159"/>
      <c r="AP110" s="159"/>
      <c r="AQ110" s="159"/>
      <c r="AR110" s="159"/>
      <c r="AS110" s="159"/>
      <c r="AT110" s="159"/>
      <c r="AU110" s="159"/>
      <c r="AV110" s="159"/>
      <c r="AW110" s="159"/>
      <c r="AX110" s="159"/>
      <c r="AY110" s="159"/>
      <c r="AZ110" s="159"/>
      <c r="BA110" s="159"/>
      <c r="BB110" s="159"/>
      <c r="BC110" s="159"/>
      <c r="BD110" s="159"/>
      <c r="BE110" s="159"/>
      <c r="BF110" s="159"/>
      <c r="BG110" s="159"/>
      <c r="BH110" s="159"/>
      <c r="BI110" s="159"/>
      <c r="BJ110" s="159"/>
      <c r="BK110" s="159"/>
      <c r="BL110" s="159"/>
      <c r="BM110" s="159"/>
      <c r="BN110" s="159"/>
      <c r="BO110" s="159"/>
      <c r="BP110" s="159"/>
      <c r="BQ110" s="159"/>
      <c r="BR110" s="159"/>
      <c r="BS110" s="159"/>
      <c r="BT110" s="159"/>
      <c r="BU110" s="159"/>
      <c r="BV110" s="159"/>
      <c r="BW110" s="159"/>
      <c r="BX110" s="159"/>
      <c r="BY110" s="159"/>
      <c r="BZ110" s="159"/>
      <c r="CA110" s="159"/>
      <c r="CB110" s="159"/>
      <c r="CC110" s="159"/>
      <c r="CD110" s="159"/>
      <c r="CE110" s="159"/>
      <c r="CF110" s="159"/>
      <c r="CG110" s="159"/>
      <c r="CH110" s="159"/>
      <c r="CI110" s="159"/>
      <c r="CJ110" s="159"/>
      <c r="CK110" s="159"/>
      <c r="CL110" s="159"/>
      <c r="CM110" s="159"/>
      <c r="CN110" s="159"/>
      <c r="CO110" s="159"/>
      <c r="CP110" s="159"/>
      <c r="CQ110" s="159"/>
      <c r="CR110" s="159"/>
      <c r="CS110" s="159"/>
      <c r="CT110" s="159"/>
      <c r="CU110" s="159"/>
      <c r="CV110" s="159"/>
      <c r="CW110" s="159"/>
      <c r="CX110" s="159"/>
      <c r="CY110" s="159"/>
      <c r="CZ110" s="159"/>
      <c r="DA110" s="159"/>
      <c r="DB110" s="159"/>
      <c r="DC110" s="159"/>
      <c r="DD110" s="159"/>
      <c r="DE110" s="159"/>
      <c r="DF110" s="159"/>
      <c r="DG110" s="159"/>
      <c r="DH110" s="159"/>
      <c r="DI110" s="159"/>
      <c r="DJ110" s="159"/>
    </row>
    <row r="111" spans="1:114" s="10" customFormat="1" ht="17.25" customHeight="1" thickBot="1" x14ac:dyDescent="0.3">
      <c r="A111" s="186"/>
      <c r="B111" s="97"/>
      <c r="C111" s="87" t="s">
        <v>228</v>
      </c>
      <c r="D111" s="98"/>
      <c r="E111" s="105"/>
      <c r="F111" s="106"/>
      <c r="G111" s="107"/>
      <c r="H111" s="107"/>
      <c r="I111" s="107"/>
      <c r="J111" s="108"/>
      <c r="K111" s="107"/>
      <c r="L111" s="319"/>
      <c r="M111" s="107"/>
      <c r="N111" s="107"/>
      <c r="O111" s="107"/>
      <c r="P111" s="107"/>
      <c r="Q111" s="107"/>
      <c r="R111" s="107"/>
      <c r="S111" s="109"/>
      <c r="T111" s="103"/>
      <c r="U111" s="160"/>
      <c r="V111" s="156"/>
      <c r="W111" s="160"/>
      <c r="X111" s="160"/>
      <c r="Y111" s="160"/>
      <c r="Z111" s="160"/>
      <c r="AA111" s="160"/>
      <c r="AB111" s="160"/>
      <c r="AC111" s="160"/>
      <c r="AD111" s="160"/>
      <c r="AE111" s="160"/>
      <c r="AF111" s="160"/>
      <c r="AG111" s="160"/>
      <c r="AH111" s="160"/>
      <c r="AI111" s="160"/>
      <c r="AJ111" s="163"/>
      <c r="AK111" s="159"/>
      <c r="AL111" s="159"/>
      <c r="AM111" s="159"/>
      <c r="AN111" s="159"/>
      <c r="AO111" s="159"/>
      <c r="AP111" s="159"/>
      <c r="AQ111" s="159"/>
      <c r="AR111" s="159"/>
      <c r="AS111" s="159"/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</row>
    <row r="112" spans="1:114" s="10" customFormat="1" ht="18.75" thickBot="1" x14ac:dyDescent="0.3">
      <c r="A112" s="186"/>
      <c r="B112" s="97">
        <v>95</v>
      </c>
      <c r="C112" s="87" t="s">
        <v>117</v>
      </c>
      <c r="D112" s="98"/>
      <c r="E112" s="105"/>
      <c r="F112" s="106"/>
      <c r="G112" s="107"/>
      <c r="H112" s="107"/>
      <c r="I112" s="107"/>
      <c r="J112" s="108"/>
      <c r="K112" s="107"/>
      <c r="L112" s="319"/>
      <c r="M112" s="107"/>
      <c r="N112" s="107"/>
      <c r="O112" s="107"/>
      <c r="P112" s="107"/>
      <c r="Q112" s="107"/>
      <c r="R112" s="107"/>
      <c r="S112" s="109">
        <f>SUM(G112:R112)</f>
        <v>0</v>
      </c>
      <c r="T112" s="103">
        <f>+F112-S112</f>
        <v>0</v>
      </c>
      <c r="U112" s="160"/>
      <c r="V112" s="156"/>
      <c r="W112" s="160"/>
      <c r="X112" s="160"/>
      <c r="Y112" s="160"/>
      <c r="Z112" s="160"/>
      <c r="AA112" s="160"/>
      <c r="AB112" s="160"/>
      <c r="AC112" s="160"/>
      <c r="AD112" s="160"/>
      <c r="AE112" s="160"/>
      <c r="AF112" s="160"/>
      <c r="AG112" s="160"/>
      <c r="AH112" s="160"/>
      <c r="AI112" s="160"/>
      <c r="AJ112" s="163"/>
      <c r="AK112" s="159"/>
      <c r="AL112" s="159"/>
      <c r="AM112" s="159"/>
      <c r="AN112" s="159"/>
      <c r="AO112" s="159"/>
      <c r="AP112" s="159"/>
      <c r="AQ112" s="159"/>
      <c r="AR112" s="159"/>
      <c r="AS112" s="159"/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</row>
    <row r="113" spans="1:114" s="10" customFormat="1" ht="18.75" thickBot="1" x14ac:dyDescent="0.3">
      <c r="A113" s="186"/>
      <c r="B113" s="97">
        <v>96</v>
      </c>
      <c r="C113" s="87" t="s">
        <v>118</v>
      </c>
      <c r="D113" s="98" t="s">
        <v>31</v>
      </c>
      <c r="E113" s="105"/>
      <c r="F113" s="106"/>
      <c r="G113" s="107"/>
      <c r="H113" s="107"/>
      <c r="I113" s="107"/>
      <c r="J113" s="108"/>
      <c r="K113" s="107"/>
      <c r="L113" s="319"/>
      <c r="M113" s="107"/>
      <c r="N113" s="107"/>
      <c r="O113" s="107"/>
      <c r="P113" s="107"/>
      <c r="Q113" s="107"/>
      <c r="R113" s="107"/>
      <c r="S113" s="109">
        <f>SUM(G113:R113)</f>
        <v>0</v>
      </c>
      <c r="T113" s="103">
        <f>+F113-S113</f>
        <v>0</v>
      </c>
      <c r="U113" s="160"/>
      <c r="V113" s="156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3"/>
      <c r="AK113" s="159"/>
      <c r="AL113" s="159"/>
      <c r="AM113" s="159"/>
      <c r="AN113" s="159"/>
      <c r="AO113" s="159"/>
      <c r="AP113" s="159"/>
      <c r="AQ113" s="159"/>
      <c r="AR113" s="159"/>
      <c r="AS113" s="159"/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</row>
    <row r="114" spans="1:114" s="10" customFormat="1" ht="18.75" thickBot="1" x14ac:dyDescent="0.3">
      <c r="A114" s="186"/>
      <c r="B114" s="97">
        <v>97</v>
      </c>
      <c r="C114" s="87" t="s">
        <v>119</v>
      </c>
      <c r="D114" s="98" t="s">
        <v>31</v>
      </c>
      <c r="E114" s="105"/>
      <c r="F114" s="106"/>
      <c r="G114" s="107"/>
      <c r="H114" s="107"/>
      <c r="I114" s="107"/>
      <c r="J114" s="108"/>
      <c r="K114" s="107"/>
      <c r="L114" s="319"/>
      <c r="M114" s="107"/>
      <c r="N114" s="107"/>
      <c r="O114" s="107"/>
      <c r="P114" s="107"/>
      <c r="Q114" s="107"/>
      <c r="R114" s="107"/>
      <c r="S114" s="109">
        <f t="shared" si="4"/>
        <v>0</v>
      </c>
      <c r="T114" s="103">
        <f t="shared" si="5"/>
        <v>0</v>
      </c>
      <c r="U114" s="160"/>
      <c r="V114" s="156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  <c r="AH114" s="160"/>
      <c r="AI114" s="160"/>
      <c r="AJ114" s="163"/>
      <c r="AK114" s="159"/>
      <c r="AL114" s="159"/>
      <c r="AM114" s="159"/>
      <c r="AN114" s="159"/>
      <c r="AO114" s="159"/>
      <c r="AP114" s="159"/>
      <c r="AQ114" s="159"/>
      <c r="AR114" s="159"/>
      <c r="AS114" s="159"/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</row>
    <row r="115" spans="1:114" s="10" customFormat="1" ht="18.75" thickBot="1" x14ac:dyDescent="0.3">
      <c r="A115" s="186"/>
      <c r="B115" s="97">
        <v>98</v>
      </c>
      <c r="C115" s="87" t="s">
        <v>120</v>
      </c>
      <c r="D115" s="98" t="s">
        <v>31</v>
      </c>
      <c r="E115" s="105"/>
      <c r="F115" s="106">
        <f>+J115+L115</f>
        <v>81674657</v>
      </c>
      <c r="G115" s="107"/>
      <c r="H115" s="107"/>
      <c r="I115" s="107"/>
      <c r="J115" s="108">
        <f>18832876+21758374</f>
        <v>40591250</v>
      </c>
      <c r="K115" s="107"/>
      <c r="L115" s="319">
        <f>19061219+22022188</f>
        <v>41083407</v>
      </c>
      <c r="M115" s="107"/>
      <c r="N115" s="107"/>
      <c r="O115" s="107"/>
      <c r="P115" s="107"/>
      <c r="Q115" s="107"/>
      <c r="R115" s="107"/>
      <c r="S115" s="109">
        <f t="shared" si="4"/>
        <v>81674657</v>
      </c>
      <c r="T115" s="103">
        <f t="shared" si="5"/>
        <v>0</v>
      </c>
      <c r="U115" s="160"/>
      <c r="V115" s="156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3"/>
      <c r="AK115" s="159"/>
      <c r="AL115" s="159"/>
      <c r="AM115" s="159"/>
      <c r="AN115" s="159"/>
      <c r="AO115" s="159"/>
      <c r="AP115" s="159"/>
      <c r="AQ115" s="159"/>
      <c r="AR115" s="159"/>
      <c r="AS115" s="159"/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</row>
    <row r="116" spans="1:114" s="10" customFormat="1" ht="18.75" thickBot="1" x14ac:dyDescent="0.3">
      <c r="A116" s="186"/>
      <c r="B116" s="97">
        <v>99</v>
      </c>
      <c r="C116" s="87" t="s">
        <v>121</v>
      </c>
      <c r="D116" s="98"/>
      <c r="E116" s="105"/>
      <c r="F116" s="106"/>
      <c r="G116" s="107"/>
      <c r="H116" s="107"/>
      <c r="I116" s="107"/>
      <c r="J116" s="108"/>
      <c r="K116" s="107"/>
      <c r="L116" s="107"/>
      <c r="M116" s="107"/>
      <c r="N116" s="107"/>
      <c r="O116" s="107"/>
      <c r="P116" s="107"/>
      <c r="Q116" s="107"/>
      <c r="R116" s="107"/>
      <c r="S116" s="109"/>
      <c r="T116" s="103"/>
      <c r="U116" s="160"/>
      <c r="V116" s="156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3"/>
      <c r="AK116" s="159"/>
      <c r="AL116" s="159"/>
      <c r="AM116" s="159"/>
      <c r="AN116" s="159"/>
      <c r="AO116" s="159"/>
      <c r="AP116" s="159"/>
      <c r="AQ116" s="159"/>
      <c r="AR116" s="159"/>
      <c r="AS116" s="159"/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</row>
    <row r="117" spans="1:114" s="10" customFormat="1" ht="18.75" thickBot="1" x14ac:dyDescent="0.3">
      <c r="A117" s="186"/>
      <c r="B117" s="97">
        <v>100</v>
      </c>
      <c r="C117" s="87" t="s">
        <v>122</v>
      </c>
      <c r="D117" s="98"/>
      <c r="E117" s="105"/>
      <c r="F117" s="106"/>
      <c r="G117" s="107"/>
      <c r="H117" s="107"/>
      <c r="I117" s="107"/>
      <c r="J117" s="108"/>
      <c r="K117" s="107"/>
      <c r="L117" s="107"/>
      <c r="M117" s="107"/>
      <c r="N117" s="107"/>
      <c r="O117" s="107"/>
      <c r="P117" s="107"/>
      <c r="Q117" s="107"/>
      <c r="R117" s="107"/>
      <c r="S117" s="109"/>
      <c r="T117" s="103"/>
      <c r="U117" s="160"/>
      <c r="V117" s="156"/>
      <c r="W117" s="160"/>
      <c r="X117" s="160"/>
      <c r="Y117" s="160"/>
      <c r="Z117" s="160"/>
      <c r="AA117" s="160"/>
      <c r="AB117" s="160"/>
      <c r="AC117" s="160"/>
      <c r="AD117" s="160"/>
      <c r="AE117" s="160"/>
      <c r="AF117" s="160"/>
      <c r="AG117" s="160"/>
      <c r="AH117" s="160"/>
      <c r="AI117" s="160"/>
      <c r="AJ117" s="163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</row>
    <row r="118" spans="1:114" s="10" customFormat="1" ht="18.75" thickBot="1" x14ac:dyDescent="0.3">
      <c r="A118" s="186"/>
      <c r="B118" s="97">
        <v>101</v>
      </c>
      <c r="C118" s="87" t="s">
        <v>123</v>
      </c>
      <c r="D118" s="98"/>
      <c r="E118" s="105"/>
      <c r="F118" s="106"/>
      <c r="G118" s="107"/>
      <c r="H118" s="107"/>
      <c r="I118" s="107"/>
      <c r="J118" s="108"/>
      <c r="K118" s="107"/>
      <c r="L118" s="107"/>
      <c r="M118" s="107"/>
      <c r="N118" s="107"/>
      <c r="O118" s="107"/>
      <c r="P118" s="107"/>
      <c r="Q118" s="107"/>
      <c r="R118" s="107"/>
      <c r="S118" s="109"/>
      <c r="T118" s="109"/>
      <c r="U118" s="160"/>
      <c r="V118" s="156"/>
      <c r="W118" s="160"/>
      <c r="X118" s="160"/>
      <c r="Y118" s="160"/>
      <c r="Z118" s="160"/>
      <c r="AA118" s="160"/>
      <c r="AB118" s="160"/>
      <c r="AC118" s="160"/>
      <c r="AD118" s="160"/>
      <c r="AE118" s="160"/>
      <c r="AF118" s="160"/>
      <c r="AG118" s="160"/>
      <c r="AH118" s="160"/>
      <c r="AI118" s="160"/>
      <c r="AJ118" s="163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</row>
    <row r="119" spans="1:114" s="10" customFormat="1" ht="18.75" thickBot="1" x14ac:dyDescent="0.3">
      <c r="A119" s="186"/>
      <c r="B119" s="97">
        <v>102</v>
      </c>
      <c r="C119" s="87" t="s">
        <v>124</v>
      </c>
      <c r="D119" s="98"/>
      <c r="E119" s="105"/>
      <c r="F119" s="106"/>
      <c r="G119" s="107"/>
      <c r="H119" s="107"/>
      <c r="I119" s="107"/>
      <c r="J119" s="108"/>
      <c r="K119" s="107"/>
      <c r="L119" s="107"/>
      <c r="M119" s="107"/>
      <c r="N119" s="107"/>
      <c r="O119" s="107"/>
      <c r="P119" s="107"/>
      <c r="Q119" s="107"/>
      <c r="R119" s="107"/>
      <c r="S119" s="109"/>
      <c r="T119" s="109"/>
      <c r="U119" s="160"/>
      <c r="V119" s="156"/>
      <c r="W119" s="160"/>
      <c r="X119" s="160"/>
      <c r="Y119" s="160"/>
      <c r="Z119" s="160"/>
      <c r="AA119" s="160"/>
      <c r="AB119" s="160"/>
      <c r="AC119" s="160"/>
      <c r="AD119" s="160"/>
      <c r="AE119" s="160"/>
      <c r="AF119" s="160"/>
      <c r="AG119" s="160"/>
      <c r="AH119" s="160"/>
      <c r="AI119" s="160"/>
      <c r="AJ119" s="163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</row>
    <row r="120" spans="1:114" s="10" customFormat="1" ht="18.75" thickBot="1" x14ac:dyDescent="0.3">
      <c r="A120" s="186"/>
      <c r="B120" s="97">
        <v>103</v>
      </c>
      <c r="C120" s="87" t="s">
        <v>125</v>
      </c>
      <c r="D120" s="98"/>
      <c r="E120" s="105"/>
      <c r="F120" s="106"/>
      <c r="G120" s="107"/>
      <c r="H120" s="107"/>
      <c r="I120" s="107"/>
      <c r="J120" s="108"/>
      <c r="K120" s="107"/>
      <c r="L120" s="107"/>
      <c r="M120" s="107"/>
      <c r="N120" s="107"/>
      <c r="O120" s="107"/>
      <c r="P120" s="107"/>
      <c r="Q120" s="107"/>
      <c r="R120" s="107"/>
      <c r="S120" s="109"/>
      <c r="T120" s="109"/>
      <c r="U120" s="160"/>
      <c r="V120" s="156"/>
      <c r="W120" s="160"/>
      <c r="X120" s="160"/>
      <c r="Y120" s="160"/>
      <c r="Z120" s="160"/>
      <c r="AA120" s="160"/>
      <c r="AB120" s="160"/>
      <c r="AC120" s="160"/>
      <c r="AD120" s="160"/>
      <c r="AE120" s="160"/>
      <c r="AF120" s="160"/>
      <c r="AG120" s="160"/>
      <c r="AH120" s="160"/>
      <c r="AI120" s="160"/>
      <c r="AJ120" s="163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</row>
    <row r="121" spans="1:114" s="10" customFormat="1" ht="18.75" thickBot="1" x14ac:dyDescent="0.3">
      <c r="A121" s="186"/>
      <c r="B121" s="97">
        <v>104</v>
      </c>
      <c r="C121" s="87" t="s">
        <v>126</v>
      </c>
      <c r="D121" s="98"/>
      <c r="E121" s="105"/>
      <c r="F121" s="106"/>
      <c r="G121" s="107"/>
      <c r="H121" s="107"/>
      <c r="I121" s="107"/>
      <c r="J121" s="108"/>
      <c r="K121" s="107"/>
      <c r="L121" s="107"/>
      <c r="M121" s="107"/>
      <c r="N121" s="107"/>
      <c r="O121" s="107"/>
      <c r="P121" s="107"/>
      <c r="Q121" s="107"/>
      <c r="R121" s="107"/>
      <c r="S121" s="109"/>
      <c r="T121" s="109"/>
      <c r="U121" s="160"/>
      <c r="V121" s="156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3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</row>
    <row r="122" spans="1:114" s="10" customFormat="1" ht="18.75" thickBot="1" x14ac:dyDescent="0.3">
      <c r="A122" s="186"/>
      <c r="B122" s="97">
        <v>105</v>
      </c>
      <c r="C122" s="87" t="s">
        <v>127</v>
      </c>
      <c r="D122" s="98"/>
      <c r="E122" s="105"/>
      <c r="F122" s="106"/>
      <c r="G122" s="107"/>
      <c r="H122" s="107"/>
      <c r="I122" s="107"/>
      <c r="J122" s="108"/>
      <c r="K122" s="107"/>
      <c r="L122" s="107"/>
      <c r="M122" s="107"/>
      <c r="N122" s="107"/>
      <c r="O122" s="107"/>
      <c r="P122" s="107"/>
      <c r="Q122" s="107"/>
      <c r="R122" s="107"/>
      <c r="S122" s="109"/>
      <c r="T122" s="109"/>
      <c r="U122" s="160"/>
      <c r="V122" s="156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3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</row>
    <row r="123" spans="1:114" s="10" customFormat="1" ht="18.75" thickBot="1" x14ac:dyDescent="0.3">
      <c r="A123" s="186"/>
      <c r="B123" s="97">
        <v>106</v>
      </c>
      <c r="C123" s="87" t="s">
        <v>128</v>
      </c>
      <c r="D123" s="98"/>
      <c r="E123" s="105"/>
      <c r="F123" s="106"/>
      <c r="G123" s="107"/>
      <c r="H123" s="107"/>
      <c r="I123" s="107"/>
      <c r="J123" s="108"/>
      <c r="K123" s="107"/>
      <c r="L123" s="107"/>
      <c r="M123" s="107"/>
      <c r="N123" s="107"/>
      <c r="O123" s="107"/>
      <c r="P123" s="107"/>
      <c r="Q123" s="107"/>
      <c r="R123" s="107"/>
      <c r="S123" s="109"/>
      <c r="T123" s="109"/>
      <c r="U123" s="160"/>
      <c r="V123" s="156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3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</row>
    <row r="124" spans="1:114" s="10" customFormat="1" ht="18.75" thickBot="1" x14ac:dyDescent="0.3">
      <c r="A124" s="186"/>
      <c r="B124" s="97">
        <v>107</v>
      </c>
      <c r="C124" s="87" t="s">
        <v>129</v>
      </c>
      <c r="D124" s="98"/>
      <c r="E124" s="105"/>
      <c r="F124" s="106"/>
      <c r="G124" s="107"/>
      <c r="H124" s="107"/>
      <c r="I124" s="107"/>
      <c r="J124" s="108"/>
      <c r="K124" s="107"/>
      <c r="L124" s="107"/>
      <c r="M124" s="107"/>
      <c r="N124" s="107"/>
      <c r="O124" s="107"/>
      <c r="P124" s="107"/>
      <c r="Q124" s="107"/>
      <c r="R124" s="107"/>
      <c r="S124" s="109"/>
      <c r="T124" s="109"/>
      <c r="U124" s="160"/>
      <c r="V124" s="156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3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</row>
    <row r="125" spans="1:114" s="10" customFormat="1" ht="18.75" thickBot="1" x14ac:dyDescent="0.3">
      <c r="A125" s="186"/>
      <c r="B125" s="97">
        <v>108</v>
      </c>
      <c r="C125" s="87" t="s">
        <v>130</v>
      </c>
      <c r="D125" s="98"/>
      <c r="E125" s="105"/>
      <c r="F125" s="106"/>
      <c r="G125" s="107"/>
      <c r="H125" s="107"/>
      <c r="I125" s="107"/>
      <c r="J125" s="108"/>
      <c r="K125" s="107"/>
      <c r="L125" s="107"/>
      <c r="M125" s="107"/>
      <c r="N125" s="107"/>
      <c r="O125" s="107"/>
      <c r="P125" s="107"/>
      <c r="Q125" s="107"/>
      <c r="R125" s="107"/>
      <c r="S125" s="109"/>
      <c r="T125" s="109"/>
      <c r="U125" s="160"/>
      <c r="V125" s="156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3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</row>
    <row r="126" spans="1:114" s="10" customFormat="1" ht="18.75" thickBot="1" x14ac:dyDescent="0.3">
      <c r="A126" s="186"/>
      <c r="B126" s="97">
        <v>109</v>
      </c>
      <c r="C126" s="87" t="s">
        <v>131</v>
      </c>
      <c r="D126" s="98"/>
      <c r="E126" s="105"/>
      <c r="F126" s="106"/>
      <c r="G126" s="107"/>
      <c r="H126" s="107"/>
      <c r="I126" s="107"/>
      <c r="J126" s="108"/>
      <c r="K126" s="107"/>
      <c r="L126" s="107"/>
      <c r="M126" s="107"/>
      <c r="N126" s="107"/>
      <c r="O126" s="107"/>
      <c r="P126" s="107"/>
      <c r="Q126" s="107"/>
      <c r="R126" s="107"/>
      <c r="S126" s="109"/>
      <c r="T126" s="109"/>
      <c r="U126" s="160"/>
      <c r="V126" s="156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3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</row>
    <row r="127" spans="1:114" s="11" customFormat="1" ht="18.75" thickBot="1" x14ac:dyDescent="0.3">
      <c r="A127" s="186"/>
      <c r="B127" s="97">
        <v>110</v>
      </c>
      <c r="C127" s="87" t="s">
        <v>132</v>
      </c>
      <c r="D127" s="98"/>
      <c r="E127" s="105"/>
      <c r="F127" s="106"/>
      <c r="G127" s="107"/>
      <c r="H127" s="107"/>
      <c r="I127" s="107"/>
      <c r="J127" s="108"/>
      <c r="K127" s="107"/>
      <c r="L127" s="107"/>
      <c r="M127" s="107"/>
      <c r="N127" s="107"/>
      <c r="O127" s="107"/>
      <c r="P127" s="107"/>
      <c r="Q127" s="107"/>
      <c r="R127" s="107"/>
      <c r="S127" s="109"/>
      <c r="T127" s="109"/>
      <c r="U127" s="160"/>
      <c r="V127" s="156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3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</row>
    <row r="128" spans="1:114" s="10" customFormat="1" ht="18.75" thickBot="1" x14ac:dyDescent="0.3">
      <c r="A128" s="186"/>
      <c r="B128" s="97">
        <v>111</v>
      </c>
      <c r="C128" s="87" t="s">
        <v>133</v>
      </c>
      <c r="D128" s="98"/>
      <c r="E128" s="105"/>
      <c r="F128" s="106"/>
      <c r="G128" s="107"/>
      <c r="H128" s="107"/>
      <c r="I128" s="107"/>
      <c r="J128" s="108"/>
      <c r="K128" s="107"/>
      <c r="L128" s="107"/>
      <c r="M128" s="107"/>
      <c r="N128" s="107"/>
      <c r="O128" s="107"/>
      <c r="P128" s="107"/>
      <c r="Q128" s="107"/>
      <c r="R128" s="107"/>
      <c r="S128" s="109"/>
      <c r="T128" s="109"/>
      <c r="U128" s="160"/>
      <c r="V128" s="156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3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G128" s="159"/>
      <c r="BH128" s="159"/>
      <c r="BI128" s="159"/>
      <c r="BJ128" s="159"/>
      <c r="BK128" s="159"/>
      <c r="BL128" s="159"/>
      <c r="BM128" s="159"/>
      <c r="BN128" s="159"/>
      <c r="BO128" s="159"/>
      <c r="BP128" s="159"/>
      <c r="BQ128" s="159"/>
      <c r="BR128" s="159"/>
      <c r="BS128" s="159"/>
      <c r="BT128" s="159"/>
      <c r="BU128" s="159"/>
      <c r="BV128" s="159"/>
      <c r="BW128" s="159"/>
      <c r="BX128" s="159"/>
      <c r="BY128" s="159"/>
      <c r="BZ128" s="159"/>
      <c r="CA128" s="159"/>
      <c r="CB128" s="159"/>
      <c r="CC128" s="159"/>
      <c r="CD128" s="159"/>
      <c r="CE128" s="159"/>
      <c r="CF128" s="159"/>
      <c r="CG128" s="159"/>
      <c r="CH128" s="159"/>
      <c r="CI128" s="159"/>
      <c r="CJ128" s="159"/>
      <c r="CK128" s="159"/>
      <c r="CL128" s="159"/>
      <c r="CM128" s="159"/>
      <c r="CN128" s="159"/>
      <c r="CO128" s="159"/>
      <c r="CP128" s="159"/>
      <c r="CQ128" s="159"/>
      <c r="CR128" s="159"/>
      <c r="CS128" s="159"/>
      <c r="CT128" s="159"/>
      <c r="CU128" s="159"/>
      <c r="CV128" s="159"/>
      <c r="CW128" s="159"/>
      <c r="CX128" s="159"/>
      <c r="CY128" s="159"/>
      <c r="CZ128" s="159"/>
      <c r="DA128" s="159"/>
      <c r="DB128" s="159"/>
      <c r="DC128" s="159"/>
      <c r="DD128" s="159"/>
      <c r="DE128" s="159"/>
      <c r="DF128" s="159"/>
      <c r="DG128" s="159"/>
      <c r="DH128" s="159"/>
      <c r="DI128" s="159"/>
      <c r="DJ128" s="159"/>
    </row>
    <row r="129" spans="1:114" s="10" customFormat="1" ht="18.75" thickBot="1" x14ac:dyDescent="0.3">
      <c r="A129" s="186"/>
      <c r="B129" s="97">
        <v>112</v>
      </c>
      <c r="C129" s="87" t="s">
        <v>134</v>
      </c>
      <c r="D129" s="98"/>
      <c r="E129" s="105"/>
      <c r="F129" s="106"/>
      <c r="G129" s="107"/>
      <c r="H129" s="107"/>
      <c r="I129" s="107"/>
      <c r="J129" s="108"/>
      <c r="K129" s="107"/>
      <c r="L129" s="107"/>
      <c r="M129" s="107"/>
      <c r="N129" s="107"/>
      <c r="O129" s="107"/>
      <c r="P129" s="107"/>
      <c r="Q129" s="107"/>
      <c r="R129" s="107"/>
      <c r="S129" s="109">
        <f>SUM(G129:R129)</f>
        <v>0</v>
      </c>
      <c r="T129" s="109">
        <f>+F129-S129</f>
        <v>0</v>
      </c>
      <c r="U129" s="160"/>
      <c r="V129" s="156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3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59"/>
      <c r="BO129" s="159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59"/>
      <c r="CJ129" s="159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59"/>
      <c r="DE129" s="159"/>
      <c r="DF129" s="159"/>
      <c r="DG129" s="159"/>
      <c r="DH129" s="159"/>
      <c r="DI129" s="159"/>
      <c r="DJ129" s="159"/>
    </row>
    <row r="130" spans="1:114" s="10" customFormat="1" ht="18.75" thickBot="1" x14ac:dyDescent="0.3">
      <c r="A130" s="159"/>
      <c r="B130" s="104"/>
      <c r="C130" s="123" t="s">
        <v>180</v>
      </c>
      <c r="D130" s="124"/>
      <c r="E130" s="125">
        <f t="shared" ref="E130:T130" si="6">SUM(E15:E129)</f>
        <v>2485012842</v>
      </c>
      <c r="F130" s="126">
        <f t="shared" si="6"/>
        <v>1541795103.6999998</v>
      </c>
      <c r="G130" s="127">
        <f t="shared" si="6"/>
        <v>173293740</v>
      </c>
      <c r="H130" s="127">
        <f t="shared" si="6"/>
        <v>170471745</v>
      </c>
      <c r="I130" s="127">
        <f t="shared" si="6"/>
        <v>181934533</v>
      </c>
      <c r="J130" s="127">
        <f t="shared" si="6"/>
        <v>364780839.10000002</v>
      </c>
      <c r="K130" s="127">
        <f t="shared" si="6"/>
        <v>229886079.59999999</v>
      </c>
      <c r="L130" s="127">
        <f t="shared" si="6"/>
        <v>226354506</v>
      </c>
      <c r="M130" s="127">
        <f t="shared" si="6"/>
        <v>173115255</v>
      </c>
      <c r="N130" s="127">
        <f t="shared" si="6"/>
        <v>627485</v>
      </c>
      <c r="O130" s="127">
        <f t="shared" si="6"/>
        <v>627485</v>
      </c>
      <c r="P130" s="127">
        <f t="shared" si="6"/>
        <v>627485</v>
      </c>
      <c r="Q130" s="127">
        <f t="shared" si="6"/>
        <v>627485</v>
      </c>
      <c r="R130" s="127">
        <f t="shared" si="6"/>
        <v>627485</v>
      </c>
      <c r="S130" s="127">
        <f t="shared" si="6"/>
        <v>1522974122.6999998</v>
      </c>
      <c r="T130" s="127">
        <f t="shared" si="6"/>
        <v>18820981</v>
      </c>
      <c r="U130" s="160"/>
      <c r="V130" s="156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3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59"/>
      <c r="BO130" s="159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  <c r="CA130" s="159"/>
      <c r="CB130" s="159"/>
      <c r="CC130" s="159"/>
      <c r="CD130" s="159"/>
      <c r="CE130" s="159"/>
      <c r="CF130" s="159"/>
      <c r="CG130" s="159"/>
      <c r="CH130" s="159"/>
      <c r="CI130" s="159"/>
      <c r="CJ130" s="159"/>
      <c r="CK130" s="159"/>
      <c r="CL130" s="159"/>
      <c r="CM130" s="159"/>
      <c r="CN130" s="159"/>
      <c r="CO130" s="159"/>
      <c r="CP130" s="159"/>
      <c r="CQ130" s="159"/>
      <c r="CR130" s="159"/>
      <c r="CS130" s="159"/>
      <c r="CT130" s="159"/>
      <c r="CU130" s="159"/>
      <c r="CV130" s="159"/>
      <c r="CW130" s="159"/>
      <c r="CX130" s="159"/>
      <c r="CY130" s="159"/>
      <c r="CZ130" s="159"/>
      <c r="DA130" s="159"/>
      <c r="DB130" s="159"/>
      <c r="DC130" s="159"/>
      <c r="DD130" s="159"/>
      <c r="DE130" s="159"/>
      <c r="DF130" s="159"/>
      <c r="DG130" s="159"/>
      <c r="DH130" s="159"/>
      <c r="DI130" s="159"/>
      <c r="DJ130" s="159"/>
    </row>
    <row r="131" spans="1:114" s="159" customFormat="1" ht="21.75" customHeight="1" x14ac:dyDescent="0.25">
      <c r="B131" s="249"/>
      <c r="E131" s="324"/>
      <c r="S131" s="249"/>
      <c r="T131" s="249"/>
    </row>
    <row r="132" spans="1:114" s="159" customFormat="1" ht="21.75" customHeight="1" thickBot="1" x14ac:dyDescent="0.3">
      <c r="B132" s="249"/>
      <c r="E132" s="324"/>
      <c r="F132" s="250"/>
      <c r="I132" s="250"/>
      <c r="S132" s="249"/>
      <c r="T132" s="249"/>
    </row>
    <row r="133" spans="1:114" s="159" customFormat="1" ht="21.75" customHeight="1" x14ac:dyDescent="0.25">
      <c r="B133" s="249"/>
      <c r="C133" s="357" t="s">
        <v>138</v>
      </c>
      <c r="D133" s="358"/>
      <c r="E133" s="358"/>
      <c r="F133" s="358"/>
      <c r="G133" s="358"/>
      <c r="H133" s="358"/>
      <c r="I133" s="358"/>
      <c r="J133" s="358"/>
      <c r="K133" s="358"/>
      <c r="L133" s="358"/>
      <c r="M133" s="358"/>
      <c r="N133" s="358"/>
      <c r="O133" s="358"/>
      <c r="P133" s="358"/>
      <c r="Q133" s="358"/>
      <c r="R133" s="358"/>
      <c r="S133" s="358"/>
      <c r="T133" s="359"/>
    </row>
    <row r="134" spans="1:114" s="159" customFormat="1" ht="21.75" customHeight="1" x14ac:dyDescent="0.25">
      <c r="B134" s="249"/>
      <c r="C134" s="360" t="s">
        <v>136</v>
      </c>
      <c r="D134" s="361"/>
      <c r="E134" s="361"/>
      <c r="F134" s="361"/>
      <c r="G134" s="361"/>
      <c r="H134" s="361"/>
      <c r="I134" s="361"/>
      <c r="J134" s="361"/>
      <c r="K134" s="361"/>
      <c r="L134" s="361"/>
      <c r="M134" s="361"/>
      <c r="N134" s="361"/>
      <c r="O134" s="361"/>
      <c r="P134" s="361"/>
      <c r="Q134" s="361"/>
      <c r="R134" s="361"/>
      <c r="S134" s="361"/>
      <c r="T134" s="362"/>
    </row>
    <row r="135" spans="1:114" s="164" customFormat="1" ht="18.75" x14ac:dyDescent="0.3">
      <c r="C135" s="360" t="s">
        <v>137</v>
      </c>
      <c r="D135" s="361"/>
      <c r="E135" s="361"/>
      <c r="F135" s="361"/>
      <c r="G135" s="361"/>
      <c r="H135" s="361"/>
      <c r="I135" s="361"/>
      <c r="J135" s="361"/>
      <c r="K135" s="361"/>
      <c r="L135" s="361"/>
      <c r="M135" s="361"/>
      <c r="N135" s="361"/>
      <c r="O135" s="361"/>
      <c r="P135" s="361"/>
      <c r="Q135" s="361"/>
      <c r="R135" s="361"/>
      <c r="S135" s="361"/>
      <c r="T135" s="362"/>
    </row>
    <row r="136" spans="1:114" s="164" customFormat="1" ht="18.75" x14ac:dyDescent="0.3">
      <c r="C136" s="360"/>
      <c r="D136" s="361"/>
      <c r="E136" s="361"/>
      <c r="F136" s="361"/>
      <c r="G136" s="361"/>
      <c r="H136" s="361"/>
      <c r="I136" s="361"/>
      <c r="J136" s="361"/>
      <c r="K136" s="361"/>
      <c r="L136" s="361"/>
      <c r="M136" s="361"/>
      <c r="N136" s="361"/>
      <c r="O136" s="361"/>
      <c r="P136" s="361"/>
      <c r="Q136" s="361"/>
      <c r="R136" s="361"/>
      <c r="S136" s="361"/>
      <c r="T136" s="362"/>
    </row>
    <row r="137" spans="1:114" s="164" customFormat="1" ht="16.5" thickBot="1" x14ac:dyDescent="0.35">
      <c r="C137" s="251"/>
      <c r="D137" s="252"/>
      <c r="E137" s="253"/>
      <c r="F137" s="252"/>
      <c r="G137" s="252"/>
      <c r="H137" s="252"/>
      <c r="I137" s="252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4"/>
    </row>
    <row r="138" spans="1:114" s="154" customFormat="1" ht="15.75" x14ac:dyDescent="0.25"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249"/>
      <c r="T138" s="249"/>
    </row>
    <row r="139" spans="1:114" s="159" customFormat="1" ht="21.75" customHeight="1" x14ac:dyDescent="0.25">
      <c r="B139" s="249"/>
      <c r="F139" s="316"/>
      <c r="G139" s="250"/>
      <c r="H139" s="250"/>
      <c r="S139" s="249"/>
      <c r="T139" s="249"/>
    </row>
    <row r="140" spans="1:114" s="159" customFormat="1" ht="21.75" customHeight="1" x14ac:dyDescent="0.25">
      <c r="B140" s="249"/>
      <c r="S140" s="249"/>
      <c r="T140" s="249"/>
    </row>
    <row r="141" spans="1:114" s="159" customFormat="1" ht="21.75" customHeight="1" x14ac:dyDescent="0.25">
      <c r="B141" s="249"/>
      <c r="S141" s="249"/>
      <c r="T141" s="249"/>
    </row>
    <row r="142" spans="1:114" s="159" customFormat="1" ht="21.75" customHeight="1" x14ac:dyDescent="0.25">
      <c r="B142" s="249"/>
      <c r="S142" s="249"/>
      <c r="T142" s="249"/>
    </row>
    <row r="143" spans="1:114" s="159" customFormat="1" ht="21.75" customHeight="1" x14ac:dyDescent="0.25">
      <c r="B143" s="249"/>
      <c r="S143" s="249"/>
      <c r="T143" s="249"/>
    </row>
    <row r="144" spans="1:114" s="159" customFormat="1" ht="21.75" customHeight="1" x14ac:dyDescent="0.25">
      <c r="B144" s="249"/>
      <c r="S144" s="249"/>
      <c r="T144" s="249"/>
    </row>
    <row r="145" spans="2:20" s="159" customFormat="1" ht="21.75" customHeight="1" x14ac:dyDescent="0.25">
      <c r="B145" s="249"/>
      <c r="S145" s="249"/>
      <c r="T145" s="249"/>
    </row>
    <row r="146" spans="2:20" s="159" customFormat="1" ht="21.75" customHeight="1" x14ac:dyDescent="0.25">
      <c r="B146" s="249"/>
      <c r="S146" s="249"/>
      <c r="T146" s="249"/>
    </row>
    <row r="147" spans="2:20" s="159" customFormat="1" ht="21.75" customHeight="1" x14ac:dyDescent="0.25">
      <c r="B147" s="249"/>
      <c r="S147" s="249"/>
      <c r="T147" s="249"/>
    </row>
    <row r="148" spans="2:20" s="159" customFormat="1" ht="21.75" customHeight="1" x14ac:dyDescent="0.25">
      <c r="B148" s="249"/>
      <c r="S148" s="249"/>
      <c r="T148" s="249"/>
    </row>
    <row r="149" spans="2:20" s="159" customFormat="1" ht="21.75" customHeight="1" x14ac:dyDescent="0.25">
      <c r="B149" s="249"/>
      <c r="S149" s="249"/>
      <c r="T149" s="249"/>
    </row>
    <row r="150" spans="2:20" s="159" customFormat="1" ht="21.75" customHeight="1" x14ac:dyDescent="0.25">
      <c r="B150" s="249"/>
      <c r="S150" s="249"/>
      <c r="T150" s="249"/>
    </row>
    <row r="151" spans="2:20" s="159" customFormat="1" ht="13.5" customHeight="1" x14ac:dyDescent="0.25">
      <c r="B151" s="249"/>
      <c r="C151" s="255"/>
      <c r="D151" s="255"/>
      <c r="E151" s="256"/>
      <c r="F151" s="257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3"/>
      <c r="T151" s="163"/>
    </row>
    <row r="152" spans="2:20" s="159" customFormat="1" ht="31.5" hidden="1" customHeight="1" x14ac:dyDescent="0.25">
      <c r="B152" s="249"/>
      <c r="S152" s="163"/>
      <c r="T152" s="163"/>
    </row>
    <row r="153" spans="2:20" s="154" customFormat="1" x14ac:dyDescent="0.25">
      <c r="E153" s="258"/>
    </row>
    <row r="154" spans="2:20" s="154" customFormat="1" x14ac:dyDescent="0.25">
      <c r="E154" s="258"/>
    </row>
    <row r="155" spans="2:20" s="154" customFormat="1" x14ac:dyDescent="0.25">
      <c r="E155" s="258"/>
    </row>
    <row r="156" spans="2:20" s="154" customFormat="1" x14ac:dyDescent="0.25">
      <c r="E156" s="258"/>
    </row>
    <row r="157" spans="2:20" s="154" customFormat="1" x14ac:dyDescent="0.25">
      <c r="E157" s="258"/>
    </row>
    <row r="158" spans="2:20" s="154" customFormat="1" x14ac:dyDescent="0.25">
      <c r="E158" s="258"/>
    </row>
    <row r="159" spans="2:20" s="154" customFormat="1" x14ac:dyDescent="0.25">
      <c r="E159" s="258"/>
    </row>
    <row r="160" spans="2:20" s="154" customFormat="1" x14ac:dyDescent="0.25">
      <c r="E160" s="258"/>
    </row>
    <row r="161" spans="5:5" s="154" customFormat="1" x14ac:dyDescent="0.25">
      <c r="E161" s="258"/>
    </row>
    <row r="162" spans="5:5" s="154" customFormat="1" x14ac:dyDescent="0.25">
      <c r="E162" s="258"/>
    </row>
    <row r="163" spans="5:5" s="154" customFormat="1" x14ac:dyDescent="0.25">
      <c r="E163" s="258"/>
    </row>
    <row r="164" spans="5:5" s="154" customFormat="1" x14ac:dyDescent="0.25">
      <c r="E164" s="258"/>
    </row>
    <row r="165" spans="5:5" s="154" customFormat="1" x14ac:dyDescent="0.25">
      <c r="E165" s="258"/>
    </row>
    <row r="166" spans="5:5" s="154" customFormat="1" x14ac:dyDescent="0.25">
      <c r="E166" s="258"/>
    </row>
    <row r="167" spans="5:5" s="154" customFormat="1" x14ac:dyDescent="0.25">
      <c r="E167" s="258"/>
    </row>
    <row r="168" spans="5:5" s="154" customFormat="1" x14ac:dyDescent="0.25">
      <c r="E168" s="258"/>
    </row>
    <row r="169" spans="5:5" s="154" customFormat="1" x14ac:dyDescent="0.25">
      <c r="E169" s="258"/>
    </row>
    <row r="170" spans="5:5" s="154" customFormat="1" x14ac:dyDescent="0.25">
      <c r="E170" s="258"/>
    </row>
    <row r="171" spans="5:5" s="154" customFormat="1" x14ac:dyDescent="0.25">
      <c r="E171" s="258"/>
    </row>
    <row r="172" spans="5:5" s="154" customFormat="1" x14ac:dyDescent="0.25">
      <c r="E172" s="258"/>
    </row>
    <row r="173" spans="5:5" s="154" customFormat="1" x14ac:dyDescent="0.25">
      <c r="E173" s="258"/>
    </row>
    <row r="174" spans="5:5" s="154" customFormat="1" x14ac:dyDescent="0.25">
      <c r="E174" s="258"/>
    </row>
    <row r="175" spans="5:5" s="154" customFormat="1" x14ac:dyDescent="0.25">
      <c r="E175" s="258"/>
    </row>
    <row r="176" spans="5:5" s="154" customFormat="1" x14ac:dyDescent="0.25">
      <c r="E176" s="258"/>
    </row>
    <row r="177" spans="5:5" s="154" customFormat="1" x14ac:dyDescent="0.25">
      <c r="E177" s="258"/>
    </row>
    <row r="178" spans="5:5" s="154" customFormat="1" x14ac:dyDescent="0.25">
      <c r="E178" s="258"/>
    </row>
    <row r="179" spans="5:5" s="154" customFormat="1" x14ac:dyDescent="0.25">
      <c r="E179" s="258"/>
    </row>
    <row r="180" spans="5:5" s="154" customFormat="1" x14ac:dyDescent="0.25">
      <c r="E180" s="258"/>
    </row>
    <row r="181" spans="5:5" s="154" customFormat="1" x14ac:dyDescent="0.25">
      <c r="E181" s="258"/>
    </row>
    <row r="182" spans="5:5" s="154" customFormat="1" x14ac:dyDescent="0.25">
      <c r="E182" s="258"/>
    </row>
    <row r="183" spans="5:5" s="154" customFormat="1" x14ac:dyDescent="0.25">
      <c r="E183" s="258"/>
    </row>
    <row r="184" spans="5:5" s="154" customFormat="1" x14ac:dyDescent="0.25">
      <c r="E184" s="258"/>
    </row>
    <row r="185" spans="5:5" s="154" customFormat="1" x14ac:dyDescent="0.25">
      <c r="E185" s="258"/>
    </row>
    <row r="186" spans="5:5" s="154" customFormat="1" x14ac:dyDescent="0.25">
      <c r="E186" s="258"/>
    </row>
    <row r="187" spans="5:5" s="154" customFormat="1" x14ac:dyDescent="0.25">
      <c r="E187" s="258"/>
    </row>
    <row r="188" spans="5:5" s="154" customFormat="1" x14ac:dyDescent="0.25">
      <c r="E188" s="258"/>
    </row>
    <row r="189" spans="5:5" s="154" customFormat="1" x14ac:dyDescent="0.25">
      <c r="E189" s="258"/>
    </row>
    <row r="190" spans="5:5" s="154" customFormat="1" x14ac:dyDescent="0.25">
      <c r="E190" s="258"/>
    </row>
    <row r="191" spans="5:5" s="154" customFormat="1" x14ac:dyDescent="0.25">
      <c r="E191" s="258"/>
    </row>
    <row r="192" spans="5:5" s="154" customFormat="1" x14ac:dyDescent="0.25">
      <c r="E192" s="258"/>
    </row>
    <row r="193" spans="5:5" s="154" customFormat="1" x14ac:dyDescent="0.25">
      <c r="E193" s="258"/>
    </row>
    <row r="194" spans="5:5" s="154" customFormat="1" x14ac:dyDescent="0.25">
      <c r="E194" s="258"/>
    </row>
    <row r="195" spans="5:5" s="154" customFormat="1" x14ac:dyDescent="0.25">
      <c r="E195" s="258"/>
    </row>
    <row r="196" spans="5:5" s="154" customFormat="1" x14ac:dyDescent="0.25">
      <c r="E196" s="258"/>
    </row>
    <row r="197" spans="5:5" s="154" customFormat="1" x14ac:dyDescent="0.25">
      <c r="E197" s="258"/>
    </row>
    <row r="198" spans="5:5" s="154" customFormat="1" x14ac:dyDescent="0.25">
      <c r="E198" s="258"/>
    </row>
    <row r="199" spans="5:5" s="154" customFormat="1" x14ac:dyDescent="0.25">
      <c r="E199" s="258"/>
    </row>
    <row r="200" spans="5:5" s="154" customFormat="1" x14ac:dyDescent="0.25">
      <c r="E200" s="258"/>
    </row>
    <row r="201" spans="5:5" s="154" customFormat="1" x14ac:dyDescent="0.25">
      <c r="E201" s="258"/>
    </row>
    <row r="202" spans="5:5" s="154" customFormat="1" x14ac:dyDescent="0.25">
      <c r="E202" s="258"/>
    </row>
    <row r="203" spans="5:5" s="154" customFormat="1" x14ac:dyDescent="0.25">
      <c r="E203" s="258"/>
    </row>
    <row r="204" spans="5:5" s="154" customFormat="1" x14ac:dyDescent="0.25">
      <c r="E204" s="258"/>
    </row>
    <row r="205" spans="5:5" s="154" customFormat="1" x14ac:dyDescent="0.25">
      <c r="E205" s="258"/>
    </row>
    <row r="206" spans="5:5" s="154" customFormat="1" x14ac:dyDescent="0.25">
      <c r="E206" s="258"/>
    </row>
    <row r="207" spans="5:5" s="154" customFormat="1" x14ac:dyDescent="0.25">
      <c r="E207" s="258"/>
    </row>
    <row r="208" spans="5:5" s="154" customFormat="1" x14ac:dyDescent="0.25">
      <c r="E208" s="258"/>
    </row>
    <row r="209" spans="5:5" s="154" customFormat="1" x14ac:dyDescent="0.25">
      <c r="E209" s="258"/>
    </row>
    <row r="210" spans="5:5" s="154" customFormat="1" x14ac:dyDescent="0.25">
      <c r="E210" s="258"/>
    </row>
    <row r="211" spans="5:5" s="154" customFormat="1" x14ac:dyDescent="0.25">
      <c r="E211" s="258"/>
    </row>
    <row r="212" spans="5:5" s="154" customFormat="1" x14ac:dyDescent="0.25">
      <c r="E212" s="258"/>
    </row>
    <row r="213" spans="5:5" s="154" customFormat="1" x14ac:dyDescent="0.25">
      <c r="E213" s="258"/>
    </row>
    <row r="214" spans="5:5" s="154" customFormat="1" x14ac:dyDescent="0.25">
      <c r="E214" s="258"/>
    </row>
    <row r="215" spans="5:5" s="154" customFormat="1" x14ac:dyDescent="0.25">
      <c r="E215" s="258"/>
    </row>
    <row r="216" spans="5:5" s="154" customFormat="1" x14ac:dyDescent="0.25">
      <c r="E216" s="258"/>
    </row>
    <row r="217" spans="5:5" s="154" customFormat="1" x14ac:dyDescent="0.25">
      <c r="E217" s="258"/>
    </row>
    <row r="218" spans="5:5" s="154" customFormat="1" x14ac:dyDescent="0.25">
      <c r="E218" s="258"/>
    </row>
    <row r="219" spans="5:5" s="154" customFormat="1" x14ac:dyDescent="0.25">
      <c r="E219" s="258"/>
    </row>
    <row r="220" spans="5:5" s="154" customFormat="1" x14ac:dyDescent="0.25">
      <c r="E220" s="258"/>
    </row>
    <row r="221" spans="5:5" s="154" customFormat="1" x14ac:dyDescent="0.25">
      <c r="E221" s="258"/>
    </row>
    <row r="222" spans="5:5" s="154" customFormat="1" x14ac:dyDescent="0.25">
      <c r="E222" s="258"/>
    </row>
    <row r="223" spans="5:5" s="154" customFormat="1" x14ac:dyDescent="0.25">
      <c r="E223" s="258"/>
    </row>
    <row r="224" spans="5:5" s="154" customFormat="1" x14ac:dyDescent="0.25">
      <c r="E224" s="258"/>
    </row>
    <row r="225" spans="5:5" s="154" customFormat="1" x14ac:dyDescent="0.25">
      <c r="E225" s="258"/>
    </row>
    <row r="226" spans="5:5" s="154" customFormat="1" x14ac:dyDescent="0.25">
      <c r="E226" s="258"/>
    </row>
    <row r="227" spans="5:5" s="154" customFormat="1" x14ac:dyDescent="0.25">
      <c r="E227" s="258"/>
    </row>
    <row r="228" spans="5:5" s="154" customFormat="1" x14ac:dyDescent="0.25">
      <c r="E228" s="258"/>
    </row>
    <row r="229" spans="5:5" s="154" customFormat="1" x14ac:dyDescent="0.25">
      <c r="E229" s="258"/>
    </row>
    <row r="230" spans="5:5" s="154" customFormat="1" x14ac:dyDescent="0.25">
      <c r="E230" s="258"/>
    </row>
    <row r="231" spans="5:5" s="154" customFormat="1" x14ac:dyDescent="0.25">
      <c r="E231" s="258"/>
    </row>
    <row r="232" spans="5:5" s="154" customFormat="1" x14ac:dyDescent="0.25">
      <c r="E232" s="258"/>
    </row>
    <row r="233" spans="5:5" s="154" customFormat="1" x14ac:dyDescent="0.25">
      <c r="E233" s="258"/>
    </row>
    <row r="234" spans="5:5" s="154" customFormat="1" x14ac:dyDescent="0.25">
      <c r="E234" s="258"/>
    </row>
    <row r="235" spans="5:5" s="154" customFormat="1" x14ac:dyDescent="0.25">
      <c r="E235" s="258"/>
    </row>
    <row r="236" spans="5:5" s="154" customFormat="1" x14ac:dyDescent="0.25">
      <c r="E236" s="258"/>
    </row>
    <row r="237" spans="5:5" s="154" customFormat="1" x14ac:dyDescent="0.25">
      <c r="E237" s="258"/>
    </row>
    <row r="238" spans="5:5" s="154" customFormat="1" x14ac:dyDescent="0.25">
      <c r="E238" s="258"/>
    </row>
    <row r="239" spans="5:5" s="154" customFormat="1" x14ac:dyDescent="0.25">
      <c r="E239" s="258"/>
    </row>
    <row r="240" spans="5:5" s="154" customFormat="1" x14ac:dyDescent="0.25">
      <c r="E240" s="258"/>
    </row>
    <row r="241" spans="5:5" s="154" customFormat="1" x14ac:dyDescent="0.25">
      <c r="E241" s="258"/>
    </row>
    <row r="242" spans="5:5" s="154" customFormat="1" x14ac:dyDescent="0.25">
      <c r="E242" s="258"/>
    </row>
    <row r="243" spans="5:5" s="154" customFormat="1" x14ac:dyDescent="0.25">
      <c r="E243" s="258"/>
    </row>
    <row r="244" spans="5:5" s="154" customFormat="1" x14ac:dyDescent="0.25">
      <c r="E244" s="258"/>
    </row>
    <row r="245" spans="5:5" s="154" customFormat="1" x14ac:dyDescent="0.25">
      <c r="E245" s="258"/>
    </row>
    <row r="246" spans="5:5" s="154" customFormat="1" x14ac:dyDescent="0.25">
      <c r="E246" s="258"/>
    </row>
    <row r="247" spans="5:5" s="154" customFormat="1" x14ac:dyDescent="0.25">
      <c r="E247" s="258"/>
    </row>
    <row r="248" spans="5:5" s="154" customFormat="1" x14ac:dyDescent="0.25">
      <c r="E248" s="258"/>
    </row>
    <row r="249" spans="5:5" s="154" customFormat="1" x14ac:dyDescent="0.25">
      <c r="E249" s="258"/>
    </row>
    <row r="250" spans="5:5" s="154" customFormat="1" x14ac:dyDescent="0.25">
      <c r="E250" s="258"/>
    </row>
    <row r="251" spans="5:5" s="154" customFormat="1" x14ac:dyDescent="0.25">
      <c r="E251" s="258"/>
    </row>
    <row r="252" spans="5:5" s="154" customFormat="1" x14ac:dyDescent="0.25">
      <c r="E252" s="258"/>
    </row>
    <row r="253" spans="5:5" s="154" customFormat="1" x14ac:dyDescent="0.25">
      <c r="E253" s="258"/>
    </row>
    <row r="254" spans="5:5" s="154" customFormat="1" x14ac:dyDescent="0.25">
      <c r="E254" s="258"/>
    </row>
    <row r="255" spans="5:5" s="154" customFormat="1" x14ac:dyDescent="0.25">
      <c r="E255" s="258"/>
    </row>
    <row r="256" spans="5:5" s="154" customFormat="1" x14ac:dyDescent="0.25">
      <c r="E256" s="258"/>
    </row>
    <row r="257" spans="5:5" s="154" customFormat="1" x14ac:dyDescent="0.25">
      <c r="E257" s="258"/>
    </row>
    <row r="258" spans="5:5" s="154" customFormat="1" x14ac:dyDescent="0.25">
      <c r="E258" s="258"/>
    </row>
    <row r="259" spans="5:5" s="154" customFormat="1" x14ac:dyDescent="0.25">
      <c r="E259" s="258"/>
    </row>
    <row r="260" spans="5:5" s="154" customFormat="1" x14ac:dyDescent="0.25">
      <c r="E260" s="258"/>
    </row>
    <row r="261" spans="5:5" s="154" customFormat="1" x14ac:dyDescent="0.25">
      <c r="E261" s="258"/>
    </row>
    <row r="262" spans="5:5" s="154" customFormat="1" x14ac:dyDescent="0.25">
      <c r="E262" s="258"/>
    </row>
    <row r="263" spans="5:5" s="154" customFormat="1" x14ac:dyDescent="0.25">
      <c r="E263" s="258"/>
    </row>
    <row r="264" spans="5:5" s="154" customFormat="1" x14ac:dyDescent="0.25">
      <c r="E264" s="258"/>
    </row>
    <row r="265" spans="5:5" s="154" customFormat="1" x14ac:dyDescent="0.25">
      <c r="E265" s="258"/>
    </row>
    <row r="266" spans="5:5" s="154" customFormat="1" x14ac:dyDescent="0.25">
      <c r="E266" s="258"/>
    </row>
    <row r="267" spans="5:5" s="154" customFormat="1" x14ac:dyDescent="0.25">
      <c r="E267" s="258"/>
    </row>
    <row r="268" spans="5:5" s="154" customFormat="1" x14ac:dyDescent="0.25">
      <c r="E268" s="258"/>
    </row>
    <row r="269" spans="5:5" s="154" customFormat="1" x14ac:dyDescent="0.25">
      <c r="E269" s="258"/>
    </row>
    <row r="270" spans="5:5" s="154" customFormat="1" x14ac:dyDescent="0.25">
      <c r="E270" s="258"/>
    </row>
    <row r="271" spans="5:5" s="154" customFormat="1" x14ac:dyDescent="0.25">
      <c r="E271" s="258"/>
    </row>
    <row r="272" spans="5:5" s="154" customFormat="1" x14ac:dyDescent="0.25">
      <c r="E272" s="258"/>
    </row>
    <row r="273" spans="5:5" s="154" customFormat="1" x14ac:dyDescent="0.25">
      <c r="E273" s="258"/>
    </row>
    <row r="274" spans="5:5" s="154" customFormat="1" x14ac:dyDescent="0.25">
      <c r="E274" s="258"/>
    </row>
    <row r="275" spans="5:5" s="154" customFormat="1" x14ac:dyDescent="0.25">
      <c r="E275" s="258"/>
    </row>
    <row r="276" spans="5:5" s="154" customFormat="1" x14ac:dyDescent="0.25">
      <c r="E276" s="258"/>
    </row>
    <row r="277" spans="5:5" s="154" customFormat="1" x14ac:dyDescent="0.25">
      <c r="E277" s="258"/>
    </row>
    <row r="278" spans="5:5" s="154" customFormat="1" x14ac:dyDescent="0.25">
      <c r="E278" s="258"/>
    </row>
    <row r="279" spans="5:5" s="154" customFormat="1" x14ac:dyDescent="0.25">
      <c r="E279" s="258"/>
    </row>
    <row r="280" spans="5:5" s="154" customFormat="1" x14ac:dyDescent="0.25">
      <c r="E280" s="258"/>
    </row>
    <row r="281" spans="5:5" s="154" customFormat="1" x14ac:dyDescent="0.25">
      <c r="E281" s="258"/>
    </row>
    <row r="282" spans="5:5" s="154" customFormat="1" x14ac:dyDescent="0.25">
      <c r="E282" s="258"/>
    </row>
    <row r="283" spans="5:5" s="154" customFormat="1" x14ac:dyDescent="0.25">
      <c r="E283" s="258"/>
    </row>
    <row r="284" spans="5:5" s="154" customFormat="1" x14ac:dyDescent="0.25">
      <c r="E284" s="258"/>
    </row>
    <row r="285" spans="5:5" s="154" customFormat="1" x14ac:dyDescent="0.25">
      <c r="E285" s="258"/>
    </row>
    <row r="286" spans="5:5" s="154" customFormat="1" x14ac:dyDescent="0.25">
      <c r="E286" s="258"/>
    </row>
    <row r="287" spans="5:5" s="154" customFormat="1" x14ac:dyDescent="0.25">
      <c r="E287" s="258"/>
    </row>
    <row r="288" spans="5:5" s="154" customFormat="1" x14ac:dyDescent="0.25">
      <c r="E288" s="258"/>
    </row>
    <row r="289" spans="5:5" s="154" customFormat="1" x14ac:dyDescent="0.25">
      <c r="E289" s="258"/>
    </row>
    <row r="290" spans="5:5" s="154" customFormat="1" x14ac:dyDescent="0.25">
      <c r="E290" s="258"/>
    </row>
    <row r="291" spans="5:5" s="154" customFormat="1" x14ac:dyDescent="0.25">
      <c r="E291" s="258"/>
    </row>
    <row r="292" spans="5:5" s="154" customFormat="1" x14ac:dyDescent="0.25">
      <c r="E292" s="258"/>
    </row>
    <row r="293" spans="5:5" s="154" customFormat="1" x14ac:dyDescent="0.25">
      <c r="E293" s="258"/>
    </row>
    <row r="294" spans="5:5" s="154" customFormat="1" x14ac:dyDescent="0.25">
      <c r="E294" s="258"/>
    </row>
    <row r="295" spans="5:5" s="154" customFormat="1" x14ac:dyDescent="0.25">
      <c r="E295" s="258"/>
    </row>
    <row r="296" spans="5:5" s="154" customFormat="1" x14ac:dyDescent="0.25">
      <c r="E296" s="258"/>
    </row>
    <row r="297" spans="5:5" s="154" customFormat="1" x14ac:dyDescent="0.25">
      <c r="E297" s="258"/>
    </row>
    <row r="298" spans="5:5" s="154" customFormat="1" x14ac:dyDescent="0.25">
      <c r="E298" s="258"/>
    </row>
    <row r="299" spans="5:5" s="154" customFormat="1" x14ac:dyDescent="0.25">
      <c r="E299" s="258"/>
    </row>
    <row r="300" spans="5:5" s="154" customFormat="1" x14ac:dyDescent="0.25">
      <c r="E300" s="258"/>
    </row>
    <row r="301" spans="5:5" s="154" customFormat="1" x14ac:dyDescent="0.25">
      <c r="E301" s="258"/>
    </row>
    <row r="302" spans="5:5" s="154" customFormat="1" x14ac:dyDescent="0.25">
      <c r="E302" s="258"/>
    </row>
    <row r="303" spans="5:5" s="154" customFormat="1" x14ac:dyDescent="0.25">
      <c r="E303" s="258"/>
    </row>
    <row r="304" spans="5:5" s="154" customFormat="1" x14ac:dyDescent="0.25">
      <c r="E304" s="258"/>
    </row>
    <row r="305" spans="5:5" s="154" customFormat="1" x14ac:dyDescent="0.25">
      <c r="E305" s="258"/>
    </row>
    <row r="306" spans="5:5" s="154" customFormat="1" x14ac:dyDescent="0.25">
      <c r="E306" s="258"/>
    </row>
    <row r="307" spans="5:5" s="154" customFormat="1" x14ac:dyDescent="0.25">
      <c r="E307" s="258"/>
    </row>
    <row r="308" spans="5:5" s="154" customFormat="1" x14ac:dyDescent="0.25">
      <c r="E308" s="258"/>
    </row>
    <row r="309" spans="5:5" s="154" customFormat="1" x14ac:dyDescent="0.25">
      <c r="E309" s="258"/>
    </row>
    <row r="310" spans="5:5" s="154" customFormat="1" x14ac:dyDescent="0.25">
      <c r="E310" s="258"/>
    </row>
    <row r="311" spans="5:5" s="154" customFormat="1" x14ac:dyDescent="0.25">
      <c r="E311" s="258"/>
    </row>
    <row r="312" spans="5:5" s="154" customFormat="1" x14ac:dyDescent="0.25">
      <c r="E312" s="258"/>
    </row>
    <row r="313" spans="5:5" s="154" customFormat="1" x14ac:dyDescent="0.25">
      <c r="E313" s="258"/>
    </row>
    <row r="314" spans="5:5" s="154" customFormat="1" x14ac:dyDescent="0.25">
      <c r="E314" s="258"/>
    </row>
    <row r="315" spans="5:5" s="154" customFormat="1" x14ac:dyDescent="0.25">
      <c r="E315" s="258"/>
    </row>
    <row r="316" spans="5:5" s="154" customFormat="1" x14ac:dyDescent="0.25">
      <c r="E316" s="258"/>
    </row>
    <row r="317" spans="5:5" s="154" customFormat="1" x14ac:dyDescent="0.25">
      <c r="E317" s="258"/>
    </row>
    <row r="318" spans="5:5" s="154" customFormat="1" x14ac:dyDescent="0.25">
      <c r="E318" s="258"/>
    </row>
    <row r="319" spans="5:5" s="154" customFormat="1" x14ac:dyDescent="0.25">
      <c r="E319" s="258"/>
    </row>
    <row r="320" spans="5:5" s="154" customFormat="1" x14ac:dyDescent="0.25">
      <c r="E320" s="258"/>
    </row>
    <row r="321" spans="5:5" s="154" customFormat="1" x14ac:dyDescent="0.25">
      <c r="E321" s="258"/>
    </row>
    <row r="322" spans="5:5" s="154" customFormat="1" x14ac:dyDescent="0.25">
      <c r="E322" s="258"/>
    </row>
    <row r="323" spans="5:5" s="154" customFormat="1" x14ac:dyDescent="0.25">
      <c r="E323" s="258"/>
    </row>
    <row r="324" spans="5:5" s="154" customFormat="1" x14ac:dyDescent="0.25">
      <c r="E324" s="258"/>
    </row>
    <row r="325" spans="5:5" s="154" customFormat="1" x14ac:dyDescent="0.25">
      <c r="E325" s="258"/>
    </row>
    <row r="326" spans="5:5" s="154" customFormat="1" x14ac:dyDescent="0.25">
      <c r="E326" s="258"/>
    </row>
    <row r="327" spans="5:5" s="154" customFormat="1" x14ac:dyDescent="0.25">
      <c r="E327" s="258"/>
    </row>
    <row r="328" spans="5:5" s="154" customFormat="1" x14ac:dyDescent="0.25">
      <c r="E328" s="258"/>
    </row>
    <row r="329" spans="5:5" s="154" customFormat="1" x14ac:dyDescent="0.25">
      <c r="E329" s="258"/>
    </row>
    <row r="330" spans="5:5" s="154" customFormat="1" x14ac:dyDescent="0.25">
      <c r="E330" s="258"/>
    </row>
    <row r="331" spans="5:5" s="154" customFormat="1" x14ac:dyDescent="0.25">
      <c r="E331" s="258"/>
    </row>
    <row r="332" spans="5:5" s="154" customFormat="1" x14ac:dyDescent="0.25">
      <c r="E332" s="258"/>
    </row>
    <row r="333" spans="5:5" s="154" customFormat="1" x14ac:dyDescent="0.25">
      <c r="E333" s="258"/>
    </row>
    <row r="334" spans="5:5" s="154" customFormat="1" x14ac:dyDescent="0.25">
      <c r="E334" s="258"/>
    </row>
    <row r="335" spans="5:5" s="154" customFormat="1" x14ac:dyDescent="0.25">
      <c r="E335" s="258"/>
    </row>
    <row r="336" spans="5:5" s="154" customFormat="1" x14ac:dyDescent="0.25">
      <c r="E336" s="258"/>
    </row>
    <row r="337" spans="5:5" s="154" customFormat="1" x14ac:dyDescent="0.25">
      <c r="E337" s="258"/>
    </row>
    <row r="338" spans="5:5" s="154" customFormat="1" x14ac:dyDescent="0.25">
      <c r="E338" s="258"/>
    </row>
    <row r="339" spans="5:5" s="154" customFormat="1" x14ac:dyDescent="0.25">
      <c r="E339" s="258"/>
    </row>
    <row r="340" spans="5:5" s="154" customFormat="1" x14ac:dyDescent="0.25">
      <c r="E340" s="258"/>
    </row>
    <row r="341" spans="5:5" s="154" customFormat="1" x14ac:dyDescent="0.25">
      <c r="E341" s="258"/>
    </row>
    <row r="342" spans="5:5" s="154" customFormat="1" x14ac:dyDescent="0.25">
      <c r="E342" s="258"/>
    </row>
    <row r="343" spans="5:5" s="154" customFormat="1" x14ac:dyDescent="0.25">
      <c r="E343" s="258"/>
    </row>
    <row r="344" spans="5:5" s="154" customFormat="1" x14ac:dyDescent="0.25">
      <c r="E344" s="258"/>
    </row>
    <row r="345" spans="5:5" s="154" customFormat="1" x14ac:dyDescent="0.25">
      <c r="E345" s="258"/>
    </row>
    <row r="346" spans="5:5" s="154" customFormat="1" x14ac:dyDescent="0.25">
      <c r="E346" s="258"/>
    </row>
    <row r="347" spans="5:5" s="154" customFormat="1" x14ac:dyDescent="0.25">
      <c r="E347" s="258"/>
    </row>
    <row r="348" spans="5:5" s="154" customFormat="1" x14ac:dyDescent="0.25">
      <c r="E348" s="258"/>
    </row>
    <row r="349" spans="5:5" s="154" customFormat="1" x14ac:dyDescent="0.25">
      <c r="E349" s="258"/>
    </row>
    <row r="350" spans="5:5" s="154" customFormat="1" x14ac:dyDescent="0.25">
      <c r="E350" s="258"/>
    </row>
    <row r="351" spans="5:5" s="154" customFormat="1" x14ac:dyDescent="0.25">
      <c r="E351" s="258"/>
    </row>
    <row r="352" spans="5:5" s="154" customFormat="1" x14ac:dyDescent="0.25">
      <c r="E352" s="258"/>
    </row>
    <row r="353" spans="5:5" s="154" customFormat="1" x14ac:dyDescent="0.25">
      <c r="E353" s="258"/>
    </row>
    <row r="354" spans="5:5" s="154" customFormat="1" x14ac:dyDescent="0.25">
      <c r="E354" s="258"/>
    </row>
    <row r="355" spans="5:5" s="154" customFormat="1" x14ac:dyDescent="0.25">
      <c r="E355" s="258"/>
    </row>
    <row r="356" spans="5:5" s="154" customFormat="1" x14ac:dyDescent="0.25">
      <c r="E356" s="258"/>
    </row>
    <row r="357" spans="5:5" s="154" customFormat="1" x14ac:dyDescent="0.25">
      <c r="E357" s="258"/>
    </row>
    <row r="358" spans="5:5" s="154" customFormat="1" x14ac:dyDescent="0.25">
      <c r="E358" s="258"/>
    </row>
    <row r="359" spans="5:5" s="154" customFormat="1" x14ac:dyDescent="0.25">
      <c r="E359" s="258"/>
    </row>
    <row r="360" spans="5:5" s="154" customFormat="1" x14ac:dyDescent="0.25">
      <c r="E360" s="258"/>
    </row>
    <row r="361" spans="5:5" s="154" customFormat="1" x14ac:dyDescent="0.25">
      <c r="E361" s="258"/>
    </row>
    <row r="362" spans="5:5" s="154" customFormat="1" x14ac:dyDescent="0.25">
      <c r="E362" s="258"/>
    </row>
    <row r="363" spans="5:5" s="154" customFormat="1" x14ac:dyDescent="0.25">
      <c r="E363" s="258"/>
    </row>
    <row r="364" spans="5:5" s="154" customFormat="1" x14ac:dyDescent="0.25">
      <c r="E364" s="258"/>
    </row>
    <row r="365" spans="5:5" s="154" customFormat="1" x14ac:dyDescent="0.25">
      <c r="E365" s="258"/>
    </row>
    <row r="366" spans="5:5" s="154" customFormat="1" x14ac:dyDescent="0.25">
      <c r="E366" s="258"/>
    </row>
    <row r="367" spans="5:5" s="154" customFormat="1" x14ac:dyDescent="0.25">
      <c r="E367" s="258"/>
    </row>
    <row r="368" spans="5:5" s="154" customFormat="1" x14ac:dyDescent="0.25">
      <c r="E368" s="258"/>
    </row>
    <row r="369" spans="5:5" s="154" customFormat="1" x14ac:dyDescent="0.25">
      <c r="E369" s="258"/>
    </row>
    <row r="370" spans="5:5" s="154" customFormat="1" x14ac:dyDescent="0.25">
      <c r="E370" s="258"/>
    </row>
    <row r="371" spans="5:5" s="154" customFormat="1" x14ac:dyDescent="0.25">
      <c r="E371" s="258"/>
    </row>
    <row r="372" spans="5:5" s="154" customFormat="1" x14ac:dyDescent="0.25">
      <c r="E372" s="258"/>
    </row>
    <row r="373" spans="5:5" s="154" customFormat="1" x14ac:dyDescent="0.25">
      <c r="E373" s="258"/>
    </row>
    <row r="374" spans="5:5" s="154" customFormat="1" x14ac:dyDescent="0.25">
      <c r="E374" s="258"/>
    </row>
    <row r="375" spans="5:5" s="154" customFormat="1" x14ac:dyDescent="0.25">
      <c r="E375" s="258"/>
    </row>
    <row r="376" spans="5:5" s="154" customFormat="1" x14ac:dyDescent="0.25">
      <c r="E376" s="258"/>
    </row>
    <row r="377" spans="5:5" s="154" customFormat="1" x14ac:dyDescent="0.25">
      <c r="E377" s="258"/>
    </row>
    <row r="378" spans="5:5" s="154" customFormat="1" x14ac:dyDescent="0.25">
      <c r="E378" s="258"/>
    </row>
    <row r="379" spans="5:5" s="154" customFormat="1" x14ac:dyDescent="0.25">
      <c r="E379" s="258"/>
    </row>
    <row r="380" spans="5:5" s="154" customFormat="1" x14ac:dyDescent="0.25">
      <c r="E380" s="258"/>
    </row>
    <row r="381" spans="5:5" s="154" customFormat="1" x14ac:dyDescent="0.25">
      <c r="E381" s="258"/>
    </row>
    <row r="382" spans="5:5" s="154" customFormat="1" x14ac:dyDescent="0.25">
      <c r="E382" s="258"/>
    </row>
    <row r="383" spans="5:5" s="154" customFormat="1" x14ac:dyDescent="0.25">
      <c r="E383" s="258"/>
    </row>
    <row r="384" spans="5:5" s="154" customFormat="1" x14ac:dyDescent="0.25">
      <c r="E384" s="258"/>
    </row>
    <row r="385" spans="5:5" s="154" customFormat="1" x14ac:dyDescent="0.25">
      <c r="E385" s="258"/>
    </row>
    <row r="386" spans="5:5" s="154" customFormat="1" x14ac:dyDescent="0.25">
      <c r="E386" s="258"/>
    </row>
    <row r="387" spans="5:5" s="154" customFormat="1" x14ac:dyDescent="0.25">
      <c r="E387" s="258"/>
    </row>
    <row r="388" spans="5:5" s="154" customFormat="1" x14ac:dyDescent="0.25">
      <c r="E388" s="258"/>
    </row>
    <row r="389" spans="5:5" s="154" customFormat="1" x14ac:dyDescent="0.25">
      <c r="E389" s="258"/>
    </row>
    <row r="390" spans="5:5" s="154" customFormat="1" x14ac:dyDescent="0.25">
      <c r="E390" s="258"/>
    </row>
    <row r="391" spans="5:5" s="154" customFormat="1" x14ac:dyDescent="0.25">
      <c r="E391" s="258"/>
    </row>
    <row r="392" spans="5:5" s="154" customFormat="1" x14ac:dyDescent="0.25">
      <c r="E392" s="258"/>
    </row>
    <row r="393" spans="5:5" s="154" customFormat="1" x14ac:dyDescent="0.25">
      <c r="E393" s="258"/>
    </row>
    <row r="394" spans="5:5" s="154" customFormat="1" x14ac:dyDescent="0.25">
      <c r="E394" s="258"/>
    </row>
    <row r="395" spans="5:5" s="154" customFormat="1" x14ac:dyDescent="0.25">
      <c r="E395" s="258"/>
    </row>
    <row r="396" spans="5:5" s="154" customFormat="1" x14ac:dyDescent="0.25">
      <c r="E396" s="258"/>
    </row>
    <row r="397" spans="5:5" s="154" customFormat="1" x14ac:dyDescent="0.25">
      <c r="E397" s="258"/>
    </row>
    <row r="398" spans="5:5" s="154" customFormat="1" x14ac:dyDescent="0.25">
      <c r="E398" s="258"/>
    </row>
    <row r="399" spans="5:5" s="154" customFormat="1" x14ac:dyDescent="0.25">
      <c r="E399" s="258"/>
    </row>
    <row r="400" spans="5:5" s="154" customFormat="1" x14ac:dyDescent="0.25">
      <c r="E400" s="258"/>
    </row>
    <row r="401" spans="5:5" s="154" customFormat="1" x14ac:dyDescent="0.25">
      <c r="E401" s="258"/>
    </row>
    <row r="402" spans="5:5" s="154" customFormat="1" x14ac:dyDescent="0.25">
      <c r="E402" s="258"/>
    </row>
    <row r="403" spans="5:5" s="154" customFormat="1" x14ac:dyDescent="0.25">
      <c r="E403" s="258"/>
    </row>
    <row r="404" spans="5:5" s="154" customFormat="1" x14ac:dyDescent="0.25">
      <c r="E404" s="258"/>
    </row>
    <row r="405" spans="5:5" s="154" customFormat="1" x14ac:dyDescent="0.25">
      <c r="E405" s="258"/>
    </row>
    <row r="406" spans="5:5" s="154" customFormat="1" x14ac:dyDescent="0.25">
      <c r="E406" s="258"/>
    </row>
    <row r="407" spans="5:5" s="154" customFormat="1" x14ac:dyDescent="0.25">
      <c r="E407" s="258"/>
    </row>
    <row r="408" spans="5:5" s="154" customFormat="1" x14ac:dyDescent="0.25">
      <c r="E408" s="258"/>
    </row>
    <row r="409" spans="5:5" s="154" customFormat="1" x14ac:dyDescent="0.25">
      <c r="E409" s="258"/>
    </row>
    <row r="410" spans="5:5" s="154" customFormat="1" x14ac:dyDescent="0.25">
      <c r="E410" s="258"/>
    </row>
    <row r="411" spans="5:5" s="154" customFormat="1" x14ac:dyDescent="0.25">
      <c r="E411" s="258"/>
    </row>
    <row r="412" spans="5:5" s="154" customFormat="1" x14ac:dyDescent="0.25">
      <c r="E412" s="258"/>
    </row>
    <row r="413" spans="5:5" s="154" customFormat="1" x14ac:dyDescent="0.25">
      <c r="E413" s="258"/>
    </row>
    <row r="414" spans="5:5" s="154" customFormat="1" x14ac:dyDescent="0.25">
      <c r="E414" s="258"/>
    </row>
    <row r="415" spans="5:5" s="154" customFormat="1" x14ac:dyDescent="0.25">
      <c r="E415" s="258"/>
    </row>
    <row r="416" spans="5:5" s="154" customFormat="1" x14ac:dyDescent="0.25">
      <c r="E416" s="258"/>
    </row>
    <row r="417" spans="5:5" s="154" customFormat="1" x14ac:dyDescent="0.25">
      <c r="E417" s="258"/>
    </row>
    <row r="418" spans="5:5" s="154" customFormat="1" x14ac:dyDescent="0.25">
      <c r="E418" s="258"/>
    </row>
    <row r="419" spans="5:5" s="154" customFormat="1" x14ac:dyDescent="0.25">
      <c r="E419" s="258"/>
    </row>
    <row r="420" spans="5:5" s="154" customFormat="1" x14ac:dyDescent="0.25">
      <c r="E420" s="258"/>
    </row>
    <row r="421" spans="5:5" s="154" customFormat="1" x14ac:dyDescent="0.25">
      <c r="E421" s="258"/>
    </row>
    <row r="422" spans="5:5" s="154" customFormat="1" x14ac:dyDescent="0.25">
      <c r="E422" s="258"/>
    </row>
    <row r="423" spans="5:5" s="154" customFormat="1" x14ac:dyDescent="0.25">
      <c r="E423" s="258"/>
    </row>
    <row r="424" spans="5:5" s="154" customFormat="1" x14ac:dyDescent="0.25">
      <c r="E424" s="258"/>
    </row>
    <row r="425" spans="5:5" s="154" customFormat="1" x14ac:dyDescent="0.25">
      <c r="E425" s="258"/>
    </row>
    <row r="426" spans="5:5" s="154" customFormat="1" x14ac:dyDescent="0.25">
      <c r="E426" s="258"/>
    </row>
    <row r="427" spans="5:5" s="154" customFormat="1" x14ac:dyDescent="0.25">
      <c r="E427" s="258"/>
    </row>
    <row r="428" spans="5:5" s="154" customFormat="1" x14ac:dyDescent="0.25">
      <c r="E428" s="258"/>
    </row>
    <row r="429" spans="5:5" s="154" customFormat="1" x14ac:dyDescent="0.25">
      <c r="E429" s="258"/>
    </row>
    <row r="430" spans="5:5" s="154" customFormat="1" x14ac:dyDescent="0.25">
      <c r="E430" s="258"/>
    </row>
    <row r="431" spans="5:5" s="154" customFormat="1" x14ac:dyDescent="0.25">
      <c r="E431" s="258"/>
    </row>
    <row r="432" spans="5:5" s="154" customFormat="1" x14ac:dyDescent="0.25">
      <c r="E432" s="258"/>
    </row>
    <row r="433" spans="5:5" s="154" customFormat="1" x14ac:dyDescent="0.25">
      <c r="E433" s="258"/>
    </row>
    <row r="434" spans="5:5" s="154" customFormat="1" x14ac:dyDescent="0.25">
      <c r="E434" s="258"/>
    </row>
    <row r="435" spans="5:5" s="154" customFormat="1" x14ac:dyDescent="0.25">
      <c r="E435" s="258"/>
    </row>
    <row r="436" spans="5:5" s="154" customFormat="1" x14ac:dyDescent="0.25">
      <c r="E436" s="258"/>
    </row>
    <row r="437" spans="5:5" s="154" customFormat="1" x14ac:dyDescent="0.25">
      <c r="E437" s="258"/>
    </row>
    <row r="438" spans="5:5" s="154" customFormat="1" x14ac:dyDescent="0.25">
      <c r="E438" s="258"/>
    </row>
    <row r="439" spans="5:5" s="154" customFormat="1" x14ac:dyDescent="0.25">
      <c r="E439" s="258"/>
    </row>
    <row r="440" spans="5:5" s="154" customFormat="1" x14ac:dyDescent="0.25">
      <c r="E440" s="258"/>
    </row>
    <row r="441" spans="5:5" s="154" customFormat="1" x14ac:dyDescent="0.25">
      <c r="E441" s="258"/>
    </row>
    <row r="442" spans="5:5" s="154" customFormat="1" x14ac:dyDescent="0.25">
      <c r="E442" s="258"/>
    </row>
    <row r="443" spans="5:5" s="154" customFormat="1" x14ac:dyDescent="0.25">
      <c r="E443" s="258"/>
    </row>
    <row r="444" spans="5:5" s="154" customFormat="1" x14ac:dyDescent="0.25">
      <c r="E444" s="258"/>
    </row>
    <row r="445" spans="5:5" s="154" customFormat="1" x14ac:dyDescent="0.25">
      <c r="E445" s="258"/>
    </row>
    <row r="446" spans="5:5" s="154" customFormat="1" x14ac:dyDescent="0.25">
      <c r="E446" s="258"/>
    </row>
    <row r="447" spans="5:5" s="154" customFormat="1" x14ac:dyDescent="0.25">
      <c r="E447" s="258"/>
    </row>
    <row r="448" spans="5:5" s="154" customFormat="1" x14ac:dyDescent="0.25">
      <c r="E448" s="258"/>
    </row>
    <row r="449" spans="5:5" s="154" customFormat="1" x14ac:dyDescent="0.25">
      <c r="E449" s="258"/>
    </row>
    <row r="450" spans="5:5" s="154" customFormat="1" x14ac:dyDescent="0.25">
      <c r="E450" s="258"/>
    </row>
    <row r="451" spans="5:5" s="154" customFormat="1" x14ac:dyDescent="0.25">
      <c r="E451" s="258"/>
    </row>
    <row r="452" spans="5:5" s="154" customFormat="1" x14ac:dyDescent="0.25">
      <c r="E452" s="258"/>
    </row>
    <row r="453" spans="5:5" s="154" customFormat="1" x14ac:dyDescent="0.25">
      <c r="E453" s="258"/>
    </row>
    <row r="454" spans="5:5" s="154" customFormat="1" x14ac:dyDescent="0.25">
      <c r="E454" s="258"/>
    </row>
    <row r="455" spans="5:5" s="154" customFormat="1" x14ac:dyDescent="0.25">
      <c r="E455" s="258"/>
    </row>
    <row r="456" spans="5:5" s="154" customFormat="1" x14ac:dyDescent="0.25">
      <c r="E456" s="258"/>
    </row>
    <row r="457" spans="5:5" s="154" customFormat="1" x14ac:dyDescent="0.25">
      <c r="E457" s="258"/>
    </row>
    <row r="458" spans="5:5" s="154" customFormat="1" x14ac:dyDescent="0.25">
      <c r="E458" s="258"/>
    </row>
    <row r="459" spans="5:5" s="154" customFormat="1" x14ac:dyDescent="0.25">
      <c r="E459" s="258"/>
    </row>
    <row r="460" spans="5:5" s="154" customFormat="1" x14ac:dyDescent="0.25">
      <c r="E460" s="258"/>
    </row>
    <row r="461" spans="5:5" s="154" customFormat="1" x14ac:dyDescent="0.25">
      <c r="E461" s="258"/>
    </row>
    <row r="462" spans="5:5" s="154" customFormat="1" x14ac:dyDescent="0.25">
      <c r="E462" s="258"/>
    </row>
    <row r="463" spans="5:5" s="154" customFormat="1" x14ac:dyDescent="0.25">
      <c r="E463" s="258"/>
    </row>
    <row r="464" spans="5:5" s="154" customFormat="1" x14ac:dyDescent="0.25">
      <c r="E464" s="258"/>
    </row>
    <row r="465" spans="5:5" s="154" customFormat="1" x14ac:dyDescent="0.25">
      <c r="E465" s="258"/>
    </row>
    <row r="466" spans="5:5" s="154" customFormat="1" x14ac:dyDescent="0.25">
      <c r="E466" s="258"/>
    </row>
    <row r="467" spans="5:5" s="154" customFormat="1" x14ac:dyDescent="0.25">
      <c r="E467" s="258"/>
    </row>
    <row r="468" spans="5:5" s="154" customFormat="1" x14ac:dyDescent="0.25">
      <c r="E468" s="258"/>
    </row>
    <row r="469" spans="5:5" s="154" customFormat="1" x14ac:dyDescent="0.25">
      <c r="E469" s="258"/>
    </row>
    <row r="470" spans="5:5" s="154" customFormat="1" x14ac:dyDescent="0.25">
      <c r="E470" s="258"/>
    </row>
    <row r="471" spans="5:5" s="154" customFormat="1" x14ac:dyDescent="0.25">
      <c r="E471" s="258"/>
    </row>
    <row r="472" spans="5:5" s="154" customFormat="1" x14ac:dyDescent="0.25">
      <c r="E472" s="258"/>
    </row>
    <row r="473" spans="5:5" s="154" customFormat="1" x14ac:dyDescent="0.25">
      <c r="E473" s="258"/>
    </row>
    <row r="474" spans="5:5" s="154" customFormat="1" x14ac:dyDescent="0.25">
      <c r="E474" s="258"/>
    </row>
    <row r="475" spans="5:5" s="154" customFormat="1" x14ac:dyDescent="0.25">
      <c r="E475" s="258"/>
    </row>
    <row r="476" spans="5:5" s="154" customFormat="1" x14ac:dyDescent="0.25">
      <c r="E476" s="258"/>
    </row>
    <row r="477" spans="5:5" s="154" customFormat="1" x14ac:dyDescent="0.25">
      <c r="E477" s="258"/>
    </row>
    <row r="478" spans="5:5" s="154" customFormat="1" x14ac:dyDescent="0.25">
      <c r="E478" s="258"/>
    </row>
    <row r="479" spans="5:5" s="154" customFormat="1" x14ac:dyDescent="0.25">
      <c r="E479" s="258"/>
    </row>
    <row r="480" spans="5:5" s="154" customFormat="1" x14ac:dyDescent="0.25">
      <c r="E480" s="258"/>
    </row>
    <row r="481" spans="5:5" s="154" customFormat="1" x14ac:dyDescent="0.25">
      <c r="E481" s="258"/>
    </row>
    <row r="482" spans="5:5" s="154" customFormat="1" x14ac:dyDescent="0.25">
      <c r="E482" s="258"/>
    </row>
    <row r="483" spans="5:5" s="154" customFormat="1" x14ac:dyDescent="0.25">
      <c r="E483" s="258"/>
    </row>
    <row r="484" spans="5:5" s="154" customFormat="1" x14ac:dyDescent="0.25">
      <c r="E484" s="258"/>
    </row>
    <row r="485" spans="5:5" s="154" customFormat="1" x14ac:dyDescent="0.25">
      <c r="E485" s="258"/>
    </row>
    <row r="486" spans="5:5" s="154" customFormat="1" x14ac:dyDescent="0.25">
      <c r="E486" s="258"/>
    </row>
    <row r="487" spans="5:5" s="154" customFormat="1" x14ac:dyDescent="0.25">
      <c r="E487" s="258"/>
    </row>
    <row r="488" spans="5:5" s="154" customFormat="1" x14ac:dyDescent="0.25">
      <c r="E488" s="258"/>
    </row>
    <row r="489" spans="5:5" s="154" customFormat="1" x14ac:dyDescent="0.25">
      <c r="E489" s="258"/>
    </row>
    <row r="490" spans="5:5" s="154" customFormat="1" x14ac:dyDescent="0.25">
      <c r="E490" s="258"/>
    </row>
    <row r="491" spans="5:5" s="154" customFormat="1" x14ac:dyDescent="0.25">
      <c r="E491" s="258"/>
    </row>
    <row r="492" spans="5:5" s="154" customFormat="1" x14ac:dyDescent="0.25">
      <c r="E492" s="258"/>
    </row>
    <row r="493" spans="5:5" s="154" customFormat="1" x14ac:dyDescent="0.25">
      <c r="E493" s="258"/>
    </row>
    <row r="494" spans="5:5" s="154" customFormat="1" x14ac:dyDescent="0.25">
      <c r="E494" s="258"/>
    </row>
    <row r="495" spans="5:5" s="154" customFormat="1" x14ac:dyDescent="0.25">
      <c r="E495" s="258"/>
    </row>
    <row r="496" spans="5:5" s="154" customFormat="1" x14ac:dyDescent="0.25">
      <c r="E496" s="258"/>
    </row>
    <row r="497" spans="5:5" s="154" customFormat="1" x14ac:dyDescent="0.25">
      <c r="E497" s="258"/>
    </row>
    <row r="498" spans="5:5" s="154" customFormat="1" x14ac:dyDescent="0.25">
      <c r="E498" s="258"/>
    </row>
    <row r="499" spans="5:5" s="154" customFormat="1" x14ac:dyDescent="0.25">
      <c r="E499" s="258"/>
    </row>
    <row r="500" spans="5:5" s="154" customFormat="1" x14ac:dyDescent="0.25">
      <c r="E500" s="258"/>
    </row>
    <row r="501" spans="5:5" s="154" customFormat="1" x14ac:dyDescent="0.25">
      <c r="E501" s="258"/>
    </row>
    <row r="502" spans="5:5" s="154" customFormat="1" x14ac:dyDescent="0.25">
      <c r="E502" s="258"/>
    </row>
    <row r="503" spans="5:5" s="154" customFormat="1" x14ac:dyDescent="0.25">
      <c r="E503" s="258"/>
    </row>
    <row r="504" spans="5:5" s="154" customFormat="1" x14ac:dyDescent="0.25">
      <c r="E504" s="258"/>
    </row>
    <row r="505" spans="5:5" s="154" customFormat="1" x14ac:dyDescent="0.25">
      <c r="E505" s="258"/>
    </row>
    <row r="506" spans="5:5" s="154" customFormat="1" x14ac:dyDescent="0.25">
      <c r="E506" s="258"/>
    </row>
    <row r="507" spans="5:5" s="154" customFormat="1" x14ac:dyDescent="0.25">
      <c r="E507" s="258"/>
    </row>
    <row r="508" spans="5:5" s="154" customFormat="1" x14ac:dyDescent="0.25">
      <c r="E508" s="258"/>
    </row>
    <row r="509" spans="5:5" s="154" customFormat="1" x14ac:dyDescent="0.25">
      <c r="E509" s="258"/>
    </row>
    <row r="510" spans="5:5" s="154" customFormat="1" x14ac:dyDescent="0.25">
      <c r="E510" s="258"/>
    </row>
    <row r="511" spans="5:5" s="154" customFormat="1" x14ac:dyDescent="0.25">
      <c r="E511" s="258"/>
    </row>
    <row r="512" spans="5:5" s="154" customFormat="1" x14ac:dyDescent="0.25">
      <c r="E512" s="258"/>
    </row>
    <row r="513" spans="5:5" s="154" customFormat="1" x14ac:dyDescent="0.25">
      <c r="E513" s="258"/>
    </row>
    <row r="514" spans="5:5" s="154" customFormat="1" x14ac:dyDescent="0.25">
      <c r="E514" s="258"/>
    </row>
    <row r="515" spans="5:5" s="154" customFormat="1" x14ac:dyDescent="0.25">
      <c r="E515" s="258"/>
    </row>
    <row r="516" spans="5:5" s="154" customFormat="1" x14ac:dyDescent="0.25">
      <c r="E516" s="258"/>
    </row>
    <row r="517" spans="5:5" s="154" customFormat="1" x14ac:dyDescent="0.25">
      <c r="E517" s="258"/>
    </row>
    <row r="518" spans="5:5" s="154" customFormat="1" x14ac:dyDescent="0.25">
      <c r="E518" s="258"/>
    </row>
    <row r="519" spans="5:5" s="154" customFormat="1" x14ac:dyDescent="0.25">
      <c r="E519" s="258"/>
    </row>
    <row r="520" spans="5:5" s="154" customFormat="1" x14ac:dyDescent="0.25">
      <c r="E520" s="258"/>
    </row>
    <row r="521" spans="5:5" s="154" customFormat="1" x14ac:dyDescent="0.25">
      <c r="E521" s="258"/>
    </row>
    <row r="522" spans="5:5" s="154" customFormat="1" x14ac:dyDescent="0.25">
      <c r="E522" s="258"/>
    </row>
    <row r="523" spans="5:5" s="154" customFormat="1" x14ac:dyDescent="0.25">
      <c r="E523" s="258"/>
    </row>
    <row r="524" spans="5:5" s="154" customFormat="1" x14ac:dyDescent="0.25">
      <c r="E524" s="258"/>
    </row>
    <row r="525" spans="5:5" s="154" customFormat="1" x14ac:dyDescent="0.25">
      <c r="E525" s="258"/>
    </row>
    <row r="526" spans="5:5" s="154" customFormat="1" x14ac:dyDescent="0.25">
      <c r="E526" s="258"/>
    </row>
    <row r="527" spans="5:5" s="154" customFormat="1" x14ac:dyDescent="0.25">
      <c r="E527" s="258"/>
    </row>
    <row r="528" spans="5:5" s="154" customFormat="1" x14ac:dyDescent="0.25">
      <c r="E528" s="258"/>
    </row>
    <row r="529" spans="5:5" s="154" customFormat="1" x14ac:dyDescent="0.25">
      <c r="E529" s="258"/>
    </row>
    <row r="530" spans="5:5" s="154" customFormat="1" x14ac:dyDescent="0.25">
      <c r="E530" s="258"/>
    </row>
    <row r="531" spans="5:5" s="154" customFormat="1" x14ac:dyDescent="0.25">
      <c r="E531" s="258"/>
    </row>
    <row r="532" spans="5:5" s="154" customFormat="1" x14ac:dyDescent="0.25">
      <c r="E532" s="258"/>
    </row>
    <row r="533" spans="5:5" s="154" customFormat="1" x14ac:dyDescent="0.25">
      <c r="E533" s="258"/>
    </row>
    <row r="534" spans="5:5" s="154" customFormat="1" x14ac:dyDescent="0.25">
      <c r="E534" s="258"/>
    </row>
    <row r="535" spans="5:5" s="154" customFormat="1" x14ac:dyDescent="0.25">
      <c r="E535" s="258"/>
    </row>
    <row r="536" spans="5:5" s="154" customFormat="1" x14ac:dyDescent="0.25">
      <c r="E536" s="258"/>
    </row>
    <row r="537" spans="5:5" s="154" customFormat="1" x14ac:dyDescent="0.25">
      <c r="E537" s="258"/>
    </row>
    <row r="538" spans="5:5" s="154" customFormat="1" x14ac:dyDescent="0.25">
      <c r="E538" s="258"/>
    </row>
    <row r="539" spans="5:5" s="154" customFormat="1" x14ac:dyDescent="0.25">
      <c r="E539" s="258"/>
    </row>
    <row r="540" spans="5:5" s="154" customFormat="1" x14ac:dyDescent="0.25">
      <c r="E540" s="258"/>
    </row>
    <row r="541" spans="5:5" s="154" customFormat="1" x14ac:dyDescent="0.25">
      <c r="E541" s="258"/>
    </row>
    <row r="542" spans="5:5" s="154" customFormat="1" x14ac:dyDescent="0.25">
      <c r="E542" s="258"/>
    </row>
    <row r="543" spans="5:5" s="154" customFormat="1" x14ac:dyDescent="0.25">
      <c r="E543" s="258"/>
    </row>
    <row r="544" spans="5:5" s="154" customFormat="1" x14ac:dyDescent="0.25">
      <c r="E544" s="258"/>
    </row>
    <row r="545" spans="5:5" s="154" customFormat="1" x14ac:dyDescent="0.25">
      <c r="E545" s="258"/>
    </row>
    <row r="546" spans="5:5" s="154" customFormat="1" x14ac:dyDescent="0.25">
      <c r="E546" s="258"/>
    </row>
    <row r="547" spans="5:5" s="154" customFormat="1" x14ac:dyDescent="0.25">
      <c r="E547" s="258"/>
    </row>
    <row r="548" spans="5:5" s="154" customFormat="1" x14ac:dyDescent="0.25">
      <c r="E548" s="258"/>
    </row>
    <row r="549" spans="5:5" s="154" customFormat="1" x14ac:dyDescent="0.25">
      <c r="E549" s="258"/>
    </row>
    <row r="550" spans="5:5" s="154" customFormat="1" x14ac:dyDescent="0.25">
      <c r="E550" s="258"/>
    </row>
    <row r="551" spans="5:5" s="154" customFormat="1" x14ac:dyDescent="0.25">
      <c r="E551" s="258"/>
    </row>
    <row r="552" spans="5:5" s="154" customFormat="1" x14ac:dyDescent="0.25">
      <c r="E552" s="258"/>
    </row>
    <row r="553" spans="5:5" s="154" customFormat="1" x14ac:dyDescent="0.25">
      <c r="E553" s="258"/>
    </row>
    <row r="554" spans="5:5" s="154" customFormat="1" x14ac:dyDescent="0.25">
      <c r="E554" s="258"/>
    </row>
    <row r="555" spans="5:5" s="154" customFormat="1" x14ac:dyDescent="0.25">
      <c r="E555" s="258"/>
    </row>
    <row r="556" spans="5:5" s="154" customFormat="1" x14ac:dyDescent="0.25">
      <c r="E556" s="258"/>
    </row>
    <row r="557" spans="5:5" s="154" customFormat="1" x14ac:dyDescent="0.25">
      <c r="E557" s="258"/>
    </row>
    <row r="558" spans="5:5" s="154" customFormat="1" x14ac:dyDescent="0.25">
      <c r="E558" s="258"/>
    </row>
    <row r="559" spans="5:5" s="154" customFormat="1" x14ac:dyDescent="0.25">
      <c r="E559" s="258"/>
    </row>
    <row r="560" spans="5:5" s="154" customFormat="1" x14ac:dyDescent="0.25">
      <c r="E560" s="258"/>
    </row>
    <row r="561" spans="5:5" s="154" customFormat="1" x14ac:dyDescent="0.25">
      <c r="E561" s="258"/>
    </row>
    <row r="562" spans="5:5" s="154" customFormat="1" x14ac:dyDescent="0.25">
      <c r="E562" s="258"/>
    </row>
    <row r="563" spans="5:5" s="154" customFormat="1" x14ac:dyDescent="0.25">
      <c r="E563" s="258"/>
    </row>
    <row r="564" spans="5:5" s="154" customFormat="1" x14ac:dyDescent="0.25">
      <c r="E564" s="258"/>
    </row>
    <row r="565" spans="5:5" s="154" customFormat="1" x14ac:dyDescent="0.25">
      <c r="E565" s="258"/>
    </row>
    <row r="566" spans="5:5" s="154" customFormat="1" x14ac:dyDescent="0.25">
      <c r="E566" s="258"/>
    </row>
    <row r="567" spans="5:5" s="154" customFormat="1" x14ac:dyDescent="0.25">
      <c r="E567" s="258"/>
    </row>
    <row r="568" spans="5:5" s="154" customFormat="1" x14ac:dyDescent="0.25">
      <c r="E568" s="258"/>
    </row>
    <row r="569" spans="5:5" s="154" customFormat="1" x14ac:dyDescent="0.25">
      <c r="E569" s="258"/>
    </row>
    <row r="570" spans="5:5" s="154" customFormat="1" x14ac:dyDescent="0.25">
      <c r="E570" s="258"/>
    </row>
    <row r="571" spans="5:5" s="154" customFormat="1" x14ac:dyDescent="0.25">
      <c r="E571" s="258"/>
    </row>
    <row r="572" spans="5:5" s="154" customFormat="1" x14ac:dyDescent="0.25">
      <c r="E572" s="258"/>
    </row>
    <row r="573" spans="5:5" s="154" customFormat="1" x14ac:dyDescent="0.25">
      <c r="E573" s="258"/>
    </row>
    <row r="574" spans="5:5" s="154" customFormat="1" x14ac:dyDescent="0.25">
      <c r="E574" s="258"/>
    </row>
    <row r="575" spans="5:5" s="154" customFormat="1" x14ac:dyDescent="0.25">
      <c r="E575" s="258"/>
    </row>
    <row r="576" spans="5:5" s="154" customFormat="1" x14ac:dyDescent="0.25">
      <c r="E576" s="258"/>
    </row>
    <row r="577" spans="5:5" s="154" customFormat="1" x14ac:dyDescent="0.25">
      <c r="E577" s="258"/>
    </row>
    <row r="578" spans="5:5" s="154" customFormat="1" x14ac:dyDescent="0.25">
      <c r="E578" s="258"/>
    </row>
    <row r="579" spans="5:5" s="154" customFormat="1" x14ac:dyDescent="0.25">
      <c r="E579" s="258"/>
    </row>
    <row r="580" spans="5:5" s="154" customFormat="1" x14ac:dyDescent="0.25">
      <c r="E580" s="258"/>
    </row>
    <row r="581" spans="5:5" s="154" customFormat="1" x14ac:dyDescent="0.25">
      <c r="E581" s="258"/>
    </row>
    <row r="582" spans="5:5" s="154" customFormat="1" x14ac:dyDescent="0.25">
      <c r="E582" s="258"/>
    </row>
    <row r="583" spans="5:5" s="154" customFormat="1" x14ac:dyDescent="0.25">
      <c r="E583" s="258"/>
    </row>
    <row r="584" spans="5:5" s="154" customFormat="1" x14ac:dyDescent="0.25">
      <c r="E584" s="258"/>
    </row>
    <row r="585" spans="5:5" s="154" customFormat="1" x14ac:dyDescent="0.25">
      <c r="E585" s="258"/>
    </row>
    <row r="586" spans="5:5" s="154" customFormat="1" x14ac:dyDescent="0.25">
      <c r="E586" s="258"/>
    </row>
    <row r="587" spans="5:5" s="154" customFormat="1" x14ac:dyDescent="0.25">
      <c r="E587" s="258"/>
    </row>
    <row r="588" spans="5:5" s="154" customFormat="1" x14ac:dyDescent="0.25">
      <c r="E588" s="258"/>
    </row>
    <row r="589" spans="5:5" s="154" customFormat="1" x14ac:dyDescent="0.25">
      <c r="E589" s="258"/>
    </row>
    <row r="590" spans="5:5" s="154" customFormat="1" x14ac:dyDescent="0.25">
      <c r="E590" s="258"/>
    </row>
    <row r="591" spans="5:5" s="154" customFormat="1" x14ac:dyDescent="0.25">
      <c r="E591" s="258"/>
    </row>
    <row r="592" spans="5:5" s="154" customFormat="1" x14ac:dyDescent="0.25">
      <c r="E592" s="258"/>
    </row>
    <row r="593" spans="5:5" s="154" customFormat="1" x14ac:dyDescent="0.25">
      <c r="E593" s="258"/>
    </row>
    <row r="594" spans="5:5" s="154" customFormat="1" x14ac:dyDescent="0.25">
      <c r="E594" s="258"/>
    </row>
    <row r="595" spans="5:5" s="154" customFormat="1" x14ac:dyDescent="0.25">
      <c r="E595" s="258"/>
    </row>
    <row r="596" spans="5:5" s="154" customFormat="1" x14ac:dyDescent="0.25">
      <c r="E596" s="258"/>
    </row>
    <row r="597" spans="5:5" s="154" customFormat="1" x14ac:dyDescent="0.25">
      <c r="E597" s="258"/>
    </row>
    <row r="598" spans="5:5" s="154" customFormat="1" x14ac:dyDescent="0.25">
      <c r="E598" s="258"/>
    </row>
    <row r="599" spans="5:5" s="154" customFormat="1" x14ac:dyDescent="0.25">
      <c r="E599" s="258"/>
    </row>
    <row r="600" spans="5:5" s="154" customFormat="1" x14ac:dyDescent="0.25">
      <c r="E600" s="258"/>
    </row>
    <row r="601" spans="5:5" s="154" customFormat="1" x14ac:dyDescent="0.25">
      <c r="E601" s="258"/>
    </row>
    <row r="602" spans="5:5" s="154" customFormat="1" x14ac:dyDescent="0.25">
      <c r="E602" s="258"/>
    </row>
    <row r="603" spans="5:5" s="154" customFormat="1" x14ac:dyDescent="0.25">
      <c r="E603" s="258"/>
    </row>
    <row r="604" spans="5:5" s="154" customFormat="1" x14ac:dyDescent="0.25">
      <c r="E604" s="258"/>
    </row>
    <row r="605" spans="5:5" s="154" customFormat="1" x14ac:dyDescent="0.25">
      <c r="E605" s="258"/>
    </row>
    <row r="606" spans="5:5" s="154" customFormat="1" x14ac:dyDescent="0.25">
      <c r="E606" s="258"/>
    </row>
    <row r="607" spans="5:5" s="154" customFormat="1" x14ac:dyDescent="0.25">
      <c r="E607" s="258"/>
    </row>
    <row r="608" spans="5:5" s="154" customFormat="1" x14ac:dyDescent="0.25">
      <c r="E608" s="258"/>
    </row>
    <row r="609" spans="5:5" s="154" customFormat="1" x14ac:dyDescent="0.25">
      <c r="E609" s="258"/>
    </row>
    <row r="610" spans="5:5" s="154" customFormat="1" x14ac:dyDescent="0.25">
      <c r="E610" s="258"/>
    </row>
    <row r="611" spans="5:5" s="154" customFormat="1" x14ac:dyDescent="0.25">
      <c r="E611" s="258"/>
    </row>
    <row r="612" spans="5:5" s="154" customFormat="1" x14ac:dyDescent="0.25">
      <c r="E612" s="258"/>
    </row>
    <row r="613" spans="5:5" s="154" customFormat="1" x14ac:dyDescent="0.25">
      <c r="E613" s="258"/>
    </row>
    <row r="614" spans="5:5" s="154" customFormat="1" x14ac:dyDescent="0.25">
      <c r="E614" s="258"/>
    </row>
    <row r="615" spans="5:5" s="154" customFormat="1" x14ac:dyDescent="0.25">
      <c r="E615" s="258"/>
    </row>
    <row r="616" spans="5:5" s="154" customFormat="1" x14ac:dyDescent="0.25">
      <c r="E616" s="258"/>
    </row>
    <row r="617" spans="5:5" s="154" customFormat="1" x14ac:dyDescent="0.25">
      <c r="E617" s="258"/>
    </row>
    <row r="618" spans="5:5" s="154" customFormat="1" x14ac:dyDescent="0.25">
      <c r="E618" s="258"/>
    </row>
    <row r="619" spans="5:5" s="154" customFormat="1" x14ac:dyDescent="0.25">
      <c r="E619" s="258"/>
    </row>
    <row r="620" spans="5:5" s="154" customFormat="1" x14ac:dyDescent="0.25">
      <c r="E620" s="258"/>
    </row>
    <row r="621" spans="5:5" s="154" customFormat="1" x14ac:dyDescent="0.25">
      <c r="E621" s="258"/>
    </row>
    <row r="622" spans="5:5" s="154" customFormat="1" x14ac:dyDescent="0.25">
      <c r="E622" s="258"/>
    </row>
    <row r="623" spans="5:5" s="154" customFormat="1" x14ac:dyDescent="0.25">
      <c r="E623" s="258"/>
    </row>
    <row r="624" spans="5:5" s="154" customFormat="1" x14ac:dyDescent="0.25">
      <c r="E624" s="258"/>
    </row>
    <row r="625" spans="5:5" s="154" customFormat="1" x14ac:dyDescent="0.25">
      <c r="E625" s="258"/>
    </row>
    <row r="626" spans="5:5" s="154" customFormat="1" x14ac:dyDescent="0.25">
      <c r="E626" s="258"/>
    </row>
    <row r="627" spans="5:5" s="154" customFormat="1" x14ac:dyDescent="0.25">
      <c r="E627" s="258"/>
    </row>
    <row r="628" spans="5:5" s="154" customFormat="1" x14ac:dyDescent="0.25">
      <c r="E628" s="258"/>
    </row>
    <row r="629" spans="5:5" s="154" customFormat="1" x14ac:dyDescent="0.25">
      <c r="E629" s="258"/>
    </row>
    <row r="630" spans="5:5" s="154" customFormat="1" x14ac:dyDescent="0.25">
      <c r="E630" s="258"/>
    </row>
    <row r="631" spans="5:5" s="154" customFormat="1" x14ac:dyDescent="0.25">
      <c r="E631" s="258"/>
    </row>
    <row r="632" spans="5:5" s="154" customFormat="1" x14ac:dyDescent="0.25">
      <c r="E632" s="258"/>
    </row>
    <row r="633" spans="5:5" s="154" customFormat="1" x14ac:dyDescent="0.25">
      <c r="E633" s="258"/>
    </row>
    <row r="634" spans="5:5" s="154" customFormat="1" x14ac:dyDescent="0.25">
      <c r="E634" s="258"/>
    </row>
    <row r="635" spans="5:5" s="154" customFormat="1" x14ac:dyDescent="0.25">
      <c r="E635" s="258"/>
    </row>
    <row r="636" spans="5:5" s="154" customFormat="1" x14ac:dyDescent="0.25">
      <c r="E636" s="258"/>
    </row>
    <row r="637" spans="5:5" s="154" customFormat="1" x14ac:dyDescent="0.25">
      <c r="E637" s="258"/>
    </row>
    <row r="638" spans="5:5" s="154" customFormat="1" x14ac:dyDescent="0.25">
      <c r="E638" s="258"/>
    </row>
    <row r="639" spans="5:5" s="154" customFormat="1" x14ac:dyDescent="0.25">
      <c r="E639" s="258"/>
    </row>
    <row r="640" spans="5:5" s="154" customFormat="1" x14ac:dyDescent="0.25">
      <c r="E640" s="258"/>
    </row>
    <row r="641" spans="5:5" s="154" customFormat="1" x14ac:dyDescent="0.25">
      <c r="E641" s="258"/>
    </row>
    <row r="642" spans="5:5" s="154" customFormat="1" x14ac:dyDescent="0.25">
      <c r="E642" s="258"/>
    </row>
    <row r="643" spans="5:5" s="154" customFormat="1" x14ac:dyDescent="0.25">
      <c r="E643" s="258"/>
    </row>
    <row r="644" spans="5:5" s="154" customFormat="1" x14ac:dyDescent="0.25">
      <c r="E644" s="258"/>
    </row>
    <row r="645" spans="5:5" s="154" customFormat="1" x14ac:dyDescent="0.25">
      <c r="E645" s="258"/>
    </row>
    <row r="646" spans="5:5" s="154" customFormat="1" x14ac:dyDescent="0.25">
      <c r="E646" s="258"/>
    </row>
    <row r="647" spans="5:5" s="154" customFormat="1" x14ac:dyDescent="0.25">
      <c r="E647" s="258"/>
    </row>
    <row r="648" spans="5:5" s="154" customFormat="1" x14ac:dyDescent="0.25">
      <c r="E648" s="258"/>
    </row>
    <row r="649" spans="5:5" s="154" customFormat="1" x14ac:dyDescent="0.25">
      <c r="E649" s="258"/>
    </row>
    <row r="650" spans="5:5" s="154" customFormat="1" x14ac:dyDescent="0.25">
      <c r="E650" s="258"/>
    </row>
    <row r="651" spans="5:5" s="154" customFormat="1" x14ac:dyDescent="0.25">
      <c r="E651" s="258"/>
    </row>
    <row r="652" spans="5:5" s="154" customFormat="1" x14ac:dyDescent="0.25">
      <c r="E652" s="258"/>
    </row>
    <row r="653" spans="5:5" s="154" customFormat="1" x14ac:dyDescent="0.25">
      <c r="E653" s="258"/>
    </row>
    <row r="654" spans="5:5" s="154" customFormat="1" x14ac:dyDescent="0.25">
      <c r="E654" s="258"/>
    </row>
    <row r="655" spans="5:5" s="154" customFormat="1" x14ac:dyDescent="0.25">
      <c r="E655" s="258"/>
    </row>
    <row r="656" spans="5:5" s="154" customFormat="1" x14ac:dyDescent="0.25">
      <c r="E656" s="258"/>
    </row>
    <row r="657" spans="5:5" s="154" customFormat="1" x14ac:dyDescent="0.25">
      <c r="E657" s="258"/>
    </row>
    <row r="658" spans="5:5" s="154" customFormat="1" x14ac:dyDescent="0.25">
      <c r="E658" s="258"/>
    </row>
    <row r="659" spans="5:5" s="154" customFormat="1" x14ac:dyDescent="0.25">
      <c r="E659" s="258"/>
    </row>
    <row r="660" spans="5:5" s="154" customFormat="1" x14ac:dyDescent="0.25">
      <c r="E660" s="258"/>
    </row>
    <row r="661" spans="5:5" s="154" customFormat="1" x14ac:dyDescent="0.25">
      <c r="E661" s="258"/>
    </row>
    <row r="662" spans="5:5" s="154" customFormat="1" x14ac:dyDescent="0.25">
      <c r="E662" s="258"/>
    </row>
    <row r="663" spans="5:5" s="154" customFormat="1" x14ac:dyDescent="0.25">
      <c r="E663" s="258"/>
    </row>
    <row r="664" spans="5:5" s="154" customFormat="1" x14ac:dyDescent="0.25">
      <c r="E664" s="258"/>
    </row>
    <row r="665" spans="5:5" s="154" customFormat="1" x14ac:dyDescent="0.25">
      <c r="E665" s="258"/>
    </row>
    <row r="666" spans="5:5" s="154" customFormat="1" x14ac:dyDescent="0.25">
      <c r="E666" s="258"/>
    </row>
    <row r="667" spans="5:5" s="154" customFormat="1" x14ac:dyDescent="0.25">
      <c r="E667" s="258"/>
    </row>
    <row r="668" spans="5:5" s="154" customFormat="1" x14ac:dyDescent="0.25">
      <c r="E668" s="258"/>
    </row>
    <row r="669" spans="5:5" s="154" customFormat="1" x14ac:dyDescent="0.25">
      <c r="E669" s="258"/>
    </row>
    <row r="670" spans="5:5" s="154" customFormat="1" x14ac:dyDescent="0.25">
      <c r="E670" s="258"/>
    </row>
    <row r="671" spans="5:5" s="154" customFormat="1" x14ac:dyDescent="0.25">
      <c r="E671" s="258"/>
    </row>
    <row r="672" spans="5:5" s="154" customFormat="1" x14ac:dyDescent="0.25">
      <c r="E672" s="258"/>
    </row>
    <row r="673" spans="5:5" s="154" customFormat="1" x14ac:dyDescent="0.25">
      <c r="E673" s="258"/>
    </row>
    <row r="674" spans="5:5" s="154" customFormat="1" x14ac:dyDescent="0.25">
      <c r="E674" s="258"/>
    </row>
    <row r="675" spans="5:5" s="154" customFormat="1" x14ac:dyDescent="0.25">
      <c r="E675" s="258"/>
    </row>
    <row r="676" spans="5:5" s="154" customFormat="1" x14ac:dyDescent="0.25">
      <c r="E676" s="258"/>
    </row>
    <row r="677" spans="5:5" s="154" customFormat="1" x14ac:dyDescent="0.25">
      <c r="E677" s="258"/>
    </row>
    <row r="678" spans="5:5" s="154" customFormat="1" x14ac:dyDescent="0.25">
      <c r="E678" s="258"/>
    </row>
    <row r="679" spans="5:5" s="154" customFormat="1" x14ac:dyDescent="0.25">
      <c r="E679" s="258"/>
    </row>
    <row r="680" spans="5:5" s="154" customFormat="1" x14ac:dyDescent="0.25">
      <c r="E680" s="258"/>
    </row>
    <row r="681" spans="5:5" s="154" customFormat="1" x14ac:dyDescent="0.25">
      <c r="E681" s="258"/>
    </row>
    <row r="682" spans="5:5" s="154" customFormat="1" x14ac:dyDescent="0.25">
      <c r="E682" s="258"/>
    </row>
    <row r="683" spans="5:5" s="154" customFormat="1" x14ac:dyDescent="0.25">
      <c r="E683" s="258"/>
    </row>
    <row r="684" spans="5:5" s="154" customFormat="1" x14ac:dyDescent="0.25">
      <c r="E684" s="258"/>
    </row>
    <row r="685" spans="5:5" s="154" customFormat="1" x14ac:dyDescent="0.25">
      <c r="E685" s="258"/>
    </row>
    <row r="686" spans="5:5" s="154" customFormat="1" x14ac:dyDescent="0.25">
      <c r="E686" s="258"/>
    </row>
    <row r="687" spans="5:5" s="154" customFormat="1" x14ac:dyDescent="0.25">
      <c r="E687" s="258"/>
    </row>
    <row r="688" spans="5:5" s="154" customFormat="1" x14ac:dyDescent="0.25">
      <c r="E688" s="258"/>
    </row>
    <row r="689" spans="5:5" s="154" customFormat="1" x14ac:dyDescent="0.25">
      <c r="E689" s="258"/>
    </row>
    <row r="690" spans="5:5" s="154" customFormat="1" x14ac:dyDescent="0.25">
      <c r="E690" s="258"/>
    </row>
    <row r="691" spans="5:5" s="154" customFormat="1" x14ac:dyDescent="0.25">
      <c r="E691" s="258"/>
    </row>
    <row r="692" spans="5:5" s="154" customFormat="1" x14ac:dyDescent="0.25">
      <c r="E692" s="258"/>
    </row>
    <row r="693" spans="5:5" s="154" customFormat="1" x14ac:dyDescent="0.25">
      <c r="E693" s="258"/>
    </row>
    <row r="694" spans="5:5" s="154" customFormat="1" x14ac:dyDescent="0.25">
      <c r="E694" s="258"/>
    </row>
    <row r="695" spans="5:5" s="154" customFormat="1" x14ac:dyDescent="0.25">
      <c r="E695" s="258"/>
    </row>
    <row r="696" spans="5:5" s="154" customFormat="1" x14ac:dyDescent="0.25">
      <c r="E696" s="258"/>
    </row>
    <row r="697" spans="5:5" s="154" customFormat="1" x14ac:dyDescent="0.25">
      <c r="E697" s="258"/>
    </row>
    <row r="698" spans="5:5" s="154" customFormat="1" x14ac:dyDescent="0.25">
      <c r="E698" s="258"/>
    </row>
    <row r="699" spans="5:5" s="154" customFormat="1" x14ac:dyDescent="0.25">
      <c r="E699" s="258"/>
    </row>
    <row r="700" spans="5:5" s="154" customFormat="1" x14ac:dyDescent="0.25">
      <c r="E700" s="258"/>
    </row>
    <row r="701" spans="5:5" s="154" customFormat="1" x14ac:dyDescent="0.25">
      <c r="E701" s="258"/>
    </row>
    <row r="702" spans="5:5" s="154" customFormat="1" x14ac:dyDescent="0.25">
      <c r="E702" s="258"/>
    </row>
    <row r="703" spans="5:5" s="154" customFormat="1" x14ac:dyDescent="0.25">
      <c r="E703" s="258"/>
    </row>
  </sheetData>
  <autoFilter ref="A14:AJ130" xr:uid="{00000000-0009-0000-0000-000003000000}"/>
  <mergeCells count="5">
    <mergeCell ref="E6:T6"/>
    <mergeCell ref="C133:T133"/>
    <mergeCell ref="C134:T134"/>
    <mergeCell ref="C135:T135"/>
    <mergeCell ref="C136:T13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DJ702"/>
  <sheetViews>
    <sheetView zoomScale="60" zoomScaleNormal="60" workbookViewId="0">
      <selection sqref="A1:XFD1048576"/>
    </sheetView>
  </sheetViews>
  <sheetFormatPr baseColWidth="10" defaultColWidth="76.85546875" defaultRowHeight="15" x14ac:dyDescent="0.25"/>
  <cols>
    <col min="1" max="1" width="7.28515625" style="154" customWidth="1"/>
    <col min="2" max="2" width="7.7109375" style="2" customWidth="1"/>
    <col min="3" max="3" width="64.42578125" style="2" customWidth="1"/>
    <col min="4" max="4" width="20.7109375" style="2" customWidth="1"/>
    <col min="5" max="5" width="32.7109375" style="12" customWidth="1"/>
    <col min="6" max="6" width="24.5703125" style="2" customWidth="1"/>
    <col min="7" max="7" width="24.28515625" style="2" hidden="1" customWidth="1"/>
    <col min="8" max="8" width="24.85546875" style="2" hidden="1" customWidth="1"/>
    <col min="9" max="9" width="23.7109375" style="2" hidden="1" customWidth="1"/>
    <col min="10" max="10" width="24.85546875" style="2" hidden="1" customWidth="1"/>
    <col min="11" max="11" width="26.28515625" style="2" customWidth="1"/>
    <col min="12" max="12" width="24.140625" style="2" customWidth="1"/>
    <col min="13" max="13" width="25.42578125" style="2" bestFit="1" customWidth="1"/>
    <col min="14" max="17" width="22.7109375" style="2" hidden="1" customWidth="1"/>
    <col min="18" max="18" width="2.140625" style="2" hidden="1" customWidth="1"/>
    <col min="19" max="19" width="25.42578125" style="2" bestFit="1" customWidth="1"/>
    <col min="20" max="20" width="28.5703125" style="2" bestFit="1" customWidth="1"/>
    <col min="21" max="21" width="8.28515625" style="154" customWidth="1"/>
    <col min="22" max="22" width="19" style="154" bestFit="1" customWidth="1"/>
    <col min="23" max="23" width="20.5703125" style="154" bestFit="1" customWidth="1"/>
    <col min="24" max="24" width="19" style="154" customWidth="1"/>
    <col min="25" max="114" width="11.42578125" style="154" customWidth="1"/>
    <col min="115" max="231" width="11.42578125" style="2" customWidth="1"/>
    <col min="232" max="234" width="7.28515625" style="2" customWidth="1"/>
    <col min="235" max="235" width="0" style="2" hidden="1" customWidth="1"/>
    <col min="236" max="236" width="7.28515625" style="2" customWidth="1"/>
    <col min="237" max="237" width="66.140625" style="2" customWidth="1"/>
    <col min="238" max="238" width="0" style="2" hidden="1" customWidth="1"/>
    <col min="239" max="239" width="28" style="2" customWidth="1"/>
    <col min="240" max="240" width="32.140625" style="2" customWidth="1"/>
    <col min="241" max="241" width="39.85546875" style="2" bestFit="1" customWidth="1"/>
    <col min="242" max="242" width="0" style="2" hidden="1" customWidth="1"/>
    <col min="243" max="243" width="7.28515625" style="2" customWidth="1"/>
    <col min="244" max="244" width="0" style="2" hidden="1" customWidth="1"/>
    <col min="245" max="245" width="7.28515625" style="2" customWidth="1"/>
    <col min="246" max="246" width="59.5703125" style="2" customWidth="1"/>
    <col min="247" max="247" width="0" style="2" hidden="1" customWidth="1"/>
    <col min="248" max="248" width="23.85546875" style="2" customWidth="1"/>
    <col min="249" max="249" width="27.42578125" style="2" customWidth="1"/>
    <col min="250" max="250" width="28" style="2" customWidth="1"/>
    <col min="251" max="253" width="0" style="2" hidden="1" customWidth="1"/>
    <col min="254" max="254" width="7.28515625" style="2" customWidth="1"/>
    <col min="255" max="255" width="6.140625" style="2" bestFit="1" customWidth="1"/>
    <col min="256" max="256" width="76.85546875" style="2"/>
    <col min="257" max="257" width="7.28515625" style="2" customWidth="1"/>
    <col min="258" max="258" width="6.140625" style="2" bestFit="1" customWidth="1"/>
    <col min="259" max="259" width="78" style="2" customWidth="1"/>
    <col min="260" max="260" width="20.7109375" style="2" customWidth="1"/>
    <col min="261" max="261" width="26" style="2" customWidth="1"/>
    <col min="262" max="262" width="37" style="2" bestFit="1" customWidth="1"/>
    <col min="263" max="271" width="0" style="2" hidden="1" customWidth="1"/>
    <col min="272" max="274" width="22.7109375" style="2" bestFit="1" customWidth="1"/>
    <col min="275" max="275" width="25.28515625" style="2" bestFit="1" customWidth="1"/>
    <col min="276" max="276" width="21" style="2" bestFit="1" customWidth="1"/>
    <col min="277" max="277" width="8.28515625" style="2" customWidth="1"/>
    <col min="278" max="278" width="19" style="2" bestFit="1" customWidth="1"/>
    <col min="279" max="279" width="20.5703125" style="2" bestFit="1" customWidth="1"/>
    <col min="280" max="280" width="19" style="2" customWidth="1"/>
    <col min="281" max="487" width="11.42578125" style="2" customWidth="1"/>
    <col min="488" max="490" width="7.28515625" style="2" customWidth="1"/>
    <col min="491" max="491" width="0" style="2" hidden="1" customWidth="1"/>
    <col min="492" max="492" width="7.28515625" style="2" customWidth="1"/>
    <col min="493" max="493" width="66.140625" style="2" customWidth="1"/>
    <col min="494" max="494" width="0" style="2" hidden="1" customWidth="1"/>
    <col min="495" max="495" width="28" style="2" customWidth="1"/>
    <col min="496" max="496" width="32.140625" style="2" customWidth="1"/>
    <col min="497" max="497" width="39.85546875" style="2" bestFit="1" customWidth="1"/>
    <col min="498" max="498" width="0" style="2" hidden="1" customWidth="1"/>
    <col min="499" max="499" width="7.28515625" style="2" customWidth="1"/>
    <col min="500" max="500" width="0" style="2" hidden="1" customWidth="1"/>
    <col min="501" max="501" width="7.28515625" style="2" customWidth="1"/>
    <col min="502" max="502" width="59.5703125" style="2" customWidth="1"/>
    <col min="503" max="503" width="0" style="2" hidden="1" customWidth="1"/>
    <col min="504" max="504" width="23.85546875" style="2" customWidth="1"/>
    <col min="505" max="505" width="27.42578125" style="2" customWidth="1"/>
    <col min="506" max="506" width="28" style="2" customWidth="1"/>
    <col min="507" max="509" width="0" style="2" hidden="1" customWidth="1"/>
    <col min="510" max="510" width="7.28515625" style="2" customWidth="1"/>
    <col min="511" max="511" width="6.140625" style="2" bestFit="1" customWidth="1"/>
    <col min="512" max="512" width="76.85546875" style="2"/>
    <col min="513" max="513" width="7.28515625" style="2" customWidth="1"/>
    <col min="514" max="514" width="6.140625" style="2" bestFit="1" customWidth="1"/>
    <col min="515" max="515" width="78" style="2" customWidth="1"/>
    <col min="516" max="516" width="20.7109375" style="2" customWidth="1"/>
    <col min="517" max="517" width="26" style="2" customWidth="1"/>
    <col min="518" max="518" width="37" style="2" bestFit="1" customWidth="1"/>
    <col min="519" max="527" width="0" style="2" hidden="1" customWidth="1"/>
    <col min="528" max="530" width="22.7109375" style="2" bestFit="1" customWidth="1"/>
    <col min="531" max="531" width="25.28515625" style="2" bestFit="1" customWidth="1"/>
    <col min="532" max="532" width="21" style="2" bestFit="1" customWidth="1"/>
    <col min="533" max="533" width="8.28515625" style="2" customWidth="1"/>
    <col min="534" max="534" width="19" style="2" bestFit="1" customWidth="1"/>
    <col min="535" max="535" width="20.5703125" style="2" bestFit="1" customWidth="1"/>
    <col min="536" max="536" width="19" style="2" customWidth="1"/>
    <col min="537" max="743" width="11.42578125" style="2" customWidth="1"/>
    <col min="744" max="746" width="7.28515625" style="2" customWidth="1"/>
    <col min="747" max="747" width="0" style="2" hidden="1" customWidth="1"/>
    <col min="748" max="748" width="7.28515625" style="2" customWidth="1"/>
    <col min="749" max="749" width="66.140625" style="2" customWidth="1"/>
    <col min="750" max="750" width="0" style="2" hidden="1" customWidth="1"/>
    <col min="751" max="751" width="28" style="2" customWidth="1"/>
    <col min="752" max="752" width="32.140625" style="2" customWidth="1"/>
    <col min="753" max="753" width="39.85546875" style="2" bestFit="1" customWidth="1"/>
    <col min="754" max="754" width="0" style="2" hidden="1" customWidth="1"/>
    <col min="755" max="755" width="7.28515625" style="2" customWidth="1"/>
    <col min="756" max="756" width="0" style="2" hidden="1" customWidth="1"/>
    <col min="757" max="757" width="7.28515625" style="2" customWidth="1"/>
    <col min="758" max="758" width="59.5703125" style="2" customWidth="1"/>
    <col min="759" max="759" width="0" style="2" hidden="1" customWidth="1"/>
    <col min="760" max="760" width="23.85546875" style="2" customWidth="1"/>
    <col min="761" max="761" width="27.42578125" style="2" customWidth="1"/>
    <col min="762" max="762" width="28" style="2" customWidth="1"/>
    <col min="763" max="765" width="0" style="2" hidden="1" customWidth="1"/>
    <col min="766" max="766" width="7.28515625" style="2" customWidth="1"/>
    <col min="767" max="767" width="6.140625" style="2" bestFit="1" customWidth="1"/>
    <col min="768" max="768" width="76.85546875" style="2"/>
    <col min="769" max="769" width="7.28515625" style="2" customWidth="1"/>
    <col min="770" max="770" width="6.140625" style="2" bestFit="1" customWidth="1"/>
    <col min="771" max="771" width="78" style="2" customWidth="1"/>
    <col min="772" max="772" width="20.7109375" style="2" customWidth="1"/>
    <col min="773" max="773" width="26" style="2" customWidth="1"/>
    <col min="774" max="774" width="37" style="2" bestFit="1" customWidth="1"/>
    <col min="775" max="783" width="0" style="2" hidden="1" customWidth="1"/>
    <col min="784" max="786" width="22.7109375" style="2" bestFit="1" customWidth="1"/>
    <col min="787" max="787" width="25.28515625" style="2" bestFit="1" customWidth="1"/>
    <col min="788" max="788" width="21" style="2" bestFit="1" customWidth="1"/>
    <col min="789" max="789" width="8.28515625" style="2" customWidth="1"/>
    <col min="790" max="790" width="19" style="2" bestFit="1" customWidth="1"/>
    <col min="791" max="791" width="20.5703125" style="2" bestFit="1" customWidth="1"/>
    <col min="792" max="792" width="19" style="2" customWidth="1"/>
    <col min="793" max="999" width="11.42578125" style="2" customWidth="1"/>
    <col min="1000" max="1002" width="7.28515625" style="2" customWidth="1"/>
    <col min="1003" max="1003" width="0" style="2" hidden="1" customWidth="1"/>
    <col min="1004" max="1004" width="7.28515625" style="2" customWidth="1"/>
    <col min="1005" max="1005" width="66.140625" style="2" customWidth="1"/>
    <col min="1006" max="1006" width="0" style="2" hidden="1" customWidth="1"/>
    <col min="1007" max="1007" width="28" style="2" customWidth="1"/>
    <col min="1008" max="1008" width="32.140625" style="2" customWidth="1"/>
    <col min="1009" max="1009" width="39.85546875" style="2" bestFit="1" customWidth="1"/>
    <col min="1010" max="1010" width="0" style="2" hidden="1" customWidth="1"/>
    <col min="1011" max="1011" width="7.28515625" style="2" customWidth="1"/>
    <col min="1012" max="1012" width="0" style="2" hidden="1" customWidth="1"/>
    <col min="1013" max="1013" width="7.28515625" style="2" customWidth="1"/>
    <col min="1014" max="1014" width="59.5703125" style="2" customWidth="1"/>
    <col min="1015" max="1015" width="0" style="2" hidden="1" customWidth="1"/>
    <col min="1016" max="1016" width="23.85546875" style="2" customWidth="1"/>
    <col min="1017" max="1017" width="27.42578125" style="2" customWidth="1"/>
    <col min="1018" max="1018" width="28" style="2" customWidth="1"/>
    <col min="1019" max="1021" width="0" style="2" hidden="1" customWidth="1"/>
    <col min="1022" max="1022" width="7.28515625" style="2" customWidth="1"/>
    <col min="1023" max="1023" width="6.140625" style="2" bestFit="1" customWidth="1"/>
    <col min="1024" max="1024" width="76.85546875" style="2"/>
    <col min="1025" max="1025" width="7.28515625" style="2" customWidth="1"/>
    <col min="1026" max="1026" width="6.140625" style="2" bestFit="1" customWidth="1"/>
    <col min="1027" max="1027" width="78" style="2" customWidth="1"/>
    <col min="1028" max="1028" width="20.7109375" style="2" customWidth="1"/>
    <col min="1029" max="1029" width="26" style="2" customWidth="1"/>
    <col min="1030" max="1030" width="37" style="2" bestFit="1" customWidth="1"/>
    <col min="1031" max="1039" width="0" style="2" hidden="1" customWidth="1"/>
    <col min="1040" max="1042" width="22.7109375" style="2" bestFit="1" customWidth="1"/>
    <col min="1043" max="1043" width="25.28515625" style="2" bestFit="1" customWidth="1"/>
    <col min="1044" max="1044" width="21" style="2" bestFit="1" customWidth="1"/>
    <col min="1045" max="1045" width="8.28515625" style="2" customWidth="1"/>
    <col min="1046" max="1046" width="19" style="2" bestFit="1" customWidth="1"/>
    <col min="1047" max="1047" width="20.5703125" style="2" bestFit="1" customWidth="1"/>
    <col min="1048" max="1048" width="19" style="2" customWidth="1"/>
    <col min="1049" max="1255" width="11.42578125" style="2" customWidth="1"/>
    <col min="1256" max="1258" width="7.28515625" style="2" customWidth="1"/>
    <col min="1259" max="1259" width="0" style="2" hidden="1" customWidth="1"/>
    <col min="1260" max="1260" width="7.28515625" style="2" customWidth="1"/>
    <col min="1261" max="1261" width="66.140625" style="2" customWidth="1"/>
    <col min="1262" max="1262" width="0" style="2" hidden="1" customWidth="1"/>
    <col min="1263" max="1263" width="28" style="2" customWidth="1"/>
    <col min="1264" max="1264" width="32.140625" style="2" customWidth="1"/>
    <col min="1265" max="1265" width="39.85546875" style="2" bestFit="1" customWidth="1"/>
    <col min="1266" max="1266" width="0" style="2" hidden="1" customWidth="1"/>
    <col min="1267" max="1267" width="7.28515625" style="2" customWidth="1"/>
    <col min="1268" max="1268" width="0" style="2" hidden="1" customWidth="1"/>
    <col min="1269" max="1269" width="7.28515625" style="2" customWidth="1"/>
    <col min="1270" max="1270" width="59.5703125" style="2" customWidth="1"/>
    <col min="1271" max="1271" width="0" style="2" hidden="1" customWidth="1"/>
    <col min="1272" max="1272" width="23.85546875" style="2" customWidth="1"/>
    <col min="1273" max="1273" width="27.42578125" style="2" customWidth="1"/>
    <col min="1274" max="1274" width="28" style="2" customWidth="1"/>
    <col min="1275" max="1277" width="0" style="2" hidden="1" customWidth="1"/>
    <col min="1278" max="1278" width="7.28515625" style="2" customWidth="1"/>
    <col min="1279" max="1279" width="6.140625" style="2" bestFit="1" customWidth="1"/>
    <col min="1280" max="1280" width="76.85546875" style="2"/>
    <col min="1281" max="1281" width="7.28515625" style="2" customWidth="1"/>
    <col min="1282" max="1282" width="6.140625" style="2" bestFit="1" customWidth="1"/>
    <col min="1283" max="1283" width="78" style="2" customWidth="1"/>
    <col min="1284" max="1284" width="20.7109375" style="2" customWidth="1"/>
    <col min="1285" max="1285" width="26" style="2" customWidth="1"/>
    <col min="1286" max="1286" width="37" style="2" bestFit="1" customWidth="1"/>
    <col min="1287" max="1295" width="0" style="2" hidden="1" customWidth="1"/>
    <col min="1296" max="1298" width="22.7109375" style="2" bestFit="1" customWidth="1"/>
    <col min="1299" max="1299" width="25.28515625" style="2" bestFit="1" customWidth="1"/>
    <col min="1300" max="1300" width="21" style="2" bestFit="1" customWidth="1"/>
    <col min="1301" max="1301" width="8.28515625" style="2" customWidth="1"/>
    <col min="1302" max="1302" width="19" style="2" bestFit="1" customWidth="1"/>
    <col min="1303" max="1303" width="20.5703125" style="2" bestFit="1" customWidth="1"/>
    <col min="1304" max="1304" width="19" style="2" customWidth="1"/>
    <col min="1305" max="1511" width="11.42578125" style="2" customWidth="1"/>
    <col min="1512" max="1514" width="7.28515625" style="2" customWidth="1"/>
    <col min="1515" max="1515" width="0" style="2" hidden="1" customWidth="1"/>
    <col min="1516" max="1516" width="7.28515625" style="2" customWidth="1"/>
    <col min="1517" max="1517" width="66.140625" style="2" customWidth="1"/>
    <col min="1518" max="1518" width="0" style="2" hidden="1" customWidth="1"/>
    <col min="1519" max="1519" width="28" style="2" customWidth="1"/>
    <col min="1520" max="1520" width="32.140625" style="2" customWidth="1"/>
    <col min="1521" max="1521" width="39.85546875" style="2" bestFit="1" customWidth="1"/>
    <col min="1522" max="1522" width="0" style="2" hidden="1" customWidth="1"/>
    <col min="1523" max="1523" width="7.28515625" style="2" customWidth="1"/>
    <col min="1524" max="1524" width="0" style="2" hidden="1" customWidth="1"/>
    <col min="1525" max="1525" width="7.28515625" style="2" customWidth="1"/>
    <col min="1526" max="1526" width="59.5703125" style="2" customWidth="1"/>
    <col min="1527" max="1527" width="0" style="2" hidden="1" customWidth="1"/>
    <col min="1528" max="1528" width="23.85546875" style="2" customWidth="1"/>
    <col min="1529" max="1529" width="27.42578125" style="2" customWidth="1"/>
    <col min="1530" max="1530" width="28" style="2" customWidth="1"/>
    <col min="1531" max="1533" width="0" style="2" hidden="1" customWidth="1"/>
    <col min="1534" max="1534" width="7.28515625" style="2" customWidth="1"/>
    <col min="1535" max="1535" width="6.140625" style="2" bestFit="1" customWidth="1"/>
    <col min="1536" max="1536" width="76.85546875" style="2"/>
    <col min="1537" max="1537" width="7.28515625" style="2" customWidth="1"/>
    <col min="1538" max="1538" width="6.140625" style="2" bestFit="1" customWidth="1"/>
    <col min="1539" max="1539" width="78" style="2" customWidth="1"/>
    <col min="1540" max="1540" width="20.7109375" style="2" customWidth="1"/>
    <col min="1541" max="1541" width="26" style="2" customWidth="1"/>
    <col min="1542" max="1542" width="37" style="2" bestFit="1" customWidth="1"/>
    <col min="1543" max="1551" width="0" style="2" hidden="1" customWidth="1"/>
    <col min="1552" max="1554" width="22.7109375" style="2" bestFit="1" customWidth="1"/>
    <col min="1555" max="1555" width="25.28515625" style="2" bestFit="1" customWidth="1"/>
    <col min="1556" max="1556" width="21" style="2" bestFit="1" customWidth="1"/>
    <col min="1557" max="1557" width="8.28515625" style="2" customWidth="1"/>
    <col min="1558" max="1558" width="19" style="2" bestFit="1" customWidth="1"/>
    <col min="1559" max="1559" width="20.5703125" style="2" bestFit="1" customWidth="1"/>
    <col min="1560" max="1560" width="19" style="2" customWidth="1"/>
    <col min="1561" max="1767" width="11.42578125" style="2" customWidth="1"/>
    <col min="1768" max="1770" width="7.28515625" style="2" customWidth="1"/>
    <col min="1771" max="1771" width="0" style="2" hidden="1" customWidth="1"/>
    <col min="1772" max="1772" width="7.28515625" style="2" customWidth="1"/>
    <col min="1773" max="1773" width="66.140625" style="2" customWidth="1"/>
    <col min="1774" max="1774" width="0" style="2" hidden="1" customWidth="1"/>
    <col min="1775" max="1775" width="28" style="2" customWidth="1"/>
    <col min="1776" max="1776" width="32.140625" style="2" customWidth="1"/>
    <col min="1777" max="1777" width="39.85546875" style="2" bestFit="1" customWidth="1"/>
    <col min="1778" max="1778" width="0" style="2" hidden="1" customWidth="1"/>
    <col min="1779" max="1779" width="7.28515625" style="2" customWidth="1"/>
    <col min="1780" max="1780" width="0" style="2" hidden="1" customWidth="1"/>
    <col min="1781" max="1781" width="7.28515625" style="2" customWidth="1"/>
    <col min="1782" max="1782" width="59.5703125" style="2" customWidth="1"/>
    <col min="1783" max="1783" width="0" style="2" hidden="1" customWidth="1"/>
    <col min="1784" max="1784" width="23.85546875" style="2" customWidth="1"/>
    <col min="1785" max="1785" width="27.42578125" style="2" customWidth="1"/>
    <col min="1786" max="1786" width="28" style="2" customWidth="1"/>
    <col min="1787" max="1789" width="0" style="2" hidden="1" customWidth="1"/>
    <col min="1790" max="1790" width="7.28515625" style="2" customWidth="1"/>
    <col min="1791" max="1791" width="6.140625" style="2" bestFit="1" customWidth="1"/>
    <col min="1792" max="1792" width="76.85546875" style="2"/>
    <col min="1793" max="1793" width="7.28515625" style="2" customWidth="1"/>
    <col min="1794" max="1794" width="6.140625" style="2" bestFit="1" customWidth="1"/>
    <col min="1795" max="1795" width="78" style="2" customWidth="1"/>
    <col min="1796" max="1796" width="20.7109375" style="2" customWidth="1"/>
    <col min="1797" max="1797" width="26" style="2" customWidth="1"/>
    <col min="1798" max="1798" width="37" style="2" bestFit="1" customWidth="1"/>
    <col min="1799" max="1807" width="0" style="2" hidden="1" customWidth="1"/>
    <col min="1808" max="1810" width="22.7109375" style="2" bestFit="1" customWidth="1"/>
    <col min="1811" max="1811" width="25.28515625" style="2" bestFit="1" customWidth="1"/>
    <col min="1812" max="1812" width="21" style="2" bestFit="1" customWidth="1"/>
    <col min="1813" max="1813" width="8.28515625" style="2" customWidth="1"/>
    <col min="1814" max="1814" width="19" style="2" bestFit="1" customWidth="1"/>
    <col min="1815" max="1815" width="20.5703125" style="2" bestFit="1" customWidth="1"/>
    <col min="1816" max="1816" width="19" style="2" customWidth="1"/>
    <col min="1817" max="2023" width="11.42578125" style="2" customWidth="1"/>
    <col min="2024" max="2026" width="7.28515625" style="2" customWidth="1"/>
    <col min="2027" max="2027" width="0" style="2" hidden="1" customWidth="1"/>
    <col min="2028" max="2028" width="7.28515625" style="2" customWidth="1"/>
    <col min="2029" max="2029" width="66.140625" style="2" customWidth="1"/>
    <col min="2030" max="2030" width="0" style="2" hidden="1" customWidth="1"/>
    <col min="2031" max="2031" width="28" style="2" customWidth="1"/>
    <col min="2032" max="2032" width="32.140625" style="2" customWidth="1"/>
    <col min="2033" max="2033" width="39.85546875" style="2" bestFit="1" customWidth="1"/>
    <col min="2034" max="2034" width="0" style="2" hidden="1" customWidth="1"/>
    <col min="2035" max="2035" width="7.28515625" style="2" customWidth="1"/>
    <col min="2036" max="2036" width="0" style="2" hidden="1" customWidth="1"/>
    <col min="2037" max="2037" width="7.28515625" style="2" customWidth="1"/>
    <col min="2038" max="2038" width="59.5703125" style="2" customWidth="1"/>
    <col min="2039" max="2039" width="0" style="2" hidden="1" customWidth="1"/>
    <col min="2040" max="2040" width="23.85546875" style="2" customWidth="1"/>
    <col min="2041" max="2041" width="27.42578125" style="2" customWidth="1"/>
    <col min="2042" max="2042" width="28" style="2" customWidth="1"/>
    <col min="2043" max="2045" width="0" style="2" hidden="1" customWidth="1"/>
    <col min="2046" max="2046" width="7.28515625" style="2" customWidth="1"/>
    <col min="2047" max="2047" width="6.140625" style="2" bestFit="1" customWidth="1"/>
    <col min="2048" max="2048" width="76.85546875" style="2"/>
    <col min="2049" max="2049" width="7.28515625" style="2" customWidth="1"/>
    <col min="2050" max="2050" width="6.140625" style="2" bestFit="1" customWidth="1"/>
    <col min="2051" max="2051" width="78" style="2" customWidth="1"/>
    <col min="2052" max="2052" width="20.7109375" style="2" customWidth="1"/>
    <col min="2053" max="2053" width="26" style="2" customWidth="1"/>
    <col min="2054" max="2054" width="37" style="2" bestFit="1" customWidth="1"/>
    <col min="2055" max="2063" width="0" style="2" hidden="1" customWidth="1"/>
    <col min="2064" max="2066" width="22.7109375" style="2" bestFit="1" customWidth="1"/>
    <col min="2067" max="2067" width="25.28515625" style="2" bestFit="1" customWidth="1"/>
    <col min="2068" max="2068" width="21" style="2" bestFit="1" customWidth="1"/>
    <col min="2069" max="2069" width="8.28515625" style="2" customWidth="1"/>
    <col min="2070" max="2070" width="19" style="2" bestFit="1" customWidth="1"/>
    <col min="2071" max="2071" width="20.5703125" style="2" bestFit="1" customWidth="1"/>
    <col min="2072" max="2072" width="19" style="2" customWidth="1"/>
    <col min="2073" max="2279" width="11.42578125" style="2" customWidth="1"/>
    <col min="2280" max="2282" width="7.28515625" style="2" customWidth="1"/>
    <col min="2283" max="2283" width="0" style="2" hidden="1" customWidth="1"/>
    <col min="2284" max="2284" width="7.28515625" style="2" customWidth="1"/>
    <col min="2285" max="2285" width="66.140625" style="2" customWidth="1"/>
    <col min="2286" max="2286" width="0" style="2" hidden="1" customWidth="1"/>
    <col min="2287" max="2287" width="28" style="2" customWidth="1"/>
    <col min="2288" max="2288" width="32.140625" style="2" customWidth="1"/>
    <col min="2289" max="2289" width="39.85546875" style="2" bestFit="1" customWidth="1"/>
    <col min="2290" max="2290" width="0" style="2" hidden="1" customWidth="1"/>
    <col min="2291" max="2291" width="7.28515625" style="2" customWidth="1"/>
    <col min="2292" max="2292" width="0" style="2" hidden="1" customWidth="1"/>
    <col min="2293" max="2293" width="7.28515625" style="2" customWidth="1"/>
    <col min="2294" max="2294" width="59.5703125" style="2" customWidth="1"/>
    <col min="2295" max="2295" width="0" style="2" hidden="1" customWidth="1"/>
    <col min="2296" max="2296" width="23.85546875" style="2" customWidth="1"/>
    <col min="2297" max="2297" width="27.42578125" style="2" customWidth="1"/>
    <col min="2298" max="2298" width="28" style="2" customWidth="1"/>
    <col min="2299" max="2301" width="0" style="2" hidden="1" customWidth="1"/>
    <col min="2302" max="2302" width="7.28515625" style="2" customWidth="1"/>
    <col min="2303" max="2303" width="6.140625" style="2" bestFit="1" customWidth="1"/>
    <col min="2304" max="2304" width="76.85546875" style="2"/>
    <col min="2305" max="2305" width="7.28515625" style="2" customWidth="1"/>
    <col min="2306" max="2306" width="6.140625" style="2" bestFit="1" customWidth="1"/>
    <col min="2307" max="2307" width="78" style="2" customWidth="1"/>
    <col min="2308" max="2308" width="20.7109375" style="2" customWidth="1"/>
    <col min="2309" max="2309" width="26" style="2" customWidth="1"/>
    <col min="2310" max="2310" width="37" style="2" bestFit="1" customWidth="1"/>
    <col min="2311" max="2319" width="0" style="2" hidden="1" customWidth="1"/>
    <col min="2320" max="2322" width="22.7109375" style="2" bestFit="1" customWidth="1"/>
    <col min="2323" max="2323" width="25.28515625" style="2" bestFit="1" customWidth="1"/>
    <col min="2324" max="2324" width="21" style="2" bestFit="1" customWidth="1"/>
    <col min="2325" max="2325" width="8.28515625" style="2" customWidth="1"/>
    <col min="2326" max="2326" width="19" style="2" bestFit="1" customWidth="1"/>
    <col min="2327" max="2327" width="20.5703125" style="2" bestFit="1" customWidth="1"/>
    <col min="2328" max="2328" width="19" style="2" customWidth="1"/>
    <col min="2329" max="2535" width="11.42578125" style="2" customWidth="1"/>
    <col min="2536" max="2538" width="7.28515625" style="2" customWidth="1"/>
    <col min="2539" max="2539" width="0" style="2" hidden="1" customWidth="1"/>
    <col min="2540" max="2540" width="7.28515625" style="2" customWidth="1"/>
    <col min="2541" max="2541" width="66.140625" style="2" customWidth="1"/>
    <col min="2542" max="2542" width="0" style="2" hidden="1" customWidth="1"/>
    <col min="2543" max="2543" width="28" style="2" customWidth="1"/>
    <col min="2544" max="2544" width="32.140625" style="2" customWidth="1"/>
    <col min="2545" max="2545" width="39.85546875" style="2" bestFit="1" customWidth="1"/>
    <col min="2546" max="2546" width="0" style="2" hidden="1" customWidth="1"/>
    <col min="2547" max="2547" width="7.28515625" style="2" customWidth="1"/>
    <col min="2548" max="2548" width="0" style="2" hidden="1" customWidth="1"/>
    <col min="2549" max="2549" width="7.28515625" style="2" customWidth="1"/>
    <col min="2550" max="2550" width="59.5703125" style="2" customWidth="1"/>
    <col min="2551" max="2551" width="0" style="2" hidden="1" customWidth="1"/>
    <col min="2552" max="2552" width="23.85546875" style="2" customWidth="1"/>
    <col min="2553" max="2553" width="27.42578125" style="2" customWidth="1"/>
    <col min="2554" max="2554" width="28" style="2" customWidth="1"/>
    <col min="2555" max="2557" width="0" style="2" hidden="1" customWidth="1"/>
    <col min="2558" max="2558" width="7.28515625" style="2" customWidth="1"/>
    <col min="2559" max="2559" width="6.140625" style="2" bestFit="1" customWidth="1"/>
    <col min="2560" max="2560" width="76.85546875" style="2"/>
    <col min="2561" max="2561" width="7.28515625" style="2" customWidth="1"/>
    <col min="2562" max="2562" width="6.140625" style="2" bestFit="1" customWidth="1"/>
    <col min="2563" max="2563" width="78" style="2" customWidth="1"/>
    <col min="2564" max="2564" width="20.7109375" style="2" customWidth="1"/>
    <col min="2565" max="2565" width="26" style="2" customWidth="1"/>
    <col min="2566" max="2566" width="37" style="2" bestFit="1" customWidth="1"/>
    <col min="2567" max="2575" width="0" style="2" hidden="1" customWidth="1"/>
    <col min="2576" max="2578" width="22.7109375" style="2" bestFit="1" customWidth="1"/>
    <col min="2579" max="2579" width="25.28515625" style="2" bestFit="1" customWidth="1"/>
    <col min="2580" max="2580" width="21" style="2" bestFit="1" customWidth="1"/>
    <col min="2581" max="2581" width="8.28515625" style="2" customWidth="1"/>
    <col min="2582" max="2582" width="19" style="2" bestFit="1" customWidth="1"/>
    <col min="2583" max="2583" width="20.5703125" style="2" bestFit="1" customWidth="1"/>
    <col min="2584" max="2584" width="19" style="2" customWidth="1"/>
    <col min="2585" max="2791" width="11.42578125" style="2" customWidth="1"/>
    <col min="2792" max="2794" width="7.28515625" style="2" customWidth="1"/>
    <col min="2795" max="2795" width="0" style="2" hidden="1" customWidth="1"/>
    <col min="2796" max="2796" width="7.28515625" style="2" customWidth="1"/>
    <col min="2797" max="2797" width="66.140625" style="2" customWidth="1"/>
    <col min="2798" max="2798" width="0" style="2" hidden="1" customWidth="1"/>
    <col min="2799" max="2799" width="28" style="2" customWidth="1"/>
    <col min="2800" max="2800" width="32.140625" style="2" customWidth="1"/>
    <col min="2801" max="2801" width="39.85546875" style="2" bestFit="1" customWidth="1"/>
    <col min="2802" max="2802" width="0" style="2" hidden="1" customWidth="1"/>
    <col min="2803" max="2803" width="7.28515625" style="2" customWidth="1"/>
    <col min="2804" max="2804" width="0" style="2" hidden="1" customWidth="1"/>
    <col min="2805" max="2805" width="7.28515625" style="2" customWidth="1"/>
    <col min="2806" max="2806" width="59.5703125" style="2" customWidth="1"/>
    <col min="2807" max="2807" width="0" style="2" hidden="1" customWidth="1"/>
    <col min="2808" max="2808" width="23.85546875" style="2" customWidth="1"/>
    <col min="2809" max="2809" width="27.42578125" style="2" customWidth="1"/>
    <col min="2810" max="2810" width="28" style="2" customWidth="1"/>
    <col min="2811" max="2813" width="0" style="2" hidden="1" customWidth="1"/>
    <col min="2814" max="2814" width="7.28515625" style="2" customWidth="1"/>
    <col min="2815" max="2815" width="6.140625" style="2" bestFit="1" customWidth="1"/>
    <col min="2816" max="2816" width="76.85546875" style="2"/>
    <col min="2817" max="2817" width="7.28515625" style="2" customWidth="1"/>
    <col min="2818" max="2818" width="6.140625" style="2" bestFit="1" customWidth="1"/>
    <col min="2819" max="2819" width="78" style="2" customWidth="1"/>
    <col min="2820" max="2820" width="20.7109375" style="2" customWidth="1"/>
    <col min="2821" max="2821" width="26" style="2" customWidth="1"/>
    <col min="2822" max="2822" width="37" style="2" bestFit="1" customWidth="1"/>
    <col min="2823" max="2831" width="0" style="2" hidden="1" customWidth="1"/>
    <col min="2832" max="2834" width="22.7109375" style="2" bestFit="1" customWidth="1"/>
    <col min="2835" max="2835" width="25.28515625" style="2" bestFit="1" customWidth="1"/>
    <col min="2836" max="2836" width="21" style="2" bestFit="1" customWidth="1"/>
    <col min="2837" max="2837" width="8.28515625" style="2" customWidth="1"/>
    <col min="2838" max="2838" width="19" style="2" bestFit="1" customWidth="1"/>
    <col min="2839" max="2839" width="20.5703125" style="2" bestFit="1" customWidth="1"/>
    <col min="2840" max="2840" width="19" style="2" customWidth="1"/>
    <col min="2841" max="3047" width="11.42578125" style="2" customWidth="1"/>
    <col min="3048" max="3050" width="7.28515625" style="2" customWidth="1"/>
    <col min="3051" max="3051" width="0" style="2" hidden="1" customWidth="1"/>
    <col min="3052" max="3052" width="7.28515625" style="2" customWidth="1"/>
    <col min="3053" max="3053" width="66.140625" style="2" customWidth="1"/>
    <col min="3054" max="3054" width="0" style="2" hidden="1" customWidth="1"/>
    <col min="3055" max="3055" width="28" style="2" customWidth="1"/>
    <col min="3056" max="3056" width="32.140625" style="2" customWidth="1"/>
    <col min="3057" max="3057" width="39.85546875" style="2" bestFit="1" customWidth="1"/>
    <col min="3058" max="3058" width="0" style="2" hidden="1" customWidth="1"/>
    <col min="3059" max="3059" width="7.28515625" style="2" customWidth="1"/>
    <col min="3060" max="3060" width="0" style="2" hidden="1" customWidth="1"/>
    <col min="3061" max="3061" width="7.28515625" style="2" customWidth="1"/>
    <col min="3062" max="3062" width="59.5703125" style="2" customWidth="1"/>
    <col min="3063" max="3063" width="0" style="2" hidden="1" customWidth="1"/>
    <col min="3064" max="3064" width="23.85546875" style="2" customWidth="1"/>
    <col min="3065" max="3065" width="27.42578125" style="2" customWidth="1"/>
    <col min="3066" max="3066" width="28" style="2" customWidth="1"/>
    <col min="3067" max="3069" width="0" style="2" hidden="1" customWidth="1"/>
    <col min="3070" max="3070" width="7.28515625" style="2" customWidth="1"/>
    <col min="3071" max="3071" width="6.140625" style="2" bestFit="1" customWidth="1"/>
    <col min="3072" max="3072" width="76.85546875" style="2"/>
    <col min="3073" max="3073" width="7.28515625" style="2" customWidth="1"/>
    <col min="3074" max="3074" width="6.140625" style="2" bestFit="1" customWidth="1"/>
    <col min="3075" max="3075" width="78" style="2" customWidth="1"/>
    <col min="3076" max="3076" width="20.7109375" style="2" customWidth="1"/>
    <col min="3077" max="3077" width="26" style="2" customWidth="1"/>
    <col min="3078" max="3078" width="37" style="2" bestFit="1" customWidth="1"/>
    <col min="3079" max="3087" width="0" style="2" hidden="1" customWidth="1"/>
    <col min="3088" max="3090" width="22.7109375" style="2" bestFit="1" customWidth="1"/>
    <col min="3091" max="3091" width="25.28515625" style="2" bestFit="1" customWidth="1"/>
    <col min="3092" max="3092" width="21" style="2" bestFit="1" customWidth="1"/>
    <col min="3093" max="3093" width="8.28515625" style="2" customWidth="1"/>
    <col min="3094" max="3094" width="19" style="2" bestFit="1" customWidth="1"/>
    <col min="3095" max="3095" width="20.5703125" style="2" bestFit="1" customWidth="1"/>
    <col min="3096" max="3096" width="19" style="2" customWidth="1"/>
    <col min="3097" max="3303" width="11.42578125" style="2" customWidth="1"/>
    <col min="3304" max="3306" width="7.28515625" style="2" customWidth="1"/>
    <col min="3307" max="3307" width="0" style="2" hidden="1" customWidth="1"/>
    <col min="3308" max="3308" width="7.28515625" style="2" customWidth="1"/>
    <col min="3309" max="3309" width="66.140625" style="2" customWidth="1"/>
    <col min="3310" max="3310" width="0" style="2" hidden="1" customWidth="1"/>
    <col min="3311" max="3311" width="28" style="2" customWidth="1"/>
    <col min="3312" max="3312" width="32.140625" style="2" customWidth="1"/>
    <col min="3313" max="3313" width="39.85546875" style="2" bestFit="1" customWidth="1"/>
    <col min="3314" max="3314" width="0" style="2" hidden="1" customWidth="1"/>
    <col min="3315" max="3315" width="7.28515625" style="2" customWidth="1"/>
    <col min="3316" max="3316" width="0" style="2" hidden="1" customWidth="1"/>
    <col min="3317" max="3317" width="7.28515625" style="2" customWidth="1"/>
    <col min="3318" max="3318" width="59.5703125" style="2" customWidth="1"/>
    <col min="3319" max="3319" width="0" style="2" hidden="1" customWidth="1"/>
    <col min="3320" max="3320" width="23.85546875" style="2" customWidth="1"/>
    <col min="3321" max="3321" width="27.42578125" style="2" customWidth="1"/>
    <col min="3322" max="3322" width="28" style="2" customWidth="1"/>
    <col min="3323" max="3325" width="0" style="2" hidden="1" customWidth="1"/>
    <col min="3326" max="3326" width="7.28515625" style="2" customWidth="1"/>
    <col min="3327" max="3327" width="6.140625" style="2" bestFit="1" customWidth="1"/>
    <col min="3328" max="3328" width="76.85546875" style="2"/>
    <col min="3329" max="3329" width="7.28515625" style="2" customWidth="1"/>
    <col min="3330" max="3330" width="6.140625" style="2" bestFit="1" customWidth="1"/>
    <col min="3331" max="3331" width="78" style="2" customWidth="1"/>
    <col min="3332" max="3332" width="20.7109375" style="2" customWidth="1"/>
    <col min="3333" max="3333" width="26" style="2" customWidth="1"/>
    <col min="3334" max="3334" width="37" style="2" bestFit="1" customWidth="1"/>
    <col min="3335" max="3343" width="0" style="2" hidden="1" customWidth="1"/>
    <col min="3344" max="3346" width="22.7109375" style="2" bestFit="1" customWidth="1"/>
    <col min="3347" max="3347" width="25.28515625" style="2" bestFit="1" customWidth="1"/>
    <col min="3348" max="3348" width="21" style="2" bestFit="1" customWidth="1"/>
    <col min="3349" max="3349" width="8.28515625" style="2" customWidth="1"/>
    <col min="3350" max="3350" width="19" style="2" bestFit="1" customWidth="1"/>
    <col min="3351" max="3351" width="20.5703125" style="2" bestFit="1" customWidth="1"/>
    <col min="3352" max="3352" width="19" style="2" customWidth="1"/>
    <col min="3353" max="3559" width="11.42578125" style="2" customWidth="1"/>
    <col min="3560" max="3562" width="7.28515625" style="2" customWidth="1"/>
    <col min="3563" max="3563" width="0" style="2" hidden="1" customWidth="1"/>
    <col min="3564" max="3564" width="7.28515625" style="2" customWidth="1"/>
    <col min="3565" max="3565" width="66.140625" style="2" customWidth="1"/>
    <col min="3566" max="3566" width="0" style="2" hidden="1" customWidth="1"/>
    <col min="3567" max="3567" width="28" style="2" customWidth="1"/>
    <col min="3568" max="3568" width="32.140625" style="2" customWidth="1"/>
    <col min="3569" max="3569" width="39.85546875" style="2" bestFit="1" customWidth="1"/>
    <col min="3570" max="3570" width="0" style="2" hidden="1" customWidth="1"/>
    <col min="3571" max="3571" width="7.28515625" style="2" customWidth="1"/>
    <col min="3572" max="3572" width="0" style="2" hidden="1" customWidth="1"/>
    <col min="3573" max="3573" width="7.28515625" style="2" customWidth="1"/>
    <col min="3574" max="3574" width="59.5703125" style="2" customWidth="1"/>
    <col min="3575" max="3575" width="0" style="2" hidden="1" customWidth="1"/>
    <col min="3576" max="3576" width="23.85546875" style="2" customWidth="1"/>
    <col min="3577" max="3577" width="27.42578125" style="2" customWidth="1"/>
    <col min="3578" max="3578" width="28" style="2" customWidth="1"/>
    <col min="3579" max="3581" width="0" style="2" hidden="1" customWidth="1"/>
    <col min="3582" max="3582" width="7.28515625" style="2" customWidth="1"/>
    <col min="3583" max="3583" width="6.140625" style="2" bestFit="1" customWidth="1"/>
    <col min="3584" max="3584" width="76.85546875" style="2"/>
    <col min="3585" max="3585" width="7.28515625" style="2" customWidth="1"/>
    <col min="3586" max="3586" width="6.140625" style="2" bestFit="1" customWidth="1"/>
    <col min="3587" max="3587" width="78" style="2" customWidth="1"/>
    <col min="3588" max="3588" width="20.7109375" style="2" customWidth="1"/>
    <col min="3589" max="3589" width="26" style="2" customWidth="1"/>
    <col min="3590" max="3590" width="37" style="2" bestFit="1" customWidth="1"/>
    <col min="3591" max="3599" width="0" style="2" hidden="1" customWidth="1"/>
    <col min="3600" max="3602" width="22.7109375" style="2" bestFit="1" customWidth="1"/>
    <col min="3603" max="3603" width="25.28515625" style="2" bestFit="1" customWidth="1"/>
    <col min="3604" max="3604" width="21" style="2" bestFit="1" customWidth="1"/>
    <col min="3605" max="3605" width="8.28515625" style="2" customWidth="1"/>
    <col min="3606" max="3606" width="19" style="2" bestFit="1" customWidth="1"/>
    <col min="3607" max="3607" width="20.5703125" style="2" bestFit="1" customWidth="1"/>
    <col min="3608" max="3608" width="19" style="2" customWidth="1"/>
    <col min="3609" max="3815" width="11.42578125" style="2" customWidth="1"/>
    <col min="3816" max="3818" width="7.28515625" style="2" customWidth="1"/>
    <col min="3819" max="3819" width="0" style="2" hidden="1" customWidth="1"/>
    <col min="3820" max="3820" width="7.28515625" style="2" customWidth="1"/>
    <col min="3821" max="3821" width="66.140625" style="2" customWidth="1"/>
    <col min="3822" max="3822" width="0" style="2" hidden="1" customWidth="1"/>
    <col min="3823" max="3823" width="28" style="2" customWidth="1"/>
    <col min="3824" max="3824" width="32.140625" style="2" customWidth="1"/>
    <col min="3825" max="3825" width="39.85546875" style="2" bestFit="1" customWidth="1"/>
    <col min="3826" max="3826" width="0" style="2" hidden="1" customWidth="1"/>
    <col min="3827" max="3827" width="7.28515625" style="2" customWidth="1"/>
    <col min="3828" max="3828" width="0" style="2" hidden="1" customWidth="1"/>
    <col min="3829" max="3829" width="7.28515625" style="2" customWidth="1"/>
    <col min="3830" max="3830" width="59.5703125" style="2" customWidth="1"/>
    <col min="3831" max="3831" width="0" style="2" hidden="1" customWidth="1"/>
    <col min="3832" max="3832" width="23.85546875" style="2" customWidth="1"/>
    <col min="3833" max="3833" width="27.42578125" style="2" customWidth="1"/>
    <col min="3834" max="3834" width="28" style="2" customWidth="1"/>
    <col min="3835" max="3837" width="0" style="2" hidden="1" customWidth="1"/>
    <col min="3838" max="3838" width="7.28515625" style="2" customWidth="1"/>
    <col min="3839" max="3839" width="6.140625" style="2" bestFit="1" customWidth="1"/>
    <col min="3840" max="3840" width="76.85546875" style="2"/>
    <col min="3841" max="3841" width="7.28515625" style="2" customWidth="1"/>
    <col min="3842" max="3842" width="6.140625" style="2" bestFit="1" customWidth="1"/>
    <col min="3843" max="3843" width="78" style="2" customWidth="1"/>
    <col min="3844" max="3844" width="20.7109375" style="2" customWidth="1"/>
    <col min="3845" max="3845" width="26" style="2" customWidth="1"/>
    <col min="3846" max="3846" width="37" style="2" bestFit="1" customWidth="1"/>
    <col min="3847" max="3855" width="0" style="2" hidden="1" customWidth="1"/>
    <col min="3856" max="3858" width="22.7109375" style="2" bestFit="1" customWidth="1"/>
    <col min="3859" max="3859" width="25.28515625" style="2" bestFit="1" customWidth="1"/>
    <col min="3860" max="3860" width="21" style="2" bestFit="1" customWidth="1"/>
    <col min="3861" max="3861" width="8.28515625" style="2" customWidth="1"/>
    <col min="3862" max="3862" width="19" style="2" bestFit="1" customWidth="1"/>
    <col min="3863" max="3863" width="20.5703125" style="2" bestFit="1" customWidth="1"/>
    <col min="3864" max="3864" width="19" style="2" customWidth="1"/>
    <col min="3865" max="4071" width="11.42578125" style="2" customWidth="1"/>
    <col min="4072" max="4074" width="7.28515625" style="2" customWidth="1"/>
    <col min="4075" max="4075" width="0" style="2" hidden="1" customWidth="1"/>
    <col min="4076" max="4076" width="7.28515625" style="2" customWidth="1"/>
    <col min="4077" max="4077" width="66.140625" style="2" customWidth="1"/>
    <col min="4078" max="4078" width="0" style="2" hidden="1" customWidth="1"/>
    <col min="4079" max="4079" width="28" style="2" customWidth="1"/>
    <col min="4080" max="4080" width="32.140625" style="2" customWidth="1"/>
    <col min="4081" max="4081" width="39.85546875" style="2" bestFit="1" customWidth="1"/>
    <col min="4082" max="4082" width="0" style="2" hidden="1" customWidth="1"/>
    <col min="4083" max="4083" width="7.28515625" style="2" customWidth="1"/>
    <col min="4084" max="4084" width="0" style="2" hidden="1" customWidth="1"/>
    <col min="4085" max="4085" width="7.28515625" style="2" customWidth="1"/>
    <col min="4086" max="4086" width="59.5703125" style="2" customWidth="1"/>
    <col min="4087" max="4087" width="0" style="2" hidden="1" customWidth="1"/>
    <col min="4088" max="4088" width="23.85546875" style="2" customWidth="1"/>
    <col min="4089" max="4089" width="27.42578125" style="2" customWidth="1"/>
    <col min="4090" max="4090" width="28" style="2" customWidth="1"/>
    <col min="4091" max="4093" width="0" style="2" hidden="1" customWidth="1"/>
    <col min="4094" max="4094" width="7.28515625" style="2" customWidth="1"/>
    <col min="4095" max="4095" width="6.140625" style="2" bestFit="1" customWidth="1"/>
    <col min="4096" max="4096" width="76.85546875" style="2"/>
    <col min="4097" max="4097" width="7.28515625" style="2" customWidth="1"/>
    <col min="4098" max="4098" width="6.140625" style="2" bestFit="1" customWidth="1"/>
    <col min="4099" max="4099" width="78" style="2" customWidth="1"/>
    <col min="4100" max="4100" width="20.7109375" style="2" customWidth="1"/>
    <col min="4101" max="4101" width="26" style="2" customWidth="1"/>
    <col min="4102" max="4102" width="37" style="2" bestFit="1" customWidth="1"/>
    <col min="4103" max="4111" width="0" style="2" hidden="1" customWidth="1"/>
    <col min="4112" max="4114" width="22.7109375" style="2" bestFit="1" customWidth="1"/>
    <col min="4115" max="4115" width="25.28515625" style="2" bestFit="1" customWidth="1"/>
    <col min="4116" max="4116" width="21" style="2" bestFit="1" customWidth="1"/>
    <col min="4117" max="4117" width="8.28515625" style="2" customWidth="1"/>
    <col min="4118" max="4118" width="19" style="2" bestFit="1" customWidth="1"/>
    <col min="4119" max="4119" width="20.5703125" style="2" bestFit="1" customWidth="1"/>
    <col min="4120" max="4120" width="19" style="2" customWidth="1"/>
    <col min="4121" max="4327" width="11.42578125" style="2" customWidth="1"/>
    <col min="4328" max="4330" width="7.28515625" style="2" customWidth="1"/>
    <col min="4331" max="4331" width="0" style="2" hidden="1" customWidth="1"/>
    <col min="4332" max="4332" width="7.28515625" style="2" customWidth="1"/>
    <col min="4333" max="4333" width="66.140625" style="2" customWidth="1"/>
    <col min="4334" max="4334" width="0" style="2" hidden="1" customWidth="1"/>
    <col min="4335" max="4335" width="28" style="2" customWidth="1"/>
    <col min="4336" max="4336" width="32.140625" style="2" customWidth="1"/>
    <col min="4337" max="4337" width="39.85546875" style="2" bestFit="1" customWidth="1"/>
    <col min="4338" max="4338" width="0" style="2" hidden="1" customWidth="1"/>
    <col min="4339" max="4339" width="7.28515625" style="2" customWidth="1"/>
    <col min="4340" max="4340" width="0" style="2" hidden="1" customWidth="1"/>
    <col min="4341" max="4341" width="7.28515625" style="2" customWidth="1"/>
    <col min="4342" max="4342" width="59.5703125" style="2" customWidth="1"/>
    <col min="4343" max="4343" width="0" style="2" hidden="1" customWidth="1"/>
    <col min="4344" max="4344" width="23.85546875" style="2" customWidth="1"/>
    <col min="4345" max="4345" width="27.42578125" style="2" customWidth="1"/>
    <col min="4346" max="4346" width="28" style="2" customWidth="1"/>
    <col min="4347" max="4349" width="0" style="2" hidden="1" customWidth="1"/>
    <col min="4350" max="4350" width="7.28515625" style="2" customWidth="1"/>
    <col min="4351" max="4351" width="6.140625" style="2" bestFit="1" customWidth="1"/>
    <col min="4352" max="4352" width="76.85546875" style="2"/>
    <col min="4353" max="4353" width="7.28515625" style="2" customWidth="1"/>
    <col min="4354" max="4354" width="6.140625" style="2" bestFit="1" customWidth="1"/>
    <col min="4355" max="4355" width="78" style="2" customWidth="1"/>
    <col min="4356" max="4356" width="20.7109375" style="2" customWidth="1"/>
    <col min="4357" max="4357" width="26" style="2" customWidth="1"/>
    <col min="4358" max="4358" width="37" style="2" bestFit="1" customWidth="1"/>
    <col min="4359" max="4367" width="0" style="2" hidden="1" customWidth="1"/>
    <col min="4368" max="4370" width="22.7109375" style="2" bestFit="1" customWidth="1"/>
    <col min="4371" max="4371" width="25.28515625" style="2" bestFit="1" customWidth="1"/>
    <col min="4372" max="4372" width="21" style="2" bestFit="1" customWidth="1"/>
    <col min="4373" max="4373" width="8.28515625" style="2" customWidth="1"/>
    <col min="4374" max="4374" width="19" style="2" bestFit="1" customWidth="1"/>
    <col min="4375" max="4375" width="20.5703125" style="2" bestFit="1" customWidth="1"/>
    <col min="4376" max="4376" width="19" style="2" customWidth="1"/>
    <col min="4377" max="4583" width="11.42578125" style="2" customWidth="1"/>
    <col min="4584" max="4586" width="7.28515625" style="2" customWidth="1"/>
    <col min="4587" max="4587" width="0" style="2" hidden="1" customWidth="1"/>
    <col min="4588" max="4588" width="7.28515625" style="2" customWidth="1"/>
    <col min="4589" max="4589" width="66.140625" style="2" customWidth="1"/>
    <col min="4590" max="4590" width="0" style="2" hidden="1" customWidth="1"/>
    <col min="4591" max="4591" width="28" style="2" customWidth="1"/>
    <col min="4592" max="4592" width="32.140625" style="2" customWidth="1"/>
    <col min="4593" max="4593" width="39.85546875" style="2" bestFit="1" customWidth="1"/>
    <col min="4594" max="4594" width="0" style="2" hidden="1" customWidth="1"/>
    <col min="4595" max="4595" width="7.28515625" style="2" customWidth="1"/>
    <col min="4596" max="4596" width="0" style="2" hidden="1" customWidth="1"/>
    <col min="4597" max="4597" width="7.28515625" style="2" customWidth="1"/>
    <col min="4598" max="4598" width="59.5703125" style="2" customWidth="1"/>
    <col min="4599" max="4599" width="0" style="2" hidden="1" customWidth="1"/>
    <col min="4600" max="4600" width="23.85546875" style="2" customWidth="1"/>
    <col min="4601" max="4601" width="27.42578125" style="2" customWidth="1"/>
    <col min="4602" max="4602" width="28" style="2" customWidth="1"/>
    <col min="4603" max="4605" width="0" style="2" hidden="1" customWidth="1"/>
    <col min="4606" max="4606" width="7.28515625" style="2" customWidth="1"/>
    <col min="4607" max="4607" width="6.140625" style="2" bestFit="1" customWidth="1"/>
    <col min="4608" max="4608" width="76.85546875" style="2"/>
    <col min="4609" max="4609" width="7.28515625" style="2" customWidth="1"/>
    <col min="4610" max="4610" width="6.140625" style="2" bestFit="1" customWidth="1"/>
    <col min="4611" max="4611" width="78" style="2" customWidth="1"/>
    <col min="4612" max="4612" width="20.7109375" style="2" customWidth="1"/>
    <col min="4613" max="4613" width="26" style="2" customWidth="1"/>
    <col min="4614" max="4614" width="37" style="2" bestFit="1" customWidth="1"/>
    <col min="4615" max="4623" width="0" style="2" hidden="1" customWidth="1"/>
    <col min="4624" max="4626" width="22.7109375" style="2" bestFit="1" customWidth="1"/>
    <col min="4627" max="4627" width="25.28515625" style="2" bestFit="1" customWidth="1"/>
    <col min="4628" max="4628" width="21" style="2" bestFit="1" customWidth="1"/>
    <col min="4629" max="4629" width="8.28515625" style="2" customWidth="1"/>
    <col min="4630" max="4630" width="19" style="2" bestFit="1" customWidth="1"/>
    <col min="4631" max="4631" width="20.5703125" style="2" bestFit="1" customWidth="1"/>
    <col min="4632" max="4632" width="19" style="2" customWidth="1"/>
    <col min="4633" max="4839" width="11.42578125" style="2" customWidth="1"/>
    <col min="4840" max="4842" width="7.28515625" style="2" customWidth="1"/>
    <col min="4843" max="4843" width="0" style="2" hidden="1" customWidth="1"/>
    <col min="4844" max="4844" width="7.28515625" style="2" customWidth="1"/>
    <col min="4845" max="4845" width="66.140625" style="2" customWidth="1"/>
    <col min="4846" max="4846" width="0" style="2" hidden="1" customWidth="1"/>
    <col min="4847" max="4847" width="28" style="2" customWidth="1"/>
    <col min="4848" max="4848" width="32.140625" style="2" customWidth="1"/>
    <col min="4849" max="4849" width="39.85546875" style="2" bestFit="1" customWidth="1"/>
    <col min="4850" max="4850" width="0" style="2" hidden="1" customWidth="1"/>
    <col min="4851" max="4851" width="7.28515625" style="2" customWidth="1"/>
    <col min="4852" max="4852" width="0" style="2" hidden="1" customWidth="1"/>
    <col min="4853" max="4853" width="7.28515625" style="2" customWidth="1"/>
    <col min="4854" max="4854" width="59.5703125" style="2" customWidth="1"/>
    <col min="4855" max="4855" width="0" style="2" hidden="1" customWidth="1"/>
    <col min="4856" max="4856" width="23.85546875" style="2" customWidth="1"/>
    <col min="4857" max="4857" width="27.42578125" style="2" customWidth="1"/>
    <col min="4858" max="4858" width="28" style="2" customWidth="1"/>
    <col min="4859" max="4861" width="0" style="2" hidden="1" customWidth="1"/>
    <col min="4862" max="4862" width="7.28515625" style="2" customWidth="1"/>
    <col min="4863" max="4863" width="6.140625" style="2" bestFit="1" customWidth="1"/>
    <col min="4864" max="4864" width="76.85546875" style="2"/>
    <col min="4865" max="4865" width="7.28515625" style="2" customWidth="1"/>
    <col min="4866" max="4866" width="6.140625" style="2" bestFit="1" customWidth="1"/>
    <col min="4867" max="4867" width="78" style="2" customWidth="1"/>
    <col min="4868" max="4868" width="20.7109375" style="2" customWidth="1"/>
    <col min="4869" max="4869" width="26" style="2" customWidth="1"/>
    <col min="4870" max="4870" width="37" style="2" bestFit="1" customWidth="1"/>
    <col min="4871" max="4879" width="0" style="2" hidden="1" customWidth="1"/>
    <col min="4880" max="4882" width="22.7109375" style="2" bestFit="1" customWidth="1"/>
    <col min="4883" max="4883" width="25.28515625" style="2" bestFit="1" customWidth="1"/>
    <col min="4884" max="4884" width="21" style="2" bestFit="1" customWidth="1"/>
    <col min="4885" max="4885" width="8.28515625" style="2" customWidth="1"/>
    <col min="4886" max="4886" width="19" style="2" bestFit="1" customWidth="1"/>
    <col min="4887" max="4887" width="20.5703125" style="2" bestFit="1" customWidth="1"/>
    <col min="4888" max="4888" width="19" style="2" customWidth="1"/>
    <col min="4889" max="5095" width="11.42578125" style="2" customWidth="1"/>
    <col min="5096" max="5098" width="7.28515625" style="2" customWidth="1"/>
    <col min="5099" max="5099" width="0" style="2" hidden="1" customWidth="1"/>
    <col min="5100" max="5100" width="7.28515625" style="2" customWidth="1"/>
    <col min="5101" max="5101" width="66.140625" style="2" customWidth="1"/>
    <col min="5102" max="5102" width="0" style="2" hidden="1" customWidth="1"/>
    <col min="5103" max="5103" width="28" style="2" customWidth="1"/>
    <col min="5104" max="5104" width="32.140625" style="2" customWidth="1"/>
    <col min="5105" max="5105" width="39.85546875" style="2" bestFit="1" customWidth="1"/>
    <col min="5106" max="5106" width="0" style="2" hidden="1" customWidth="1"/>
    <col min="5107" max="5107" width="7.28515625" style="2" customWidth="1"/>
    <col min="5108" max="5108" width="0" style="2" hidden="1" customWidth="1"/>
    <col min="5109" max="5109" width="7.28515625" style="2" customWidth="1"/>
    <col min="5110" max="5110" width="59.5703125" style="2" customWidth="1"/>
    <col min="5111" max="5111" width="0" style="2" hidden="1" customWidth="1"/>
    <col min="5112" max="5112" width="23.85546875" style="2" customWidth="1"/>
    <col min="5113" max="5113" width="27.42578125" style="2" customWidth="1"/>
    <col min="5114" max="5114" width="28" style="2" customWidth="1"/>
    <col min="5115" max="5117" width="0" style="2" hidden="1" customWidth="1"/>
    <col min="5118" max="5118" width="7.28515625" style="2" customWidth="1"/>
    <col min="5119" max="5119" width="6.140625" style="2" bestFit="1" customWidth="1"/>
    <col min="5120" max="5120" width="76.85546875" style="2"/>
    <col min="5121" max="5121" width="7.28515625" style="2" customWidth="1"/>
    <col min="5122" max="5122" width="6.140625" style="2" bestFit="1" customWidth="1"/>
    <col min="5123" max="5123" width="78" style="2" customWidth="1"/>
    <col min="5124" max="5124" width="20.7109375" style="2" customWidth="1"/>
    <col min="5125" max="5125" width="26" style="2" customWidth="1"/>
    <col min="5126" max="5126" width="37" style="2" bestFit="1" customWidth="1"/>
    <col min="5127" max="5135" width="0" style="2" hidden="1" customWidth="1"/>
    <col min="5136" max="5138" width="22.7109375" style="2" bestFit="1" customWidth="1"/>
    <col min="5139" max="5139" width="25.28515625" style="2" bestFit="1" customWidth="1"/>
    <col min="5140" max="5140" width="21" style="2" bestFit="1" customWidth="1"/>
    <col min="5141" max="5141" width="8.28515625" style="2" customWidth="1"/>
    <col min="5142" max="5142" width="19" style="2" bestFit="1" customWidth="1"/>
    <col min="5143" max="5143" width="20.5703125" style="2" bestFit="1" customWidth="1"/>
    <col min="5144" max="5144" width="19" style="2" customWidth="1"/>
    <col min="5145" max="5351" width="11.42578125" style="2" customWidth="1"/>
    <col min="5352" max="5354" width="7.28515625" style="2" customWidth="1"/>
    <col min="5355" max="5355" width="0" style="2" hidden="1" customWidth="1"/>
    <col min="5356" max="5356" width="7.28515625" style="2" customWidth="1"/>
    <col min="5357" max="5357" width="66.140625" style="2" customWidth="1"/>
    <col min="5358" max="5358" width="0" style="2" hidden="1" customWidth="1"/>
    <col min="5359" max="5359" width="28" style="2" customWidth="1"/>
    <col min="5360" max="5360" width="32.140625" style="2" customWidth="1"/>
    <col min="5361" max="5361" width="39.85546875" style="2" bestFit="1" customWidth="1"/>
    <col min="5362" max="5362" width="0" style="2" hidden="1" customWidth="1"/>
    <col min="5363" max="5363" width="7.28515625" style="2" customWidth="1"/>
    <col min="5364" max="5364" width="0" style="2" hidden="1" customWidth="1"/>
    <col min="5365" max="5365" width="7.28515625" style="2" customWidth="1"/>
    <col min="5366" max="5366" width="59.5703125" style="2" customWidth="1"/>
    <col min="5367" max="5367" width="0" style="2" hidden="1" customWidth="1"/>
    <col min="5368" max="5368" width="23.85546875" style="2" customWidth="1"/>
    <col min="5369" max="5369" width="27.42578125" style="2" customWidth="1"/>
    <col min="5370" max="5370" width="28" style="2" customWidth="1"/>
    <col min="5371" max="5373" width="0" style="2" hidden="1" customWidth="1"/>
    <col min="5374" max="5374" width="7.28515625" style="2" customWidth="1"/>
    <col min="5375" max="5375" width="6.140625" style="2" bestFit="1" customWidth="1"/>
    <col min="5376" max="5376" width="76.85546875" style="2"/>
    <col min="5377" max="5377" width="7.28515625" style="2" customWidth="1"/>
    <col min="5378" max="5378" width="6.140625" style="2" bestFit="1" customWidth="1"/>
    <col min="5379" max="5379" width="78" style="2" customWidth="1"/>
    <col min="5380" max="5380" width="20.7109375" style="2" customWidth="1"/>
    <col min="5381" max="5381" width="26" style="2" customWidth="1"/>
    <col min="5382" max="5382" width="37" style="2" bestFit="1" customWidth="1"/>
    <col min="5383" max="5391" width="0" style="2" hidden="1" customWidth="1"/>
    <col min="5392" max="5394" width="22.7109375" style="2" bestFit="1" customWidth="1"/>
    <col min="5395" max="5395" width="25.28515625" style="2" bestFit="1" customWidth="1"/>
    <col min="5396" max="5396" width="21" style="2" bestFit="1" customWidth="1"/>
    <col min="5397" max="5397" width="8.28515625" style="2" customWidth="1"/>
    <col min="5398" max="5398" width="19" style="2" bestFit="1" customWidth="1"/>
    <col min="5399" max="5399" width="20.5703125" style="2" bestFit="1" customWidth="1"/>
    <col min="5400" max="5400" width="19" style="2" customWidth="1"/>
    <col min="5401" max="5607" width="11.42578125" style="2" customWidth="1"/>
    <col min="5608" max="5610" width="7.28515625" style="2" customWidth="1"/>
    <col min="5611" max="5611" width="0" style="2" hidden="1" customWidth="1"/>
    <col min="5612" max="5612" width="7.28515625" style="2" customWidth="1"/>
    <col min="5613" max="5613" width="66.140625" style="2" customWidth="1"/>
    <col min="5614" max="5614" width="0" style="2" hidden="1" customWidth="1"/>
    <col min="5615" max="5615" width="28" style="2" customWidth="1"/>
    <col min="5616" max="5616" width="32.140625" style="2" customWidth="1"/>
    <col min="5617" max="5617" width="39.85546875" style="2" bestFit="1" customWidth="1"/>
    <col min="5618" max="5618" width="0" style="2" hidden="1" customWidth="1"/>
    <col min="5619" max="5619" width="7.28515625" style="2" customWidth="1"/>
    <col min="5620" max="5620" width="0" style="2" hidden="1" customWidth="1"/>
    <col min="5621" max="5621" width="7.28515625" style="2" customWidth="1"/>
    <col min="5622" max="5622" width="59.5703125" style="2" customWidth="1"/>
    <col min="5623" max="5623" width="0" style="2" hidden="1" customWidth="1"/>
    <col min="5624" max="5624" width="23.85546875" style="2" customWidth="1"/>
    <col min="5625" max="5625" width="27.42578125" style="2" customWidth="1"/>
    <col min="5626" max="5626" width="28" style="2" customWidth="1"/>
    <col min="5627" max="5629" width="0" style="2" hidden="1" customWidth="1"/>
    <col min="5630" max="5630" width="7.28515625" style="2" customWidth="1"/>
    <col min="5631" max="5631" width="6.140625" style="2" bestFit="1" customWidth="1"/>
    <col min="5632" max="5632" width="76.85546875" style="2"/>
    <col min="5633" max="5633" width="7.28515625" style="2" customWidth="1"/>
    <col min="5634" max="5634" width="6.140625" style="2" bestFit="1" customWidth="1"/>
    <col min="5635" max="5635" width="78" style="2" customWidth="1"/>
    <col min="5636" max="5636" width="20.7109375" style="2" customWidth="1"/>
    <col min="5637" max="5637" width="26" style="2" customWidth="1"/>
    <col min="5638" max="5638" width="37" style="2" bestFit="1" customWidth="1"/>
    <col min="5639" max="5647" width="0" style="2" hidden="1" customWidth="1"/>
    <col min="5648" max="5650" width="22.7109375" style="2" bestFit="1" customWidth="1"/>
    <col min="5651" max="5651" width="25.28515625" style="2" bestFit="1" customWidth="1"/>
    <col min="5652" max="5652" width="21" style="2" bestFit="1" customWidth="1"/>
    <col min="5653" max="5653" width="8.28515625" style="2" customWidth="1"/>
    <col min="5654" max="5654" width="19" style="2" bestFit="1" customWidth="1"/>
    <col min="5655" max="5655" width="20.5703125" style="2" bestFit="1" customWidth="1"/>
    <col min="5656" max="5656" width="19" style="2" customWidth="1"/>
    <col min="5657" max="5863" width="11.42578125" style="2" customWidth="1"/>
    <col min="5864" max="5866" width="7.28515625" style="2" customWidth="1"/>
    <col min="5867" max="5867" width="0" style="2" hidden="1" customWidth="1"/>
    <col min="5868" max="5868" width="7.28515625" style="2" customWidth="1"/>
    <col min="5869" max="5869" width="66.140625" style="2" customWidth="1"/>
    <col min="5870" max="5870" width="0" style="2" hidden="1" customWidth="1"/>
    <col min="5871" max="5871" width="28" style="2" customWidth="1"/>
    <col min="5872" max="5872" width="32.140625" style="2" customWidth="1"/>
    <col min="5873" max="5873" width="39.85546875" style="2" bestFit="1" customWidth="1"/>
    <col min="5874" max="5874" width="0" style="2" hidden="1" customWidth="1"/>
    <col min="5875" max="5875" width="7.28515625" style="2" customWidth="1"/>
    <col min="5876" max="5876" width="0" style="2" hidden="1" customWidth="1"/>
    <col min="5877" max="5877" width="7.28515625" style="2" customWidth="1"/>
    <col min="5878" max="5878" width="59.5703125" style="2" customWidth="1"/>
    <col min="5879" max="5879" width="0" style="2" hidden="1" customWidth="1"/>
    <col min="5880" max="5880" width="23.85546875" style="2" customWidth="1"/>
    <col min="5881" max="5881" width="27.42578125" style="2" customWidth="1"/>
    <col min="5882" max="5882" width="28" style="2" customWidth="1"/>
    <col min="5883" max="5885" width="0" style="2" hidden="1" customWidth="1"/>
    <col min="5886" max="5886" width="7.28515625" style="2" customWidth="1"/>
    <col min="5887" max="5887" width="6.140625" style="2" bestFit="1" customWidth="1"/>
    <col min="5888" max="5888" width="76.85546875" style="2"/>
    <col min="5889" max="5889" width="7.28515625" style="2" customWidth="1"/>
    <col min="5890" max="5890" width="6.140625" style="2" bestFit="1" customWidth="1"/>
    <col min="5891" max="5891" width="78" style="2" customWidth="1"/>
    <col min="5892" max="5892" width="20.7109375" style="2" customWidth="1"/>
    <col min="5893" max="5893" width="26" style="2" customWidth="1"/>
    <col min="5894" max="5894" width="37" style="2" bestFit="1" customWidth="1"/>
    <col min="5895" max="5903" width="0" style="2" hidden="1" customWidth="1"/>
    <col min="5904" max="5906" width="22.7109375" style="2" bestFit="1" customWidth="1"/>
    <col min="5907" max="5907" width="25.28515625" style="2" bestFit="1" customWidth="1"/>
    <col min="5908" max="5908" width="21" style="2" bestFit="1" customWidth="1"/>
    <col min="5909" max="5909" width="8.28515625" style="2" customWidth="1"/>
    <col min="5910" max="5910" width="19" style="2" bestFit="1" customWidth="1"/>
    <col min="5911" max="5911" width="20.5703125" style="2" bestFit="1" customWidth="1"/>
    <col min="5912" max="5912" width="19" style="2" customWidth="1"/>
    <col min="5913" max="6119" width="11.42578125" style="2" customWidth="1"/>
    <col min="6120" max="6122" width="7.28515625" style="2" customWidth="1"/>
    <col min="6123" max="6123" width="0" style="2" hidden="1" customWidth="1"/>
    <col min="6124" max="6124" width="7.28515625" style="2" customWidth="1"/>
    <col min="6125" max="6125" width="66.140625" style="2" customWidth="1"/>
    <col min="6126" max="6126" width="0" style="2" hidden="1" customWidth="1"/>
    <col min="6127" max="6127" width="28" style="2" customWidth="1"/>
    <col min="6128" max="6128" width="32.140625" style="2" customWidth="1"/>
    <col min="6129" max="6129" width="39.85546875" style="2" bestFit="1" customWidth="1"/>
    <col min="6130" max="6130" width="0" style="2" hidden="1" customWidth="1"/>
    <col min="6131" max="6131" width="7.28515625" style="2" customWidth="1"/>
    <col min="6132" max="6132" width="0" style="2" hidden="1" customWidth="1"/>
    <col min="6133" max="6133" width="7.28515625" style="2" customWidth="1"/>
    <col min="6134" max="6134" width="59.5703125" style="2" customWidth="1"/>
    <col min="6135" max="6135" width="0" style="2" hidden="1" customWidth="1"/>
    <col min="6136" max="6136" width="23.85546875" style="2" customWidth="1"/>
    <col min="6137" max="6137" width="27.42578125" style="2" customWidth="1"/>
    <col min="6138" max="6138" width="28" style="2" customWidth="1"/>
    <col min="6139" max="6141" width="0" style="2" hidden="1" customWidth="1"/>
    <col min="6142" max="6142" width="7.28515625" style="2" customWidth="1"/>
    <col min="6143" max="6143" width="6.140625" style="2" bestFit="1" customWidth="1"/>
    <col min="6144" max="6144" width="76.85546875" style="2"/>
    <col min="6145" max="6145" width="7.28515625" style="2" customWidth="1"/>
    <col min="6146" max="6146" width="6.140625" style="2" bestFit="1" customWidth="1"/>
    <col min="6147" max="6147" width="78" style="2" customWidth="1"/>
    <col min="6148" max="6148" width="20.7109375" style="2" customWidth="1"/>
    <col min="6149" max="6149" width="26" style="2" customWidth="1"/>
    <col min="6150" max="6150" width="37" style="2" bestFit="1" customWidth="1"/>
    <col min="6151" max="6159" width="0" style="2" hidden="1" customWidth="1"/>
    <col min="6160" max="6162" width="22.7109375" style="2" bestFit="1" customWidth="1"/>
    <col min="6163" max="6163" width="25.28515625" style="2" bestFit="1" customWidth="1"/>
    <col min="6164" max="6164" width="21" style="2" bestFit="1" customWidth="1"/>
    <col min="6165" max="6165" width="8.28515625" style="2" customWidth="1"/>
    <col min="6166" max="6166" width="19" style="2" bestFit="1" customWidth="1"/>
    <col min="6167" max="6167" width="20.5703125" style="2" bestFit="1" customWidth="1"/>
    <col min="6168" max="6168" width="19" style="2" customWidth="1"/>
    <col min="6169" max="6375" width="11.42578125" style="2" customWidth="1"/>
    <col min="6376" max="6378" width="7.28515625" style="2" customWidth="1"/>
    <col min="6379" max="6379" width="0" style="2" hidden="1" customWidth="1"/>
    <col min="6380" max="6380" width="7.28515625" style="2" customWidth="1"/>
    <col min="6381" max="6381" width="66.140625" style="2" customWidth="1"/>
    <col min="6382" max="6382" width="0" style="2" hidden="1" customWidth="1"/>
    <col min="6383" max="6383" width="28" style="2" customWidth="1"/>
    <col min="6384" max="6384" width="32.140625" style="2" customWidth="1"/>
    <col min="6385" max="6385" width="39.85546875" style="2" bestFit="1" customWidth="1"/>
    <col min="6386" max="6386" width="0" style="2" hidden="1" customWidth="1"/>
    <col min="6387" max="6387" width="7.28515625" style="2" customWidth="1"/>
    <col min="6388" max="6388" width="0" style="2" hidden="1" customWidth="1"/>
    <col min="6389" max="6389" width="7.28515625" style="2" customWidth="1"/>
    <col min="6390" max="6390" width="59.5703125" style="2" customWidth="1"/>
    <col min="6391" max="6391" width="0" style="2" hidden="1" customWidth="1"/>
    <col min="6392" max="6392" width="23.85546875" style="2" customWidth="1"/>
    <col min="6393" max="6393" width="27.42578125" style="2" customWidth="1"/>
    <col min="6394" max="6394" width="28" style="2" customWidth="1"/>
    <col min="6395" max="6397" width="0" style="2" hidden="1" customWidth="1"/>
    <col min="6398" max="6398" width="7.28515625" style="2" customWidth="1"/>
    <col min="6399" max="6399" width="6.140625" style="2" bestFit="1" customWidth="1"/>
    <col min="6400" max="6400" width="76.85546875" style="2"/>
    <col min="6401" max="6401" width="7.28515625" style="2" customWidth="1"/>
    <col min="6402" max="6402" width="6.140625" style="2" bestFit="1" customWidth="1"/>
    <col min="6403" max="6403" width="78" style="2" customWidth="1"/>
    <col min="6404" max="6404" width="20.7109375" style="2" customWidth="1"/>
    <col min="6405" max="6405" width="26" style="2" customWidth="1"/>
    <col min="6406" max="6406" width="37" style="2" bestFit="1" customWidth="1"/>
    <col min="6407" max="6415" width="0" style="2" hidden="1" customWidth="1"/>
    <col min="6416" max="6418" width="22.7109375" style="2" bestFit="1" customWidth="1"/>
    <col min="6419" max="6419" width="25.28515625" style="2" bestFit="1" customWidth="1"/>
    <col min="6420" max="6420" width="21" style="2" bestFit="1" customWidth="1"/>
    <col min="6421" max="6421" width="8.28515625" style="2" customWidth="1"/>
    <col min="6422" max="6422" width="19" style="2" bestFit="1" customWidth="1"/>
    <col min="6423" max="6423" width="20.5703125" style="2" bestFit="1" customWidth="1"/>
    <col min="6424" max="6424" width="19" style="2" customWidth="1"/>
    <col min="6425" max="6631" width="11.42578125" style="2" customWidth="1"/>
    <col min="6632" max="6634" width="7.28515625" style="2" customWidth="1"/>
    <col min="6635" max="6635" width="0" style="2" hidden="1" customWidth="1"/>
    <col min="6636" max="6636" width="7.28515625" style="2" customWidth="1"/>
    <col min="6637" max="6637" width="66.140625" style="2" customWidth="1"/>
    <col min="6638" max="6638" width="0" style="2" hidden="1" customWidth="1"/>
    <col min="6639" max="6639" width="28" style="2" customWidth="1"/>
    <col min="6640" max="6640" width="32.140625" style="2" customWidth="1"/>
    <col min="6641" max="6641" width="39.85546875" style="2" bestFit="1" customWidth="1"/>
    <col min="6642" max="6642" width="0" style="2" hidden="1" customWidth="1"/>
    <col min="6643" max="6643" width="7.28515625" style="2" customWidth="1"/>
    <col min="6644" max="6644" width="0" style="2" hidden="1" customWidth="1"/>
    <col min="6645" max="6645" width="7.28515625" style="2" customWidth="1"/>
    <col min="6646" max="6646" width="59.5703125" style="2" customWidth="1"/>
    <col min="6647" max="6647" width="0" style="2" hidden="1" customWidth="1"/>
    <col min="6648" max="6648" width="23.85546875" style="2" customWidth="1"/>
    <col min="6649" max="6649" width="27.42578125" style="2" customWidth="1"/>
    <col min="6650" max="6650" width="28" style="2" customWidth="1"/>
    <col min="6651" max="6653" width="0" style="2" hidden="1" customWidth="1"/>
    <col min="6654" max="6654" width="7.28515625" style="2" customWidth="1"/>
    <col min="6655" max="6655" width="6.140625" style="2" bestFit="1" customWidth="1"/>
    <col min="6656" max="6656" width="76.85546875" style="2"/>
    <col min="6657" max="6657" width="7.28515625" style="2" customWidth="1"/>
    <col min="6658" max="6658" width="6.140625" style="2" bestFit="1" customWidth="1"/>
    <col min="6659" max="6659" width="78" style="2" customWidth="1"/>
    <col min="6660" max="6660" width="20.7109375" style="2" customWidth="1"/>
    <col min="6661" max="6661" width="26" style="2" customWidth="1"/>
    <col min="6662" max="6662" width="37" style="2" bestFit="1" customWidth="1"/>
    <col min="6663" max="6671" width="0" style="2" hidden="1" customWidth="1"/>
    <col min="6672" max="6674" width="22.7109375" style="2" bestFit="1" customWidth="1"/>
    <col min="6675" max="6675" width="25.28515625" style="2" bestFit="1" customWidth="1"/>
    <col min="6676" max="6676" width="21" style="2" bestFit="1" customWidth="1"/>
    <col min="6677" max="6677" width="8.28515625" style="2" customWidth="1"/>
    <col min="6678" max="6678" width="19" style="2" bestFit="1" customWidth="1"/>
    <col min="6679" max="6679" width="20.5703125" style="2" bestFit="1" customWidth="1"/>
    <col min="6680" max="6680" width="19" style="2" customWidth="1"/>
    <col min="6681" max="6887" width="11.42578125" style="2" customWidth="1"/>
    <col min="6888" max="6890" width="7.28515625" style="2" customWidth="1"/>
    <col min="6891" max="6891" width="0" style="2" hidden="1" customWidth="1"/>
    <col min="6892" max="6892" width="7.28515625" style="2" customWidth="1"/>
    <col min="6893" max="6893" width="66.140625" style="2" customWidth="1"/>
    <col min="6894" max="6894" width="0" style="2" hidden="1" customWidth="1"/>
    <col min="6895" max="6895" width="28" style="2" customWidth="1"/>
    <col min="6896" max="6896" width="32.140625" style="2" customWidth="1"/>
    <col min="6897" max="6897" width="39.85546875" style="2" bestFit="1" customWidth="1"/>
    <col min="6898" max="6898" width="0" style="2" hidden="1" customWidth="1"/>
    <col min="6899" max="6899" width="7.28515625" style="2" customWidth="1"/>
    <col min="6900" max="6900" width="0" style="2" hidden="1" customWidth="1"/>
    <col min="6901" max="6901" width="7.28515625" style="2" customWidth="1"/>
    <col min="6902" max="6902" width="59.5703125" style="2" customWidth="1"/>
    <col min="6903" max="6903" width="0" style="2" hidden="1" customWidth="1"/>
    <col min="6904" max="6904" width="23.85546875" style="2" customWidth="1"/>
    <col min="6905" max="6905" width="27.42578125" style="2" customWidth="1"/>
    <col min="6906" max="6906" width="28" style="2" customWidth="1"/>
    <col min="6907" max="6909" width="0" style="2" hidden="1" customWidth="1"/>
    <col min="6910" max="6910" width="7.28515625" style="2" customWidth="1"/>
    <col min="6911" max="6911" width="6.140625" style="2" bestFit="1" customWidth="1"/>
    <col min="6912" max="6912" width="76.85546875" style="2"/>
    <col min="6913" max="6913" width="7.28515625" style="2" customWidth="1"/>
    <col min="6914" max="6914" width="6.140625" style="2" bestFit="1" customWidth="1"/>
    <col min="6915" max="6915" width="78" style="2" customWidth="1"/>
    <col min="6916" max="6916" width="20.7109375" style="2" customWidth="1"/>
    <col min="6917" max="6917" width="26" style="2" customWidth="1"/>
    <col min="6918" max="6918" width="37" style="2" bestFit="1" customWidth="1"/>
    <col min="6919" max="6927" width="0" style="2" hidden="1" customWidth="1"/>
    <col min="6928" max="6930" width="22.7109375" style="2" bestFit="1" customWidth="1"/>
    <col min="6931" max="6931" width="25.28515625" style="2" bestFit="1" customWidth="1"/>
    <col min="6932" max="6932" width="21" style="2" bestFit="1" customWidth="1"/>
    <col min="6933" max="6933" width="8.28515625" style="2" customWidth="1"/>
    <col min="6934" max="6934" width="19" style="2" bestFit="1" customWidth="1"/>
    <col min="6935" max="6935" width="20.5703125" style="2" bestFit="1" customWidth="1"/>
    <col min="6936" max="6936" width="19" style="2" customWidth="1"/>
    <col min="6937" max="7143" width="11.42578125" style="2" customWidth="1"/>
    <col min="7144" max="7146" width="7.28515625" style="2" customWidth="1"/>
    <col min="7147" max="7147" width="0" style="2" hidden="1" customWidth="1"/>
    <col min="7148" max="7148" width="7.28515625" style="2" customWidth="1"/>
    <col min="7149" max="7149" width="66.140625" style="2" customWidth="1"/>
    <col min="7150" max="7150" width="0" style="2" hidden="1" customWidth="1"/>
    <col min="7151" max="7151" width="28" style="2" customWidth="1"/>
    <col min="7152" max="7152" width="32.140625" style="2" customWidth="1"/>
    <col min="7153" max="7153" width="39.85546875" style="2" bestFit="1" customWidth="1"/>
    <col min="7154" max="7154" width="0" style="2" hidden="1" customWidth="1"/>
    <col min="7155" max="7155" width="7.28515625" style="2" customWidth="1"/>
    <col min="7156" max="7156" width="0" style="2" hidden="1" customWidth="1"/>
    <col min="7157" max="7157" width="7.28515625" style="2" customWidth="1"/>
    <col min="7158" max="7158" width="59.5703125" style="2" customWidth="1"/>
    <col min="7159" max="7159" width="0" style="2" hidden="1" customWidth="1"/>
    <col min="7160" max="7160" width="23.85546875" style="2" customWidth="1"/>
    <col min="7161" max="7161" width="27.42578125" style="2" customWidth="1"/>
    <col min="7162" max="7162" width="28" style="2" customWidth="1"/>
    <col min="7163" max="7165" width="0" style="2" hidden="1" customWidth="1"/>
    <col min="7166" max="7166" width="7.28515625" style="2" customWidth="1"/>
    <col min="7167" max="7167" width="6.140625" style="2" bestFit="1" customWidth="1"/>
    <col min="7168" max="7168" width="76.85546875" style="2"/>
    <col min="7169" max="7169" width="7.28515625" style="2" customWidth="1"/>
    <col min="7170" max="7170" width="6.140625" style="2" bestFit="1" customWidth="1"/>
    <col min="7171" max="7171" width="78" style="2" customWidth="1"/>
    <col min="7172" max="7172" width="20.7109375" style="2" customWidth="1"/>
    <col min="7173" max="7173" width="26" style="2" customWidth="1"/>
    <col min="7174" max="7174" width="37" style="2" bestFit="1" customWidth="1"/>
    <col min="7175" max="7183" width="0" style="2" hidden="1" customWidth="1"/>
    <col min="7184" max="7186" width="22.7109375" style="2" bestFit="1" customWidth="1"/>
    <col min="7187" max="7187" width="25.28515625" style="2" bestFit="1" customWidth="1"/>
    <col min="7188" max="7188" width="21" style="2" bestFit="1" customWidth="1"/>
    <col min="7189" max="7189" width="8.28515625" style="2" customWidth="1"/>
    <col min="7190" max="7190" width="19" style="2" bestFit="1" customWidth="1"/>
    <col min="7191" max="7191" width="20.5703125" style="2" bestFit="1" customWidth="1"/>
    <col min="7192" max="7192" width="19" style="2" customWidth="1"/>
    <col min="7193" max="7399" width="11.42578125" style="2" customWidth="1"/>
    <col min="7400" max="7402" width="7.28515625" style="2" customWidth="1"/>
    <col min="7403" max="7403" width="0" style="2" hidden="1" customWidth="1"/>
    <col min="7404" max="7404" width="7.28515625" style="2" customWidth="1"/>
    <col min="7405" max="7405" width="66.140625" style="2" customWidth="1"/>
    <col min="7406" max="7406" width="0" style="2" hidden="1" customWidth="1"/>
    <col min="7407" max="7407" width="28" style="2" customWidth="1"/>
    <col min="7408" max="7408" width="32.140625" style="2" customWidth="1"/>
    <col min="7409" max="7409" width="39.85546875" style="2" bestFit="1" customWidth="1"/>
    <col min="7410" max="7410" width="0" style="2" hidden="1" customWidth="1"/>
    <col min="7411" max="7411" width="7.28515625" style="2" customWidth="1"/>
    <col min="7412" max="7412" width="0" style="2" hidden="1" customWidth="1"/>
    <col min="7413" max="7413" width="7.28515625" style="2" customWidth="1"/>
    <col min="7414" max="7414" width="59.5703125" style="2" customWidth="1"/>
    <col min="7415" max="7415" width="0" style="2" hidden="1" customWidth="1"/>
    <col min="7416" max="7416" width="23.85546875" style="2" customWidth="1"/>
    <col min="7417" max="7417" width="27.42578125" style="2" customWidth="1"/>
    <col min="7418" max="7418" width="28" style="2" customWidth="1"/>
    <col min="7419" max="7421" width="0" style="2" hidden="1" customWidth="1"/>
    <col min="7422" max="7422" width="7.28515625" style="2" customWidth="1"/>
    <col min="7423" max="7423" width="6.140625" style="2" bestFit="1" customWidth="1"/>
    <col min="7424" max="7424" width="76.85546875" style="2"/>
    <col min="7425" max="7425" width="7.28515625" style="2" customWidth="1"/>
    <col min="7426" max="7426" width="6.140625" style="2" bestFit="1" customWidth="1"/>
    <col min="7427" max="7427" width="78" style="2" customWidth="1"/>
    <col min="7428" max="7428" width="20.7109375" style="2" customWidth="1"/>
    <col min="7429" max="7429" width="26" style="2" customWidth="1"/>
    <col min="7430" max="7430" width="37" style="2" bestFit="1" customWidth="1"/>
    <col min="7431" max="7439" width="0" style="2" hidden="1" customWidth="1"/>
    <col min="7440" max="7442" width="22.7109375" style="2" bestFit="1" customWidth="1"/>
    <col min="7443" max="7443" width="25.28515625" style="2" bestFit="1" customWidth="1"/>
    <col min="7444" max="7444" width="21" style="2" bestFit="1" customWidth="1"/>
    <col min="7445" max="7445" width="8.28515625" style="2" customWidth="1"/>
    <col min="7446" max="7446" width="19" style="2" bestFit="1" customWidth="1"/>
    <col min="7447" max="7447" width="20.5703125" style="2" bestFit="1" customWidth="1"/>
    <col min="7448" max="7448" width="19" style="2" customWidth="1"/>
    <col min="7449" max="7655" width="11.42578125" style="2" customWidth="1"/>
    <col min="7656" max="7658" width="7.28515625" style="2" customWidth="1"/>
    <col min="7659" max="7659" width="0" style="2" hidden="1" customWidth="1"/>
    <col min="7660" max="7660" width="7.28515625" style="2" customWidth="1"/>
    <col min="7661" max="7661" width="66.140625" style="2" customWidth="1"/>
    <col min="7662" max="7662" width="0" style="2" hidden="1" customWidth="1"/>
    <col min="7663" max="7663" width="28" style="2" customWidth="1"/>
    <col min="7664" max="7664" width="32.140625" style="2" customWidth="1"/>
    <col min="7665" max="7665" width="39.85546875" style="2" bestFit="1" customWidth="1"/>
    <col min="7666" max="7666" width="0" style="2" hidden="1" customWidth="1"/>
    <col min="7667" max="7667" width="7.28515625" style="2" customWidth="1"/>
    <col min="7668" max="7668" width="0" style="2" hidden="1" customWidth="1"/>
    <col min="7669" max="7669" width="7.28515625" style="2" customWidth="1"/>
    <col min="7670" max="7670" width="59.5703125" style="2" customWidth="1"/>
    <col min="7671" max="7671" width="0" style="2" hidden="1" customWidth="1"/>
    <col min="7672" max="7672" width="23.85546875" style="2" customWidth="1"/>
    <col min="7673" max="7673" width="27.42578125" style="2" customWidth="1"/>
    <col min="7674" max="7674" width="28" style="2" customWidth="1"/>
    <col min="7675" max="7677" width="0" style="2" hidden="1" customWidth="1"/>
    <col min="7678" max="7678" width="7.28515625" style="2" customWidth="1"/>
    <col min="7679" max="7679" width="6.140625" style="2" bestFit="1" customWidth="1"/>
    <col min="7680" max="7680" width="76.85546875" style="2"/>
    <col min="7681" max="7681" width="7.28515625" style="2" customWidth="1"/>
    <col min="7682" max="7682" width="6.140625" style="2" bestFit="1" customWidth="1"/>
    <col min="7683" max="7683" width="78" style="2" customWidth="1"/>
    <col min="7684" max="7684" width="20.7109375" style="2" customWidth="1"/>
    <col min="7685" max="7685" width="26" style="2" customWidth="1"/>
    <col min="7686" max="7686" width="37" style="2" bestFit="1" customWidth="1"/>
    <col min="7687" max="7695" width="0" style="2" hidden="1" customWidth="1"/>
    <col min="7696" max="7698" width="22.7109375" style="2" bestFit="1" customWidth="1"/>
    <col min="7699" max="7699" width="25.28515625" style="2" bestFit="1" customWidth="1"/>
    <col min="7700" max="7700" width="21" style="2" bestFit="1" customWidth="1"/>
    <col min="7701" max="7701" width="8.28515625" style="2" customWidth="1"/>
    <col min="7702" max="7702" width="19" style="2" bestFit="1" customWidth="1"/>
    <col min="7703" max="7703" width="20.5703125" style="2" bestFit="1" customWidth="1"/>
    <col min="7704" max="7704" width="19" style="2" customWidth="1"/>
    <col min="7705" max="7911" width="11.42578125" style="2" customWidth="1"/>
    <col min="7912" max="7914" width="7.28515625" style="2" customWidth="1"/>
    <col min="7915" max="7915" width="0" style="2" hidden="1" customWidth="1"/>
    <col min="7916" max="7916" width="7.28515625" style="2" customWidth="1"/>
    <col min="7917" max="7917" width="66.140625" style="2" customWidth="1"/>
    <col min="7918" max="7918" width="0" style="2" hidden="1" customWidth="1"/>
    <col min="7919" max="7919" width="28" style="2" customWidth="1"/>
    <col min="7920" max="7920" width="32.140625" style="2" customWidth="1"/>
    <col min="7921" max="7921" width="39.85546875" style="2" bestFit="1" customWidth="1"/>
    <col min="7922" max="7922" width="0" style="2" hidden="1" customWidth="1"/>
    <col min="7923" max="7923" width="7.28515625" style="2" customWidth="1"/>
    <col min="7924" max="7924" width="0" style="2" hidden="1" customWidth="1"/>
    <col min="7925" max="7925" width="7.28515625" style="2" customWidth="1"/>
    <col min="7926" max="7926" width="59.5703125" style="2" customWidth="1"/>
    <col min="7927" max="7927" width="0" style="2" hidden="1" customWidth="1"/>
    <col min="7928" max="7928" width="23.85546875" style="2" customWidth="1"/>
    <col min="7929" max="7929" width="27.42578125" style="2" customWidth="1"/>
    <col min="7930" max="7930" width="28" style="2" customWidth="1"/>
    <col min="7931" max="7933" width="0" style="2" hidden="1" customWidth="1"/>
    <col min="7934" max="7934" width="7.28515625" style="2" customWidth="1"/>
    <col min="7935" max="7935" width="6.140625" style="2" bestFit="1" customWidth="1"/>
    <col min="7936" max="7936" width="76.85546875" style="2"/>
    <col min="7937" max="7937" width="7.28515625" style="2" customWidth="1"/>
    <col min="7938" max="7938" width="6.140625" style="2" bestFit="1" customWidth="1"/>
    <col min="7939" max="7939" width="78" style="2" customWidth="1"/>
    <col min="7940" max="7940" width="20.7109375" style="2" customWidth="1"/>
    <col min="7941" max="7941" width="26" style="2" customWidth="1"/>
    <col min="7942" max="7942" width="37" style="2" bestFit="1" customWidth="1"/>
    <col min="7943" max="7951" width="0" style="2" hidden="1" customWidth="1"/>
    <col min="7952" max="7954" width="22.7109375" style="2" bestFit="1" customWidth="1"/>
    <col min="7955" max="7955" width="25.28515625" style="2" bestFit="1" customWidth="1"/>
    <col min="7956" max="7956" width="21" style="2" bestFit="1" customWidth="1"/>
    <col min="7957" max="7957" width="8.28515625" style="2" customWidth="1"/>
    <col min="7958" max="7958" width="19" style="2" bestFit="1" customWidth="1"/>
    <col min="7959" max="7959" width="20.5703125" style="2" bestFit="1" customWidth="1"/>
    <col min="7960" max="7960" width="19" style="2" customWidth="1"/>
    <col min="7961" max="8167" width="11.42578125" style="2" customWidth="1"/>
    <col min="8168" max="8170" width="7.28515625" style="2" customWidth="1"/>
    <col min="8171" max="8171" width="0" style="2" hidden="1" customWidth="1"/>
    <col min="8172" max="8172" width="7.28515625" style="2" customWidth="1"/>
    <col min="8173" max="8173" width="66.140625" style="2" customWidth="1"/>
    <col min="8174" max="8174" width="0" style="2" hidden="1" customWidth="1"/>
    <col min="8175" max="8175" width="28" style="2" customWidth="1"/>
    <col min="8176" max="8176" width="32.140625" style="2" customWidth="1"/>
    <col min="8177" max="8177" width="39.85546875" style="2" bestFit="1" customWidth="1"/>
    <col min="8178" max="8178" width="0" style="2" hidden="1" customWidth="1"/>
    <col min="8179" max="8179" width="7.28515625" style="2" customWidth="1"/>
    <col min="8180" max="8180" width="0" style="2" hidden="1" customWidth="1"/>
    <col min="8181" max="8181" width="7.28515625" style="2" customWidth="1"/>
    <col min="8182" max="8182" width="59.5703125" style="2" customWidth="1"/>
    <col min="8183" max="8183" width="0" style="2" hidden="1" customWidth="1"/>
    <col min="8184" max="8184" width="23.85546875" style="2" customWidth="1"/>
    <col min="8185" max="8185" width="27.42578125" style="2" customWidth="1"/>
    <col min="8186" max="8186" width="28" style="2" customWidth="1"/>
    <col min="8187" max="8189" width="0" style="2" hidden="1" customWidth="1"/>
    <col min="8190" max="8190" width="7.28515625" style="2" customWidth="1"/>
    <col min="8191" max="8191" width="6.140625" style="2" bestFit="1" customWidth="1"/>
    <col min="8192" max="8192" width="76.85546875" style="2"/>
    <col min="8193" max="8193" width="7.28515625" style="2" customWidth="1"/>
    <col min="8194" max="8194" width="6.140625" style="2" bestFit="1" customWidth="1"/>
    <col min="8195" max="8195" width="78" style="2" customWidth="1"/>
    <col min="8196" max="8196" width="20.7109375" style="2" customWidth="1"/>
    <col min="8197" max="8197" width="26" style="2" customWidth="1"/>
    <col min="8198" max="8198" width="37" style="2" bestFit="1" customWidth="1"/>
    <col min="8199" max="8207" width="0" style="2" hidden="1" customWidth="1"/>
    <col min="8208" max="8210" width="22.7109375" style="2" bestFit="1" customWidth="1"/>
    <col min="8211" max="8211" width="25.28515625" style="2" bestFit="1" customWidth="1"/>
    <col min="8212" max="8212" width="21" style="2" bestFit="1" customWidth="1"/>
    <col min="8213" max="8213" width="8.28515625" style="2" customWidth="1"/>
    <col min="8214" max="8214" width="19" style="2" bestFit="1" customWidth="1"/>
    <col min="8215" max="8215" width="20.5703125" style="2" bestFit="1" customWidth="1"/>
    <col min="8216" max="8216" width="19" style="2" customWidth="1"/>
    <col min="8217" max="8423" width="11.42578125" style="2" customWidth="1"/>
    <col min="8424" max="8426" width="7.28515625" style="2" customWidth="1"/>
    <col min="8427" max="8427" width="0" style="2" hidden="1" customWidth="1"/>
    <col min="8428" max="8428" width="7.28515625" style="2" customWidth="1"/>
    <col min="8429" max="8429" width="66.140625" style="2" customWidth="1"/>
    <col min="8430" max="8430" width="0" style="2" hidden="1" customWidth="1"/>
    <col min="8431" max="8431" width="28" style="2" customWidth="1"/>
    <col min="8432" max="8432" width="32.140625" style="2" customWidth="1"/>
    <col min="8433" max="8433" width="39.85546875" style="2" bestFit="1" customWidth="1"/>
    <col min="8434" max="8434" width="0" style="2" hidden="1" customWidth="1"/>
    <col min="8435" max="8435" width="7.28515625" style="2" customWidth="1"/>
    <col min="8436" max="8436" width="0" style="2" hidden="1" customWidth="1"/>
    <col min="8437" max="8437" width="7.28515625" style="2" customWidth="1"/>
    <col min="8438" max="8438" width="59.5703125" style="2" customWidth="1"/>
    <col min="8439" max="8439" width="0" style="2" hidden="1" customWidth="1"/>
    <col min="8440" max="8440" width="23.85546875" style="2" customWidth="1"/>
    <col min="8441" max="8441" width="27.42578125" style="2" customWidth="1"/>
    <col min="8442" max="8442" width="28" style="2" customWidth="1"/>
    <col min="8443" max="8445" width="0" style="2" hidden="1" customWidth="1"/>
    <col min="8446" max="8446" width="7.28515625" style="2" customWidth="1"/>
    <col min="8447" max="8447" width="6.140625" style="2" bestFit="1" customWidth="1"/>
    <col min="8448" max="8448" width="76.85546875" style="2"/>
    <col min="8449" max="8449" width="7.28515625" style="2" customWidth="1"/>
    <col min="8450" max="8450" width="6.140625" style="2" bestFit="1" customWidth="1"/>
    <col min="8451" max="8451" width="78" style="2" customWidth="1"/>
    <col min="8452" max="8452" width="20.7109375" style="2" customWidth="1"/>
    <col min="8453" max="8453" width="26" style="2" customWidth="1"/>
    <col min="8454" max="8454" width="37" style="2" bestFit="1" customWidth="1"/>
    <col min="8455" max="8463" width="0" style="2" hidden="1" customWidth="1"/>
    <col min="8464" max="8466" width="22.7109375" style="2" bestFit="1" customWidth="1"/>
    <col min="8467" max="8467" width="25.28515625" style="2" bestFit="1" customWidth="1"/>
    <col min="8468" max="8468" width="21" style="2" bestFit="1" customWidth="1"/>
    <col min="8469" max="8469" width="8.28515625" style="2" customWidth="1"/>
    <col min="8470" max="8470" width="19" style="2" bestFit="1" customWidth="1"/>
    <col min="8471" max="8471" width="20.5703125" style="2" bestFit="1" customWidth="1"/>
    <col min="8472" max="8472" width="19" style="2" customWidth="1"/>
    <col min="8473" max="8679" width="11.42578125" style="2" customWidth="1"/>
    <col min="8680" max="8682" width="7.28515625" style="2" customWidth="1"/>
    <col min="8683" max="8683" width="0" style="2" hidden="1" customWidth="1"/>
    <col min="8684" max="8684" width="7.28515625" style="2" customWidth="1"/>
    <col min="8685" max="8685" width="66.140625" style="2" customWidth="1"/>
    <col min="8686" max="8686" width="0" style="2" hidden="1" customWidth="1"/>
    <col min="8687" max="8687" width="28" style="2" customWidth="1"/>
    <col min="8688" max="8688" width="32.140625" style="2" customWidth="1"/>
    <col min="8689" max="8689" width="39.85546875" style="2" bestFit="1" customWidth="1"/>
    <col min="8690" max="8690" width="0" style="2" hidden="1" customWidth="1"/>
    <col min="8691" max="8691" width="7.28515625" style="2" customWidth="1"/>
    <col min="8692" max="8692" width="0" style="2" hidden="1" customWidth="1"/>
    <col min="8693" max="8693" width="7.28515625" style="2" customWidth="1"/>
    <col min="8694" max="8694" width="59.5703125" style="2" customWidth="1"/>
    <col min="8695" max="8695" width="0" style="2" hidden="1" customWidth="1"/>
    <col min="8696" max="8696" width="23.85546875" style="2" customWidth="1"/>
    <col min="8697" max="8697" width="27.42578125" style="2" customWidth="1"/>
    <col min="8698" max="8698" width="28" style="2" customWidth="1"/>
    <col min="8699" max="8701" width="0" style="2" hidden="1" customWidth="1"/>
    <col min="8702" max="8702" width="7.28515625" style="2" customWidth="1"/>
    <col min="8703" max="8703" width="6.140625" style="2" bestFit="1" customWidth="1"/>
    <col min="8704" max="8704" width="76.85546875" style="2"/>
    <col min="8705" max="8705" width="7.28515625" style="2" customWidth="1"/>
    <col min="8706" max="8706" width="6.140625" style="2" bestFit="1" customWidth="1"/>
    <col min="8707" max="8707" width="78" style="2" customWidth="1"/>
    <col min="8708" max="8708" width="20.7109375" style="2" customWidth="1"/>
    <col min="8709" max="8709" width="26" style="2" customWidth="1"/>
    <col min="8710" max="8710" width="37" style="2" bestFit="1" customWidth="1"/>
    <col min="8711" max="8719" width="0" style="2" hidden="1" customWidth="1"/>
    <col min="8720" max="8722" width="22.7109375" style="2" bestFit="1" customWidth="1"/>
    <col min="8723" max="8723" width="25.28515625" style="2" bestFit="1" customWidth="1"/>
    <col min="8724" max="8724" width="21" style="2" bestFit="1" customWidth="1"/>
    <col min="8725" max="8725" width="8.28515625" style="2" customWidth="1"/>
    <col min="8726" max="8726" width="19" style="2" bestFit="1" customWidth="1"/>
    <col min="8727" max="8727" width="20.5703125" style="2" bestFit="1" customWidth="1"/>
    <col min="8728" max="8728" width="19" style="2" customWidth="1"/>
    <col min="8729" max="8935" width="11.42578125" style="2" customWidth="1"/>
    <col min="8936" max="8938" width="7.28515625" style="2" customWidth="1"/>
    <col min="8939" max="8939" width="0" style="2" hidden="1" customWidth="1"/>
    <col min="8940" max="8940" width="7.28515625" style="2" customWidth="1"/>
    <col min="8941" max="8941" width="66.140625" style="2" customWidth="1"/>
    <col min="8942" max="8942" width="0" style="2" hidden="1" customWidth="1"/>
    <col min="8943" max="8943" width="28" style="2" customWidth="1"/>
    <col min="8944" max="8944" width="32.140625" style="2" customWidth="1"/>
    <col min="8945" max="8945" width="39.85546875" style="2" bestFit="1" customWidth="1"/>
    <col min="8946" max="8946" width="0" style="2" hidden="1" customWidth="1"/>
    <col min="8947" max="8947" width="7.28515625" style="2" customWidth="1"/>
    <col min="8948" max="8948" width="0" style="2" hidden="1" customWidth="1"/>
    <col min="8949" max="8949" width="7.28515625" style="2" customWidth="1"/>
    <col min="8950" max="8950" width="59.5703125" style="2" customWidth="1"/>
    <col min="8951" max="8951" width="0" style="2" hidden="1" customWidth="1"/>
    <col min="8952" max="8952" width="23.85546875" style="2" customWidth="1"/>
    <col min="8953" max="8953" width="27.42578125" style="2" customWidth="1"/>
    <col min="8954" max="8954" width="28" style="2" customWidth="1"/>
    <col min="8955" max="8957" width="0" style="2" hidden="1" customWidth="1"/>
    <col min="8958" max="8958" width="7.28515625" style="2" customWidth="1"/>
    <col min="8959" max="8959" width="6.140625" style="2" bestFit="1" customWidth="1"/>
    <col min="8960" max="8960" width="76.85546875" style="2"/>
    <col min="8961" max="8961" width="7.28515625" style="2" customWidth="1"/>
    <col min="8962" max="8962" width="6.140625" style="2" bestFit="1" customWidth="1"/>
    <col min="8963" max="8963" width="78" style="2" customWidth="1"/>
    <col min="8964" max="8964" width="20.7109375" style="2" customWidth="1"/>
    <col min="8965" max="8965" width="26" style="2" customWidth="1"/>
    <col min="8966" max="8966" width="37" style="2" bestFit="1" customWidth="1"/>
    <col min="8967" max="8975" width="0" style="2" hidden="1" customWidth="1"/>
    <col min="8976" max="8978" width="22.7109375" style="2" bestFit="1" customWidth="1"/>
    <col min="8979" max="8979" width="25.28515625" style="2" bestFit="1" customWidth="1"/>
    <col min="8980" max="8980" width="21" style="2" bestFit="1" customWidth="1"/>
    <col min="8981" max="8981" width="8.28515625" style="2" customWidth="1"/>
    <col min="8982" max="8982" width="19" style="2" bestFit="1" customWidth="1"/>
    <col min="8983" max="8983" width="20.5703125" style="2" bestFit="1" customWidth="1"/>
    <col min="8984" max="8984" width="19" style="2" customWidth="1"/>
    <col min="8985" max="9191" width="11.42578125" style="2" customWidth="1"/>
    <col min="9192" max="9194" width="7.28515625" style="2" customWidth="1"/>
    <col min="9195" max="9195" width="0" style="2" hidden="1" customWidth="1"/>
    <col min="9196" max="9196" width="7.28515625" style="2" customWidth="1"/>
    <col min="9197" max="9197" width="66.140625" style="2" customWidth="1"/>
    <col min="9198" max="9198" width="0" style="2" hidden="1" customWidth="1"/>
    <col min="9199" max="9199" width="28" style="2" customWidth="1"/>
    <col min="9200" max="9200" width="32.140625" style="2" customWidth="1"/>
    <col min="9201" max="9201" width="39.85546875" style="2" bestFit="1" customWidth="1"/>
    <col min="9202" max="9202" width="0" style="2" hidden="1" customWidth="1"/>
    <col min="9203" max="9203" width="7.28515625" style="2" customWidth="1"/>
    <col min="9204" max="9204" width="0" style="2" hidden="1" customWidth="1"/>
    <col min="9205" max="9205" width="7.28515625" style="2" customWidth="1"/>
    <col min="9206" max="9206" width="59.5703125" style="2" customWidth="1"/>
    <col min="9207" max="9207" width="0" style="2" hidden="1" customWidth="1"/>
    <col min="9208" max="9208" width="23.85546875" style="2" customWidth="1"/>
    <col min="9209" max="9209" width="27.42578125" style="2" customWidth="1"/>
    <col min="9210" max="9210" width="28" style="2" customWidth="1"/>
    <col min="9211" max="9213" width="0" style="2" hidden="1" customWidth="1"/>
    <col min="9214" max="9214" width="7.28515625" style="2" customWidth="1"/>
    <col min="9215" max="9215" width="6.140625" style="2" bestFit="1" customWidth="1"/>
    <col min="9216" max="9216" width="76.85546875" style="2"/>
    <col min="9217" max="9217" width="7.28515625" style="2" customWidth="1"/>
    <col min="9218" max="9218" width="6.140625" style="2" bestFit="1" customWidth="1"/>
    <col min="9219" max="9219" width="78" style="2" customWidth="1"/>
    <col min="9220" max="9220" width="20.7109375" style="2" customWidth="1"/>
    <col min="9221" max="9221" width="26" style="2" customWidth="1"/>
    <col min="9222" max="9222" width="37" style="2" bestFit="1" customWidth="1"/>
    <col min="9223" max="9231" width="0" style="2" hidden="1" customWidth="1"/>
    <col min="9232" max="9234" width="22.7109375" style="2" bestFit="1" customWidth="1"/>
    <col min="9235" max="9235" width="25.28515625" style="2" bestFit="1" customWidth="1"/>
    <col min="9236" max="9236" width="21" style="2" bestFit="1" customWidth="1"/>
    <col min="9237" max="9237" width="8.28515625" style="2" customWidth="1"/>
    <col min="9238" max="9238" width="19" style="2" bestFit="1" customWidth="1"/>
    <col min="9239" max="9239" width="20.5703125" style="2" bestFit="1" customWidth="1"/>
    <col min="9240" max="9240" width="19" style="2" customWidth="1"/>
    <col min="9241" max="9447" width="11.42578125" style="2" customWidth="1"/>
    <col min="9448" max="9450" width="7.28515625" style="2" customWidth="1"/>
    <col min="9451" max="9451" width="0" style="2" hidden="1" customWidth="1"/>
    <col min="9452" max="9452" width="7.28515625" style="2" customWidth="1"/>
    <col min="9453" max="9453" width="66.140625" style="2" customWidth="1"/>
    <col min="9454" max="9454" width="0" style="2" hidden="1" customWidth="1"/>
    <col min="9455" max="9455" width="28" style="2" customWidth="1"/>
    <col min="9456" max="9456" width="32.140625" style="2" customWidth="1"/>
    <col min="9457" max="9457" width="39.85546875" style="2" bestFit="1" customWidth="1"/>
    <col min="9458" max="9458" width="0" style="2" hidden="1" customWidth="1"/>
    <col min="9459" max="9459" width="7.28515625" style="2" customWidth="1"/>
    <col min="9460" max="9460" width="0" style="2" hidden="1" customWidth="1"/>
    <col min="9461" max="9461" width="7.28515625" style="2" customWidth="1"/>
    <col min="9462" max="9462" width="59.5703125" style="2" customWidth="1"/>
    <col min="9463" max="9463" width="0" style="2" hidden="1" customWidth="1"/>
    <col min="9464" max="9464" width="23.85546875" style="2" customWidth="1"/>
    <col min="9465" max="9465" width="27.42578125" style="2" customWidth="1"/>
    <col min="9466" max="9466" width="28" style="2" customWidth="1"/>
    <col min="9467" max="9469" width="0" style="2" hidden="1" customWidth="1"/>
    <col min="9470" max="9470" width="7.28515625" style="2" customWidth="1"/>
    <col min="9471" max="9471" width="6.140625" style="2" bestFit="1" customWidth="1"/>
    <col min="9472" max="9472" width="76.85546875" style="2"/>
    <col min="9473" max="9473" width="7.28515625" style="2" customWidth="1"/>
    <col min="9474" max="9474" width="6.140625" style="2" bestFit="1" customWidth="1"/>
    <col min="9475" max="9475" width="78" style="2" customWidth="1"/>
    <col min="9476" max="9476" width="20.7109375" style="2" customWidth="1"/>
    <col min="9477" max="9477" width="26" style="2" customWidth="1"/>
    <col min="9478" max="9478" width="37" style="2" bestFit="1" customWidth="1"/>
    <col min="9479" max="9487" width="0" style="2" hidden="1" customWidth="1"/>
    <col min="9488" max="9490" width="22.7109375" style="2" bestFit="1" customWidth="1"/>
    <col min="9491" max="9491" width="25.28515625" style="2" bestFit="1" customWidth="1"/>
    <col min="9492" max="9492" width="21" style="2" bestFit="1" customWidth="1"/>
    <col min="9493" max="9493" width="8.28515625" style="2" customWidth="1"/>
    <col min="9494" max="9494" width="19" style="2" bestFit="1" customWidth="1"/>
    <col min="9495" max="9495" width="20.5703125" style="2" bestFit="1" customWidth="1"/>
    <col min="9496" max="9496" width="19" style="2" customWidth="1"/>
    <col min="9497" max="9703" width="11.42578125" style="2" customWidth="1"/>
    <col min="9704" max="9706" width="7.28515625" style="2" customWidth="1"/>
    <col min="9707" max="9707" width="0" style="2" hidden="1" customWidth="1"/>
    <col min="9708" max="9708" width="7.28515625" style="2" customWidth="1"/>
    <col min="9709" max="9709" width="66.140625" style="2" customWidth="1"/>
    <col min="9710" max="9710" width="0" style="2" hidden="1" customWidth="1"/>
    <col min="9711" max="9711" width="28" style="2" customWidth="1"/>
    <col min="9712" max="9712" width="32.140625" style="2" customWidth="1"/>
    <col min="9713" max="9713" width="39.85546875" style="2" bestFit="1" customWidth="1"/>
    <col min="9714" max="9714" width="0" style="2" hidden="1" customWidth="1"/>
    <col min="9715" max="9715" width="7.28515625" style="2" customWidth="1"/>
    <col min="9716" max="9716" width="0" style="2" hidden="1" customWidth="1"/>
    <col min="9717" max="9717" width="7.28515625" style="2" customWidth="1"/>
    <col min="9718" max="9718" width="59.5703125" style="2" customWidth="1"/>
    <col min="9719" max="9719" width="0" style="2" hidden="1" customWidth="1"/>
    <col min="9720" max="9720" width="23.85546875" style="2" customWidth="1"/>
    <col min="9721" max="9721" width="27.42578125" style="2" customWidth="1"/>
    <col min="9722" max="9722" width="28" style="2" customWidth="1"/>
    <col min="9723" max="9725" width="0" style="2" hidden="1" customWidth="1"/>
    <col min="9726" max="9726" width="7.28515625" style="2" customWidth="1"/>
    <col min="9727" max="9727" width="6.140625" style="2" bestFit="1" customWidth="1"/>
    <col min="9728" max="9728" width="76.85546875" style="2"/>
    <col min="9729" max="9729" width="7.28515625" style="2" customWidth="1"/>
    <col min="9730" max="9730" width="6.140625" style="2" bestFit="1" customWidth="1"/>
    <col min="9731" max="9731" width="78" style="2" customWidth="1"/>
    <col min="9732" max="9732" width="20.7109375" style="2" customWidth="1"/>
    <col min="9733" max="9733" width="26" style="2" customWidth="1"/>
    <col min="9734" max="9734" width="37" style="2" bestFit="1" customWidth="1"/>
    <col min="9735" max="9743" width="0" style="2" hidden="1" customWidth="1"/>
    <col min="9744" max="9746" width="22.7109375" style="2" bestFit="1" customWidth="1"/>
    <col min="9747" max="9747" width="25.28515625" style="2" bestFit="1" customWidth="1"/>
    <col min="9748" max="9748" width="21" style="2" bestFit="1" customWidth="1"/>
    <col min="9749" max="9749" width="8.28515625" style="2" customWidth="1"/>
    <col min="9750" max="9750" width="19" style="2" bestFit="1" customWidth="1"/>
    <col min="9751" max="9751" width="20.5703125" style="2" bestFit="1" customWidth="1"/>
    <col min="9752" max="9752" width="19" style="2" customWidth="1"/>
    <col min="9753" max="9959" width="11.42578125" style="2" customWidth="1"/>
    <col min="9960" max="9962" width="7.28515625" style="2" customWidth="1"/>
    <col min="9963" max="9963" width="0" style="2" hidden="1" customWidth="1"/>
    <col min="9964" max="9964" width="7.28515625" style="2" customWidth="1"/>
    <col min="9965" max="9965" width="66.140625" style="2" customWidth="1"/>
    <col min="9966" max="9966" width="0" style="2" hidden="1" customWidth="1"/>
    <col min="9967" max="9967" width="28" style="2" customWidth="1"/>
    <col min="9968" max="9968" width="32.140625" style="2" customWidth="1"/>
    <col min="9969" max="9969" width="39.85546875" style="2" bestFit="1" customWidth="1"/>
    <col min="9970" max="9970" width="0" style="2" hidden="1" customWidth="1"/>
    <col min="9971" max="9971" width="7.28515625" style="2" customWidth="1"/>
    <col min="9972" max="9972" width="0" style="2" hidden="1" customWidth="1"/>
    <col min="9973" max="9973" width="7.28515625" style="2" customWidth="1"/>
    <col min="9974" max="9974" width="59.5703125" style="2" customWidth="1"/>
    <col min="9975" max="9975" width="0" style="2" hidden="1" customWidth="1"/>
    <col min="9976" max="9976" width="23.85546875" style="2" customWidth="1"/>
    <col min="9977" max="9977" width="27.42578125" style="2" customWidth="1"/>
    <col min="9978" max="9978" width="28" style="2" customWidth="1"/>
    <col min="9979" max="9981" width="0" style="2" hidden="1" customWidth="1"/>
    <col min="9982" max="9982" width="7.28515625" style="2" customWidth="1"/>
    <col min="9983" max="9983" width="6.140625" style="2" bestFit="1" customWidth="1"/>
    <col min="9984" max="9984" width="76.85546875" style="2"/>
    <col min="9985" max="9985" width="7.28515625" style="2" customWidth="1"/>
    <col min="9986" max="9986" width="6.140625" style="2" bestFit="1" customWidth="1"/>
    <col min="9987" max="9987" width="78" style="2" customWidth="1"/>
    <col min="9988" max="9988" width="20.7109375" style="2" customWidth="1"/>
    <col min="9989" max="9989" width="26" style="2" customWidth="1"/>
    <col min="9990" max="9990" width="37" style="2" bestFit="1" customWidth="1"/>
    <col min="9991" max="9999" width="0" style="2" hidden="1" customWidth="1"/>
    <col min="10000" max="10002" width="22.7109375" style="2" bestFit="1" customWidth="1"/>
    <col min="10003" max="10003" width="25.28515625" style="2" bestFit="1" customWidth="1"/>
    <col min="10004" max="10004" width="21" style="2" bestFit="1" customWidth="1"/>
    <col min="10005" max="10005" width="8.28515625" style="2" customWidth="1"/>
    <col min="10006" max="10006" width="19" style="2" bestFit="1" customWidth="1"/>
    <col min="10007" max="10007" width="20.5703125" style="2" bestFit="1" customWidth="1"/>
    <col min="10008" max="10008" width="19" style="2" customWidth="1"/>
    <col min="10009" max="10215" width="11.42578125" style="2" customWidth="1"/>
    <col min="10216" max="10218" width="7.28515625" style="2" customWidth="1"/>
    <col min="10219" max="10219" width="0" style="2" hidden="1" customWidth="1"/>
    <col min="10220" max="10220" width="7.28515625" style="2" customWidth="1"/>
    <col min="10221" max="10221" width="66.140625" style="2" customWidth="1"/>
    <col min="10222" max="10222" width="0" style="2" hidden="1" customWidth="1"/>
    <col min="10223" max="10223" width="28" style="2" customWidth="1"/>
    <col min="10224" max="10224" width="32.140625" style="2" customWidth="1"/>
    <col min="10225" max="10225" width="39.85546875" style="2" bestFit="1" customWidth="1"/>
    <col min="10226" max="10226" width="0" style="2" hidden="1" customWidth="1"/>
    <col min="10227" max="10227" width="7.28515625" style="2" customWidth="1"/>
    <col min="10228" max="10228" width="0" style="2" hidden="1" customWidth="1"/>
    <col min="10229" max="10229" width="7.28515625" style="2" customWidth="1"/>
    <col min="10230" max="10230" width="59.5703125" style="2" customWidth="1"/>
    <col min="10231" max="10231" width="0" style="2" hidden="1" customWidth="1"/>
    <col min="10232" max="10232" width="23.85546875" style="2" customWidth="1"/>
    <col min="10233" max="10233" width="27.42578125" style="2" customWidth="1"/>
    <col min="10234" max="10234" width="28" style="2" customWidth="1"/>
    <col min="10235" max="10237" width="0" style="2" hidden="1" customWidth="1"/>
    <col min="10238" max="10238" width="7.28515625" style="2" customWidth="1"/>
    <col min="10239" max="10239" width="6.140625" style="2" bestFit="1" customWidth="1"/>
    <col min="10240" max="10240" width="76.85546875" style="2"/>
    <col min="10241" max="10241" width="7.28515625" style="2" customWidth="1"/>
    <col min="10242" max="10242" width="6.140625" style="2" bestFit="1" customWidth="1"/>
    <col min="10243" max="10243" width="78" style="2" customWidth="1"/>
    <col min="10244" max="10244" width="20.7109375" style="2" customWidth="1"/>
    <col min="10245" max="10245" width="26" style="2" customWidth="1"/>
    <col min="10246" max="10246" width="37" style="2" bestFit="1" customWidth="1"/>
    <col min="10247" max="10255" width="0" style="2" hidden="1" customWidth="1"/>
    <col min="10256" max="10258" width="22.7109375" style="2" bestFit="1" customWidth="1"/>
    <col min="10259" max="10259" width="25.28515625" style="2" bestFit="1" customWidth="1"/>
    <col min="10260" max="10260" width="21" style="2" bestFit="1" customWidth="1"/>
    <col min="10261" max="10261" width="8.28515625" style="2" customWidth="1"/>
    <col min="10262" max="10262" width="19" style="2" bestFit="1" customWidth="1"/>
    <col min="10263" max="10263" width="20.5703125" style="2" bestFit="1" customWidth="1"/>
    <col min="10264" max="10264" width="19" style="2" customWidth="1"/>
    <col min="10265" max="10471" width="11.42578125" style="2" customWidth="1"/>
    <col min="10472" max="10474" width="7.28515625" style="2" customWidth="1"/>
    <col min="10475" max="10475" width="0" style="2" hidden="1" customWidth="1"/>
    <col min="10476" max="10476" width="7.28515625" style="2" customWidth="1"/>
    <col min="10477" max="10477" width="66.140625" style="2" customWidth="1"/>
    <col min="10478" max="10478" width="0" style="2" hidden="1" customWidth="1"/>
    <col min="10479" max="10479" width="28" style="2" customWidth="1"/>
    <col min="10480" max="10480" width="32.140625" style="2" customWidth="1"/>
    <col min="10481" max="10481" width="39.85546875" style="2" bestFit="1" customWidth="1"/>
    <col min="10482" max="10482" width="0" style="2" hidden="1" customWidth="1"/>
    <col min="10483" max="10483" width="7.28515625" style="2" customWidth="1"/>
    <col min="10484" max="10484" width="0" style="2" hidden="1" customWidth="1"/>
    <col min="10485" max="10485" width="7.28515625" style="2" customWidth="1"/>
    <col min="10486" max="10486" width="59.5703125" style="2" customWidth="1"/>
    <col min="10487" max="10487" width="0" style="2" hidden="1" customWidth="1"/>
    <col min="10488" max="10488" width="23.85546875" style="2" customWidth="1"/>
    <col min="10489" max="10489" width="27.42578125" style="2" customWidth="1"/>
    <col min="10490" max="10490" width="28" style="2" customWidth="1"/>
    <col min="10491" max="10493" width="0" style="2" hidden="1" customWidth="1"/>
    <col min="10494" max="10494" width="7.28515625" style="2" customWidth="1"/>
    <col min="10495" max="10495" width="6.140625" style="2" bestFit="1" customWidth="1"/>
    <col min="10496" max="10496" width="76.85546875" style="2"/>
    <col min="10497" max="10497" width="7.28515625" style="2" customWidth="1"/>
    <col min="10498" max="10498" width="6.140625" style="2" bestFit="1" customWidth="1"/>
    <col min="10499" max="10499" width="78" style="2" customWidth="1"/>
    <col min="10500" max="10500" width="20.7109375" style="2" customWidth="1"/>
    <col min="10501" max="10501" width="26" style="2" customWidth="1"/>
    <col min="10502" max="10502" width="37" style="2" bestFit="1" customWidth="1"/>
    <col min="10503" max="10511" width="0" style="2" hidden="1" customWidth="1"/>
    <col min="10512" max="10514" width="22.7109375" style="2" bestFit="1" customWidth="1"/>
    <col min="10515" max="10515" width="25.28515625" style="2" bestFit="1" customWidth="1"/>
    <col min="10516" max="10516" width="21" style="2" bestFit="1" customWidth="1"/>
    <col min="10517" max="10517" width="8.28515625" style="2" customWidth="1"/>
    <col min="10518" max="10518" width="19" style="2" bestFit="1" customWidth="1"/>
    <col min="10519" max="10519" width="20.5703125" style="2" bestFit="1" customWidth="1"/>
    <col min="10520" max="10520" width="19" style="2" customWidth="1"/>
    <col min="10521" max="10727" width="11.42578125" style="2" customWidth="1"/>
    <col min="10728" max="10730" width="7.28515625" style="2" customWidth="1"/>
    <col min="10731" max="10731" width="0" style="2" hidden="1" customWidth="1"/>
    <col min="10732" max="10732" width="7.28515625" style="2" customWidth="1"/>
    <col min="10733" max="10733" width="66.140625" style="2" customWidth="1"/>
    <col min="10734" max="10734" width="0" style="2" hidden="1" customWidth="1"/>
    <col min="10735" max="10735" width="28" style="2" customWidth="1"/>
    <col min="10736" max="10736" width="32.140625" style="2" customWidth="1"/>
    <col min="10737" max="10737" width="39.85546875" style="2" bestFit="1" customWidth="1"/>
    <col min="10738" max="10738" width="0" style="2" hidden="1" customWidth="1"/>
    <col min="10739" max="10739" width="7.28515625" style="2" customWidth="1"/>
    <col min="10740" max="10740" width="0" style="2" hidden="1" customWidth="1"/>
    <col min="10741" max="10741" width="7.28515625" style="2" customWidth="1"/>
    <col min="10742" max="10742" width="59.5703125" style="2" customWidth="1"/>
    <col min="10743" max="10743" width="0" style="2" hidden="1" customWidth="1"/>
    <col min="10744" max="10744" width="23.85546875" style="2" customWidth="1"/>
    <col min="10745" max="10745" width="27.42578125" style="2" customWidth="1"/>
    <col min="10746" max="10746" width="28" style="2" customWidth="1"/>
    <col min="10747" max="10749" width="0" style="2" hidden="1" customWidth="1"/>
    <col min="10750" max="10750" width="7.28515625" style="2" customWidth="1"/>
    <col min="10751" max="10751" width="6.140625" style="2" bestFit="1" customWidth="1"/>
    <col min="10752" max="10752" width="76.85546875" style="2"/>
    <col min="10753" max="10753" width="7.28515625" style="2" customWidth="1"/>
    <col min="10754" max="10754" width="6.140625" style="2" bestFit="1" customWidth="1"/>
    <col min="10755" max="10755" width="78" style="2" customWidth="1"/>
    <col min="10756" max="10756" width="20.7109375" style="2" customWidth="1"/>
    <col min="10757" max="10757" width="26" style="2" customWidth="1"/>
    <col min="10758" max="10758" width="37" style="2" bestFit="1" customWidth="1"/>
    <col min="10759" max="10767" width="0" style="2" hidden="1" customWidth="1"/>
    <col min="10768" max="10770" width="22.7109375" style="2" bestFit="1" customWidth="1"/>
    <col min="10771" max="10771" width="25.28515625" style="2" bestFit="1" customWidth="1"/>
    <col min="10772" max="10772" width="21" style="2" bestFit="1" customWidth="1"/>
    <col min="10773" max="10773" width="8.28515625" style="2" customWidth="1"/>
    <col min="10774" max="10774" width="19" style="2" bestFit="1" customWidth="1"/>
    <col min="10775" max="10775" width="20.5703125" style="2" bestFit="1" customWidth="1"/>
    <col min="10776" max="10776" width="19" style="2" customWidth="1"/>
    <col min="10777" max="10983" width="11.42578125" style="2" customWidth="1"/>
    <col min="10984" max="10986" width="7.28515625" style="2" customWidth="1"/>
    <col min="10987" max="10987" width="0" style="2" hidden="1" customWidth="1"/>
    <col min="10988" max="10988" width="7.28515625" style="2" customWidth="1"/>
    <col min="10989" max="10989" width="66.140625" style="2" customWidth="1"/>
    <col min="10990" max="10990" width="0" style="2" hidden="1" customWidth="1"/>
    <col min="10991" max="10991" width="28" style="2" customWidth="1"/>
    <col min="10992" max="10992" width="32.140625" style="2" customWidth="1"/>
    <col min="10993" max="10993" width="39.85546875" style="2" bestFit="1" customWidth="1"/>
    <col min="10994" max="10994" width="0" style="2" hidden="1" customWidth="1"/>
    <col min="10995" max="10995" width="7.28515625" style="2" customWidth="1"/>
    <col min="10996" max="10996" width="0" style="2" hidden="1" customWidth="1"/>
    <col min="10997" max="10997" width="7.28515625" style="2" customWidth="1"/>
    <col min="10998" max="10998" width="59.5703125" style="2" customWidth="1"/>
    <col min="10999" max="10999" width="0" style="2" hidden="1" customWidth="1"/>
    <col min="11000" max="11000" width="23.85546875" style="2" customWidth="1"/>
    <col min="11001" max="11001" width="27.42578125" style="2" customWidth="1"/>
    <col min="11002" max="11002" width="28" style="2" customWidth="1"/>
    <col min="11003" max="11005" width="0" style="2" hidden="1" customWidth="1"/>
    <col min="11006" max="11006" width="7.28515625" style="2" customWidth="1"/>
    <col min="11007" max="11007" width="6.140625" style="2" bestFit="1" customWidth="1"/>
    <col min="11008" max="11008" width="76.85546875" style="2"/>
    <col min="11009" max="11009" width="7.28515625" style="2" customWidth="1"/>
    <col min="11010" max="11010" width="6.140625" style="2" bestFit="1" customWidth="1"/>
    <col min="11011" max="11011" width="78" style="2" customWidth="1"/>
    <col min="11012" max="11012" width="20.7109375" style="2" customWidth="1"/>
    <col min="11013" max="11013" width="26" style="2" customWidth="1"/>
    <col min="11014" max="11014" width="37" style="2" bestFit="1" customWidth="1"/>
    <col min="11015" max="11023" width="0" style="2" hidden="1" customWidth="1"/>
    <col min="11024" max="11026" width="22.7109375" style="2" bestFit="1" customWidth="1"/>
    <col min="11027" max="11027" width="25.28515625" style="2" bestFit="1" customWidth="1"/>
    <col min="11028" max="11028" width="21" style="2" bestFit="1" customWidth="1"/>
    <col min="11029" max="11029" width="8.28515625" style="2" customWidth="1"/>
    <col min="11030" max="11030" width="19" style="2" bestFit="1" customWidth="1"/>
    <col min="11031" max="11031" width="20.5703125" style="2" bestFit="1" customWidth="1"/>
    <col min="11032" max="11032" width="19" style="2" customWidth="1"/>
    <col min="11033" max="11239" width="11.42578125" style="2" customWidth="1"/>
    <col min="11240" max="11242" width="7.28515625" style="2" customWidth="1"/>
    <col min="11243" max="11243" width="0" style="2" hidden="1" customWidth="1"/>
    <col min="11244" max="11244" width="7.28515625" style="2" customWidth="1"/>
    <col min="11245" max="11245" width="66.140625" style="2" customWidth="1"/>
    <col min="11246" max="11246" width="0" style="2" hidden="1" customWidth="1"/>
    <col min="11247" max="11247" width="28" style="2" customWidth="1"/>
    <col min="11248" max="11248" width="32.140625" style="2" customWidth="1"/>
    <col min="11249" max="11249" width="39.85546875" style="2" bestFit="1" customWidth="1"/>
    <col min="11250" max="11250" width="0" style="2" hidden="1" customWidth="1"/>
    <col min="11251" max="11251" width="7.28515625" style="2" customWidth="1"/>
    <col min="11252" max="11252" width="0" style="2" hidden="1" customWidth="1"/>
    <col min="11253" max="11253" width="7.28515625" style="2" customWidth="1"/>
    <col min="11254" max="11254" width="59.5703125" style="2" customWidth="1"/>
    <col min="11255" max="11255" width="0" style="2" hidden="1" customWidth="1"/>
    <col min="11256" max="11256" width="23.85546875" style="2" customWidth="1"/>
    <col min="11257" max="11257" width="27.42578125" style="2" customWidth="1"/>
    <col min="11258" max="11258" width="28" style="2" customWidth="1"/>
    <col min="11259" max="11261" width="0" style="2" hidden="1" customWidth="1"/>
    <col min="11262" max="11262" width="7.28515625" style="2" customWidth="1"/>
    <col min="11263" max="11263" width="6.140625" style="2" bestFit="1" customWidth="1"/>
    <col min="11264" max="11264" width="76.85546875" style="2"/>
    <col min="11265" max="11265" width="7.28515625" style="2" customWidth="1"/>
    <col min="11266" max="11266" width="6.140625" style="2" bestFit="1" customWidth="1"/>
    <col min="11267" max="11267" width="78" style="2" customWidth="1"/>
    <col min="11268" max="11268" width="20.7109375" style="2" customWidth="1"/>
    <col min="11269" max="11269" width="26" style="2" customWidth="1"/>
    <col min="11270" max="11270" width="37" style="2" bestFit="1" customWidth="1"/>
    <col min="11271" max="11279" width="0" style="2" hidden="1" customWidth="1"/>
    <col min="11280" max="11282" width="22.7109375" style="2" bestFit="1" customWidth="1"/>
    <col min="11283" max="11283" width="25.28515625" style="2" bestFit="1" customWidth="1"/>
    <col min="11284" max="11284" width="21" style="2" bestFit="1" customWidth="1"/>
    <col min="11285" max="11285" width="8.28515625" style="2" customWidth="1"/>
    <col min="11286" max="11286" width="19" style="2" bestFit="1" customWidth="1"/>
    <col min="11287" max="11287" width="20.5703125" style="2" bestFit="1" customWidth="1"/>
    <col min="11288" max="11288" width="19" style="2" customWidth="1"/>
    <col min="11289" max="11495" width="11.42578125" style="2" customWidth="1"/>
    <col min="11496" max="11498" width="7.28515625" style="2" customWidth="1"/>
    <col min="11499" max="11499" width="0" style="2" hidden="1" customWidth="1"/>
    <col min="11500" max="11500" width="7.28515625" style="2" customWidth="1"/>
    <col min="11501" max="11501" width="66.140625" style="2" customWidth="1"/>
    <col min="11502" max="11502" width="0" style="2" hidden="1" customWidth="1"/>
    <col min="11503" max="11503" width="28" style="2" customWidth="1"/>
    <col min="11504" max="11504" width="32.140625" style="2" customWidth="1"/>
    <col min="11505" max="11505" width="39.85546875" style="2" bestFit="1" customWidth="1"/>
    <col min="11506" max="11506" width="0" style="2" hidden="1" customWidth="1"/>
    <col min="11507" max="11507" width="7.28515625" style="2" customWidth="1"/>
    <col min="11508" max="11508" width="0" style="2" hidden="1" customWidth="1"/>
    <col min="11509" max="11509" width="7.28515625" style="2" customWidth="1"/>
    <col min="11510" max="11510" width="59.5703125" style="2" customWidth="1"/>
    <col min="11511" max="11511" width="0" style="2" hidden="1" customWidth="1"/>
    <col min="11512" max="11512" width="23.85546875" style="2" customWidth="1"/>
    <col min="11513" max="11513" width="27.42578125" style="2" customWidth="1"/>
    <col min="11514" max="11514" width="28" style="2" customWidth="1"/>
    <col min="11515" max="11517" width="0" style="2" hidden="1" customWidth="1"/>
    <col min="11518" max="11518" width="7.28515625" style="2" customWidth="1"/>
    <col min="11519" max="11519" width="6.140625" style="2" bestFit="1" customWidth="1"/>
    <col min="11520" max="11520" width="76.85546875" style="2"/>
    <col min="11521" max="11521" width="7.28515625" style="2" customWidth="1"/>
    <col min="11522" max="11522" width="6.140625" style="2" bestFit="1" customWidth="1"/>
    <col min="11523" max="11523" width="78" style="2" customWidth="1"/>
    <col min="11524" max="11524" width="20.7109375" style="2" customWidth="1"/>
    <col min="11525" max="11525" width="26" style="2" customWidth="1"/>
    <col min="11526" max="11526" width="37" style="2" bestFit="1" customWidth="1"/>
    <col min="11527" max="11535" width="0" style="2" hidden="1" customWidth="1"/>
    <col min="11536" max="11538" width="22.7109375" style="2" bestFit="1" customWidth="1"/>
    <col min="11539" max="11539" width="25.28515625" style="2" bestFit="1" customWidth="1"/>
    <col min="11540" max="11540" width="21" style="2" bestFit="1" customWidth="1"/>
    <col min="11541" max="11541" width="8.28515625" style="2" customWidth="1"/>
    <col min="11542" max="11542" width="19" style="2" bestFit="1" customWidth="1"/>
    <col min="11543" max="11543" width="20.5703125" style="2" bestFit="1" customWidth="1"/>
    <col min="11544" max="11544" width="19" style="2" customWidth="1"/>
    <col min="11545" max="11751" width="11.42578125" style="2" customWidth="1"/>
    <col min="11752" max="11754" width="7.28515625" style="2" customWidth="1"/>
    <col min="11755" max="11755" width="0" style="2" hidden="1" customWidth="1"/>
    <col min="11756" max="11756" width="7.28515625" style="2" customWidth="1"/>
    <col min="11757" max="11757" width="66.140625" style="2" customWidth="1"/>
    <col min="11758" max="11758" width="0" style="2" hidden="1" customWidth="1"/>
    <col min="11759" max="11759" width="28" style="2" customWidth="1"/>
    <col min="11760" max="11760" width="32.140625" style="2" customWidth="1"/>
    <col min="11761" max="11761" width="39.85546875" style="2" bestFit="1" customWidth="1"/>
    <col min="11762" max="11762" width="0" style="2" hidden="1" customWidth="1"/>
    <col min="11763" max="11763" width="7.28515625" style="2" customWidth="1"/>
    <col min="11764" max="11764" width="0" style="2" hidden="1" customWidth="1"/>
    <col min="11765" max="11765" width="7.28515625" style="2" customWidth="1"/>
    <col min="11766" max="11766" width="59.5703125" style="2" customWidth="1"/>
    <col min="11767" max="11767" width="0" style="2" hidden="1" customWidth="1"/>
    <col min="11768" max="11768" width="23.85546875" style="2" customWidth="1"/>
    <col min="11769" max="11769" width="27.42578125" style="2" customWidth="1"/>
    <col min="11770" max="11770" width="28" style="2" customWidth="1"/>
    <col min="11771" max="11773" width="0" style="2" hidden="1" customWidth="1"/>
    <col min="11774" max="11774" width="7.28515625" style="2" customWidth="1"/>
    <col min="11775" max="11775" width="6.140625" style="2" bestFit="1" customWidth="1"/>
    <col min="11776" max="11776" width="76.85546875" style="2"/>
    <col min="11777" max="11777" width="7.28515625" style="2" customWidth="1"/>
    <col min="11778" max="11778" width="6.140625" style="2" bestFit="1" customWidth="1"/>
    <col min="11779" max="11779" width="78" style="2" customWidth="1"/>
    <col min="11780" max="11780" width="20.7109375" style="2" customWidth="1"/>
    <col min="11781" max="11781" width="26" style="2" customWidth="1"/>
    <col min="11782" max="11782" width="37" style="2" bestFit="1" customWidth="1"/>
    <col min="11783" max="11791" width="0" style="2" hidden="1" customWidth="1"/>
    <col min="11792" max="11794" width="22.7109375" style="2" bestFit="1" customWidth="1"/>
    <col min="11795" max="11795" width="25.28515625" style="2" bestFit="1" customWidth="1"/>
    <col min="11796" max="11796" width="21" style="2" bestFit="1" customWidth="1"/>
    <col min="11797" max="11797" width="8.28515625" style="2" customWidth="1"/>
    <col min="11798" max="11798" width="19" style="2" bestFit="1" customWidth="1"/>
    <col min="11799" max="11799" width="20.5703125" style="2" bestFit="1" customWidth="1"/>
    <col min="11800" max="11800" width="19" style="2" customWidth="1"/>
    <col min="11801" max="12007" width="11.42578125" style="2" customWidth="1"/>
    <col min="12008" max="12010" width="7.28515625" style="2" customWidth="1"/>
    <col min="12011" max="12011" width="0" style="2" hidden="1" customWidth="1"/>
    <col min="12012" max="12012" width="7.28515625" style="2" customWidth="1"/>
    <col min="12013" max="12013" width="66.140625" style="2" customWidth="1"/>
    <col min="12014" max="12014" width="0" style="2" hidden="1" customWidth="1"/>
    <col min="12015" max="12015" width="28" style="2" customWidth="1"/>
    <col min="12016" max="12016" width="32.140625" style="2" customWidth="1"/>
    <col min="12017" max="12017" width="39.85546875" style="2" bestFit="1" customWidth="1"/>
    <col min="12018" max="12018" width="0" style="2" hidden="1" customWidth="1"/>
    <col min="12019" max="12019" width="7.28515625" style="2" customWidth="1"/>
    <col min="12020" max="12020" width="0" style="2" hidden="1" customWidth="1"/>
    <col min="12021" max="12021" width="7.28515625" style="2" customWidth="1"/>
    <col min="12022" max="12022" width="59.5703125" style="2" customWidth="1"/>
    <col min="12023" max="12023" width="0" style="2" hidden="1" customWidth="1"/>
    <col min="12024" max="12024" width="23.85546875" style="2" customWidth="1"/>
    <col min="12025" max="12025" width="27.42578125" style="2" customWidth="1"/>
    <col min="12026" max="12026" width="28" style="2" customWidth="1"/>
    <col min="12027" max="12029" width="0" style="2" hidden="1" customWidth="1"/>
    <col min="12030" max="12030" width="7.28515625" style="2" customWidth="1"/>
    <col min="12031" max="12031" width="6.140625" style="2" bestFit="1" customWidth="1"/>
    <col min="12032" max="12032" width="76.85546875" style="2"/>
    <col min="12033" max="12033" width="7.28515625" style="2" customWidth="1"/>
    <col min="12034" max="12034" width="6.140625" style="2" bestFit="1" customWidth="1"/>
    <col min="12035" max="12035" width="78" style="2" customWidth="1"/>
    <col min="12036" max="12036" width="20.7109375" style="2" customWidth="1"/>
    <col min="12037" max="12037" width="26" style="2" customWidth="1"/>
    <col min="12038" max="12038" width="37" style="2" bestFit="1" customWidth="1"/>
    <col min="12039" max="12047" width="0" style="2" hidden="1" customWidth="1"/>
    <col min="12048" max="12050" width="22.7109375" style="2" bestFit="1" customWidth="1"/>
    <col min="12051" max="12051" width="25.28515625" style="2" bestFit="1" customWidth="1"/>
    <col min="12052" max="12052" width="21" style="2" bestFit="1" customWidth="1"/>
    <col min="12053" max="12053" width="8.28515625" style="2" customWidth="1"/>
    <col min="12054" max="12054" width="19" style="2" bestFit="1" customWidth="1"/>
    <col min="12055" max="12055" width="20.5703125" style="2" bestFit="1" customWidth="1"/>
    <col min="12056" max="12056" width="19" style="2" customWidth="1"/>
    <col min="12057" max="12263" width="11.42578125" style="2" customWidth="1"/>
    <col min="12264" max="12266" width="7.28515625" style="2" customWidth="1"/>
    <col min="12267" max="12267" width="0" style="2" hidden="1" customWidth="1"/>
    <col min="12268" max="12268" width="7.28515625" style="2" customWidth="1"/>
    <col min="12269" max="12269" width="66.140625" style="2" customWidth="1"/>
    <col min="12270" max="12270" width="0" style="2" hidden="1" customWidth="1"/>
    <col min="12271" max="12271" width="28" style="2" customWidth="1"/>
    <col min="12272" max="12272" width="32.140625" style="2" customWidth="1"/>
    <col min="12273" max="12273" width="39.85546875" style="2" bestFit="1" customWidth="1"/>
    <col min="12274" max="12274" width="0" style="2" hidden="1" customWidth="1"/>
    <col min="12275" max="12275" width="7.28515625" style="2" customWidth="1"/>
    <col min="12276" max="12276" width="0" style="2" hidden="1" customWidth="1"/>
    <col min="12277" max="12277" width="7.28515625" style="2" customWidth="1"/>
    <col min="12278" max="12278" width="59.5703125" style="2" customWidth="1"/>
    <col min="12279" max="12279" width="0" style="2" hidden="1" customWidth="1"/>
    <col min="12280" max="12280" width="23.85546875" style="2" customWidth="1"/>
    <col min="12281" max="12281" width="27.42578125" style="2" customWidth="1"/>
    <col min="12282" max="12282" width="28" style="2" customWidth="1"/>
    <col min="12283" max="12285" width="0" style="2" hidden="1" customWidth="1"/>
    <col min="12286" max="12286" width="7.28515625" style="2" customWidth="1"/>
    <col min="12287" max="12287" width="6.140625" style="2" bestFit="1" customWidth="1"/>
    <col min="12288" max="12288" width="76.85546875" style="2"/>
    <col min="12289" max="12289" width="7.28515625" style="2" customWidth="1"/>
    <col min="12290" max="12290" width="6.140625" style="2" bestFit="1" customWidth="1"/>
    <col min="12291" max="12291" width="78" style="2" customWidth="1"/>
    <col min="12292" max="12292" width="20.7109375" style="2" customWidth="1"/>
    <col min="12293" max="12293" width="26" style="2" customWidth="1"/>
    <col min="12294" max="12294" width="37" style="2" bestFit="1" customWidth="1"/>
    <col min="12295" max="12303" width="0" style="2" hidden="1" customWidth="1"/>
    <col min="12304" max="12306" width="22.7109375" style="2" bestFit="1" customWidth="1"/>
    <col min="12307" max="12307" width="25.28515625" style="2" bestFit="1" customWidth="1"/>
    <col min="12308" max="12308" width="21" style="2" bestFit="1" customWidth="1"/>
    <col min="12309" max="12309" width="8.28515625" style="2" customWidth="1"/>
    <col min="12310" max="12310" width="19" style="2" bestFit="1" customWidth="1"/>
    <col min="12311" max="12311" width="20.5703125" style="2" bestFit="1" customWidth="1"/>
    <col min="12312" max="12312" width="19" style="2" customWidth="1"/>
    <col min="12313" max="12519" width="11.42578125" style="2" customWidth="1"/>
    <col min="12520" max="12522" width="7.28515625" style="2" customWidth="1"/>
    <col min="12523" max="12523" width="0" style="2" hidden="1" customWidth="1"/>
    <col min="12524" max="12524" width="7.28515625" style="2" customWidth="1"/>
    <col min="12525" max="12525" width="66.140625" style="2" customWidth="1"/>
    <col min="12526" max="12526" width="0" style="2" hidden="1" customWidth="1"/>
    <col min="12527" max="12527" width="28" style="2" customWidth="1"/>
    <col min="12528" max="12528" width="32.140625" style="2" customWidth="1"/>
    <col min="12529" max="12529" width="39.85546875" style="2" bestFit="1" customWidth="1"/>
    <col min="12530" max="12530" width="0" style="2" hidden="1" customWidth="1"/>
    <col min="12531" max="12531" width="7.28515625" style="2" customWidth="1"/>
    <col min="12532" max="12532" width="0" style="2" hidden="1" customWidth="1"/>
    <col min="12533" max="12533" width="7.28515625" style="2" customWidth="1"/>
    <col min="12534" max="12534" width="59.5703125" style="2" customWidth="1"/>
    <col min="12535" max="12535" width="0" style="2" hidden="1" customWidth="1"/>
    <col min="12536" max="12536" width="23.85546875" style="2" customWidth="1"/>
    <col min="12537" max="12537" width="27.42578125" style="2" customWidth="1"/>
    <col min="12538" max="12538" width="28" style="2" customWidth="1"/>
    <col min="12539" max="12541" width="0" style="2" hidden="1" customWidth="1"/>
    <col min="12542" max="12542" width="7.28515625" style="2" customWidth="1"/>
    <col min="12543" max="12543" width="6.140625" style="2" bestFit="1" customWidth="1"/>
    <col min="12544" max="12544" width="76.85546875" style="2"/>
    <col min="12545" max="12545" width="7.28515625" style="2" customWidth="1"/>
    <col min="12546" max="12546" width="6.140625" style="2" bestFit="1" customWidth="1"/>
    <col min="12547" max="12547" width="78" style="2" customWidth="1"/>
    <col min="12548" max="12548" width="20.7109375" style="2" customWidth="1"/>
    <col min="12549" max="12549" width="26" style="2" customWidth="1"/>
    <col min="12550" max="12550" width="37" style="2" bestFit="1" customWidth="1"/>
    <col min="12551" max="12559" width="0" style="2" hidden="1" customWidth="1"/>
    <col min="12560" max="12562" width="22.7109375" style="2" bestFit="1" customWidth="1"/>
    <col min="12563" max="12563" width="25.28515625" style="2" bestFit="1" customWidth="1"/>
    <col min="12564" max="12564" width="21" style="2" bestFit="1" customWidth="1"/>
    <col min="12565" max="12565" width="8.28515625" style="2" customWidth="1"/>
    <col min="12566" max="12566" width="19" style="2" bestFit="1" customWidth="1"/>
    <col min="12567" max="12567" width="20.5703125" style="2" bestFit="1" customWidth="1"/>
    <col min="12568" max="12568" width="19" style="2" customWidth="1"/>
    <col min="12569" max="12775" width="11.42578125" style="2" customWidth="1"/>
    <col min="12776" max="12778" width="7.28515625" style="2" customWidth="1"/>
    <col min="12779" max="12779" width="0" style="2" hidden="1" customWidth="1"/>
    <col min="12780" max="12780" width="7.28515625" style="2" customWidth="1"/>
    <col min="12781" max="12781" width="66.140625" style="2" customWidth="1"/>
    <col min="12782" max="12782" width="0" style="2" hidden="1" customWidth="1"/>
    <col min="12783" max="12783" width="28" style="2" customWidth="1"/>
    <col min="12784" max="12784" width="32.140625" style="2" customWidth="1"/>
    <col min="12785" max="12785" width="39.85546875" style="2" bestFit="1" customWidth="1"/>
    <col min="12786" max="12786" width="0" style="2" hidden="1" customWidth="1"/>
    <col min="12787" max="12787" width="7.28515625" style="2" customWidth="1"/>
    <col min="12788" max="12788" width="0" style="2" hidden="1" customWidth="1"/>
    <col min="12789" max="12789" width="7.28515625" style="2" customWidth="1"/>
    <col min="12790" max="12790" width="59.5703125" style="2" customWidth="1"/>
    <col min="12791" max="12791" width="0" style="2" hidden="1" customWidth="1"/>
    <col min="12792" max="12792" width="23.85546875" style="2" customWidth="1"/>
    <col min="12793" max="12793" width="27.42578125" style="2" customWidth="1"/>
    <col min="12794" max="12794" width="28" style="2" customWidth="1"/>
    <col min="12795" max="12797" width="0" style="2" hidden="1" customWidth="1"/>
    <col min="12798" max="12798" width="7.28515625" style="2" customWidth="1"/>
    <col min="12799" max="12799" width="6.140625" style="2" bestFit="1" customWidth="1"/>
    <col min="12800" max="12800" width="76.85546875" style="2"/>
    <col min="12801" max="12801" width="7.28515625" style="2" customWidth="1"/>
    <col min="12802" max="12802" width="6.140625" style="2" bestFit="1" customWidth="1"/>
    <col min="12803" max="12803" width="78" style="2" customWidth="1"/>
    <col min="12804" max="12804" width="20.7109375" style="2" customWidth="1"/>
    <col min="12805" max="12805" width="26" style="2" customWidth="1"/>
    <col min="12806" max="12806" width="37" style="2" bestFit="1" customWidth="1"/>
    <col min="12807" max="12815" width="0" style="2" hidden="1" customWidth="1"/>
    <col min="12816" max="12818" width="22.7109375" style="2" bestFit="1" customWidth="1"/>
    <col min="12819" max="12819" width="25.28515625" style="2" bestFit="1" customWidth="1"/>
    <col min="12820" max="12820" width="21" style="2" bestFit="1" customWidth="1"/>
    <col min="12821" max="12821" width="8.28515625" style="2" customWidth="1"/>
    <col min="12822" max="12822" width="19" style="2" bestFit="1" customWidth="1"/>
    <col min="12823" max="12823" width="20.5703125" style="2" bestFit="1" customWidth="1"/>
    <col min="12824" max="12824" width="19" style="2" customWidth="1"/>
    <col min="12825" max="13031" width="11.42578125" style="2" customWidth="1"/>
    <col min="13032" max="13034" width="7.28515625" style="2" customWidth="1"/>
    <col min="13035" max="13035" width="0" style="2" hidden="1" customWidth="1"/>
    <col min="13036" max="13036" width="7.28515625" style="2" customWidth="1"/>
    <col min="13037" max="13037" width="66.140625" style="2" customWidth="1"/>
    <col min="13038" max="13038" width="0" style="2" hidden="1" customWidth="1"/>
    <col min="13039" max="13039" width="28" style="2" customWidth="1"/>
    <col min="13040" max="13040" width="32.140625" style="2" customWidth="1"/>
    <col min="13041" max="13041" width="39.85546875" style="2" bestFit="1" customWidth="1"/>
    <col min="13042" max="13042" width="0" style="2" hidden="1" customWidth="1"/>
    <col min="13043" max="13043" width="7.28515625" style="2" customWidth="1"/>
    <col min="13044" max="13044" width="0" style="2" hidden="1" customWidth="1"/>
    <col min="13045" max="13045" width="7.28515625" style="2" customWidth="1"/>
    <col min="13046" max="13046" width="59.5703125" style="2" customWidth="1"/>
    <col min="13047" max="13047" width="0" style="2" hidden="1" customWidth="1"/>
    <col min="13048" max="13048" width="23.85546875" style="2" customWidth="1"/>
    <col min="13049" max="13049" width="27.42578125" style="2" customWidth="1"/>
    <col min="13050" max="13050" width="28" style="2" customWidth="1"/>
    <col min="13051" max="13053" width="0" style="2" hidden="1" customWidth="1"/>
    <col min="13054" max="13054" width="7.28515625" style="2" customWidth="1"/>
    <col min="13055" max="13055" width="6.140625" style="2" bestFit="1" customWidth="1"/>
    <col min="13056" max="13056" width="76.85546875" style="2"/>
    <col min="13057" max="13057" width="7.28515625" style="2" customWidth="1"/>
    <col min="13058" max="13058" width="6.140625" style="2" bestFit="1" customWidth="1"/>
    <col min="13059" max="13059" width="78" style="2" customWidth="1"/>
    <col min="13060" max="13060" width="20.7109375" style="2" customWidth="1"/>
    <col min="13061" max="13061" width="26" style="2" customWidth="1"/>
    <col min="13062" max="13062" width="37" style="2" bestFit="1" customWidth="1"/>
    <col min="13063" max="13071" width="0" style="2" hidden="1" customWidth="1"/>
    <col min="13072" max="13074" width="22.7109375" style="2" bestFit="1" customWidth="1"/>
    <col min="13075" max="13075" width="25.28515625" style="2" bestFit="1" customWidth="1"/>
    <col min="13076" max="13076" width="21" style="2" bestFit="1" customWidth="1"/>
    <col min="13077" max="13077" width="8.28515625" style="2" customWidth="1"/>
    <col min="13078" max="13078" width="19" style="2" bestFit="1" customWidth="1"/>
    <col min="13079" max="13079" width="20.5703125" style="2" bestFit="1" customWidth="1"/>
    <col min="13080" max="13080" width="19" style="2" customWidth="1"/>
    <col min="13081" max="13287" width="11.42578125" style="2" customWidth="1"/>
    <col min="13288" max="13290" width="7.28515625" style="2" customWidth="1"/>
    <col min="13291" max="13291" width="0" style="2" hidden="1" customWidth="1"/>
    <col min="13292" max="13292" width="7.28515625" style="2" customWidth="1"/>
    <col min="13293" max="13293" width="66.140625" style="2" customWidth="1"/>
    <col min="13294" max="13294" width="0" style="2" hidden="1" customWidth="1"/>
    <col min="13295" max="13295" width="28" style="2" customWidth="1"/>
    <col min="13296" max="13296" width="32.140625" style="2" customWidth="1"/>
    <col min="13297" max="13297" width="39.85546875" style="2" bestFit="1" customWidth="1"/>
    <col min="13298" max="13298" width="0" style="2" hidden="1" customWidth="1"/>
    <col min="13299" max="13299" width="7.28515625" style="2" customWidth="1"/>
    <col min="13300" max="13300" width="0" style="2" hidden="1" customWidth="1"/>
    <col min="13301" max="13301" width="7.28515625" style="2" customWidth="1"/>
    <col min="13302" max="13302" width="59.5703125" style="2" customWidth="1"/>
    <col min="13303" max="13303" width="0" style="2" hidden="1" customWidth="1"/>
    <col min="13304" max="13304" width="23.85546875" style="2" customWidth="1"/>
    <col min="13305" max="13305" width="27.42578125" style="2" customWidth="1"/>
    <col min="13306" max="13306" width="28" style="2" customWidth="1"/>
    <col min="13307" max="13309" width="0" style="2" hidden="1" customWidth="1"/>
    <col min="13310" max="13310" width="7.28515625" style="2" customWidth="1"/>
    <col min="13311" max="13311" width="6.140625" style="2" bestFit="1" customWidth="1"/>
    <col min="13312" max="13312" width="76.85546875" style="2"/>
    <col min="13313" max="13313" width="7.28515625" style="2" customWidth="1"/>
    <col min="13314" max="13314" width="6.140625" style="2" bestFit="1" customWidth="1"/>
    <col min="13315" max="13315" width="78" style="2" customWidth="1"/>
    <col min="13316" max="13316" width="20.7109375" style="2" customWidth="1"/>
    <col min="13317" max="13317" width="26" style="2" customWidth="1"/>
    <col min="13318" max="13318" width="37" style="2" bestFit="1" customWidth="1"/>
    <col min="13319" max="13327" width="0" style="2" hidden="1" customWidth="1"/>
    <col min="13328" max="13330" width="22.7109375" style="2" bestFit="1" customWidth="1"/>
    <col min="13331" max="13331" width="25.28515625" style="2" bestFit="1" customWidth="1"/>
    <col min="13332" max="13332" width="21" style="2" bestFit="1" customWidth="1"/>
    <col min="13333" max="13333" width="8.28515625" style="2" customWidth="1"/>
    <col min="13334" max="13334" width="19" style="2" bestFit="1" customWidth="1"/>
    <col min="13335" max="13335" width="20.5703125" style="2" bestFit="1" customWidth="1"/>
    <col min="13336" max="13336" width="19" style="2" customWidth="1"/>
    <col min="13337" max="13543" width="11.42578125" style="2" customWidth="1"/>
    <col min="13544" max="13546" width="7.28515625" style="2" customWidth="1"/>
    <col min="13547" max="13547" width="0" style="2" hidden="1" customWidth="1"/>
    <col min="13548" max="13548" width="7.28515625" style="2" customWidth="1"/>
    <col min="13549" max="13549" width="66.140625" style="2" customWidth="1"/>
    <col min="13550" max="13550" width="0" style="2" hidden="1" customWidth="1"/>
    <col min="13551" max="13551" width="28" style="2" customWidth="1"/>
    <col min="13552" max="13552" width="32.140625" style="2" customWidth="1"/>
    <col min="13553" max="13553" width="39.85546875" style="2" bestFit="1" customWidth="1"/>
    <col min="13554" max="13554" width="0" style="2" hidden="1" customWidth="1"/>
    <col min="13555" max="13555" width="7.28515625" style="2" customWidth="1"/>
    <col min="13556" max="13556" width="0" style="2" hidden="1" customWidth="1"/>
    <col min="13557" max="13557" width="7.28515625" style="2" customWidth="1"/>
    <col min="13558" max="13558" width="59.5703125" style="2" customWidth="1"/>
    <col min="13559" max="13559" width="0" style="2" hidden="1" customWidth="1"/>
    <col min="13560" max="13560" width="23.85546875" style="2" customWidth="1"/>
    <col min="13561" max="13561" width="27.42578125" style="2" customWidth="1"/>
    <col min="13562" max="13562" width="28" style="2" customWidth="1"/>
    <col min="13563" max="13565" width="0" style="2" hidden="1" customWidth="1"/>
    <col min="13566" max="13566" width="7.28515625" style="2" customWidth="1"/>
    <col min="13567" max="13567" width="6.140625" style="2" bestFit="1" customWidth="1"/>
    <col min="13568" max="13568" width="76.85546875" style="2"/>
    <col min="13569" max="13569" width="7.28515625" style="2" customWidth="1"/>
    <col min="13570" max="13570" width="6.140625" style="2" bestFit="1" customWidth="1"/>
    <col min="13571" max="13571" width="78" style="2" customWidth="1"/>
    <col min="13572" max="13572" width="20.7109375" style="2" customWidth="1"/>
    <col min="13573" max="13573" width="26" style="2" customWidth="1"/>
    <col min="13574" max="13574" width="37" style="2" bestFit="1" customWidth="1"/>
    <col min="13575" max="13583" width="0" style="2" hidden="1" customWidth="1"/>
    <col min="13584" max="13586" width="22.7109375" style="2" bestFit="1" customWidth="1"/>
    <col min="13587" max="13587" width="25.28515625" style="2" bestFit="1" customWidth="1"/>
    <col min="13588" max="13588" width="21" style="2" bestFit="1" customWidth="1"/>
    <col min="13589" max="13589" width="8.28515625" style="2" customWidth="1"/>
    <col min="13590" max="13590" width="19" style="2" bestFit="1" customWidth="1"/>
    <col min="13591" max="13591" width="20.5703125" style="2" bestFit="1" customWidth="1"/>
    <col min="13592" max="13592" width="19" style="2" customWidth="1"/>
    <col min="13593" max="13799" width="11.42578125" style="2" customWidth="1"/>
    <col min="13800" max="13802" width="7.28515625" style="2" customWidth="1"/>
    <col min="13803" max="13803" width="0" style="2" hidden="1" customWidth="1"/>
    <col min="13804" max="13804" width="7.28515625" style="2" customWidth="1"/>
    <col min="13805" max="13805" width="66.140625" style="2" customWidth="1"/>
    <col min="13806" max="13806" width="0" style="2" hidden="1" customWidth="1"/>
    <col min="13807" max="13807" width="28" style="2" customWidth="1"/>
    <col min="13808" max="13808" width="32.140625" style="2" customWidth="1"/>
    <col min="13809" max="13809" width="39.85546875" style="2" bestFit="1" customWidth="1"/>
    <col min="13810" max="13810" width="0" style="2" hidden="1" customWidth="1"/>
    <col min="13811" max="13811" width="7.28515625" style="2" customWidth="1"/>
    <col min="13812" max="13812" width="0" style="2" hidden="1" customWidth="1"/>
    <col min="13813" max="13813" width="7.28515625" style="2" customWidth="1"/>
    <col min="13814" max="13814" width="59.5703125" style="2" customWidth="1"/>
    <col min="13815" max="13815" width="0" style="2" hidden="1" customWidth="1"/>
    <col min="13816" max="13816" width="23.85546875" style="2" customWidth="1"/>
    <col min="13817" max="13817" width="27.42578125" style="2" customWidth="1"/>
    <col min="13818" max="13818" width="28" style="2" customWidth="1"/>
    <col min="13819" max="13821" width="0" style="2" hidden="1" customWidth="1"/>
    <col min="13822" max="13822" width="7.28515625" style="2" customWidth="1"/>
    <col min="13823" max="13823" width="6.140625" style="2" bestFit="1" customWidth="1"/>
    <col min="13824" max="13824" width="76.85546875" style="2"/>
    <col min="13825" max="13825" width="7.28515625" style="2" customWidth="1"/>
    <col min="13826" max="13826" width="6.140625" style="2" bestFit="1" customWidth="1"/>
    <col min="13827" max="13827" width="78" style="2" customWidth="1"/>
    <col min="13828" max="13828" width="20.7109375" style="2" customWidth="1"/>
    <col min="13829" max="13829" width="26" style="2" customWidth="1"/>
    <col min="13830" max="13830" width="37" style="2" bestFit="1" customWidth="1"/>
    <col min="13831" max="13839" width="0" style="2" hidden="1" customWidth="1"/>
    <col min="13840" max="13842" width="22.7109375" style="2" bestFit="1" customWidth="1"/>
    <col min="13843" max="13843" width="25.28515625" style="2" bestFit="1" customWidth="1"/>
    <col min="13844" max="13844" width="21" style="2" bestFit="1" customWidth="1"/>
    <col min="13845" max="13845" width="8.28515625" style="2" customWidth="1"/>
    <col min="13846" max="13846" width="19" style="2" bestFit="1" customWidth="1"/>
    <col min="13847" max="13847" width="20.5703125" style="2" bestFit="1" customWidth="1"/>
    <col min="13848" max="13848" width="19" style="2" customWidth="1"/>
    <col min="13849" max="14055" width="11.42578125" style="2" customWidth="1"/>
    <col min="14056" max="14058" width="7.28515625" style="2" customWidth="1"/>
    <col min="14059" max="14059" width="0" style="2" hidden="1" customWidth="1"/>
    <col min="14060" max="14060" width="7.28515625" style="2" customWidth="1"/>
    <col min="14061" max="14061" width="66.140625" style="2" customWidth="1"/>
    <col min="14062" max="14062" width="0" style="2" hidden="1" customWidth="1"/>
    <col min="14063" max="14063" width="28" style="2" customWidth="1"/>
    <col min="14064" max="14064" width="32.140625" style="2" customWidth="1"/>
    <col min="14065" max="14065" width="39.85546875" style="2" bestFit="1" customWidth="1"/>
    <col min="14066" max="14066" width="0" style="2" hidden="1" customWidth="1"/>
    <col min="14067" max="14067" width="7.28515625" style="2" customWidth="1"/>
    <col min="14068" max="14068" width="0" style="2" hidden="1" customWidth="1"/>
    <col min="14069" max="14069" width="7.28515625" style="2" customWidth="1"/>
    <col min="14070" max="14070" width="59.5703125" style="2" customWidth="1"/>
    <col min="14071" max="14071" width="0" style="2" hidden="1" customWidth="1"/>
    <col min="14072" max="14072" width="23.85546875" style="2" customWidth="1"/>
    <col min="14073" max="14073" width="27.42578125" style="2" customWidth="1"/>
    <col min="14074" max="14074" width="28" style="2" customWidth="1"/>
    <col min="14075" max="14077" width="0" style="2" hidden="1" customWidth="1"/>
    <col min="14078" max="14078" width="7.28515625" style="2" customWidth="1"/>
    <col min="14079" max="14079" width="6.140625" style="2" bestFit="1" customWidth="1"/>
    <col min="14080" max="14080" width="76.85546875" style="2"/>
    <col min="14081" max="14081" width="7.28515625" style="2" customWidth="1"/>
    <col min="14082" max="14082" width="6.140625" style="2" bestFit="1" customWidth="1"/>
    <col min="14083" max="14083" width="78" style="2" customWidth="1"/>
    <col min="14084" max="14084" width="20.7109375" style="2" customWidth="1"/>
    <col min="14085" max="14085" width="26" style="2" customWidth="1"/>
    <col min="14086" max="14086" width="37" style="2" bestFit="1" customWidth="1"/>
    <col min="14087" max="14095" width="0" style="2" hidden="1" customWidth="1"/>
    <col min="14096" max="14098" width="22.7109375" style="2" bestFit="1" customWidth="1"/>
    <col min="14099" max="14099" width="25.28515625" style="2" bestFit="1" customWidth="1"/>
    <col min="14100" max="14100" width="21" style="2" bestFit="1" customWidth="1"/>
    <col min="14101" max="14101" width="8.28515625" style="2" customWidth="1"/>
    <col min="14102" max="14102" width="19" style="2" bestFit="1" customWidth="1"/>
    <col min="14103" max="14103" width="20.5703125" style="2" bestFit="1" customWidth="1"/>
    <col min="14104" max="14104" width="19" style="2" customWidth="1"/>
    <col min="14105" max="14311" width="11.42578125" style="2" customWidth="1"/>
    <col min="14312" max="14314" width="7.28515625" style="2" customWidth="1"/>
    <col min="14315" max="14315" width="0" style="2" hidden="1" customWidth="1"/>
    <col min="14316" max="14316" width="7.28515625" style="2" customWidth="1"/>
    <col min="14317" max="14317" width="66.140625" style="2" customWidth="1"/>
    <col min="14318" max="14318" width="0" style="2" hidden="1" customWidth="1"/>
    <col min="14319" max="14319" width="28" style="2" customWidth="1"/>
    <col min="14320" max="14320" width="32.140625" style="2" customWidth="1"/>
    <col min="14321" max="14321" width="39.85546875" style="2" bestFit="1" customWidth="1"/>
    <col min="14322" max="14322" width="0" style="2" hidden="1" customWidth="1"/>
    <col min="14323" max="14323" width="7.28515625" style="2" customWidth="1"/>
    <col min="14324" max="14324" width="0" style="2" hidden="1" customWidth="1"/>
    <col min="14325" max="14325" width="7.28515625" style="2" customWidth="1"/>
    <col min="14326" max="14326" width="59.5703125" style="2" customWidth="1"/>
    <col min="14327" max="14327" width="0" style="2" hidden="1" customWidth="1"/>
    <col min="14328" max="14328" width="23.85546875" style="2" customWidth="1"/>
    <col min="14329" max="14329" width="27.42578125" style="2" customWidth="1"/>
    <col min="14330" max="14330" width="28" style="2" customWidth="1"/>
    <col min="14331" max="14333" width="0" style="2" hidden="1" customWidth="1"/>
    <col min="14334" max="14334" width="7.28515625" style="2" customWidth="1"/>
    <col min="14335" max="14335" width="6.140625" style="2" bestFit="1" customWidth="1"/>
    <col min="14336" max="14336" width="76.85546875" style="2"/>
    <col min="14337" max="14337" width="7.28515625" style="2" customWidth="1"/>
    <col min="14338" max="14338" width="6.140625" style="2" bestFit="1" customWidth="1"/>
    <col min="14339" max="14339" width="78" style="2" customWidth="1"/>
    <col min="14340" max="14340" width="20.7109375" style="2" customWidth="1"/>
    <col min="14341" max="14341" width="26" style="2" customWidth="1"/>
    <col min="14342" max="14342" width="37" style="2" bestFit="1" customWidth="1"/>
    <col min="14343" max="14351" width="0" style="2" hidden="1" customWidth="1"/>
    <col min="14352" max="14354" width="22.7109375" style="2" bestFit="1" customWidth="1"/>
    <col min="14355" max="14355" width="25.28515625" style="2" bestFit="1" customWidth="1"/>
    <col min="14356" max="14356" width="21" style="2" bestFit="1" customWidth="1"/>
    <col min="14357" max="14357" width="8.28515625" style="2" customWidth="1"/>
    <col min="14358" max="14358" width="19" style="2" bestFit="1" customWidth="1"/>
    <col min="14359" max="14359" width="20.5703125" style="2" bestFit="1" customWidth="1"/>
    <col min="14360" max="14360" width="19" style="2" customWidth="1"/>
    <col min="14361" max="14567" width="11.42578125" style="2" customWidth="1"/>
    <col min="14568" max="14570" width="7.28515625" style="2" customWidth="1"/>
    <col min="14571" max="14571" width="0" style="2" hidden="1" customWidth="1"/>
    <col min="14572" max="14572" width="7.28515625" style="2" customWidth="1"/>
    <col min="14573" max="14573" width="66.140625" style="2" customWidth="1"/>
    <col min="14574" max="14574" width="0" style="2" hidden="1" customWidth="1"/>
    <col min="14575" max="14575" width="28" style="2" customWidth="1"/>
    <col min="14576" max="14576" width="32.140625" style="2" customWidth="1"/>
    <col min="14577" max="14577" width="39.85546875" style="2" bestFit="1" customWidth="1"/>
    <col min="14578" max="14578" width="0" style="2" hidden="1" customWidth="1"/>
    <col min="14579" max="14579" width="7.28515625" style="2" customWidth="1"/>
    <col min="14580" max="14580" width="0" style="2" hidden="1" customWidth="1"/>
    <col min="14581" max="14581" width="7.28515625" style="2" customWidth="1"/>
    <col min="14582" max="14582" width="59.5703125" style="2" customWidth="1"/>
    <col min="14583" max="14583" width="0" style="2" hidden="1" customWidth="1"/>
    <col min="14584" max="14584" width="23.85546875" style="2" customWidth="1"/>
    <col min="14585" max="14585" width="27.42578125" style="2" customWidth="1"/>
    <col min="14586" max="14586" width="28" style="2" customWidth="1"/>
    <col min="14587" max="14589" width="0" style="2" hidden="1" customWidth="1"/>
    <col min="14590" max="14590" width="7.28515625" style="2" customWidth="1"/>
    <col min="14591" max="14591" width="6.140625" style="2" bestFit="1" customWidth="1"/>
    <col min="14592" max="14592" width="76.85546875" style="2"/>
    <col min="14593" max="14593" width="7.28515625" style="2" customWidth="1"/>
    <col min="14594" max="14594" width="6.140625" style="2" bestFit="1" customWidth="1"/>
    <col min="14595" max="14595" width="78" style="2" customWidth="1"/>
    <col min="14596" max="14596" width="20.7109375" style="2" customWidth="1"/>
    <col min="14597" max="14597" width="26" style="2" customWidth="1"/>
    <col min="14598" max="14598" width="37" style="2" bestFit="1" customWidth="1"/>
    <col min="14599" max="14607" width="0" style="2" hidden="1" customWidth="1"/>
    <col min="14608" max="14610" width="22.7109375" style="2" bestFit="1" customWidth="1"/>
    <col min="14611" max="14611" width="25.28515625" style="2" bestFit="1" customWidth="1"/>
    <col min="14612" max="14612" width="21" style="2" bestFit="1" customWidth="1"/>
    <col min="14613" max="14613" width="8.28515625" style="2" customWidth="1"/>
    <col min="14614" max="14614" width="19" style="2" bestFit="1" customWidth="1"/>
    <col min="14615" max="14615" width="20.5703125" style="2" bestFit="1" customWidth="1"/>
    <col min="14616" max="14616" width="19" style="2" customWidth="1"/>
    <col min="14617" max="14823" width="11.42578125" style="2" customWidth="1"/>
    <col min="14824" max="14826" width="7.28515625" style="2" customWidth="1"/>
    <col min="14827" max="14827" width="0" style="2" hidden="1" customWidth="1"/>
    <col min="14828" max="14828" width="7.28515625" style="2" customWidth="1"/>
    <col min="14829" max="14829" width="66.140625" style="2" customWidth="1"/>
    <col min="14830" max="14830" width="0" style="2" hidden="1" customWidth="1"/>
    <col min="14831" max="14831" width="28" style="2" customWidth="1"/>
    <col min="14832" max="14832" width="32.140625" style="2" customWidth="1"/>
    <col min="14833" max="14833" width="39.85546875" style="2" bestFit="1" customWidth="1"/>
    <col min="14834" max="14834" width="0" style="2" hidden="1" customWidth="1"/>
    <col min="14835" max="14835" width="7.28515625" style="2" customWidth="1"/>
    <col min="14836" max="14836" width="0" style="2" hidden="1" customWidth="1"/>
    <col min="14837" max="14837" width="7.28515625" style="2" customWidth="1"/>
    <col min="14838" max="14838" width="59.5703125" style="2" customWidth="1"/>
    <col min="14839" max="14839" width="0" style="2" hidden="1" customWidth="1"/>
    <col min="14840" max="14840" width="23.85546875" style="2" customWidth="1"/>
    <col min="14841" max="14841" width="27.42578125" style="2" customWidth="1"/>
    <col min="14842" max="14842" width="28" style="2" customWidth="1"/>
    <col min="14843" max="14845" width="0" style="2" hidden="1" customWidth="1"/>
    <col min="14846" max="14846" width="7.28515625" style="2" customWidth="1"/>
    <col min="14847" max="14847" width="6.140625" style="2" bestFit="1" customWidth="1"/>
    <col min="14848" max="14848" width="76.85546875" style="2"/>
    <col min="14849" max="14849" width="7.28515625" style="2" customWidth="1"/>
    <col min="14850" max="14850" width="6.140625" style="2" bestFit="1" customWidth="1"/>
    <col min="14851" max="14851" width="78" style="2" customWidth="1"/>
    <col min="14852" max="14852" width="20.7109375" style="2" customWidth="1"/>
    <col min="14853" max="14853" width="26" style="2" customWidth="1"/>
    <col min="14854" max="14854" width="37" style="2" bestFit="1" customWidth="1"/>
    <col min="14855" max="14863" width="0" style="2" hidden="1" customWidth="1"/>
    <col min="14864" max="14866" width="22.7109375" style="2" bestFit="1" customWidth="1"/>
    <col min="14867" max="14867" width="25.28515625" style="2" bestFit="1" customWidth="1"/>
    <col min="14868" max="14868" width="21" style="2" bestFit="1" customWidth="1"/>
    <col min="14869" max="14869" width="8.28515625" style="2" customWidth="1"/>
    <col min="14870" max="14870" width="19" style="2" bestFit="1" customWidth="1"/>
    <col min="14871" max="14871" width="20.5703125" style="2" bestFit="1" customWidth="1"/>
    <col min="14872" max="14872" width="19" style="2" customWidth="1"/>
    <col min="14873" max="15079" width="11.42578125" style="2" customWidth="1"/>
    <col min="15080" max="15082" width="7.28515625" style="2" customWidth="1"/>
    <col min="15083" max="15083" width="0" style="2" hidden="1" customWidth="1"/>
    <col min="15084" max="15084" width="7.28515625" style="2" customWidth="1"/>
    <col min="15085" max="15085" width="66.140625" style="2" customWidth="1"/>
    <col min="15086" max="15086" width="0" style="2" hidden="1" customWidth="1"/>
    <col min="15087" max="15087" width="28" style="2" customWidth="1"/>
    <col min="15088" max="15088" width="32.140625" style="2" customWidth="1"/>
    <col min="15089" max="15089" width="39.85546875" style="2" bestFit="1" customWidth="1"/>
    <col min="15090" max="15090" width="0" style="2" hidden="1" customWidth="1"/>
    <col min="15091" max="15091" width="7.28515625" style="2" customWidth="1"/>
    <col min="15092" max="15092" width="0" style="2" hidden="1" customWidth="1"/>
    <col min="15093" max="15093" width="7.28515625" style="2" customWidth="1"/>
    <col min="15094" max="15094" width="59.5703125" style="2" customWidth="1"/>
    <col min="15095" max="15095" width="0" style="2" hidden="1" customWidth="1"/>
    <col min="15096" max="15096" width="23.85546875" style="2" customWidth="1"/>
    <col min="15097" max="15097" width="27.42578125" style="2" customWidth="1"/>
    <col min="15098" max="15098" width="28" style="2" customWidth="1"/>
    <col min="15099" max="15101" width="0" style="2" hidden="1" customWidth="1"/>
    <col min="15102" max="15102" width="7.28515625" style="2" customWidth="1"/>
    <col min="15103" max="15103" width="6.140625" style="2" bestFit="1" customWidth="1"/>
    <col min="15104" max="15104" width="76.85546875" style="2"/>
    <col min="15105" max="15105" width="7.28515625" style="2" customWidth="1"/>
    <col min="15106" max="15106" width="6.140625" style="2" bestFit="1" customWidth="1"/>
    <col min="15107" max="15107" width="78" style="2" customWidth="1"/>
    <col min="15108" max="15108" width="20.7109375" style="2" customWidth="1"/>
    <col min="15109" max="15109" width="26" style="2" customWidth="1"/>
    <col min="15110" max="15110" width="37" style="2" bestFit="1" customWidth="1"/>
    <col min="15111" max="15119" width="0" style="2" hidden="1" customWidth="1"/>
    <col min="15120" max="15122" width="22.7109375" style="2" bestFit="1" customWidth="1"/>
    <col min="15123" max="15123" width="25.28515625" style="2" bestFit="1" customWidth="1"/>
    <col min="15124" max="15124" width="21" style="2" bestFit="1" customWidth="1"/>
    <col min="15125" max="15125" width="8.28515625" style="2" customWidth="1"/>
    <col min="15126" max="15126" width="19" style="2" bestFit="1" customWidth="1"/>
    <col min="15127" max="15127" width="20.5703125" style="2" bestFit="1" customWidth="1"/>
    <col min="15128" max="15128" width="19" style="2" customWidth="1"/>
    <col min="15129" max="15335" width="11.42578125" style="2" customWidth="1"/>
    <col min="15336" max="15338" width="7.28515625" style="2" customWidth="1"/>
    <col min="15339" max="15339" width="0" style="2" hidden="1" customWidth="1"/>
    <col min="15340" max="15340" width="7.28515625" style="2" customWidth="1"/>
    <col min="15341" max="15341" width="66.140625" style="2" customWidth="1"/>
    <col min="15342" max="15342" width="0" style="2" hidden="1" customWidth="1"/>
    <col min="15343" max="15343" width="28" style="2" customWidth="1"/>
    <col min="15344" max="15344" width="32.140625" style="2" customWidth="1"/>
    <col min="15345" max="15345" width="39.85546875" style="2" bestFit="1" customWidth="1"/>
    <col min="15346" max="15346" width="0" style="2" hidden="1" customWidth="1"/>
    <col min="15347" max="15347" width="7.28515625" style="2" customWidth="1"/>
    <col min="15348" max="15348" width="0" style="2" hidden="1" customWidth="1"/>
    <col min="15349" max="15349" width="7.28515625" style="2" customWidth="1"/>
    <col min="15350" max="15350" width="59.5703125" style="2" customWidth="1"/>
    <col min="15351" max="15351" width="0" style="2" hidden="1" customWidth="1"/>
    <col min="15352" max="15352" width="23.85546875" style="2" customWidth="1"/>
    <col min="15353" max="15353" width="27.42578125" style="2" customWidth="1"/>
    <col min="15354" max="15354" width="28" style="2" customWidth="1"/>
    <col min="15355" max="15357" width="0" style="2" hidden="1" customWidth="1"/>
    <col min="15358" max="15358" width="7.28515625" style="2" customWidth="1"/>
    <col min="15359" max="15359" width="6.140625" style="2" bestFit="1" customWidth="1"/>
    <col min="15360" max="15360" width="76.85546875" style="2"/>
    <col min="15361" max="15361" width="7.28515625" style="2" customWidth="1"/>
    <col min="15362" max="15362" width="6.140625" style="2" bestFit="1" customWidth="1"/>
    <col min="15363" max="15363" width="78" style="2" customWidth="1"/>
    <col min="15364" max="15364" width="20.7109375" style="2" customWidth="1"/>
    <col min="15365" max="15365" width="26" style="2" customWidth="1"/>
    <col min="15366" max="15366" width="37" style="2" bestFit="1" customWidth="1"/>
    <col min="15367" max="15375" width="0" style="2" hidden="1" customWidth="1"/>
    <col min="15376" max="15378" width="22.7109375" style="2" bestFit="1" customWidth="1"/>
    <col min="15379" max="15379" width="25.28515625" style="2" bestFit="1" customWidth="1"/>
    <col min="15380" max="15380" width="21" style="2" bestFit="1" customWidth="1"/>
    <col min="15381" max="15381" width="8.28515625" style="2" customWidth="1"/>
    <col min="15382" max="15382" width="19" style="2" bestFit="1" customWidth="1"/>
    <col min="15383" max="15383" width="20.5703125" style="2" bestFit="1" customWidth="1"/>
    <col min="15384" max="15384" width="19" style="2" customWidth="1"/>
    <col min="15385" max="15591" width="11.42578125" style="2" customWidth="1"/>
    <col min="15592" max="15594" width="7.28515625" style="2" customWidth="1"/>
    <col min="15595" max="15595" width="0" style="2" hidden="1" customWidth="1"/>
    <col min="15596" max="15596" width="7.28515625" style="2" customWidth="1"/>
    <col min="15597" max="15597" width="66.140625" style="2" customWidth="1"/>
    <col min="15598" max="15598" width="0" style="2" hidden="1" customWidth="1"/>
    <col min="15599" max="15599" width="28" style="2" customWidth="1"/>
    <col min="15600" max="15600" width="32.140625" style="2" customWidth="1"/>
    <col min="15601" max="15601" width="39.85546875" style="2" bestFit="1" customWidth="1"/>
    <col min="15602" max="15602" width="0" style="2" hidden="1" customWidth="1"/>
    <col min="15603" max="15603" width="7.28515625" style="2" customWidth="1"/>
    <col min="15604" max="15604" width="0" style="2" hidden="1" customWidth="1"/>
    <col min="15605" max="15605" width="7.28515625" style="2" customWidth="1"/>
    <col min="15606" max="15606" width="59.5703125" style="2" customWidth="1"/>
    <col min="15607" max="15607" width="0" style="2" hidden="1" customWidth="1"/>
    <col min="15608" max="15608" width="23.85546875" style="2" customWidth="1"/>
    <col min="15609" max="15609" width="27.42578125" style="2" customWidth="1"/>
    <col min="15610" max="15610" width="28" style="2" customWidth="1"/>
    <col min="15611" max="15613" width="0" style="2" hidden="1" customWidth="1"/>
    <col min="15614" max="15614" width="7.28515625" style="2" customWidth="1"/>
    <col min="15615" max="15615" width="6.140625" style="2" bestFit="1" customWidth="1"/>
    <col min="15616" max="15616" width="76.85546875" style="2"/>
    <col min="15617" max="15617" width="7.28515625" style="2" customWidth="1"/>
    <col min="15618" max="15618" width="6.140625" style="2" bestFit="1" customWidth="1"/>
    <col min="15619" max="15619" width="78" style="2" customWidth="1"/>
    <col min="15620" max="15620" width="20.7109375" style="2" customWidth="1"/>
    <col min="15621" max="15621" width="26" style="2" customWidth="1"/>
    <col min="15622" max="15622" width="37" style="2" bestFit="1" customWidth="1"/>
    <col min="15623" max="15631" width="0" style="2" hidden="1" customWidth="1"/>
    <col min="15632" max="15634" width="22.7109375" style="2" bestFit="1" customWidth="1"/>
    <col min="15635" max="15635" width="25.28515625" style="2" bestFit="1" customWidth="1"/>
    <col min="15636" max="15636" width="21" style="2" bestFit="1" customWidth="1"/>
    <col min="15637" max="15637" width="8.28515625" style="2" customWidth="1"/>
    <col min="15638" max="15638" width="19" style="2" bestFit="1" customWidth="1"/>
    <col min="15639" max="15639" width="20.5703125" style="2" bestFit="1" customWidth="1"/>
    <col min="15640" max="15640" width="19" style="2" customWidth="1"/>
    <col min="15641" max="15847" width="11.42578125" style="2" customWidth="1"/>
    <col min="15848" max="15850" width="7.28515625" style="2" customWidth="1"/>
    <col min="15851" max="15851" width="0" style="2" hidden="1" customWidth="1"/>
    <col min="15852" max="15852" width="7.28515625" style="2" customWidth="1"/>
    <col min="15853" max="15853" width="66.140625" style="2" customWidth="1"/>
    <col min="15854" max="15854" width="0" style="2" hidden="1" customWidth="1"/>
    <col min="15855" max="15855" width="28" style="2" customWidth="1"/>
    <col min="15856" max="15856" width="32.140625" style="2" customWidth="1"/>
    <col min="15857" max="15857" width="39.85546875" style="2" bestFit="1" customWidth="1"/>
    <col min="15858" max="15858" width="0" style="2" hidden="1" customWidth="1"/>
    <col min="15859" max="15859" width="7.28515625" style="2" customWidth="1"/>
    <col min="15860" max="15860" width="0" style="2" hidden="1" customWidth="1"/>
    <col min="15861" max="15861" width="7.28515625" style="2" customWidth="1"/>
    <col min="15862" max="15862" width="59.5703125" style="2" customWidth="1"/>
    <col min="15863" max="15863" width="0" style="2" hidden="1" customWidth="1"/>
    <col min="15864" max="15864" width="23.85546875" style="2" customWidth="1"/>
    <col min="15865" max="15865" width="27.42578125" style="2" customWidth="1"/>
    <col min="15866" max="15866" width="28" style="2" customWidth="1"/>
    <col min="15867" max="15869" width="0" style="2" hidden="1" customWidth="1"/>
    <col min="15870" max="15870" width="7.28515625" style="2" customWidth="1"/>
    <col min="15871" max="15871" width="6.140625" style="2" bestFit="1" customWidth="1"/>
    <col min="15872" max="15872" width="76.85546875" style="2"/>
    <col min="15873" max="15873" width="7.28515625" style="2" customWidth="1"/>
    <col min="15874" max="15874" width="6.140625" style="2" bestFit="1" customWidth="1"/>
    <col min="15875" max="15875" width="78" style="2" customWidth="1"/>
    <col min="15876" max="15876" width="20.7109375" style="2" customWidth="1"/>
    <col min="15877" max="15877" width="26" style="2" customWidth="1"/>
    <col min="15878" max="15878" width="37" style="2" bestFit="1" customWidth="1"/>
    <col min="15879" max="15887" width="0" style="2" hidden="1" customWidth="1"/>
    <col min="15888" max="15890" width="22.7109375" style="2" bestFit="1" customWidth="1"/>
    <col min="15891" max="15891" width="25.28515625" style="2" bestFit="1" customWidth="1"/>
    <col min="15892" max="15892" width="21" style="2" bestFit="1" customWidth="1"/>
    <col min="15893" max="15893" width="8.28515625" style="2" customWidth="1"/>
    <col min="15894" max="15894" width="19" style="2" bestFit="1" customWidth="1"/>
    <col min="15895" max="15895" width="20.5703125" style="2" bestFit="1" customWidth="1"/>
    <col min="15896" max="15896" width="19" style="2" customWidth="1"/>
    <col min="15897" max="16103" width="11.42578125" style="2" customWidth="1"/>
    <col min="16104" max="16106" width="7.28515625" style="2" customWidth="1"/>
    <col min="16107" max="16107" width="0" style="2" hidden="1" customWidth="1"/>
    <col min="16108" max="16108" width="7.28515625" style="2" customWidth="1"/>
    <col min="16109" max="16109" width="66.140625" style="2" customWidth="1"/>
    <col min="16110" max="16110" width="0" style="2" hidden="1" customWidth="1"/>
    <col min="16111" max="16111" width="28" style="2" customWidth="1"/>
    <col min="16112" max="16112" width="32.140625" style="2" customWidth="1"/>
    <col min="16113" max="16113" width="39.85546875" style="2" bestFit="1" customWidth="1"/>
    <col min="16114" max="16114" width="0" style="2" hidden="1" customWidth="1"/>
    <col min="16115" max="16115" width="7.28515625" style="2" customWidth="1"/>
    <col min="16116" max="16116" width="0" style="2" hidden="1" customWidth="1"/>
    <col min="16117" max="16117" width="7.28515625" style="2" customWidth="1"/>
    <col min="16118" max="16118" width="59.5703125" style="2" customWidth="1"/>
    <col min="16119" max="16119" width="0" style="2" hidden="1" customWidth="1"/>
    <col min="16120" max="16120" width="23.85546875" style="2" customWidth="1"/>
    <col min="16121" max="16121" width="27.42578125" style="2" customWidth="1"/>
    <col min="16122" max="16122" width="28" style="2" customWidth="1"/>
    <col min="16123" max="16125" width="0" style="2" hidden="1" customWidth="1"/>
    <col min="16126" max="16126" width="7.28515625" style="2" customWidth="1"/>
    <col min="16127" max="16127" width="6.140625" style="2" bestFit="1" customWidth="1"/>
    <col min="16128" max="16128" width="76.85546875" style="2"/>
    <col min="16129" max="16129" width="7.28515625" style="2" customWidth="1"/>
    <col min="16130" max="16130" width="6.140625" style="2" bestFit="1" customWidth="1"/>
    <col min="16131" max="16131" width="78" style="2" customWidth="1"/>
    <col min="16132" max="16132" width="20.7109375" style="2" customWidth="1"/>
    <col min="16133" max="16133" width="26" style="2" customWidth="1"/>
    <col min="16134" max="16134" width="37" style="2" bestFit="1" customWidth="1"/>
    <col min="16135" max="16143" width="0" style="2" hidden="1" customWidth="1"/>
    <col min="16144" max="16146" width="22.7109375" style="2" bestFit="1" customWidth="1"/>
    <col min="16147" max="16147" width="25.28515625" style="2" bestFit="1" customWidth="1"/>
    <col min="16148" max="16148" width="21" style="2" bestFit="1" customWidth="1"/>
    <col min="16149" max="16149" width="8.28515625" style="2" customWidth="1"/>
    <col min="16150" max="16150" width="19" style="2" bestFit="1" customWidth="1"/>
    <col min="16151" max="16151" width="20.5703125" style="2" bestFit="1" customWidth="1"/>
    <col min="16152" max="16152" width="19" style="2" customWidth="1"/>
    <col min="16153" max="16359" width="11.42578125" style="2" customWidth="1"/>
    <col min="16360" max="16362" width="7.28515625" style="2" customWidth="1"/>
    <col min="16363" max="16363" width="0" style="2" hidden="1" customWidth="1"/>
    <col min="16364" max="16364" width="7.28515625" style="2" customWidth="1"/>
    <col min="16365" max="16365" width="66.140625" style="2" customWidth="1"/>
    <col min="16366" max="16366" width="0" style="2" hidden="1" customWidth="1"/>
    <col min="16367" max="16367" width="28" style="2" customWidth="1"/>
    <col min="16368" max="16368" width="32.140625" style="2" customWidth="1"/>
    <col min="16369" max="16369" width="39.85546875" style="2" bestFit="1" customWidth="1"/>
    <col min="16370" max="16370" width="0" style="2" hidden="1" customWidth="1"/>
    <col min="16371" max="16371" width="7.28515625" style="2" customWidth="1"/>
    <col min="16372" max="16372" width="0" style="2" hidden="1" customWidth="1"/>
    <col min="16373" max="16373" width="7.28515625" style="2" customWidth="1"/>
    <col min="16374" max="16374" width="59.5703125" style="2" customWidth="1"/>
    <col min="16375" max="16375" width="0" style="2" hidden="1" customWidth="1"/>
    <col min="16376" max="16376" width="23.85546875" style="2" customWidth="1"/>
    <col min="16377" max="16377" width="27.42578125" style="2" customWidth="1"/>
    <col min="16378" max="16378" width="28" style="2" customWidth="1"/>
    <col min="16379" max="16381" width="0" style="2" hidden="1" customWidth="1"/>
    <col min="16382" max="16382" width="7.28515625" style="2" customWidth="1"/>
    <col min="16383" max="16383" width="6.140625" style="2" bestFit="1" customWidth="1"/>
    <col min="16384" max="16384" width="76.85546875" style="2"/>
  </cols>
  <sheetData>
    <row r="1" spans="1:114" s="154" customFormat="1" ht="27.75" customHeight="1" x14ac:dyDescent="0.3">
      <c r="A1" s="165"/>
      <c r="B1" s="165"/>
      <c r="C1" s="166" t="s">
        <v>0</v>
      </c>
      <c r="D1" s="167"/>
      <c r="E1" s="168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</row>
    <row r="2" spans="1:114" s="154" customFormat="1" ht="27.75" customHeight="1" x14ac:dyDescent="0.3">
      <c r="A2" s="165"/>
      <c r="B2" s="165"/>
      <c r="C2" s="166" t="s">
        <v>1</v>
      </c>
      <c r="D2" s="167"/>
      <c r="E2" s="168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</row>
    <row r="3" spans="1:114" s="154" customFormat="1" ht="27.75" customHeight="1" x14ac:dyDescent="0.3">
      <c r="A3" s="165"/>
      <c r="B3" s="165"/>
      <c r="C3" s="166" t="s">
        <v>2</v>
      </c>
      <c r="D3" s="167"/>
      <c r="E3" s="168"/>
      <c r="F3" s="164"/>
      <c r="G3" s="165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</row>
    <row r="4" spans="1:114" s="154" customFormat="1" ht="27.75" customHeight="1" x14ac:dyDescent="0.3">
      <c r="A4" s="165"/>
      <c r="B4" s="165"/>
      <c r="C4" s="169" t="s">
        <v>3</v>
      </c>
      <c r="D4" s="170"/>
      <c r="E4" s="171"/>
      <c r="F4" s="171"/>
      <c r="G4" s="171"/>
      <c r="H4" s="171"/>
      <c r="I4" s="171"/>
      <c r="J4" s="171"/>
      <c r="K4" s="171"/>
      <c r="L4" s="171"/>
      <c r="R4" s="164"/>
      <c r="S4" s="164"/>
      <c r="T4" s="164"/>
    </row>
    <row r="5" spans="1:114" s="154" customFormat="1" ht="27.75" customHeight="1" x14ac:dyDescent="0.3">
      <c r="A5" s="165"/>
      <c r="B5" s="165"/>
      <c r="C5" s="172" t="s">
        <v>142</v>
      </c>
      <c r="D5" s="173"/>
      <c r="E5" s="17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</row>
    <row r="6" spans="1:114" s="154" customFormat="1" ht="51" customHeight="1" x14ac:dyDescent="0.45">
      <c r="A6" s="165"/>
      <c r="B6" s="165"/>
      <c r="C6" s="172"/>
      <c r="D6" s="173"/>
      <c r="E6" s="356" t="s">
        <v>141</v>
      </c>
      <c r="F6" s="356"/>
      <c r="G6" s="356"/>
      <c r="H6" s="356"/>
      <c r="I6" s="356"/>
      <c r="J6" s="356"/>
      <c r="K6" s="356"/>
      <c r="L6" s="356"/>
      <c r="M6" s="356"/>
      <c r="N6" s="356"/>
      <c r="O6" s="356"/>
      <c r="P6" s="356"/>
      <c r="Q6" s="356"/>
      <c r="R6" s="356"/>
      <c r="S6" s="356"/>
      <c r="T6" s="356"/>
    </row>
    <row r="7" spans="1:114" s="154" customFormat="1" ht="27.75" hidden="1" customHeight="1" x14ac:dyDescent="0.3">
      <c r="A7" s="165"/>
      <c r="B7" s="165"/>
      <c r="C7" s="172"/>
      <c r="D7" s="175" t="s">
        <v>4</v>
      </c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</row>
    <row r="8" spans="1:114" s="154" customFormat="1" ht="27.75" customHeight="1" x14ac:dyDescent="0.45">
      <c r="A8" s="165"/>
      <c r="B8" s="165"/>
      <c r="C8" s="176" t="s">
        <v>151</v>
      </c>
      <c r="D8" s="177"/>
      <c r="E8" s="178"/>
      <c r="F8" s="179"/>
      <c r="G8" s="180"/>
      <c r="H8" s="164"/>
      <c r="I8" s="164"/>
      <c r="L8" s="164"/>
      <c r="M8" s="164"/>
      <c r="N8" s="164"/>
      <c r="O8" s="164"/>
      <c r="P8" s="164"/>
      <c r="Q8" s="164"/>
      <c r="R8" s="164"/>
      <c r="S8" s="164"/>
      <c r="T8" s="164"/>
    </row>
    <row r="9" spans="1:114" s="154" customFormat="1" ht="27.75" customHeight="1" x14ac:dyDescent="0.45">
      <c r="A9" s="165"/>
      <c r="B9" s="165"/>
      <c r="C9" s="176" t="s">
        <v>152</v>
      </c>
      <c r="D9" s="177"/>
      <c r="E9" s="178"/>
      <c r="F9" s="179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</row>
    <row r="10" spans="1:114" s="154" customFormat="1" ht="21.75" hidden="1" customHeight="1" x14ac:dyDescent="0.45">
      <c r="A10" s="165"/>
      <c r="B10" s="165"/>
      <c r="C10" s="177" t="s">
        <v>5</v>
      </c>
      <c r="D10" s="177"/>
      <c r="E10" s="178"/>
      <c r="F10" s="179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</row>
    <row r="11" spans="1:114" s="154" customFormat="1" ht="21.75" hidden="1" customHeight="1" x14ac:dyDescent="0.3">
      <c r="A11" s="165"/>
      <c r="B11" s="165"/>
      <c r="C11" s="181"/>
      <c r="D11" s="181"/>
      <c r="E11" s="164"/>
      <c r="F11" s="182" t="s">
        <v>6</v>
      </c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</row>
    <row r="12" spans="1:114" s="154" customFormat="1" ht="15" customHeight="1" thickBot="1" x14ac:dyDescent="0.3">
      <c r="A12" s="183"/>
      <c r="B12" s="155"/>
      <c r="C12" s="165"/>
      <c r="D12" s="165"/>
      <c r="E12" s="184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</row>
    <row r="13" spans="1:114" ht="57" customHeight="1" thickBot="1" x14ac:dyDescent="0.3">
      <c r="A13" s="183"/>
      <c r="B13" s="233"/>
      <c r="C13" s="233"/>
      <c r="D13" s="87" t="s">
        <v>7</v>
      </c>
      <c r="E13" s="88" t="s">
        <v>8</v>
      </c>
      <c r="F13" s="89" t="s">
        <v>9</v>
      </c>
      <c r="G13" s="87" t="s">
        <v>10</v>
      </c>
      <c r="H13" s="87" t="s">
        <v>181</v>
      </c>
      <c r="I13" s="87" t="s">
        <v>182</v>
      </c>
      <c r="J13" s="87" t="s">
        <v>183</v>
      </c>
      <c r="K13" s="87" t="s">
        <v>14</v>
      </c>
      <c r="L13" s="87" t="s">
        <v>15</v>
      </c>
      <c r="M13" s="87" t="s">
        <v>16</v>
      </c>
      <c r="N13" s="87" t="s">
        <v>17</v>
      </c>
      <c r="O13" s="87" t="s">
        <v>18</v>
      </c>
      <c r="P13" s="87" t="s">
        <v>19</v>
      </c>
      <c r="Q13" s="87" t="s">
        <v>20</v>
      </c>
      <c r="R13" s="87" t="s">
        <v>21</v>
      </c>
      <c r="S13" s="87" t="s">
        <v>22</v>
      </c>
      <c r="T13" s="87" t="s">
        <v>23</v>
      </c>
    </row>
    <row r="14" spans="1:114" s="7" customFormat="1" ht="30" customHeight="1" thickBot="1" x14ac:dyDescent="0.3">
      <c r="A14" s="185"/>
      <c r="B14" s="314"/>
      <c r="C14" s="92" t="s">
        <v>24</v>
      </c>
      <c r="D14" s="93"/>
      <c r="E14" s="94" t="s">
        <v>29</v>
      </c>
      <c r="F14" s="95" t="s">
        <v>29</v>
      </c>
      <c r="G14" s="187" t="s">
        <v>26</v>
      </c>
      <c r="H14" s="187" t="s">
        <v>26</v>
      </c>
      <c r="I14" s="187" t="s">
        <v>26</v>
      </c>
      <c r="J14" s="187" t="s">
        <v>26</v>
      </c>
      <c r="K14" s="187" t="s">
        <v>26</v>
      </c>
      <c r="L14" s="187" t="s">
        <v>26</v>
      </c>
      <c r="M14" s="187" t="s">
        <v>26</v>
      </c>
      <c r="N14" s="187" t="s">
        <v>26</v>
      </c>
      <c r="O14" s="187" t="s">
        <v>26</v>
      </c>
      <c r="P14" s="187" t="s">
        <v>26</v>
      </c>
      <c r="Q14" s="187" t="s">
        <v>26</v>
      </c>
      <c r="R14" s="187" t="s">
        <v>26</v>
      </c>
      <c r="S14" s="96" t="s">
        <v>29</v>
      </c>
      <c r="T14" s="96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</row>
    <row r="15" spans="1:114" s="7" customFormat="1" ht="18.75" thickBot="1" x14ac:dyDescent="0.3">
      <c r="A15" s="186"/>
      <c r="B15" s="97">
        <v>1</v>
      </c>
      <c r="C15" s="87" t="s">
        <v>30</v>
      </c>
      <c r="D15" s="98" t="s">
        <v>31</v>
      </c>
      <c r="E15" s="99">
        <f>+G15*12</f>
        <v>1442471604</v>
      </c>
      <c r="F15" s="100">
        <f>+S15</f>
        <v>841441769</v>
      </c>
      <c r="G15" s="101">
        <v>120205967</v>
      </c>
      <c r="H15" s="101">
        <v>120205967</v>
      </c>
      <c r="I15" s="101">
        <v>120205967</v>
      </c>
      <c r="J15" s="102">
        <v>120205967</v>
      </c>
      <c r="K15" s="101">
        <v>120205967</v>
      </c>
      <c r="L15" s="101">
        <v>120205967</v>
      </c>
      <c r="M15" s="101">
        <v>120205967</v>
      </c>
      <c r="N15" s="101"/>
      <c r="O15" s="101"/>
      <c r="P15" s="101"/>
      <c r="Q15" s="101"/>
      <c r="R15" s="101"/>
      <c r="S15" s="103">
        <f t="shared" ref="S15:S80" si="0">SUM(G15:R15)</f>
        <v>841441769</v>
      </c>
      <c r="T15" s="103">
        <f>+F15-S15</f>
        <v>0</v>
      </c>
      <c r="U15" s="155"/>
      <c r="V15" s="156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5"/>
      <c r="AU15" s="155"/>
      <c r="AV15" s="155"/>
      <c r="AW15" s="155"/>
      <c r="AX15" s="155"/>
      <c r="AY15" s="155"/>
      <c r="AZ15" s="155"/>
      <c r="BA15" s="155"/>
      <c r="BB15" s="155"/>
      <c r="BC15" s="155"/>
      <c r="BD15" s="155"/>
      <c r="BE15" s="155"/>
      <c r="BF15" s="155"/>
      <c r="BG15" s="155"/>
      <c r="BH15" s="155"/>
      <c r="BI15" s="155"/>
      <c r="BJ15" s="155"/>
      <c r="BK15" s="155"/>
      <c r="BL15" s="155"/>
      <c r="BM15" s="155"/>
      <c r="BN15" s="155"/>
      <c r="BO15" s="155"/>
      <c r="BP15" s="155"/>
      <c r="BQ15" s="155"/>
      <c r="BR15" s="155"/>
      <c r="BS15" s="155"/>
      <c r="BT15" s="155"/>
      <c r="BU15" s="155"/>
      <c r="BV15" s="155"/>
      <c r="BW15" s="155"/>
      <c r="BX15" s="155"/>
      <c r="BY15" s="155"/>
      <c r="BZ15" s="155"/>
      <c r="CA15" s="155"/>
      <c r="CB15" s="155"/>
      <c r="CC15" s="155"/>
      <c r="CD15" s="155"/>
      <c r="CE15" s="155"/>
      <c r="CF15" s="155"/>
      <c r="CG15" s="155"/>
      <c r="CH15" s="155"/>
      <c r="CI15" s="155"/>
      <c r="CJ15" s="155"/>
      <c r="CK15" s="155"/>
      <c r="CL15" s="155"/>
      <c r="CM15" s="155"/>
      <c r="CN15" s="155"/>
      <c r="CO15" s="155"/>
      <c r="CP15" s="155"/>
      <c r="CQ15" s="155"/>
      <c r="CR15" s="155"/>
      <c r="CS15" s="155"/>
      <c r="CT15" s="155"/>
      <c r="CU15" s="155"/>
      <c r="CV15" s="155"/>
      <c r="CW15" s="155"/>
      <c r="CX15" s="155"/>
      <c r="CY15" s="155"/>
      <c r="CZ15" s="155"/>
      <c r="DA15" s="155"/>
      <c r="DB15" s="155"/>
      <c r="DC15" s="155"/>
      <c r="DD15" s="155"/>
      <c r="DE15" s="155"/>
      <c r="DF15" s="155"/>
      <c r="DG15" s="155"/>
      <c r="DH15" s="155"/>
      <c r="DI15" s="155"/>
      <c r="DJ15" s="155"/>
    </row>
    <row r="16" spans="1:114" s="7" customFormat="1" ht="21.75" customHeight="1" thickBot="1" x14ac:dyDescent="0.3">
      <c r="A16" s="186"/>
      <c r="B16" s="97">
        <v>2</v>
      </c>
      <c r="C16" s="87" t="s">
        <v>32</v>
      </c>
      <c r="D16" s="98" t="s">
        <v>31</v>
      </c>
      <c r="E16" s="105"/>
      <c r="F16" s="106"/>
      <c r="G16" s="107"/>
      <c r="H16" s="107"/>
      <c r="I16" s="107"/>
      <c r="J16" s="108"/>
      <c r="K16" s="107"/>
      <c r="L16" s="107"/>
      <c r="M16" s="107"/>
      <c r="N16" s="107"/>
      <c r="O16" s="107"/>
      <c r="P16" s="107"/>
      <c r="Q16" s="107"/>
      <c r="R16" s="107"/>
      <c r="S16" s="109">
        <f t="shared" si="0"/>
        <v>0</v>
      </c>
      <c r="T16" s="103">
        <f t="shared" ref="T16:T81" si="1">+F16-S16</f>
        <v>0</v>
      </c>
      <c r="U16" s="155"/>
      <c r="V16" s="156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5"/>
      <c r="BH16" s="155"/>
      <c r="BI16" s="155"/>
      <c r="BJ16" s="155"/>
      <c r="BK16" s="155"/>
      <c r="BL16" s="155"/>
      <c r="BM16" s="155"/>
      <c r="BN16" s="155"/>
      <c r="BO16" s="155"/>
      <c r="BP16" s="155"/>
      <c r="BQ16" s="155"/>
      <c r="BR16" s="155"/>
      <c r="BS16" s="155"/>
      <c r="BT16" s="155"/>
      <c r="BU16" s="155"/>
      <c r="BV16" s="155"/>
      <c r="BW16" s="155"/>
      <c r="BX16" s="155"/>
      <c r="BY16" s="155"/>
      <c r="BZ16" s="155"/>
      <c r="CA16" s="155"/>
      <c r="CB16" s="155"/>
      <c r="CC16" s="155"/>
      <c r="CD16" s="155"/>
      <c r="CE16" s="155"/>
      <c r="CF16" s="155"/>
      <c r="CG16" s="155"/>
      <c r="CH16" s="155"/>
      <c r="CI16" s="155"/>
      <c r="CJ16" s="155"/>
      <c r="CK16" s="155"/>
      <c r="CL16" s="155"/>
      <c r="CM16" s="155"/>
      <c r="CN16" s="155"/>
      <c r="CO16" s="155"/>
      <c r="CP16" s="155"/>
      <c r="CQ16" s="155"/>
      <c r="CR16" s="155"/>
      <c r="CS16" s="155"/>
      <c r="CT16" s="155"/>
      <c r="CU16" s="155"/>
      <c r="CV16" s="155"/>
      <c r="CW16" s="155"/>
      <c r="CX16" s="155"/>
      <c r="CY16" s="155"/>
      <c r="CZ16" s="155"/>
      <c r="DA16" s="155"/>
      <c r="DB16" s="155"/>
      <c r="DC16" s="155"/>
      <c r="DD16" s="155"/>
      <c r="DE16" s="155"/>
      <c r="DF16" s="155"/>
      <c r="DG16" s="155"/>
      <c r="DH16" s="155"/>
      <c r="DI16" s="155"/>
      <c r="DJ16" s="155"/>
    </row>
    <row r="17" spans="1:114" s="7" customFormat="1" ht="21.75" customHeight="1" thickBot="1" x14ac:dyDescent="0.3">
      <c r="A17" s="186"/>
      <c r="B17" s="97">
        <v>3</v>
      </c>
      <c r="C17" s="87" t="s">
        <v>33</v>
      </c>
      <c r="D17" s="98" t="s">
        <v>31</v>
      </c>
      <c r="E17" s="110"/>
      <c r="F17" s="106"/>
      <c r="G17" s="107"/>
      <c r="H17" s="107"/>
      <c r="I17" s="107"/>
      <c r="J17" s="108"/>
      <c r="K17" s="107"/>
      <c r="L17" s="107"/>
      <c r="M17" s="107"/>
      <c r="N17" s="107"/>
      <c r="O17" s="107"/>
      <c r="P17" s="107"/>
      <c r="Q17" s="107"/>
      <c r="R17" s="107"/>
      <c r="S17" s="109">
        <f t="shared" si="0"/>
        <v>0</v>
      </c>
      <c r="T17" s="103">
        <f t="shared" si="1"/>
        <v>0</v>
      </c>
      <c r="U17" s="155"/>
      <c r="V17" s="156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/>
      <c r="BH17" s="155"/>
      <c r="BI17" s="155"/>
      <c r="BJ17" s="155"/>
      <c r="BK17" s="155"/>
      <c r="BL17" s="155"/>
      <c r="BM17" s="155"/>
      <c r="BN17" s="155"/>
      <c r="BO17" s="155"/>
      <c r="BP17" s="155"/>
      <c r="BQ17" s="155"/>
      <c r="BR17" s="155"/>
      <c r="BS17" s="155"/>
      <c r="BT17" s="155"/>
      <c r="BU17" s="155"/>
      <c r="BV17" s="155"/>
      <c r="BW17" s="155"/>
      <c r="BX17" s="155"/>
      <c r="BY17" s="155"/>
      <c r="BZ17" s="155"/>
      <c r="CA17" s="155"/>
      <c r="CB17" s="155"/>
      <c r="CC17" s="155"/>
      <c r="CD17" s="155"/>
      <c r="CE17" s="155"/>
      <c r="CF17" s="155"/>
      <c r="CG17" s="155"/>
      <c r="CH17" s="155"/>
      <c r="CI17" s="155"/>
      <c r="CJ17" s="155"/>
      <c r="CK17" s="155"/>
      <c r="CL17" s="155"/>
      <c r="CM17" s="155"/>
      <c r="CN17" s="155"/>
      <c r="CO17" s="155"/>
      <c r="CP17" s="155"/>
      <c r="CQ17" s="155"/>
      <c r="CR17" s="155"/>
      <c r="CS17" s="155"/>
      <c r="CT17" s="155"/>
      <c r="CU17" s="155"/>
      <c r="CV17" s="155"/>
      <c r="CW17" s="155"/>
      <c r="CX17" s="155"/>
      <c r="CY17" s="155"/>
      <c r="CZ17" s="155"/>
      <c r="DA17" s="155"/>
      <c r="DB17" s="155"/>
      <c r="DC17" s="155"/>
      <c r="DD17" s="155"/>
      <c r="DE17" s="155"/>
      <c r="DF17" s="155"/>
      <c r="DG17" s="155"/>
      <c r="DH17" s="155"/>
      <c r="DI17" s="155"/>
      <c r="DJ17" s="155"/>
    </row>
    <row r="18" spans="1:114" s="7" customFormat="1" ht="18.75" thickBot="1" x14ac:dyDescent="0.3">
      <c r="A18" s="186"/>
      <c r="B18" s="97">
        <v>4</v>
      </c>
      <c r="C18" s="87" t="s">
        <v>34</v>
      </c>
      <c r="D18" s="98" t="s">
        <v>31</v>
      </c>
      <c r="E18" s="105"/>
      <c r="F18" s="106"/>
      <c r="G18" s="107"/>
      <c r="H18" s="107"/>
      <c r="I18" s="107"/>
      <c r="J18" s="108"/>
      <c r="K18" s="107"/>
      <c r="L18" s="107"/>
      <c r="M18" s="107"/>
      <c r="N18" s="107"/>
      <c r="O18" s="107"/>
      <c r="P18" s="107"/>
      <c r="Q18" s="107"/>
      <c r="R18" s="107"/>
      <c r="S18" s="109">
        <f t="shared" si="0"/>
        <v>0</v>
      </c>
      <c r="T18" s="103">
        <f t="shared" si="1"/>
        <v>0</v>
      </c>
      <c r="U18" s="155"/>
      <c r="V18" s="156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5"/>
      <c r="BH18" s="155"/>
      <c r="BI18" s="155"/>
      <c r="BJ18" s="155"/>
      <c r="BK18" s="155"/>
      <c r="BL18" s="155"/>
      <c r="BM18" s="155"/>
      <c r="BN18" s="155"/>
      <c r="BO18" s="155"/>
      <c r="BP18" s="155"/>
      <c r="BQ18" s="155"/>
      <c r="BR18" s="155"/>
      <c r="BS18" s="155"/>
      <c r="BT18" s="155"/>
      <c r="BU18" s="155"/>
      <c r="BV18" s="155"/>
      <c r="BW18" s="155"/>
      <c r="BX18" s="155"/>
      <c r="BY18" s="155"/>
      <c r="BZ18" s="155"/>
      <c r="CA18" s="155"/>
      <c r="CB18" s="155"/>
      <c r="CC18" s="155"/>
      <c r="CD18" s="155"/>
      <c r="CE18" s="155"/>
      <c r="CF18" s="155"/>
      <c r="CG18" s="155"/>
      <c r="CH18" s="155"/>
      <c r="CI18" s="155"/>
      <c r="CJ18" s="155"/>
      <c r="CK18" s="155"/>
      <c r="CL18" s="155"/>
      <c r="CM18" s="155"/>
      <c r="CN18" s="155"/>
      <c r="CO18" s="155"/>
      <c r="CP18" s="155"/>
      <c r="CQ18" s="155"/>
      <c r="CR18" s="155"/>
      <c r="CS18" s="155"/>
      <c r="CT18" s="155"/>
      <c r="CU18" s="155"/>
      <c r="CV18" s="155"/>
      <c r="CW18" s="155"/>
      <c r="CX18" s="155"/>
      <c r="CY18" s="155"/>
      <c r="CZ18" s="155"/>
      <c r="DA18" s="155"/>
      <c r="DB18" s="155"/>
      <c r="DC18" s="155"/>
      <c r="DD18" s="155"/>
      <c r="DE18" s="155"/>
      <c r="DF18" s="155"/>
      <c r="DG18" s="155"/>
      <c r="DH18" s="155"/>
      <c r="DI18" s="155"/>
      <c r="DJ18" s="155"/>
    </row>
    <row r="19" spans="1:114" s="7" customFormat="1" ht="18.75" thickBot="1" x14ac:dyDescent="0.3">
      <c r="A19" s="186"/>
      <c r="B19" s="97">
        <v>5</v>
      </c>
      <c r="C19" s="87" t="s">
        <v>35</v>
      </c>
      <c r="D19" s="98" t="s">
        <v>31</v>
      </c>
      <c r="E19" s="105"/>
      <c r="F19" s="106"/>
      <c r="G19" s="107"/>
      <c r="H19" s="107"/>
      <c r="I19" s="107"/>
      <c r="J19" s="108"/>
      <c r="K19" s="107"/>
      <c r="L19" s="107"/>
      <c r="M19" s="107"/>
      <c r="N19" s="107"/>
      <c r="O19" s="107"/>
      <c r="P19" s="107"/>
      <c r="Q19" s="107"/>
      <c r="R19" s="107"/>
      <c r="S19" s="109">
        <f t="shared" si="0"/>
        <v>0</v>
      </c>
      <c r="T19" s="103">
        <f t="shared" si="1"/>
        <v>0</v>
      </c>
      <c r="U19" s="155"/>
      <c r="V19" s="156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/>
      <c r="BH19" s="155"/>
      <c r="BI19" s="155"/>
      <c r="BJ19" s="155"/>
      <c r="BK19" s="155"/>
      <c r="BL19" s="155"/>
      <c r="BM19" s="155"/>
      <c r="BN19" s="155"/>
      <c r="BO19" s="155"/>
      <c r="BP19" s="155"/>
      <c r="BQ19" s="155"/>
      <c r="BR19" s="155"/>
      <c r="BS19" s="155"/>
      <c r="BT19" s="155"/>
      <c r="BU19" s="155"/>
      <c r="BV19" s="155"/>
      <c r="BW19" s="155"/>
      <c r="BX19" s="155"/>
      <c r="BY19" s="155"/>
      <c r="BZ19" s="155"/>
      <c r="CA19" s="155"/>
      <c r="CB19" s="155"/>
      <c r="CC19" s="155"/>
      <c r="CD19" s="155"/>
      <c r="CE19" s="155"/>
      <c r="CF19" s="155"/>
      <c r="CG19" s="155"/>
      <c r="CH19" s="155"/>
      <c r="CI19" s="155"/>
      <c r="CJ19" s="155"/>
      <c r="CK19" s="155"/>
      <c r="CL19" s="155"/>
      <c r="CM19" s="155"/>
      <c r="CN19" s="155"/>
      <c r="CO19" s="155"/>
      <c r="CP19" s="155"/>
      <c r="CQ19" s="155"/>
      <c r="CR19" s="155"/>
      <c r="CS19" s="155"/>
      <c r="CT19" s="155"/>
      <c r="CU19" s="155"/>
      <c r="CV19" s="155"/>
      <c r="CW19" s="155"/>
      <c r="CX19" s="155"/>
      <c r="CY19" s="155"/>
      <c r="CZ19" s="155"/>
      <c r="DA19" s="155"/>
      <c r="DB19" s="155"/>
      <c r="DC19" s="155"/>
      <c r="DD19" s="155"/>
      <c r="DE19" s="155"/>
      <c r="DF19" s="155"/>
      <c r="DG19" s="155"/>
      <c r="DH19" s="155"/>
      <c r="DI19" s="155"/>
      <c r="DJ19" s="155"/>
    </row>
    <row r="20" spans="1:114" s="7" customFormat="1" ht="18.75" thickBot="1" x14ac:dyDescent="0.3">
      <c r="A20" s="186"/>
      <c r="B20" s="97">
        <v>6</v>
      </c>
      <c r="C20" s="87" t="s">
        <v>204</v>
      </c>
      <c r="D20" s="98"/>
      <c r="E20" s="105"/>
      <c r="F20" s="106"/>
      <c r="G20" s="107"/>
      <c r="H20" s="107"/>
      <c r="I20" s="107"/>
      <c r="J20" s="108"/>
      <c r="K20" s="107"/>
      <c r="L20" s="107"/>
      <c r="M20" s="107"/>
      <c r="N20" s="107"/>
      <c r="O20" s="107"/>
      <c r="P20" s="107"/>
      <c r="Q20" s="107"/>
      <c r="R20" s="107"/>
      <c r="S20" s="109"/>
      <c r="T20" s="103"/>
      <c r="U20" s="155"/>
      <c r="V20" s="156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55"/>
      <c r="AZ20" s="155"/>
      <c r="BA20" s="155"/>
      <c r="BB20" s="155"/>
      <c r="BC20" s="155"/>
      <c r="BD20" s="155"/>
      <c r="BE20" s="155"/>
      <c r="BF20" s="155"/>
      <c r="BG20" s="155"/>
      <c r="BH20" s="155"/>
      <c r="BI20" s="155"/>
      <c r="BJ20" s="155"/>
      <c r="BK20" s="155"/>
      <c r="BL20" s="155"/>
      <c r="BM20" s="155"/>
      <c r="BN20" s="155"/>
      <c r="BO20" s="155"/>
      <c r="BP20" s="155"/>
      <c r="BQ20" s="155"/>
      <c r="BR20" s="155"/>
      <c r="BS20" s="155"/>
      <c r="BT20" s="155"/>
      <c r="BU20" s="155"/>
      <c r="BV20" s="155"/>
      <c r="BW20" s="155"/>
      <c r="BX20" s="155"/>
      <c r="BY20" s="155"/>
      <c r="BZ20" s="155"/>
      <c r="CA20" s="155"/>
      <c r="CB20" s="155"/>
      <c r="CC20" s="155"/>
      <c r="CD20" s="155"/>
      <c r="CE20" s="155"/>
      <c r="CF20" s="155"/>
      <c r="CG20" s="155"/>
      <c r="CH20" s="155"/>
      <c r="CI20" s="155"/>
      <c r="CJ20" s="155"/>
      <c r="CK20" s="155"/>
      <c r="CL20" s="155"/>
      <c r="CM20" s="155"/>
      <c r="CN20" s="155"/>
      <c r="CO20" s="155"/>
      <c r="CP20" s="155"/>
      <c r="CQ20" s="155"/>
      <c r="CR20" s="155"/>
      <c r="CS20" s="155"/>
      <c r="CT20" s="155"/>
      <c r="CU20" s="155"/>
      <c r="CV20" s="155"/>
      <c r="CW20" s="155"/>
      <c r="CX20" s="155"/>
      <c r="CY20" s="155"/>
      <c r="CZ20" s="155"/>
      <c r="DA20" s="155"/>
      <c r="DB20" s="155"/>
      <c r="DC20" s="155"/>
      <c r="DD20" s="155"/>
      <c r="DE20" s="155"/>
      <c r="DF20" s="155"/>
      <c r="DG20" s="155"/>
      <c r="DH20" s="155"/>
      <c r="DI20" s="155"/>
      <c r="DJ20" s="155"/>
    </row>
    <row r="21" spans="1:114" s="7" customFormat="1" ht="21.75" customHeight="1" thickBot="1" x14ac:dyDescent="0.3">
      <c r="A21" s="186"/>
      <c r="B21" s="97">
        <v>7</v>
      </c>
      <c r="C21" s="87" t="s">
        <v>36</v>
      </c>
      <c r="D21" s="98" t="s">
        <v>31</v>
      </c>
      <c r="E21" s="105"/>
      <c r="F21" s="106"/>
      <c r="G21" s="107"/>
      <c r="H21" s="107"/>
      <c r="I21" s="107"/>
      <c r="J21" s="108"/>
      <c r="K21" s="107"/>
      <c r="L21" s="107"/>
      <c r="M21" s="107"/>
      <c r="N21" s="107"/>
      <c r="O21" s="107"/>
      <c r="P21" s="107"/>
      <c r="Q21" s="107"/>
      <c r="R21" s="107"/>
      <c r="S21" s="109">
        <f t="shared" si="0"/>
        <v>0</v>
      </c>
      <c r="T21" s="103">
        <f t="shared" si="1"/>
        <v>0</v>
      </c>
      <c r="U21" s="155"/>
      <c r="V21" s="156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5"/>
      <c r="BA21" s="155"/>
      <c r="BB21" s="155"/>
      <c r="BC21" s="155"/>
      <c r="BD21" s="155"/>
      <c r="BE21" s="155"/>
      <c r="BF21" s="155"/>
      <c r="BG21" s="155"/>
      <c r="BH21" s="155"/>
      <c r="BI21" s="155"/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  <c r="BX21" s="155"/>
      <c r="BY21" s="155"/>
      <c r="BZ21" s="155"/>
      <c r="CA21" s="155"/>
      <c r="CB21" s="155"/>
      <c r="CC21" s="155"/>
      <c r="CD21" s="155"/>
      <c r="CE21" s="155"/>
      <c r="CF21" s="155"/>
      <c r="CG21" s="155"/>
      <c r="CH21" s="155"/>
      <c r="CI21" s="155"/>
      <c r="CJ21" s="155"/>
      <c r="CK21" s="155"/>
      <c r="CL21" s="155"/>
      <c r="CM21" s="155"/>
      <c r="CN21" s="155"/>
      <c r="CO21" s="155"/>
      <c r="CP21" s="155"/>
      <c r="CQ21" s="155"/>
      <c r="CR21" s="155"/>
      <c r="CS21" s="155"/>
      <c r="CT21" s="155"/>
      <c r="CU21" s="155"/>
      <c r="CV21" s="155"/>
      <c r="CW21" s="155"/>
      <c r="CX21" s="155"/>
      <c r="CY21" s="155"/>
      <c r="CZ21" s="155"/>
      <c r="DA21" s="155"/>
      <c r="DB21" s="155"/>
      <c r="DC21" s="155"/>
      <c r="DD21" s="155"/>
      <c r="DE21" s="155"/>
      <c r="DF21" s="155"/>
      <c r="DG21" s="155"/>
      <c r="DH21" s="155"/>
      <c r="DI21" s="155"/>
      <c r="DJ21" s="155"/>
    </row>
    <row r="22" spans="1:114" s="7" customFormat="1" ht="18.75" thickBot="1" x14ac:dyDescent="0.3">
      <c r="A22" s="186"/>
      <c r="B22" s="97">
        <v>8</v>
      </c>
      <c r="C22" s="87" t="s">
        <v>37</v>
      </c>
      <c r="D22" s="98" t="s">
        <v>31</v>
      </c>
      <c r="E22" s="105"/>
      <c r="F22" s="106"/>
      <c r="G22" s="107"/>
      <c r="H22" s="107"/>
      <c r="I22" s="107"/>
      <c r="J22" s="108"/>
      <c r="K22" s="107"/>
      <c r="L22" s="107"/>
      <c r="M22" s="107"/>
      <c r="N22" s="107"/>
      <c r="O22" s="107"/>
      <c r="P22" s="107"/>
      <c r="Q22" s="107"/>
      <c r="R22" s="107"/>
      <c r="S22" s="109">
        <f t="shared" si="0"/>
        <v>0</v>
      </c>
      <c r="T22" s="103">
        <f t="shared" si="1"/>
        <v>0</v>
      </c>
      <c r="U22" s="155"/>
      <c r="V22" s="156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  <c r="CA22" s="155"/>
      <c r="CB22" s="155"/>
      <c r="CC22" s="155"/>
      <c r="CD22" s="155"/>
      <c r="CE22" s="155"/>
      <c r="CF22" s="155"/>
      <c r="CG22" s="155"/>
      <c r="CH22" s="155"/>
      <c r="CI22" s="155"/>
      <c r="CJ22" s="155"/>
      <c r="CK22" s="155"/>
      <c r="CL22" s="155"/>
      <c r="CM22" s="155"/>
      <c r="CN22" s="155"/>
      <c r="CO22" s="155"/>
      <c r="CP22" s="155"/>
      <c r="CQ22" s="155"/>
      <c r="CR22" s="155"/>
      <c r="CS22" s="155"/>
      <c r="CT22" s="155"/>
      <c r="CU22" s="155"/>
      <c r="CV22" s="155"/>
      <c r="CW22" s="155"/>
      <c r="CX22" s="155"/>
      <c r="CY22" s="155"/>
      <c r="CZ22" s="155"/>
      <c r="DA22" s="155"/>
      <c r="DB22" s="155"/>
      <c r="DC22" s="155"/>
      <c r="DD22" s="155"/>
      <c r="DE22" s="155"/>
      <c r="DF22" s="155"/>
      <c r="DG22" s="155"/>
      <c r="DH22" s="155"/>
      <c r="DI22" s="155"/>
      <c r="DJ22" s="155"/>
    </row>
    <row r="23" spans="1:114" s="7" customFormat="1" ht="21.75" customHeight="1" thickBot="1" x14ac:dyDescent="0.3">
      <c r="A23" s="186"/>
      <c r="B23" s="97">
        <v>9</v>
      </c>
      <c r="C23" s="87" t="s">
        <v>38</v>
      </c>
      <c r="D23" s="98" t="s">
        <v>31</v>
      </c>
      <c r="E23" s="105"/>
      <c r="F23" s="106"/>
      <c r="G23" s="107"/>
      <c r="H23" s="107"/>
      <c r="I23" s="107"/>
      <c r="J23" s="108"/>
      <c r="K23" s="107"/>
      <c r="L23" s="107"/>
      <c r="M23" s="107"/>
      <c r="N23" s="107"/>
      <c r="O23" s="107"/>
      <c r="P23" s="107"/>
      <c r="Q23" s="107"/>
      <c r="R23" s="107"/>
      <c r="S23" s="109">
        <f t="shared" si="0"/>
        <v>0</v>
      </c>
      <c r="T23" s="103">
        <f t="shared" si="1"/>
        <v>0</v>
      </c>
      <c r="U23" s="155"/>
      <c r="V23" s="156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  <c r="CA23" s="155"/>
      <c r="CB23" s="155"/>
      <c r="CC23" s="155"/>
      <c r="CD23" s="155"/>
      <c r="CE23" s="155"/>
      <c r="CF23" s="155"/>
      <c r="CG23" s="155"/>
      <c r="CH23" s="155"/>
      <c r="CI23" s="155"/>
      <c r="CJ23" s="155"/>
      <c r="CK23" s="155"/>
      <c r="CL23" s="155"/>
      <c r="CM23" s="155"/>
      <c r="CN23" s="155"/>
      <c r="CO23" s="155"/>
      <c r="CP23" s="155"/>
      <c r="CQ23" s="155"/>
      <c r="CR23" s="155"/>
      <c r="CS23" s="155"/>
      <c r="CT23" s="155"/>
      <c r="CU23" s="155"/>
      <c r="CV23" s="155"/>
      <c r="CW23" s="155"/>
      <c r="CX23" s="155"/>
      <c r="CY23" s="155"/>
      <c r="CZ23" s="155"/>
      <c r="DA23" s="155"/>
      <c r="DB23" s="155"/>
      <c r="DC23" s="155"/>
      <c r="DD23" s="155"/>
      <c r="DE23" s="155"/>
      <c r="DF23" s="155"/>
      <c r="DG23" s="155"/>
      <c r="DH23" s="155"/>
      <c r="DI23" s="155"/>
      <c r="DJ23" s="155"/>
    </row>
    <row r="24" spans="1:114" s="7" customFormat="1" ht="18.75" thickBot="1" x14ac:dyDescent="0.3">
      <c r="A24" s="186"/>
      <c r="B24" s="97">
        <v>10</v>
      </c>
      <c r="C24" s="87" t="s">
        <v>39</v>
      </c>
      <c r="D24" s="98" t="s">
        <v>31</v>
      </c>
      <c r="E24" s="105">
        <f>+G24*12</f>
        <v>2024280</v>
      </c>
      <c r="F24" s="106">
        <f>SUM(G24:R24)</f>
        <v>1180836</v>
      </c>
      <c r="G24" s="107">
        <v>168690</v>
      </c>
      <c r="H24" s="107">
        <v>168691</v>
      </c>
      <c r="I24" s="107">
        <v>168691</v>
      </c>
      <c r="J24" s="108">
        <v>168691</v>
      </c>
      <c r="K24" s="107">
        <v>168691</v>
      </c>
      <c r="L24" s="107">
        <v>168691</v>
      </c>
      <c r="M24" s="107">
        <v>168691</v>
      </c>
      <c r="N24" s="107"/>
      <c r="O24" s="107"/>
      <c r="P24" s="107"/>
      <c r="Q24" s="107"/>
      <c r="R24" s="107"/>
      <c r="S24" s="109">
        <f t="shared" si="0"/>
        <v>1180836</v>
      </c>
      <c r="T24" s="103">
        <f t="shared" si="1"/>
        <v>0</v>
      </c>
      <c r="U24" s="155"/>
      <c r="V24" s="156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5"/>
      <c r="BA24" s="155"/>
      <c r="BB24" s="155"/>
      <c r="BC24" s="155"/>
      <c r="BD24" s="155"/>
      <c r="BE24" s="155"/>
      <c r="BF24" s="155"/>
      <c r="BG24" s="155"/>
      <c r="BH24" s="155"/>
      <c r="BI24" s="155"/>
      <c r="BJ24" s="155"/>
      <c r="BK24" s="155"/>
      <c r="BL24" s="155"/>
      <c r="BM24" s="155"/>
      <c r="BN24" s="155"/>
      <c r="BO24" s="155"/>
      <c r="BP24" s="155"/>
      <c r="BQ24" s="155"/>
      <c r="BR24" s="155"/>
      <c r="BS24" s="155"/>
      <c r="BT24" s="155"/>
      <c r="BU24" s="155"/>
      <c r="BV24" s="155"/>
      <c r="BW24" s="155"/>
      <c r="BX24" s="155"/>
      <c r="BY24" s="155"/>
      <c r="BZ24" s="155"/>
      <c r="CA24" s="155"/>
      <c r="CB24" s="155"/>
      <c r="CC24" s="155"/>
      <c r="CD24" s="155"/>
      <c r="CE24" s="155"/>
      <c r="CF24" s="155"/>
      <c r="CG24" s="155"/>
      <c r="CH24" s="155"/>
      <c r="CI24" s="155"/>
      <c r="CJ24" s="155"/>
      <c r="CK24" s="155"/>
      <c r="CL24" s="155"/>
      <c r="CM24" s="155"/>
      <c r="CN24" s="155"/>
      <c r="CO24" s="155"/>
      <c r="CP24" s="155"/>
      <c r="CQ24" s="155"/>
      <c r="CR24" s="155"/>
      <c r="CS24" s="155"/>
      <c r="CT24" s="155"/>
      <c r="CU24" s="155"/>
      <c r="CV24" s="155"/>
      <c r="CW24" s="155"/>
      <c r="CX24" s="155"/>
      <c r="CY24" s="155"/>
      <c r="CZ24" s="155"/>
      <c r="DA24" s="155"/>
      <c r="DB24" s="155"/>
      <c r="DC24" s="155"/>
      <c r="DD24" s="155"/>
      <c r="DE24" s="155"/>
      <c r="DF24" s="155"/>
      <c r="DG24" s="155"/>
      <c r="DH24" s="155"/>
      <c r="DI24" s="155"/>
      <c r="DJ24" s="155"/>
    </row>
    <row r="25" spans="1:114" s="7" customFormat="1" ht="21" thickBot="1" x14ac:dyDescent="0.35">
      <c r="A25" s="186"/>
      <c r="B25" s="97">
        <v>11</v>
      </c>
      <c r="C25" s="87" t="s">
        <v>40</v>
      </c>
      <c r="D25" s="98"/>
      <c r="E25" s="105"/>
      <c r="F25" s="106"/>
      <c r="G25" s="107"/>
      <c r="H25" s="107"/>
      <c r="I25" s="107"/>
      <c r="J25" s="108"/>
      <c r="K25" s="107"/>
      <c r="L25" s="107"/>
      <c r="M25" s="107"/>
      <c r="N25" s="107"/>
      <c r="O25" s="107"/>
      <c r="P25" s="107"/>
      <c r="Q25" s="107"/>
      <c r="R25" s="107"/>
      <c r="S25" s="109">
        <f t="shared" si="0"/>
        <v>0</v>
      </c>
      <c r="T25" s="103">
        <f t="shared" si="1"/>
        <v>0</v>
      </c>
      <c r="U25" s="157"/>
      <c r="V25" s="156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155"/>
      <c r="AY25" s="155"/>
      <c r="AZ25" s="155"/>
      <c r="BA25" s="155"/>
      <c r="BB25" s="155"/>
      <c r="BC25" s="155"/>
      <c r="BD25" s="155"/>
      <c r="BE25" s="155"/>
      <c r="BF25" s="155"/>
      <c r="BG25" s="155"/>
      <c r="BH25" s="155"/>
      <c r="BI25" s="155"/>
      <c r="BJ25" s="155"/>
      <c r="BK25" s="155"/>
      <c r="BL25" s="155"/>
      <c r="BM25" s="155"/>
      <c r="BN25" s="155"/>
      <c r="BO25" s="155"/>
      <c r="BP25" s="155"/>
      <c r="BQ25" s="155"/>
      <c r="BR25" s="155"/>
      <c r="BS25" s="155"/>
      <c r="BT25" s="155"/>
      <c r="BU25" s="155"/>
      <c r="BV25" s="155"/>
      <c r="BW25" s="155"/>
      <c r="BX25" s="155"/>
      <c r="BY25" s="155"/>
      <c r="BZ25" s="155"/>
      <c r="CA25" s="155"/>
      <c r="CB25" s="155"/>
      <c r="CC25" s="155"/>
      <c r="CD25" s="155"/>
      <c r="CE25" s="155"/>
      <c r="CF25" s="155"/>
      <c r="CG25" s="155"/>
      <c r="CH25" s="155"/>
      <c r="CI25" s="155"/>
      <c r="CJ25" s="155"/>
      <c r="CK25" s="155"/>
      <c r="CL25" s="155"/>
      <c r="CM25" s="155"/>
      <c r="CN25" s="155"/>
      <c r="CO25" s="155"/>
      <c r="CP25" s="155"/>
      <c r="CQ25" s="155"/>
      <c r="CR25" s="155"/>
      <c r="CS25" s="155"/>
      <c r="CT25" s="155"/>
      <c r="CU25" s="155"/>
      <c r="CV25" s="155"/>
      <c r="CW25" s="155"/>
      <c r="CX25" s="155"/>
      <c r="CY25" s="155"/>
      <c r="CZ25" s="155"/>
      <c r="DA25" s="155"/>
      <c r="DB25" s="155"/>
      <c r="DC25" s="155"/>
      <c r="DD25" s="155"/>
      <c r="DE25" s="155"/>
      <c r="DF25" s="155"/>
      <c r="DG25" s="155"/>
      <c r="DH25" s="155"/>
      <c r="DI25" s="155"/>
      <c r="DJ25" s="155"/>
    </row>
    <row r="26" spans="1:114" s="7" customFormat="1" ht="21" thickBot="1" x14ac:dyDescent="0.35">
      <c r="A26" s="186"/>
      <c r="B26" s="97">
        <v>12</v>
      </c>
      <c r="C26" s="87" t="s">
        <v>41</v>
      </c>
      <c r="D26" s="98"/>
      <c r="E26" s="105"/>
      <c r="F26" s="106"/>
      <c r="G26" s="107"/>
      <c r="H26" s="107"/>
      <c r="I26" s="107"/>
      <c r="J26" s="108"/>
      <c r="K26" s="107"/>
      <c r="L26" s="107"/>
      <c r="M26" s="107"/>
      <c r="N26" s="107"/>
      <c r="O26" s="107"/>
      <c r="P26" s="107"/>
      <c r="Q26" s="107"/>
      <c r="R26" s="107"/>
      <c r="S26" s="109">
        <f t="shared" si="0"/>
        <v>0</v>
      </c>
      <c r="T26" s="103">
        <f t="shared" si="1"/>
        <v>0</v>
      </c>
      <c r="U26" s="157"/>
      <c r="V26" s="156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</row>
    <row r="27" spans="1:114" s="7" customFormat="1" ht="21.75" customHeight="1" thickBot="1" x14ac:dyDescent="0.3">
      <c r="A27" s="186"/>
      <c r="B27" s="97">
        <v>13</v>
      </c>
      <c r="C27" s="87" t="s">
        <v>42</v>
      </c>
      <c r="D27" s="98"/>
      <c r="E27" s="105"/>
      <c r="F27" s="106"/>
      <c r="G27" s="107"/>
      <c r="H27" s="107"/>
      <c r="I27" s="107"/>
      <c r="J27" s="108"/>
      <c r="K27" s="107"/>
      <c r="L27" s="107"/>
      <c r="M27" s="107"/>
      <c r="N27" s="107"/>
      <c r="O27" s="107"/>
      <c r="P27" s="107"/>
      <c r="Q27" s="107"/>
      <c r="R27" s="107"/>
      <c r="S27" s="109">
        <f t="shared" si="0"/>
        <v>0</v>
      </c>
      <c r="T27" s="103">
        <f t="shared" si="1"/>
        <v>0</v>
      </c>
      <c r="U27" s="155"/>
      <c r="V27" s="156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155"/>
      <c r="BN27" s="155"/>
      <c r="BO27" s="155"/>
      <c r="BP27" s="155"/>
      <c r="BQ27" s="155"/>
      <c r="BR27" s="155"/>
      <c r="BS27" s="155"/>
      <c r="BT27" s="155"/>
      <c r="BU27" s="155"/>
      <c r="BV27" s="155"/>
      <c r="BW27" s="155"/>
      <c r="BX27" s="155"/>
      <c r="BY27" s="155"/>
      <c r="BZ27" s="155"/>
      <c r="CA27" s="155"/>
      <c r="CB27" s="155"/>
      <c r="CC27" s="155"/>
      <c r="CD27" s="155"/>
      <c r="CE27" s="155"/>
      <c r="CF27" s="155"/>
      <c r="CG27" s="155"/>
      <c r="CH27" s="155"/>
      <c r="CI27" s="155"/>
      <c r="CJ27" s="155"/>
      <c r="CK27" s="155"/>
      <c r="CL27" s="155"/>
      <c r="CM27" s="155"/>
      <c r="CN27" s="155"/>
      <c r="CO27" s="155"/>
      <c r="CP27" s="155"/>
      <c r="CQ27" s="155"/>
      <c r="CR27" s="155"/>
      <c r="CS27" s="155"/>
      <c r="CT27" s="155"/>
      <c r="CU27" s="155"/>
      <c r="CV27" s="155"/>
      <c r="CW27" s="155"/>
      <c r="CX27" s="155"/>
      <c r="CY27" s="155"/>
      <c r="CZ27" s="155"/>
      <c r="DA27" s="155"/>
      <c r="DB27" s="155"/>
      <c r="DC27" s="155"/>
      <c r="DD27" s="155"/>
      <c r="DE27" s="155"/>
      <c r="DF27" s="155"/>
      <c r="DG27" s="155"/>
      <c r="DH27" s="155"/>
      <c r="DI27" s="155"/>
      <c r="DJ27" s="155"/>
    </row>
    <row r="28" spans="1:114" s="7" customFormat="1" ht="21.75" customHeight="1" thickBot="1" x14ac:dyDescent="0.3">
      <c r="A28" s="186"/>
      <c r="B28" s="97">
        <v>14</v>
      </c>
      <c r="C28" s="87" t="s">
        <v>43</v>
      </c>
      <c r="D28" s="98"/>
      <c r="E28" s="105"/>
      <c r="F28" s="106"/>
      <c r="G28" s="107"/>
      <c r="H28" s="107"/>
      <c r="I28" s="107"/>
      <c r="J28" s="108"/>
      <c r="K28" s="107"/>
      <c r="L28" s="107"/>
      <c r="M28" s="107"/>
      <c r="N28" s="107"/>
      <c r="O28" s="107"/>
      <c r="P28" s="107"/>
      <c r="Q28" s="107"/>
      <c r="R28" s="107"/>
      <c r="S28" s="109">
        <f t="shared" si="0"/>
        <v>0</v>
      </c>
      <c r="T28" s="103">
        <f t="shared" si="1"/>
        <v>0</v>
      </c>
      <c r="U28" s="158"/>
      <c r="V28" s="156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5"/>
      <c r="BH28" s="155"/>
      <c r="BI28" s="155"/>
      <c r="BJ28" s="155"/>
      <c r="BK28" s="155"/>
      <c r="BL28" s="155"/>
      <c r="BM28" s="155"/>
      <c r="BN28" s="155"/>
      <c r="BO28" s="155"/>
      <c r="BP28" s="155"/>
      <c r="BQ28" s="155"/>
      <c r="BR28" s="155"/>
      <c r="BS28" s="155"/>
      <c r="BT28" s="155"/>
      <c r="BU28" s="155"/>
      <c r="BV28" s="155"/>
      <c r="BW28" s="155"/>
      <c r="BX28" s="155"/>
      <c r="BY28" s="155"/>
      <c r="BZ28" s="155"/>
      <c r="CA28" s="155"/>
      <c r="CB28" s="155"/>
      <c r="CC28" s="155"/>
      <c r="CD28" s="155"/>
      <c r="CE28" s="155"/>
      <c r="CF28" s="155"/>
      <c r="CG28" s="155"/>
      <c r="CH28" s="155"/>
      <c r="CI28" s="155"/>
      <c r="CJ28" s="155"/>
      <c r="CK28" s="155"/>
      <c r="CL28" s="155"/>
      <c r="CM28" s="155"/>
      <c r="CN28" s="155"/>
      <c r="CO28" s="155"/>
      <c r="CP28" s="155"/>
      <c r="CQ28" s="155"/>
      <c r="CR28" s="155"/>
      <c r="CS28" s="155"/>
      <c r="CT28" s="155"/>
      <c r="CU28" s="155"/>
      <c r="CV28" s="155"/>
      <c r="CW28" s="155"/>
      <c r="CX28" s="155"/>
      <c r="CY28" s="155"/>
      <c r="CZ28" s="155"/>
      <c r="DA28" s="155"/>
      <c r="DB28" s="155"/>
      <c r="DC28" s="155"/>
      <c r="DD28" s="155"/>
      <c r="DE28" s="155"/>
      <c r="DF28" s="155"/>
      <c r="DG28" s="155"/>
      <c r="DH28" s="155"/>
      <c r="DI28" s="155"/>
      <c r="DJ28" s="155"/>
    </row>
    <row r="29" spans="1:114" s="7" customFormat="1" ht="21.75" customHeight="1" thickBot="1" x14ac:dyDescent="0.3">
      <c r="A29" s="186"/>
      <c r="B29" s="97">
        <v>15</v>
      </c>
      <c r="C29" s="87" t="s">
        <v>44</v>
      </c>
      <c r="D29" s="98"/>
      <c r="E29" s="105"/>
      <c r="F29" s="106"/>
      <c r="G29" s="107"/>
      <c r="H29" s="107"/>
      <c r="I29" s="107"/>
      <c r="J29" s="108"/>
      <c r="K29" s="107"/>
      <c r="L29" s="107"/>
      <c r="M29" s="107"/>
      <c r="N29" s="107"/>
      <c r="O29" s="107"/>
      <c r="P29" s="107"/>
      <c r="Q29" s="107"/>
      <c r="R29" s="107"/>
      <c r="S29" s="109">
        <f t="shared" si="0"/>
        <v>0</v>
      </c>
      <c r="T29" s="103">
        <f t="shared" si="1"/>
        <v>0</v>
      </c>
      <c r="U29" s="155"/>
      <c r="V29" s="156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155"/>
      <c r="BZ29" s="155"/>
      <c r="CA29" s="155"/>
      <c r="CB29" s="155"/>
      <c r="CC29" s="155"/>
      <c r="CD29" s="155"/>
      <c r="CE29" s="155"/>
      <c r="CF29" s="155"/>
      <c r="CG29" s="155"/>
      <c r="CH29" s="155"/>
      <c r="CI29" s="155"/>
      <c r="CJ29" s="155"/>
      <c r="CK29" s="155"/>
      <c r="CL29" s="155"/>
      <c r="CM29" s="155"/>
      <c r="CN29" s="155"/>
      <c r="CO29" s="155"/>
      <c r="CP29" s="155"/>
      <c r="CQ29" s="155"/>
      <c r="CR29" s="155"/>
      <c r="CS29" s="155"/>
      <c r="CT29" s="155"/>
      <c r="CU29" s="155"/>
      <c r="CV29" s="155"/>
      <c r="CW29" s="155"/>
      <c r="CX29" s="155"/>
      <c r="CY29" s="155"/>
      <c r="CZ29" s="155"/>
      <c r="DA29" s="155"/>
      <c r="DB29" s="155"/>
      <c r="DC29" s="155"/>
      <c r="DD29" s="155"/>
      <c r="DE29" s="155"/>
      <c r="DF29" s="155"/>
      <c r="DG29" s="155"/>
      <c r="DH29" s="155"/>
      <c r="DI29" s="155"/>
      <c r="DJ29" s="155"/>
    </row>
    <row r="30" spans="1:114" s="7" customFormat="1" ht="21.75" customHeight="1" thickBot="1" x14ac:dyDescent="0.3">
      <c r="A30" s="186"/>
      <c r="B30" s="97">
        <v>16</v>
      </c>
      <c r="C30" s="87" t="s">
        <v>45</v>
      </c>
      <c r="D30" s="98"/>
      <c r="E30" s="105"/>
      <c r="F30" s="106"/>
      <c r="G30" s="107"/>
      <c r="H30" s="107"/>
      <c r="I30" s="107"/>
      <c r="J30" s="108"/>
      <c r="K30" s="107"/>
      <c r="L30" s="107"/>
      <c r="M30" s="107"/>
      <c r="N30" s="107"/>
      <c r="O30" s="107"/>
      <c r="P30" s="107"/>
      <c r="Q30" s="107"/>
      <c r="R30" s="107"/>
      <c r="S30" s="109">
        <f t="shared" si="0"/>
        <v>0</v>
      </c>
      <c r="T30" s="103">
        <f t="shared" si="1"/>
        <v>0</v>
      </c>
      <c r="U30" s="155"/>
      <c r="V30" s="156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5"/>
      <c r="AU30" s="155"/>
      <c r="AV30" s="155"/>
      <c r="AW30" s="155"/>
      <c r="AX30" s="155"/>
      <c r="AY30" s="155"/>
      <c r="AZ30" s="155"/>
      <c r="BA30" s="155"/>
      <c r="BB30" s="155"/>
      <c r="BC30" s="155"/>
      <c r="BD30" s="155"/>
      <c r="BE30" s="155"/>
      <c r="BF30" s="155"/>
      <c r="BG30" s="155"/>
      <c r="BH30" s="155"/>
      <c r="BI30" s="155"/>
      <c r="BJ30" s="155"/>
      <c r="BK30" s="155"/>
      <c r="BL30" s="155"/>
      <c r="BM30" s="155"/>
      <c r="BN30" s="155"/>
      <c r="BO30" s="155"/>
      <c r="BP30" s="155"/>
      <c r="BQ30" s="155"/>
      <c r="BR30" s="155"/>
      <c r="BS30" s="155"/>
      <c r="BT30" s="155"/>
      <c r="BU30" s="155"/>
      <c r="BV30" s="155"/>
      <c r="BW30" s="155"/>
      <c r="BX30" s="155"/>
      <c r="BY30" s="155"/>
      <c r="BZ30" s="155"/>
      <c r="CA30" s="155"/>
      <c r="CB30" s="155"/>
      <c r="CC30" s="155"/>
      <c r="CD30" s="155"/>
      <c r="CE30" s="155"/>
      <c r="CF30" s="155"/>
      <c r="CG30" s="155"/>
      <c r="CH30" s="155"/>
      <c r="CI30" s="155"/>
      <c r="CJ30" s="155"/>
      <c r="CK30" s="155"/>
      <c r="CL30" s="155"/>
      <c r="CM30" s="155"/>
      <c r="CN30" s="155"/>
      <c r="CO30" s="155"/>
      <c r="CP30" s="155"/>
      <c r="CQ30" s="155"/>
      <c r="CR30" s="155"/>
      <c r="CS30" s="155"/>
      <c r="CT30" s="155"/>
      <c r="CU30" s="155"/>
      <c r="CV30" s="155"/>
      <c r="CW30" s="155"/>
      <c r="CX30" s="155"/>
      <c r="CY30" s="155"/>
      <c r="CZ30" s="155"/>
      <c r="DA30" s="155"/>
      <c r="DB30" s="155"/>
      <c r="DC30" s="155"/>
      <c r="DD30" s="155"/>
      <c r="DE30" s="155"/>
      <c r="DF30" s="155"/>
      <c r="DG30" s="155"/>
      <c r="DH30" s="155"/>
      <c r="DI30" s="155"/>
      <c r="DJ30" s="155"/>
    </row>
    <row r="31" spans="1:114" s="7" customFormat="1" ht="18.75" thickBot="1" x14ac:dyDescent="0.3">
      <c r="A31" s="186"/>
      <c r="B31" s="97">
        <v>17</v>
      </c>
      <c r="C31" s="87" t="s">
        <v>46</v>
      </c>
      <c r="D31" s="98">
        <v>2480</v>
      </c>
      <c r="E31" s="105">
        <v>12689539</v>
      </c>
      <c r="F31" s="106">
        <f>+J31</f>
        <v>6344769</v>
      </c>
      <c r="G31" s="107"/>
      <c r="H31" s="107"/>
      <c r="I31" s="107"/>
      <c r="J31" s="108">
        <v>6344769</v>
      </c>
      <c r="K31" s="107"/>
      <c r="L31" s="107"/>
      <c r="M31" s="107"/>
      <c r="N31" s="107"/>
      <c r="O31" s="107"/>
      <c r="P31" s="107"/>
      <c r="Q31" s="107"/>
      <c r="R31" s="107"/>
      <c r="S31" s="109">
        <f t="shared" si="0"/>
        <v>6344769</v>
      </c>
      <c r="T31" s="103">
        <f t="shared" si="1"/>
        <v>0</v>
      </c>
      <c r="U31" s="158"/>
      <c r="V31" s="156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5"/>
      <c r="AU31" s="155"/>
      <c r="AV31" s="155"/>
      <c r="AW31" s="155"/>
      <c r="AX31" s="155"/>
      <c r="AY31" s="155"/>
      <c r="AZ31" s="155"/>
      <c r="BA31" s="155"/>
      <c r="BB31" s="155"/>
      <c r="BC31" s="155"/>
      <c r="BD31" s="155"/>
      <c r="BE31" s="155"/>
      <c r="BF31" s="155"/>
      <c r="BG31" s="155"/>
      <c r="BH31" s="155"/>
      <c r="BI31" s="155"/>
      <c r="BJ31" s="155"/>
      <c r="BK31" s="155"/>
      <c r="BL31" s="155"/>
      <c r="BM31" s="155"/>
      <c r="BN31" s="155"/>
      <c r="BO31" s="155"/>
      <c r="BP31" s="155"/>
      <c r="BQ31" s="155"/>
      <c r="BR31" s="155"/>
      <c r="BS31" s="155"/>
      <c r="BT31" s="155"/>
      <c r="BU31" s="155"/>
      <c r="BV31" s="155"/>
      <c r="BW31" s="155"/>
      <c r="BX31" s="155"/>
      <c r="BY31" s="155"/>
      <c r="BZ31" s="155"/>
      <c r="CA31" s="155"/>
      <c r="CB31" s="155"/>
      <c r="CC31" s="155"/>
      <c r="CD31" s="155"/>
      <c r="CE31" s="155"/>
      <c r="CF31" s="155"/>
      <c r="CG31" s="155"/>
      <c r="CH31" s="155"/>
      <c r="CI31" s="155"/>
      <c r="CJ31" s="155"/>
      <c r="CK31" s="155"/>
      <c r="CL31" s="155"/>
      <c r="CM31" s="155"/>
      <c r="CN31" s="155"/>
      <c r="CO31" s="155"/>
      <c r="CP31" s="155"/>
      <c r="CQ31" s="155"/>
      <c r="CR31" s="155"/>
      <c r="CS31" s="155"/>
      <c r="CT31" s="155"/>
      <c r="CU31" s="155"/>
      <c r="CV31" s="155"/>
      <c r="CW31" s="155"/>
      <c r="CX31" s="155"/>
      <c r="CY31" s="155"/>
      <c r="CZ31" s="155"/>
      <c r="DA31" s="155"/>
      <c r="DB31" s="155"/>
      <c r="DC31" s="155"/>
      <c r="DD31" s="155"/>
      <c r="DE31" s="155"/>
      <c r="DF31" s="155"/>
      <c r="DG31" s="155"/>
      <c r="DH31" s="155"/>
      <c r="DI31" s="155"/>
      <c r="DJ31" s="155"/>
    </row>
    <row r="32" spans="1:114" s="7" customFormat="1" ht="21.75" customHeight="1" thickBot="1" x14ac:dyDescent="0.3">
      <c r="A32" s="186"/>
      <c r="B32" s="97">
        <v>18</v>
      </c>
      <c r="C32" s="87" t="s">
        <v>47</v>
      </c>
      <c r="D32" s="98"/>
      <c r="E32" s="105"/>
      <c r="F32" s="106"/>
      <c r="G32" s="107"/>
      <c r="H32" s="107"/>
      <c r="I32" s="107"/>
      <c r="J32" s="108"/>
      <c r="K32" s="107"/>
      <c r="L32" s="107"/>
      <c r="M32" s="107"/>
      <c r="N32" s="107"/>
      <c r="O32" s="107"/>
      <c r="P32" s="107"/>
      <c r="Q32" s="107"/>
      <c r="R32" s="107"/>
      <c r="S32" s="109">
        <f t="shared" si="0"/>
        <v>0</v>
      </c>
      <c r="T32" s="103">
        <f t="shared" si="1"/>
        <v>0</v>
      </c>
      <c r="U32" s="155"/>
      <c r="V32" s="156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  <c r="BH32" s="155"/>
      <c r="BI32" s="155"/>
      <c r="BJ32" s="155"/>
      <c r="BK32" s="155"/>
      <c r="BL32" s="155"/>
      <c r="BM32" s="155"/>
      <c r="BN32" s="155"/>
      <c r="BO32" s="155"/>
      <c r="BP32" s="155"/>
      <c r="BQ32" s="155"/>
      <c r="BR32" s="155"/>
      <c r="BS32" s="155"/>
      <c r="BT32" s="155"/>
      <c r="BU32" s="155"/>
      <c r="BV32" s="155"/>
      <c r="BW32" s="155"/>
      <c r="BX32" s="155"/>
      <c r="BY32" s="155"/>
      <c r="BZ32" s="155"/>
      <c r="CA32" s="155"/>
      <c r="CB32" s="155"/>
      <c r="CC32" s="155"/>
      <c r="CD32" s="155"/>
      <c r="CE32" s="155"/>
      <c r="CF32" s="155"/>
      <c r="CG32" s="155"/>
      <c r="CH32" s="155"/>
      <c r="CI32" s="155"/>
      <c r="CJ32" s="155"/>
      <c r="CK32" s="155"/>
      <c r="CL32" s="155"/>
      <c r="CM32" s="155"/>
      <c r="CN32" s="155"/>
      <c r="CO32" s="155"/>
      <c r="CP32" s="155"/>
      <c r="CQ32" s="155"/>
      <c r="CR32" s="155"/>
      <c r="CS32" s="155"/>
      <c r="CT32" s="155"/>
      <c r="CU32" s="155"/>
      <c r="CV32" s="155"/>
      <c r="CW32" s="155"/>
      <c r="CX32" s="155"/>
      <c r="CY32" s="155"/>
      <c r="CZ32" s="155"/>
      <c r="DA32" s="155"/>
      <c r="DB32" s="155"/>
      <c r="DC32" s="155"/>
      <c r="DD32" s="155"/>
      <c r="DE32" s="155"/>
      <c r="DF32" s="155"/>
      <c r="DG32" s="155"/>
      <c r="DH32" s="155"/>
      <c r="DI32" s="155"/>
      <c r="DJ32" s="155"/>
    </row>
    <row r="33" spans="1:114" s="7" customFormat="1" ht="18.75" thickBot="1" x14ac:dyDescent="0.3">
      <c r="A33" s="186"/>
      <c r="B33" s="97">
        <v>19</v>
      </c>
      <c r="C33" s="87" t="s">
        <v>48</v>
      </c>
      <c r="D33" s="98" t="s">
        <v>31</v>
      </c>
      <c r="E33" s="105">
        <f>+G33*12</f>
        <v>-1704528</v>
      </c>
      <c r="F33" s="106">
        <f>+S33</f>
        <v>-994308</v>
      </c>
      <c r="G33" s="107">
        <v>-142044</v>
      </c>
      <c r="H33" s="107">
        <v>-142044</v>
      </c>
      <c r="I33" s="107">
        <v>-142044</v>
      </c>
      <c r="J33" s="108">
        <v>-142044</v>
      </c>
      <c r="K33" s="107">
        <v>-142044</v>
      </c>
      <c r="L33" s="107">
        <v>-142044</v>
      </c>
      <c r="M33" s="107">
        <v>-142044</v>
      </c>
      <c r="N33" s="107"/>
      <c r="O33" s="107"/>
      <c r="P33" s="107"/>
      <c r="Q33" s="107"/>
      <c r="R33" s="107"/>
      <c r="S33" s="109">
        <f t="shared" si="0"/>
        <v>-994308</v>
      </c>
      <c r="T33" s="103">
        <f t="shared" si="1"/>
        <v>0</v>
      </c>
      <c r="U33" s="155"/>
      <c r="V33" s="156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</row>
    <row r="34" spans="1:114" s="7" customFormat="1" ht="18.75" thickBot="1" x14ac:dyDescent="0.3">
      <c r="A34" s="186"/>
      <c r="B34" s="97">
        <v>20</v>
      </c>
      <c r="C34" s="87" t="s">
        <v>49</v>
      </c>
      <c r="D34" s="98" t="s">
        <v>31</v>
      </c>
      <c r="E34" s="105"/>
      <c r="F34" s="106"/>
      <c r="G34" s="107"/>
      <c r="H34" s="107"/>
      <c r="I34" s="107"/>
      <c r="J34" s="108"/>
      <c r="K34" s="107"/>
      <c r="L34" s="107"/>
      <c r="M34" s="107"/>
      <c r="N34" s="107"/>
      <c r="O34" s="107"/>
      <c r="P34" s="107"/>
      <c r="Q34" s="107"/>
      <c r="R34" s="107"/>
      <c r="S34" s="109">
        <f t="shared" si="0"/>
        <v>0</v>
      </c>
      <c r="T34" s="103">
        <f t="shared" si="1"/>
        <v>0</v>
      </c>
      <c r="U34" s="155"/>
      <c r="V34" s="156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</row>
    <row r="35" spans="1:114" s="7" customFormat="1" ht="18.75" thickBot="1" x14ac:dyDescent="0.3">
      <c r="A35" s="186"/>
      <c r="B35" s="97">
        <v>21</v>
      </c>
      <c r="C35" s="87" t="s">
        <v>50</v>
      </c>
      <c r="D35" s="98" t="s">
        <v>31</v>
      </c>
      <c r="E35" s="105"/>
      <c r="F35" s="106"/>
      <c r="G35" s="107"/>
      <c r="H35" s="107"/>
      <c r="I35" s="107"/>
      <c r="J35" s="108"/>
      <c r="K35" s="107"/>
      <c r="L35" s="107"/>
      <c r="M35" s="107"/>
      <c r="N35" s="107"/>
      <c r="O35" s="107"/>
      <c r="P35" s="107"/>
      <c r="Q35" s="107"/>
      <c r="R35" s="107"/>
      <c r="S35" s="109">
        <f t="shared" si="0"/>
        <v>0</v>
      </c>
      <c r="T35" s="103">
        <f t="shared" si="1"/>
        <v>0</v>
      </c>
      <c r="U35" s="155"/>
      <c r="V35" s="156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5"/>
      <c r="AU35" s="155"/>
      <c r="AV35" s="155"/>
      <c r="AW35" s="155"/>
      <c r="AX35" s="155"/>
      <c r="AY35" s="155"/>
      <c r="AZ35" s="155"/>
      <c r="BA35" s="155"/>
      <c r="BB35" s="155"/>
      <c r="BC35" s="155"/>
      <c r="BD35" s="155"/>
      <c r="BE35" s="155"/>
      <c r="BF35" s="155"/>
      <c r="BG35" s="155"/>
      <c r="BH35" s="155"/>
      <c r="BI35" s="155"/>
      <c r="BJ35" s="155"/>
      <c r="BK35" s="155"/>
      <c r="BL35" s="155"/>
      <c r="BM35" s="155"/>
      <c r="BN35" s="155"/>
      <c r="BO35" s="155"/>
      <c r="BP35" s="155"/>
      <c r="BQ35" s="155"/>
      <c r="BR35" s="155"/>
      <c r="BS35" s="155"/>
      <c r="BT35" s="155"/>
      <c r="BU35" s="155"/>
      <c r="BV35" s="155"/>
      <c r="BW35" s="155"/>
      <c r="BX35" s="155"/>
      <c r="BY35" s="155"/>
      <c r="BZ35" s="155"/>
      <c r="CA35" s="155"/>
      <c r="CB35" s="155"/>
      <c r="CC35" s="155"/>
      <c r="CD35" s="155"/>
      <c r="CE35" s="155"/>
      <c r="CF35" s="155"/>
      <c r="CG35" s="155"/>
      <c r="CH35" s="155"/>
      <c r="CI35" s="155"/>
      <c r="CJ35" s="155"/>
      <c r="CK35" s="155"/>
      <c r="CL35" s="155"/>
      <c r="CM35" s="155"/>
      <c r="CN35" s="155"/>
      <c r="CO35" s="155"/>
      <c r="CP35" s="155"/>
      <c r="CQ35" s="155"/>
      <c r="CR35" s="155"/>
      <c r="CS35" s="155"/>
      <c r="CT35" s="155"/>
      <c r="CU35" s="155"/>
      <c r="CV35" s="155"/>
      <c r="CW35" s="155"/>
      <c r="CX35" s="155"/>
      <c r="CY35" s="155"/>
      <c r="CZ35" s="155"/>
      <c r="DA35" s="155"/>
      <c r="DB35" s="155"/>
      <c r="DC35" s="155"/>
      <c r="DD35" s="155"/>
      <c r="DE35" s="155"/>
      <c r="DF35" s="155"/>
      <c r="DG35" s="155"/>
      <c r="DH35" s="155"/>
      <c r="DI35" s="155"/>
      <c r="DJ35" s="155"/>
    </row>
    <row r="36" spans="1:114" s="8" customFormat="1" ht="18.75" thickBot="1" x14ac:dyDescent="0.3">
      <c r="A36" s="186"/>
      <c r="B36" s="97">
        <v>22</v>
      </c>
      <c r="C36" s="87" t="s">
        <v>232</v>
      </c>
      <c r="D36" s="98">
        <v>2811</v>
      </c>
      <c r="E36" s="105">
        <v>6012062</v>
      </c>
      <c r="F36" s="106">
        <v>4239535</v>
      </c>
      <c r="G36" s="107"/>
      <c r="H36" s="107"/>
      <c r="I36" s="107"/>
      <c r="J36" s="108"/>
      <c r="K36" s="107"/>
      <c r="L36" s="107"/>
      <c r="M36" s="107"/>
      <c r="N36" s="107"/>
      <c r="O36" s="107"/>
      <c r="P36" s="107"/>
      <c r="Q36" s="107"/>
      <c r="R36" s="107"/>
      <c r="S36" s="109">
        <f t="shared" si="0"/>
        <v>0</v>
      </c>
      <c r="T36" s="103">
        <f t="shared" si="1"/>
        <v>4239535</v>
      </c>
      <c r="U36" s="155"/>
      <c r="V36" s="156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5"/>
      <c r="AU36" s="155"/>
      <c r="AV36" s="155"/>
      <c r="AW36" s="155"/>
      <c r="AX36" s="155"/>
      <c r="AY36" s="155"/>
      <c r="AZ36" s="155"/>
      <c r="BA36" s="155"/>
      <c r="BB36" s="155"/>
      <c r="BC36" s="155"/>
      <c r="BD36" s="155"/>
      <c r="BE36" s="155"/>
      <c r="BF36" s="155"/>
      <c r="BG36" s="155"/>
      <c r="BH36" s="155"/>
      <c r="BI36" s="155"/>
      <c r="BJ36" s="155"/>
      <c r="BK36" s="155"/>
      <c r="BL36" s="155"/>
      <c r="BM36" s="155"/>
      <c r="BN36" s="155"/>
      <c r="BO36" s="155"/>
      <c r="BP36" s="155"/>
      <c r="BQ36" s="155"/>
      <c r="BR36" s="155"/>
      <c r="BS36" s="155"/>
      <c r="BT36" s="155"/>
      <c r="BU36" s="155"/>
      <c r="BV36" s="155"/>
      <c r="BW36" s="155"/>
      <c r="BX36" s="155"/>
      <c r="BY36" s="155"/>
      <c r="BZ36" s="155"/>
      <c r="CA36" s="155"/>
      <c r="CB36" s="155"/>
      <c r="CC36" s="155"/>
      <c r="CD36" s="155"/>
      <c r="CE36" s="155"/>
      <c r="CF36" s="155"/>
      <c r="CG36" s="155"/>
      <c r="CH36" s="155"/>
      <c r="CI36" s="155"/>
      <c r="CJ36" s="155"/>
      <c r="CK36" s="155"/>
      <c r="CL36" s="155"/>
      <c r="CM36" s="155"/>
      <c r="CN36" s="155"/>
      <c r="CO36" s="155"/>
      <c r="CP36" s="155"/>
      <c r="CQ36" s="155"/>
      <c r="CR36" s="155"/>
      <c r="CS36" s="155"/>
      <c r="CT36" s="155"/>
      <c r="CU36" s="155"/>
      <c r="CV36" s="155"/>
      <c r="CW36" s="155"/>
      <c r="CX36" s="155"/>
      <c r="CY36" s="155"/>
      <c r="CZ36" s="155"/>
      <c r="DA36" s="155"/>
      <c r="DB36" s="155"/>
      <c r="DC36" s="155"/>
      <c r="DD36" s="155"/>
      <c r="DE36" s="155"/>
      <c r="DF36" s="155"/>
      <c r="DG36" s="155"/>
      <c r="DH36" s="155"/>
      <c r="DI36" s="155"/>
      <c r="DJ36" s="155"/>
    </row>
    <row r="37" spans="1:114" s="9" customFormat="1" ht="18.75" thickBot="1" x14ac:dyDescent="0.3">
      <c r="A37" s="186"/>
      <c r="B37" s="97">
        <v>23</v>
      </c>
      <c r="C37" s="87" t="s">
        <v>51</v>
      </c>
      <c r="D37" s="98"/>
      <c r="E37" s="105"/>
      <c r="F37" s="106"/>
      <c r="G37" s="107"/>
      <c r="H37" s="107"/>
      <c r="I37" s="107"/>
      <c r="J37" s="108"/>
      <c r="K37" s="107"/>
      <c r="L37" s="107"/>
      <c r="M37" s="107"/>
      <c r="N37" s="107"/>
      <c r="O37" s="107"/>
      <c r="P37" s="107"/>
      <c r="Q37" s="107"/>
      <c r="R37" s="107"/>
      <c r="S37" s="109">
        <f t="shared" si="0"/>
        <v>0</v>
      </c>
      <c r="T37" s="103">
        <f t="shared" si="1"/>
        <v>0</v>
      </c>
      <c r="U37" s="155"/>
      <c r="V37" s="156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</row>
    <row r="38" spans="1:114" s="9" customFormat="1" ht="18.75" thickBot="1" x14ac:dyDescent="0.3">
      <c r="A38" s="186"/>
      <c r="B38" s="97">
        <v>24</v>
      </c>
      <c r="C38" s="87" t="s">
        <v>52</v>
      </c>
      <c r="D38" s="98"/>
      <c r="E38" s="105"/>
      <c r="F38" s="106"/>
      <c r="G38" s="107"/>
      <c r="H38" s="107"/>
      <c r="I38" s="107"/>
      <c r="J38" s="108"/>
      <c r="K38" s="107"/>
      <c r="L38" s="107"/>
      <c r="M38" s="107"/>
      <c r="N38" s="107"/>
      <c r="O38" s="107"/>
      <c r="P38" s="107"/>
      <c r="Q38" s="107"/>
      <c r="R38" s="107"/>
      <c r="S38" s="109">
        <f t="shared" si="0"/>
        <v>0</v>
      </c>
      <c r="T38" s="103">
        <f t="shared" si="1"/>
        <v>0</v>
      </c>
      <c r="U38" s="155"/>
      <c r="V38" s="156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  <c r="AX38" s="155"/>
      <c r="AY38" s="155"/>
      <c r="AZ38" s="155"/>
      <c r="BA38" s="155"/>
      <c r="BB38" s="155"/>
      <c r="BC38" s="155"/>
      <c r="BD38" s="155"/>
      <c r="BE38" s="155"/>
      <c r="BF38" s="155"/>
      <c r="BG38" s="155"/>
      <c r="BH38" s="155"/>
      <c r="BI38" s="155"/>
      <c r="BJ38" s="155"/>
      <c r="BK38" s="155"/>
      <c r="BL38" s="155"/>
      <c r="BM38" s="155"/>
      <c r="BN38" s="155"/>
      <c r="BO38" s="155"/>
      <c r="BP38" s="155"/>
      <c r="BQ38" s="155"/>
      <c r="BR38" s="155"/>
      <c r="BS38" s="155"/>
      <c r="BT38" s="155"/>
      <c r="BU38" s="155"/>
      <c r="BV38" s="155"/>
      <c r="BW38" s="155"/>
      <c r="BX38" s="155"/>
      <c r="BY38" s="155"/>
      <c r="BZ38" s="155"/>
      <c r="CA38" s="155"/>
      <c r="CB38" s="155"/>
      <c r="CC38" s="155"/>
      <c r="CD38" s="155"/>
      <c r="CE38" s="155"/>
      <c r="CF38" s="155"/>
      <c r="CG38" s="155"/>
      <c r="CH38" s="155"/>
      <c r="CI38" s="155"/>
      <c r="CJ38" s="155"/>
      <c r="CK38" s="155"/>
      <c r="CL38" s="155"/>
      <c r="CM38" s="155"/>
      <c r="CN38" s="155"/>
      <c r="CO38" s="155"/>
      <c r="CP38" s="155"/>
      <c r="CQ38" s="155"/>
      <c r="CR38" s="155"/>
      <c r="CS38" s="155"/>
      <c r="CT38" s="155"/>
      <c r="CU38" s="155"/>
      <c r="CV38" s="155"/>
      <c r="CW38" s="155"/>
      <c r="CX38" s="155"/>
      <c r="CY38" s="155"/>
      <c r="CZ38" s="155"/>
      <c r="DA38" s="155"/>
      <c r="DB38" s="155"/>
      <c r="DC38" s="155"/>
      <c r="DD38" s="155"/>
      <c r="DE38" s="155"/>
      <c r="DF38" s="155"/>
      <c r="DG38" s="155"/>
      <c r="DH38" s="155"/>
      <c r="DI38" s="155"/>
      <c r="DJ38" s="155"/>
    </row>
    <row r="39" spans="1:114" s="7" customFormat="1" ht="18.75" thickBot="1" x14ac:dyDescent="0.3">
      <c r="A39" s="186"/>
      <c r="B39" s="97">
        <v>25</v>
      </c>
      <c r="C39" s="87" t="s">
        <v>53</v>
      </c>
      <c r="D39" s="98"/>
      <c r="E39" s="105"/>
      <c r="F39" s="106"/>
      <c r="G39" s="107"/>
      <c r="H39" s="111"/>
      <c r="I39" s="107"/>
      <c r="J39" s="108"/>
      <c r="K39" s="107"/>
      <c r="L39" s="107"/>
      <c r="M39" s="107"/>
      <c r="N39" s="107"/>
      <c r="O39" s="107"/>
      <c r="P39" s="107"/>
      <c r="Q39" s="107"/>
      <c r="R39" s="107"/>
      <c r="S39" s="109">
        <f t="shared" si="0"/>
        <v>0</v>
      </c>
      <c r="T39" s="103">
        <f t="shared" si="1"/>
        <v>0</v>
      </c>
      <c r="U39" s="155"/>
      <c r="V39" s="156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5"/>
      <c r="AU39" s="155"/>
      <c r="AV39" s="155"/>
      <c r="AW39" s="155"/>
      <c r="AX39" s="155"/>
      <c r="AY39" s="155"/>
      <c r="AZ39" s="155"/>
      <c r="BA39" s="155"/>
      <c r="BB39" s="155"/>
      <c r="BC39" s="155"/>
      <c r="BD39" s="155"/>
      <c r="BE39" s="155"/>
      <c r="BF39" s="155"/>
      <c r="BG39" s="155"/>
      <c r="BH39" s="155"/>
      <c r="BI39" s="155"/>
      <c r="BJ39" s="155"/>
      <c r="BK39" s="155"/>
      <c r="BL39" s="155"/>
      <c r="BM39" s="155"/>
      <c r="BN39" s="155"/>
      <c r="BO39" s="155"/>
      <c r="BP39" s="155"/>
      <c r="BQ39" s="155"/>
      <c r="BR39" s="155"/>
      <c r="BS39" s="155"/>
      <c r="BT39" s="155"/>
      <c r="BU39" s="155"/>
      <c r="BV39" s="155"/>
      <c r="BW39" s="155"/>
      <c r="BX39" s="155"/>
      <c r="BY39" s="155"/>
      <c r="BZ39" s="155"/>
      <c r="CA39" s="155"/>
      <c r="CB39" s="155"/>
      <c r="CC39" s="155"/>
      <c r="CD39" s="155"/>
      <c r="CE39" s="155"/>
      <c r="CF39" s="155"/>
      <c r="CG39" s="155"/>
      <c r="CH39" s="155"/>
      <c r="CI39" s="155"/>
      <c r="CJ39" s="155"/>
      <c r="CK39" s="155"/>
      <c r="CL39" s="155"/>
      <c r="CM39" s="155"/>
      <c r="CN39" s="155"/>
      <c r="CO39" s="155"/>
      <c r="CP39" s="155"/>
      <c r="CQ39" s="155"/>
      <c r="CR39" s="155"/>
      <c r="CS39" s="155"/>
      <c r="CT39" s="155"/>
      <c r="CU39" s="155"/>
      <c r="CV39" s="155"/>
      <c r="CW39" s="155"/>
      <c r="CX39" s="155"/>
      <c r="CY39" s="155"/>
      <c r="CZ39" s="155"/>
      <c r="DA39" s="155"/>
      <c r="DB39" s="155"/>
      <c r="DC39" s="155"/>
      <c r="DD39" s="155"/>
      <c r="DE39" s="155"/>
      <c r="DF39" s="155"/>
      <c r="DG39" s="155"/>
      <c r="DH39" s="155"/>
      <c r="DI39" s="155"/>
      <c r="DJ39" s="155"/>
    </row>
    <row r="40" spans="1:114" s="7" customFormat="1" ht="18.75" thickBot="1" x14ac:dyDescent="0.3">
      <c r="A40" s="186"/>
      <c r="B40" s="97">
        <v>26</v>
      </c>
      <c r="C40" s="87" t="s">
        <v>54</v>
      </c>
      <c r="D40" s="98" t="s">
        <v>31</v>
      </c>
      <c r="E40" s="105"/>
      <c r="F40" s="106"/>
      <c r="G40" s="107"/>
      <c r="H40" s="111"/>
      <c r="I40" s="107"/>
      <c r="J40" s="108"/>
      <c r="K40" s="107"/>
      <c r="L40" s="107"/>
      <c r="M40" s="107"/>
      <c r="N40" s="107"/>
      <c r="O40" s="107"/>
      <c r="P40" s="107"/>
      <c r="Q40" s="107"/>
      <c r="R40" s="107"/>
      <c r="S40" s="109">
        <f t="shared" si="0"/>
        <v>0</v>
      </c>
      <c r="T40" s="103">
        <f t="shared" si="1"/>
        <v>0</v>
      </c>
      <c r="U40" s="155"/>
      <c r="V40" s="156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  <c r="BH40" s="155"/>
      <c r="BI40" s="155"/>
      <c r="BJ40" s="155"/>
      <c r="BK40" s="155"/>
      <c r="BL40" s="155"/>
      <c r="BM40" s="155"/>
      <c r="BN40" s="155"/>
      <c r="BO40" s="155"/>
      <c r="BP40" s="155"/>
      <c r="BQ40" s="155"/>
      <c r="BR40" s="155"/>
      <c r="BS40" s="155"/>
      <c r="BT40" s="155"/>
      <c r="BU40" s="155"/>
      <c r="BV40" s="155"/>
      <c r="BW40" s="155"/>
      <c r="BX40" s="155"/>
      <c r="BY40" s="155"/>
      <c r="BZ40" s="155"/>
      <c r="CA40" s="155"/>
      <c r="CB40" s="155"/>
      <c r="CC40" s="155"/>
      <c r="CD40" s="155"/>
      <c r="CE40" s="155"/>
      <c r="CF40" s="155"/>
      <c r="CG40" s="155"/>
      <c r="CH40" s="155"/>
      <c r="CI40" s="155"/>
      <c r="CJ40" s="155"/>
      <c r="CK40" s="155"/>
      <c r="CL40" s="155"/>
      <c r="CM40" s="155"/>
      <c r="CN40" s="155"/>
      <c r="CO40" s="155"/>
      <c r="CP40" s="155"/>
      <c r="CQ40" s="155"/>
      <c r="CR40" s="155"/>
      <c r="CS40" s="155"/>
      <c r="CT40" s="155"/>
      <c r="CU40" s="155"/>
      <c r="CV40" s="155"/>
      <c r="CW40" s="155"/>
      <c r="CX40" s="155"/>
      <c r="CY40" s="155"/>
      <c r="CZ40" s="155"/>
      <c r="DA40" s="155"/>
      <c r="DB40" s="155"/>
      <c r="DC40" s="155"/>
      <c r="DD40" s="155"/>
      <c r="DE40" s="155"/>
      <c r="DF40" s="155"/>
      <c r="DG40" s="155"/>
      <c r="DH40" s="155"/>
      <c r="DI40" s="155"/>
      <c r="DJ40" s="155"/>
    </row>
    <row r="41" spans="1:114" s="10" customFormat="1" ht="18.75" thickBot="1" x14ac:dyDescent="0.3">
      <c r="A41" s="186"/>
      <c r="B41" s="97">
        <v>27</v>
      </c>
      <c r="C41" s="87" t="s">
        <v>55</v>
      </c>
      <c r="D41" s="98" t="s">
        <v>31</v>
      </c>
      <c r="E41" s="105"/>
      <c r="F41" s="106"/>
      <c r="G41" s="107"/>
      <c r="H41" s="107"/>
      <c r="I41" s="107"/>
      <c r="J41" s="108"/>
      <c r="K41" s="107"/>
      <c r="L41" s="107"/>
      <c r="M41" s="107"/>
      <c r="N41" s="107"/>
      <c r="O41" s="107"/>
      <c r="P41" s="107"/>
      <c r="Q41" s="107"/>
      <c r="R41" s="107"/>
      <c r="S41" s="109">
        <f t="shared" si="0"/>
        <v>0</v>
      </c>
      <c r="T41" s="103">
        <f t="shared" si="1"/>
        <v>0</v>
      </c>
      <c r="U41" s="159"/>
      <c r="V41" s="156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159"/>
      <c r="CA41" s="159"/>
      <c r="CB41" s="159"/>
      <c r="CC41" s="159"/>
      <c r="CD41" s="159"/>
      <c r="CE41" s="159"/>
      <c r="CF41" s="159"/>
      <c r="CG41" s="159"/>
      <c r="CH41" s="159"/>
      <c r="CI41" s="159"/>
      <c r="CJ41" s="159"/>
      <c r="CK41" s="159"/>
      <c r="CL41" s="159"/>
      <c r="CM41" s="159"/>
      <c r="CN41" s="159"/>
      <c r="CO41" s="159"/>
      <c r="CP41" s="159"/>
      <c r="CQ41" s="159"/>
      <c r="CR41" s="159"/>
      <c r="CS41" s="159"/>
      <c r="CT41" s="159"/>
      <c r="CU41" s="159"/>
      <c r="CV41" s="159"/>
      <c r="CW41" s="159"/>
      <c r="CX41" s="159"/>
      <c r="CY41" s="159"/>
      <c r="CZ41" s="159"/>
      <c r="DA41" s="159"/>
      <c r="DB41" s="159"/>
      <c r="DC41" s="159"/>
      <c r="DD41" s="159"/>
      <c r="DE41" s="159"/>
      <c r="DF41" s="159"/>
      <c r="DG41" s="159"/>
      <c r="DH41" s="159"/>
      <c r="DI41" s="159"/>
      <c r="DJ41" s="159"/>
    </row>
    <row r="42" spans="1:114" s="10" customFormat="1" ht="18.75" thickBot="1" x14ac:dyDescent="0.3">
      <c r="A42" s="186"/>
      <c r="B42" s="97">
        <v>28</v>
      </c>
      <c r="C42" s="87" t="s">
        <v>56</v>
      </c>
      <c r="D42" s="98" t="s">
        <v>31</v>
      </c>
      <c r="E42" s="105"/>
      <c r="F42" s="106"/>
      <c r="G42" s="107"/>
      <c r="H42" s="107"/>
      <c r="I42" s="107"/>
      <c r="J42" s="108"/>
      <c r="K42" s="107"/>
      <c r="L42" s="107"/>
      <c r="M42" s="107"/>
      <c r="N42" s="107"/>
      <c r="O42" s="107"/>
      <c r="P42" s="107"/>
      <c r="Q42" s="107"/>
      <c r="R42" s="107"/>
      <c r="S42" s="109">
        <f t="shared" si="0"/>
        <v>0</v>
      </c>
      <c r="T42" s="103">
        <f t="shared" si="1"/>
        <v>0</v>
      </c>
      <c r="U42" s="159"/>
      <c r="V42" s="156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</row>
    <row r="43" spans="1:114" s="10" customFormat="1" ht="18.75" thickBot="1" x14ac:dyDescent="0.3">
      <c r="A43" s="186"/>
      <c r="B43" s="97">
        <v>29</v>
      </c>
      <c r="C43" s="87" t="s">
        <v>57</v>
      </c>
      <c r="D43" s="98"/>
      <c r="E43" s="105"/>
      <c r="F43" s="106"/>
      <c r="G43" s="107"/>
      <c r="H43" s="107"/>
      <c r="I43" s="107"/>
      <c r="J43" s="108"/>
      <c r="K43" s="107"/>
      <c r="L43" s="107"/>
      <c r="M43" s="107"/>
      <c r="N43" s="107"/>
      <c r="O43" s="107"/>
      <c r="P43" s="107"/>
      <c r="Q43" s="107"/>
      <c r="R43" s="107"/>
      <c r="S43" s="109">
        <f t="shared" si="0"/>
        <v>0</v>
      </c>
      <c r="T43" s="103">
        <f t="shared" si="1"/>
        <v>0</v>
      </c>
      <c r="U43" s="160"/>
      <c r="V43" s="156"/>
      <c r="W43" s="160"/>
      <c r="X43" s="160"/>
      <c r="Y43" s="160"/>
      <c r="Z43" s="160"/>
      <c r="AA43" s="160"/>
      <c r="AB43" s="161"/>
      <c r="AC43" s="162"/>
      <c r="AD43" s="160"/>
      <c r="AE43" s="160"/>
      <c r="AF43" s="160"/>
      <c r="AG43" s="160"/>
      <c r="AH43" s="160"/>
      <c r="AI43" s="160"/>
      <c r="AJ43" s="163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</row>
    <row r="44" spans="1:114" s="10" customFormat="1" ht="18.75" thickBot="1" x14ac:dyDescent="0.3">
      <c r="A44" s="186"/>
      <c r="B44" s="97">
        <v>30</v>
      </c>
      <c r="C44" s="87" t="s">
        <v>58</v>
      </c>
      <c r="D44" s="98"/>
      <c r="E44" s="105"/>
      <c r="F44" s="106"/>
      <c r="G44" s="107"/>
      <c r="H44" s="107"/>
      <c r="I44" s="107"/>
      <c r="J44" s="108"/>
      <c r="K44" s="107"/>
      <c r="L44" s="107"/>
      <c r="M44" s="107"/>
      <c r="N44" s="107"/>
      <c r="O44" s="107"/>
      <c r="P44" s="107"/>
      <c r="Q44" s="107"/>
      <c r="R44" s="107"/>
      <c r="S44" s="109">
        <f t="shared" si="0"/>
        <v>0</v>
      </c>
      <c r="T44" s="103">
        <f t="shared" si="1"/>
        <v>0</v>
      </c>
      <c r="U44" s="160"/>
      <c r="V44" s="156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3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</row>
    <row r="45" spans="1:114" s="10" customFormat="1" ht="18.75" thickBot="1" x14ac:dyDescent="0.3">
      <c r="A45" s="186"/>
      <c r="B45" s="97">
        <v>31</v>
      </c>
      <c r="C45" s="87" t="s">
        <v>59</v>
      </c>
      <c r="D45" s="98"/>
      <c r="E45" s="105"/>
      <c r="F45" s="106"/>
      <c r="G45" s="107"/>
      <c r="H45" s="107"/>
      <c r="I45" s="107"/>
      <c r="J45" s="108"/>
      <c r="K45" s="107"/>
      <c r="L45" s="107"/>
      <c r="M45" s="107"/>
      <c r="N45" s="107"/>
      <c r="O45" s="107"/>
      <c r="P45" s="107"/>
      <c r="Q45" s="107"/>
      <c r="R45" s="107"/>
      <c r="S45" s="109">
        <f t="shared" si="0"/>
        <v>0</v>
      </c>
      <c r="T45" s="103">
        <f t="shared" si="1"/>
        <v>0</v>
      </c>
      <c r="U45" s="160"/>
      <c r="V45" s="156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3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</row>
    <row r="46" spans="1:114" s="10" customFormat="1" ht="18.75" thickBot="1" x14ac:dyDescent="0.3">
      <c r="A46" s="186"/>
      <c r="B46" s="97">
        <v>32</v>
      </c>
      <c r="C46" s="87" t="s">
        <v>60</v>
      </c>
      <c r="D46" s="98">
        <v>2474</v>
      </c>
      <c r="E46" s="112">
        <v>627200</v>
      </c>
      <c r="F46" s="106">
        <f>+J46</f>
        <v>439040</v>
      </c>
      <c r="G46" s="107"/>
      <c r="H46" s="107"/>
      <c r="I46" s="107"/>
      <c r="J46" s="108">
        <v>439040</v>
      </c>
      <c r="K46" s="107"/>
      <c r="L46" s="107"/>
      <c r="M46" s="107"/>
      <c r="N46" s="107"/>
      <c r="O46" s="107"/>
      <c r="P46" s="107"/>
      <c r="Q46" s="107"/>
      <c r="R46" s="107"/>
      <c r="S46" s="109">
        <f t="shared" si="0"/>
        <v>439040</v>
      </c>
      <c r="T46" s="103">
        <f t="shared" si="1"/>
        <v>0</v>
      </c>
      <c r="U46" s="160"/>
      <c r="V46" s="156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3"/>
      <c r="AK46" s="159"/>
      <c r="AL46" s="159"/>
      <c r="AM46" s="159"/>
      <c r="AN46" s="159"/>
      <c r="AO46" s="159"/>
      <c r="AP46" s="159"/>
      <c r="AQ46" s="159"/>
      <c r="AR46" s="159"/>
      <c r="AS46" s="159"/>
      <c r="AT46" s="159"/>
      <c r="AU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  <c r="BF46" s="159"/>
      <c r="BG46" s="159"/>
      <c r="BH46" s="159"/>
      <c r="BI46" s="159"/>
      <c r="BJ46" s="159"/>
      <c r="BK46" s="159"/>
      <c r="BL46" s="159"/>
      <c r="BM46" s="159"/>
      <c r="BN46" s="159"/>
      <c r="BO46" s="159"/>
      <c r="BP46" s="159"/>
      <c r="BQ46" s="159"/>
      <c r="BR46" s="159"/>
      <c r="BS46" s="159"/>
      <c r="BT46" s="159"/>
      <c r="BU46" s="159"/>
      <c r="BV46" s="159"/>
      <c r="BW46" s="159"/>
      <c r="BX46" s="159"/>
      <c r="BY46" s="159"/>
      <c r="BZ46" s="159"/>
      <c r="CA46" s="159"/>
      <c r="CB46" s="159"/>
      <c r="CC46" s="159"/>
      <c r="CD46" s="159"/>
      <c r="CE46" s="159"/>
      <c r="CF46" s="159"/>
      <c r="CG46" s="159"/>
      <c r="CH46" s="159"/>
      <c r="CI46" s="159"/>
      <c r="CJ46" s="159"/>
      <c r="CK46" s="159"/>
      <c r="CL46" s="159"/>
      <c r="CM46" s="159"/>
      <c r="CN46" s="159"/>
      <c r="CO46" s="159"/>
      <c r="CP46" s="159"/>
      <c r="CQ46" s="159"/>
      <c r="CR46" s="159"/>
      <c r="CS46" s="159"/>
      <c r="CT46" s="159"/>
      <c r="CU46" s="159"/>
      <c r="CV46" s="159"/>
      <c r="CW46" s="159"/>
      <c r="CX46" s="159"/>
      <c r="CY46" s="159"/>
      <c r="CZ46" s="159"/>
      <c r="DA46" s="159"/>
      <c r="DB46" s="159"/>
      <c r="DC46" s="159"/>
      <c r="DD46" s="159"/>
      <c r="DE46" s="159"/>
      <c r="DF46" s="159"/>
      <c r="DG46" s="159"/>
      <c r="DH46" s="159"/>
      <c r="DI46" s="159"/>
      <c r="DJ46" s="159"/>
    </row>
    <row r="47" spans="1:114" s="10" customFormat="1" ht="18.75" thickBot="1" x14ac:dyDescent="0.3">
      <c r="A47" s="186"/>
      <c r="B47" s="97">
        <v>33</v>
      </c>
      <c r="C47" s="87" t="s">
        <v>61</v>
      </c>
      <c r="D47" s="98">
        <v>2474</v>
      </c>
      <c r="E47" s="112">
        <v>19661175</v>
      </c>
      <c r="F47" s="106">
        <f>+J47</f>
        <v>13762823</v>
      </c>
      <c r="G47" s="107"/>
      <c r="H47" s="107"/>
      <c r="I47" s="107"/>
      <c r="J47" s="108">
        <v>13762823</v>
      </c>
      <c r="K47" s="107"/>
      <c r="L47" s="107"/>
      <c r="M47" s="107"/>
      <c r="N47" s="107"/>
      <c r="O47" s="107"/>
      <c r="P47" s="107"/>
      <c r="Q47" s="107"/>
      <c r="R47" s="107"/>
      <c r="S47" s="109">
        <f t="shared" si="0"/>
        <v>13762823</v>
      </c>
      <c r="T47" s="103">
        <f t="shared" si="1"/>
        <v>0</v>
      </c>
      <c r="U47" s="160"/>
      <c r="V47" s="156"/>
      <c r="W47" s="160"/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3"/>
      <c r="AK47" s="159"/>
      <c r="AL47" s="159"/>
      <c r="AM47" s="159"/>
      <c r="AN47" s="159"/>
      <c r="AO47" s="159"/>
      <c r="AP47" s="159"/>
      <c r="AQ47" s="159"/>
      <c r="AR47" s="159"/>
      <c r="AS47" s="159"/>
      <c r="AT47" s="159"/>
      <c r="AU47" s="159"/>
      <c r="AV47" s="159"/>
      <c r="AW47" s="159"/>
      <c r="AX47" s="159"/>
      <c r="AY47" s="159"/>
      <c r="AZ47" s="159"/>
      <c r="BA47" s="159"/>
      <c r="BB47" s="159"/>
      <c r="BC47" s="159"/>
      <c r="BD47" s="159"/>
      <c r="BE47" s="159"/>
      <c r="BF47" s="159"/>
      <c r="BG47" s="159"/>
      <c r="BH47" s="159"/>
      <c r="BI47" s="159"/>
      <c r="BJ47" s="159"/>
      <c r="BK47" s="159"/>
      <c r="BL47" s="159"/>
      <c r="BM47" s="159"/>
      <c r="BN47" s="159"/>
      <c r="BO47" s="159"/>
      <c r="BP47" s="159"/>
      <c r="BQ47" s="159"/>
      <c r="BR47" s="159"/>
      <c r="BS47" s="159"/>
      <c r="BT47" s="159"/>
      <c r="BU47" s="159"/>
      <c r="BV47" s="159"/>
      <c r="BW47" s="159"/>
      <c r="BX47" s="159"/>
      <c r="BY47" s="159"/>
      <c r="BZ47" s="159"/>
      <c r="CA47" s="159"/>
      <c r="CB47" s="159"/>
      <c r="CC47" s="159"/>
      <c r="CD47" s="159"/>
      <c r="CE47" s="159"/>
      <c r="CF47" s="159"/>
      <c r="CG47" s="159"/>
      <c r="CH47" s="159"/>
      <c r="CI47" s="159"/>
      <c r="CJ47" s="159"/>
      <c r="CK47" s="159"/>
      <c r="CL47" s="159"/>
      <c r="CM47" s="159"/>
      <c r="CN47" s="159"/>
      <c r="CO47" s="159"/>
      <c r="CP47" s="159"/>
      <c r="CQ47" s="159"/>
      <c r="CR47" s="159"/>
      <c r="CS47" s="159"/>
      <c r="CT47" s="159"/>
      <c r="CU47" s="159"/>
      <c r="CV47" s="159"/>
      <c r="CW47" s="159"/>
      <c r="CX47" s="159"/>
      <c r="CY47" s="159"/>
      <c r="CZ47" s="159"/>
      <c r="DA47" s="159"/>
      <c r="DB47" s="159"/>
      <c r="DC47" s="159"/>
      <c r="DD47" s="159"/>
      <c r="DE47" s="159"/>
      <c r="DF47" s="159"/>
      <c r="DG47" s="159"/>
      <c r="DH47" s="159"/>
      <c r="DI47" s="159"/>
      <c r="DJ47" s="159"/>
    </row>
    <row r="48" spans="1:114" s="10" customFormat="1" ht="18.75" thickBot="1" x14ac:dyDescent="0.3">
      <c r="A48" s="186"/>
      <c r="B48" s="97">
        <v>34</v>
      </c>
      <c r="C48" s="87" t="s">
        <v>210</v>
      </c>
      <c r="D48" s="98"/>
      <c r="E48" s="112"/>
      <c r="F48" s="106"/>
      <c r="G48" s="107"/>
      <c r="H48" s="107"/>
      <c r="I48" s="107"/>
      <c r="J48" s="108"/>
      <c r="K48" s="107"/>
      <c r="L48" s="107"/>
      <c r="M48" s="107"/>
      <c r="N48" s="107"/>
      <c r="O48" s="107"/>
      <c r="P48" s="107"/>
      <c r="Q48" s="107"/>
      <c r="R48" s="107"/>
      <c r="S48" s="109"/>
      <c r="T48" s="103"/>
      <c r="U48" s="160"/>
      <c r="V48" s="156"/>
      <c r="W48" s="160"/>
      <c r="X48" s="160"/>
      <c r="Y48" s="160"/>
      <c r="Z48" s="160"/>
      <c r="AA48" s="160"/>
      <c r="AB48" s="160"/>
      <c r="AC48" s="160"/>
      <c r="AD48" s="160"/>
      <c r="AE48" s="160"/>
      <c r="AF48" s="160"/>
      <c r="AG48" s="160"/>
      <c r="AH48" s="160"/>
      <c r="AI48" s="160"/>
      <c r="AJ48" s="163"/>
      <c r="AK48" s="159"/>
      <c r="AL48" s="159"/>
      <c r="AM48" s="159"/>
      <c r="AN48" s="159"/>
      <c r="AO48" s="159"/>
      <c r="AP48" s="159"/>
      <c r="AQ48" s="159"/>
      <c r="AR48" s="159"/>
      <c r="AS48" s="159"/>
      <c r="AT48" s="159"/>
      <c r="AU48" s="159"/>
      <c r="AV48" s="159"/>
      <c r="AW48" s="159"/>
      <c r="AX48" s="159"/>
      <c r="AY48" s="159"/>
      <c r="AZ48" s="159"/>
      <c r="BA48" s="159"/>
      <c r="BB48" s="159"/>
      <c r="BC48" s="159"/>
      <c r="BD48" s="159"/>
      <c r="BE48" s="159"/>
      <c r="BF48" s="159"/>
      <c r="BG48" s="159"/>
      <c r="BH48" s="159"/>
      <c r="BI48" s="159"/>
      <c r="BJ48" s="159"/>
      <c r="BK48" s="159"/>
      <c r="BL48" s="159"/>
      <c r="BM48" s="159"/>
      <c r="BN48" s="159"/>
      <c r="BO48" s="159"/>
      <c r="BP48" s="159"/>
      <c r="BQ48" s="159"/>
      <c r="BR48" s="159"/>
      <c r="BS48" s="159"/>
      <c r="BT48" s="159"/>
      <c r="BU48" s="159"/>
      <c r="BV48" s="159"/>
      <c r="BW48" s="159"/>
      <c r="BX48" s="159"/>
      <c r="BY48" s="159"/>
      <c r="BZ48" s="159"/>
      <c r="CA48" s="159"/>
      <c r="CB48" s="159"/>
      <c r="CC48" s="159"/>
      <c r="CD48" s="159"/>
      <c r="CE48" s="159"/>
      <c r="CF48" s="159"/>
      <c r="CG48" s="159"/>
      <c r="CH48" s="159"/>
      <c r="CI48" s="159"/>
      <c r="CJ48" s="159"/>
      <c r="CK48" s="159"/>
      <c r="CL48" s="159"/>
      <c r="CM48" s="159"/>
      <c r="CN48" s="159"/>
      <c r="CO48" s="159"/>
      <c r="CP48" s="159"/>
      <c r="CQ48" s="159"/>
      <c r="CR48" s="159"/>
      <c r="CS48" s="159"/>
      <c r="CT48" s="159"/>
      <c r="CU48" s="159"/>
      <c r="CV48" s="159"/>
      <c r="CW48" s="159"/>
      <c r="CX48" s="159"/>
      <c r="CY48" s="159"/>
      <c r="CZ48" s="159"/>
      <c r="DA48" s="159"/>
      <c r="DB48" s="159"/>
      <c r="DC48" s="159"/>
      <c r="DD48" s="159"/>
      <c r="DE48" s="159"/>
      <c r="DF48" s="159"/>
      <c r="DG48" s="159"/>
      <c r="DH48" s="159"/>
      <c r="DI48" s="159"/>
      <c r="DJ48" s="159"/>
    </row>
    <row r="49" spans="1:114" s="10" customFormat="1" ht="18.75" thickBot="1" x14ac:dyDescent="0.3">
      <c r="A49" s="186"/>
      <c r="B49" s="97">
        <v>35</v>
      </c>
      <c r="C49" s="87" t="s">
        <v>62</v>
      </c>
      <c r="D49" s="98"/>
      <c r="E49" s="112"/>
      <c r="F49" s="106"/>
      <c r="G49" s="107"/>
      <c r="H49" s="107"/>
      <c r="I49" s="107"/>
      <c r="J49" s="108"/>
      <c r="K49" s="107"/>
      <c r="L49" s="107"/>
      <c r="M49" s="107"/>
      <c r="N49" s="107"/>
      <c r="O49" s="107"/>
      <c r="P49" s="107"/>
      <c r="Q49" s="107"/>
      <c r="R49" s="107"/>
      <c r="S49" s="109">
        <f t="shared" si="0"/>
        <v>0</v>
      </c>
      <c r="T49" s="103">
        <f t="shared" si="1"/>
        <v>0</v>
      </c>
      <c r="U49" s="160"/>
      <c r="V49" s="156"/>
      <c r="W49" s="160"/>
      <c r="X49" s="160"/>
      <c r="Y49" s="160"/>
      <c r="Z49" s="160"/>
      <c r="AA49" s="160"/>
      <c r="AB49" s="160"/>
      <c r="AC49" s="160"/>
      <c r="AD49" s="160"/>
      <c r="AE49" s="160"/>
      <c r="AF49" s="160"/>
      <c r="AG49" s="160"/>
      <c r="AH49" s="160"/>
      <c r="AI49" s="160"/>
      <c r="AJ49" s="163"/>
      <c r="AK49" s="159"/>
      <c r="AL49" s="159"/>
      <c r="AM49" s="159"/>
      <c r="AN49" s="159"/>
      <c r="AO49" s="159"/>
      <c r="AP49" s="159"/>
      <c r="AQ49" s="159"/>
      <c r="AR49" s="159"/>
      <c r="AS49" s="159"/>
      <c r="AT49" s="159"/>
      <c r="AU49" s="159"/>
      <c r="AV49" s="159"/>
      <c r="AW49" s="159"/>
      <c r="AX49" s="159"/>
      <c r="AY49" s="159"/>
      <c r="AZ49" s="159"/>
      <c r="BA49" s="159"/>
      <c r="BB49" s="159"/>
      <c r="BC49" s="159"/>
      <c r="BD49" s="159"/>
      <c r="BE49" s="159"/>
      <c r="BF49" s="159"/>
      <c r="BG49" s="159"/>
      <c r="BH49" s="159"/>
      <c r="BI49" s="159"/>
      <c r="BJ49" s="159"/>
      <c r="BK49" s="159"/>
      <c r="BL49" s="159"/>
      <c r="BM49" s="159"/>
      <c r="BN49" s="159"/>
      <c r="BO49" s="159"/>
      <c r="BP49" s="159"/>
      <c r="BQ49" s="159"/>
      <c r="BR49" s="159"/>
      <c r="BS49" s="159"/>
      <c r="BT49" s="159"/>
      <c r="BU49" s="159"/>
      <c r="BV49" s="159"/>
      <c r="BW49" s="159"/>
      <c r="BX49" s="159"/>
      <c r="BY49" s="159"/>
      <c r="BZ49" s="159"/>
      <c r="CA49" s="159"/>
      <c r="CB49" s="159"/>
      <c r="CC49" s="159"/>
      <c r="CD49" s="159"/>
      <c r="CE49" s="159"/>
      <c r="CF49" s="159"/>
      <c r="CG49" s="159"/>
      <c r="CH49" s="159"/>
      <c r="CI49" s="159"/>
      <c r="CJ49" s="159"/>
      <c r="CK49" s="159"/>
      <c r="CL49" s="159"/>
      <c r="CM49" s="159"/>
      <c r="CN49" s="159"/>
      <c r="CO49" s="159"/>
      <c r="CP49" s="159"/>
      <c r="CQ49" s="159"/>
      <c r="CR49" s="159"/>
      <c r="CS49" s="159"/>
      <c r="CT49" s="159"/>
      <c r="CU49" s="159"/>
      <c r="CV49" s="159"/>
      <c r="CW49" s="159"/>
      <c r="CX49" s="159"/>
      <c r="CY49" s="159"/>
      <c r="CZ49" s="159"/>
      <c r="DA49" s="159"/>
      <c r="DB49" s="159"/>
      <c r="DC49" s="159"/>
      <c r="DD49" s="159"/>
      <c r="DE49" s="159"/>
      <c r="DF49" s="159"/>
      <c r="DG49" s="159"/>
      <c r="DH49" s="159"/>
      <c r="DI49" s="159"/>
      <c r="DJ49" s="159"/>
    </row>
    <row r="50" spans="1:114" s="10" customFormat="1" ht="18.75" thickBot="1" x14ac:dyDescent="0.3">
      <c r="A50" s="186"/>
      <c r="B50" s="97">
        <v>36</v>
      </c>
      <c r="C50" s="87" t="s">
        <v>63</v>
      </c>
      <c r="D50" s="98"/>
      <c r="E50" s="105"/>
      <c r="F50" s="106"/>
      <c r="G50" s="107"/>
      <c r="H50" s="107"/>
      <c r="I50" s="107"/>
      <c r="J50" s="108"/>
      <c r="K50" s="107"/>
      <c r="L50" s="107"/>
      <c r="M50" s="107"/>
      <c r="N50" s="107"/>
      <c r="O50" s="107"/>
      <c r="P50" s="107"/>
      <c r="Q50" s="107"/>
      <c r="R50" s="107"/>
      <c r="S50" s="109">
        <f t="shared" si="0"/>
        <v>0</v>
      </c>
      <c r="T50" s="103">
        <f t="shared" si="1"/>
        <v>0</v>
      </c>
      <c r="U50" s="160"/>
      <c r="V50" s="156"/>
      <c r="W50" s="160"/>
      <c r="X50" s="160"/>
      <c r="Y50" s="160"/>
      <c r="Z50" s="160"/>
      <c r="AA50" s="160"/>
      <c r="AB50" s="160"/>
      <c r="AC50" s="160"/>
      <c r="AD50" s="160"/>
      <c r="AE50" s="160"/>
      <c r="AF50" s="160"/>
      <c r="AG50" s="160"/>
      <c r="AH50" s="160"/>
      <c r="AI50" s="160"/>
      <c r="AJ50" s="163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  <c r="BI50" s="159"/>
      <c r="BJ50" s="159"/>
      <c r="BK50" s="159"/>
      <c r="BL50" s="159"/>
      <c r="BM50" s="159"/>
      <c r="BN50" s="159"/>
      <c r="BO50" s="159"/>
      <c r="BP50" s="159"/>
      <c r="BQ50" s="159"/>
      <c r="BR50" s="159"/>
      <c r="BS50" s="159"/>
      <c r="BT50" s="159"/>
      <c r="BU50" s="159"/>
      <c r="BV50" s="159"/>
      <c r="BW50" s="159"/>
      <c r="BX50" s="159"/>
      <c r="BY50" s="159"/>
      <c r="BZ50" s="159"/>
      <c r="CA50" s="159"/>
      <c r="CB50" s="159"/>
      <c r="CC50" s="159"/>
      <c r="CD50" s="159"/>
      <c r="CE50" s="159"/>
      <c r="CF50" s="159"/>
      <c r="CG50" s="159"/>
      <c r="CH50" s="159"/>
      <c r="CI50" s="159"/>
      <c r="CJ50" s="159"/>
      <c r="CK50" s="159"/>
      <c r="CL50" s="159"/>
      <c r="CM50" s="159"/>
      <c r="CN50" s="159"/>
      <c r="CO50" s="159"/>
      <c r="CP50" s="159"/>
      <c r="CQ50" s="159"/>
      <c r="CR50" s="159"/>
      <c r="CS50" s="159"/>
      <c r="CT50" s="159"/>
      <c r="CU50" s="159"/>
      <c r="CV50" s="159"/>
      <c r="CW50" s="159"/>
      <c r="CX50" s="159"/>
      <c r="CY50" s="159"/>
      <c r="CZ50" s="159"/>
      <c r="DA50" s="159"/>
      <c r="DB50" s="159"/>
      <c r="DC50" s="159"/>
      <c r="DD50" s="159"/>
      <c r="DE50" s="159"/>
      <c r="DF50" s="159"/>
      <c r="DG50" s="159"/>
      <c r="DH50" s="159"/>
      <c r="DI50" s="159"/>
      <c r="DJ50" s="159"/>
    </row>
    <row r="51" spans="1:114" s="10" customFormat="1" ht="18.75" thickBot="1" x14ac:dyDescent="0.3">
      <c r="A51" s="186"/>
      <c r="B51" s="97">
        <v>37</v>
      </c>
      <c r="C51" s="87" t="s">
        <v>64</v>
      </c>
      <c r="D51" s="98"/>
      <c r="E51" s="105"/>
      <c r="F51" s="106"/>
      <c r="G51" s="107"/>
      <c r="H51" s="107"/>
      <c r="I51" s="107"/>
      <c r="J51" s="108"/>
      <c r="K51" s="107"/>
      <c r="L51" s="107"/>
      <c r="M51" s="107"/>
      <c r="N51" s="107"/>
      <c r="O51" s="107"/>
      <c r="P51" s="107"/>
      <c r="Q51" s="107"/>
      <c r="R51" s="107"/>
      <c r="S51" s="109">
        <f t="shared" si="0"/>
        <v>0</v>
      </c>
      <c r="T51" s="103">
        <f t="shared" si="1"/>
        <v>0</v>
      </c>
      <c r="U51" s="160"/>
      <c r="V51" s="156"/>
      <c r="W51" s="160"/>
      <c r="X51" s="160"/>
      <c r="Y51" s="160"/>
      <c r="Z51" s="160"/>
      <c r="AA51" s="160"/>
      <c r="AB51" s="160"/>
      <c r="AC51" s="160"/>
      <c r="AD51" s="160"/>
      <c r="AE51" s="160"/>
      <c r="AF51" s="160"/>
      <c r="AG51" s="160"/>
      <c r="AH51" s="160"/>
      <c r="AI51" s="160"/>
      <c r="AJ51" s="163"/>
      <c r="AK51" s="159"/>
      <c r="AL51" s="159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159"/>
      <c r="BF51" s="159"/>
      <c r="BG51" s="159"/>
      <c r="BH51" s="159"/>
      <c r="BI51" s="159"/>
      <c r="BJ51" s="159"/>
      <c r="BK51" s="159"/>
      <c r="BL51" s="159"/>
      <c r="BM51" s="159"/>
      <c r="BN51" s="159"/>
      <c r="BO51" s="159"/>
      <c r="BP51" s="159"/>
      <c r="BQ51" s="159"/>
      <c r="BR51" s="159"/>
      <c r="BS51" s="159"/>
      <c r="BT51" s="159"/>
      <c r="BU51" s="159"/>
      <c r="BV51" s="159"/>
      <c r="BW51" s="159"/>
      <c r="BX51" s="159"/>
      <c r="BY51" s="159"/>
      <c r="BZ51" s="159"/>
      <c r="CA51" s="159"/>
      <c r="CB51" s="159"/>
      <c r="CC51" s="159"/>
      <c r="CD51" s="159"/>
      <c r="CE51" s="159"/>
      <c r="CF51" s="159"/>
      <c r="CG51" s="159"/>
      <c r="CH51" s="159"/>
      <c r="CI51" s="159"/>
      <c r="CJ51" s="159"/>
      <c r="CK51" s="159"/>
      <c r="CL51" s="159"/>
      <c r="CM51" s="159"/>
      <c r="CN51" s="159"/>
      <c r="CO51" s="159"/>
      <c r="CP51" s="159"/>
      <c r="CQ51" s="159"/>
      <c r="CR51" s="159"/>
      <c r="CS51" s="159"/>
      <c r="CT51" s="159"/>
      <c r="CU51" s="159"/>
      <c r="CV51" s="159"/>
      <c r="CW51" s="159"/>
      <c r="CX51" s="159"/>
      <c r="CY51" s="159"/>
      <c r="CZ51" s="159"/>
      <c r="DA51" s="159"/>
      <c r="DB51" s="159"/>
      <c r="DC51" s="159"/>
      <c r="DD51" s="159"/>
      <c r="DE51" s="159"/>
      <c r="DF51" s="159"/>
      <c r="DG51" s="159"/>
      <c r="DH51" s="159"/>
      <c r="DI51" s="159"/>
      <c r="DJ51" s="159"/>
    </row>
    <row r="52" spans="1:114" s="10" customFormat="1" ht="36.75" thickBot="1" x14ac:dyDescent="0.3">
      <c r="A52" s="186"/>
      <c r="B52" s="97">
        <v>38</v>
      </c>
      <c r="C52" s="87" t="s">
        <v>65</v>
      </c>
      <c r="D52" s="98"/>
      <c r="E52" s="105"/>
      <c r="F52" s="106"/>
      <c r="G52" s="107"/>
      <c r="H52" s="107"/>
      <c r="I52" s="107"/>
      <c r="J52" s="108"/>
      <c r="K52" s="107"/>
      <c r="L52" s="107"/>
      <c r="M52" s="107"/>
      <c r="N52" s="107"/>
      <c r="O52" s="107"/>
      <c r="P52" s="107"/>
      <c r="Q52" s="107"/>
      <c r="R52" s="107"/>
      <c r="S52" s="109">
        <f t="shared" si="0"/>
        <v>0</v>
      </c>
      <c r="T52" s="103">
        <f t="shared" si="1"/>
        <v>0</v>
      </c>
      <c r="U52" s="160"/>
      <c r="V52" s="156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3"/>
      <c r="AK52" s="159"/>
      <c r="AL52" s="159"/>
      <c r="AM52" s="159"/>
      <c r="AN52" s="159"/>
      <c r="AO52" s="159"/>
      <c r="AP52" s="159"/>
      <c r="AQ52" s="159"/>
      <c r="AR52" s="159"/>
      <c r="AS52" s="159"/>
      <c r="AT52" s="159"/>
      <c r="AU52" s="159"/>
      <c r="AV52" s="159"/>
      <c r="AW52" s="159"/>
      <c r="AX52" s="159"/>
      <c r="AY52" s="159"/>
      <c r="AZ52" s="159"/>
      <c r="BA52" s="159"/>
      <c r="BB52" s="159"/>
      <c r="BC52" s="159"/>
      <c r="BD52" s="159"/>
      <c r="BE52" s="159"/>
      <c r="BF52" s="159"/>
      <c r="BG52" s="159"/>
      <c r="BH52" s="159"/>
      <c r="BI52" s="159"/>
      <c r="BJ52" s="159"/>
      <c r="BK52" s="159"/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59"/>
      <c r="CY52" s="159"/>
      <c r="CZ52" s="159"/>
      <c r="DA52" s="159"/>
      <c r="DB52" s="159"/>
      <c r="DC52" s="159"/>
      <c r="DD52" s="159"/>
      <c r="DE52" s="159"/>
      <c r="DF52" s="159"/>
      <c r="DG52" s="159"/>
      <c r="DH52" s="159"/>
      <c r="DI52" s="159"/>
      <c r="DJ52" s="159"/>
    </row>
    <row r="53" spans="1:114" s="10" customFormat="1" ht="18.75" thickBot="1" x14ac:dyDescent="0.3">
      <c r="A53" s="186"/>
      <c r="B53" s="97">
        <v>39</v>
      </c>
      <c r="C53" s="87" t="s">
        <v>66</v>
      </c>
      <c r="D53" s="98"/>
      <c r="E53" s="105"/>
      <c r="F53" s="106"/>
      <c r="G53" s="107"/>
      <c r="H53" s="107"/>
      <c r="I53" s="107"/>
      <c r="J53" s="108"/>
      <c r="K53" s="107"/>
      <c r="L53" s="107"/>
      <c r="M53" s="107"/>
      <c r="N53" s="107"/>
      <c r="O53" s="107"/>
      <c r="P53" s="107"/>
      <c r="Q53" s="107"/>
      <c r="R53" s="107"/>
      <c r="S53" s="109">
        <f t="shared" si="0"/>
        <v>0</v>
      </c>
      <c r="T53" s="103">
        <f t="shared" si="1"/>
        <v>0</v>
      </c>
      <c r="U53" s="160"/>
      <c r="V53" s="156"/>
      <c r="W53" s="160"/>
      <c r="X53" s="160"/>
      <c r="Y53" s="160"/>
      <c r="Z53" s="160"/>
      <c r="AA53" s="160"/>
      <c r="AB53" s="160"/>
      <c r="AC53" s="160"/>
      <c r="AD53" s="160"/>
      <c r="AE53" s="160"/>
      <c r="AF53" s="160"/>
      <c r="AG53" s="160"/>
      <c r="AH53" s="160"/>
      <c r="AI53" s="160"/>
      <c r="AJ53" s="163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59"/>
      <c r="BH53" s="159"/>
      <c r="BI53" s="159"/>
      <c r="BJ53" s="159"/>
      <c r="BK53" s="159"/>
      <c r="BL53" s="159"/>
      <c r="BM53" s="159"/>
      <c r="BN53" s="159"/>
      <c r="BO53" s="159"/>
      <c r="BP53" s="159"/>
      <c r="BQ53" s="159"/>
      <c r="BR53" s="159"/>
      <c r="BS53" s="159"/>
      <c r="BT53" s="159"/>
      <c r="BU53" s="159"/>
      <c r="BV53" s="159"/>
      <c r="BW53" s="159"/>
      <c r="BX53" s="159"/>
      <c r="BY53" s="159"/>
      <c r="BZ53" s="159"/>
      <c r="CA53" s="159"/>
      <c r="CB53" s="159"/>
      <c r="CC53" s="159"/>
      <c r="CD53" s="159"/>
      <c r="CE53" s="159"/>
      <c r="CF53" s="159"/>
      <c r="CG53" s="159"/>
      <c r="CH53" s="159"/>
      <c r="CI53" s="159"/>
      <c r="CJ53" s="159"/>
      <c r="CK53" s="159"/>
      <c r="CL53" s="159"/>
      <c r="CM53" s="159"/>
      <c r="CN53" s="159"/>
      <c r="CO53" s="159"/>
      <c r="CP53" s="159"/>
      <c r="CQ53" s="159"/>
      <c r="CR53" s="159"/>
      <c r="CS53" s="159"/>
      <c r="CT53" s="159"/>
      <c r="CU53" s="159"/>
      <c r="CV53" s="159"/>
      <c r="CW53" s="159"/>
      <c r="CX53" s="159"/>
      <c r="CY53" s="159"/>
      <c r="CZ53" s="159"/>
      <c r="DA53" s="159"/>
      <c r="DB53" s="159"/>
      <c r="DC53" s="159"/>
      <c r="DD53" s="159"/>
      <c r="DE53" s="159"/>
      <c r="DF53" s="159"/>
      <c r="DG53" s="159"/>
      <c r="DH53" s="159"/>
      <c r="DI53" s="159"/>
      <c r="DJ53" s="159"/>
    </row>
    <row r="54" spans="1:114" s="10" customFormat="1" ht="18.75" thickBot="1" x14ac:dyDescent="0.3">
      <c r="A54" s="186"/>
      <c r="B54" s="97">
        <v>40</v>
      </c>
      <c r="C54" s="87" t="s">
        <v>67</v>
      </c>
      <c r="D54" s="98"/>
      <c r="E54" s="105"/>
      <c r="F54" s="106"/>
      <c r="G54" s="107"/>
      <c r="H54" s="107"/>
      <c r="I54" s="107"/>
      <c r="J54" s="108"/>
      <c r="K54" s="107"/>
      <c r="L54" s="107"/>
      <c r="M54" s="107"/>
      <c r="N54" s="107"/>
      <c r="O54" s="107"/>
      <c r="P54" s="107"/>
      <c r="Q54" s="107"/>
      <c r="R54" s="107"/>
      <c r="S54" s="109">
        <f t="shared" si="0"/>
        <v>0</v>
      </c>
      <c r="T54" s="103">
        <f t="shared" si="1"/>
        <v>0</v>
      </c>
      <c r="U54" s="160"/>
      <c r="V54" s="156"/>
      <c r="W54" s="160"/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3"/>
      <c r="AK54" s="159"/>
      <c r="AL54" s="159"/>
      <c r="AM54" s="159"/>
      <c r="AN54" s="159"/>
      <c r="AO54" s="159"/>
      <c r="AP54" s="159"/>
      <c r="AQ54" s="159"/>
      <c r="AR54" s="159"/>
      <c r="AS54" s="159"/>
      <c r="AT54" s="159"/>
      <c r="AU54" s="159"/>
      <c r="AV54" s="159"/>
      <c r="AW54" s="159"/>
      <c r="AX54" s="159"/>
      <c r="AY54" s="159"/>
      <c r="AZ54" s="159"/>
      <c r="BA54" s="159"/>
      <c r="BB54" s="159"/>
      <c r="BC54" s="159"/>
      <c r="BD54" s="159"/>
      <c r="BE54" s="159"/>
      <c r="BF54" s="159"/>
      <c r="BG54" s="159"/>
      <c r="BH54" s="159"/>
      <c r="BI54" s="159"/>
      <c r="BJ54" s="159"/>
      <c r="BK54" s="159"/>
      <c r="BL54" s="159"/>
      <c r="BM54" s="159"/>
      <c r="BN54" s="159"/>
      <c r="BO54" s="159"/>
      <c r="BP54" s="159"/>
      <c r="BQ54" s="159"/>
      <c r="BR54" s="159"/>
      <c r="BS54" s="159"/>
      <c r="BT54" s="159"/>
      <c r="BU54" s="159"/>
      <c r="BV54" s="159"/>
      <c r="BW54" s="159"/>
      <c r="BX54" s="159"/>
      <c r="BY54" s="159"/>
      <c r="BZ54" s="159"/>
      <c r="CA54" s="159"/>
      <c r="CB54" s="159"/>
      <c r="CC54" s="159"/>
      <c r="CD54" s="159"/>
      <c r="CE54" s="159"/>
      <c r="CF54" s="159"/>
      <c r="CG54" s="159"/>
      <c r="CH54" s="159"/>
      <c r="CI54" s="159"/>
      <c r="CJ54" s="159"/>
      <c r="CK54" s="159"/>
      <c r="CL54" s="159"/>
      <c r="CM54" s="159"/>
      <c r="CN54" s="159"/>
      <c r="CO54" s="159"/>
      <c r="CP54" s="159"/>
      <c r="CQ54" s="159"/>
      <c r="CR54" s="159"/>
      <c r="CS54" s="159"/>
      <c r="CT54" s="159"/>
      <c r="CU54" s="159"/>
      <c r="CV54" s="159"/>
      <c r="CW54" s="159"/>
      <c r="CX54" s="159"/>
      <c r="CY54" s="159"/>
      <c r="CZ54" s="159"/>
      <c r="DA54" s="159"/>
      <c r="DB54" s="159"/>
      <c r="DC54" s="159"/>
      <c r="DD54" s="159"/>
      <c r="DE54" s="159"/>
      <c r="DF54" s="159"/>
      <c r="DG54" s="159"/>
      <c r="DH54" s="159"/>
      <c r="DI54" s="159"/>
      <c r="DJ54" s="159"/>
    </row>
    <row r="55" spans="1:114" s="10" customFormat="1" ht="18.75" thickBot="1" x14ac:dyDescent="0.3">
      <c r="A55" s="186"/>
      <c r="B55" s="97">
        <v>41</v>
      </c>
      <c r="C55" s="87" t="s">
        <v>68</v>
      </c>
      <c r="D55" s="98"/>
      <c r="E55" s="113"/>
      <c r="F55" s="106"/>
      <c r="G55" s="107"/>
      <c r="H55" s="107"/>
      <c r="I55" s="107"/>
      <c r="J55" s="108"/>
      <c r="K55" s="107"/>
      <c r="L55" s="107"/>
      <c r="M55" s="107"/>
      <c r="N55" s="107"/>
      <c r="O55" s="107"/>
      <c r="P55" s="107"/>
      <c r="Q55" s="107"/>
      <c r="R55" s="107"/>
      <c r="S55" s="109">
        <f t="shared" si="0"/>
        <v>0</v>
      </c>
      <c r="T55" s="103">
        <f t="shared" si="1"/>
        <v>0</v>
      </c>
      <c r="U55" s="160"/>
      <c r="V55" s="156"/>
      <c r="W55" s="160"/>
      <c r="X55" s="160"/>
      <c r="Y55" s="160"/>
      <c r="Z55" s="160"/>
      <c r="AA55" s="160"/>
      <c r="AB55" s="160"/>
      <c r="AC55" s="160"/>
      <c r="AD55" s="160"/>
      <c r="AE55" s="160"/>
      <c r="AF55" s="160"/>
      <c r="AG55" s="160"/>
      <c r="AH55" s="160"/>
      <c r="AI55" s="160"/>
      <c r="AJ55" s="163"/>
      <c r="AK55" s="159"/>
      <c r="AL55" s="159"/>
      <c r="AM55" s="159"/>
      <c r="AN55" s="159"/>
      <c r="AO55" s="159"/>
      <c r="AP55" s="159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  <c r="BA55" s="159"/>
      <c r="BB55" s="159"/>
      <c r="BC55" s="159"/>
      <c r="BD55" s="159"/>
      <c r="BE55" s="159"/>
      <c r="BF55" s="159"/>
      <c r="BG55" s="159"/>
      <c r="BH55" s="159"/>
      <c r="BI55" s="159"/>
      <c r="BJ55" s="159"/>
      <c r="BK55" s="159"/>
      <c r="BL55" s="159"/>
      <c r="BM55" s="159"/>
      <c r="BN55" s="159"/>
      <c r="BO55" s="159"/>
      <c r="BP55" s="159"/>
      <c r="BQ55" s="159"/>
      <c r="BR55" s="159"/>
      <c r="BS55" s="159"/>
      <c r="BT55" s="159"/>
      <c r="BU55" s="159"/>
      <c r="BV55" s="159"/>
      <c r="BW55" s="159"/>
      <c r="BX55" s="159"/>
      <c r="BY55" s="159"/>
      <c r="BZ55" s="159"/>
      <c r="CA55" s="159"/>
      <c r="CB55" s="159"/>
      <c r="CC55" s="159"/>
      <c r="CD55" s="159"/>
      <c r="CE55" s="159"/>
      <c r="CF55" s="159"/>
      <c r="CG55" s="159"/>
      <c r="CH55" s="159"/>
      <c r="CI55" s="159"/>
      <c r="CJ55" s="159"/>
      <c r="CK55" s="159"/>
      <c r="CL55" s="159"/>
      <c r="CM55" s="159"/>
      <c r="CN55" s="159"/>
      <c r="CO55" s="159"/>
      <c r="CP55" s="159"/>
      <c r="CQ55" s="159"/>
      <c r="CR55" s="159"/>
      <c r="CS55" s="159"/>
      <c r="CT55" s="159"/>
      <c r="CU55" s="159"/>
      <c r="CV55" s="159"/>
      <c r="CW55" s="159"/>
      <c r="CX55" s="159"/>
      <c r="CY55" s="159"/>
      <c r="CZ55" s="159"/>
      <c r="DA55" s="159"/>
      <c r="DB55" s="159"/>
      <c r="DC55" s="159"/>
      <c r="DD55" s="159"/>
      <c r="DE55" s="159"/>
      <c r="DF55" s="159"/>
      <c r="DG55" s="159"/>
      <c r="DH55" s="159"/>
      <c r="DI55" s="159"/>
      <c r="DJ55" s="159"/>
    </row>
    <row r="56" spans="1:114" s="10" customFormat="1" ht="18.75" thickBot="1" x14ac:dyDescent="0.3">
      <c r="A56" s="186"/>
      <c r="B56" s="97">
        <v>42</v>
      </c>
      <c r="C56" s="87" t="s">
        <v>69</v>
      </c>
      <c r="D56" s="98">
        <v>2483</v>
      </c>
      <c r="E56" s="114">
        <v>324988</v>
      </c>
      <c r="F56" s="106">
        <f>+J56</f>
        <v>227492</v>
      </c>
      <c r="G56" s="107"/>
      <c r="H56" s="107"/>
      <c r="I56" s="107"/>
      <c r="J56" s="108">
        <v>227492</v>
      </c>
      <c r="K56" s="107"/>
      <c r="L56" s="107"/>
      <c r="M56" s="107"/>
      <c r="N56" s="107"/>
      <c r="O56" s="107"/>
      <c r="P56" s="107"/>
      <c r="Q56" s="107"/>
      <c r="R56" s="107"/>
      <c r="S56" s="109">
        <f t="shared" si="0"/>
        <v>227492</v>
      </c>
      <c r="T56" s="103">
        <f t="shared" si="1"/>
        <v>0</v>
      </c>
      <c r="U56" s="160"/>
      <c r="V56" s="156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  <c r="AG56" s="160"/>
      <c r="AH56" s="160"/>
      <c r="AI56" s="160"/>
      <c r="AJ56" s="163"/>
      <c r="AK56" s="159"/>
      <c r="AL56" s="159"/>
      <c r="AM56" s="159"/>
      <c r="AN56" s="159"/>
      <c r="AO56" s="159"/>
      <c r="AP56" s="159"/>
      <c r="AQ56" s="159"/>
      <c r="AR56" s="159"/>
      <c r="AS56" s="159"/>
      <c r="AT56" s="159"/>
      <c r="AU56" s="159"/>
      <c r="AV56" s="159"/>
      <c r="AW56" s="159"/>
      <c r="AX56" s="159"/>
      <c r="AY56" s="159"/>
      <c r="AZ56" s="159"/>
      <c r="BA56" s="159"/>
      <c r="BB56" s="159"/>
      <c r="BC56" s="159"/>
      <c r="BD56" s="159"/>
      <c r="BE56" s="159"/>
      <c r="BF56" s="159"/>
      <c r="BG56" s="159"/>
      <c r="BH56" s="159"/>
      <c r="BI56" s="159"/>
      <c r="BJ56" s="159"/>
      <c r="BK56" s="159"/>
      <c r="BL56" s="159"/>
      <c r="BM56" s="159"/>
      <c r="BN56" s="159"/>
      <c r="BO56" s="159"/>
      <c r="BP56" s="159"/>
      <c r="BQ56" s="159"/>
      <c r="BR56" s="159"/>
      <c r="BS56" s="159"/>
      <c r="BT56" s="159"/>
      <c r="BU56" s="159"/>
      <c r="BV56" s="159"/>
      <c r="BW56" s="159"/>
      <c r="BX56" s="159"/>
      <c r="BY56" s="159"/>
      <c r="BZ56" s="159"/>
      <c r="CA56" s="159"/>
      <c r="CB56" s="159"/>
      <c r="CC56" s="159"/>
      <c r="CD56" s="159"/>
      <c r="CE56" s="159"/>
      <c r="CF56" s="159"/>
      <c r="CG56" s="159"/>
      <c r="CH56" s="159"/>
      <c r="CI56" s="159"/>
      <c r="CJ56" s="159"/>
      <c r="CK56" s="159"/>
      <c r="CL56" s="159"/>
      <c r="CM56" s="159"/>
      <c r="CN56" s="159"/>
      <c r="CO56" s="159"/>
      <c r="CP56" s="159"/>
      <c r="CQ56" s="159"/>
      <c r="CR56" s="159"/>
      <c r="CS56" s="159"/>
      <c r="CT56" s="159"/>
      <c r="CU56" s="159"/>
      <c r="CV56" s="159"/>
      <c r="CW56" s="159"/>
      <c r="CX56" s="159"/>
      <c r="CY56" s="159"/>
      <c r="CZ56" s="159"/>
      <c r="DA56" s="159"/>
      <c r="DB56" s="159"/>
      <c r="DC56" s="159"/>
      <c r="DD56" s="159"/>
      <c r="DE56" s="159"/>
      <c r="DF56" s="159"/>
      <c r="DG56" s="159"/>
      <c r="DH56" s="159"/>
      <c r="DI56" s="159"/>
      <c r="DJ56" s="159"/>
    </row>
    <row r="57" spans="1:114" s="10" customFormat="1" ht="18.75" thickBot="1" x14ac:dyDescent="0.3">
      <c r="A57" s="186"/>
      <c r="B57" s="97">
        <v>43</v>
      </c>
      <c r="C57" s="87" t="s">
        <v>70</v>
      </c>
      <c r="D57" s="98">
        <v>2483</v>
      </c>
      <c r="E57" s="105">
        <v>10001880</v>
      </c>
      <c r="F57" s="106">
        <f>+J57</f>
        <v>7001316</v>
      </c>
      <c r="G57" s="107"/>
      <c r="H57" s="107"/>
      <c r="I57" s="107"/>
      <c r="J57" s="108">
        <v>7001316</v>
      </c>
      <c r="K57" s="107"/>
      <c r="L57" s="107"/>
      <c r="M57" s="107"/>
      <c r="N57" s="107"/>
      <c r="O57" s="107"/>
      <c r="P57" s="107"/>
      <c r="Q57" s="107"/>
      <c r="R57" s="107"/>
      <c r="S57" s="109">
        <f t="shared" si="0"/>
        <v>7001316</v>
      </c>
      <c r="T57" s="103">
        <f t="shared" si="1"/>
        <v>0</v>
      </c>
      <c r="U57" s="160"/>
      <c r="V57" s="156"/>
      <c r="W57" s="160"/>
      <c r="X57" s="160"/>
      <c r="Y57" s="160"/>
      <c r="Z57" s="160"/>
      <c r="AA57" s="160"/>
      <c r="AB57" s="160"/>
      <c r="AC57" s="160"/>
      <c r="AD57" s="160"/>
      <c r="AE57" s="160"/>
      <c r="AF57" s="160"/>
      <c r="AG57" s="160"/>
      <c r="AH57" s="160"/>
      <c r="AI57" s="160"/>
      <c r="AJ57" s="163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  <c r="CA57" s="159"/>
      <c r="CB57" s="159"/>
      <c r="CC57" s="159"/>
      <c r="CD57" s="159"/>
      <c r="CE57" s="159"/>
      <c r="CF57" s="159"/>
      <c r="CG57" s="159"/>
      <c r="CH57" s="159"/>
      <c r="CI57" s="159"/>
      <c r="CJ57" s="159"/>
      <c r="CK57" s="159"/>
      <c r="CL57" s="159"/>
      <c r="CM57" s="159"/>
      <c r="CN57" s="159"/>
      <c r="CO57" s="159"/>
      <c r="CP57" s="159"/>
      <c r="CQ57" s="159"/>
      <c r="CR57" s="159"/>
      <c r="CS57" s="159"/>
      <c r="CT57" s="159"/>
      <c r="CU57" s="159"/>
      <c r="CV57" s="159"/>
      <c r="CW57" s="159"/>
      <c r="CX57" s="159"/>
      <c r="CY57" s="159"/>
      <c r="CZ57" s="159"/>
      <c r="DA57" s="159"/>
      <c r="DB57" s="159"/>
      <c r="DC57" s="159"/>
      <c r="DD57" s="159"/>
      <c r="DE57" s="159"/>
      <c r="DF57" s="159"/>
      <c r="DG57" s="159"/>
      <c r="DH57" s="159"/>
      <c r="DI57" s="159"/>
      <c r="DJ57" s="159"/>
    </row>
    <row r="58" spans="1:114" s="10" customFormat="1" ht="18.75" thickBot="1" x14ac:dyDescent="0.3">
      <c r="A58" s="186"/>
      <c r="B58" s="97">
        <v>44</v>
      </c>
      <c r="C58" s="87" t="s">
        <v>71</v>
      </c>
      <c r="D58" s="98"/>
      <c r="E58" s="112"/>
      <c r="F58" s="106"/>
      <c r="G58" s="107"/>
      <c r="H58" s="107"/>
      <c r="I58" s="107"/>
      <c r="J58" s="108"/>
      <c r="K58" s="107"/>
      <c r="L58" s="107"/>
      <c r="M58" s="107"/>
      <c r="N58" s="107"/>
      <c r="O58" s="107"/>
      <c r="P58" s="107"/>
      <c r="Q58" s="107"/>
      <c r="R58" s="107"/>
      <c r="S58" s="109">
        <f t="shared" si="0"/>
        <v>0</v>
      </c>
      <c r="T58" s="103">
        <f t="shared" si="1"/>
        <v>0</v>
      </c>
      <c r="U58" s="160"/>
      <c r="V58" s="156"/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  <c r="AG58" s="160"/>
      <c r="AH58" s="160"/>
      <c r="AI58" s="160"/>
      <c r="AJ58" s="163"/>
      <c r="AK58" s="159"/>
      <c r="AL58" s="159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  <c r="BA58" s="159"/>
      <c r="BB58" s="159"/>
      <c r="BC58" s="159"/>
      <c r="BD58" s="159"/>
      <c r="BE58" s="159"/>
      <c r="BF58" s="159"/>
      <c r="BG58" s="159"/>
      <c r="BH58" s="159"/>
      <c r="BI58" s="159"/>
      <c r="BJ58" s="159"/>
      <c r="BK58" s="159"/>
      <c r="BL58" s="159"/>
      <c r="BM58" s="159"/>
      <c r="BN58" s="159"/>
      <c r="BO58" s="159"/>
      <c r="BP58" s="159"/>
      <c r="BQ58" s="159"/>
      <c r="BR58" s="159"/>
      <c r="BS58" s="159"/>
      <c r="BT58" s="159"/>
      <c r="BU58" s="159"/>
      <c r="BV58" s="159"/>
      <c r="BW58" s="159"/>
      <c r="BX58" s="159"/>
      <c r="BY58" s="159"/>
      <c r="BZ58" s="159"/>
      <c r="CA58" s="159"/>
      <c r="CB58" s="159"/>
      <c r="CC58" s="159"/>
      <c r="CD58" s="159"/>
      <c r="CE58" s="159"/>
      <c r="CF58" s="159"/>
      <c r="CG58" s="159"/>
      <c r="CH58" s="159"/>
      <c r="CI58" s="159"/>
      <c r="CJ58" s="159"/>
      <c r="CK58" s="159"/>
      <c r="CL58" s="159"/>
      <c r="CM58" s="159"/>
      <c r="CN58" s="159"/>
      <c r="CO58" s="159"/>
      <c r="CP58" s="159"/>
      <c r="CQ58" s="159"/>
      <c r="CR58" s="159"/>
      <c r="CS58" s="159"/>
      <c r="CT58" s="159"/>
      <c r="CU58" s="159"/>
      <c r="CV58" s="159"/>
      <c r="CW58" s="159"/>
      <c r="CX58" s="159"/>
      <c r="CY58" s="159"/>
      <c r="CZ58" s="159"/>
      <c r="DA58" s="159"/>
      <c r="DB58" s="159"/>
      <c r="DC58" s="159"/>
      <c r="DD58" s="159"/>
      <c r="DE58" s="159"/>
      <c r="DF58" s="159"/>
      <c r="DG58" s="159"/>
      <c r="DH58" s="159"/>
      <c r="DI58" s="159"/>
      <c r="DJ58" s="159"/>
    </row>
    <row r="59" spans="1:114" s="10" customFormat="1" ht="18.75" thickBot="1" x14ac:dyDescent="0.3">
      <c r="A59" s="186"/>
      <c r="B59" s="97">
        <v>45</v>
      </c>
      <c r="C59" s="87" t="s">
        <v>72</v>
      </c>
      <c r="D59" s="98"/>
      <c r="E59" s="113"/>
      <c r="F59" s="106"/>
      <c r="G59" s="107"/>
      <c r="H59" s="107"/>
      <c r="I59" s="107"/>
      <c r="J59" s="108"/>
      <c r="K59" s="107"/>
      <c r="L59" s="107"/>
      <c r="M59" s="107"/>
      <c r="N59" s="107"/>
      <c r="O59" s="107"/>
      <c r="P59" s="107"/>
      <c r="Q59" s="107"/>
      <c r="R59" s="107"/>
      <c r="S59" s="109">
        <f t="shared" si="0"/>
        <v>0</v>
      </c>
      <c r="T59" s="103">
        <f t="shared" si="1"/>
        <v>0</v>
      </c>
      <c r="U59" s="160"/>
      <c r="V59" s="156"/>
      <c r="W59" s="160"/>
      <c r="X59" s="160"/>
      <c r="Y59" s="160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163"/>
      <c r="AK59" s="159"/>
      <c r="AL59" s="159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AX59" s="159"/>
      <c r="AY59" s="159"/>
      <c r="AZ59" s="159"/>
      <c r="BA59" s="159"/>
      <c r="BB59" s="159"/>
      <c r="BC59" s="159"/>
      <c r="BD59" s="159"/>
      <c r="BE59" s="159"/>
      <c r="BF59" s="159"/>
      <c r="BG59" s="159"/>
      <c r="BH59" s="159"/>
      <c r="BI59" s="159"/>
      <c r="BJ59" s="159"/>
      <c r="BK59" s="159"/>
      <c r="BL59" s="159"/>
      <c r="BM59" s="159"/>
      <c r="BN59" s="159"/>
      <c r="BO59" s="159"/>
      <c r="BP59" s="159"/>
      <c r="BQ59" s="159"/>
      <c r="BR59" s="159"/>
      <c r="BS59" s="159"/>
      <c r="BT59" s="159"/>
      <c r="BU59" s="159"/>
      <c r="BV59" s="159"/>
      <c r="BW59" s="159"/>
      <c r="BX59" s="159"/>
      <c r="BY59" s="159"/>
      <c r="BZ59" s="159"/>
      <c r="CA59" s="159"/>
      <c r="CB59" s="159"/>
      <c r="CC59" s="159"/>
      <c r="CD59" s="159"/>
      <c r="CE59" s="159"/>
      <c r="CF59" s="159"/>
      <c r="CG59" s="159"/>
      <c r="CH59" s="159"/>
      <c r="CI59" s="159"/>
      <c r="CJ59" s="159"/>
      <c r="CK59" s="159"/>
      <c r="CL59" s="159"/>
      <c r="CM59" s="159"/>
      <c r="CN59" s="159"/>
      <c r="CO59" s="159"/>
      <c r="CP59" s="159"/>
      <c r="CQ59" s="159"/>
      <c r="CR59" s="159"/>
      <c r="CS59" s="159"/>
      <c r="CT59" s="159"/>
      <c r="CU59" s="159"/>
      <c r="CV59" s="159"/>
      <c r="CW59" s="159"/>
      <c r="CX59" s="159"/>
      <c r="CY59" s="159"/>
      <c r="CZ59" s="159"/>
      <c r="DA59" s="159"/>
      <c r="DB59" s="159"/>
      <c r="DC59" s="159"/>
      <c r="DD59" s="159"/>
      <c r="DE59" s="159"/>
      <c r="DF59" s="159"/>
      <c r="DG59" s="159"/>
      <c r="DH59" s="159"/>
      <c r="DI59" s="159"/>
      <c r="DJ59" s="159"/>
    </row>
    <row r="60" spans="1:114" s="10" customFormat="1" ht="18.75" thickBot="1" x14ac:dyDescent="0.3">
      <c r="A60" s="186"/>
      <c r="B60" s="97">
        <v>46</v>
      </c>
      <c r="C60" s="87" t="s">
        <v>73</v>
      </c>
      <c r="D60" s="98"/>
      <c r="E60" s="113"/>
      <c r="F60" s="106"/>
      <c r="G60" s="107"/>
      <c r="H60" s="107"/>
      <c r="I60" s="107"/>
      <c r="J60" s="108"/>
      <c r="K60" s="107"/>
      <c r="L60" s="107"/>
      <c r="M60" s="107"/>
      <c r="N60" s="107"/>
      <c r="O60" s="107"/>
      <c r="P60" s="107"/>
      <c r="Q60" s="107"/>
      <c r="R60" s="107"/>
      <c r="S60" s="109">
        <f t="shared" si="0"/>
        <v>0</v>
      </c>
      <c r="T60" s="103">
        <f t="shared" si="1"/>
        <v>0</v>
      </c>
      <c r="U60" s="160"/>
      <c r="V60" s="156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3"/>
      <c r="AK60" s="159"/>
      <c r="AL60" s="159"/>
      <c r="AM60" s="159"/>
      <c r="AN60" s="159"/>
      <c r="AO60" s="159"/>
      <c r="AP60" s="159"/>
      <c r="AQ60" s="159"/>
      <c r="AR60" s="159"/>
      <c r="AS60" s="159"/>
      <c r="AT60" s="159"/>
      <c r="AU60" s="159"/>
      <c r="AV60" s="159"/>
      <c r="AW60" s="159"/>
      <c r="AX60" s="159"/>
      <c r="AY60" s="159"/>
      <c r="AZ60" s="159"/>
      <c r="BA60" s="159"/>
      <c r="BB60" s="159"/>
      <c r="BC60" s="159"/>
      <c r="BD60" s="159"/>
      <c r="BE60" s="159"/>
      <c r="BF60" s="159"/>
      <c r="BG60" s="159"/>
      <c r="BH60" s="159"/>
      <c r="BI60" s="159"/>
      <c r="BJ60" s="159"/>
      <c r="BK60" s="159"/>
      <c r="BL60" s="159"/>
      <c r="BM60" s="159"/>
      <c r="BN60" s="159"/>
      <c r="BO60" s="159"/>
      <c r="BP60" s="159"/>
      <c r="BQ60" s="159"/>
      <c r="BR60" s="159"/>
      <c r="BS60" s="159"/>
      <c r="BT60" s="159"/>
      <c r="BU60" s="159"/>
      <c r="BV60" s="159"/>
      <c r="BW60" s="159"/>
      <c r="BX60" s="159"/>
      <c r="BY60" s="159"/>
      <c r="BZ60" s="159"/>
      <c r="CA60" s="159"/>
      <c r="CB60" s="159"/>
      <c r="CC60" s="159"/>
      <c r="CD60" s="159"/>
      <c r="CE60" s="159"/>
      <c r="CF60" s="159"/>
      <c r="CG60" s="159"/>
      <c r="CH60" s="159"/>
      <c r="CI60" s="159"/>
      <c r="CJ60" s="159"/>
      <c r="CK60" s="159"/>
      <c r="CL60" s="159"/>
      <c r="CM60" s="159"/>
      <c r="CN60" s="159"/>
      <c r="CO60" s="159"/>
      <c r="CP60" s="159"/>
      <c r="CQ60" s="159"/>
      <c r="CR60" s="159"/>
      <c r="CS60" s="159"/>
      <c r="CT60" s="159"/>
      <c r="CU60" s="159"/>
      <c r="CV60" s="159"/>
      <c r="CW60" s="159"/>
      <c r="CX60" s="159"/>
      <c r="CY60" s="159"/>
      <c r="CZ60" s="159"/>
      <c r="DA60" s="159"/>
      <c r="DB60" s="159"/>
      <c r="DC60" s="159"/>
      <c r="DD60" s="159"/>
      <c r="DE60" s="159"/>
      <c r="DF60" s="159"/>
      <c r="DG60" s="159"/>
      <c r="DH60" s="159"/>
      <c r="DI60" s="159"/>
      <c r="DJ60" s="159"/>
    </row>
    <row r="61" spans="1:114" s="10" customFormat="1" ht="18.75" thickBot="1" x14ac:dyDescent="0.3">
      <c r="A61" s="186"/>
      <c r="B61" s="97">
        <v>47</v>
      </c>
      <c r="C61" s="87" t="s">
        <v>74</v>
      </c>
      <c r="D61" s="98"/>
      <c r="E61" s="115"/>
      <c r="F61" s="106"/>
      <c r="G61" s="107"/>
      <c r="H61" s="107"/>
      <c r="I61" s="107"/>
      <c r="J61" s="108"/>
      <c r="K61" s="107"/>
      <c r="L61" s="107"/>
      <c r="M61" s="107"/>
      <c r="N61" s="107"/>
      <c r="O61" s="107"/>
      <c r="P61" s="107"/>
      <c r="Q61" s="107"/>
      <c r="R61" s="107"/>
      <c r="S61" s="109">
        <f t="shared" si="0"/>
        <v>0</v>
      </c>
      <c r="T61" s="103">
        <f t="shared" si="1"/>
        <v>0</v>
      </c>
      <c r="U61" s="160"/>
      <c r="V61" s="156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163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  <c r="BF61" s="159"/>
      <c r="BG61" s="159"/>
      <c r="BH61" s="159"/>
      <c r="BI61" s="159"/>
      <c r="BJ61" s="159"/>
      <c r="BK61" s="159"/>
      <c r="BL61" s="159"/>
      <c r="BM61" s="159"/>
      <c r="BN61" s="159"/>
      <c r="BO61" s="159"/>
      <c r="BP61" s="159"/>
      <c r="BQ61" s="159"/>
      <c r="BR61" s="159"/>
      <c r="BS61" s="159"/>
      <c r="BT61" s="159"/>
      <c r="BU61" s="159"/>
      <c r="BV61" s="159"/>
      <c r="BW61" s="159"/>
      <c r="BX61" s="159"/>
      <c r="BY61" s="159"/>
      <c r="BZ61" s="159"/>
      <c r="CA61" s="159"/>
      <c r="CB61" s="159"/>
      <c r="CC61" s="159"/>
      <c r="CD61" s="159"/>
      <c r="CE61" s="159"/>
      <c r="CF61" s="159"/>
      <c r="CG61" s="159"/>
      <c r="CH61" s="159"/>
      <c r="CI61" s="159"/>
      <c r="CJ61" s="159"/>
      <c r="CK61" s="159"/>
      <c r="CL61" s="159"/>
      <c r="CM61" s="159"/>
      <c r="CN61" s="159"/>
      <c r="CO61" s="159"/>
      <c r="CP61" s="159"/>
      <c r="CQ61" s="159"/>
      <c r="CR61" s="159"/>
      <c r="CS61" s="159"/>
      <c r="CT61" s="159"/>
      <c r="CU61" s="159"/>
      <c r="CV61" s="159"/>
      <c r="CW61" s="159"/>
      <c r="CX61" s="159"/>
      <c r="CY61" s="159"/>
      <c r="CZ61" s="159"/>
      <c r="DA61" s="159"/>
      <c r="DB61" s="159"/>
      <c r="DC61" s="159"/>
      <c r="DD61" s="159"/>
      <c r="DE61" s="159"/>
      <c r="DF61" s="159"/>
      <c r="DG61" s="159"/>
      <c r="DH61" s="159"/>
      <c r="DI61" s="159"/>
      <c r="DJ61" s="159"/>
    </row>
    <row r="62" spans="1:114" s="10" customFormat="1" ht="18.75" thickBot="1" x14ac:dyDescent="0.3">
      <c r="A62" s="186"/>
      <c r="B62" s="97">
        <v>48</v>
      </c>
      <c r="C62" s="87" t="s">
        <v>75</v>
      </c>
      <c r="D62" s="98">
        <v>2481</v>
      </c>
      <c r="E62" s="115">
        <v>1000314</v>
      </c>
      <c r="F62" s="106">
        <f>+J62</f>
        <v>700220</v>
      </c>
      <c r="G62" s="107"/>
      <c r="H62" s="107"/>
      <c r="I62" s="107"/>
      <c r="J62" s="108">
        <v>700220</v>
      </c>
      <c r="K62" s="107"/>
      <c r="L62" s="107"/>
      <c r="M62" s="107"/>
      <c r="N62" s="107"/>
      <c r="O62" s="107"/>
      <c r="P62" s="107"/>
      <c r="Q62" s="107"/>
      <c r="R62" s="107"/>
      <c r="S62" s="109">
        <f t="shared" si="0"/>
        <v>700220</v>
      </c>
      <c r="T62" s="103">
        <f t="shared" si="1"/>
        <v>0</v>
      </c>
      <c r="U62" s="160"/>
      <c r="V62" s="156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163"/>
      <c r="AK62" s="159"/>
      <c r="AL62" s="159"/>
      <c r="AM62" s="159"/>
      <c r="AN62" s="159"/>
      <c r="AO62" s="159"/>
      <c r="AP62" s="159"/>
      <c r="AQ62" s="159"/>
      <c r="AR62" s="159"/>
      <c r="AS62" s="159"/>
      <c r="AT62" s="159"/>
      <c r="AU62" s="159"/>
      <c r="AV62" s="159"/>
      <c r="AW62" s="159"/>
      <c r="AX62" s="159"/>
      <c r="AY62" s="159"/>
      <c r="AZ62" s="159"/>
      <c r="BA62" s="159"/>
      <c r="BB62" s="159"/>
      <c r="BC62" s="159"/>
      <c r="BD62" s="159"/>
      <c r="BE62" s="159"/>
      <c r="BF62" s="159"/>
      <c r="BG62" s="159"/>
      <c r="BH62" s="159"/>
      <c r="BI62" s="159"/>
      <c r="BJ62" s="159"/>
      <c r="BK62" s="159"/>
      <c r="BL62" s="159"/>
      <c r="BM62" s="159"/>
      <c r="BN62" s="159"/>
      <c r="BO62" s="159"/>
      <c r="BP62" s="159"/>
      <c r="BQ62" s="159"/>
      <c r="BR62" s="159"/>
      <c r="BS62" s="159"/>
      <c r="BT62" s="159"/>
      <c r="BU62" s="159"/>
      <c r="BV62" s="159"/>
      <c r="BW62" s="159"/>
      <c r="BX62" s="159"/>
      <c r="BY62" s="159"/>
      <c r="BZ62" s="159"/>
      <c r="CA62" s="159"/>
      <c r="CB62" s="159"/>
      <c r="CC62" s="159"/>
      <c r="CD62" s="159"/>
      <c r="CE62" s="159"/>
      <c r="CF62" s="159"/>
      <c r="CG62" s="159"/>
      <c r="CH62" s="159"/>
      <c r="CI62" s="159"/>
      <c r="CJ62" s="159"/>
      <c r="CK62" s="159"/>
      <c r="CL62" s="159"/>
      <c r="CM62" s="159"/>
      <c r="CN62" s="159"/>
      <c r="CO62" s="159"/>
      <c r="CP62" s="159"/>
      <c r="CQ62" s="159"/>
      <c r="CR62" s="159"/>
      <c r="CS62" s="159"/>
      <c r="CT62" s="159"/>
      <c r="CU62" s="159"/>
      <c r="CV62" s="159"/>
      <c r="CW62" s="159"/>
      <c r="CX62" s="159"/>
      <c r="CY62" s="159"/>
      <c r="CZ62" s="159"/>
      <c r="DA62" s="159"/>
      <c r="DB62" s="159"/>
      <c r="DC62" s="159"/>
      <c r="DD62" s="159"/>
      <c r="DE62" s="159"/>
      <c r="DF62" s="159"/>
      <c r="DG62" s="159"/>
      <c r="DH62" s="159"/>
      <c r="DI62" s="159"/>
      <c r="DJ62" s="159"/>
    </row>
    <row r="63" spans="1:114" s="10" customFormat="1" ht="18.75" thickBot="1" x14ac:dyDescent="0.3">
      <c r="A63" s="186"/>
      <c r="B63" s="97">
        <v>49</v>
      </c>
      <c r="C63" s="87" t="s">
        <v>76</v>
      </c>
      <c r="D63" s="98"/>
      <c r="E63" s="115"/>
      <c r="F63" s="106"/>
      <c r="G63" s="107"/>
      <c r="H63" s="107"/>
      <c r="I63" s="107"/>
      <c r="J63" s="108"/>
      <c r="K63" s="107"/>
      <c r="L63" s="107"/>
      <c r="M63" s="107"/>
      <c r="N63" s="107"/>
      <c r="O63" s="107"/>
      <c r="P63" s="107"/>
      <c r="Q63" s="107"/>
      <c r="R63" s="107"/>
      <c r="S63" s="109">
        <f t="shared" si="0"/>
        <v>0</v>
      </c>
      <c r="T63" s="103">
        <f t="shared" si="1"/>
        <v>0</v>
      </c>
      <c r="U63" s="160"/>
      <c r="V63" s="156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3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  <c r="BC63" s="159"/>
      <c r="BD63" s="159"/>
      <c r="BE63" s="159"/>
      <c r="BF63" s="159"/>
      <c r="BG63" s="159"/>
      <c r="BH63" s="159"/>
      <c r="BI63" s="159"/>
      <c r="BJ63" s="159"/>
      <c r="BK63" s="159"/>
      <c r="BL63" s="159"/>
      <c r="BM63" s="159"/>
      <c r="BN63" s="159"/>
      <c r="BO63" s="159"/>
      <c r="BP63" s="159"/>
      <c r="BQ63" s="159"/>
      <c r="BR63" s="159"/>
      <c r="BS63" s="159"/>
      <c r="BT63" s="159"/>
      <c r="BU63" s="159"/>
      <c r="BV63" s="159"/>
      <c r="BW63" s="159"/>
      <c r="BX63" s="159"/>
      <c r="BY63" s="159"/>
      <c r="BZ63" s="159"/>
      <c r="CA63" s="159"/>
      <c r="CB63" s="159"/>
      <c r="CC63" s="159"/>
      <c r="CD63" s="159"/>
      <c r="CE63" s="159"/>
      <c r="CF63" s="159"/>
      <c r="CG63" s="159"/>
      <c r="CH63" s="159"/>
      <c r="CI63" s="159"/>
      <c r="CJ63" s="159"/>
      <c r="CK63" s="159"/>
      <c r="CL63" s="159"/>
      <c r="CM63" s="159"/>
      <c r="CN63" s="159"/>
      <c r="CO63" s="159"/>
      <c r="CP63" s="159"/>
      <c r="CQ63" s="159"/>
      <c r="CR63" s="159"/>
      <c r="CS63" s="159"/>
      <c r="CT63" s="159"/>
      <c r="CU63" s="159"/>
      <c r="CV63" s="159"/>
      <c r="CW63" s="159"/>
      <c r="CX63" s="159"/>
      <c r="CY63" s="159"/>
      <c r="CZ63" s="159"/>
      <c r="DA63" s="159"/>
      <c r="DB63" s="159"/>
      <c r="DC63" s="159"/>
      <c r="DD63" s="159"/>
      <c r="DE63" s="159"/>
      <c r="DF63" s="159"/>
      <c r="DG63" s="159"/>
      <c r="DH63" s="159"/>
      <c r="DI63" s="159"/>
      <c r="DJ63" s="159"/>
    </row>
    <row r="64" spans="1:114" s="10" customFormat="1" ht="18.75" thickBot="1" x14ac:dyDescent="0.3">
      <c r="A64" s="186"/>
      <c r="B64" s="97">
        <v>50</v>
      </c>
      <c r="C64" s="87" t="s">
        <v>200</v>
      </c>
      <c r="D64" s="98">
        <v>2481</v>
      </c>
      <c r="E64" s="115">
        <v>5318378</v>
      </c>
      <c r="F64" s="106">
        <f>+J64</f>
        <v>3722865</v>
      </c>
      <c r="G64" s="107"/>
      <c r="H64" s="107"/>
      <c r="I64" s="107"/>
      <c r="J64" s="108">
        <v>3722865</v>
      </c>
      <c r="K64" s="107"/>
      <c r="L64" s="107"/>
      <c r="M64" s="107"/>
      <c r="N64" s="107"/>
      <c r="O64" s="107"/>
      <c r="P64" s="107"/>
      <c r="Q64" s="107"/>
      <c r="R64" s="107"/>
      <c r="S64" s="109">
        <f t="shared" si="0"/>
        <v>3722865</v>
      </c>
      <c r="T64" s="103">
        <f t="shared" si="1"/>
        <v>0</v>
      </c>
      <c r="U64" s="160"/>
      <c r="V64" s="156"/>
      <c r="W64" s="160"/>
      <c r="X64" s="160"/>
      <c r="Y64" s="160"/>
      <c r="Z64" s="160"/>
      <c r="AA64" s="160"/>
      <c r="AB64" s="160"/>
      <c r="AC64" s="160"/>
      <c r="AD64" s="160"/>
      <c r="AE64" s="160"/>
      <c r="AF64" s="160"/>
      <c r="AG64" s="160"/>
      <c r="AH64" s="160"/>
      <c r="AI64" s="160"/>
      <c r="AJ64" s="163"/>
      <c r="AK64" s="159"/>
      <c r="AL64" s="159"/>
      <c r="AM64" s="159"/>
      <c r="AN64" s="159"/>
      <c r="AO64" s="159"/>
      <c r="AP64" s="159"/>
      <c r="AQ64" s="159"/>
      <c r="AR64" s="159"/>
      <c r="AS64" s="159"/>
      <c r="AT64" s="159"/>
      <c r="AU64" s="159"/>
      <c r="AV64" s="159"/>
      <c r="AW64" s="159"/>
      <c r="AX64" s="159"/>
      <c r="AY64" s="159"/>
      <c r="AZ64" s="159"/>
      <c r="BA64" s="159"/>
      <c r="BB64" s="159"/>
      <c r="BC64" s="159"/>
      <c r="BD64" s="159"/>
      <c r="BE64" s="159"/>
      <c r="BF64" s="159"/>
      <c r="BG64" s="159"/>
      <c r="BH64" s="159"/>
      <c r="BI64" s="159"/>
      <c r="BJ64" s="159"/>
      <c r="BK64" s="159"/>
      <c r="BL64" s="159"/>
      <c r="BM64" s="159"/>
      <c r="BN64" s="159"/>
      <c r="BO64" s="159"/>
      <c r="BP64" s="159"/>
      <c r="BQ64" s="159"/>
      <c r="BR64" s="159"/>
      <c r="BS64" s="159"/>
      <c r="BT64" s="159"/>
      <c r="BU64" s="159"/>
      <c r="BV64" s="159"/>
      <c r="BW64" s="159"/>
      <c r="BX64" s="159"/>
      <c r="BY64" s="159"/>
      <c r="BZ64" s="159"/>
      <c r="CA64" s="159"/>
      <c r="CB64" s="159"/>
      <c r="CC64" s="159"/>
      <c r="CD64" s="159"/>
      <c r="CE64" s="159"/>
      <c r="CF64" s="159"/>
      <c r="CG64" s="159"/>
      <c r="CH64" s="159"/>
      <c r="CI64" s="159"/>
      <c r="CJ64" s="159"/>
      <c r="CK64" s="159"/>
      <c r="CL64" s="159"/>
      <c r="CM64" s="159"/>
      <c r="CN64" s="159"/>
      <c r="CO64" s="159"/>
      <c r="CP64" s="159"/>
      <c r="CQ64" s="159"/>
      <c r="CR64" s="159"/>
      <c r="CS64" s="159"/>
      <c r="CT64" s="159"/>
      <c r="CU64" s="159"/>
      <c r="CV64" s="159"/>
      <c r="CW64" s="159"/>
      <c r="CX64" s="159"/>
      <c r="CY64" s="159"/>
      <c r="CZ64" s="159"/>
      <c r="DA64" s="159"/>
      <c r="DB64" s="159"/>
      <c r="DC64" s="159"/>
      <c r="DD64" s="159"/>
      <c r="DE64" s="159"/>
      <c r="DF64" s="159"/>
      <c r="DG64" s="159"/>
      <c r="DH64" s="159"/>
      <c r="DI64" s="159"/>
      <c r="DJ64" s="159"/>
    </row>
    <row r="65" spans="1:114" s="10" customFormat="1" ht="18.75" thickBot="1" x14ac:dyDescent="0.3">
      <c r="A65" s="186"/>
      <c r="B65" s="97">
        <v>51</v>
      </c>
      <c r="C65" s="87" t="s">
        <v>78</v>
      </c>
      <c r="D65" s="98">
        <v>2481</v>
      </c>
      <c r="E65" s="115">
        <v>7144680</v>
      </c>
      <c r="F65" s="106">
        <f>+J65</f>
        <v>5001276</v>
      </c>
      <c r="G65" s="107"/>
      <c r="H65" s="107"/>
      <c r="I65" s="107"/>
      <c r="J65" s="108">
        <v>5001276</v>
      </c>
      <c r="K65" s="107"/>
      <c r="L65" s="107"/>
      <c r="M65" s="107"/>
      <c r="N65" s="107"/>
      <c r="O65" s="107"/>
      <c r="P65" s="107"/>
      <c r="Q65" s="107"/>
      <c r="R65" s="107"/>
      <c r="S65" s="109">
        <f t="shared" si="0"/>
        <v>5001276</v>
      </c>
      <c r="T65" s="103">
        <f t="shared" si="1"/>
        <v>0</v>
      </c>
      <c r="U65" s="160"/>
      <c r="V65" s="156"/>
      <c r="W65" s="160">
        <v>32255190</v>
      </c>
      <c r="X65" s="160">
        <v>-1040490</v>
      </c>
      <c r="Y65" s="160"/>
      <c r="Z65" s="160"/>
      <c r="AA65" s="160"/>
      <c r="AB65" s="160"/>
      <c r="AC65" s="160"/>
      <c r="AD65" s="160"/>
      <c r="AE65" s="160"/>
      <c r="AF65" s="160"/>
      <c r="AG65" s="160"/>
      <c r="AH65" s="160"/>
      <c r="AI65" s="160"/>
      <c r="AJ65" s="163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159"/>
      <c r="AZ65" s="159"/>
      <c r="BA65" s="159"/>
      <c r="BB65" s="159"/>
      <c r="BC65" s="159"/>
      <c r="BD65" s="159"/>
      <c r="BE65" s="159"/>
      <c r="BF65" s="159"/>
      <c r="BG65" s="159"/>
      <c r="BH65" s="159"/>
      <c r="BI65" s="159"/>
      <c r="BJ65" s="159"/>
      <c r="BK65" s="159"/>
      <c r="BL65" s="159"/>
      <c r="BM65" s="159"/>
      <c r="BN65" s="159"/>
      <c r="BO65" s="159"/>
      <c r="BP65" s="159"/>
      <c r="BQ65" s="159"/>
      <c r="BR65" s="159"/>
      <c r="BS65" s="159"/>
      <c r="BT65" s="159"/>
      <c r="BU65" s="159"/>
      <c r="BV65" s="159"/>
      <c r="BW65" s="159"/>
      <c r="BX65" s="159"/>
      <c r="BY65" s="159"/>
      <c r="BZ65" s="159"/>
      <c r="CA65" s="159"/>
      <c r="CB65" s="159"/>
      <c r="CC65" s="159"/>
      <c r="CD65" s="159"/>
      <c r="CE65" s="159"/>
      <c r="CF65" s="159"/>
      <c r="CG65" s="159"/>
      <c r="CH65" s="159"/>
      <c r="CI65" s="159"/>
      <c r="CJ65" s="159"/>
      <c r="CK65" s="159"/>
      <c r="CL65" s="159"/>
      <c r="CM65" s="159"/>
      <c r="CN65" s="159"/>
      <c r="CO65" s="159"/>
      <c r="CP65" s="159"/>
      <c r="CQ65" s="159"/>
      <c r="CR65" s="159"/>
      <c r="CS65" s="159"/>
      <c r="CT65" s="159"/>
      <c r="CU65" s="159"/>
      <c r="CV65" s="159"/>
      <c r="CW65" s="159"/>
      <c r="CX65" s="159"/>
      <c r="CY65" s="159"/>
      <c r="CZ65" s="159"/>
      <c r="DA65" s="159"/>
      <c r="DB65" s="159"/>
      <c r="DC65" s="159"/>
      <c r="DD65" s="159"/>
      <c r="DE65" s="159"/>
      <c r="DF65" s="159"/>
      <c r="DG65" s="159"/>
      <c r="DH65" s="159"/>
      <c r="DI65" s="159"/>
      <c r="DJ65" s="159"/>
    </row>
    <row r="66" spans="1:114" s="10" customFormat="1" ht="18.75" thickBot="1" x14ac:dyDescent="0.3">
      <c r="A66" s="186"/>
      <c r="B66" s="97">
        <v>52</v>
      </c>
      <c r="C66" s="87" t="s">
        <v>79</v>
      </c>
      <c r="D66" s="98">
        <v>2476</v>
      </c>
      <c r="E66" s="114">
        <v>1621936</v>
      </c>
      <c r="F66" s="106">
        <v>1135355</v>
      </c>
      <c r="G66" s="107"/>
      <c r="H66" s="107"/>
      <c r="I66" s="107"/>
      <c r="J66" s="108"/>
      <c r="K66" s="107">
        <v>1135355</v>
      </c>
      <c r="L66" s="107"/>
      <c r="M66" s="107"/>
      <c r="N66" s="107"/>
      <c r="O66" s="107"/>
      <c r="P66" s="107"/>
      <c r="Q66" s="107"/>
      <c r="R66" s="107"/>
      <c r="S66" s="109">
        <f t="shared" si="0"/>
        <v>1135355</v>
      </c>
      <c r="T66" s="103">
        <f t="shared" si="1"/>
        <v>0</v>
      </c>
      <c r="U66" s="160"/>
      <c r="V66" s="156"/>
      <c r="W66" s="160"/>
      <c r="X66" s="160"/>
      <c r="Y66" s="160"/>
      <c r="Z66" s="160"/>
      <c r="AA66" s="160"/>
      <c r="AB66" s="160"/>
      <c r="AC66" s="160"/>
      <c r="AD66" s="160"/>
      <c r="AE66" s="160"/>
      <c r="AF66" s="160"/>
      <c r="AG66" s="160"/>
      <c r="AH66" s="160"/>
      <c r="AI66" s="160"/>
      <c r="AJ66" s="163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159"/>
      <c r="AZ66" s="159"/>
      <c r="BA66" s="159"/>
      <c r="BB66" s="159"/>
      <c r="BC66" s="159"/>
      <c r="BD66" s="159"/>
      <c r="BE66" s="159"/>
      <c r="BF66" s="159"/>
      <c r="BG66" s="159"/>
      <c r="BH66" s="159"/>
      <c r="BI66" s="159"/>
      <c r="BJ66" s="159"/>
      <c r="BK66" s="159"/>
      <c r="BL66" s="159"/>
      <c r="BM66" s="159"/>
      <c r="BN66" s="159"/>
      <c r="BO66" s="159"/>
      <c r="BP66" s="159"/>
      <c r="BQ66" s="159"/>
      <c r="BR66" s="159"/>
      <c r="BS66" s="159"/>
      <c r="BT66" s="159"/>
      <c r="BU66" s="159"/>
      <c r="BV66" s="159"/>
      <c r="BW66" s="159"/>
      <c r="BX66" s="159"/>
      <c r="BY66" s="159"/>
      <c r="BZ66" s="159"/>
      <c r="CA66" s="159"/>
      <c r="CB66" s="159"/>
      <c r="CC66" s="159"/>
      <c r="CD66" s="159"/>
      <c r="CE66" s="159"/>
      <c r="CF66" s="159"/>
      <c r="CG66" s="159"/>
      <c r="CH66" s="159"/>
      <c r="CI66" s="159"/>
      <c r="CJ66" s="159"/>
      <c r="CK66" s="159"/>
      <c r="CL66" s="159"/>
      <c r="CM66" s="159"/>
      <c r="CN66" s="159"/>
      <c r="CO66" s="159"/>
      <c r="CP66" s="159"/>
      <c r="CQ66" s="159"/>
      <c r="CR66" s="159"/>
      <c r="CS66" s="159"/>
      <c r="CT66" s="159"/>
      <c r="CU66" s="159"/>
      <c r="CV66" s="159"/>
      <c r="CW66" s="159"/>
      <c r="CX66" s="159"/>
      <c r="CY66" s="159"/>
      <c r="CZ66" s="159"/>
      <c r="DA66" s="159"/>
      <c r="DB66" s="159"/>
      <c r="DC66" s="159"/>
      <c r="DD66" s="159"/>
      <c r="DE66" s="159"/>
      <c r="DF66" s="159"/>
      <c r="DG66" s="159"/>
      <c r="DH66" s="159"/>
      <c r="DI66" s="159"/>
      <c r="DJ66" s="159"/>
    </row>
    <row r="67" spans="1:114" s="10" customFormat="1" ht="18.75" thickBot="1" x14ac:dyDescent="0.3">
      <c r="A67" s="186"/>
      <c r="B67" s="97">
        <v>53</v>
      </c>
      <c r="C67" s="87" t="s">
        <v>80</v>
      </c>
      <c r="D67" s="98"/>
      <c r="E67" s="112"/>
      <c r="F67" s="106"/>
      <c r="G67" s="107"/>
      <c r="H67" s="107"/>
      <c r="I67" s="107"/>
      <c r="J67" s="108"/>
      <c r="K67" s="107"/>
      <c r="L67" s="107"/>
      <c r="M67" s="107"/>
      <c r="N67" s="107"/>
      <c r="O67" s="107"/>
      <c r="P67" s="107"/>
      <c r="Q67" s="107"/>
      <c r="R67" s="107"/>
      <c r="S67" s="109">
        <f t="shared" si="0"/>
        <v>0</v>
      </c>
      <c r="T67" s="103">
        <f t="shared" si="1"/>
        <v>0</v>
      </c>
      <c r="U67" s="160"/>
      <c r="V67" s="156"/>
      <c r="W67" s="160"/>
      <c r="X67" s="160"/>
      <c r="Y67" s="160"/>
      <c r="Z67" s="160"/>
      <c r="AA67" s="160"/>
      <c r="AB67" s="160"/>
      <c r="AC67" s="160"/>
      <c r="AD67" s="160"/>
      <c r="AE67" s="160"/>
      <c r="AF67" s="160"/>
      <c r="AG67" s="160"/>
      <c r="AH67" s="160"/>
      <c r="AI67" s="160"/>
      <c r="AJ67" s="163"/>
      <c r="AK67" s="159"/>
      <c r="AL67" s="159"/>
      <c r="AM67" s="159"/>
      <c r="AN67" s="159"/>
      <c r="AO67" s="159"/>
      <c r="AP67" s="159"/>
      <c r="AQ67" s="159"/>
      <c r="AR67" s="159"/>
      <c r="AS67" s="159"/>
      <c r="AT67" s="159"/>
      <c r="AU67" s="159"/>
      <c r="AV67" s="159"/>
      <c r="AW67" s="159"/>
      <c r="AX67" s="159"/>
      <c r="AY67" s="159"/>
      <c r="AZ67" s="159"/>
      <c r="BA67" s="159"/>
      <c r="BB67" s="159"/>
      <c r="BC67" s="159"/>
      <c r="BD67" s="159"/>
      <c r="BE67" s="159"/>
      <c r="BF67" s="159"/>
      <c r="BG67" s="159"/>
      <c r="BH67" s="159"/>
      <c r="BI67" s="159"/>
      <c r="BJ67" s="159"/>
      <c r="BK67" s="159"/>
      <c r="BL67" s="159"/>
      <c r="BM67" s="159"/>
      <c r="BN67" s="159"/>
      <c r="BO67" s="159"/>
      <c r="BP67" s="159"/>
      <c r="BQ67" s="159"/>
      <c r="BR67" s="159"/>
      <c r="BS67" s="159"/>
      <c r="BT67" s="159"/>
      <c r="BU67" s="159"/>
      <c r="BV67" s="159"/>
      <c r="BW67" s="159"/>
      <c r="BX67" s="159"/>
      <c r="BY67" s="159"/>
      <c r="BZ67" s="159"/>
      <c r="CA67" s="159"/>
      <c r="CB67" s="159"/>
      <c r="CC67" s="159"/>
      <c r="CD67" s="159"/>
      <c r="CE67" s="159"/>
      <c r="CF67" s="159"/>
      <c r="CG67" s="159"/>
      <c r="CH67" s="159"/>
      <c r="CI67" s="159"/>
      <c r="CJ67" s="159"/>
      <c r="CK67" s="159"/>
      <c r="CL67" s="159"/>
      <c r="CM67" s="159"/>
      <c r="CN67" s="159"/>
      <c r="CO67" s="159"/>
      <c r="CP67" s="159"/>
      <c r="CQ67" s="159"/>
      <c r="CR67" s="159"/>
      <c r="CS67" s="159"/>
      <c r="CT67" s="159"/>
      <c r="CU67" s="159"/>
      <c r="CV67" s="159"/>
      <c r="CW67" s="159"/>
      <c r="CX67" s="159"/>
      <c r="CY67" s="159"/>
      <c r="CZ67" s="159"/>
      <c r="DA67" s="159"/>
      <c r="DB67" s="159"/>
      <c r="DC67" s="159"/>
      <c r="DD67" s="159"/>
      <c r="DE67" s="159"/>
      <c r="DF67" s="159"/>
      <c r="DG67" s="159"/>
      <c r="DH67" s="159"/>
      <c r="DI67" s="159"/>
      <c r="DJ67" s="159"/>
    </row>
    <row r="68" spans="1:114" s="10" customFormat="1" ht="18.75" thickBot="1" x14ac:dyDescent="0.3">
      <c r="A68" s="186"/>
      <c r="B68" s="97">
        <v>54</v>
      </c>
      <c r="C68" s="87" t="s">
        <v>81</v>
      </c>
      <c r="D68" s="98"/>
      <c r="E68" s="105"/>
      <c r="F68" s="106"/>
      <c r="G68" s="107"/>
      <c r="H68" s="107"/>
      <c r="I68" s="107"/>
      <c r="J68" s="108"/>
      <c r="K68" s="107"/>
      <c r="L68" s="107"/>
      <c r="M68" s="107"/>
      <c r="N68" s="107"/>
      <c r="O68" s="107"/>
      <c r="P68" s="107"/>
      <c r="Q68" s="107"/>
      <c r="R68" s="107"/>
      <c r="S68" s="109">
        <f t="shared" si="0"/>
        <v>0</v>
      </c>
      <c r="T68" s="103">
        <f t="shared" si="1"/>
        <v>0</v>
      </c>
      <c r="U68" s="160"/>
      <c r="V68" s="156"/>
      <c r="W68" s="160"/>
      <c r="X68" s="160"/>
      <c r="Y68" s="160"/>
      <c r="Z68" s="160"/>
      <c r="AA68" s="160"/>
      <c r="AB68" s="160"/>
      <c r="AC68" s="160"/>
      <c r="AD68" s="160"/>
      <c r="AE68" s="160"/>
      <c r="AF68" s="160"/>
      <c r="AG68" s="160"/>
      <c r="AH68" s="160"/>
      <c r="AI68" s="160"/>
      <c r="AJ68" s="163"/>
      <c r="AK68" s="159"/>
      <c r="AL68" s="159"/>
      <c r="AM68" s="159"/>
      <c r="AN68" s="159"/>
      <c r="AO68" s="159"/>
      <c r="AP68" s="159"/>
      <c r="AQ68" s="159"/>
      <c r="AR68" s="159"/>
      <c r="AS68" s="159"/>
      <c r="AT68" s="159"/>
      <c r="AU68" s="159"/>
      <c r="AV68" s="159"/>
      <c r="AW68" s="159"/>
      <c r="AX68" s="159"/>
      <c r="AY68" s="159"/>
      <c r="AZ68" s="159"/>
      <c r="BA68" s="159"/>
      <c r="BB68" s="159"/>
      <c r="BC68" s="159"/>
      <c r="BD68" s="159"/>
      <c r="BE68" s="159"/>
      <c r="BF68" s="159"/>
      <c r="BG68" s="159"/>
      <c r="BH68" s="159"/>
      <c r="BI68" s="159"/>
      <c r="BJ68" s="159"/>
      <c r="BK68" s="159"/>
      <c r="BL68" s="159"/>
      <c r="BM68" s="159"/>
      <c r="BN68" s="159"/>
      <c r="BO68" s="159"/>
      <c r="BP68" s="159"/>
      <c r="BQ68" s="159"/>
      <c r="BR68" s="159"/>
      <c r="BS68" s="159"/>
      <c r="BT68" s="159"/>
      <c r="BU68" s="159"/>
      <c r="BV68" s="159"/>
      <c r="BW68" s="159"/>
      <c r="BX68" s="159"/>
      <c r="BY68" s="159"/>
      <c r="BZ68" s="159"/>
      <c r="CA68" s="159"/>
      <c r="CB68" s="159"/>
      <c r="CC68" s="159"/>
      <c r="CD68" s="159"/>
      <c r="CE68" s="159"/>
      <c r="CF68" s="159"/>
      <c r="CG68" s="159"/>
      <c r="CH68" s="159"/>
      <c r="CI68" s="159"/>
      <c r="CJ68" s="159"/>
      <c r="CK68" s="159"/>
      <c r="CL68" s="159"/>
      <c r="CM68" s="159"/>
      <c r="CN68" s="159"/>
      <c r="CO68" s="159"/>
      <c r="CP68" s="159"/>
      <c r="CQ68" s="159"/>
      <c r="CR68" s="159"/>
      <c r="CS68" s="159"/>
      <c r="CT68" s="159"/>
      <c r="CU68" s="159"/>
      <c r="CV68" s="159"/>
      <c r="CW68" s="159"/>
      <c r="CX68" s="159"/>
      <c r="CY68" s="159"/>
      <c r="CZ68" s="159"/>
      <c r="DA68" s="159"/>
      <c r="DB68" s="159"/>
      <c r="DC68" s="159"/>
      <c r="DD68" s="159"/>
      <c r="DE68" s="159"/>
      <c r="DF68" s="159"/>
      <c r="DG68" s="159"/>
      <c r="DH68" s="159"/>
      <c r="DI68" s="159"/>
      <c r="DJ68" s="159"/>
    </row>
    <row r="69" spans="1:114" s="10" customFormat="1" ht="18.75" thickBot="1" x14ac:dyDescent="0.3">
      <c r="A69" s="186"/>
      <c r="B69" s="97">
        <v>55</v>
      </c>
      <c r="C69" s="87" t="s">
        <v>82</v>
      </c>
      <c r="D69" s="98"/>
      <c r="E69" s="105"/>
      <c r="F69" s="106"/>
      <c r="G69" s="107"/>
      <c r="H69" s="107"/>
      <c r="I69" s="107"/>
      <c r="J69" s="108"/>
      <c r="K69" s="107"/>
      <c r="L69" s="107"/>
      <c r="M69" s="107"/>
      <c r="N69" s="107"/>
      <c r="O69" s="107"/>
      <c r="P69" s="107"/>
      <c r="Q69" s="107"/>
      <c r="R69" s="107"/>
      <c r="S69" s="109">
        <f t="shared" si="0"/>
        <v>0</v>
      </c>
      <c r="T69" s="103">
        <f t="shared" si="1"/>
        <v>0</v>
      </c>
      <c r="U69" s="160"/>
      <c r="V69" s="156"/>
      <c r="W69" s="160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  <c r="AH69" s="160"/>
      <c r="AI69" s="160"/>
      <c r="AJ69" s="163"/>
      <c r="AK69" s="159"/>
      <c r="AL69" s="159"/>
      <c r="AM69" s="159"/>
      <c r="AN69" s="159"/>
      <c r="AO69" s="159"/>
      <c r="AP69" s="159"/>
      <c r="AQ69" s="159"/>
      <c r="AR69" s="159"/>
      <c r="AS69" s="159"/>
      <c r="AT69" s="159"/>
      <c r="AU69" s="159"/>
      <c r="AV69" s="159"/>
      <c r="AW69" s="159"/>
      <c r="AX69" s="159"/>
      <c r="AY69" s="159"/>
      <c r="AZ69" s="159"/>
      <c r="BA69" s="159"/>
      <c r="BB69" s="159"/>
      <c r="BC69" s="159"/>
      <c r="BD69" s="159"/>
      <c r="BE69" s="159"/>
      <c r="BF69" s="159"/>
      <c r="BG69" s="159"/>
      <c r="BH69" s="159"/>
      <c r="BI69" s="159"/>
      <c r="BJ69" s="159"/>
      <c r="BK69" s="159"/>
      <c r="BL69" s="159"/>
      <c r="BM69" s="159"/>
      <c r="BN69" s="159"/>
      <c r="BO69" s="159"/>
      <c r="BP69" s="159"/>
      <c r="BQ69" s="159"/>
      <c r="BR69" s="159"/>
      <c r="BS69" s="159"/>
      <c r="BT69" s="159"/>
      <c r="BU69" s="159"/>
      <c r="BV69" s="159"/>
      <c r="BW69" s="159"/>
      <c r="BX69" s="159"/>
      <c r="BY69" s="159"/>
      <c r="BZ69" s="159"/>
      <c r="CA69" s="159"/>
      <c r="CB69" s="159"/>
      <c r="CC69" s="159"/>
      <c r="CD69" s="159"/>
      <c r="CE69" s="159"/>
      <c r="CF69" s="159"/>
      <c r="CG69" s="159"/>
      <c r="CH69" s="159"/>
      <c r="CI69" s="159"/>
      <c r="CJ69" s="159"/>
      <c r="CK69" s="159"/>
      <c r="CL69" s="159"/>
      <c r="CM69" s="159"/>
      <c r="CN69" s="159"/>
      <c r="CO69" s="159"/>
      <c r="CP69" s="159"/>
      <c r="CQ69" s="159"/>
      <c r="CR69" s="159"/>
      <c r="CS69" s="159"/>
      <c r="CT69" s="159"/>
      <c r="CU69" s="159"/>
      <c r="CV69" s="159"/>
      <c r="CW69" s="159"/>
      <c r="CX69" s="159"/>
      <c r="CY69" s="159"/>
      <c r="CZ69" s="159"/>
      <c r="DA69" s="159"/>
      <c r="DB69" s="159"/>
      <c r="DC69" s="159"/>
      <c r="DD69" s="159"/>
      <c r="DE69" s="159"/>
      <c r="DF69" s="159"/>
      <c r="DG69" s="159"/>
      <c r="DH69" s="159"/>
      <c r="DI69" s="159"/>
      <c r="DJ69" s="159"/>
    </row>
    <row r="70" spans="1:114" s="10" customFormat="1" ht="18.75" thickBot="1" x14ac:dyDescent="0.3">
      <c r="A70" s="186"/>
      <c r="B70" s="97">
        <v>56</v>
      </c>
      <c r="C70" s="87" t="s">
        <v>83</v>
      </c>
      <c r="D70" s="98"/>
      <c r="E70" s="105"/>
      <c r="F70" s="106"/>
      <c r="G70" s="107"/>
      <c r="H70" s="107"/>
      <c r="I70" s="107"/>
      <c r="J70" s="108"/>
      <c r="K70" s="107"/>
      <c r="L70" s="107"/>
      <c r="M70" s="107"/>
      <c r="N70" s="116"/>
      <c r="O70" s="107"/>
      <c r="P70" s="107"/>
      <c r="Q70" s="107"/>
      <c r="R70" s="107"/>
      <c r="S70" s="109">
        <f t="shared" si="0"/>
        <v>0</v>
      </c>
      <c r="T70" s="103">
        <f t="shared" si="1"/>
        <v>0</v>
      </c>
      <c r="U70" s="160"/>
      <c r="V70" s="156"/>
      <c r="W70" s="160"/>
      <c r="X70" s="160"/>
      <c r="Y70" s="160"/>
      <c r="Z70" s="160"/>
      <c r="AA70" s="160"/>
      <c r="AB70" s="160"/>
      <c r="AC70" s="160"/>
      <c r="AD70" s="160"/>
      <c r="AE70" s="160"/>
      <c r="AF70" s="160"/>
      <c r="AG70" s="160"/>
      <c r="AH70" s="160"/>
      <c r="AI70" s="160"/>
      <c r="AJ70" s="163"/>
      <c r="AK70" s="159"/>
      <c r="AL70" s="159"/>
      <c r="AM70" s="159"/>
      <c r="AN70" s="159"/>
      <c r="AO70" s="159"/>
      <c r="AP70" s="159"/>
      <c r="AQ70" s="159"/>
      <c r="AR70" s="159"/>
      <c r="AS70" s="159"/>
      <c r="AT70" s="159"/>
      <c r="AU70" s="159"/>
      <c r="AV70" s="159"/>
      <c r="AW70" s="159"/>
      <c r="AX70" s="159"/>
      <c r="AY70" s="159"/>
      <c r="AZ70" s="159"/>
      <c r="BA70" s="159"/>
      <c r="BB70" s="159"/>
      <c r="BC70" s="159"/>
      <c r="BD70" s="159"/>
      <c r="BE70" s="159"/>
      <c r="BF70" s="159"/>
      <c r="BG70" s="159"/>
      <c r="BH70" s="159"/>
      <c r="BI70" s="159"/>
      <c r="BJ70" s="159"/>
      <c r="BK70" s="159"/>
      <c r="BL70" s="159"/>
      <c r="BM70" s="159"/>
      <c r="BN70" s="159"/>
      <c r="BO70" s="159"/>
      <c r="BP70" s="159"/>
      <c r="BQ70" s="159"/>
      <c r="BR70" s="159"/>
      <c r="BS70" s="159"/>
      <c r="BT70" s="159"/>
      <c r="BU70" s="159"/>
      <c r="BV70" s="159"/>
      <c r="BW70" s="159"/>
      <c r="BX70" s="159"/>
      <c r="BY70" s="159"/>
      <c r="BZ70" s="159"/>
      <c r="CA70" s="159"/>
      <c r="CB70" s="159"/>
      <c r="CC70" s="159"/>
      <c r="CD70" s="159"/>
      <c r="CE70" s="159"/>
      <c r="CF70" s="159"/>
      <c r="CG70" s="159"/>
      <c r="CH70" s="159"/>
      <c r="CI70" s="159"/>
      <c r="CJ70" s="159"/>
      <c r="CK70" s="159"/>
      <c r="CL70" s="159"/>
      <c r="CM70" s="159"/>
      <c r="CN70" s="159"/>
      <c r="CO70" s="159"/>
      <c r="CP70" s="159"/>
      <c r="CQ70" s="159"/>
      <c r="CR70" s="159"/>
      <c r="CS70" s="159"/>
      <c r="CT70" s="159"/>
      <c r="CU70" s="159"/>
      <c r="CV70" s="159"/>
      <c r="CW70" s="159"/>
      <c r="CX70" s="159"/>
      <c r="CY70" s="159"/>
      <c r="CZ70" s="159"/>
      <c r="DA70" s="159"/>
      <c r="DB70" s="159"/>
      <c r="DC70" s="159"/>
      <c r="DD70" s="159"/>
      <c r="DE70" s="159"/>
      <c r="DF70" s="159"/>
      <c r="DG70" s="159"/>
      <c r="DH70" s="159"/>
      <c r="DI70" s="159"/>
      <c r="DJ70" s="159"/>
    </row>
    <row r="71" spans="1:114" s="10" customFormat="1" ht="18.75" thickBot="1" x14ac:dyDescent="0.3">
      <c r="A71" s="186"/>
      <c r="B71" s="97">
        <v>57</v>
      </c>
      <c r="C71" s="87" t="s">
        <v>84</v>
      </c>
      <c r="D71" s="98"/>
      <c r="E71" s="105"/>
      <c r="F71" s="106"/>
      <c r="G71" s="107"/>
      <c r="H71" s="107"/>
      <c r="I71" s="107"/>
      <c r="J71" s="108"/>
      <c r="K71" s="107"/>
      <c r="L71" s="107"/>
      <c r="M71" s="107"/>
      <c r="N71" s="107"/>
      <c r="O71" s="107"/>
      <c r="P71" s="107"/>
      <c r="Q71" s="107"/>
      <c r="R71" s="107"/>
      <c r="S71" s="109">
        <f t="shared" si="0"/>
        <v>0</v>
      </c>
      <c r="T71" s="103">
        <f t="shared" si="1"/>
        <v>0</v>
      </c>
      <c r="U71" s="160"/>
      <c r="V71" s="156"/>
      <c r="W71" s="160"/>
      <c r="X71" s="160"/>
      <c r="Y71" s="160"/>
      <c r="Z71" s="160"/>
      <c r="AA71" s="160"/>
      <c r="AB71" s="160"/>
      <c r="AC71" s="160"/>
      <c r="AD71" s="160"/>
      <c r="AE71" s="160"/>
      <c r="AF71" s="160"/>
      <c r="AG71" s="160"/>
      <c r="AH71" s="160"/>
      <c r="AI71" s="160"/>
      <c r="AJ71" s="163"/>
      <c r="AK71" s="159"/>
      <c r="AL71" s="159"/>
      <c r="AM71" s="159"/>
      <c r="AN71" s="159"/>
      <c r="AO71" s="159"/>
      <c r="AP71" s="159"/>
      <c r="AQ71" s="159"/>
      <c r="AR71" s="159"/>
      <c r="AS71" s="159"/>
      <c r="AT71" s="159"/>
      <c r="AU71" s="159"/>
      <c r="AV71" s="159"/>
      <c r="AW71" s="159"/>
      <c r="AX71" s="159"/>
      <c r="AY71" s="159"/>
      <c r="AZ71" s="159"/>
      <c r="BA71" s="159"/>
      <c r="BB71" s="159"/>
      <c r="BC71" s="159"/>
      <c r="BD71" s="159"/>
      <c r="BE71" s="159"/>
      <c r="BF71" s="159"/>
      <c r="BG71" s="159"/>
      <c r="BH71" s="159"/>
      <c r="BI71" s="159"/>
      <c r="BJ71" s="159"/>
      <c r="BK71" s="159"/>
      <c r="BL71" s="159"/>
      <c r="BM71" s="159"/>
      <c r="BN71" s="159"/>
      <c r="BO71" s="159"/>
      <c r="BP71" s="159"/>
      <c r="BQ71" s="159"/>
      <c r="BR71" s="159"/>
      <c r="BS71" s="159"/>
      <c r="BT71" s="159"/>
      <c r="BU71" s="159"/>
      <c r="BV71" s="159"/>
      <c r="BW71" s="159"/>
      <c r="BX71" s="159"/>
      <c r="BY71" s="159"/>
      <c r="BZ71" s="159"/>
      <c r="CA71" s="159"/>
      <c r="CB71" s="159"/>
      <c r="CC71" s="159"/>
      <c r="CD71" s="159"/>
      <c r="CE71" s="159"/>
      <c r="CF71" s="159"/>
      <c r="CG71" s="159"/>
      <c r="CH71" s="159"/>
      <c r="CI71" s="159"/>
      <c r="CJ71" s="159"/>
      <c r="CK71" s="159"/>
      <c r="CL71" s="159"/>
      <c r="CM71" s="159"/>
      <c r="CN71" s="159"/>
      <c r="CO71" s="159"/>
      <c r="CP71" s="159"/>
      <c r="CQ71" s="159"/>
      <c r="CR71" s="159"/>
      <c r="CS71" s="159"/>
      <c r="CT71" s="159"/>
      <c r="CU71" s="159"/>
      <c r="CV71" s="159"/>
      <c r="CW71" s="159"/>
      <c r="CX71" s="159"/>
      <c r="CY71" s="159"/>
      <c r="CZ71" s="159"/>
      <c r="DA71" s="159"/>
      <c r="DB71" s="159"/>
      <c r="DC71" s="159"/>
      <c r="DD71" s="159"/>
      <c r="DE71" s="159"/>
      <c r="DF71" s="159"/>
      <c r="DG71" s="159"/>
      <c r="DH71" s="159"/>
      <c r="DI71" s="159"/>
      <c r="DJ71" s="159"/>
    </row>
    <row r="72" spans="1:114" s="10" customFormat="1" ht="18.75" thickBot="1" x14ac:dyDescent="0.3">
      <c r="A72" s="186"/>
      <c r="B72" s="97">
        <v>58</v>
      </c>
      <c r="C72" s="87" t="s">
        <v>85</v>
      </c>
      <c r="D72" s="98"/>
      <c r="E72" s="105"/>
      <c r="F72" s="106"/>
      <c r="G72" s="107"/>
      <c r="H72" s="107"/>
      <c r="I72" s="107"/>
      <c r="J72" s="108"/>
      <c r="K72" s="107"/>
      <c r="L72" s="107"/>
      <c r="M72" s="107"/>
      <c r="N72" s="107"/>
      <c r="O72" s="107"/>
      <c r="P72" s="107"/>
      <c r="Q72" s="107"/>
      <c r="R72" s="107"/>
      <c r="S72" s="109">
        <f t="shared" si="0"/>
        <v>0</v>
      </c>
      <c r="T72" s="103">
        <f t="shared" si="1"/>
        <v>0</v>
      </c>
      <c r="U72" s="160"/>
      <c r="V72" s="156"/>
      <c r="W72" s="160"/>
      <c r="X72" s="160"/>
      <c r="Y72" s="160"/>
      <c r="Z72" s="160"/>
      <c r="AA72" s="160"/>
      <c r="AB72" s="160"/>
      <c r="AC72" s="160"/>
      <c r="AD72" s="160"/>
      <c r="AE72" s="160"/>
      <c r="AF72" s="160"/>
      <c r="AG72" s="160"/>
      <c r="AH72" s="160"/>
      <c r="AI72" s="160"/>
      <c r="AJ72" s="163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  <c r="BC72" s="159"/>
      <c r="BD72" s="159"/>
      <c r="BE72" s="159"/>
      <c r="BF72" s="159"/>
      <c r="BG72" s="159"/>
      <c r="BH72" s="159"/>
      <c r="BI72" s="159"/>
      <c r="BJ72" s="159"/>
      <c r="BK72" s="159"/>
      <c r="BL72" s="159"/>
      <c r="BM72" s="159"/>
      <c r="BN72" s="159"/>
      <c r="BO72" s="159"/>
      <c r="BP72" s="159"/>
      <c r="BQ72" s="159"/>
      <c r="BR72" s="159"/>
      <c r="BS72" s="159"/>
      <c r="BT72" s="159"/>
      <c r="BU72" s="159"/>
      <c r="BV72" s="159"/>
      <c r="BW72" s="159"/>
      <c r="BX72" s="159"/>
      <c r="BY72" s="159"/>
      <c r="BZ72" s="159"/>
      <c r="CA72" s="159"/>
      <c r="CB72" s="159"/>
      <c r="CC72" s="159"/>
      <c r="CD72" s="159"/>
      <c r="CE72" s="159"/>
      <c r="CF72" s="159"/>
      <c r="CG72" s="159"/>
      <c r="CH72" s="159"/>
      <c r="CI72" s="159"/>
      <c r="CJ72" s="159"/>
      <c r="CK72" s="159"/>
      <c r="CL72" s="159"/>
      <c r="CM72" s="159"/>
      <c r="CN72" s="159"/>
      <c r="CO72" s="159"/>
      <c r="CP72" s="159"/>
      <c r="CQ72" s="159"/>
      <c r="CR72" s="159"/>
      <c r="CS72" s="159"/>
      <c r="CT72" s="159"/>
      <c r="CU72" s="159"/>
      <c r="CV72" s="159"/>
      <c r="CW72" s="159"/>
      <c r="CX72" s="159"/>
      <c r="CY72" s="159"/>
      <c r="CZ72" s="159"/>
      <c r="DA72" s="159"/>
      <c r="DB72" s="159"/>
      <c r="DC72" s="159"/>
      <c r="DD72" s="159"/>
      <c r="DE72" s="159"/>
      <c r="DF72" s="159"/>
      <c r="DG72" s="159"/>
      <c r="DH72" s="159"/>
      <c r="DI72" s="159"/>
      <c r="DJ72" s="159"/>
    </row>
    <row r="73" spans="1:114" s="10" customFormat="1" ht="18.75" thickBot="1" x14ac:dyDescent="0.3">
      <c r="A73" s="186"/>
      <c r="B73" s="97">
        <v>59</v>
      </c>
      <c r="C73" s="87" t="s">
        <v>86</v>
      </c>
      <c r="D73" s="98"/>
      <c r="E73" s="105"/>
      <c r="F73" s="106"/>
      <c r="G73" s="107"/>
      <c r="H73" s="107"/>
      <c r="I73" s="107"/>
      <c r="J73" s="108"/>
      <c r="K73" s="107"/>
      <c r="L73" s="107"/>
      <c r="M73" s="107"/>
      <c r="N73" s="107"/>
      <c r="O73" s="107"/>
      <c r="P73" s="107"/>
      <c r="Q73" s="107"/>
      <c r="R73" s="107"/>
      <c r="S73" s="109">
        <f t="shared" si="0"/>
        <v>0</v>
      </c>
      <c r="T73" s="103">
        <f t="shared" si="1"/>
        <v>0</v>
      </c>
      <c r="U73" s="160"/>
      <c r="V73" s="156"/>
      <c r="W73" s="160"/>
      <c r="X73" s="160"/>
      <c r="Y73" s="160"/>
      <c r="Z73" s="160"/>
      <c r="AA73" s="160"/>
      <c r="AB73" s="160"/>
      <c r="AC73" s="160"/>
      <c r="AD73" s="160"/>
      <c r="AE73" s="160"/>
      <c r="AF73" s="160"/>
      <c r="AG73" s="160"/>
      <c r="AH73" s="160"/>
      <c r="AI73" s="160"/>
      <c r="AJ73" s="163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  <c r="BC73" s="159"/>
      <c r="BD73" s="159"/>
      <c r="BE73" s="159"/>
      <c r="BF73" s="159"/>
      <c r="BG73" s="159"/>
      <c r="BH73" s="159"/>
      <c r="BI73" s="159"/>
      <c r="BJ73" s="159"/>
      <c r="BK73" s="159"/>
      <c r="BL73" s="159"/>
      <c r="BM73" s="159"/>
      <c r="BN73" s="159"/>
      <c r="BO73" s="159"/>
      <c r="BP73" s="159"/>
      <c r="BQ73" s="159"/>
      <c r="BR73" s="159"/>
      <c r="BS73" s="159"/>
      <c r="BT73" s="159"/>
      <c r="BU73" s="159"/>
      <c r="BV73" s="159"/>
      <c r="BW73" s="159"/>
      <c r="BX73" s="159"/>
      <c r="BY73" s="159"/>
      <c r="BZ73" s="159"/>
      <c r="CA73" s="159"/>
      <c r="CB73" s="159"/>
      <c r="CC73" s="159"/>
      <c r="CD73" s="159"/>
      <c r="CE73" s="159"/>
      <c r="CF73" s="159"/>
      <c r="CG73" s="159"/>
      <c r="CH73" s="159"/>
      <c r="CI73" s="159"/>
      <c r="CJ73" s="159"/>
      <c r="CK73" s="159"/>
      <c r="CL73" s="159"/>
      <c r="CM73" s="159"/>
      <c r="CN73" s="159"/>
      <c r="CO73" s="159"/>
      <c r="CP73" s="159"/>
      <c r="CQ73" s="159"/>
      <c r="CR73" s="159"/>
      <c r="CS73" s="159"/>
      <c r="CT73" s="159"/>
      <c r="CU73" s="159"/>
      <c r="CV73" s="159"/>
      <c r="CW73" s="159"/>
      <c r="CX73" s="159"/>
      <c r="CY73" s="159"/>
      <c r="CZ73" s="159"/>
      <c r="DA73" s="159"/>
      <c r="DB73" s="159"/>
      <c r="DC73" s="159"/>
      <c r="DD73" s="159"/>
      <c r="DE73" s="159"/>
      <c r="DF73" s="159"/>
      <c r="DG73" s="159"/>
      <c r="DH73" s="159"/>
      <c r="DI73" s="159"/>
      <c r="DJ73" s="159"/>
    </row>
    <row r="74" spans="1:114" s="10" customFormat="1" ht="18.75" thickBot="1" x14ac:dyDescent="0.3">
      <c r="A74" s="186"/>
      <c r="B74" s="97">
        <v>60</v>
      </c>
      <c r="C74" s="87" t="s">
        <v>87</v>
      </c>
      <c r="D74" s="98"/>
      <c r="E74" s="105"/>
      <c r="F74" s="106"/>
      <c r="G74" s="107"/>
      <c r="H74" s="107"/>
      <c r="I74" s="107"/>
      <c r="J74" s="108"/>
      <c r="K74" s="107"/>
      <c r="L74" s="107"/>
      <c r="M74" s="107"/>
      <c r="N74" s="107"/>
      <c r="O74" s="107"/>
      <c r="P74" s="107"/>
      <c r="Q74" s="107"/>
      <c r="R74" s="107"/>
      <c r="S74" s="109">
        <f t="shared" si="0"/>
        <v>0</v>
      </c>
      <c r="T74" s="103">
        <f t="shared" si="1"/>
        <v>0</v>
      </c>
      <c r="U74" s="160"/>
      <c r="V74" s="156"/>
      <c r="W74" s="160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3"/>
      <c r="AK74" s="159"/>
      <c r="AL74" s="159"/>
      <c r="AM74" s="159"/>
      <c r="AN74" s="159"/>
      <c r="AO74" s="159"/>
      <c r="AP74" s="159"/>
      <c r="AQ74" s="159"/>
      <c r="AR74" s="159"/>
      <c r="AS74" s="159"/>
      <c r="AT74" s="159"/>
      <c r="AU74" s="159"/>
      <c r="AV74" s="159"/>
      <c r="AW74" s="159"/>
      <c r="AX74" s="159"/>
      <c r="AY74" s="159"/>
      <c r="AZ74" s="159"/>
      <c r="BA74" s="159"/>
      <c r="BB74" s="159"/>
      <c r="BC74" s="159"/>
      <c r="BD74" s="159"/>
      <c r="BE74" s="159"/>
      <c r="BF74" s="159"/>
      <c r="BG74" s="159"/>
      <c r="BH74" s="159"/>
      <c r="BI74" s="159"/>
      <c r="BJ74" s="159"/>
      <c r="BK74" s="159"/>
      <c r="BL74" s="159"/>
      <c r="BM74" s="159"/>
      <c r="BN74" s="159"/>
      <c r="BO74" s="159"/>
      <c r="BP74" s="159"/>
      <c r="BQ74" s="159"/>
      <c r="BR74" s="159"/>
      <c r="BS74" s="159"/>
      <c r="BT74" s="159"/>
      <c r="BU74" s="159"/>
      <c r="BV74" s="159"/>
      <c r="BW74" s="159"/>
      <c r="BX74" s="159"/>
      <c r="BY74" s="159"/>
      <c r="BZ74" s="159"/>
      <c r="CA74" s="159"/>
      <c r="CB74" s="159"/>
      <c r="CC74" s="159"/>
      <c r="CD74" s="159"/>
      <c r="CE74" s="159"/>
      <c r="CF74" s="159"/>
      <c r="CG74" s="159"/>
      <c r="CH74" s="159"/>
      <c r="CI74" s="159"/>
      <c r="CJ74" s="159"/>
      <c r="CK74" s="159"/>
      <c r="CL74" s="159"/>
      <c r="CM74" s="159"/>
      <c r="CN74" s="159"/>
      <c r="CO74" s="159"/>
      <c r="CP74" s="159"/>
      <c r="CQ74" s="159"/>
      <c r="CR74" s="159"/>
      <c r="CS74" s="159"/>
      <c r="CT74" s="159"/>
      <c r="CU74" s="159"/>
      <c r="CV74" s="159"/>
      <c r="CW74" s="159"/>
      <c r="CX74" s="159"/>
      <c r="CY74" s="159"/>
      <c r="CZ74" s="159"/>
      <c r="DA74" s="159"/>
      <c r="DB74" s="159"/>
      <c r="DC74" s="159"/>
      <c r="DD74" s="159"/>
      <c r="DE74" s="159"/>
      <c r="DF74" s="159"/>
      <c r="DG74" s="159"/>
      <c r="DH74" s="159"/>
      <c r="DI74" s="159"/>
      <c r="DJ74" s="159"/>
    </row>
    <row r="75" spans="1:114" s="10" customFormat="1" ht="18.75" thickBot="1" x14ac:dyDescent="0.3">
      <c r="A75" s="186"/>
      <c r="B75" s="97">
        <v>61</v>
      </c>
      <c r="C75" s="87" t="s">
        <v>88</v>
      </c>
      <c r="D75" s="98"/>
      <c r="E75" s="105"/>
      <c r="F75" s="106"/>
      <c r="G75" s="107"/>
      <c r="H75" s="107"/>
      <c r="I75" s="107"/>
      <c r="J75" s="108"/>
      <c r="K75" s="107"/>
      <c r="L75" s="107"/>
      <c r="M75" s="107"/>
      <c r="N75" s="107"/>
      <c r="O75" s="107"/>
      <c r="P75" s="107"/>
      <c r="Q75" s="107"/>
      <c r="R75" s="107"/>
      <c r="S75" s="109">
        <f t="shared" si="0"/>
        <v>0</v>
      </c>
      <c r="T75" s="103">
        <f t="shared" si="1"/>
        <v>0</v>
      </c>
      <c r="U75" s="160"/>
      <c r="V75" s="156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3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159"/>
      <c r="CA75" s="159"/>
      <c r="CB75" s="159"/>
      <c r="CC75" s="159"/>
      <c r="CD75" s="159"/>
      <c r="CE75" s="159"/>
      <c r="CF75" s="159"/>
      <c r="CG75" s="159"/>
      <c r="CH75" s="159"/>
      <c r="CI75" s="159"/>
      <c r="CJ75" s="159"/>
      <c r="CK75" s="159"/>
      <c r="CL75" s="159"/>
      <c r="CM75" s="159"/>
      <c r="CN75" s="159"/>
      <c r="CO75" s="159"/>
      <c r="CP75" s="159"/>
      <c r="CQ75" s="159"/>
      <c r="CR75" s="159"/>
      <c r="CS75" s="159"/>
      <c r="CT75" s="159"/>
      <c r="CU75" s="159"/>
      <c r="CV75" s="159"/>
      <c r="CW75" s="159"/>
      <c r="CX75" s="159"/>
      <c r="CY75" s="159"/>
      <c r="CZ75" s="159"/>
      <c r="DA75" s="159"/>
      <c r="DB75" s="159"/>
      <c r="DC75" s="159"/>
      <c r="DD75" s="159"/>
      <c r="DE75" s="159"/>
      <c r="DF75" s="159"/>
      <c r="DG75" s="159"/>
      <c r="DH75" s="159"/>
      <c r="DI75" s="159"/>
      <c r="DJ75" s="159"/>
    </row>
    <row r="76" spans="1:114" s="10" customFormat="1" ht="18.75" thickBot="1" x14ac:dyDescent="0.3">
      <c r="A76" s="186"/>
      <c r="B76" s="97">
        <v>62</v>
      </c>
      <c r="C76" s="87" t="s">
        <v>89</v>
      </c>
      <c r="D76" s="98">
        <v>2473</v>
      </c>
      <c r="E76" s="105">
        <v>1236028</v>
      </c>
      <c r="F76" s="106"/>
      <c r="G76" s="107"/>
      <c r="H76" s="107"/>
      <c r="I76" s="107"/>
      <c r="J76" s="108"/>
      <c r="K76" s="107"/>
      <c r="L76" s="107"/>
      <c r="M76" s="107"/>
      <c r="N76" s="107"/>
      <c r="O76" s="107"/>
      <c r="P76" s="107"/>
      <c r="Q76" s="107"/>
      <c r="R76" s="107"/>
      <c r="S76" s="109">
        <f t="shared" si="0"/>
        <v>0</v>
      </c>
      <c r="T76" s="103">
        <f t="shared" si="1"/>
        <v>0</v>
      </c>
      <c r="U76" s="160"/>
      <c r="V76" s="156"/>
      <c r="W76" s="160"/>
      <c r="X76" s="160"/>
      <c r="Y76" s="160"/>
      <c r="Z76" s="160"/>
      <c r="AA76" s="160"/>
      <c r="AB76" s="160"/>
      <c r="AC76" s="160"/>
      <c r="AD76" s="160"/>
      <c r="AE76" s="160"/>
      <c r="AF76" s="160"/>
      <c r="AG76" s="160"/>
      <c r="AH76" s="160"/>
      <c r="AI76" s="160"/>
      <c r="AJ76" s="163"/>
      <c r="AK76" s="159"/>
      <c r="AL76" s="159"/>
      <c r="AM76" s="159"/>
      <c r="AN76" s="159"/>
      <c r="AO76" s="159"/>
      <c r="AP76" s="159"/>
      <c r="AQ76" s="159"/>
      <c r="AR76" s="159"/>
      <c r="AS76" s="159"/>
      <c r="AT76" s="159"/>
      <c r="AU76" s="159"/>
      <c r="AV76" s="159"/>
      <c r="AW76" s="159"/>
      <c r="AX76" s="159"/>
      <c r="AY76" s="159"/>
      <c r="AZ76" s="159"/>
      <c r="BA76" s="159"/>
      <c r="BB76" s="159"/>
      <c r="BC76" s="159"/>
      <c r="BD76" s="159"/>
      <c r="BE76" s="159"/>
      <c r="BF76" s="159"/>
      <c r="BG76" s="159"/>
      <c r="BH76" s="159"/>
      <c r="BI76" s="159"/>
      <c r="BJ76" s="159"/>
      <c r="BK76" s="159"/>
      <c r="BL76" s="159"/>
      <c r="BM76" s="159"/>
      <c r="BN76" s="159"/>
      <c r="BO76" s="159"/>
      <c r="BP76" s="159"/>
      <c r="BQ76" s="159"/>
      <c r="BR76" s="159"/>
      <c r="BS76" s="159"/>
      <c r="BT76" s="159"/>
      <c r="BU76" s="159"/>
      <c r="BV76" s="159"/>
      <c r="BW76" s="159"/>
      <c r="BX76" s="159"/>
      <c r="BY76" s="159"/>
      <c r="BZ76" s="159"/>
      <c r="CA76" s="159"/>
      <c r="CB76" s="159"/>
      <c r="CC76" s="159"/>
      <c r="CD76" s="159"/>
      <c r="CE76" s="159"/>
      <c r="CF76" s="159"/>
      <c r="CG76" s="159"/>
      <c r="CH76" s="159"/>
      <c r="CI76" s="159"/>
      <c r="CJ76" s="159"/>
      <c r="CK76" s="159"/>
      <c r="CL76" s="159"/>
      <c r="CM76" s="159"/>
      <c r="CN76" s="159"/>
      <c r="CO76" s="159"/>
      <c r="CP76" s="159"/>
      <c r="CQ76" s="159"/>
      <c r="CR76" s="159"/>
      <c r="CS76" s="159"/>
      <c r="CT76" s="159"/>
      <c r="CU76" s="159"/>
      <c r="CV76" s="159"/>
      <c r="CW76" s="159"/>
      <c r="CX76" s="159"/>
      <c r="CY76" s="159"/>
      <c r="CZ76" s="159"/>
      <c r="DA76" s="159"/>
      <c r="DB76" s="159"/>
      <c r="DC76" s="159"/>
      <c r="DD76" s="159"/>
      <c r="DE76" s="159"/>
      <c r="DF76" s="159"/>
      <c r="DG76" s="159"/>
      <c r="DH76" s="159"/>
      <c r="DI76" s="159"/>
      <c r="DJ76" s="159"/>
    </row>
    <row r="77" spans="1:114" s="10" customFormat="1" ht="18.75" thickBot="1" x14ac:dyDescent="0.3">
      <c r="A77" s="186"/>
      <c r="B77" s="97">
        <v>63</v>
      </c>
      <c r="C77" s="87" t="s">
        <v>90</v>
      </c>
      <c r="D77" s="98"/>
      <c r="E77" s="105"/>
      <c r="F77" s="106"/>
      <c r="G77" s="107"/>
      <c r="H77" s="107"/>
      <c r="I77" s="107"/>
      <c r="J77" s="108"/>
      <c r="K77" s="107"/>
      <c r="L77" s="107"/>
      <c r="M77" s="107"/>
      <c r="N77" s="107"/>
      <c r="O77" s="107"/>
      <c r="P77" s="107"/>
      <c r="Q77" s="107"/>
      <c r="R77" s="107"/>
      <c r="S77" s="109">
        <f t="shared" si="0"/>
        <v>0</v>
      </c>
      <c r="T77" s="103">
        <f t="shared" si="1"/>
        <v>0</v>
      </c>
      <c r="U77" s="160"/>
      <c r="V77" s="156"/>
      <c r="W77" s="160"/>
      <c r="X77" s="160"/>
      <c r="Y77" s="160"/>
      <c r="Z77" s="160"/>
      <c r="AA77" s="160"/>
      <c r="AB77" s="160"/>
      <c r="AC77" s="160"/>
      <c r="AD77" s="160"/>
      <c r="AE77" s="160"/>
      <c r="AF77" s="160"/>
      <c r="AG77" s="160"/>
      <c r="AH77" s="160"/>
      <c r="AI77" s="160"/>
      <c r="AJ77" s="163"/>
      <c r="AK77" s="159"/>
      <c r="AL77" s="159"/>
      <c r="AM77" s="159"/>
      <c r="AN77" s="159"/>
      <c r="AO77" s="159"/>
      <c r="AP77" s="159"/>
      <c r="AQ77" s="159"/>
      <c r="AR77" s="159"/>
      <c r="AS77" s="159"/>
      <c r="AT77" s="159"/>
      <c r="AU77" s="159"/>
      <c r="AV77" s="159"/>
      <c r="AW77" s="159"/>
      <c r="AX77" s="159"/>
      <c r="AY77" s="159"/>
      <c r="AZ77" s="159"/>
      <c r="BA77" s="159"/>
      <c r="BB77" s="159"/>
      <c r="BC77" s="159"/>
      <c r="BD77" s="159"/>
      <c r="BE77" s="159"/>
      <c r="BF77" s="159"/>
      <c r="BG77" s="159"/>
      <c r="BH77" s="159"/>
      <c r="BI77" s="159"/>
      <c r="BJ77" s="159"/>
      <c r="BK77" s="159"/>
      <c r="BL77" s="159"/>
      <c r="BM77" s="159"/>
      <c r="BN77" s="159"/>
      <c r="BO77" s="159"/>
      <c r="BP77" s="159"/>
      <c r="BQ77" s="159"/>
      <c r="BR77" s="159"/>
      <c r="BS77" s="159"/>
      <c r="BT77" s="159"/>
      <c r="BU77" s="159"/>
      <c r="BV77" s="159"/>
      <c r="BW77" s="159"/>
      <c r="BX77" s="159"/>
      <c r="BY77" s="159"/>
      <c r="BZ77" s="159"/>
      <c r="CA77" s="159"/>
      <c r="CB77" s="159"/>
      <c r="CC77" s="159"/>
      <c r="CD77" s="159"/>
      <c r="CE77" s="159"/>
      <c r="CF77" s="159"/>
      <c r="CG77" s="159"/>
      <c r="CH77" s="159"/>
      <c r="CI77" s="159"/>
      <c r="CJ77" s="159"/>
      <c r="CK77" s="159"/>
      <c r="CL77" s="159"/>
      <c r="CM77" s="159"/>
      <c r="CN77" s="159"/>
      <c r="CO77" s="159"/>
      <c r="CP77" s="159"/>
      <c r="CQ77" s="159"/>
      <c r="CR77" s="159"/>
      <c r="CS77" s="159"/>
      <c r="CT77" s="159"/>
      <c r="CU77" s="159"/>
      <c r="CV77" s="159"/>
      <c r="CW77" s="159"/>
      <c r="CX77" s="159"/>
      <c r="CY77" s="159"/>
      <c r="CZ77" s="159"/>
      <c r="DA77" s="159"/>
      <c r="DB77" s="159"/>
      <c r="DC77" s="159"/>
      <c r="DD77" s="159"/>
      <c r="DE77" s="159"/>
      <c r="DF77" s="159"/>
      <c r="DG77" s="159"/>
      <c r="DH77" s="159"/>
      <c r="DI77" s="159"/>
      <c r="DJ77" s="159"/>
    </row>
    <row r="78" spans="1:114" s="10" customFormat="1" ht="18.75" thickBot="1" x14ac:dyDescent="0.3">
      <c r="A78" s="186"/>
      <c r="B78" s="97">
        <v>64</v>
      </c>
      <c r="C78" s="87" t="s">
        <v>223</v>
      </c>
      <c r="D78" s="98">
        <v>3972</v>
      </c>
      <c r="E78" s="105">
        <v>1742449</v>
      </c>
      <c r="F78" s="106">
        <f>+L78</f>
        <v>1219714</v>
      </c>
      <c r="G78" s="107"/>
      <c r="H78" s="107"/>
      <c r="I78" s="107"/>
      <c r="J78" s="108"/>
      <c r="K78" s="107"/>
      <c r="L78" s="107">
        <v>1219714</v>
      </c>
      <c r="M78" s="107"/>
      <c r="N78" s="107"/>
      <c r="O78" s="107"/>
      <c r="P78" s="107"/>
      <c r="Q78" s="107"/>
      <c r="R78" s="107"/>
      <c r="S78" s="109">
        <f t="shared" si="0"/>
        <v>1219714</v>
      </c>
      <c r="T78" s="103">
        <f t="shared" si="1"/>
        <v>0</v>
      </c>
      <c r="U78" s="160"/>
      <c r="V78" s="156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60"/>
      <c r="AI78" s="160"/>
      <c r="AJ78" s="163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59"/>
      <c r="BK78" s="159"/>
      <c r="BL78" s="159"/>
      <c r="BM78" s="159"/>
      <c r="BN78" s="159"/>
      <c r="BO78" s="159"/>
      <c r="BP78" s="159"/>
      <c r="BQ78" s="159"/>
      <c r="BR78" s="159"/>
      <c r="BS78" s="159"/>
      <c r="BT78" s="159"/>
      <c r="BU78" s="159"/>
      <c r="BV78" s="159"/>
      <c r="BW78" s="159"/>
      <c r="BX78" s="159"/>
      <c r="BY78" s="159"/>
      <c r="BZ78" s="159"/>
      <c r="CA78" s="159"/>
      <c r="CB78" s="159"/>
      <c r="CC78" s="159"/>
      <c r="CD78" s="159"/>
      <c r="CE78" s="159"/>
      <c r="CF78" s="159"/>
      <c r="CG78" s="159"/>
      <c r="CH78" s="159"/>
      <c r="CI78" s="159"/>
      <c r="CJ78" s="159"/>
      <c r="CK78" s="159"/>
      <c r="CL78" s="159"/>
      <c r="CM78" s="159"/>
      <c r="CN78" s="159"/>
      <c r="CO78" s="159"/>
      <c r="CP78" s="159"/>
      <c r="CQ78" s="159"/>
      <c r="CR78" s="159"/>
      <c r="CS78" s="159"/>
      <c r="CT78" s="159"/>
      <c r="CU78" s="159"/>
      <c r="CV78" s="159"/>
      <c r="CW78" s="159"/>
      <c r="CX78" s="159"/>
      <c r="CY78" s="159"/>
      <c r="CZ78" s="159"/>
      <c r="DA78" s="159"/>
      <c r="DB78" s="159"/>
      <c r="DC78" s="159"/>
      <c r="DD78" s="159"/>
      <c r="DE78" s="159"/>
      <c r="DF78" s="159"/>
      <c r="DG78" s="159"/>
      <c r="DH78" s="159"/>
      <c r="DI78" s="159"/>
      <c r="DJ78" s="159"/>
    </row>
    <row r="79" spans="1:114" s="10" customFormat="1" ht="18.75" thickBot="1" x14ac:dyDescent="0.3">
      <c r="A79" s="186"/>
      <c r="B79" s="97">
        <v>65</v>
      </c>
      <c r="C79" s="87" t="s">
        <v>91</v>
      </c>
      <c r="D79" s="98"/>
      <c r="E79" s="105"/>
      <c r="F79" s="106"/>
      <c r="G79" s="107"/>
      <c r="H79" s="107"/>
      <c r="I79" s="107"/>
      <c r="J79" s="108"/>
      <c r="K79" s="107"/>
      <c r="L79" s="107"/>
      <c r="M79" s="107"/>
      <c r="N79" s="107"/>
      <c r="O79" s="107"/>
      <c r="P79" s="107"/>
      <c r="Q79" s="107"/>
      <c r="R79" s="107"/>
      <c r="S79" s="109">
        <f t="shared" si="0"/>
        <v>0</v>
      </c>
      <c r="T79" s="103">
        <f t="shared" si="1"/>
        <v>0</v>
      </c>
      <c r="U79" s="160"/>
      <c r="V79" s="156"/>
      <c r="W79" s="160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  <c r="AH79" s="160"/>
      <c r="AI79" s="160"/>
      <c r="AJ79" s="163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159"/>
      <c r="BN79" s="159"/>
      <c r="BO79" s="159"/>
      <c r="BP79" s="159"/>
      <c r="BQ79" s="159"/>
      <c r="BR79" s="159"/>
      <c r="BS79" s="159"/>
      <c r="BT79" s="159"/>
      <c r="BU79" s="159"/>
      <c r="BV79" s="159"/>
      <c r="BW79" s="159"/>
      <c r="BX79" s="159"/>
      <c r="BY79" s="159"/>
      <c r="BZ79" s="159"/>
      <c r="CA79" s="159"/>
      <c r="CB79" s="159"/>
      <c r="CC79" s="159"/>
      <c r="CD79" s="159"/>
      <c r="CE79" s="159"/>
      <c r="CF79" s="159"/>
      <c r="CG79" s="159"/>
      <c r="CH79" s="159"/>
      <c r="CI79" s="159"/>
      <c r="CJ79" s="159"/>
      <c r="CK79" s="159"/>
      <c r="CL79" s="159"/>
      <c r="CM79" s="159"/>
      <c r="CN79" s="159"/>
      <c r="CO79" s="159"/>
      <c r="CP79" s="159"/>
      <c r="CQ79" s="159"/>
      <c r="CR79" s="159"/>
      <c r="CS79" s="159"/>
      <c r="CT79" s="159"/>
      <c r="CU79" s="159"/>
      <c r="CV79" s="159"/>
      <c r="CW79" s="159"/>
      <c r="CX79" s="159"/>
      <c r="CY79" s="159"/>
      <c r="CZ79" s="159"/>
      <c r="DA79" s="159"/>
      <c r="DB79" s="159"/>
      <c r="DC79" s="159"/>
      <c r="DD79" s="159"/>
      <c r="DE79" s="159"/>
      <c r="DF79" s="159"/>
      <c r="DG79" s="159"/>
      <c r="DH79" s="159"/>
      <c r="DI79" s="159"/>
      <c r="DJ79" s="159"/>
    </row>
    <row r="80" spans="1:114" s="10" customFormat="1" ht="18.75" thickBot="1" x14ac:dyDescent="0.3">
      <c r="A80" s="186"/>
      <c r="B80" s="97">
        <v>66</v>
      </c>
      <c r="C80" s="87" t="s">
        <v>92</v>
      </c>
      <c r="D80" s="98"/>
      <c r="E80" s="105"/>
      <c r="F80" s="106"/>
      <c r="G80" s="107"/>
      <c r="H80" s="107"/>
      <c r="I80" s="107"/>
      <c r="J80" s="108"/>
      <c r="K80" s="107"/>
      <c r="L80" s="107"/>
      <c r="M80" s="107"/>
      <c r="N80" s="107"/>
      <c r="O80" s="107"/>
      <c r="P80" s="107"/>
      <c r="Q80" s="107"/>
      <c r="R80" s="107"/>
      <c r="S80" s="109">
        <f t="shared" si="0"/>
        <v>0</v>
      </c>
      <c r="T80" s="103">
        <f t="shared" si="1"/>
        <v>0</v>
      </c>
      <c r="U80" s="160"/>
      <c r="V80" s="156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60"/>
      <c r="AI80" s="160"/>
      <c r="AJ80" s="163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159"/>
      <c r="BN80" s="159"/>
      <c r="BO80" s="159"/>
      <c r="BP80" s="159"/>
      <c r="BQ80" s="159"/>
      <c r="BR80" s="159"/>
      <c r="BS80" s="159"/>
      <c r="BT80" s="159"/>
      <c r="BU80" s="159"/>
      <c r="BV80" s="159"/>
      <c r="BW80" s="159"/>
      <c r="BX80" s="159"/>
      <c r="BY80" s="159"/>
      <c r="BZ80" s="159"/>
      <c r="CA80" s="159"/>
      <c r="CB80" s="159"/>
      <c r="CC80" s="159"/>
      <c r="CD80" s="159"/>
      <c r="CE80" s="159"/>
      <c r="CF80" s="159"/>
      <c r="CG80" s="159"/>
      <c r="CH80" s="159"/>
      <c r="CI80" s="159"/>
      <c r="CJ80" s="159"/>
      <c r="CK80" s="159"/>
      <c r="CL80" s="159"/>
      <c r="CM80" s="159"/>
      <c r="CN80" s="159"/>
      <c r="CO80" s="159"/>
      <c r="CP80" s="159"/>
      <c r="CQ80" s="159"/>
      <c r="CR80" s="159"/>
      <c r="CS80" s="159"/>
      <c r="CT80" s="159"/>
      <c r="CU80" s="159"/>
      <c r="CV80" s="159"/>
      <c r="CW80" s="159"/>
      <c r="CX80" s="159"/>
      <c r="CY80" s="159"/>
      <c r="CZ80" s="159"/>
      <c r="DA80" s="159"/>
      <c r="DB80" s="159"/>
      <c r="DC80" s="159"/>
      <c r="DD80" s="159"/>
      <c r="DE80" s="159"/>
      <c r="DF80" s="159"/>
      <c r="DG80" s="159"/>
      <c r="DH80" s="159"/>
      <c r="DI80" s="159"/>
      <c r="DJ80" s="159"/>
    </row>
    <row r="81" spans="1:114" s="10" customFormat="1" ht="18.75" thickBot="1" x14ac:dyDescent="0.3">
      <c r="A81" s="186"/>
      <c r="B81" s="97">
        <v>67</v>
      </c>
      <c r="C81" s="87" t="s">
        <v>93</v>
      </c>
      <c r="D81" s="98">
        <v>2477</v>
      </c>
      <c r="E81" s="105">
        <v>18501400</v>
      </c>
      <c r="F81" s="106">
        <v>12950980</v>
      </c>
      <c r="G81" s="107"/>
      <c r="H81" s="107"/>
      <c r="I81" s="107"/>
      <c r="J81" s="108"/>
      <c r="K81" s="107">
        <v>12950980</v>
      </c>
      <c r="L81" s="107"/>
      <c r="M81" s="107"/>
      <c r="N81" s="107"/>
      <c r="O81" s="107"/>
      <c r="P81" s="107"/>
      <c r="Q81" s="107"/>
      <c r="R81" s="107"/>
      <c r="S81" s="109">
        <f t="shared" ref="S81:S115" si="2">SUM(G81:R81)</f>
        <v>12950980</v>
      </c>
      <c r="T81" s="103">
        <f t="shared" si="1"/>
        <v>0</v>
      </c>
      <c r="U81" s="160"/>
      <c r="V81" s="156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3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59"/>
      <c r="BN81" s="159"/>
      <c r="BO81" s="159"/>
      <c r="BP81" s="159"/>
      <c r="BQ81" s="159"/>
      <c r="BR81" s="159"/>
      <c r="BS81" s="159"/>
      <c r="BT81" s="159"/>
      <c r="BU81" s="159"/>
      <c r="BV81" s="159"/>
      <c r="BW81" s="159"/>
      <c r="BX81" s="159"/>
      <c r="BY81" s="159"/>
      <c r="BZ81" s="159"/>
      <c r="CA81" s="159"/>
      <c r="CB81" s="159"/>
      <c r="CC81" s="159"/>
      <c r="CD81" s="159"/>
      <c r="CE81" s="159"/>
      <c r="CF81" s="159"/>
      <c r="CG81" s="159"/>
      <c r="CH81" s="159"/>
      <c r="CI81" s="159"/>
      <c r="CJ81" s="159"/>
      <c r="CK81" s="159"/>
      <c r="CL81" s="159"/>
      <c r="CM81" s="159"/>
      <c r="CN81" s="159"/>
      <c r="CO81" s="159"/>
      <c r="CP81" s="159"/>
      <c r="CQ81" s="159"/>
      <c r="CR81" s="159"/>
      <c r="CS81" s="159"/>
      <c r="CT81" s="159"/>
      <c r="CU81" s="159"/>
      <c r="CV81" s="159"/>
      <c r="CW81" s="159"/>
      <c r="CX81" s="159"/>
      <c r="CY81" s="159"/>
      <c r="CZ81" s="159"/>
      <c r="DA81" s="159"/>
      <c r="DB81" s="159"/>
      <c r="DC81" s="159"/>
      <c r="DD81" s="159"/>
      <c r="DE81" s="159"/>
      <c r="DF81" s="159"/>
      <c r="DG81" s="159"/>
      <c r="DH81" s="159"/>
      <c r="DI81" s="159"/>
      <c r="DJ81" s="159"/>
    </row>
    <row r="82" spans="1:114" s="10" customFormat="1" ht="18.75" thickBot="1" x14ac:dyDescent="0.3">
      <c r="A82" s="186"/>
      <c r="B82" s="97">
        <v>68</v>
      </c>
      <c r="C82" s="87" t="s">
        <v>94</v>
      </c>
      <c r="D82" s="98"/>
      <c r="E82" s="105"/>
      <c r="F82" s="106"/>
      <c r="G82" s="107"/>
      <c r="H82" s="107"/>
      <c r="I82" s="107"/>
      <c r="J82" s="108"/>
      <c r="K82" s="107"/>
      <c r="L82" s="107"/>
      <c r="M82" s="107"/>
      <c r="N82" s="107"/>
      <c r="O82" s="107"/>
      <c r="P82" s="107"/>
      <c r="Q82" s="107"/>
      <c r="R82" s="107"/>
      <c r="S82" s="109">
        <f t="shared" si="2"/>
        <v>0</v>
      </c>
      <c r="T82" s="103">
        <f t="shared" ref="T82:T115" si="3">+F82-S82</f>
        <v>0</v>
      </c>
      <c r="U82" s="160"/>
      <c r="V82" s="156"/>
      <c r="W82" s="160"/>
      <c r="X82" s="160"/>
      <c r="Y82" s="160"/>
      <c r="Z82" s="160"/>
      <c r="AA82" s="160"/>
      <c r="AB82" s="160"/>
      <c r="AC82" s="160"/>
      <c r="AD82" s="160"/>
      <c r="AE82" s="160"/>
      <c r="AF82" s="160"/>
      <c r="AG82" s="160"/>
      <c r="AH82" s="160"/>
      <c r="AI82" s="160"/>
      <c r="AJ82" s="163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59"/>
      <c r="BN82" s="159"/>
      <c r="BO82" s="159"/>
      <c r="BP82" s="159"/>
      <c r="BQ82" s="159"/>
      <c r="BR82" s="159"/>
      <c r="BS82" s="159"/>
      <c r="BT82" s="159"/>
      <c r="BU82" s="159"/>
      <c r="BV82" s="159"/>
      <c r="BW82" s="159"/>
      <c r="BX82" s="159"/>
      <c r="BY82" s="159"/>
      <c r="BZ82" s="159"/>
      <c r="CA82" s="159"/>
      <c r="CB82" s="159"/>
      <c r="CC82" s="159"/>
      <c r="CD82" s="159"/>
      <c r="CE82" s="159"/>
      <c r="CF82" s="159"/>
      <c r="CG82" s="159"/>
      <c r="CH82" s="159"/>
      <c r="CI82" s="159"/>
      <c r="CJ82" s="159"/>
      <c r="CK82" s="159"/>
      <c r="CL82" s="159"/>
      <c r="CM82" s="159"/>
      <c r="CN82" s="159"/>
      <c r="CO82" s="159"/>
      <c r="CP82" s="159"/>
      <c r="CQ82" s="159"/>
      <c r="CR82" s="159"/>
      <c r="CS82" s="159"/>
      <c r="CT82" s="159"/>
      <c r="CU82" s="159"/>
      <c r="CV82" s="159"/>
      <c r="CW82" s="159"/>
      <c r="CX82" s="159"/>
      <c r="CY82" s="159"/>
      <c r="CZ82" s="159"/>
      <c r="DA82" s="159"/>
      <c r="DB82" s="159"/>
      <c r="DC82" s="159"/>
      <c r="DD82" s="159"/>
      <c r="DE82" s="159"/>
      <c r="DF82" s="159"/>
      <c r="DG82" s="159"/>
      <c r="DH82" s="159"/>
      <c r="DI82" s="159"/>
      <c r="DJ82" s="159"/>
    </row>
    <row r="83" spans="1:114" s="10" customFormat="1" ht="18.75" thickBot="1" x14ac:dyDescent="0.3">
      <c r="A83" s="186"/>
      <c r="B83" s="97">
        <v>69</v>
      </c>
      <c r="C83" s="87" t="s">
        <v>209</v>
      </c>
      <c r="D83" s="98"/>
      <c r="E83" s="105"/>
      <c r="F83" s="106"/>
      <c r="G83" s="107"/>
      <c r="H83" s="107"/>
      <c r="I83" s="107"/>
      <c r="J83" s="108"/>
      <c r="K83" s="107"/>
      <c r="L83" s="107"/>
      <c r="M83" s="107"/>
      <c r="N83" s="107"/>
      <c r="O83" s="107"/>
      <c r="P83" s="107"/>
      <c r="Q83" s="107"/>
      <c r="R83" s="107"/>
      <c r="S83" s="109"/>
      <c r="T83" s="103"/>
      <c r="U83" s="160"/>
      <c r="V83" s="156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3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159"/>
      <c r="BN83" s="159"/>
      <c r="BO83" s="159"/>
      <c r="BP83" s="159"/>
      <c r="BQ83" s="159"/>
      <c r="BR83" s="159"/>
      <c r="BS83" s="159"/>
      <c r="BT83" s="159"/>
      <c r="BU83" s="159"/>
      <c r="BV83" s="159"/>
      <c r="BW83" s="159"/>
      <c r="BX83" s="159"/>
      <c r="BY83" s="159"/>
      <c r="BZ83" s="159"/>
      <c r="CA83" s="159"/>
      <c r="CB83" s="159"/>
      <c r="CC83" s="159"/>
      <c r="CD83" s="159"/>
      <c r="CE83" s="159"/>
      <c r="CF83" s="159"/>
      <c r="CG83" s="159"/>
      <c r="CH83" s="159"/>
      <c r="CI83" s="159"/>
      <c r="CJ83" s="159"/>
      <c r="CK83" s="159"/>
      <c r="CL83" s="159"/>
      <c r="CM83" s="159"/>
      <c r="CN83" s="159"/>
      <c r="CO83" s="159"/>
      <c r="CP83" s="159"/>
      <c r="CQ83" s="159"/>
      <c r="CR83" s="159"/>
      <c r="CS83" s="159"/>
      <c r="CT83" s="159"/>
      <c r="CU83" s="159"/>
      <c r="CV83" s="159"/>
      <c r="CW83" s="159"/>
      <c r="CX83" s="159"/>
      <c r="CY83" s="159"/>
      <c r="CZ83" s="159"/>
      <c r="DA83" s="159"/>
      <c r="DB83" s="159"/>
      <c r="DC83" s="159"/>
      <c r="DD83" s="159"/>
      <c r="DE83" s="159"/>
      <c r="DF83" s="159"/>
      <c r="DG83" s="159"/>
      <c r="DH83" s="159"/>
      <c r="DI83" s="159"/>
      <c r="DJ83" s="159"/>
    </row>
    <row r="84" spans="1:114" s="10" customFormat="1" ht="18.75" thickBot="1" x14ac:dyDescent="0.3">
      <c r="A84" s="186"/>
      <c r="B84" s="97">
        <v>70</v>
      </c>
      <c r="C84" s="87" t="s">
        <v>95</v>
      </c>
      <c r="D84" s="98"/>
      <c r="E84" s="105"/>
      <c r="F84" s="106"/>
      <c r="G84" s="107"/>
      <c r="H84" s="107"/>
      <c r="I84" s="107"/>
      <c r="J84" s="108"/>
      <c r="K84" s="107"/>
      <c r="L84" s="107"/>
      <c r="M84" s="107"/>
      <c r="N84" s="107"/>
      <c r="O84" s="107"/>
      <c r="P84" s="107"/>
      <c r="Q84" s="107"/>
      <c r="R84" s="107"/>
      <c r="S84" s="109">
        <f t="shared" si="2"/>
        <v>0</v>
      </c>
      <c r="T84" s="103">
        <f t="shared" si="3"/>
        <v>0</v>
      </c>
      <c r="U84" s="160"/>
      <c r="V84" s="156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3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  <c r="BH84" s="159"/>
      <c r="BI84" s="159"/>
      <c r="BJ84" s="159"/>
      <c r="BK84" s="159"/>
      <c r="BL84" s="159"/>
      <c r="BM84" s="159"/>
      <c r="BN84" s="159"/>
      <c r="BO84" s="159"/>
      <c r="BP84" s="159"/>
      <c r="BQ84" s="159"/>
      <c r="BR84" s="159"/>
      <c r="BS84" s="159"/>
      <c r="BT84" s="159"/>
      <c r="BU84" s="159"/>
      <c r="BV84" s="159"/>
      <c r="BW84" s="159"/>
      <c r="BX84" s="159"/>
      <c r="BY84" s="159"/>
      <c r="BZ84" s="159"/>
      <c r="CA84" s="159"/>
      <c r="CB84" s="159"/>
      <c r="CC84" s="159"/>
      <c r="CD84" s="159"/>
      <c r="CE84" s="159"/>
      <c r="CF84" s="159"/>
      <c r="CG84" s="159"/>
      <c r="CH84" s="159"/>
      <c r="CI84" s="159"/>
      <c r="CJ84" s="159"/>
      <c r="CK84" s="159"/>
      <c r="CL84" s="159"/>
      <c r="CM84" s="159"/>
      <c r="CN84" s="159"/>
      <c r="CO84" s="159"/>
      <c r="CP84" s="159"/>
      <c r="CQ84" s="159"/>
      <c r="CR84" s="159"/>
      <c r="CS84" s="159"/>
      <c r="CT84" s="159"/>
      <c r="CU84" s="159"/>
      <c r="CV84" s="159"/>
      <c r="CW84" s="159"/>
      <c r="CX84" s="159"/>
      <c r="CY84" s="159"/>
      <c r="CZ84" s="159"/>
      <c r="DA84" s="159"/>
      <c r="DB84" s="159"/>
      <c r="DC84" s="159"/>
      <c r="DD84" s="159"/>
      <c r="DE84" s="159"/>
      <c r="DF84" s="159"/>
      <c r="DG84" s="159"/>
      <c r="DH84" s="159"/>
      <c r="DI84" s="159"/>
      <c r="DJ84" s="159"/>
    </row>
    <row r="85" spans="1:114" s="10" customFormat="1" ht="35.25" customHeight="1" thickBot="1" x14ac:dyDescent="0.3">
      <c r="A85" s="186"/>
      <c r="B85" s="97">
        <v>71</v>
      </c>
      <c r="C85" s="87" t="s">
        <v>96</v>
      </c>
      <c r="D85" s="98">
        <v>2478</v>
      </c>
      <c r="E85" s="105">
        <v>159180</v>
      </c>
      <c r="F85" s="106">
        <f>+J85</f>
        <v>159180</v>
      </c>
      <c r="G85" s="107"/>
      <c r="H85" s="107"/>
      <c r="I85" s="107"/>
      <c r="J85" s="108">
        <v>159180</v>
      </c>
      <c r="K85" s="107"/>
      <c r="L85" s="107"/>
      <c r="M85" s="107"/>
      <c r="N85" s="107"/>
      <c r="O85" s="107"/>
      <c r="P85" s="107"/>
      <c r="Q85" s="107"/>
      <c r="R85" s="107"/>
      <c r="S85" s="109">
        <f t="shared" si="2"/>
        <v>159180</v>
      </c>
      <c r="T85" s="103">
        <f t="shared" si="3"/>
        <v>0</v>
      </c>
      <c r="U85" s="160"/>
      <c r="V85" s="156"/>
      <c r="W85" s="160"/>
      <c r="X85" s="160"/>
      <c r="Y85" s="160"/>
      <c r="Z85" s="160"/>
      <c r="AA85" s="160"/>
      <c r="AB85" s="160"/>
      <c r="AC85" s="160"/>
      <c r="AD85" s="160"/>
      <c r="AE85" s="160"/>
      <c r="AF85" s="160"/>
      <c r="AG85" s="160"/>
      <c r="AH85" s="160"/>
      <c r="AI85" s="160"/>
      <c r="AJ85" s="163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59"/>
      <c r="BK85" s="159"/>
      <c r="BL85" s="159"/>
      <c r="BM85" s="159"/>
      <c r="BN85" s="159"/>
      <c r="BO85" s="159"/>
      <c r="BP85" s="159"/>
      <c r="BQ85" s="159"/>
      <c r="BR85" s="159"/>
      <c r="BS85" s="159"/>
      <c r="BT85" s="159"/>
      <c r="BU85" s="159"/>
      <c r="BV85" s="159"/>
      <c r="BW85" s="159"/>
      <c r="BX85" s="159"/>
      <c r="BY85" s="159"/>
      <c r="BZ85" s="159"/>
      <c r="CA85" s="159"/>
      <c r="CB85" s="159"/>
      <c r="CC85" s="159"/>
      <c r="CD85" s="159"/>
      <c r="CE85" s="159"/>
      <c r="CF85" s="159"/>
      <c r="CG85" s="159"/>
      <c r="CH85" s="159"/>
      <c r="CI85" s="159"/>
      <c r="CJ85" s="159"/>
      <c r="CK85" s="159"/>
      <c r="CL85" s="159"/>
      <c r="CM85" s="159"/>
      <c r="CN85" s="159"/>
      <c r="CO85" s="159"/>
      <c r="CP85" s="159"/>
      <c r="CQ85" s="159"/>
      <c r="CR85" s="159"/>
      <c r="CS85" s="159"/>
      <c r="CT85" s="159"/>
      <c r="CU85" s="159"/>
      <c r="CV85" s="159"/>
      <c r="CW85" s="159"/>
      <c r="CX85" s="159"/>
      <c r="CY85" s="159"/>
      <c r="CZ85" s="159"/>
      <c r="DA85" s="159"/>
      <c r="DB85" s="159"/>
      <c r="DC85" s="159"/>
      <c r="DD85" s="159"/>
      <c r="DE85" s="159"/>
      <c r="DF85" s="159"/>
      <c r="DG85" s="159"/>
      <c r="DH85" s="159"/>
      <c r="DI85" s="159"/>
      <c r="DJ85" s="159"/>
    </row>
    <row r="86" spans="1:114" s="10" customFormat="1" ht="18.75" thickBot="1" x14ac:dyDescent="0.3">
      <c r="A86" s="186"/>
      <c r="B86" s="97">
        <v>72</v>
      </c>
      <c r="C86" s="87" t="s">
        <v>97</v>
      </c>
      <c r="D86" s="98"/>
      <c r="E86" s="105"/>
      <c r="F86" s="106"/>
      <c r="G86" s="107"/>
      <c r="H86" s="107"/>
      <c r="I86" s="107"/>
      <c r="J86" s="108"/>
      <c r="K86" s="107"/>
      <c r="L86" s="107"/>
      <c r="M86" s="107"/>
      <c r="N86" s="107"/>
      <c r="O86" s="107"/>
      <c r="P86" s="107"/>
      <c r="Q86" s="107"/>
      <c r="R86" s="107"/>
      <c r="S86" s="109">
        <f t="shared" si="2"/>
        <v>0</v>
      </c>
      <c r="T86" s="103">
        <f t="shared" si="3"/>
        <v>0</v>
      </c>
      <c r="U86" s="160"/>
      <c r="V86" s="156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3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59"/>
      <c r="BH86" s="159"/>
      <c r="BI86" s="159"/>
      <c r="BJ86" s="159"/>
      <c r="BK86" s="159"/>
      <c r="BL86" s="159"/>
      <c r="BM86" s="159"/>
      <c r="BN86" s="159"/>
      <c r="BO86" s="159"/>
      <c r="BP86" s="159"/>
      <c r="BQ86" s="159"/>
      <c r="BR86" s="159"/>
      <c r="BS86" s="159"/>
      <c r="BT86" s="159"/>
      <c r="BU86" s="159"/>
      <c r="BV86" s="159"/>
      <c r="BW86" s="159"/>
      <c r="BX86" s="159"/>
      <c r="BY86" s="159"/>
      <c r="BZ86" s="159"/>
      <c r="CA86" s="159"/>
      <c r="CB86" s="159"/>
      <c r="CC86" s="159"/>
      <c r="CD86" s="159"/>
      <c r="CE86" s="159"/>
      <c r="CF86" s="159"/>
      <c r="CG86" s="159"/>
      <c r="CH86" s="159"/>
      <c r="CI86" s="159"/>
      <c r="CJ86" s="159"/>
      <c r="CK86" s="159"/>
      <c r="CL86" s="159"/>
      <c r="CM86" s="159"/>
      <c r="CN86" s="159"/>
      <c r="CO86" s="159"/>
      <c r="CP86" s="159"/>
      <c r="CQ86" s="159"/>
      <c r="CR86" s="159"/>
      <c r="CS86" s="159"/>
      <c r="CT86" s="159"/>
      <c r="CU86" s="159"/>
      <c r="CV86" s="159"/>
      <c r="CW86" s="159"/>
      <c r="CX86" s="159"/>
      <c r="CY86" s="159"/>
      <c r="CZ86" s="159"/>
      <c r="DA86" s="159"/>
      <c r="DB86" s="159"/>
      <c r="DC86" s="159"/>
      <c r="DD86" s="159"/>
      <c r="DE86" s="159"/>
      <c r="DF86" s="159"/>
      <c r="DG86" s="159"/>
      <c r="DH86" s="159"/>
      <c r="DI86" s="159"/>
      <c r="DJ86" s="159"/>
    </row>
    <row r="87" spans="1:114" s="10" customFormat="1" ht="18.75" thickBot="1" x14ac:dyDescent="0.3">
      <c r="A87" s="186"/>
      <c r="B87" s="97">
        <v>73</v>
      </c>
      <c r="C87" s="87" t="s">
        <v>98</v>
      </c>
      <c r="D87" s="98"/>
      <c r="E87" s="105"/>
      <c r="F87" s="106"/>
      <c r="G87" s="107"/>
      <c r="H87" s="107"/>
      <c r="I87" s="107"/>
      <c r="J87" s="108"/>
      <c r="K87" s="107"/>
      <c r="L87" s="107"/>
      <c r="M87" s="107"/>
      <c r="N87" s="107"/>
      <c r="O87" s="107"/>
      <c r="P87" s="107"/>
      <c r="Q87" s="107"/>
      <c r="R87" s="107"/>
      <c r="S87" s="109">
        <f t="shared" si="2"/>
        <v>0</v>
      </c>
      <c r="T87" s="103">
        <f t="shared" si="3"/>
        <v>0</v>
      </c>
      <c r="U87" s="160"/>
      <c r="V87" s="156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3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159"/>
      <c r="BN87" s="159"/>
      <c r="BO87" s="159"/>
      <c r="BP87" s="159"/>
      <c r="BQ87" s="159"/>
      <c r="BR87" s="159"/>
      <c r="BS87" s="159"/>
      <c r="BT87" s="159"/>
      <c r="BU87" s="159"/>
      <c r="BV87" s="159"/>
      <c r="BW87" s="159"/>
      <c r="BX87" s="159"/>
      <c r="BY87" s="159"/>
      <c r="BZ87" s="159"/>
      <c r="CA87" s="159"/>
      <c r="CB87" s="159"/>
      <c r="CC87" s="159"/>
      <c r="CD87" s="159"/>
      <c r="CE87" s="159"/>
      <c r="CF87" s="159"/>
      <c r="CG87" s="159"/>
      <c r="CH87" s="159"/>
      <c r="CI87" s="159"/>
      <c r="CJ87" s="159"/>
      <c r="CK87" s="159"/>
      <c r="CL87" s="159"/>
      <c r="CM87" s="159"/>
      <c r="CN87" s="159"/>
      <c r="CO87" s="159"/>
      <c r="CP87" s="159"/>
      <c r="CQ87" s="159"/>
      <c r="CR87" s="159"/>
      <c r="CS87" s="159"/>
      <c r="CT87" s="159"/>
      <c r="CU87" s="159"/>
      <c r="CV87" s="159"/>
      <c r="CW87" s="159"/>
      <c r="CX87" s="159"/>
      <c r="CY87" s="159"/>
      <c r="CZ87" s="159"/>
      <c r="DA87" s="159"/>
      <c r="DB87" s="159"/>
      <c r="DC87" s="159"/>
      <c r="DD87" s="159"/>
      <c r="DE87" s="159"/>
      <c r="DF87" s="159"/>
      <c r="DG87" s="159"/>
      <c r="DH87" s="159"/>
      <c r="DI87" s="159"/>
      <c r="DJ87" s="159"/>
    </row>
    <row r="88" spans="1:114" s="10" customFormat="1" ht="18.75" thickBot="1" x14ac:dyDescent="0.3">
      <c r="A88" s="186"/>
      <c r="B88" s="97">
        <v>74</v>
      </c>
      <c r="C88" s="87" t="s">
        <v>99</v>
      </c>
      <c r="D88" s="98"/>
      <c r="E88" s="105"/>
      <c r="F88" s="106"/>
      <c r="G88" s="107"/>
      <c r="H88" s="107"/>
      <c r="I88" s="107"/>
      <c r="J88" s="108"/>
      <c r="K88" s="107"/>
      <c r="L88" s="107"/>
      <c r="M88" s="107"/>
      <c r="N88" s="107"/>
      <c r="O88" s="107"/>
      <c r="P88" s="107"/>
      <c r="Q88" s="107"/>
      <c r="R88" s="107"/>
      <c r="S88" s="109">
        <f t="shared" si="2"/>
        <v>0</v>
      </c>
      <c r="T88" s="103">
        <f t="shared" si="3"/>
        <v>0</v>
      </c>
      <c r="U88" s="160"/>
      <c r="V88" s="156"/>
      <c r="W88" s="160"/>
      <c r="X88" s="160"/>
      <c r="Y88" s="160"/>
      <c r="Z88" s="160"/>
      <c r="AA88" s="160"/>
      <c r="AB88" s="160"/>
      <c r="AC88" s="160"/>
      <c r="AD88" s="160"/>
      <c r="AE88" s="160"/>
      <c r="AF88" s="160"/>
      <c r="AG88" s="160"/>
      <c r="AH88" s="160"/>
      <c r="AI88" s="160"/>
      <c r="AJ88" s="163"/>
      <c r="AK88" s="159"/>
      <c r="AL88" s="159"/>
      <c r="AM88" s="159"/>
      <c r="AN88" s="159"/>
      <c r="AO88" s="159"/>
      <c r="AP88" s="159"/>
      <c r="AQ88" s="159"/>
      <c r="AR88" s="159"/>
      <c r="AS88" s="159"/>
      <c r="AT88" s="159"/>
      <c r="AU88" s="159"/>
      <c r="AV88" s="159"/>
      <c r="AW88" s="159"/>
      <c r="AX88" s="159"/>
      <c r="AY88" s="159"/>
      <c r="AZ88" s="159"/>
      <c r="BA88" s="159"/>
      <c r="BB88" s="159"/>
      <c r="BC88" s="159"/>
      <c r="BD88" s="159"/>
      <c r="BE88" s="159"/>
      <c r="BF88" s="159"/>
      <c r="BG88" s="159"/>
      <c r="BH88" s="159"/>
      <c r="BI88" s="159"/>
      <c r="BJ88" s="159"/>
      <c r="BK88" s="159"/>
      <c r="BL88" s="159"/>
      <c r="BM88" s="159"/>
      <c r="BN88" s="159"/>
      <c r="BO88" s="159"/>
      <c r="BP88" s="159"/>
      <c r="BQ88" s="159"/>
      <c r="BR88" s="159"/>
      <c r="BS88" s="159"/>
      <c r="BT88" s="159"/>
      <c r="BU88" s="159"/>
      <c r="BV88" s="159"/>
      <c r="BW88" s="159"/>
      <c r="BX88" s="159"/>
      <c r="BY88" s="159"/>
      <c r="BZ88" s="159"/>
      <c r="CA88" s="159"/>
      <c r="CB88" s="159"/>
      <c r="CC88" s="159"/>
      <c r="CD88" s="159"/>
      <c r="CE88" s="159"/>
      <c r="CF88" s="159"/>
      <c r="CG88" s="159"/>
      <c r="CH88" s="159"/>
      <c r="CI88" s="159"/>
      <c r="CJ88" s="159"/>
      <c r="CK88" s="159"/>
      <c r="CL88" s="159"/>
      <c r="CM88" s="159"/>
      <c r="CN88" s="159"/>
      <c r="CO88" s="159"/>
      <c r="CP88" s="159"/>
      <c r="CQ88" s="159"/>
      <c r="CR88" s="159"/>
      <c r="CS88" s="159"/>
      <c r="CT88" s="159"/>
      <c r="CU88" s="159"/>
      <c r="CV88" s="159"/>
      <c r="CW88" s="159"/>
      <c r="CX88" s="159"/>
      <c r="CY88" s="159"/>
      <c r="CZ88" s="159"/>
      <c r="DA88" s="159"/>
      <c r="DB88" s="159"/>
      <c r="DC88" s="159"/>
      <c r="DD88" s="159"/>
      <c r="DE88" s="159"/>
      <c r="DF88" s="159"/>
      <c r="DG88" s="159"/>
      <c r="DH88" s="159"/>
      <c r="DI88" s="159"/>
      <c r="DJ88" s="159"/>
    </row>
    <row r="89" spans="1:114" s="10" customFormat="1" ht="18.75" thickBot="1" x14ac:dyDescent="0.3">
      <c r="A89" s="186"/>
      <c r="B89" s="97">
        <v>75</v>
      </c>
      <c r="C89" s="87" t="s">
        <v>100</v>
      </c>
      <c r="D89" s="98"/>
      <c r="E89" s="105"/>
      <c r="F89" s="106"/>
      <c r="G89" s="107"/>
      <c r="H89" s="107"/>
      <c r="I89" s="107"/>
      <c r="J89" s="108"/>
      <c r="K89" s="107"/>
      <c r="L89" s="107"/>
      <c r="M89" s="107"/>
      <c r="N89" s="107"/>
      <c r="O89" s="107"/>
      <c r="P89" s="107"/>
      <c r="Q89" s="107"/>
      <c r="R89" s="107"/>
      <c r="S89" s="109">
        <f t="shared" si="2"/>
        <v>0</v>
      </c>
      <c r="T89" s="103">
        <f t="shared" si="3"/>
        <v>0</v>
      </c>
      <c r="U89" s="160"/>
      <c r="V89" s="156"/>
      <c r="W89" s="160"/>
      <c r="X89" s="160"/>
      <c r="Y89" s="160"/>
      <c r="Z89" s="160"/>
      <c r="AA89" s="160"/>
      <c r="AB89" s="160"/>
      <c r="AC89" s="160"/>
      <c r="AD89" s="160"/>
      <c r="AE89" s="160"/>
      <c r="AF89" s="160"/>
      <c r="AG89" s="160"/>
      <c r="AH89" s="160"/>
      <c r="AI89" s="160"/>
      <c r="AJ89" s="163"/>
      <c r="AK89" s="159"/>
      <c r="AL89" s="159"/>
      <c r="AM89" s="159"/>
      <c r="AN89" s="159"/>
      <c r="AO89" s="159"/>
      <c r="AP89" s="159"/>
      <c r="AQ89" s="159"/>
      <c r="AR89" s="159"/>
      <c r="AS89" s="159"/>
      <c r="AT89" s="159"/>
      <c r="AU89" s="159"/>
      <c r="AV89" s="159"/>
      <c r="AW89" s="159"/>
      <c r="AX89" s="159"/>
      <c r="AY89" s="159"/>
      <c r="AZ89" s="159"/>
      <c r="BA89" s="159"/>
      <c r="BB89" s="159"/>
      <c r="BC89" s="159"/>
      <c r="BD89" s="159"/>
      <c r="BE89" s="159"/>
      <c r="BF89" s="159"/>
      <c r="BG89" s="159"/>
      <c r="BH89" s="159"/>
      <c r="BI89" s="159"/>
      <c r="BJ89" s="159"/>
      <c r="BK89" s="159"/>
      <c r="BL89" s="159"/>
      <c r="BM89" s="159"/>
      <c r="BN89" s="159"/>
      <c r="BO89" s="159"/>
      <c r="BP89" s="159"/>
      <c r="BQ89" s="159"/>
      <c r="BR89" s="159"/>
      <c r="BS89" s="159"/>
      <c r="BT89" s="159"/>
      <c r="BU89" s="159"/>
      <c r="BV89" s="159"/>
      <c r="BW89" s="159"/>
      <c r="BX89" s="159"/>
      <c r="BY89" s="159"/>
      <c r="BZ89" s="159"/>
      <c r="CA89" s="159"/>
      <c r="CB89" s="159"/>
      <c r="CC89" s="159"/>
      <c r="CD89" s="159"/>
      <c r="CE89" s="159"/>
      <c r="CF89" s="159"/>
      <c r="CG89" s="159"/>
      <c r="CH89" s="159"/>
      <c r="CI89" s="159"/>
      <c r="CJ89" s="159"/>
      <c r="CK89" s="159"/>
      <c r="CL89" s="159"/>
      <c r="CM89" s="159"/>
      <c r="CN89" s="159"/>
      <c r="CO89" s="159"/>
      <c r="CP89" s="159"/>
      <c r="CQ89" s="159"/>
      <c r="CR89" s="159"/>
      <c r="CS89" s="159"/>
      <c r="CT89" s="159"/>
      <c r="CU89" s="159"/>
      <c r="CV89" s="159"/>
      <c r="CW89" s="159"/>
      <c r="CX89" s="159"/>
      <c r="CY89" s="159"/>
      <c r="CZ89" s="159"/>
      <c r="DA89" s="159"/>
      <c r="DB89" s="159"/>
      <c r="DC89" s="159"/>
      <c r="DD89" s="159"/>
      <c r="DE89" s="159"/>
      <c r="DF89" s="159"/>
      <c r="DG89" s="159"/>
      <c r="DH89" s="159"/>
      <c r="DI89" s="159"/>
      <c r="DJ89" s="159"/>
    </row>
    <row r="90" spans="1:114" s="10" customFormat="1" ht="18.75" thickBot="1" x14ac:dyDescent="0.3">
      <c r="A90" s="186"/>
      <c r="B90" s="97">
        <v>76</v>
      </c>
      <c r="C90" s="87" t="s">
        <v>101</v>
      </c>
      <c r="D90" s="98">
        <v>2104</v>
      </c>
      <c r="E90" s="105">
        <v>16375412</v>
      </c>
      <c r="F90" s="106">
        <f>+J90</f>
        <v>11462788</v>
      </c>
      <c r="G90" s="107"/>
      <c r="H90" s="107"/>
      <c r="I90" s="107"/>
      <c r="J90" s="108">
        <v>11462788</v>
      </c>
      <c r="K90" s="107"/>
      <c r="L90" s="107"/>
      <c r="M90" s="107"/>
      <c r="N90" s="107"/>
      <c r="O90" s="107"/>
      <c r="P90" s="107"/>
      <c r="Q90" s="107"/>
      <c r="R90" s="107"/>
      <c r="S90" s="109">
        <f t="shared" si="2"/>
        <v>11462788</v>
      </c>
      <c r="T90" s="103">
        <f t="shared" si="3"/>
        <v>0</v>
      </c>
      <c r="U90" s="160"/>
      <c r="V90" s="156"/>
      <c r="W90" s="160"/>
      <c r="X90" s="160"/>
      <c r="Y90" s="160"/>
      <c r="Z90" s="160"/>
      <c r="AA90" s="160"/>
      <c r="AB90" s="160"/>
      <c r="AC90" s="160"/>
      <c r="AD90" s="160"/>
      <c r="AE90" s="160"/>
      <c r="AF90" s="160"/>
      <c r="AG90" s="160"/>
      <c r="AH90" s="160"/>
      <c r="AI90" s="160"/>
      <c r="AJ90" s="163"/>
      <c r="AK90" s="159"/>
      <c r="AL90" s="159"/>
      <c r="AM90" s="159"/>
      <c r="AN90" s="159"/>
      <c r="AO90" s="159"/>
      <c r="AP90" s="159"/>
      <c r="AQ90" s="159"/>
      <c r="AR90" s="159"/>
      <c r="AS90" s="159"/>
      <c r="AT90" s="159"/>
      <c r="AU90" s="159"/>
      <c r="AV90" s="159"/>
      <c r="AW90" s="159"/>
      <c r="AX90" s="159"/>
      <c r="AY90" s="159"/>
      <c r="AZ90" s="159"/>
      <c r="BA90" s="159"/>
      <c r="BB90" s="159"/>
      <c r="BC90" s="159"/>
      <c r="BD90" s="159"/>
      <c r="BE90" s="159"/>
      <c r="BF90" s="159"/>
      <c r="BG90" s="159"/>
      <c r="BH90" s="159"/>
      <c r="BI90" s="159"/>
      <c r="BJ90" s="159"/>
      <c r="BK90" s="159"/>
      <c r="BL90" s="159"/>
      <c r="BM90" s="159"/>
      <c r="BN90" s="159"/>
      <c r="BO90" s="159"/>
      <c r="BP90" s="159"/>
      <c r="BQ90" s="159"/>
      <c r="BR90" s="159"/>
      <c r="BS90" s="159"/>
      <c r="BT90" s="159"/>
      <c r="BU90" s="159"/>
      <c r="BV90" s="159"/>
      <c r="BW90" s="159"/>
      <c r="BX90" s="159"/>
      <c r="BY90" s="159"/>
      <c r="BZ90" s="159"/>
      <c r="CA90" s="159"/>
      <c r="CB90" s="159"/>
      <c r="CC90" s="159"/>
      <c r="CD90" s="159"/>
      <c r="CE90" s="159"/>
      <c r="CF90" s="159"/>
      <c r="CG90" s="159"/>
      <c r="CH90" s="159"/>
      <c r="CI90" s="159"/>
      <c r="CJ90" s="159"/>
      <c r="CK90" s="159"/>
      <c r="CL90" s="159"/>
      <c r="CM90" s="159"/>
      <c r="CN90" s="159"/>
      <c r="CO90" s="159"/>
      <c r="CP90" s="159"/>
      <c r="CQ90" s="159"/>
      <c r="CR90" s="159"/>
      <c r="CS90" s="159"/>
      <c r="CT90" s="159"/>
      <c r="CU90" s="159"/>
      <c r="CV90" s="159"/>
      <c r="CW90" s="159"/>
      <c r="CX90" s="159"/>
      <c r="CY90" s="159"/>
      <c r="CZ90" s="159"/>
      <c r="DA90" s="159"/>
      <c r="DB90" s="159"/>
      <c r="DC90" s="159"/>
      <c r="DD90" s="159"/>
      <c r="DE90" s="159"/>
      <c r="DF90" s="159"/>
      <c r="DG90" s="159"/>
      <c r="DH90" s="159"/>
      <c r="DI90" s="159"/>
      <c r="DJ90" s="159"/>
    </row>
    <row r="91" spans="1:114" s="10" customFormat="1" ht="18.75" thickBot="1" x14ac:dyDescent="0.3">
      <c r="A91" s="186"/>
      <c r="B91" s="97"/>
      <c r="C91" s="87" t="s">
        <v>217</v>
      </c>
      <c r="D91" s="98"/>
      <c r="E91" s="105"/>
      <c r="F91" s="106"/>
      <c r="G91" s="107"/>
      <c r="H91" s="107"/>
      <c r="I91" s="107"/>
      <c r="J91" s="108"/>
      <c r="K91" s="107"/>
      <c r="L91" s="107"/>
      <c r="M91" s="107"/>
      <c r="N91" s="107"/>
      <c r="O91" s="107"/>
      <c r="P91" s="107"/>
      <c r="Q91" s="107"/>
      <c r="R91" s="107"/>
      <c r="S91" s="109"/>
      <c r="T91" s="103"/>
      <c r="U91" s="160"/>
      <c r="V91" s="156"/>
      <c r="W91" s="160"/>
      <c r="X91" s="160"/>
      <c r="Y91" s="160"/>
      <c r="Z91" s="160"/>
      <c r="AA91" s="160"/>
      <c r="AB91" s="160"/>
      <c r="AC91" s="160"/>
      <c r="AD91" s="160"/>
      <c r="AE91" s="160"/>
      <c r="AF91" s="160"/>
      <c r="AG91" s="160"/>
      <c r="AH91" s="160"/>
      <c r="AI91" s="160"/>
      <c r="AJ91" s="163"/>
      <c r="AK91" s="159"/>
      <c r="AL91" s="159"/>
      <c r="AM91" s="159"/>
      <c r="AN91" s="159"/>
      <c r="AO91" s="159"/>
      <c r="AP91" s="159"/>
      <c r="AQ91" s="159"/>
      <c r="AR91" s="159"/>
      <c r="AS91" s="159"/>
      <c r="AT91" s="159"/>
      <c r="AU91" s="159"/>
      <c r="AV91" s="159"/>
      <c r="AW91" s="159"/>
      <c r="AX91" s="159"/>
      <c r="AY91" s="159"/>
      <c r="AZ91" s="159"/>
      <c r="BA91" s="159"/>
      <c r="BB91" s="159"/>
      <c r="BC91" s="159"/>
      <c r="BD91" s="159"/>
      <c r="BE91" s="159"/>
      <c r="BF91" s="159"/>
      <c r="BG91" s="159"/>
      <c r="BH91" s="159"/>
      <c r="BI91" s="159"/>
      <c r="BJ91" s="159"/>
      <c r="BK91" s="159"/>
      <c r="BL91" s="159"/>
      <c r="BM91" s="159"/>
      <c r="BN91" s="159"/>
      <c r="BO91" s="159"/>
      <c r="BP91" s="159"/>
      <c r="BQ91" s="159"/>
      <c r="BR91" s="159"/>
      <c r="BS91" s="159"/>
      <c r="BT91" s="159"/>
      <c r="BU91" s="159"/>
      <c r="BV91" s="159"/>
      <c r="BW91" s="159"/>
      <c r="BX91" s="159"/>
      <c r="BY91" s="159"/>
      <c r="BZ91" s="159"/>
      <c r="CA91" s="159"/>
      <c r="CB91" s="159"/>
      <c r="CC91" s="159"/>
      <c r="CD91" s="159"/>
      <c r="CE91" s="159"/>
      <c r="CF91" s="159"/>
      <c r="CG91" s="159"/>
      <c r="CH91" s="159"/>
      <c r="CI91" s="159"/>
      <c r="CJ91" s="159"/>
      <c r="CK91" s="159"/>
      <c r="CL91" s="159"/>
      <c r="CM91" s="159"/>
      <c r="CN91" s="159"/>
      <c r="CO91" s="159"/>
      <c r="CP91" s="159"/>
      <c r="CQ91" s="159"/>
      <c r="CR91" s="159"/>
      <c r="CS91" s="159"/>
      <c r="CT91" s="159"/>
      <c r="CU91" s="159"/>
      <c r="CV91" s="159"/>
      <c r="CW91" s="159"/>
      <c r="CX91" s="159"/>
      <c r="CY91" s="159"/>
      <c r="CZ91" s="159"/>
      <c r="DA91" s="159"/>
      <c r="DB91" s="159"/>
      <c r="DC91" s="159"/>
      <c r="DD91" s="159"/>
      <c r="DE91" s="159"/>
      <c r="DF91" s="159"/>
      <c r="DG91" s="159"/>
      <c r="DH91" s="159"/>
      <c r="DI91" s="159"/>
      <c r="DJ91" s="159"/>
    </row>
    <row r="92" spans="1:114" s="10" customFormat="1" ht="18.75" thickBot="1" x14ac:dyDescent="0.3">
      <c r="A92" s="186"/>
      <c r="B92" s="97"/>
      <c r="C92" s="87" t="s">
        <v>220</v>
      </c>
      <c r="D92" s="98"/>
      <c r="E92" s="105"/>
      <c r="F92" s="106"/>
      <c r="G92" s="107"/>
      <c r="H92" s="107"/>
      <c r="I92" s="107"/>
      <c r="J92" s="108"/>
      <c r="K92" s="107"/>
      <c r="L92" s="107"/>
      <c r="M92" s="107"/>
      <c r="N92" s="107"/>
      <c r="O92" s="107"/>
      <c r="P92" s="107"/>
      <c r="Q92" s="107"/>
      <c r="R92" s="107"/>
      <c r="S92" s="109"/>
      <c r="T92" s="103"/>
      <c r="U92" s="160"/>
      <c r="V92" s="156"/>
      <c r="W92" s="160"/>
      <c r="X92" s="160"/>
      <c r="Y92" s="160"/>
      <c r="Z92" s="160"/>
      <c r="AA92" s="160"/>
      <c r="AB92" s="160"/>
      <c r="AC92" s="160"/>
      <c r="AD92" s="160"/>
      <c r="AE92" s="160"/>
      <c r="AF92" s="160"/>
      <c r="AG92" s="160"/>
      <c r="AH92" s="160"/>
      <c r="AI92" s="160"/>
      <c r="AJ92" s="163"/>
      <c r="AK92" s="159"/>
      <c r="AL92" s="159"/>
      <c r="AM92" s="159"/>
      <c r="AN92" s="159"/>
      <c r="AO92" s="159"/>
      <c r="AP92" s="159"/>
      <c r="AQ92" s="159"/>
      <c r="AR92" s="159"/>
      <c r="AS92" s="159"/>
      <c r="AT92" s="159"/>
      <c r="AU92" s="159"/>
      <c r="AV92" s="159"/>
      <c r="AW92" s="159"/>
      <c r="AX92" s="159"/>
      <c r="AY92" s="159"/>
      <c r="AZ92" s="159"/>
      <c r="BA92" s="159"/>
      <c r="BB92" s="159"/>
      <c r="BC92" s="159"/>
      <c r="BD92" s="159"/>
      <c r="BE92" s="159"/>
      <c r="BF92" s="159"/>
      <c r="BG92" s="159"/>
      <c r="BH92" s="159"/>
      <c r="BI92" s="159"/>
      <c r="BJ92" s="159"/>
      <c r="BK92" s="159"/>
      <c r="BL92" s="159"/>
      <c r="BM92" s="159"/>
      <c r="BN92" s="159"/>
      <c r="BO92" s="159"/>
      <c r="BP92" s="159"/>
      <c r="BQ92" s="159"/>
      <c r="BR92" s="159"/>
      <c r="BS92" s="159"/>
      <c r="BT92" s="159"/>
      <c r="BU92" s="159"/>
      <c r="BV92" s="159"/>
      <c r="BW92" s="159"/>
      <c r="BX92" s="159"/>
      <c r="BY92" s="159"/>
      <c r="BZ92" s="159"/>
      <c r="CA92" s="159"/>
      <c r="CB92" s="159"/>
      <c r="CC92" s="159"/>
      <c r="CD92" s="159"/>
      <c r="CE92" s="159"/>
      <c r="CF92" s="159"/>
      <c r="CG92" s="159"/>
      <c r="CH92" s="159"/>
      <c r="CI92" s="159"/>
      <c r="CJ92" s="159"/>
      <c r="CK92" s="159"/>
      <c r="CL92" s="159"/>
      <c r="CM92" s="159"/>
      <c r="CN92" s="159"/>
      <c r="CO92" s="159"/>
      <c r="CP92" s="159"/>
      <c r="CQ92" s="159"/>
      <c r="CR92" s="159"/>
      <c r="CS92" s="159"/>
      <c r="CT92" s="159"/>
      <c r="CU92" s="159"/>
      <c r="CV92" s="159"/>
      <c r="CW92" s="159"/>
      <c r="CX92" s="159"/>
      <c r="CY92" s="159"/>
      <c r="CZ92" s="159"/>
      <c r="DA92" s="159"/>
      <c r="DB92" s="159"/>
      <c r="DC92" s="159"/>
      <c r="DD92" s="159"/>
      <c r="DE92" s="159"/>
      <c r="DF92" s="159"/>
      <c r="DG92" s="159"/>
      <c r="DH92" s="159"/>
      <c r="DI92" s="159"/>
      <c r="DJ92" s="159"/>
    </row>
    <row r="93" spans="1:114" s="10" customFormat="1" ht="18.75" thickBot="1" x14ac:dyDescent="0.3">
      <c r="A93" s="186"/>
      <c r="B93" s="97">
        <v>77</v>
      </c>
      <c r="C93" s="87" t="s">
        <v>199</v>
      </c>
      <c r="D93" s="98">
        <v>2484</v>
      </c>
      <c r="E93" s="105">
        <v>4244455</v>
      </c>
      <c r="F93" s="106">
        <f>+J93+1556299</f>
        <v>2971119</v>
      </c>
      <c r="G93" s="107"/>
      <c r="H93" s="107"/>
      <c r="I93" s="107"/>
      <c r="J93" s="108">
        <v>1414820</v>
      </c>
      <c r="K93" s="107"/>
      <c r="L93" s="107">
        <v>707409</v>
      </c>
      <c r="M93" s="107"/>
      <c r="N93" s="107"/>
      <c r="O93" s="107"/>
      <c r="P93" s="107"/>
      <c r="Q93" s="107"/>
      <c r="R93" s="107"/>
      <c r="S93" s="109">
        <f t="shared" si="2"/>
        <v>2122229</v>
      </c>
      <c r="T93" s="103">
        <f t="shared" si="3"/>
        <v>848890</v>
      </c>
      <c r="U93" s="160"/>
      <c r="V93" s="156"/>
      <c r="W93" s="160"/>
      <c r="X93" s="160"/>
      <c r="Y93" s="160"/>
      <c r="Z93" s="160"/>
      <c r="AA93" s="160"/>
      <c r="AB93" s="160"/>
      <c r="AC93" s="160"/>
      <c r="AD93" s="160"/>
      <c r="AE93" s="160"/>
      <c r="AF93" s="160"/>
      <c r="AG93" s="160"/>
      <c r="AH93" s="160"/>
      <c r="AI93" s="160"/>
      <c r="AJ93" s="163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  <c r="BB93" s="159"/>
      <c r="BC93" s="159"/>
      <c r="BD93" s="159"/>
      <c r="BE93" s="159"/>
      <c r="BF93" s="159"/>
      <c r="BG93" s="159"/>
      <c r="BH93" s="159"/>
      <c r="BI93" s="159"/>
      <c r="BJ93" s="159"/>
      <c r="BK93" s="159"/>
      <c r="BL93" s="159"/>
      <c r="BM93" s="159"/>
      <c r="BN93" s="159"/>
      <c r="BO93" s="159"/>
      <c r="BP93" s="159"/>
      <c r="BQ93" s="159"/>
      <c r="BR93" s="159"/>
      <c r="BS93" s="159"/>
      <c r="BT93" s="159"/>
      <c r="BU93" s="159"/>
      <c r="BV93" s="159"/>
      <c r="BW93" s="159"/>
      <c r="BX93" s="159"/>
      <c r="BY93" s="159"/>
      <c r="BZ93" s="159"/>
      <c r="CA93" s="159"/>
      <c r="CB93" s="159"/>
      <c r="CC93" s="159"/>
      <c r="CD93" s="159"/>
      <c r="CE93" s="159"/>
      <c r="CF93" s="159"/>
      <c r="CG93" s="159"/>
      <c r="CH93" s="159"/>
      <c r="CI93" s="159"/>
      <c r="CJ93" s="159"/>
      <c r="CK93" s="159"/>
      <c r="CL93" s="159"/>
      <c r="CM93" s="159"/>
      <c r="CN93" s="159"/>
      <c r="CO93" s="159"/>
      <c r="CP93" s="159"/>
      <c r="CQ93" s="159"/>
      <c r="CR93" s="159"/>
      <c r="CS93" s="159"/>
      <c r="CT93" s="159"/>
      <c r="CU93" s="159"/>
      <c r="CV93" s="159"/>
      <c r="CW93" s="159"/>
      <c r="CX93" s="159"/>
      <c r="CY93" s="159"/>
      <c r="CZ93" s="159"/>
      <c r="DA93" s="159"/>
      <c r="DB93" s="159"/>
      <c r="DC93" s="159"/>
      <c r="DD93" s="159"/>
      <c r="DE93" s="159"/>
      <c r="DF93" s="159"/>
      <c r="DG93" s="159"/>
      <c r="DH93" s="159"/>
      <c r="DI93" s="159"/>
      <c r="DJ93" s="159"/>
    </row>
    <row r="94" spans="1:114" s="10" customFormat="1" ht="36.75" thickBot="1" x14ac:dyDescent="0.3">
      <c r="A94" s="186"/>
      <c r="B94" s="97">
        <v>78</v>
      </c>
      <c r="C94" s="87" t="s">
        <v>103</v>
      </c>
      <c r="D94" s="98"/>
      <c r="E94" s="105"/>
      <c r="F94" s="106"/>
      <c r="G94" s="107"/>
      <c r="H94" s="107"/>
      <c r="I94" s="107"/>
      <c r="J94" s="108"/>
      <c r="K94" s="107"/>
      <c r="L94" s="107"/>
      <c r="M94" s="107"/>
      <c r="N94" s="107"/>
      <c r="O94" s="107"/>
      <c r="P94" s="107"/>
      <c r="Q94" s="107"/>
      <c r="R94" s="107"/>
      <c r="S94" s="109">
        <f t="shared" si="2"/>
        <v>0</v>
      </c>
      <c r="T94" s="103">
        <f t="shared" si="3"/>
        <v>0</v>
      </c>
      <c r="U94" s="160"/>
      <c r="V94" s="156"/>
      <c r="W94" s="160"/>
      <c r="X94" s="160"/>
      <c r="Y94" s="160"/>
      <c r="Z94" s="160"/>
      <c r="AA94" s="160"/>
      <c r="AB94" s="160"/>
      <c r="AC94" s="160"/>
      <c r="AD94" s="160"/>
      <c r="AE94" s="160"/>
      <c r="AF94" s="160"/>
      <c r="AG94" s="160"/>
      <c r="AH94" s="160"/>
      <c r="AI94" s="160"/>
      <c r="AJ94" s="163"/>
      <c r="AK94" s="159"/>
      <c r="AL94" s="159"/>
      <c r="AM94" s="159"/>
      <c r="AN94" s="159"/>
      <c r="AO94" s="159"/>
      <c r="AP94" s="159"/>
      <c r="AQ94" s="159"/>
      <c r="AR94" s="159"/>
      <c r="AS94" s="159"/>
      <c r="AT94" s="159"/>
      <c r="AU94" s="159"/>
      <c r="AV94" s="159"/>
      <c r="AW94" s="159"/>
      <c r="AX94" s="159"/>
      <c r="AY94" s="159"/>
      <c r="AZ94" s="159"/>
      <c r="BA94" s="159"/>
      <c r="BB94" s="159"/>
      <c r="BC94" s="159"/>
      <c r="BD94" s="159"/>
      <c r="BE94" s="159"/>
      <c r="BF94" s="159"/>
      <c r="BG94" s="159"/>
      <c r="BH94" s="159"/>
      <c r="BI94" s="159"/>
      <c r="BJ94" s="159"/>
      <c r="BK94" s="159"/>
      <c r="BL94" s="159"/>
      <c r="BM94" s="159"/>
      <c r="BN94" s="159"/>
      <c r="BO94" s="159"/>
      <c r="BP94" s="159"/>
      <c r="BQ94" s="159"/>
      <c r="BR94" s="159"/>
      <c r="BS94" s="159"/>
      <c r="BT94" s="159"/>
      <c r="BU94" s="159"/>
      <c r="BV94" s="159"/>
      <c r="BW94" s="159"/>
      <c r="BX94" s="159"/>
      <c r="BY94" s="159"/>
      <c r="BZ94" s="159"/>
      <c r="CA94" s="159"/>
      <c r="CB94" s="159"/>
      <c r="CC94" s="159"/>
      <c r="CD94" s="159"/>
      <c r="CE94" s="159"/>
      <c r="CF94" s="159"/>
      <c r="CG94" s="159"/>
      <c r="CH94" s="159"/>
      <c r="CI94" s="159"/>
      <c r="CJ94" s="159"/>
      <c r="CK94" s="159"/>
      <c r="CL94" s="159"/>
      <c r="CM94" s="159"/>
      <c r="CN94" s="159"/>
      <c r="CO94" s="159"/>
      <c r="CP94" s="159"/>
      <c r="CQ94" s="159"/>
      <c r="CR94" s="159"/>
      <c r="CS94" s="159"/>
      <c r="CT94" s="159"/>
      <c r="CU94" s="159"/>
      <c r="CV94" s="159"/>
      <c r="CW94" s="159"/>
      <c r="CX94" s="159"/>
      <c r="CY94" s="159"/>
      <c r="CZ94" s="159"/>
      <c r="DA94" s="159"/>
      <c r="DB94" s="159"/>
      <c r="DC94" s="159"/>
      <c r="DD94" s="159"/>
      <c r="DE94" s="159"/>
      <c r="DF94" s="159"/>
      <c r="DG94" s="159"/>
      <c r="DH94" s="159"/>
      <c r="DI94" s="159"/>
      <c r="DJ94" s="159"/>
    </row>
    <row r="95" spans="1:114" s="10" customFormat="1" ht="36.75" customHeight="1" thickBot="1" x14ac:dyDescent="0.3">
      <c r="A95" s="186"/>
      <c r="B95" s="97">
        <v>79</v>
      </c>
      <c r="C95" s="87" t="s">
        <v>104</v>
      </c>
      <c r="D95" s="98"/>
      <c r="E95" s="105"/>
      <c r="F95" s="106"/>
      <c r="G95" s="107"/>
      <c r="H95" s="107"/>
      <c r="I95" s="107"/>
      <c r="J95" s="108"/>
      <c r="K95" s="107"/>
      <c r="L95" s="107"/>
      <c r="M95" s="107"/>
      <c r="N95" s="107"/>
      <c r="O95" s="107"/>
      <c r="P95" s="107"/>
      <c r="Q95" s="107"/>
      <c r="R95" s="107"/>
      <c r="S95" s="109">
        <f t="shared" si="2"/>
        <v>0</v>
      </c>
      <c r="T95" s="103">
        <f t="shared" si="3"/>
        <v>0</v>
      </c>
      <c r="U95" s="160"/>
      <c r="V95" s="156"/>
      <c r="W95" s="160"/>
      <c r="X95" s="160"/>
      <c r="Y95" s="160"/>
      <c r="Z95" s="160"/>
      <c r="AA95" s="160"/>
      <c r="AB95" s="160"/>
      <c r="AC95" s="160"/>
      <c r="AD95" s="160"/>
      <c r="AE95" s="160"/>
      <c r="AF95" s="160"/>
      <c r="AG95" s="160"/>
      <c r="AH95" s="160"/>
      <c r="AI95" s="160"/>
      <c r="AJ95" s="163"/>
      <c r="AK95" s="159"/>
      <c r="AL95" s="159"/>
      <c r="AM95" s="159"/>
      <c r="AN95" s="159"/>
      <c r="AO95" s="159"/>
      <c r="AP95" s="159"/>
      <c r="AQ95" s="159"/>
      <c r="AR95" s="159"/>
      <c r="AS95" s="159"/>
      <c r="AT95" s="159"/>
      <c r="AU95" s="159"/>
      <c r="AV95" s="159"/>
      <c r="AW95" s="159"/>
      <c r="AX95" s="159"/>
      <c r="AY95" s="159"/>
      <c r="AZ95" s="159"/>
      <c r="BA95" s="159"/>
      <c r="BB95" s="159"/>
      <c r="BC95" s="159"/>
      <c r="BD95" s="159"/>
      <c r="BE95" s="159"/>
      <c r="BF95" s="159"/>
      <c r="BG95" s="159"/>
      <c r="BH95" s="159"/>
      <c r="BI95" s="159"/>
      <c r="BJ95" s="159"/>
      <c r="BK95" s="159"/>
      <c r="BL95" s="159"/>
      <c r="BM95" s="159"/>
      <c r="BN95" s="159"/>
      <c r="BO95" s="159"/>
      <c r="BP95" s="159"/>
      <c r="BQ95" s="159"/>
      <c r="BR95" s="159"/>
      <c r="BS95" s="159"/>
      <c r="BT95" s="159"/>
      <c r="BU95" s="159"/>
      <c r="BV95" s="159"/>
      <c r="BW95" s="159"/>
      <c r="BX95" s="159"/>
      <c r="BY95" s="159"/>
      <c r="BZ95" s="159"/>
      <c r="CA95" s="159"/>
      <c r="CB95" s="159"/>
      <c r="CC95" s="159"/>
      <c r="CD95" s="159"/>
      <c r="CE95" s="159"/>
      <c r="CF95" s="159"/>
      <c r="CG95" s="159"/>
      <c r="CH95" s="159"/>
      <c r="CI95" s="159"/>
      <c r="CJ95" s="159"/>
      <c r="CK95" s="159"/>
      <c r="CL95" s="159"/>
      <c r="CM95" s="159"/>
      <c r="CN95" s="159"/>
      <c r="CO95" s="159"/>
      <c r="CP95" s="159"/>
      <c r="CQ95" s="159"/>
      <c r="CR95" s="159"/>
      <c r="CS95" s="159"/>
      <c r="CT95" s="159"/>
      <c r="CU95" s="159"/>
      <c r="CV95" s="159"/>
      <c r="CW95" s="159"/>
      <c r="CX95" s="159"/>
      <c r="CY95" s="159"/>
      <c r="CZ95" s="159"/>
      <c r="DA95" s="159"/>
      <c r="DB95" s="159"/>
      <c r="DC95" s="159"/>
      <c r="DD95" s="159"/>
      <c r="DE95" s="159"/>
      <c r="DF95" s="159"/>
      <c r="DG95" s="159"/>
      <c r="DH95" s="159"/>
      <c r="DI95" s="159"/>
      <c r="DJ95" s="159"/>
    </row>
    <row r="96" spans="1:114" s="10" customFormat="1" ht="36.75" thickBot="1" x14ac:dyDescent="0.3">
      <c r="A96" s="186"/>
      <c r="B96" s="97">
        <v>80</v>
      </c>
      <c r="C96" s="87" t="s">
        <v>105</v>
      </c>
      <c r="D96" s="98"/>
      <c r="E96" s="105"/>
      <c r="F96" s="106"/>
      <c r="G96" s="107"/>
      <c r="H96" s="107"/>
      <c r="I96" s="107"/>
      <c r="J96" s="108"/>
      <c r="K96" s="107"/>
      <c r="L96" s="107"/>
      <c r="M96" s="107"/>
      <c r="N96" s="107"/>
      <c r="O96" s="107"/>
      <c r="P96" s="107"/>
      <c r="Q96" s="107"/>
      <c r="R96" s="107"/>
      <c r="S96" s="109">
        <f t="shared" si="2"/>
        <v>0</v>
      </c>
      <c r="T96" s="103">
        <f t="shared" si="3"/>
        <v>0</v>
      </c>
      <c r="U96" s="160"/>
      <c r="V96" s="156"/>
      <c r="W96" s="160"/>
      <c r="X96" s="160"/>
      <c r="Y96" s="160"/>
      <c r="Z96" s="160"/>
      <c r="AA96" s="160"/>
      <c r="AB96" s="160"/>
      <c r="AC96" s="160"/>
      <c r="AD96" s="160"/>
      <c r="AE96" s="160"/>
      <c r="AF96" s="160"/>
      <c r="AG96" s="160"/>
      <c r="AH96" s="160"/>
      <c r="AI96" s="160"/>
      <c r="AJ96" s="163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159"/>
      <c r="BE96" s="159"/>
      <c r="BF96" s="159"/>
      <c r="BG96" s="159"/>
      <c r="BH96" s="159"/>
      <c r="BI96" s="159"/>
      <c r="BJ96" s="159"/>
      <c r="BK96" s="159"/>
      <c r="BL96" s="159"/>
      <c r="BM96" s="159"/>
      <c r="BN96" s="159"/>
      <c r="BO96" s="159"/>
      <c r="BP96" s="159"/>
      <c r="BQ96" s="159"/>
      <c r="BR96" s="159"/>
      <c r="BS96" s="159"/>
      <c r="BT96" s="159"/>
      <c r="BU96" s="159"/>
      <c r="BV96" s="159"/>
      <c r="BW96" s="159"/>
      <c r="BX96" s="159"/>
      <c r="BY96" s="159"/>
      <c r="BZ96" s="159"/>
      <c r="CA96" s="159"/>
      <c r="CB96" s="159"/>
      <c r="CC96" s="159"/>
      <c r="CD96" s="159"/>
      <c r="CE96" s="159"/>
      <c r="CF96" s="159"/>
      <c r="CG96" s="159"/>
      <c r="CH96" s="159"/>
      <c r="CI96" s="159"/>
      <c r="CJ96" s="159"/>
      <c r="CK96" s="159"/>
      <c r="CL96" s="159"/>
      <c r="CM96" s="159"/>
      <c r="CN96" s="159"/>
      <c r="CO96" s="159"/>
      <c r="CP96" s="159"/>
      <c r="CQ96" s="159"/>
      <c r="CR96" s="159"/>
      <c r="CS96" s="159"/>
      <c r="CT96" s="159"/>
      <c r="CU96" s="159"/>
      <c r="CV96" s="159"/>
      <c r="CW96" s="159"/>
      <c r="CX96" s="159"/>
      <c r="CY96" s="159"/>
      <c r="CZ96" s="159"/>
      <c r="DA96" s="159"/>
      <c r="DB96" s="159"/>
      <c r="DC96" s="159"/>
      <c r="DD96" s="159"/>
      <c r="DE96" s="159"/>
      <c r="DF96" s="159"/>
      <c r="DG96" s="159"/>
      <c r="DH96" s="159"/>
      <c r="DI96" s="159"/>
      <c r="DJ96" s="159"/>
    </row>
    <row r="97" spans="1:114" s="10" customFormat="1" ht="18.75" thickBot="1" x14ac:dyDescent="0.3">
      <c r="A97" s="186"/>
      <c r="B97" s="97">
        <v>81</v>
      </c>
      <c r="C97" s="87" t="s">
        <v>106</v>
      </c>
      <c r="D97" s="98"/>
      <c r="E97" s="117"/>
      <c r="F97" s="106"/>
      <c r="G97" s="107"/>
      <c r="H97" s="107"/>
      <c r="I97" s="107"/>
      <c r="J97" s="108"/>
      <c r="K97" s="107"/>
      <c r="L97" s="107"/>
      <c r="M97" s="107"/>
      <c r="N97" s="107"/>
      <c r="O97" s="107"/>
      <c r="P97" s="107"/>
      <c r="Q97" s="107"/>
      <c r="R97" s="107"/>
      <c r="S97" s="109">
        <f t="shared" si="2"/>
        <v>0</v>
      </c>
      <c r="T97" s="103">
        <f t="shared" si="3"/>
        <v>0</v>
      </c>
      <c r="U97" s="160"/>
      <c r="V97" s="156"/>
      <c r="W97" s="160"/>
      <c r="X97" s="160"/>
      <c r="Y97" s="160"/>
      <c r="Z97" s="160"/>
      <c r="AA97" s="160"/>
      <c r="AB97" s="160"/>
      <c r="AC97" s="160"/>
      <c r="AD97" s="160"/>
      <c r="AE97" s="160"/>
      <c r="AF97" s="160"/>
      <c r="AG97" s="160"/>
      <c r="AH97" s="160"/>
      <c r="AI97" s="160"/>
      <c r="AJ97" s="163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  <c r="BD97" s="159"/>
      <c r="BE97" s="159"/>
      <c r="BF97" s="159"/>
      <c r="BG97" s="159"/>
      <c r="BH97" s="159"/>
      <c r="BI97" s="159"/>
      <c r="BJ97" s="159"/>
      <c r="BK97" s="159"/>
      <c r="BL97" s="159"/>
      <c r="BM97" s="159"/>
      <c r="BN97" s="159"/>
      <c r="BO97" s="159"/>
      <c r="BP97" s="159"/>
      <c r="BQ97" s="159"/>
      <c r="BR97" s="159"/>
      <c r="BS97" s="159"/>
      <c r="BT97" s="159"/>
      <c r="BU97" s="159"/>
      <c r="BV97" s="159"/>
      <c r="BW97" s="159"/>
      <c r="BX97" s="159"/>
      <c r="BY97" s="159"/>
      <c r="BZ97" s="159"/>
      <c r="CA97" s="159"/>
      <c r="CB97" s="159"/>
      <c r="CC97" s="159"/>
      <c r="CD97" s="159"/>
      <c r="CE97" s="159"/>
      <c r="CF97" s="159"/>
      <c r="CG97" s="159"/>
      <c r="CH97" s="159"/>
      <c r="CI97" s="159"/>
      <c r="CJ97" s="159"/>
      <c r="CK97" s="159"/>
      <c r="CL97" s="159"/>
      <c r="CM97" s="159"/>
      <c r="CN97" s="159"/>
      <c r="CO97" s="159"/>
      <c r="CP97" s="159"/>
      <c r="CQ97" s="159"/>
      <c r="CR97" s="159"/>
      <c r="CS97" s="159"/>
      <c r="CT97" s="159"/>
      <c r="CU97" s="159"/>
      <c r="CV97" s="159"/>
      <c r="CW97" s="159"/>
      <c r="CX97" s="159"/>
      <c r="CY97" s="159"/>
      <c r="CZ97" s="159"/>
      <c r="DA97" s="159"/>
      <c r="DB97" s="159"/>
      <c r="DC97" s="159"/>
      <c r="DD97" s="159"/>
      <c r="DE97" s="159"/>
      <c r="DF97" s="159"/>
      <c r="DG97" s="159"/>
      <c r="DH97" s="159"/>
      <c r="DI97" s="159"/>
      <c r="DJ97" s="159"/>
    </row>
    <row r="98" spans="1:114" s="10" customFormat="1" ht="36.75" thickBot="1" x14ac:dyDescent="0.3">
      <c r="A98" s="186"/>
      <c r="B98" s="97">
        <v>82</v>
      </c>
      <c r="C98" s="87" t="s">
        <v>107</v>
      </c>
      <c r="D98" s="98"/>
      <c r="E98" s="105"/>
      <c r="F98" s="106"/>
      <c r="G98" s="107"/>
      <c r="H98" s="107"/>
      <c r="I98" s="107"/>
      <c r="J98" s="108"/>
      <c r="K98" s="107"/>
      <c r="L98" s="107"/>
      <c r="M98" s="107"/>
      <c r="N98" s="107"/>
      <c r="O98" s="107"/>
      <c r="P98" s="107"/>
      <c r="Q98" s="107"/>
      <c r="R98" s="107"/>
      <c r="S98" s="109">
        <f t="shared" si="2"/>
        <v>0</v>
      </c>
      <c r="T98" s="103">
        <f t="shared" si="3"/>
        <v>0</v>
      </c>
      <c r="U98" s="160"/>
      <c r="V98" s="156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  <c r="AH98" s="160"/>
      <c r="AI98" s="160"/>
      <c r="AJ98" s="163"/>
      <c r="AK98" s="159"/>
      <c r="AL98" s="159"/>
      <c r="AM98" s="159"/>
      <c r="AN98" s="159"/>
      <c r="AO98" s="159"/>
      <c r="AP98" s="159"/>
      <c r="AQ98" s="159"/>
      <c r="AR98" s="159"/>
      <c r="AS98" s="159"/>
      <c r="AT98" s="159"/>
      <c r="AU98" s="159"/>
      <c r="AV98" s="159"/>
      <c r="AW98" s="159"/>
      <c r="AX98" s="159"/>
      <c r="AY98" s="159"/>
      <c r="AZ98" s="159"/>
      <c r="BA98" s="159"/>
      <c r="BB98" s="159"/>
      <c r="BC98" s="159"/>
      <c r="BD98" s="159"/>
      <c r="BE98" s="159"/>
      <c r="BF98" s="159"/>
      <c r="BG98" s="159"/>
      <c r="BH98" s="159"/>
      <c r="BI98" s="159"/>
      <c r="BJ98" s="159"/>
      <c r="BK98" s="159"/>
      <c r="BL98" s="159"/>
      <c r="BM98" s="159"/>
      <c r="BN98" s="159"/>
      <c r="BO98" s="159"/>
      <c r="BP98" s="159"/>
      <c r="BQ98" s="159"/>
      <c r="BR98" s="159"/>
      <c r="BS98" s="159"/>
      <c r="BT98" s="159"/>
      <c r="BU98" s="159"/>
      <c r="BV98" s="159"/>
      <c r="BW98" s="159"/>
      <c r="BX98" s="159"/>
      <c r="BY98" s="159"/>
      <c r="BZ98" s="159"/>
      <c r="CA98" s="159"/>
      <c r="CB98" s="159"/>
      <c r="CC98" s="159"/>
      <c r="CD98" s="159"/>
      <c r="CE98" s="159"/>
      <c r="CF98" s="159"/>
      <c r="CG98" s="159"/>
      <c r="CH98" s="159"/>
      <c r="CI98" s="159"/>
      <c r="CJ98" s="159"/>
      <c r="CK98" s="159"/>
      <c r="CL98" s="159"/>
      <c r="CM98" s="159"/>
      <c r="CN98" s="159"/>
      <c r="CO98" s="159"/>
      <c r="CP98" s="159"/>
      <c r="CQ98" s="159"/>
      <c r="CR98" s="159"/>
      <c r="CS98" s="159"/>
      <c r="CT98" s="159"/>
      <c r="CU98" s="159"/>
      <c r="CV98" s="159"/>
      <c r="CW98" s="159"/>
      <c r="CX98" s="159"/>
      <c r="CY98" s="159"/>
      <c r="CZ98" s="159"/>
      <c r="DA98" s="159"/>
      <c r="DB98" s="159"/>
      <c r="DC98" s="159"/>
      <c r="DD98" s="159"/>
      <c r="DE98" s="159"/>
      <c r="DF98" s="159"/>
      <c r="DG98" s="159"/>
      <c r="DH98" s="159"/>
      <c r="DI98" s="159"/>
      <c r="DJ98" s="159"/>
    </row>
    <row r="99" spans="1:114" s="10" customFormat="1" ht="50.25" customHeight="1" thickBot="1" x14ac:dyDescent="0.3">
      <c r="A99" s="186"/>
      <c r="B99" s="97">
        <v>83</v>
      </c>
      <c r="C99" s="87" t="s">
        <v>108</v>
      </c>
      <c r="D99" s="98">
        <v>2482</v>
      </c>
      <c r="E99" s="105">
        <v>18585402</v>
      </c>
      <c r="F99" s="106">
        <f>+J99</f>
        <v>13009781</v>
      </c>
      <c r="G99" s="107"/>
      <c r="H99" s="107"/>
      <c r="I99" s="107"/>
      <c r="J99" s="108">
        <v>13009781</v>
      </c>
      <c r="K99" s="107"/>
      <c r="L99" s="107"/>
      <c r="M99" s="107"/>
      <c r="N99" s="107"/>
      <c r="O99" s="107"/>
      <c r="P99" s="107"/>
      <c r="Q99" s="107"/>
      <c r="R99" s="107"/>
      <c r="S99" s="109">
        <f t="shared" si="2"/>
        <v>13009781</v>
      </c>
      <c r="T99" s="103">
        <f t="shared" si="3"/>
        <v>0</v>
      </c>
      <c r="U99" s="160"/>
      <c r="V99" s="156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  <c r="AH99" s="160"/>
      <c r="AI99" s="160"/>
      <c r="AJ99" s="163"/>
      <c r="AK99" s="159"/>
      <c r="AL99" s="159"/>
      <c r="AM99" s="159"/>
      <c r="AN99" s="159"/>
      <c r="AO99" s="159"/>
      <c r="AP99" s="159"/>
      <c r="AQ99" s="159"/>
      <c r="AR99" s="159"/>
      <c r="AS99" s="159"/>
      <c r="AT99" s="159"/>
      <c r="AU99" s="159"/>
      <c r="AV99" s="159"/>
      <c r="AW99" s="159"/>
      <c r="AX99" s="159"/>
      <c r="AY99" s="159"/>
      <c r="AZ99" s="159"/>
      <c r="BA99" s="159"/>
      <c r="BB99" s="159"/>
      <c r="BC99" s="159"/>
      <c r="BD99" s="159"/>
      <c r="BE99" s="159"/>
      <c r="BF99" s="159"/>
      <c r="BG99" s="159"/>
      <c r="BH99" s="159"/>
      <c r="BI99" s="159"/>
      <c r="BJ99" s="159"/>
      <c r="BK99" s="159"/>
      <c r="BL99" s="159"/>
      <c r="BM99" s="159"/>
      <c r="BN99" s="159"/>
      <c r="BO99" s="159"/>
      <c r="BP99" s="159"/>
      <c r="BQ99" s="159"/>
      <c r="BR99" s="159"/>
      <c r="BS99" s="159"/>
      <c r="BT99" s="159"/>
      <c r="BU99" s="159"/>
      <c r="BV99" s="159"/>
      <c r="BW99" s="159"/>
      <c r="BX99" s="159"/>
      <c r="BY99" s="159"/>
      <c r="BZ99" s="159"/>
      <c r="CA99" s="159"/>
      <c r="CB99" s="159"/>
      <c r="CC99" s="159"/>
      <c r="CD99" s="159"/>
      <c r="CE99" s="159"/>
      <c r="CF99" s="159"/>
      <c r="CG99" s="159"/>
      <c r="CH99" s="159"/>
      <c r="CI99" s="159"/>
      <c r="CJ99" s="159"/>
      <c r="CK99" s="159"/>
      <c r="CL99" s="159"/>
      <c r="CM99" s="159"/>
      <c r="CN99" s="159"/>
      <c r="CO99" s="159"/>
      <c r="CP99" s="159"/>
      <c r="CQ99" s="159"/>
      <c r="CR99" s="159"/>
      <c r="CS99" s="159"/>
      <c r="CT99" s="159"/>
      <c r="CU99" s="159"/>
      <c r="CV99" s="159"/>
      <c r="CW99" s="159"/>
      <c r="CX99" s="159"/>
      <c r="CY99" s="159"/>
      <c r="CZ99" s="159"/>
      <c r="DA99" s="159"/>
      <c r="DB99" s="159"/>
      <c r="DC99" s="159"/>
      <c r="DD99" s="159"/>
      <c r="DE99" s="159"/>
      <c r="DF99" s="159"/>
      <c r="DG99" s="159"/>
      <c r="DH99" s="159"/>
      <c r="DI99" s="159"/>
      <c r="DJ99" s="159"/>
    </row>
    <row r="100" spans="1:114" s="10" customFormat="1" ht="18.75" thickBot="1" x14ac:dyDescent="0.3">
      <c r="A100" s="186"/>
      <c r="B100" s="97">
        <v>84</v>
      </c>
      <c r="C100" s="87" t="s">
        <v>109</v>
      </c>
      <c r="D100" s="98"/>
      <c r="E100" s="105"/>
      <c r="F100" s="106"/>
      <c r="G100" s="107"/>
      <c r="H100" s="107"/>
      <c r="I100" s="107"/>
      <c r="J100" s="108"/>
      <c r="K100" s="107"/>
      <c r="L100" s="107"/>
      <c r="M100" s="107"/>
      <c r="N100" s="107"/>
      <c r="O100" s="107"/>
      <c r="P100" s="107"/>
      <c r="Q100" s="107"/>
      <c r="R100" s="107"/>
      <c r="S100" s="109">
        <f t="shared" si="2"/>
        <v>0</v>
      </c>
      <c r="T100" s="103">
        <f t="shared" si="3"/>
        <v>0</v>
      </c>
      <c r="U100" s="160"/>
      <c r="V100" s="156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3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  <c r="BD100" s="159"/>
      <c r="BE100" s="159"/>
      <c r="BF100" s="159"/>
      <c r="BG100" s="159"/>
      <c r="BH100" s="159"/>
      <c r="BI100" s="159"/>
      <c r="BJ100" s="159"/>
      <c r="BK100" s="159"/>
      <c r="BL100" s="159"/>
      <c r="BM100" s="159"/>
      <c r="BN100" s="159"/>
      <c r="BO100" s="159"/>
      <c r="BP100" s="159"/>
      <c r="BQ100" s="159"/>
      <c r="BR100" s="159"/>
      <c r="BS100" s="159"/>
      <c r="BT100" s="159"/>
      <c r="BU100" s="159"/>
      <c r="BV100" s="159"/>
      <c r="BW100" s="159"/>
      <c r="BX100" s="159"/>
      <c r="BY100" s="159"/>
      <c r="BZ100" s="159"/>
      <c r="CA100" s="159"/>
      <c r="CB100" s="159"/>
      <c r="CC100" s="159"/>
      <c r="CD100" s="159"/>
      <c r="CE100" s="159"/>
      <c r="CF100" s="159"/>
      <c r="CG100" s="159"/>
      <c r="CH100" s="159"/>
      <c r="CI100" s="159"/>
      <c r="CJ100" s="159"/>
      <c r="CK100" s="159"/>
      <c r="CL100" s="159"/>
      <c r="CM100" s="159"/>
      <c r="CN100" s="159"/>
      <c r="CO100" s="159"/>
      <c r="CP100" s="159"/>
      <c r="CQ100" s="159"/>
      <c r="CR100" s="159"/>
      <c r="CS100" s="159"/>
      <c r="CT100" s="159"/>
      <c r="CU100" s="159"/>
      <c r="CV100" s="159"/>
      <c r="CW100" s="159"/>
      <c r="CX100" s="159"/>
      <c r="CY100" s="159"/>
      <c r="CZ100" s="159"/>
      <c r="DA100" s="159"/>
      <c r="DB100" s="159"/>
      <c r="DC100" s="159"/>
      <c r="DD100" s="159"/>
      <c r="DE100" s="159"/>
      <c r="DF100" s="159"/>
      <c r="DG100" s="159"/>
      <c r="DH100" s="159"/>
      <c r="DI100" s="159"/>
      <c r="DJ100" s="159"/>
    </row>
    <row r="101" spans="1:114" s="10" customFormat="1" ht="18.75" thickBot="1" x14ac:dyDescent="0.3">
      <c r="A101" s="186"/>
      <c r="B101" s="97">
        <v>85</v>
      </c>
      <c r="C101" s="87" t="s">
        <v>216</v>
      </c>
      <c r="D101" s="98"/>
      <c r="E101" s="105"/>
      <c r="F101" s="106"/>
      <c r="G101" s="107"/>
      <c r="H101" s="107"/>
      <c r="I101" s="107"/>
      <c r="J101" s="108"/>
      <c r="K101" s="107"/>
      <c r="L101" s="107"/>
      <c r="M101" s="107"/>
      <c r="N101" s="107"/>
      <c r="O101" s="107"/>
      <c r="P101" s="107"/>
      <c r="Q101" s="107"/>
      <c r="R101" s="107"/>
      <c r="S101" s="109">
        <f t="shared" si="2"/>
        <v>0</v>
      </c>
      <c r="T101" s="103">
        <f t="shared" si="3"/>
        <v>0</v>
      </c>
      <c r="U101" s="160"/>
      <c r="V101" s="156"/>
      <c r="W101" s="160"/>
      <c r="X101" s="160"/>
      <c r="Y101" s="160"/>
      <c r="Z101" s="160"/>
      <c r="AA101" s="160"/>
      <c r="AB101" s="160"/>
      <c r="AC101" s="160"/>
      <c r="AD101" s="160"/>
      <c r="AE101" s="160"/>
      <c r="AF101" s="160"/>
      <c r="AG101" s="160"/>
      <c r="AH101" s="160"/>
      <c r="AI101" s="160"/>
      <c r="AJ101" s="163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  <c r="BD101" s="159"/>
      <c r="BE101" s="159"/>
      <c r="BF101" s="159"/>
      <c r="BG101" s="159"/>
      <c r="BH101" s="159"/>
      <c r="BI101" s="159"/>
      <c r="BJ101" s="159"/>
      <c r="BK101" s="159"/>
      <c r="BL101" s="159"/>
      <c r="BM101" s="159"/>
      <c r="BN101" s="159"/>
      <c r="BO101" s="159"/>
      <c r="BP101" s="159"/>
      <c r="BQ101" s="159"/>
      <c r="BR101" s="159"/>
      <c r="BS101" s="159"/>
      <c r="BT101" s="159"/>
      <c r="BU101" s="159"/>
      <c r="BV101" s="159"/>
      <c r="BW101" s="159"/>
      <c r="BX101" s="159"/>
      <c r="BY101" s="159"/>
      <c r="BZ101" s="159"/>
      <c r="CA101" s="159"/>
      <c r="CB101" s="159"/>
      <c r="CC101" s="159"/>
      <c r="CD101" s="159"/>
      <c r="CE101" s="159"/>
      <c r="CF101" s="159"/>
      <c r="CG101" s="159"/>
      <c r="CH101" s="159"/>
      <c r="CI101" s="159"/>
      <c r="CJ101" s="159"/>
      <c r="CK101" s="159"/>
      <c r="CL101" s="159"/>
      <c r="CM101" s="159"/>
      <c r="CN101" s="159"/>
      <c r="CO101" s="159"/>
      <c r="CP101" s="159"/>
      <c r="CQ101" s="159"/>
      <c r="CR101" s="159"/>
      <c r="CS101" s="159"/>
      <c r="CT101" s="159"/>
      <c r="CU101" s="159"/>
      <c r="CV101" s="159"/>
      <c r="CW101" s="159"/>
      <c r="CX101" s="159"/>
      <c r="CY101" s="159"/>
      <c r="CZ101" s="159"/>
      <c r="DA101" s="159"/>
      <c r="DB101" s="159"/>
      <c r="DC101" s="159"/>
      <c r="DD101" s="159"/>
      <c r="DE101" s="159"/>
      <c r="DF101" s="159"/>
      <c r="DG101" s="159"/>
      <c r="DH101" s="159"/>
      <c r="DI101" s="159"/>
      <c r="DJ101" s="159"/>
    </row>
    <row r="102" spans="1:114" s="10" customFormat="1" ht="36.75" thickBot="1" x14ac:dyDescent="0.3">
      <c r="A102" s="186"/>
      <c r="B102" s="97">
        <v>86</v>
      </c>
      <c r="C102" s="87" t="s">
        <v>110</v>
      </c>
      <c r="D102" s="98"/>
      <c r="E102" s="105"/>
      <c r="F102" s="106"/>
      <c r="G102" s="107"/>
      <c r="H102" s="107"/>
      <c r="I102" s="107"/>
      <c r="J102" s="108"/>
      <c r="K102" s="107"/>
      <c r="L102" s="107"/>
      <c r="M102" s="107"/>
      <c r="N102" s="107"/>
      <c r="O102" s="107"/>
      <c r="P102" s="107"/>
      <c r="Q102" s="107"/>
      <c r="R102" s="107"/>
      <c r="S102" s="109">
        <f t="shared" si="2"/>
        <v>0</v>
      </c>
      <c r="T102" s="103">
        <f t="shared" si="3"/>
        <v>0</v>
      </c>
      <c r="U102" s="160"/>
      <c r="V102" s="156"/>
      <c r="W102" s="160"/>
      <c r="X102" s="160"/>
      <c r="Y102" s="160"/>
      <c r="Z102" s="160"/>
      <c r="AA102" s="160"/>
      <c r="AB102" s="160"/>
      <c r="AC102" s="160"/>
      <c r="AD102" s="160"/>
      <c r="AE102" s="160"/>
      <c r="AF102" s="160"/>
      <c r="AG102" s="160"/>
      <c r="AH102" s="160"/>
      <c r="AI102" s="160"/>
      <c r="AJ102" s="163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  <c r="BD102" s="159"/>
      <c r="BE102" s="159"/>
      <c r="BF102" s="159"/>
      <c r="BG102" s="159"/>
      <c r="BH102" s="159"/>
      <c r="BI102" s="159"/>
      <c r="BJ102" s="159"/>
      <c r="BK102" s="159"/>
      <c r="BL102" s="159"/>
      <c r="BM102" s="159"/>
      <c r="BN102" s="159"/>
      <c r="BO102" s="159"/>
      <c r="BP102" s="159"/>
      <c r="BQ102" s="159"/>
      <c r="BR102" s="159"/>
      <c r="BS102" s="159"/>
      <c r="BT102" s="159"/>
      <c r="BU102" s="159"/>
      <c r="BV102" s="159"/>
      <c r="BW102" s="159"/>
      <c r="BX102" s="159"/>
      <c r="BY102" s="159"/>
      <c r="BZ102" s="159"/>
      <c r="CA102" s="159"/>
      <c r="CB102" s="159"/>
      <c r="CC102" s="159"/>
      <c r="CD102" s="159"/>
      <c r="CE102" s="159"/>
      <c r="CF102" s="159"/>
      <c r="CG102" s="159"/>
      <c r="CH102" s="159"/>
      <c r="CI102" s="159"/>
      <c r="CJ102" s="159"/>
      <c r="CK102" s="159"/>
      <c r="CL102" s="159"/>
      <c r="CM102" s="159"/>
      <c r="CN102" s="159"/>
      <c r="CO102" s="159"/>
      <c r="CP102" s="159"/>
      <c r="CQ102" s="159"/>
      <c r="CR102" s="159"/>
      <c r="CS102" s="159"/>
      <c r="CT102" s="159"/>
      <c r="CU102" s="159"/>
      <c r="CV102" s="159"/>
      <c r="CW102" s="159"/>
      <c r="CX102" s="159"/>
      <c r="CY102" s="159"/>
      <c r="CZ102" s="159"/>
      <c r="DA102" s="159"/>
      <c r="DB102" s="159"/>
      <c r="DC102" s="159"/>
      <c r="DD102" s="159"/>
      <c r="DE102" s="159"/>
      <c r="DF102" s="159"/>
      <c r="DG102" s="159"/>
      <c r="DH102" s="159"/>
      <c r="DI102" s="159"/>
      <c r="DJ102" s="159"/>
    </row>
    <row r="103" spans="1:114" s="10" customFormat="1" ht="39.75" customHeight="1" thickBot="1" x14ac:dyDescent="0.3">
      <c r="A103" s="186"/>
      <c r="B103" s="97">
        <v>87</v>
      </c>
      <c r="C103" s="87" t="s">
        <v>111</v>
      </c>
      <c r="D103" s="98"/>
      <c r="E103" s="105"/>
      <c r="F103" s="106"/>
      <c r="G103" s="107"/>
      <c r="H103" s="107"/>
      <c r="I103" s="107"/>
      <c r="J103" s="108"/>
      <c r="K103" s="107"/>
      <c r="L103" s="107"/>
      <c r="M103" s="107"/>
      <c r="N103" s="107"/>
      <c r="O103" s="107"/>
      <c r="P103" s="107"/>
      <c r="Q103" s="107"/>
      <c r="R103" s="107"/>
      <c r="S103" s="109">
        <f t="shared" si="2"/>
        <v>0</v>
      </c>
      <c r="T103" s="103">
        <f t="shared" si="3"/>
        <v>0</v>
      </c>
      <c r="U103" s="160"/>
      <c r="V103" s="156"/>
      <c r="W103" s="160"/>
      <c r="X103" s="160"/>
      <c r="Y103" s="160"/>
      <c r="Z103" s="160"/>
      <c r="AA103" s="160"/>
      <c r="AB103" s="160"/>
      <c r="AC103" s="160"/>
      <c r="AD103" s="160"/>
      <c r="AE103" s="160"/>
      <c r="AF103" s="160"/>
      <c r="AG103" s="160"/>
      <c r="AH103" s="160"/>
      <c r="AI103" s="160"/>
      <c r="AJ103" s="163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  <c r="BE103" s="159"/>
      <c r="BF103" s="159"/>
      <c r="BG103" s="159"/>
      <c r="BH103" s="159"/>
      <c r="BI103" s="159"/>
      <c r="BJ103" s="159"/>
      <c r="BK103" s="159"/>
      <c r="BL103" s="159"/>
      <c r="BM103" s="159"/>
      <c r="BN103" s="159"/>
      <c r="BO103" s="159"/>
      <c r="BP103" s="159"/>
      <c r="BQ103" s="159"/>
      <c r="BR103" s="159"/>
      <c r="BS103" s="159"/>
      <c r="BT103" s="159"/>
      <c r="BU103" s="159"/>
      <c r="BV103" s="159"/>
      <c r="BW103" s="159"/>
      <c r="BX103" s="159"/>
      <c r="BY103" s="159"/>
      <c r="BZ103" s="159"/>
      <c r="CA103" s="159"/>
      <c r="CB103" s="159"/>
      <c r="CC103" s="159"/>
      <c r="CD103" s="159"/>
      <c r="CE103" s="159"/>
      <c r="CF103" s="159"/>
      <c r="CG103" s="159"/>
      <c r="CH103" s="159"/>
      <c r="CI103" s="159"/>
      <c r="CJ103" s="159"/>
      <c r="CK103" s="159"/>
      <c r="CL103" s="159"/>
      <c r="CM103" s="159"/>
      <c r="CN103" s="159"/>
      <c r="CO103" s="159"/>
      <c r="CP103" s="159"/>
      <c r="CQ103" s="159"/>
      <c r="CR103" s="159"/>
      <c r="CS103" s="159"/>
      <c r="CT103" s="159"/>
      <c r="CU103" s="159"/>
      <c r="CV103" s="159"/>
      <c r="CW103" s="159"/>
      <c r="CX103" s="159"/>
      <c r="CY103" s="159"/>
      <c r="CZ103" s="159"/>
      <c r="DA103" s="159"/>
      <c r="DB103" s="159"/>
      <c r="DC103" s="159"/>
      <c r="DD103" s="159"/>
      <c r="DE103" s="159"/>
      <c r="DF103" s="159"/>
      <c r="DG103" s="159"/>
      <c r="DH103" s="159"/>
      <c r="DI103" s="159"/>
      <c r="DJ103" s="159"/>
    </row>
    <row r="104" spans="1:114" s="10" customFormat="1" ht="18.75" thickBot="1" x14ac:dyDescent="0.3">
      <c r="A104" s="186"/>
      <c r="B104" s="97">
        <v>88</v>
      </c>
      <c r="C104" s="87" t="s">
        <v>112</v>
      </c>
      <c r="D104" s="98"/>
      <c r="E104" s="105"/>
      <c r="F104" s="106"/>
      <c r="G104" s="107"/>
      <c r="H104" s="107"/>
      <c r="I104" s="107"/>
      <c r="J104" s="108"/>
      <c r="K104" s="107"/>
      <c r="L104" s="107"/>
      <c r="M104" s="107"/>
      <c r="N104" s="107"/>
      <c r="O104" s="107"/>
      <c r="P104" s="107"/>
      <c r="Q104" s="107"/>
      <c r="R104" s="107"/>
      <c r="S104" s="109">
        <f t="shared" si="2"/>
        <v>0</v>
      </c>
      <c r="T104" s="103">
        <f t="shared" si="3"/>
        <v>0</v>
      </c>
      <c r="U104" s="160"/>
      <c r="V104" s="156"/>
      <c r="W104" s="160"/>
      <c r="X104" s="160"/>
      <c r="Y104" s="160"/>
      <c r="Z104" s="160"/>
      <c r="AA104" s="160"/>
      <c r="AB104" s="160"/>
      <c r="AC104" s="160"/>
      <c r="AD104" s="160"/>
      <c r="AE104" s="160"/>
      <c r="AF104" s="160"/>
      <c r="AG104" s="160"/>
      <c r="AH104" s="160"/>
      <c r="AI104" s="160"/>
      <c r="AJ104" s="163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  <c r="BD104" s="159"/>
      <c r="BE104" s="159"/>
      <c r="BF104" s="159"/>
      <c r="BG104" s="159"/>
      <c r="BH104" s="159"/>
      <c r="BI104" s="159"/>
      <c r="BJ104" s="159"/>
      <c r="BK104" s="159"/>
      <c r="BL104" s="159"/>
      <c r="BM104" s="159"/>
      <c r="BN104" s="159"/>
      <c r="BO104" s="159"/>
      <c r="BP104" s="159"/>
      <c r="BQ104" s="159"/>
      <c r="BR104" s="159"/>
      <c r="BS104" s="159"/>
      <c r="BT104" s="159"/>
      <c r="BU104" s="159"/>
      <c r="BV104" s="159"/>
      <c r="BW104" s="159"/>
      <c r="BX104" s="159"/>
      <c r="BY104" s="159"/>
      <c r="BZ104" s="159"/>
      <c r="CA104" s="159"/>
      <c r="CB104" s="159"/>
      <c r="CC104" s="159"/>
      <c r="CD104" s="159"/>
      <c r="CE104" s="159"/>
      <c r="CF104" s="159"/>
      <c r="CG104" s="159"/>
      <c r="CH104" s="159"/>
      <c r="CI104" s="159"/>
      <c r="CJ104" s="159"/>
      <c r="CK104" s="159"/>
      <c r="CL104" s="159"/>
      <c r="CM104" s="159"/>
      <c r="CN104" s="159"/>
      <c r="CO104" s="159"/>
      <c r="CP104" s="159"/>
      <c r="CQ104" s="159"/>
      <c r="CR104" s="159"/>
      <c r="CS104" s="159"/>
      <c r="CT104" s="159"/>
      <c r="CU104" s="159"/>
      <c r="CV104" s="159"/>
      <c r="CW104" s="159"/>
      <c r="CX104" s="159"/>
      <c r="CY104" s="159"/>
      <c r="CZ104" s="159"/>
      <c r="DA104" s="159"/>
      <c r="DB104" s="159"/>
      <c r="DC104" s="159"/>
      <c r="DD104" s="159"/>
      <c r="DE104" s="159"/>
      <c r="DF104" s="159"/>
      <c r="DG104" s="159"/>
      <c r="DH104" s="159"/>
      <c r="DI104" s="159"/>
      <c r="DJ104" s="159"/>
    </row>
    <row r="105" spans="1:114" s="10" customFormat="1" ht="18.75" thickBot="1" x14ac:dyDescent="0.3">
      <c r="A105" s="186"/>
      <c r="B105" s="97">
        <v>89</v>
      </c>
      <c r="C105" s="87" t="s">
        <v>113</v>
      </c>
      <c r="D105" s="98"/>
      <c r="E105" s="105"/>
      <c r="F105" s="106"/>
      <c r="G105" s="107"/>
      <c r="H105" s="107"/>
      <c r="I105" s="107"/>
      <c r="J105" s="108"/>
      <c r="K105" s="107"/>
      <c r="L105" s="107"/>
      <c r="M105" s="107"/>
      <c r="N105" s="107"/>
      <c r="O105" s="107"/>
      <c r="P105" s="107"/>
      <c r="Q105" s="107"/>
      <c r="R105" s="107"/>
      <c r="S105" s="109">
        <f t="shared" si="2"/>
        <v>0</v>
      </c>
      <c r="T105" s="103">
        <f t="shared" si="3"/>
        <v>0</v>
      </c>
      <c r="U105" s="160"/>
      <c r="V105" s="156"/>
      <c r="W105" s="160"/>
      <c r="X105" s="160"/>
      <c r="Y105" s="160"/>
      <c r="Z105" s="160"/>
      <c r="AA105" s="160"/>
      <c r="AB105" s="160"/>
      <c r="AC105" s="160"/>
      <c r="AD105" s="160"/>
      <c r="AE105" s="160"/>
      <c r="AF105" s="160"/>
      <c r="AG105" s="160"/>
      <c r="AH105" s="160"/>
      <c r="AI105" s="160"/>
      <c r="AJ105" s="163"/>
      <c r="AK105" s="159"/>
      <c r="AL105" s="159"/>
      <c r="AM105" s="159"/>
      <c r="AN105" s="159"/>
      <c r="AO105" s="159"/>
      <c r="AP105" s="159"/>
      <c r="AQ105" s="159"/>
      <c r="AR105" s="159"/>
      <c r="AS105" s="159"/>
      <c r="AT105" s="159"/>
      <c r="AU105" s="159"/>
      <c r="AV105" s="159"/>
      <c r="AW105" s="159"/>
      <c r="AX105" s="159"/>
      <c r="AY105" s="159"/>
      <c r="AZ105" s="159"/>
      <c r="BA105" s="159"/>
      <c r="BB105" s="159"/>
      <c r="BC105" s="159"/>
      <c r="BD105" s="159"/>
      <c r="BE105" s="159"/>
      <c r="BF105" s="159"/>
      <c r="BG105" s="159"/>
      <c r="BH105" s="159"/>
      <c r="BI105" s="159"/>
      <c r="BJ105" s="159"/>
      <c r="BK105" s="159"/>
      <c r="BL105" s="159"/>
      <c r="BM105" s="159"/>
      <c r="BN105" s="159"/>
      <c r="BO105" s="159"/>
      <c r="BP105" s="159"/>
      <c r="BQ105" s="159"/>
      <c r="BR105" s="159"/>
      <c r="BS105" s="159"/>
      <c r="BT105" s="159"/>
      <c r="BU105" s="159"/>
      <c r="BV105" s="159"/>
      <c r="BW105" s="159"/>
      <c r="BX105" s="159"/>
      <c r="BY105" s="159"/>
      <c r="BZ105" s="159"/>
      <c r="CA105" s="159"/>
      <c r="CB105" s="159"/>
      <c r="CC105" s="159"/>
      <c r="CD105" s="159"/>
      <c r="CE105" s="159"/>
      <c r="CF105" s="159"/>
      <c r="CG105" s="159"/>
      <c r="CH105" s="159"/>
      <c r="CI105" s="159"/>
      <c r="CJ105" s="159"/>
      <c r="CK105" s="159"/>
      <c r="CL105" s="159"/>
      <c r="CM105" s="159"/>
      <c r="CN105" s="159"/>
      <c r="CO105" s="159"/>
      <c r="CP105" s="159"/>
      <c r="CQ105" s="159"/>
      <c r="CR105" s="159"/>
      <c r="CS105" s="159"/>
      <c r="CT105" s="159"/>
      <c r="CU105" s="159"/>
      <c r="CV105" s="159"/>
      <c r="CW105" s="159"/>
      <c r="CX105" s="159"/>
      <c r="CY105" s="159"/>
      <c r="CZ105" s="159"/>
      <c r="DA105" s="159"/>
      <c r="DB105" s="159"/>
      <c r="DC105" s="159"/>
      <c r="DD105" s="159"/>
      <c r="DE105" s="159"/>
      <c r="DF105" s="159"/>
      <c r="DG105" s="159"/>
      <c r="DH105" s="159"/>
      <c r="DI105" s="159"/>
      <c r="DJ105" s="159"/>
    </row>
    <row r="106" spans="1:114" s="10" customFormat="1" ht="18.75" thickBot="1" x14ac:dyDescent="0.3">
      <c r="A106" s="186"/>
      <c r="B106" s="97">
        <v>90</v>
      </c>
      <c r="C106" s="87" t="s">
        <v>114</v>
      </c>
      <c r="D106" s="98"/>
      <c r="E106" s="105"/>
      <c r="F106" s="106"/>
      <c r="G106" s="107"/>
      <c r="H106" s="107"/>
      <c r="I106" s="107"/>
      <c r="J106" s="108"/>
      <c r="K106" s="107"/>
      <c r="L106" s="107"/>
      <c r="M106" s="107"/>
      <c r="N106" s="107"/>
      <c r="O106" s="107"/>
      <c r="P106" s="107"/>
      <c r="Q106" s="107"/>
      <c r="R106" s="107"/>
      <c r="S106" s="109">
        <f t="shared" si="2"/>
        <v>0</v>
      </c>
      <c r="T106" s="103">
        <f t="shared" si="3"/>
        <v>0</v>
      </c>
      <c r="U106" s="160"/>
      <c r="V106" s="156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0"/>
      <c r="AG106" s="160"/>
      <c r="AH106" s="160"/>
      <c r="AI106" s="160"/>
      <c r="AJ106" s="163"/>
      <c r="AK106" s="159"/>
      <c r="AL106" s="159"/>
      <c r="AM106" s="159"/>
      <c r="AN106" s="159"/>
      <c r="AO106" s="159"/>
      <c r="AP106" s="159"/>
      <c r="AQ106" s="159"/>
      <c r="AR106" s="159"/>
      <c r="AS106" s="159"/>
      <c r="AT106" s="159"/>
      <c r="AU106" s="159"/>
      <c r="AV106" s="159"/>
      <c r="AW106" s="159"/>
      <c r="AX106" s="159"/>
      <c r="AY106" s="159"/>
      <c r="AZ106" s="159"/>
      <c r="BA106" s="159"/>
      <c r="BB106" s="159"/>
      <c r="BC106" s="159"/>
      <c r="BD106" s="159"/>
      <c r="BE106" s="159"/>
      <c r="BF106" s="159"/>
      <c r="BG106" s="159"/>
      <c r="BH106" s="159"/>
      <c r="BI106" s="159"/>
      <c r="BJ106" s="159"/>
      <c r="BK106" s="159"/>
      <c r="BL106" s="159"/>
      <c r="BM106" s="159"/>
      <c r="BN106" s="159"/>
      <c r="BO106" s="159"/>
      <c r="BP106" s="159"/>
      <c r="BQ106" s="159"/>
      <c r="BR106" s="159"/>
      <c r="BS106" s="159"/>
      <c r="BT106" s="159"/>
      <c r="BU106" s="159"/>
      <c r="BV106" s="159"/>
      <c r="BW106" s="159"/>
      <c r="BX106" s="159"/>
      <c r="BY106" s="159"/>
      <c r="BZ106" s="159"/>
      <c r="CA106" s="159"/>
      <c r="CB106" s="159"/>
      <c r="CC106" s="159"/>
      <c r="CD106" s="159"/>
      <c r="CE106" s="159"/>
      <c r="CF106" s="159"/>
      <c r="CG106" s="159"/>
      <c r="CH106" s="159"/>
      <c r="CI106" s="159"/>
      <c r="CJ106" s="159"/>
      <c r="CK106" s="159"/>
      <c r="CL106" s="159"/>
      <c r="CM106" s="159"/>
      <c r="CN106" s="159"/>
      <c r="CO106" s="159"/>
      <c r="CP106" s="159"/>
      <c r="CQ106" s="159"/>
      <c r="CR106" s="159"/>
      <c r="CS106" s="159"/>
      <c r="CT106" s="159"/>
      <c r="CU106" s="159"/>
      <c r="CV106" s="159"/>
      <c r="CW106" s="159"/>
      <c r="CX106" s="159"/>
      <c r="CY106" s="159"/>
      <c r="CZ106" s="159"/>
      <c r="DA106" s="159"/>
      <c r="DB106" s="159"/>
      <c r="DC106" s="159"/>
      <c r="DD106" s="159"/>
      <c r="DE106" s="159"/>
      <c r="DF106" s="159"/>
      <c r="DG106" s="159"/>
      <c r="DH106" s="159"/>
      <c r="DI106" s="159"/>
      <c r="DJ106" s="159"/>
    </row>
    <row r="107" spans="1:114" s="10" customFormat="1" ht="18.75" thickBot="1" x14ac:dyDescent="0.3">
      <c r="A107" s="186"/>
      <c r="B107" s="97">
        <v>91</v>
      </c>
      <c r="C107" s="87" t="s">
        <v>115</v>
      </c>
      <c r="D107" s="98"/>
      <c r="E107" s="105"/>
      <c r="F107" s="106"/>
      <c r="G107" s="107"/>
      <c r="H107" s="107"/>
      <c r="I107" s="107"/>
      <c r="J107" s="108"/>
      <c r="K107" s="107"/>
      <c r="L107" s="107"/>
      <c r="M107" s="107"/>
      <c r="N107" s="107"/>
      <c r="O107" s="107"/>
      <c r="P107" s="107"/>
      <c r="Q107" s="107"/>
      <c r="R107" s="107"/>
      <c r="S107" s="109">
        <f t="shared" si="2"/>
        <v>0</v>
      </c>
      <c r="T107" s="103">
        <f t="shared" si="3"/>
        <v>0</v>
      </c>
      <c r="U107" s="160"/>
      <c r="V107" s="156"/>
      <c r="W107" s="160"/>
      <c r="X107" s="160"/>
      <c r="Y107" s="160"/>
      <c r="Z107" s="160"/>
      <c r="AA107" s="160"/>
      <c r="AB107" s="160"/>
      <c r="AC107" s="160"/>
      <c r="AD107" s="160"/>
      <c r="AE107" s="160"/>
      <c r="AF107" s="160"/>
      <c r="AG107" s="160"/>
      <c r="AH107" s="160"/>
      <c r="AI107" s="160"/>
      <c r="AJ107" s="163"/>
      <c r="AK107" s="159"/>
      <c r="AL107" s="159"/>
      <c r="AM107" s="159"/>
      <c r="AN107" s="159"/>
      <c r="AO107" s="159"/>
      <c r="AP107" s="159"/>
      <c r="AQ107" s="159"/>
      <c r="AR107" s="159"/>
      <c r="AS107" s="159"/>
      <c r="AT107" s="159"/>
      <c r="AU107" s="159"/>
      <c r="AV107" s="159"/>
      <c r="AW107" s="159"/>
      <c r="AX107" s="159"/>
      <c r="AY107" s="159"/>
      <c r="AZ107" s="159"/>
      <c r="BA107" s="159"/>
      <c r="BB107" s="159"/>
      <c r="BC107" s="159"/>
      <c r="BD107" s="159"/>
      <c r="BE107" s="159"/>
      <c r="BF107" s="159"/>
      <c r="BG107" s="159"/>
      <c r="BH107" s="159"/>
      <c r="BI107" s="159"/>
      <c r="BJ107" s="159"/>
      <c r="BK107" s="159"/>
      <c r="BL107" s="159"/>
      <c r="BM107" s="159"/>
      <c r="BN107" s="159"/>
      <c r="BO107" s="159"/>
      <c r="BP107" s="159"/>
      <c r="BQ107" s="159"/>
      <c r="BR107" s="159"/>
      <c r="BS107" s="159"/>
      <c r="BT107" s="159"/>
      <c r="BU107" s="159"/>
      <c r="BV107" s="159"/>
      <c r="BW107" s="159"/>
      <c r="BX107" s="159"/>
      <c r="BY107" s="159"/>
      <c r="BZ107" s="159"/>
      <c r="CA107" s="159"/>
      <c r="CB107" s="159"/>
      <c r="CC107" s="159"/>
      <c r="CD107" s="159"/>
      <c r="CE107" s="159"/>
      <c r="CF107" s="159"/>
      <c r="CG107" s="159"/>
      <c r="CH107" s="159"/>
      <c r="CI107" s="159"/>
      <c r="CJ107" s="159"/>
      <c r="CK107" s="159"/>
      <c r="CL107" s="159"/>
      <c r="CM107" s="159"/>
      <c r="CN107" s="159"/>
      <c r="CO107" s="159"/>
      <c r="CP107" s="159"/>
      <c r="CQ107" s="159"/>
      <c r="CR107" s="159"/>
      <c r="CS107" s="159"/>
      <c r="CT107" s="159"/>
      <c r="CU107" s="159"/>
      <c r="CV107" s="159"/>
      <c r="CW107" s="159"/>
      <c r="CX107" s="159"/>
      <c r="CY107" s="159"/>
      <c r="CZ107" s="159"/>
      <c r="DA107" s="159"/>
      <c r="DB107" s="159"/>
      <c r="DC107" s="159"/>
      <c r="DD107" s="159"/>
      <c r="DE107" s="159"/>
      <c r="DF107" s="159"/>
      <c r="DG107" s="159"/>
      <c r="DH107" s="159"/>
      <c r="DI107" s="159"/>
      <c r="DJ107" s="159"/>
    </row>
    <row r="108" spans="1:114" s="10" customFormat="1" ht="18.75" thickBot="1" x14ac:dyDescent="0.3">
      <c r="A108" s="186"/>
      <c r="B108" s="97">
        <v>92</v>
      </c>
      <c r="C108" s="87" t="s">
        <v>206</v>
      </c>
      <c r="D108" s="98"/>
      <c r="E108" s="105"/>
      <c r="F108" s="106"/>
      <c r="G108" s="107"/>
      <c r="H108" s="107"/>
      <c r="I108" s="107"/>
      <c r="J108" s="108"/>
      <c r="K108" s="107"/>
      <c r="L108" s="107"/>
      <c r="M108" s="107"/>
      <c r="N108" s="107"/>
      <c r="O108" s="107"/>
      <c r="P108" s="107"/>
      <c r="Q108" s="107"/>
      <c r="R108" s="107"/>
      <c r="S108" s="109"/>
      <c r="T108" s="103"/>
      <c r="U108" s="160"/>
      <c r="V108" s="156"/>
      <c r="W108" s="160"/>
      <c r="X108" s="160"/>
      <c r="Y108" s="160"/>
      <c r="Z108" s="160"/>
      <c r="AA108" s="160"/>
      <c r="AB108" s="160"/>
      <c r="AC108" s="160"/>
      <c r="AD108" s="160"/>
      <c r="AE108" s="160"/>
      <c r="AF108" s="160"/>
      <c r="AG108" s="160"/>
      <c r="AH108" s="160"/>
      <c r="AI108" s="160"/>
      <c r="AJ108" s="163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159"/>
      <c r="CA108" s="159"/>
      <c r="CB108" s="159"/>
      <c r="CC108" s="159"/>
      <c r="CD108" s="159"/>
      <c r="CE108" s="159"/>
      <c r="CF108" s="159"/>
      <c r="CG108" s="159"/>
      <c r="CH108" s="159"/>
      <c r="CI108" s="159"/>
      <c r="CJ108" s="159"/>
      <c r="CK108" s="159"/>
      <c r="CL108" s="159"/>
      <c r="CM108" s="159"/>
      <c r="CN108" s="159"/>
      <c r="CO108" s="159"/>
      <c r="CP108" s="159"/>
      <c r="CQ108" s="159"/>
      <c r="CR108" s="159"/>
      <c r="CS108" s="159"/>
      <c r="CT108" s="159"/>
      <c r="CU108" s="159"/>
      <c r="CV108" s="159"/>
      <c r="CW108" s="159"/>
      <c r="CX108" s="159"/>
      <c r="CY108" s="159"/>
      <c r="CZ108" s="159"/>
      <c r="DA108" s="159"/>
      <c r="DB108" s="159"/>
      <c r="DC108" s="159"/>
      <c r="DD108" s="159"/>
      <c r="DE108" s="159"/>
      <c r="DF108" s="159"/>
      <c r="DG108" s="159"/>
      <c r="DH108" s="159"/>
      <c r="DI108" s="159"/>
      <c r="DJ108" s="159"/>
    </row>
    <row r="109" spans="1:114" s="10" customFormat="1" ht="18.75" thickBot="1" x14ac:dyDescent="0.3">
      <c r="A109" s="186"/>
      <c r="B109" s="97">
        <v>93</v>
      </c>
      <c r="C109" s="87" t="s">
        <v>116</v>
      </c>
      <c r="D109" s="98">
        <v>2479</v>
      </c>
      <c r="E109" s="105">
        <v>40827751</v>
      </c>
      <c r="F109" s="106">
        <f>+J109</f>
        <v>28579426</v>
      </c>
      <c r="G109" s="107"/>
      <c r="H109" s="107"/>
      <c r="I109" s="107"/>
      <c r="J109" s="108">
        <v>28579426</v>
      </c>
      <c r="K109" s="107"/>
      <c r="L109" s="107"/>
      <c r="M109" s="107"/>
      <c r="N109" s="107"/>
      <c r="O109" s="107"/>
      <c r="P109" s="107"/>
      <c r="Q109" s="107"/>
      <c r="R109" s="107"/>
      <c r="S109" s="109">
        <f>SUM(G109:R109)</f>
        <v>28579426</v>
      </c>
      <c r="T109" s="103">
        <f>+F109-S109</f>
        <v>0</v>
      </c>
      <c r="U109" s="160"/>
      <c r="V109" s="156"/>
      <c r="W109" s="160"/>
      <c r="X109" s="160"/>
      <c r="Y109" s="160"/>
      <c r="Z109" s="160"/>
      <c r="AA109" s="160"/>
      <c r="AB109" s="160"/>
      <c r="AC109" s="160"/>
      <c r="AD109" s="160"/>
      <c r="AE109" s="160"/>
      <c r="AF109" s="160"/>
      <c r="AG109" s="160"/>
      <c r="AH109" s="160"/>
      <c r="AI109" s="160"/>
      <c r="AJ109" s="163"/>
      <c r="AK109" s="159"/>
      <c r="AL109" s="159"/>
      <c r="AM109" s="159"/>
      <c r="AN109" s="159"/>
      <c r="AO109" s="159"/>
      <c r="AP109" s="159"/>
      <c r="AQ109" s="159"/>
      <c r="AR109" s="159"/>
      <c r="AS109" s="159"/>
      <c r="AT109" s="159"/>
      <c r="AU109" s="159"/>
      <c r="AV109" s="159"/>
      <c r="AW109" s="159"/>
      <c r="AX109" s="159"/>
      <c r="AY109" s="159"/>
      <c r="AZ109" s="159"/>
      <c r="BA109" s="159"/>
      <c r="BB109" s="159"/>
      <c r="BC109" s="159"/>
      <c r="BD109" s="159"/>
      <c r="BE109" s="159"/>
      <c r="BF109" s="159"/>
      <c r="BG109" s="159"/>
      <c r="BH109" s="159"/>
      <c r="BI109" s="159"/>
      <c r="BJ109" s="159"/>
      <c r="BK109" s="159"/>
      <c r="BL109" s="159"/>
      <c r="BM109" s="159"/>
      <c r="BN109" s="159"/>
      <c r="BO109" s="159"/>
      <c r="BP109" s="159"/>
      <c r="BQ109" s="159"/>
      <c r="BR109" s="159"/>
      <c r="BS109" s="159"/>
      <c r="BT109" s="159"/>
      <c r="BU109" s="159"/>
      <c r="BV109" s="159"/>
      <c r="BW109" s="159"/>
      <c r="BX109" s="159"/>
      <c r="BY109" s="159"/>
      <c r="BZ109" s="159"/>
      <c r="CA109" s="159"/>
      <c r="CB109" s="159"/>
      <c r="CC109" s="159"/>
      <c r="CD109" s="159"/>
      <c r="CE109" s="159"/>
      <c r="CF109" s="159"/>
      <c r="CG109" s="159"/>
      <c r="CH109" s="159"/>
      <c r="CI109" s="159"/>
      <c r="CJ109" s="159"/>
      <c r="CK109" s="159"/>
      <c r="CL109" s="159"/>
      <c r="CM109" s="159"/>
      <c r="CN109" s="159"/>
      <c r="CO109" s="159"/>
      <c r="CP109" s="159"/>
      <c r="CQ109" s="159"/>
      <c r="CR109" s="159"/>
      <c r="CS109" s="159"/>
      <c r="CT109" s="159"/>
      <c r="CU109" s="159"/>
      <c r="CV109" s="159"/>
      <c r="CW109" s="159"/>
      <c r="CX109" s="159"/>
      <c r="CY109" s="159"/>
      <c r="CZ109" s="159"/>
      <c r="DA109" s="159"/>
      <c r="DB109" s="159"/>
      <c r="DC109" s="159"/>
      <c r="DD109" s="159"/>
      <c r="DE109" s="159"/>
      <c r="DF109" s="159"/>
      <c r="DG109" s="159"/>
      <c r="DH109" s="159"/>
      <c r="DI109" s="159"/>
      <c r="DJ109" s="159"/>
    </row>
    <row r="110" spans="1:114" s="10" customFormat="1" ht="36.75" thickBot="1" x14ac:dyDescent="0.3">
      <c r="A110" s="186"/>
      <c r="B110" s="97">
        <v>94</v>
      </c>
      <c r="C110" s="87" t="s">
        <v>203</v>
      </c>
      <c r="D110" s="98"/>
      <c r="E110" s="105"/>
      <c r="F110" s="106"/>
      <c r="G110" s="107"/>
      <c r="H110" s="107"/>
      <c r="I110" s="107"/>
      <c r="J110" s="108"/>
      <c r="K110" s="107"/>
      <c r="L110" s="107"/>
      <c r="M110" s="107"/>
      <c r="N110" s="107"/>
      <c r="O110" s="107"/>
      <c r="P110" s="107"/>
      <c r="Q110" s="107"/>
      <c r="R110" s="107"/>
      <c r="S110" s="109"/>
      <c r="T110" s="103"/>
      <c r="U110" s="160"/>
      <c r="V110" s="156"/>
      <c r="W110" s="160"/>
      <c r="X110" s="160"/>
      <c r="Y110" s="160"/>
      <c r="Z110" s="160"/>
      <c r="AA110" s="160"/>
      <c r="AB110" s="160"/>
      <c r="AC110" s="160"/>
      <c r="AD110" s="160"/>
      <c r="AE110" s="160"/>
      <c r="AF110" s="160"/>
      <c r="AG110" s="160"/>
      <c r="AH110" s="160"/>
      <c r="AI110" s="160"/>
      <c r="AJ110" s="163"/>
      <c r="AK110" s="159"/>
      <c r="AL110" s="159"/>
      <c r="AM110" s="159"/>
      <c r="AN110" s="159"/>
      <c r="AO110" s="159"/>
      <c r="AP110" s="159"/>
      <c r="AQ110" s="159"/>
      <c r="AR110" s="159"/>
      <c r="AS110" s="159"/>
      <c r="AT110" s="159"/>
      <c r="AU110" s="159"/>
      <c r="AV110" s="159"/>
      <c r="AW110" s="159"/>
      <c r="AX110" s="159"/>
      <c r="AY110" s="159"/>
      <c r="AZ110" s="159"/>
      <c r="BA110" s="159"/>
      <c r="BB110" s="159"/>
      <c r="BC110" s="159"/>
      <c r="BD110" s="159"/>
      <c r="BE110" s="159"/>
      <c r="BF110" s="159"/>
      <c r="BG110" s="159"/>
      <c r="BH110" s="159"/>
      <c r="BI110" s="159"/>
      <c r="BJ110" s="159"/>
      <c r="BK110" s="159"/>
      <c r="BL110" s="159"/>
      <c r="BM110" s="159"/>
      <c r="BN110" s="159"/>
      <c r="BO110" s="159"/>
      <c r="BP110" s="159"/>
      <c r="BQ110" s="159"/>
      <c r="BR110" s="159"/>
      <c r="BS110" s="159"/>
      <c r="BT110" s="159"/>
      <c r="BU110" s="159"/>
      <c r="BV110" s="159"/>
      <c r="BW110" s="159"/>
      <c r="BX110" s="159"/>
      <c r="BY110" s="159"/>
      <c r="BZ110" s="159"/>
      <c r="CA110" s="159"/>
      <c r="CB110" s="159"/>
      <c r="CC110" s="159"/>
      <c r="CD110" s="159"/>
      <c r="CE110" s="159"/>
      <c r="CF110" s="159"/>
      <c r="CG110" s="159"/>
      <c r="CH110" s="159"/>
      <c r="CI110" s="159"/>
      <c r="CJ110" s="159"/>
      <c r="CK110" s="159"/>
      <c r="CL110" s="159"/>
      <c r="CM110" s="159"/>
      <c r="CN110" s="159"/>
      <c r="CO110" s="159"/>
      <c r="CP110" s="159"/>
      <c r="CQ110" s="159"/>
      <c r="CR110" s="159"/>
      <c r="CS110" s="159"/>
      <c r="CT110" s="159"/>
      <c r="CU110" s="159"/>
      <c r="CV110" s="159"/>
      <c r="CW110" s="159"/>
      <c r="CX110" s="159"/>
      <c r="CY110" s="159"/>
      <c r="CZ110" s="159"/>
      <c r="DA110" s="159"/>
      <c r="DB110" s="159"/>
      <c r="DC110" s="159"/>
      <c r="DD110" s="159"/>
      <c r="DE110" s="159"/>
      <c r="DF110" s="159"/>
      <c r="DG110" s="159"/>
      <c r="DH110" s="159"/>
      <c r="DI110" s="159"/>
      <c r="DJ110" s="159"/>
    </row>
    <row r="111" spans="1:114" s="10" customFormat="1" ht="36.75" thickBot="1" x14ac:dyDescent="0.3">
      <c r="A111" s="186"/>
      <c r="B111" s="97"/>
      <c r="C111" s="87" t="s">
        <v>228</v>
      </c>
      <c r="D111" s="98"/>
      <c r="E111" s="105"/>
      <c r="F111" s="106"/>
      <c r="G111" s="107"/>
      <c r="H111" s="107"/>
      <c r="I111" s="107"/>
      <c r="J111" s="108"/>
      <c r="K111" s="107"/>
      <c r="L111" s="107"/>
      <c r="M111" s="107"/>
      <c r="N111" s="107"/>
      <c r="O111" s="107"/>
      <c r="P111" s="107"/>
      <c r="Q111" s="107"/>
      <c r="R111" s="107"/>
      <c r="S111" s="109"/>
      <c r="T111" s="103"/>
      <c r="U111" s="160"/>
      <c r="V111" s="156"/>
      <c r="W111" s="160"/>
      <c r="X111" s="160"/>
      <c r="Y111" s="160"/>
      <c r="Z111" s="160"/>
      <c r="AA111" s="160"/>
      <c r="AB111" s="160"/>
      <c r="AC111" s="160"/>
      <c r="AD111" s="160"/>
      <c r="AE111" s="160"/>
      <c r="AF111" s="160"/>
      <c r="AG111" s="160"/>
      <c r="AH111" s="160"/>
      <c r="AI111" s="160"/>
      <c r="AJ111" s="163"/>
      <c r="AK111" s="159"/>
      <c r="AL111" s="159"/>
      <c r="AM111" s="159"/>
      <c r="AN111" s="159"/>
      <c r="AO111" s="159"/>
      <c r="AP111" s="159"/>
      <c r="AQ111" s="159"/>
      <c r="AR111" s="159"/>
      <c r="AS111" s="159"/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  <c r="CA111" s="159"/>
      <c r="CB111" s="159"/>
      <c r="CC111" s="159"/>
      <c r="CD111" s="159"/>
      <c r="CE111" s="159"/>
      <c r="CF111" s="159"/>
      <c r="CG111" s="159"/>
      <c r="CH111" s="159"/>
      <c r="CI111" s="159"/>
      <c r="CJ111" s="159"/>
      <c r="CK111" s="159"/>
      <c r="CL111" s="159"/>
      <c r="CM111" s="159"/>
      <c r="CN111" s="159"/>
      <c r="CO111" s="159"/>
      <c r="CP111" s="159"/>
      <c r="CQ111" s="159"/>
      <c r="CR111" s="159"/>
      <c r="CS111" s="159"/>
      <c r="CT111" s="159"/>
      <c r="CU111" s="159"/>
      <c r="CV111" s="159"/>
      <c r="CW111" s="159"/>
      <c r="CX111" s="159"/>
      <c r="CY111" s="159"/>
      <c r="CZ111" s="159"/>
      <c r="DA111" s="159"/>
      <c r="DB111" s="159"/>
      <c r="DC111" s="159"/>
      <c r="DD111" s="159"/>
      <c r="DE111" s="159"/>
      <c r="DF111" s="159"/>
      <c r="DG111" s="159"/>
      <c r="DH111" s="159"/>
      <c r="DI111" s="159"/>
      <c r="DJ111" s="159"/>
    </row>
    <row r="112" spans="1:114" s="10" customFormat="1" ht="18.75" thickBot="1" x14ac:dyDescent="0.3">
      <c r="A112" s="186"/>
      <c r="B112" s="97">
        <v>95</v>
      </c>
      <c r="C112" s="87" t="s">
        <v>117</v>
      </c>
      <c r="D112" s="98"/>
      <c r="E112" s="105"/>
      <c r="F112" s="106"/>
      <c r="G112" s="107"/>
      <c r="H112" s="107"/>
      <c r="I112" s="107"/>
      <c r="J112" s="108"/>
      <c r="K112" s="107"/>
      <c r="L112" s="107"/>
      <c r="M112" s="107"/>
      <c r="N112" s="107"/>
      <c r="O112" s="107"/>
      <c r="P112" s="107"/>
      <c r="Q112" s="107"/>
      <c r="R112" s="107"/>
      <c r="S112" s="109"/>
      <c r="T112" s="103"/>
      <c r="U112" s="160"/>
      <c r="V112" s="156"/>
      <c r="W112" s="160"/>
      <c r="X112" s="160"/>
      <c r="Y112" s="160"/>
      <c r="Z112" s="160"/>
      <c r="AA112" s="160"/>
      <c r="AB112" s="160"/>
      <c r="AC112" s="160"/>
      <c r="AD112" s="160"/>
      <c r="AE112" s="160"/>
      <c r="AF112" s="160"/>
      <c r="AG112" s="160"/>
      <c r="AH112" s="160"/>
      <c r="AI112" s="160"/>
      <c r="AJ112" s="163"/>
      <c r="AK112" s="159"/>
      <c r="AL112" s="159"/>
      <c r="AM112" s="159"/>
      <c r="AN112" s="159"/>
      <c r="AO112" s="159"/>
      <c r="AP112" s="159"/>
      <c r="AQ112" s="159"/>
      <c r="AR112" s="159"/>
      <c r="AS112" s="159"/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59"/>
      <c r="CM112" s="159"/>
      <c r="CN112" s="159"/>
      <c r="CO112" s="159"/>
      <c r="CP112" s="159"/>
      <c r="CQ112" s="159"/>
      <c r="CR112" s="159"/>
      <c r="CS112" s="159"/>
      <c r="CT112" s="159"/>
      <c r="CU112" s="159"/>
      <c r="CV112" s="159"/>
      <c r="CW112" s="159"/>
      <c r="CX112" s="159"/>
      <c r="CY112" s="159"/>
      <c r="CZ112" s="159"/>
      <c r="DA112" s="159"/>
      <c r="DB112" s="159"/>
      <c r="DC112" s="159"/>
      <c r="DD112" s="159"/>
      <c r="DE112" s="159"/>
      <c r="DF112" s="159"/>
      <c r="DG112" s="159"/>
      <c r="DH112" s="159"/>
      <c r="DI112" s="159"/>
      <c r="DJ112" s="159"/>
    </row>
    <row r="113" spans="1:114" s="10" customFormat="1" ht="18.75" thickBot="1" x14ac:dyDescent="0.3">
      <c r="A113" s="186"/>
      <c r="B113" s="97">
        <v>96</v>
      </c>
      <c r="C113" s="87" t="s">
        <v>118</v>
      </c>
      <c r="D113" s="98" t="s">
        <v>31</v>
      </c>
      <c r="E113" s="105"/>
      <c r="F113" s="106"/>
      <c r="G113" s="107"/>
      <c r="H113" s="107"/>
      <c r="I113" s="107"/>
      <c r="J113" s="108"/>
      <c r="K113" s="107"/>
      <c r="L113" s="107"/>
      <c r="M113" s="107"/>
      <c r="N113" s="107"/>
      <c r="O113" s="107"/>
      <c r="P113" s="107"/>
      <c r="Q113" s="107"/>
      <c r="R113" s="107"/>
      <c r="S113" s="109">
        <f t="shared" si="2"/>
        <v>0</v>
      </c>
      <c r="T113" s="103">
        <f t="shared" si="3"/>
        <v>0</v>
      </c>
      <c r="U113" s="160"/>
      <c r="V113" s="156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3"/>
      <c r="AK113" s="159"/>
      <c r="AL113" s="159"/>
      <c r="AM113" s="159"/>
      <c r="AN113" s="159"/>
      <c r="AO113" s="159"/>
      <c r="AP113" s="159"/>
      <c r="AQ113" s="159"/>
      <c r="AR113" s="159"/>
      <c r="AS113" s="159"/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</row>
    <row r="114" spans="1:114" s="10" customFormat="1" ht="18.75" thickBot="1" x14ac:dyDescent="0.3">
      <c r="A114" s="186"/>
      <c r="B114" s="97">
        <v>97</v>
      </c>
      <c r="C114" s="87" t="s">
        <v>119</v>
      </c>
      <c r="D114" s="98" t="s">
        <v>31</v>
      </c>
      <c r="E114" s="105"/>
      <c r="F114" s="106"/>
      <c r="G114" s="107"/>
      <c r="H114" s="107"/>
      <c r="I114" s="107"/>
      <c r="J114" s="108"/>
      <c r="K114" s="107"/>
      <c r="L114" s="107"/>
      <c r="M114" s="107"/>
      <c r="N114" s="107"/>
      <c r="O114" s="107"/>
      <c r="P114" s="107"/>
      <c r="Q114" s="107"/>
      <c r="R114" s="107"/>
      <c r="S114" s="109">
        <f t="shared" si="2"/>
        <v>0</v>
      </c>
      <c r="T114" s="103">
        <f t="shared" si="3"/>
        <v>0</v>
      </c>
      <c r="U114" s="160"/>
      <c r="V114" s="156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  <c r="AH114" s="160"/>
      <c r="AI114" s="160"/>
      <c r="AJ114" s="163"/>
      <c r="AK114" s="159"/>
      <c r="AL114" s="159"/>
      <c r="AM114" s="159"/>
      <c r="AN114" s="159"/>
      <c r="AO114" s="159"/>
      <c r="AP114" s="159"/>
      <c r="AQ114" s="159"/>
      <c r="AR114" s="159"/>
      <c r="AS114" s="159"/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  <c r="CA114" s="159"/>
      <c r="CB114" s="159"/>
      <c r="CC114" s="159"/>
      <c r="CD114" s="159"/>
      <c r="CE114" s="159"/>
      <c r="CF114" s="159"/>
      <c r="CG114" s="159"/>
      <c r="CH114" s="159"/>
      <c r="CI114" s="159"/>
      <c r="CJ114" s="159"/>
      <c r="CK114" s="159"/>
      <c r="CL114" s="159"/>
      <c r="CM114" s="159"/>
      <c r="CN114" s="159"/>
      <c r="CO114" s="159"/>
      <c r="CP114" s="159"/>
      <c r="CQ114" s="159"/>
      <c r="CR114" s="159"/>
      <c r="CS114" s="159"/>
      <c r="CT114" s="159"/>
      <c r="CU114" s="159"/>
      <c r="CV114" s="159"/>
      <c r="CW114" s="159"/>
      <c r="CX114" s="159"/>
      <c r="CY114" s="159"/>
      <c r="CZ114" s="159"/>
      <c r="DA114" s="159"/>
      <c r="DB114" s="159"/>
      <c r="DC114" s="159"/>
      <c r="DD114" s="159"/>
      <c r="DE114" s="159"/>
      <c r="DF114" s="159"/>
      <c r="DG114" s="159"/>
      <c r="DH114" s="159"/>
      <c r="DI114" s="159"/>
      <c r="DJ114" s="159"/>
    </row>
    <row r="115" spans="1:114" s="10" customFormat="1" ht="18.75" thickBot="1" x14ac:dyDescent="0.3">
      <c r="A115" s="186"/>
      <c r="B115" s="97">
        <v>98</v>
      </c>
      <c r="C115" s="87" t="s">
        <v>120</v>
      </c>
      <c r="D115" s="98" t="s">
        <v>31</v>
      </c>
      <c r="E115" s="105"/>
      <c r="F115" s="106">
        <f>+J115+L115</f>
        <v>52487928</v>
      </c>
      <c r="G115" s="107"/>
      <c r="H115" s="107"/>
      <c r="I115" s="107"/>
      <c r="J115" s="108">
        <f>11531962+13323339</f>
        <v>24855301</v>
      </c>
      <c r="K115" s="107"/>
      <c r="L115" s="107">
        <f>12820541+14812086</f>
        <v>27632627</v>
      </c>
      <c r="M115" s="107"/>
      <c r="N115" s="107"/>
      <c r="O115" s="107"/>
      <c r="P115" s="107"/>
      <c r="Q115" s="107"/>
      <c r="R115" s="107"/>
      <c r="S115" s="109">
        <f t="shared" si="2"/>
        <v>52487928</v>
      </c>
      <c r="T115" s="103">
        <f t="shared" si="3"/>
        <v>0</v>
      </c>
      <c r="U115" s="160"/>
      <c r="V115" s="156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3"/>
      <c r="AK115" s="159"/>
      <c r="AL115" s="159"/>
      <c r="AM115" s="159"/>
      <c r="AN115" s="159"/>
      <c r="AO115" s="159"/>
      <c r="AP115" s="159"/>
      <c r="AQ115" s="159"/>
      <c r="AR115" s="159"/>
      <c r="AS115" s="159"/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  <c r="CA115" s="159"/>
      <c r="CB115" s="159"/>
      <c r="CC115" s="159"/>
      <c r="CD115" s="159"/>
      <c r="CE115" s="159"/>
      <c r="CF115" s="159"/>
      <c r="CG115" s="159"/>
      <c r="CH115" s="159"/>
      <c r="CI115" s="159"/>
      <c r="CJ115" s="159"/>
      <c r="CK115" s="159"/>
      <c r="CL115" s="159"/>
      <c r="CM115" s="159"/>
      <c r="CN115" s="159"/>
      <c r="CO115" s="159"/>
      <c r="CP115" s="159"/>
      <c r="CQ115" s="159"/>
      <c r="CR115" s="159"/>
      <c r="CS115" s="159"/>
      <c r="CT115" s="159"/>
      <c r="CU115" s="159"/>
      <c r="CV115" s="159"/>
      <c r="CW115" s="159"/>
      <c r="CX115" s="159"/>
      <c r="CY115" s="159"/>
      <c r="CZ115" s="159"/>
      <c r="DA115" s="159"/>
      <c r="DB115" s="159"/>
      <c r="DC115" s="159"/>
      <c r="DD115" s="159"/>
      <c r="DE115" s="159"/>
      <c r="DF115" s="159"/>
      <c r="DG115" s="159"/>
      <c r="DH115" s="159"/>
      <c r="DI115" s="159"/>
      <c r="DJ115" s="159"/>
    </row>
    <row r="116" spans="1:114" s="10" customFormat="1" ht="18.75" thickBot="1" x14ac:dyDescent="0.3">
      <c r="A116" s="186"/>
      <c r="B116" s="97">
        <v>99</v>
      </c>
      <c r="C116" s="87" t="s">
        <v>121</v>
      </c>
      <c r="D116" s="98"/>
      <c r="E116" s="105"/>
      <c r="F116" s="106"/>
      <c r="G116" s="107"/>
      <c r="H116" s="107"/>
      <c r="I116" s="107"/>
      <c r="J116" s="108"/>
      <c r="K116" s="107"/>
      <c r="L116" s="107"/>
      <c r="M116" s="107"/>
      <c r="N116" s="107"/>
      <c r="O116" s="107"/>
      <c r="P116" s="107"/>
      <c r="Q116" s="107"/>
      <c r="R116" s="107"/>
      <c r="S116" s="109"/>
      <c r="T116" s="103"/>
      <c r="U116" s="160"/>
      <c r="V116" s="156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3"/>
      <c r="AK116" s="159"/>
      <c r="AL116" s="159"/>
      <c r="AM116" s="159"/>
      <c r="AN116" s="159"/>
      <c r="AO116" s="159"/>
      <c r="AP116" s="159"/>
      <c r="AQ116" s="159"/>
      <c r="AR116" s="159"/>
      <c r="AS116" s="159"/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  <c r="CA116" s="159"/>
      <c r="CB116" s="159"/>
      <c r="CC116" s="159"/>
      <c r="CD116" s="159"/>
      <c r="CE116" s="159"/>
      <c r="CF116" s="159"/>
      <c r="CG116" s="159"/>
      <c r="CH116" s="159"/>
      <c r="CI116" s="159"/>
      <c r="CJ116" s="159"/>
      <c r="CK116" s="159"/>
      <c r="CL116" s="159"/>
      <c r="CM116" s="159"/>
      <c r="CN116" s="159"/>
      <c r="CO116" s="159"/>
      <c r="CP116" s="159"/>
      <c r="CQ116" s="159"/>
      <c r="CR116" s="159"/>
      <c r="CS116" s="159"/>
      <c r="CT116" s="159"/>
      <c r="CU116" s="159"/>
      <c r="CV116" s="159"/>
      <c r="CW116" s="159"/>
      <c r="CX116" s="159"/>
      <c r="CY116" s="159"/>
      <c r="CZ116" s="159"/>
      <c r="DA116" s="159"/>
      <c r="DB116" s="159"/>
      <c r="DC116" s="159"/>
      <c r="DD116" s="159"/>
      <c r="DE116" s="159"/>
      <c r="DF116" s="159"/>
      <c r="DG116" s="159"/>
      <c r="DH116" s="159"/>
      <c r="DI116" s="159"/>
      <c r="DJ116" s="159"/>
    </row>
    <row r="117" spans="1:114" s="10" customFormat="1" ht="18.75" thickBot="1" x14ac:dyDescent="0.3">
      <c r="A117" s="186"/>
      <c r="B117" s="97">
        <v>100</v>
      </c>
      <c r="C117" s="87" t="s">
        <v>122</v>
      </c>
      <c r="D117" s="98"/>
      <c r="E117" s="105"/>
      <c r="F117" s="106"/>
      <c r="G117" s="107"/>
      <c r="H117" s="107"/>
      <c r="I117" s="107"/>
      <c r="J117" s="108"/>
      <c r="K117" s="107"/>
      <c r="L117" s="107"/>
      <c r="M117" s="107"/>
      <c r="N117" s="107"/>
      <c r="O117" s="107"/>
      <c r="P117" s="107"/>
      <c r="Q117" s="107"/>
      <c r="R117" s="107"/>
      <c r="S117" s="109"/>
      <c r="T117" s="109"/>
      <c r="U117" s="160"/>
      <c r="V117" s="156"/>
      <c r="W117" s="160"/>
      <c r="X117" s="160"/>
      <c r="Y117" s="160"/>
      <c r="Z117" s="160"/>
      <c r="AA117" s="160"/>
      <c r="AB117" s="160"/>
      <c r="AC117" s="160"/>
      <c r="AD117" s="160"/>
      <c r="AE117" s="160"/>
      <c r="AF117" s="160"/>
      <c r="AG117" s="160"/>
      <c r="AH117" s="160"/>
      <c r="AI117" s="160"/>
      <c r="AJ117" s="163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59"/>
      <c r="CB117" s="159"/>
      <c r="CC117" s="159"/>
      <c r="CD117" s="159"/>
      <c r="CE117" s="159"/>
      <c r="CF117" s="159"/>
      <c r="CG117" s="159"/>
      <c r="CH117" s="159"/>
      <c r="CI117" s="159"/>
      <c r="CJ117" s="159"/>
      <c r="CK117" s="159"/>
      <c r="CL117" s="159"/>
      <c r="CM117" s="159"/>
      <c r="CN117" s="159"/>
      <c r="CO117" s="159"/>
      <c r="CP117" s="159"/>
      <c r="CQ117" s="159"/>
      <c r="CR117" s="159"/>
      <c r="CS117" s="159"/>
      <c r="CT117" s="159"/>
      <c r="CU117" s="159"/>
      <c r="CV117" s="159"/>
      <c r="CW117" s="159"/>
      <c r="CX117" s="159"/>
      <c r="CY117" s="159"/>
      <c r="CZ117" s="159"/>
      <c r="DA117" s="159"/>
      <c r="DB117" s="159"/>
      <c r="DC117" s="159"/>
      <c r="DD117" s="159"/>
      <c r="DE117" s="159"/>
      <c r="DF117" s="159"/>
      <c r="DG117" s="159"/>
      <c r="DH117" s="159"/>
      <c r="DI117" s="159"/>
      <c r="DJ117" s="159"/>
    </row>
    <row r="118" spans="1:114" s="10" customFormat="1" ht="18.75" thickBot="1" x14ac:dyDescent="0.3">
      <c r="A118" s="186"/>
      <c r="B118" s="97">
        <v>101</v>
      </c>
      <c r="C118" s="87" t="s">
        <v>123</v>
      </c>
      <c r="D118" s="98"/>
      <c r="E118" s="105"/>
      <c r="F118" s="106"/>
      <c r="G118" s="107"/>
      <c r="H118" s="107"/>
      <c r="I118" s="107"/>
      <c r="J118" s="108"/>
      <c r="K118" s="107"/>
      <c r="L118" s="107"/>
      <c r="M118" s="107"/>
      <c r="N118" s="107"/>
      <c r="O118" s="107"/>
      <c r="P118" s="107"/>
      <c r="Q118" s="107"/>
      <c r="R118" s="107"/>
      <c r="S118" s="109"/>
      <c r="T118" s="109"/>
      <c r="U118" s="160"/>
      <c r="V118" s="156"/>
      <c r="W118" s="160"/>
      <c r="X118" s="160"/>
      <c r="Y118" s="160"/>
      <c r="Z118" s="160"/>
      <c r="AA118" s="160"/>
      <c r="AB118" s="160"/>
      <c r="AC118" s="160"/>
      <c r="AD118" s="160"/>
      <c r="AE118" s="160"/>
      <c r="AF118" s="160"/>
      <c r="AG118" s="160"/>
      <c r="AH118" s="160"/>
      <c r="AI118" s="160"/>
      <c r="AJ118" s="163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  <c r="CA118" s="159"/>
      <c r="CB118" s="159"/>
      <c r="CC118" s="159"/>
      <c r="CD118" s="159"/>
      <c r="CE118" s="159"/>
      <c r="CF118" s="159"/>
      <c r="CG118" s="159"/>
      <c r="CH118" s="159"/>
      <c r="CI118" s="159"/>
      <c r="CJ118" s="159"/>
      <c r="CK118" s="159"/>
      <c r="CL118" s="159"/>
      <c r="CM118" s="159"/>
      <c r="CN118" s="159"/>
      <c r="CO118" s="159"/>
      <c r="CP118" s="159"/>
      <c r="CQ118" s="159"/>
      <c r="CR118" s="159"/>
      <c r="CS118" s="159"/>
      <c r="CT118" s="159"/>
      <c r="CU118" s="159"/>
      <c r="CV118" s="159"/>
      <c r="CW118" s="159"/>
      <c r="CX118" s="159"/>
      <c r="CY118" s="159"/>
      <c r="CZ118" s="159"/>
      <c r="DA118" s="159"/>
      <c r="DB118" s="159"/>
      <c r="DC118" s="159"/>
      <c r="DD118" s="159"/>
      <c r="DE118" s="159"/>
      <c r="DF118" s="159"/>
      <c r="DG118" s="159"/>
      <c r="DH118" s="159"/>
      <c r="DI118" s="159"/>
      <c r="DJ118" s="159"/>
    </row>
    <row r="119" spans="1:114" s="10" customFormat="1" ht="18.75" thickBot="1" x14ac:dyDescent="0.3">
      <c r="A119" s="186"/>
      <c r="B119" s="97">
        <v>102</v>
      </c>
      <c r="C119" s="87" t="s">
        <v>124</v>
      </c>
      <c r="D119" s="98"/>
      <c r="E119" s="105"/>
      <c r="F119" s="106"/>
      <c r="G119" s="107"/>
      <c r="H119" s="107"/>
      <c r="I119" s="107"/>
      <c r="J119" s="108"/>
      <c r="K119" s="107"/>
      <c r="L119" s="107"/>
      <c r="M119" s="107"/>
      <c r="N119" s="107"/>
      <c r="O119" s="107"/>
      <c r="P119" s="107"/>
      <c r="Q119" s="107"/>
      <c r="R119" s="107"/>
      <c r="S119" s="109"/>
      <c r="T119" s="109"/>
      <c r="U119" s="160"/>
      <c r="V119" s="156"/>
      <c r="W119" s="160"/>
      <c r="X119" s="160"/>
      <c r="Y119" s="160"/>
      <c r="Z119" s="160"/>
      <c r="AA119" s="160"/>
      <c r="AB119" s="160"/>
      <c r="AC119" s="160"/>
      <c r="AD119" s="160"/>
      <c r="AE119" s="160"/>
      <c r="AF119" s="160"/>
      <c r="AG119" s="160"/>
      <c r="AH119" s="160"/>
      <c r="AI119" s="160"/>
      <c r="AJ119" s="163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  <c r="CA119" s="159"/>
      <c r="CB119" s="159"/>
      <c r="CC119" s="159"/>
      <c r="CD119" s="159"/>
      <c r="CE119" s="159"/>
      <c r="CF119" s="159"/>
      <c r="CG119" s="159"/>
      <c r="CH119" s="159"/>
      <c r="CI119" s="159"/>
      <c r="CJ119" s="159"/>
      <c r="CK119" s="159"/>
      <c r="CL119" s="159"/>
      <c r="CM119" s="159"/>
      <c r="CN119" s="159"/>
      <c r="CO119" s="159"/>
      <c r="CP119" s="159"/>
      <c r="CQ119" s="159"/>
      <c r="CR119" s="159"/>
      <c r="CS119" s="159"/>
      <c r="CT119" s="159"/>
      <c r="CU119" s="159"/>
      <c r="CV119" s="159"/>
      <c r="CW119" s="159"/>
      <c r="CX119" s="159"/>
      <c r="CY119" s="159"/>
      <c r="CZ119" s="159"/>
      <c r="DA119" s="159"/>
      <c r="DB119" s="159"/>
      <c r="DC119" s="159"/>
      <c r="DD119" s="159"/>
      <c r="DE119" s="159"/>
      <c r="DF119" s="159"/>
      <c r="DG119" s="159"/>
      <c r="DH119" s="159"/>
      <c r="DI119" s="159"/>
      <c r="DJ119" s="159"/>
    </row>
    <row r="120" spans="1:114" s="10" customFormat="1" ht="36.75" thickBot="1" x14ac:dyDescent="0.3">
      <c r="A120" s="186"/>
      <c r="B120" s="97">
        <v>103</v>
      </c>
      <c r="C120" s="87" t="s">
        <v>125</v>
      </c>
      <c r="D120" s="98"/>
      <c r="E120" s="105"/>
      <c r="F120" s="106"/>
      <c r="G120" s="107"/>
      <c r="H120" s="107"/>
      <c r="I120" s="107"/>
      <c r="J120" s="108"/>
      <c r="K120" s="107"/>
      <c r="L120" s="107"/>
      <c r="M120" s="107"/>
      <c r="N120" s="107"/>
      <c r="O120" s="107"/>
      <c r="P120" s="107"/>
      <c r="Q120" s="107"/>
      <c r="R120" s="107"/>
      <c r="S120" s="109"/>
      <c r="T120" s="109"/>
      <c r="U120" s="160"/>
      <c r="V120" s="156"/>
      <c r="W120" s="160"/>
      <c r="X120" s="160"/>
      <c r="Y120" s="160"/>
      <c r="Z120" s="160"/>
      <c r="AA120" s="160"/>
      <c r="AB120" s="160"/>
      <c r="AC120" s="160"/>
      <c r="AD120" s="160"/>
      <c r="AE120" s="160"/>
      <c r="AF120" s="160"/>
      <c r="AG120" s="160"/>
      <c r="AH120" s="160"/>
      <c r="AI120" s="160"/>
      <c r="AJ120" s="163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  <c r="CA120" s="159"/>
      <c r="CB120" s="159"/>
      <c r="CC120" s="159"/>
      <c r="CD120" s="159"/>
      <c r="CE120" s="159"/>
      <c r="CF120" s="159"/>
      <c r="CG120" s="159"/>
      <c r="CH120" s="159"/>
      <c r="CI120" s="159"/>
      <c r="CJ120" s="159"/>
      <c r="CK120" s="159"/>
      <c r="CL120" s="159"/>
      <c r="CM120" s="159"/>
      <c r="CN120" s="159"/>
      <c r="CO120" s="159"/>
      <c r="CP120" s="159"/>
      <c r="CQ120" s="159"/>
      <c r="CR120" s="159"/>
      <c r="CS120" s="159"/>
      <c r="CT120" s="159"/>
      <c r="CU120" s="159"/>
      <c r="CV120" s="159"/>
      <c r="CW120" s="159"/>
      <c r="CX120" s="159"/>
      <c r="CY120" s="159"/>
      <c r="CZ120" s="159"/>
      <c r="DA120" s="159"/>
      <c r="DB120" s="159"/>
      <c r="DC120" s="159"/>
      <c r="DD120" s="159"/>
      <c r="DE120" s="159"/>
      <c r="DF120" s="159"/>
      <c r="DG120" s="159"/>
      <c r="DH120" s="159"/>
      <c r="DI120" s="159"/>
      <c r="DJ120" s="159"/>
    </row>
    <row r="121" spans="1:114" s="10" customFormat="1" ht="36.75" thickBot="1" x14ac:dyDescent="0.3">
      <c r="A121" s="186"/>
      <c r="B121" s="97">
        <v>104</v>
      </c>
      <c r="C121" s="87" t="s">
        <v>126</v>
      </c>
      <c r="D121" s="98"/>
      <c r="E121" s="105"/>
      <c r="F121" s="106"/>
      <c r="G121" s="107"/>
      <c r="H121" s="107"/>
      <c r="I121" s="107"/>
      <c r="J121" s="108"/>
      <c r="K121" s="107"/>
      <c r="L121" s="107"/>
      <c r="M121" s="107"/>
      <c r="N121" s="107"/>
      <c r="O121" s="107"/>
      <c r="P121" s="107"/>
      <c r="Q121" s="107"/>
      <c r="R121" s="107"/>
      <c r="S121" s="109"/>
      <c r="T121" s="109"/>
      <c r="U121" s="160"/>
      <c r="V121" s="156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3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  <c r="CA121" s="159"/>
      <c r="CB121" s="159"/>
      <c r="CC121" s="159"/>
      <c r="CD121" s="159"/>
      <c r="CE121" s="159"/>
      <c r="CF121" s="159"/>
      <c r="CG121" s="159"/>
      <c r="CH121" s="159"/>
      <c r="CI121" s="159"/>
      <c r="CJ121" s="159"/>
      <c r="CK121" s="159"/>
      <c r="CL121" s="159"/>
      <c r="CM121" s="159"/>
      <c r="CN121" s="159"/>
      <c r="CO121" s="159"/>
      <c r="CP121" s="159"/>
      <c r="CQ121" s="159"/>
      <c r="CR121" s="159"/>
      <c r="CS121" s="159"/>
      <c r="CT121" s="159"/>
      <c r="CU121" s="159"/>
      <c r="CV121" s="159"/>
      <c r="CW121" s="159"/>
      <c r="CX121" s="159"/>
      <c r="CY121" s="159"/>
      <c r="CZ121" s="159"/>
      <c r="DA121" s="159"/>
      <c r="DB121" s="159"/>
      <c r="DC121" s="159"/>
      <c r="DD121" s="159"/>
      <c r="DE121" s="159"/>
      <c r="DF121" s="159"/>
      <c r="DG121" s="159"/>
      <c r="DH121" s="159"/>
      <c r="DI121" s="159"/>
      <c r="DJ121" s="159"/>
    </row>
    <row r="122" spans="1:114" s="10" customFormat="1" ht="18.75" thickBot="1" x14ac:dyDescent="0.3">
      <c r="A122" s="186"/>
      <c r="B122" s="97">
        <v>105</v>
      </c>
      <c r="C122" s="87" t="s">
        <v>127</v>
      </c>
      <c r="D122" s="98"/>
      <c r="E122" s="105"/>
      <c r="F122" s="106"/>
      <c r="G122" s="107"/>
      <c r="H122" s="107"/>
      <c r="I122" s="107"/>
      <c r="J122" s="108"/>
      <c r="K122" s="107"/>
      <c r="L122" s="107"/>
      <c r="M122" s="107"/>
      <c r="N122" s="107"/>
      <c r="O122" s="107"/>
      <c r="P122" s="107"/>
      <c r="Q122" s="107"/>
      <c r="R122" s="107"/>
      <c r="S122" s="109"/>
      <c r="T122" s="109"/>
      <c r="U122" s="160"/>
      <c r="V122" s="156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3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  <c r="CA122" s="159"/>
      <c r="CB122" s="159"/>
      <c r="CC122" s="159"/>
      <c r="CD122" s="159"/>
      <c r="CE122" s="159"/>
      <c r="CF122" s="159"/>
      <c r="CG122" s="159"/>
      <c r="CH122" s="159"/>
      <c r="CI122" s="159"/>
      <c r="CJ122" s="159"/>
      <c r="CK122" s="159"/>
      <c r="CL122" s="159"/>
      <c r="CM122" s="159"/>
      <c r="CN122" s="159"/>
      <c r="CO122" s="159"/>
      <c r="CP122" s="159"/>
      <c r="CQ122" s="159"/>
      <c r="CR122" s="159"/>
      <c r="CS122" s="159"/>
      <c r="CT122" s="159"/>
      <c r="CU122" s="159"/>
      <c r="CV122" s="159"/>
      <c r="CW122" s="159"/>
      <c r="CX122" s="159"/>
      <c r="CY122" s="159"/>
      <c r="CZ122" s="159"/>
      <c r="DA122" s="159"/>
      <c r="DB122" s="159"/>
      <c r="DC122" s="159"/>
      <c r="DD122" s="159"/>
      <c r="DE122" s="159"/>
      <c r="DF122" s="159"/>
      <c r="DG122" s="159"/>
      <c r="DH122" s="159"/>
      <c r="DI122" s="159"/>
      <c r="DJ122" s="159"/>
    </row>
    <row r="123" spans="1:114" s="10" customFormat="1" ht="36.75" thickBot="1" x14ac:dyDescent="0.3">
      <c r="A123" s="186"/>
      <c r="B123" s="97">
        <v>106</v>
      </c>
      <c r="C123" s="87" t="s">
        <v>128</v>
      </c>
      <c r="D123" s="98"/>
      <c r="E123" s="105"/>
      <c r="F123" s="106"/>
      <c r="G123" s="107"/>
      <c r="H123" s="107"/>
      <c r="I123" s="107"/>
      <c r="J123" s="108"/>
      <c r="K123" s="107"/>
      <c r="L123" s="107"/>
      <c r="M123" s="107"/>
      <c r="N123" s="107"/>
      <c r="O123" s="107"/>
      <c r="P123" s="107"/>
      <c r="Q123" s="107"/>
      <c r="R123" s="107"/>
      <c r="S123" s="109"/>
      <c r="T123" s="109"/>
      <c r="U123" s="160"/>
      <c r="V123" s="156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3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  <c r="CA123" s="159"/>
      <c r="CB123" s="159"/>
      <c r="CC123" s="159"/>
      <c r="CD123" s="159"/>
      <c r="CE123" s="159"/>
      <c r="CF123" s="159"/>
      <c r="CG123" s="159"/>
      <c r="CH123" s="159"/>
      <c r="CI123" s="159"/>
      <c r="CJ123" s="159"/>
      <c r="CK123" s="159"/>
      <c r="CL123" s="159"/>
      <c r="CM123" s="159"/>
      <c r="CN123" s="159"/>
      <c r="CO123" s="159"/>
      <c r="CP123" s="159"/>
      <c r="CQ123" s="159"/>
      <c r="CR123" s="159"/>
      <c r="CS123" s="159"/>
      <c r="CT123" s="159"/>
      <c r="CU123" s="159"/>
      <c r="CV123" s="159"/>
      <c r="CW123" s="159"/>
      <c r="CX123" s="159"/>
      <c r="CY123" s="159"/>
      <c r="CZ123" s="159"/>
      <c r="DA123" s="159"/>
      <c r="DB123" s="159"/>
      <c r="DC123" s="159"/>
      <c r="DD123" s="159"/>
      <c r="DE123" s="159"/>
      <c r="DF123" s="159"/>
      <c r="DG123" s="159"/>
      <c r="DH123" s="159"/>
      <c r="DI123" s="159"/>
      <c r="DJ123" s="159"/>
    </row>
    <row r="124" spans="1:114" s="10" customFormat="1" ht="18.75" thickBot="1" x14ac:dyDescent="0.3">
      <c r="A124" s="186"/>
      <c r="B124" s="97">
        <v>107</v>
      </c>
      <c r="C124" s="87" t="s">
        <v>129</v>
      </c>
      <c r="D124" s="98"/>
      <c r="E124" s="105"/>
      <c r="F124" s="106"/>
      <c r="G124" s="107"/>
      <c r="H124" s="107"/>
      <c r="I124" s="107"/>
      <c r="J124" s="108"/>
      <c r="K124" s="107"/>
      <c r="L124" s="107"/>
      <c r="M124" s="107"/>
      <c r="N124" s="107"/>
      <c r="O124" s="107"/>
      <c r="P124" s="107"/>
      <c r="Q124" s="107"/>
      <c r="R124" s="107"/>
      <c r="S124" s="109"/>
      <c r="T124" s="109"/>
      <c r="U124" s="160"/>
      <c r="V124" s="156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3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  <c r="CA124" s="159"/>
      <c r="CB124" s="159"/>
      <c r="CC124" s="159"/>
      <c r="CD124" s="159"/>
      <c r="CE124" s="159"/>
      <c r="CF124" s="159"/>
      <c r="CG124" s="159"/>
      <c r="CH124" s="159"/>
      <c r="CI124" s="159"/>
      <c r="CJ124" s="159"/>
      <c r="CK124" s="159"/>
      <c r="CL124" s="159"/>
      <c r="CM124" s="159"/>
      <c r="CN124" s="159"/>
      <c r="CO124" s="159"/>
      <c r="CP124" s="159"/>
      <c r="CQ124" s="159"/>
      <c r="CR124" s="159"/>
      <c r="CS124" s="159"/>
      <c r="CT124" s="159"/>
      <c r="CU124" s="159"/>
      <c r="CV124" s="159"/>
      <c r="CW124" s="159"/>
      <c r="CX124" s="159"/>
      <c r="CY124" s="159"/>
      <c r="CZ124" s="159"/>
      <c r="DA124" s="159"/>
      <c r="DB124" s="159"/>
      <c r="DC124" s="159"/>
      <c r="DD124" s="159"/>
      <c r="DE124" s="159"/>
      <c r="DF124" s="159"/>
      <c r="DG124" s="159"/>
      <c r="DH124" s="159"/>
      <c r="DI124" s="159"/>
      <c r="DJ124" s="159"/>
    </row>
    <row r="125" spans="1:114" s="10" customFormat="1" ht="18.75" thickBot="1" x14ac:dyDescent="0.3">
      <c r="A125" s="186"/>
      <c r="B125" s="97">
        <v>108</v>
      </c>
      <c r="C125" s="87" t="s">
        <v>130</v>
      </c>
      <c r="D125" s="98"/>
      <c r="E125" s="105"/>
      <c r="F125" s="106"/>
      <c r="G125" s="107"/>
      <c r="H125" s="107"/>
      <c r="I125" s="107"/>
      <c r="J125" s="108"/>
      <c r="K125" s="107"/>
      <c r="L125" s="107"/>
      <c r="M125" s="107"/>
      <c r="N125" s="107"/>
      <c r="O125" s="107"/>
      <c r="P125" s="107"/>
      <c r="Q125" s="107"/>
      <c r="R125" s="107"/>
      <c r="S125" s="109"/>
      <c r="T125" s="109"/>
      <c r="U125" s="160"/>
      <c r="V125" s="156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3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  <c r="CA125" s="159"/>
      <c r="CB125" s="159"/>
      <c r="CC125" s="159"/>
      <c r="CD125" s="159"/>
      <c r="CE125" s="159"/>
      <c r="CF125" s="159"/>
      <c r="CG125" s="159"/>
      <c r="CH125" s="159"/>
      <c r="CI125" s="159"/>
      <c r="CJ125" s="159"/>
      <c r="CK125" s="159"/>
      <c r="CL125" s="159"/>
      <c r="CM125" s="159"/>
      <c r="CN125" s="159"/>
      <c r="CO125" s="159"/>
      <c r="CP125" s="159"/>
      <c r="CQ125" s="159"/>
      <c r="CR125" s="159"/>
      <c r="CS125" s="159"/>
      <c r="CT125" s="159"/>
      <c r="CU125" s="159"/>
      <c r="CV125" s="159"/>
      <c r="CW125" s="159"/>
      <c r="CX125" s="159"/>
      <c r="CY125" s="159"/>
      <c r="CZ125" s="159"/>
      <c r="DA125" s="159"/>
      <c r="DB125" s="159"/>
      <c r="DC125" s="159"/>
      <c r="DD125" s="159"/>
      <c r="DE125" s="159"/>
      <c r="DF125" s="159"/>
      <c r="DG125" s="159"/>
      <c r="DH125" s="159"/>
      <c r="DI125" s="159"/>
      <c r="DJ125" s="159"/>
    </row>
    <row r="126" spans="1:114" s="11" customFormat="1" ht="36.75" thickBot="1" x14ac:dyDescent="0.3">
      <c r="A126" s="186"/>
      <c r="B126" s="97">
        <v>109</v>
      </c>
      <c r="C126" s="87" t="s">
        <v>131</v>
      </c>
      <c r="D126" s="98"/>
      <c r="E126" s="105"/>
      <c r="F126" s="106"/>
      <c r="G126" s="107"/>
      <c r="H126" s="107"/>
      <c r="I126" s="107"/>
      <c r="J126" s="108"/>
      <c r="K126" s="107"/>
      <c r="L126" s="107"/>
      <c r="M126" s="107"/>
      <c r="N126" s="107"/>
      <c r="O126" s="107"/>
      <c r="P126" s="107"/>
      <c r="Q126" s="107"/>
      <c r="R126" s="107"/>
      <c r="S126" s="109"/>
      <c r="T126" s="109"/>
      <c r="U126" s="160"/>
      <c r="V126" s="156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3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  <c r="CA126" s="159"/>
      <c r="CB126" s="159"/>
      <c r="CC126" s="159"/>
      <c r="CD126" s="159"/>
      <c r="CE126" s="159"/>
      <c r="CF126" s="159"/>
      <c r="CG126" s="159"/>
      <c r="CH126" s="159"/>
      <c r="CI126" s="159"/>
      <c r="CJ126" s="159"/>
      <c r="CK126" s="159"/>
      <c r="CL126" s="159"/>
      <c r="CM126" s="159"/>
      <c r="CN126" s="159"/>
      <c r="CO126" s="159"/>
      <c r="CP126" s="159"/>
      <c r="CQ126" s="159"/>
      <c r="CR126" s="159"/>
      <c r="CS126" s="159"/>
      <c r="CT126" s="159"/>
      <c r="CU126" s="159"/>
      <c r="CV126" s="159"/>
      <c r="CW126" s="159"/>
      <c r="CX126" s="159"/>
      <c r="CY126" s="159"/>
      <c r="CZ126" s="159"/>
      <c r="DA126" s="159"/>
      <c r="DB126" s="159"/>
      <c r="DC126" s="159"/>
      <c r="DD126" s="159"/>
      <c r="DE126" s="159"/>
      <c r="DF126" s="159"/>
      <c r="DG126" s="159"/>
      <c r="DH126" s="159"/>
      <c r="DI126" s="159"/>
      <c r="DJ126" s="159"/>
    </row>
    <row r="127" spans="1:114" s="10" customFormat="1" ht="36.75" thickBot="1" x14ac:dyDescent="0.3">
      <c r="A127" s="186"/>
      <c r="B127" s="97">
        <v>110</v>
      </c>
      <c r="C127" s="87" t="s">
        <v>132</v>
      </c>
      <c r="D127" s="98"/>
      <c r="E127" s="105"/>
      <c r="F127" s="106"/>
      <c r="G127" s="107"/>
      <c r="H127" s="107"/>
      <c r="I127" s="107"/>
      <c r="J127" s="108"/>
      <c r="K127" s="107"/>
      <c r="L127" s="107"/>
      <c r="M127" s="107"/>
      <c r="N127" s="107"/>
      <c r="O127" s="107"/>
      <c r="P127" s="107"/>
      <c r="Q127" s="107"/>
      <c r="R127" s="107"/>
      <c r="S127" s="109"/>
      <c r="T127" s="109"/>
      <c r="U127" s="160"/>
      <c r="V127" s="156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3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  <c r="CA127" s="159"/>
      <c r="CB127" s="159"/>
      <c r="CC127" s="159"/>
      <c r="CD127" s="159"/>
      <c r="CE127" s="159"/>
      <c r="CF127" s="159"/>
      <c r="CG127" s="159"/>
      <c r="CH127" s="159"/>
      <c r="CI127" s="159"/>
      <c r="CJ127" s="159"/>
      <c r="CK127" s="159"/>
      <c r="CL127" s="159"/>
      <c r="CM127" s="159"/>
      <c r="CN127" s="159"/>
      <c r="CO127" s="159"/>
      <c r="CP127" s="159"/>
      <c r="CQ127" s="159"/>
      <c r="CR127" s="159"/>
      <c r="CS127" s="159"/>
      <c r="CT127" s="159"/>
      <c r="CU127" s="159"/>
      <c r="CV127" s="159"/>
      <c r="CW127" s="159"/>
      <c r="CX127" s="159"/>
      <c r="CY127" s="159"/>
      <c r="CZ127" s="159"/>
      <c r="DA127" s="159"/>
      <c r="DB127" s="159"/>
      <c r="DC127" s="159"/>
      <c r="DD127" s="159"/>
      <c r="DE127" s="159"/>
      <c r="DF127" s="159"/>
      <c r="DG127" s="159"/>
      <c r="DH127" s="159"/>
      <c r="DI127" s="159"/>
      <c r="DJ127" s="159"/>
    </row>
    <row r="128" spans="1:114" s="10" customFormat="1" ht="18.75" thickBot="1" x14ac:dyDescent="0.3">
      <c r="A128" s="186"/>
      <c r="B128" s="97">
        <v>111</v>
      </c>
      <c r="C128" s="87" t="s">
        <v>133</v>
      </c>
      <c r="D128" s="98"/>
      <c r="E128" s="105"/>
      <c r="F128" s="106"/>
      <c r="G128" s="107"/>
      <c r="H128" s="107"/>
      <c r="I128" s="107"/>
      <c r="J128" s="108"/>
      <c r="K128" s="107"/>
      <c r="L128" s="107"/>
      <c r="M128" s="107"/>
      <c r="N128" s="107"/>
      <c r="O128" s="107"/>
      <c r="P128" s="107"/>
      <c r="Q128" s="107"/>
      <c r="R128" s="107"/>
      <c r="S128" s="109"/>
      <c r="T128" s="109"/>
      <c r="U128" s="160"/>
      <c r="V128" s="156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3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G128" s="159"/>
      <c r="BH128" s="159"/>
      <c r="BI128" s="159"/>
      <c r="BJ128" s="159"/>
      <c r="BK128" s="159"/>
      <c r="BL128" s="159"/>
      <c r="BM128" s="159"/>
      <c r="BN128" s="159"/>
      <c r="BO128" s="159"/>
      <c r="BP128" s="159"/>
      <c r="BQ128" s="159"/>
      <c r="BR128" s="159"/>
      <c r="BS128" s="159"/>
      <c r="BT128" s="159"/>
      <c r="BU128" s="159"/>
      <c r="BV128" s="159"/>
      <c r="BW128" s="159"/>
      <c r="BX128" s="159"/>
      <c r="BY128" s="159"/>
      <c r="BZ128" s="159"/>
      <c r="CA128" s="159"/>
      <c r="CB128" s="159"/>
      <c r="CC128" s="159"/>
      <c r="CD128" s="159"/>
      <c r="CE128" s="159"/>
      <c r="CF128" s="159"/>
      <c r="CG128" s="159"/>
      <c r="CH128" s="159"/>
      <c r="CI128" s="159"/>
      <c r="CJ128" s="159"/>
      <c r="CK128" s="159"/>
      <c r="CL128" s="159"/>
      <c r="CM128" s="159"/>
      <c r="CN128" s="159"/>
      <c r="CO128" s="159"/>
      <c r="CP128" s="159"/>
      <c r="CQ128" s="159"/>
      <c r="CR128" s="159"/>
      <c r="CS128" s="159"/>
      <c r="CT128" s="159"/>
      <c r="CU128" s="159"/>
      <c r="CV128" s="159"/>
      <c r="CW128" s="159"/>
      <c r="CX128" s="159"/>
      <c r="CY128" s="159"/>
      <c r="CZ128" s="159"/>
      <c r="DA128" s="159"/>
      <c r="DB128" s="159"/>
      <c r="DC128" s="159"/>
      <c r="DD128" s="159"/>
      <c r="DE128" s="159"/>
      <c r="DF128" s="159"/>
      <c r="DG128" s="159"/>
      <c r="DH128" s="159"/>
      <c r="DI128" s="159"/>
      <c r="DJ128" s="159"/>
    </row>
    <row r="129" spans="1:114" s="10" customFormat="1" ht="18.75" thickBot="1" x14ac:dyDescent="0.3">
      <c r="A129" s="186"/>
      <c r="B129" s="97">
        <v>112</v>
      </c>
      <c r="C129" s="87" t="s">
        <v>134</v>
      </c>
      <c r="D129" s="98"/>
      <c r="E129" s="105"/>
      <c r="F129" s="106"/>
      <c r="G129" s="107"/>
      <c r="H129" s="107"/>
      <c r="I129" s="107"/>
      <c r="J129" s="108"/>
      <c r="K129" s="107"/>
      <c r="L129" s="107"/>
      <c r="M129" s="107"/>
      <c r="N129" s="107"/>
      <c r="O129" s="107"/>
      <c r="P129" s="107"/>
      <c r="Q129" s="107"/>
      <c r="R129" s="107"/>
      <c r="S129" s="109">
        <f>SUM(G129:R129)</f>
        <v>0</v>
      </c>
      <c r="T129" s="109">
        <f>+F129-S129</f>
        <v>0</v>
      </c>
      <c r="U129" s="160"/>
      <c r="V129" s="156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3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59"/>
      <c r="BO129" s="159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  <c r="CA129" s="159"/>
      <c r="CB129" s="159"/>
      <c r="CC129" s="159"/>
      <c r="CD129" s="159"/>
      <c r="CE129" s="159"/>
      <c r="CF129" s="159"/>
      <c r="CG129" s="159"/>
      <c r="CH129" s="159"/>
      <c r="CI129" s="159"/>
      <c r="CJ129" s="159"/>
      <c r="CK129" s="159"/>
      <c r="CL129" s="159"/>
      <c r="CM129" s="159"/>
      <c r="CN129" s="159"/>
      <c r="CO129" s="159"/>
      <c r="CP129" s="159"/>
      <c r="CQ129" s="159"/>
      <c r="CR129" s="159"/>
      <c r="CS129" s="159"/>
      <c r="CT129" s="159"/>
      <c r="CU129" s="159"/>
      <c r="CV129" s="159"/>
      <c r="CW129" s="159"/>
      <c r="CX129" s="159"/>
      <c r="CY129" s="159"/>
      <c r="CZ129" s="159"/>
      <c r="DA129" s="159"/>
      <c r="DB129" s="159"/>
      <c r="DC129" s="159"/>
      <c r="DD129" s="159"/>
      <c r="DE129" s="159"/>
      <c r="DF129" s="159"/>
      <c r="DG129" s="159"/>
      <c r="DH129" s="159"/>
      <c r="DI129" s="159"/>
      <c r="DJ129" s="159"/>
    </row>
    <row r="130" spans="1:114" s="159" customFormat="1" ht="18.75" thickBot="1" x14ac:dyDescent="0.3">
      <c r="B130" s="249"/>
      <c r="C130" s="123" t="s">
        <v>180</v>
      </c>
      <c r="D130" s="124"/>
      <c r="E130" s="125">
        <f t="shared" ref="E130:T130" si="4">SUM(E15:E129)</f>
        <v>1608865585</v>
      </c>
      <c r="F130" s="126">
        <f t="shared" si="4"/>
        <v>1007043904</v>
      </c>
      <c r="G130" s="127">
        <f t="shared" si="4"/>
        <v>120232613</v>
      </c>
      <c r="H130" s="127">
        <f t="shared" si="4"/>
        <v>120232614</v>
      </c>
      <c r="I130" s="127">
        <f t="shared" si="4"/>
        <v>120232614</v>
      </c>
      <c r="J130" s="127">
        <f t="shared" si="4"/>
        <v>236913711</v>
      </c>
      <c r="K130" s="127">
        <f t="shared" si="4"/>
        <v>134318949</v>
      </c>
      <c r="L130" s="127">
        <f t="shared" si="4"/>
        <v>149792364</v>
      </c>
      <c r="M130" s="127">
        <f t="shared" si="4"/>
        <v>120232614</v>
      </c>
      <c r="N130" s="127">
        <f t="shared" si="4"/>
        <v>0</v>
      </c>
      <c r="O130" s="127">
        <f t="shared" si="4"/>
        <v>0</v>
      </c>
      <c r="P130" s="127">
        <f t="shared" si="4"/>
        <v>0</v>
      </c>
      <c r="Q130" s="127">
        <f t="shared" si="4"/>
        <v>0</v>
      </c>
      <c r="R130" s="127">
        <f t="shared" si="4"/>
        <v>0</v>
      </c>
      <c r="S130" s="127">
        <f t="shared" si="4"/>
        <v>1001955479</v>
      </c>
      <c r="T130" s="127">
        <f t="shared" si="4"/>
        <v>5088425</v>
      </c>
    </row>
    <row r="131" spans="1:114" s="159" customFormat="1" ht="21.75" customHeight="1" thickBot="1" x14ac:dyDescent="0.3">
      <c r="B131" s="249"/>
      <c r="F131" s="250"/>
      <c r="I131" s="250"/>
      <c r="S131" s="249"/>
      <c r="T131" s="249"/>
    </row>
    <row r="132" spans="1:114" s="159" customFormat="1" ht="21.75" customHeight="1" x14ac:dyDescent="0.25">
      <c r="B132" s="249"/>
      <c r="C132" s="357"/>
      <c r="D132" s="358"/>
      <c r="E132" s="358"/>
      <c r="F132" s="358"/>
      <c r="G132" s="358"/>
      <c r="H132" s="358"/>
      <c r="I132" s="358"/>
      <c r="J132" s="358"/>
      <c r="K132" s="358"/>
      <c r="L132" s="358"/>
      <c r="M132" s="358"/>
      <c r="N132" s="358"/>
      <c r="O132" s="358"/>
      <c r="P132" s="358"/>
      <c r="Q132" s="358"/>
      <c r="R132" s="358"/>
      <c r="S132" s="358"/>
      <c r="T132" s="359"/>
    </row>
    <row r="133" spans="1:114" s="159" customFormat="1" ht="21.75" customHeight="1" x14ac:dyDescent="0.25">
      <c r="B133" s="249"/>
      <c r="C133" s="360"/>
      <c r="D133" s="361"/>
      <c r="E133" s="361"/>
      <c r="F133" s="361"/>
      <c r="G133" s="361"/>
      <c r="H133" s="361">
        <f>+F133-G133</f>
        <v>0</v>
      </c>
      <c r="I133" s="361"/>
      <c r="J133" s="361"/>
      <c r="K133" s="361"/>
      <c r="L133" s="361"/>
      <c r="M133" s="361"/>
      <c r="N133" s="361"/>
      <c r="O133" s="361"/>
      <c r="P133" s="361"/>
      <c r="Q133" s="361"/>
      <c r="R133" s="361"/>
      <c r="S133" s="361"/>
      <c r="T133" s="362"/>
    </row>
    <row r="134" spans="1:114" s="164" customFormat="1" ht="21.75" customHeight="1" x14ac:dyDescent="0.3">
      <c r="C134" s="360" t="s">
        <v>138</v>
      </c>
      <c r="D134" s="361"/>
      <c r="E134" s="361"/>
      <c r="F134" s="361"/>
      <c r="G134" s="361"/>
      <c r="H134" s="361"/>
      <c r="I134" s="361"/>
      <c r="J134" s="361"/>
      <c r="K134" s="361"/>
      <c r="L134" s="361"/>
      <c r="M134" s="361"/>
      <c r="N134" s="361"/>
      <c r="O134" s="361"/>
      <c r="P134" s="361"/>
      <c r="Q134" s="361"/>
      <c r="R134" s="361"/>
      <c r="S134" s="361"/>
      <c r="T134" s="362"/>
    </row>
    <row r="135" spans="1:114" s="164" customFormat="1" ht="18.75" x14ac:dyDescent="0.3">
      <c r="C135" s="360" t="s">
        <v>136</v>
      </c>
      <c r="D135" s="361"/>
      <c r="E135" s="361"/>
      <c r="F135" s="361"/>
      <c r="G135" s="361"/>
      <c r="H135" s="361"/>
      <c r="I135" s="361"/>
      <c r="J135" s="361"/>
      <c r="K135" s="361"/>
      <c r="L135" s="361"/>
      <c r="M135" s="361"/>
      <c r="N135" s="361"/>
      <c r="O135" s="361"/>
      <c r="P135" s="361"/>
      <c r="Q135" s="361"/>
      <c r="R135" s="361"/>
      <c r="S135" s="361"/>
      <c r="T135" s="362"/>
    </row>
    <row r="136" spans="1:114" s="164" customFormat="1" ht="16.5" thickBot="1" x14ac:dyDescent="0.35">
      <c r="C136" s="363" t="s">
        <v>137</v>
      </c>
      <c r="D136" s="364"/>
      <c r="E136" s="364"/>
      <c r="F136" s="364"/>
      <c r="G136" s="364"/>
      <c r="H136" s="364"/>
      <c r="I136" s="364"/>
      <c r="J136" s="364"/>
      <c r="K136" s="365"/>
      <c r="L136" s="365"/>
      <c r="M136" s="365"/>
      <c r="N136" s="365"/>
      <c r="O136" s="365"/>
      <c r="P136" s="365"/>
      <c r="Q136" s="365"/>
      <c r="R136" s="365"/>
      <c r="S136" s="364"/>
      <c r="T136" s="366"/>
    </row>
    <row r="137" spans="1:114" s="154" customFormat="1" ht="15.75" x14ac:dyDescent="0.25"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249"/>
      <c r="T137" s="249"/>
    </row>
    <row r="138" spans="1:114" s="159" customFormat="1" ht="15.75" x14ac:dyDescent="0.25">
      <c r="B138" s="249"/>
      <c r="F138" s="316"/>
      <c r="G138" s="250"/>
      <c r="H138" s="250"/>
      <c r="S138" s="249"/>
      <c r="T138" s="249"/>
    </row>
    <row r="139" spans="1:114" s="159" customFormat="1" ht="21.75" customHeight="1" x14ac:dyDescent="0.25">
      <c r="B139" s="249"/>
      <c r="S139" s="249"/>
      <c r="T139" s="249"/>
    </row>
    <row r="140" spans="1:114" s="159" customFormat="1" ht="21.75" customHeight="1" x14ac:dyDescent="0.25">
      <c r="B140" s="249"/>
      <c r="S140" s="249"/>
      <c r="T140" s="249"/>
    </row>
    <row r="141" spans="1:114" s="159" customFormat="1" ht="21.75" customHeight="1" x14ac:dyDescent="0.25">
      <c r="B141" s="249"/>
      <c r="S141" s="249"/>
      <c r="T141" s="249"/>
    </row>
    <row r="142" spans="1:114" s="159" customFormat="1" ht="21.75" customHeight="1" x14ac:dyDescent="0.25">
      <c r="B142" s="249"/>
      <c r="S142" s="249"/>
      <c r="T142" s="249"/>
    </row>
    <row r="143" spans="1:114" s="159" customFormat="1" ht="21.75" customHeight="1" x14ac:dyDescent="0.25">
      <c r="B143" s="249"/>
      <c r="S143" s="249"/>
      <c r="T143" s="249"/>
    </row>
    <row r="144" spans="1:114" s="159" customFormat="1" ht="21.75" customHeight="1" x14ac:dyDescent="0.25">
      <c r="B144" s="249"/>
      <c r="S144" s="249"/>
      <c r="T144" s="249"/>
    </row>
    <row r="145" spans="2:20" s="159" customFormat="1" ht="21.75" customHeight="1" x14ac:dyDescent="0.25">
      <c r="B145" s="249"/>
      <c r="S145" s="249"/>
      <c r="T145" s="249"/>
    </row>
    <row r="146" spans="2:20" s="159" customFormat="1" ht="21.75" customHeight="1" x14ac:dyDescent="0.25">
      <c r="B146" s="249"/>
      <c r="S146" s="249"/>
      <c r="T146" s="249"/>
    </row>
    <row r="147" spans="2:20" s="159" customFormat="1" ht="21.75" customHeight="1" x14ac:dyDescent="0.25">
      <c r="B147" s="249"/>
      <c r="S147" s="249"/>
      <c r="T147" s="249"/>
    </row>
    <row r="148" spans="2:20" s="159" customFormat="1" ht="21.75" customHeight="1" x14ac:dyDescent="0.25">
      <c r="B148" s="249"/>
      <c r="S148" s="249"/>
      <c r="T148" s="249"/>
    </row>
    <row r="149" spans="2:20" s="159" customFormat="1" ht="21.75" customHeight="1" x14ac:dyDescent="0.25">
      <c r="B149" s="249"/>
      <c r="S149" s="249"/>
      <c r="T149" s="249"/>
    </row>
    <row r="150" spans="2:20" s="159" customFormat="1" ht="21.75" customHeight="1" x14ac:dyDescent="0.25">
      <c r="B150" s="249"/>
      <c r="C150" s="255"/>
      <c r="D150" s="255"/>
      <c r="E150" s="256"/>
      <c r="F150" s="257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3"/>
      <c r="T150" s="163"/>
    </row>
    <row r="151" spans="2:20" s="159" customFormat="1" ht="21.75" customHeight="1" x14ac:dyDescent="0.25">
      <c r="B151" s="249"/>
      <c r="S151" s="163"/>
      <c r="T151" s="163"/>
    </row>
    <row r="152" spans="2:20" s="154" customFormat="1" ht="13.5" customHeight="1" x14ac:dyDescent="0.25">
      <c r="E152" s="258"/>
    </row>
    <row r="153" spans="2:20" s="154" customFormat="1" ht="31.5" hidden="1" customHeight="1" x14ac:dyDescent="0.25">
      <c r="E153" s="258"/>
    </row>
    <row r="154" spans="2:20" s="154" customFormat="1" x14ac:dyDescent="0.25">
      <c r="E154" s="258"/>
    </row>
    <row r="155" spans="2:20" s="154" customFormat="1" x14ac:dyDescent="0.25">
      <c r="E155" s="258"/>
    </row>
    <row r="156" spans="2:20" s="154" customFormat="1" x14ac:dyDescent="0.25">
      <c r="E156" s="258"/>
    </row>
    <row r="157" spans="2:20" s="154" customFormat="1" x14ac:dyDescent="0.25">
      <c r="E157" s="258"/>
    </row>
    <row r="158" spans="2:20" s="154" customFormat="1" x14ac:dyDescent="0.25">
      <c r="E158" s="258"/>
    </row>
    <row r="159" spans="2:20" s="154" customFormat="1" x14ac:dyDescent="0.25">
      <c r="E159" s="258"/>
    </row>
    <row r="160" spans="2:20" s="154" customFormat="1" x14ac:dyDescent="0.25">
      <c r="E160" s="258"/>
    </row>
    <row r="161" spans="5:5" s="154" customFormat="1" x14ac:dyDescent="0.25">
      <c r="E161" s="258"/>
    </row>
    <row r="162" spans="5:5" s="154" customFormat="1" x14ac:dyDescent="0.25">
      <c r="E162" s="258"/>
    </row>
    <row r="163" spans="5:5" s="154" customFormat="1" x14ac:dyDescent="0.25">
      <c r="E163" s="258"/>
    </row>
    <row r="164" spans="5:5" s="154" customFormat="1" x14ac:dyDescent="0.25">
      <c r="E164" s="258"/>
    </row>
    <row r="165" spans="5:5" s="154" customFormat="1" x14ac:dyDescent="0.25">
      <c r="E165" s="258"/>
    </row>
    <row r="166" spans="5:5" s="154" customFormat="1" x14ac:dyDescent="0.25">
      <c r="E166" s="258"/>
    </row>
    <row r="167" spans="5:5" s="154" customFormat="1" x14ac:dyDescent="0.25">
      <c r="E167" s="258"/>
    </row>
    <row r="168" spans="5:5" s="154" customFormat="1" x14ac:dyDescent="0.25">
      <c r="E168" s="258"/>
    </row>
    <row r="169" spans="5:5" s="154" customFormat="1" x14ac:dyDescent="0.25">
      <c r="E169" s="258"/>
    </row>
    <row r="170" spans="5:5" s="154" customFormat="1" x14ac:dyDescent="0.25">
      <c r="E170" s="258"/>
    </row>
    <row r="171" spans="5:5" s="154" customFormat="1" x14ac:dyDescent="0.25">
      <c r="E171" s="258"/>
    </row>
    <row r="172" spans="5:5" s="154" customFormat="1" x14ac:dyDescent="0.25">
      <c r="E172" s="258"/>
    </row>
    <row r="173" spans="5:5" s="154" customFormat="1" x14ac:dyDescent="0.25">
      <c r="E173" s="258"/>
    </row>
    <row r="174" spans="5:5" s="154" customFormat="1" x14ac:dyDescent="0.25">
      <c r="E174" s="258"/>
    </row>
    <row r="175" spans="5:5" s="154" customFormat="1" x14ac:dyDescent="0.25">
      <c r="E175" s="258"/>
    </row>
    <row r="176" spans="5:5" s="154" customFormat="1" x14ac:dyDescent="0.25">
      <c r="E176" s="258"/>
    </row>
    <row r="177" spans="5:5" s="154" customFormat="1" x14ac:dyDescent="0.25">
      <c r="E177" s="258"/>
    </row>
    <row r="178" spans="5:5" s="154" customFormat="1" x14ac:dyDescent="0.25">
      <c r="E178" s="258"/>
    </row>
    <row r="179" spans="5:5" s="154" customFormat="1" x14ac:dyDescent="0.25">
      <c r="E179" s="258"/>
    </row>
    <row r="180" spans="5:5" s="154" customFormat="1" x14ac:dyDescent="0.25">
      <c r="E180" s="258"/>
    </row>
    <row r="181" spans="5:5" s="154" customFormat="1" x14ac:dyDescent="0.25">
      <c r="E181" s="258"/>
    </row>
    <row r="182" spans="5:5" s="154" customFormat="1" x14ac:dyDescent="0.25">
      <c r="E182" s="258"/>
    </row>
    <row r="183" spans="5:5" s="154" customFormat="1" x14ac:dyDescent="0.25">
      <c r="E183" s="258"/>
    </row>
    <row r="184" spans="5:5" s="154" customFormat="1" x14ac:dyDescent="0.25">
      <c r="E184" s="258"/>
    </row>
    <row r="185" spans="5:5" s="154" customFormat="1" x14ac:dyDescent="0.25">
      <c r="E185" s="258"/>
    </row>
    <row r="186" spans="5:5" s="154" customFormat="1" x14ac:dyDescent="0.25">
      <c r="E186" s="258"/>
    </row>
    <row r="187" spans="5:5" s="154" customFormat="1" x14ac:dyDescent="0.25">
      <c r="E187" s="258"/>
    </row>
    <row r="188" spans="5:5" s="154" customFormat="1" x14ac:dyDescent="0.25">
      <c r="E188" s="258"/>
    </row>
    <row r="189" spans="5:5" s="154" customFormat="1" x14ac:dyDescent="0.25">
      <c r="E189" s="258"/>
    </row>
    <row r="190" spans="5:5" s="154" customFormat="1" x14ac:dyDescent="0.25">
      <c r="E190" s="258"/>
    </row>
    <row r="191" spans="5:5" s="154" customFormat="1" x14ac:dyDescent="0.25">
      <c r="E191" s="258"/>
    </row>
    <row r="192" spans="5:5" s="154" customFormat="1" x14ac:dyDescent="0.25">
      <c r="E192" s="258"/>
    </row>
    <row r="193" spans="5:5" s="154" customFormat="1" x14ac:dyDescent="0.25">
      <c r="E193" s="258"/>
    </row>
    <row r="194" spans="5:5" s="154" customFormat="1" x14ac:dyDescent="0.25">
      <c r="E194" s="258"/>
    </row>
    <row r="195" spans="5:5" s="154" customFormat="1" x14ac:dyDescent="0.25">
      <c r="E195" s="258"/>
    </row>
    <row r="196" spans="5:5" s="154" customFormat="1" x14ac:dyDescent="0.25">
      <c r="E196" s="258"/>
    </row>
    <row r="197" spans="5:5" s="154" customFormat="1" x14ac:dyDescent="0.25">
      <c r="E197" s="258"/>
    </row>
    <row r="198" spans="5:5" s="154" customFormat="1" x14ac:dyDescent="0.25">
      <c r="E198" s="258"/>
    </row>
    <row r="199" spans="5:5" s="154" customFormat="1" x14ac:dyDescent="0.25">
      <c r="E199" s="258"/>
    </row>
    <row r="200" spans="5:5" s="154" customFormat="1" x14ac:dyDescent="0.25">
      <c r="E200" s="258"/>
    </row>
    <row r="201" spans="5:5" s="154" customFormat="1" x14ac:dyDescent="0.25">
      <c r="E201" s="258"/>
    </row>
    <row r="202" spans="5:5" s="154" customFormat="1" x14ac:dyDescent="0.25">
      <c r="E202" s="258"/>
    </row>
    <row r="203" spans="5:5" s="154" customFormat="1" x14ac:dyDescent="0.25">
      <c r="E203" s="258"/>
    </row>
    <row r="204" spans="5:5" s="154" customFormat="1" x14ac:dyDescent="0.25">
      <c r="E204" s="258"/>
    </row>
    <row r="205" spans="5:5" s="154" customFormat="1" x14ac:dyDescent="0.25">
      <c r="E205" s="258"/>
    </row>
    <row r="206" spans="5:5" s="154" customFormat="1" x14ac:dyDescent="0.25">
      <c r="E206" s="258"/>
    </row>
    <row r="207" spans="5:5" s="154" customFormat="1" x14ac:dyDescent="0.25">
      <c r="E207" s="258"/>
    </row>
    <row r="208" spans="5:5" s="154" customFormat="1" x14ac:dyDescent="0.25">
      <c r="E208" s="258"/>
    </row>
    <row r="209" spans="5:5" s="154" customFormat="1" x14ac:dyDescent="0.25">
      <c r="E209" s="258"/>
    </row>
    <row r="210" spans="5:5" s="154" customFormat="1" x14ac:dyDescent="0.25">
      <c r="E210" s="258"/>
    </row>
    <row r="211" spans="5:5" s="154" customFormat="1" x14ac:dyDescent="0.25">
      <c r="E211" s="258"/>
    </row>
    <row r="212" spans="5:5" s="154" customFormat="1" x14ac:dyDescent="0.25">
      <c r="E212" s="258"/>
    </row>
    <row r="213" spans="5:5" s="154" customFormat="1" x14ac:dyDescent="0.25">
      <c r="E213" s="258"/>
    </row>
    <row r="214" spans="5:5" s="154" customFormat="1" x14ac:dyDescent="0.25">
      <c r="E214" s="258"/>
    </row>
    <row r="215" spans="5:5" s="154" customFormat="1" x14ac:dyDescent="0.25">
      <c r="E215" s="258"/>
    </row>
    <row r="216" spans="5:5" s="154" customFormat="1" x14ac:dyDescent="0.25">
      <c r="E216" s="258"/>
    </row>
    <row r="217" spans="5:5" s="154" customFormat="1" x14ac:dyDescent="0.25">
      <c r="E217" s="258"/>
    </row>
    <row r="218" spans="5:5" s="154" customFormat="1" x14ac:dyDescent="0.25">
      <c r="E218" s="258"/>
    </row>
    <row r="219" spans="5:5" s="154" customFormat="1" x14ac:dyDescent="0.25">
      <c r="E219" s="258"/>
    </row>
    <row r="220" spans="5:5" s="154" customFormat="1" x14ac:dyDescent="0.25">
      <c r="E220" s="258"/>
    </row>
    <row r="221" spans="5:5" s="154" customFormat="1" x14ac:dyDescent="0.25">
      <c r="E221" s="258"/>
    </row>
    <row r="222" spans="5:5" s="154" customFormat="1" x14ac:dyDescent="0.25">
      <c r="E222" s="258"/>
    </row>
    <row r="223" spans="5:5" s="154" customFormat="1" x14ac:dyDescent="0.25">
      <c r="E223" s="258"/>
    </row>
    <row r="224" spans="5:5" s="154" customFormat="1" x14ac:dyDescent="0.25">
      <c r="E224" s="258"/>
    </row>
    <row r="225" spans="5:5" s="154" customFormat="1" x14ac:dyDescent="0.25">
      <c r="E225" s="258"/>
    </row>
    <row r="226" spans="5:5" s="154" customFormat="1" x14ac:dyDescent="0.25">
      <c r="E226" s="258"/>
    </row>
    <row r="227" spans="5:5" s="154" customFormat="1" x14ac:dyDescent="0.25">
      <c r="E227" s="258"/>
    </row>
    <row r="228" spans="5:5" s="154" customFormat="1" x14ac:dyDescent="0.25">
      <c r="E228" s="258"/>
    </row>
    <row r="229" spans="5:5" s="154" customFormat="1" x14ac:dyDescent="0.25">
      <c r="E229" s="258"/>
    </row>
    <row r="230" spans="5:5" s="154" customFormat="1" x14ac:dyDescent="0.25">
      <c r="E230" s="258"/>
    </row>
    <row r="231" spans="5:5" s="154" customFormat="1" x14ac:dyDescent="0.25">
      <c r="E231" s="258"/>
    </row>
    <row r="232" spans="5:5" s="154" customFormat="1" x14ac:dyDescent="0.25">
      <c r="E232" s="258"/>
    </row>
    <row r="233" spans="5:5" s="154" customFormat="1" x14ac:dyDescent="0.25">
      <c r="E233" s="258"/>
    </row>
    <row r="234" spans="5:5" s="154" customFormat="1" x14ac:dyDescent="0.25">
      <c r="E234" s="258"/>
    </row>
    <row r="235" spans="5:5" s="154" customFormat="1" x14ac:dyDescent="0.25">
      <c r="E235" s="258"/>
    </row>
    <row r="236" spans="5:5" s="154" customFormat="1" x14ac:dyDescent="0.25">
      <c r="E236" s="258"/>
    </row>
    <row r="237" spans="5:5" s="154" customFormat="1" x14ac:dyDescent="0.25">
      <c r="E237" s="258"/>
    </row>
    <row r="238" spans="5:5" s="154" customFormat="1" x14ac:dyDescent="0.25">
      <c r="E238" s="258"/>
    </row>
    <row r="239" spans="5:5" s="154" customFormat="1" x14ac:dyDescent="0.25">
      <c r="E239" s="258"/>
    </row>
    <row r="240" spans="5:5" s="154" customFormat="1" x14ac:dyDescent="0.25">
      <c r="E240" s="258"/>
    </row>
    <row r="241" spans="5:5" s="154" customFormat="1" x14ac:dyDescent="0.25">
      <c r="E241" s="258"/>
    </row>
    <row r="242" spans="5:5" s="154" customFormat="1" x14ac:dyDescent="0.25">
      <c r="E242" s="258"/>
    </row>
    <row r="243" spans="5:5" s="154" customFormat="1" x14ac:dyDescent="0.25">
      <c r="E243" s="258"/>
    </row>
    <row r="244" spans="5:5" s="154" customFormat="1" x14ac:dyDescent="0.25">
      <c r="E244" s="258"/>
    </row>
    <row r="245" spans="5:5" s="154" customFormat="1" x14ac:dyDescent="0.25">
      <c r="E245" s="258"/>
    </row>
    <row r="246" spans="5:5" s="154" customFormat="1" x14ac:dyDescent="0.25">
      <c r="E246" s="258"/>
    </row>
    <row r="247" spans="5:5" s="154" customFormat="1" x14ac:dyDescent="0.25">
      <c r="E247" s="258"/>
    </row>
    <row r="248" spans="5:5" s="154" customFormat="1" x14ac:dyDescent="0.25">
      <c r="E248" s="258"/>
    </row>
    <row r="249" spans="5:5" s="154" customFormat="1" x14ac:dyDescent="0.25">
      <c r="E249" s="258"/>
    </row>
    <row r="250" spans="5:5" s="154" customFormat="1" x14ac:dyDescent="0.25">
      <c r="E250" s="258"/>
    </row>
    <row r="251" spans="5:5" s="154" customFormat="1" x14ac:dyDescent="0.25">
      <c r="E251" s="258"/>
    </row>
    <row r="252" spans="5:5" s="154" customFormat="1" x14ac:dyDescent="0.25">
      <c r="E252" s="258"/>
    </row>
    <row r="253" spans="5:5" s="154" customFormat="1" x14ac:dyDescent="0.25">
      <c r="E253" s="258"/>
    </row>
    <row r="254" spans="5:5" s="154" customFormat="1" x14ac:dyDescent="0.25">
      <c r="E254" s="258"/>
    </row>
    <row r="255" spans="5:5" s="154" customFormat="1" x14ac:dyDescent="0.25">
      <c r="E255" s="258"/>
    </row>
    <row r="256" spans="5:5" s="154" customFormat="1" x14ac:dyDescent="0.25">
      <c r="E256" s="258"/>
    </row>
    <row r="257" spans="5:5" s="154" customFormat="1" x14ac:dyDescent="0.25">
      <c r="E257" s="258"/>
    </row>
    <row r="258" spans="5:5" s="154" customFormat="1" x14ac:dyDescent="0.25">
      <c r="E258" s="258"/>
    </row>
    <row r="259" spans="5:5" s="154" customFormat="1" x14ac:dyDescent="0.25">
      <c r="E259" s="258"/>
    </row>
    <row r="260" spans="5:5" s="154" customFormat="1" x14ac:dyDescent="0.25">
      <c r="E260" s="258"/>
    </row>
    <row r="261" spans="5:5" s="154" customFormat="1" x14ac:dyDescent="0.25">
      <c r="E261" s="258"/>
    </row>
    <row r="262" spans="5:5" s="154" customFormat="1" x14ac:dyDescent="0.25">
      <c r="E262" s="258"/>
    </row>
    <row r="263" spans="5:5" s="154" customFormat="1" x14ac:dyDescent="0.25">
      <c r="E263" s="258"/>
    </row>
    <row r="264" spans="5:5" s="154" customFormat="1" x14ac:dyDescent="0.25">
      <c r="E264" s="258"/>
    </row>
    <row r="265" spans="5:5" s="154" customFormat="1" x14ac:dyDescent="0.25">
      <c r="E265" s="258"/>
    </row>
    <row r="266" spans="5:5" s="154" customFormat="1" x14ac:dyDescent="0.25">
      <c r="E266" s="258"/>
    </row>
    <row r="267" spans="5:5" s="154" customFormat="1" x14ac:dyDescent="0.25">
      <c r="E267" s="258"/>
    </row>
    <row r="268" spans="5:5" s="154" customFormat="1" x14ac:dyDescent="0.25">
      <c r="E268" s="258"/>
    </row>
    <row r="269" spans="5:5" s="154" customFormat="1" x14ac:dyDescent="0.25">
      <c r="E269" s="258"/>
    </row>
    <row r="270" spans="5:5" s="154" customFormat="1" x14ac:dyDescent="0.25">
      <c r="E270" s="258"/>
    </row>
    <row r="271" spans="5:5" s="154" customFormat="1" x14ac:dyDescent="0.25">
      <c r="E271" s="258"/>
    </row>
    <row r="272" spans="5:5" s="154" customFormat="1" x14ac:dyDescent="0.25">
      <c r="E272" s="258"/>
    </row>
    <row r="273" spans="5:5" s="154" customFormat="1" x14ac:dyDescent="0.25">
      <c r="E273" s="258"/>
    </row>
    <row r="274" spans="5:5" s="154" customFormat="1" x14ac:dyDescent="0.25">
      <c r="E274" s="258"/>
    </row>
    <row r="275" spans="5:5" s="154" customFormat="1" x14ac:dyDescent="0.25">
      <c r="E275" s="258"/>
    </row>
    <row r="276" spans="5:5" s="154" customFormat="1" x14ac:dyDescent="0.25">
      <c r="E276" s="258"/>
    </row>
    <row r="277" spans="5:5" s="154" customFormat="1" x14ac:dyDescent="0.25">
      <c r="E277" s="258"/>
    </row>
    <row r="278" spans="5:5" s="154" customFormat="1" x14ac:dyDescent="0.25">
      <c r="E278" s="258"/>
    </row>
    <row r="279" spans="5:5" s="154" customFormat="1" x14ac:dyDescent="0.25">
      <c r="E279" s="258"/>
    </row>
    <row r="280" spans="5:5" s="154" customFormat="1" x14ac:dyDescent="0.25">
      <c r="E280" s="258"/>
    </row>
    <row r="281" spans="5:5" s="154" customFormat="1" x14ac:dyDescent="0.25">
      <c r="E281" s="258"/>
    </row>
    <row r="282" spans="5:5" s="154" customFormat="1" x14ac:dyDescent="0.25">
      <c r="E282" s="258"/>
    </row>
    <row r="283" spans="5:5" s="154" customFormat="1" x14ac:dyDescent="0.25">
      <c r="E283" s="258"/>
    </row>
    <row r="284" spans="5:5" s="154" customFormat="1" x14ac:dyDescent="0.25">
      <c r="E284" s="258"/>
    </row>
    <row r="285" spans="5:5" s="154" customFormat="1" x14ac:dyDescent="0.25">
      <c r="E285" s="258"/>
    </row>
    <row r="286" spans="5:5" s="154" customFormat="1" x14ac:dyDescent="0.25">
      <c r="E286" s="258"/>
    </row>
    <row r="287" spans="5:5" s="154" customFormat="1" x14ac:dyDescent="0.25">
      <c r="E287" s="258"/>
    </row>
    <row r="288" spans="5:5" s="154" customFormat="1" x14ac:dyDescent="0.25">
      <c r="E288" s="258"/>
    </row>
    <row r="289" spans="5:5" s="154" customFormat="1" x14ac:dyDescent="0.25">
      <c r="E289" s="258"/>
    </row>
    <row r="290" spans="5:5" s="154" customFormat="1" x14ac:dyDescent="0.25">
      <c r="E290" s="258"/>
    </row>
    <row r="291" spans="5:5" s="154" customFormat="1" x14ac:dyDescent="0.25">
      <c r="E291" s="258"/>
    </row>
    <row r="292" spans="5:5" s="154" customFormat="1" x14ac:dyDescent="0.25">
      <c r="E292" s="258"/>
    </row>
    <row r="293" spans="5:5" s="154" customFormat="1" x14ac:dyDescent="0.25">
      <c r="E293" s="258"/>
    </row>
    <row r="294" spans="5:5" s="154" customFormat="1" x14ac:dyDescent="0.25">
      <c r="E294" s="258"/>
    </row>
    <row r="295" spans="5:5" s="154" customFormat="1" x14ac:dyDescent="0.25">
      <c r="E295" s="258"/>
    </row>
    <row r="296" spans="5:5" s="154" customFormat="1" x14ac:dyDescent="0.25">
      <c r="E296" s="258"/>
    </row>
    <row r="297" spans="5:5" s="154" customFormat="1" x14ac:dyDescent="0.25">
      <c r="E297" s="258"/>
    </row>
    <row r="298" spans="5:5" s="154" customFormat="1" x14ac:dyDescent="0.25">
      <c r="E298" s="258"/>
    </row>
    <row r="299" spans="5:5" s="154" customFormat="1" x14ac:dyDescent="0.25">
      <c r="E299" s="258"/>
    </row>
    <row r="300" spans="5:5" s="154" customFormat="1" x14ac:dyDescent="0.25">
      <c r="E300" s="258"/>
    </row>
    <row r="301" spans="5:5" s="154" customFormat="1" x14ac:dyDescent="0.25">
      <c r="E301" s="258"/>
    </row>
    <row r="302" spans="5:5" s="154" customFormat="1" x14ac:dyDescent="0.25">
      <c r="E302" s="258"/>
    </row>
    <row r="303" spans="5:5" s="154" customFormat="1" x14ac:dyDescent="0.25">
      <c r="E303" s="258"/>
    </row>
    <row r="304" spans="5:5" s="154" customFormat="1" x14ac:dyDescent="0.25">
      <c r="E304" s="258"/>
    </row>
    <row r="305" spans="5:5" s="154" customFormat="1" x14ac:dyDescent="0.25">
      <c r="E305" s="258"/>
    </row>
    <row r="306" spans="5:5" s="154" customFormat="1" x14ac:dyDescent="0.25">
      <c r="E306" s="258"/>
    </row>
    <row r="307" spans="5:5" s="154" customFormat="1" x14ac:dyDescent="0.25">
      <c r="E307" s="258"/>
    </row>
    <row r="308" spans="5:5" s="154" customFormat="1" x14ac:dyDescent="0.25">
      <c r="E308" s="258"/>
    </row>
    <row r="309" spans="5:5" s="154" customFormat="1" x14ac:dyDescent="0.25">
      <c r="E309" s="258"/>
    </row>
    <row r="310" spans="5:5" s="154" customFormat="1" x14ac:dyDescent="0.25">
      <c r="E310" s="258"/>
    </row>
    <row r="311" spans="5:5" s="154" customFormat="1" x14ac:dyDescent="0.25">
      <c r="E311" s="258"/>
    </row>
    <row r="312" spans="5:5" s="154" customFormat="1" x14ac:dyDescent="0.25">
      <c r="E312" s="258"/>
    </row>
    <row r="313" spans="5:5" s="154" customFormat="1" x14ac:dyDescent="0.25">
      <c r="E313" s="258"/>
    </row>
    <row r="314" spans="5:5" s="154" customFormat="1" x14ac:dyDescent="0.25">
      <c r="E314" s="258"/>
    </row>
    <row r="315" spans="5:5" s="154" customFormat="1" x14ac:dyDescent="0.25">
      <c r="E315" s="258"/>
    </row>
    <row r="316" spans="5:5" s="154" customFormat="1" x14ac:dyDescent="0.25">
      <c r="E316" s="258"/>
    </row>
    <row r="317" spans="5:5" s="154" customFormat="1" x14ac:dyDescent="0.25">
      <c r="E317" s="258"/>
    </row>
    <row r="318" spans="5:5" s="154" customFormat="1" x14ac:dyDescent="0.25">
      <c r="E318" s="258"/>
    </row>
    <row r="319" spans="5:5" s="154" customFormat="1" x14ac:dyDescent="0.25">
      <c r="E319" s="258"/>
    </row>
    <row r="320" spans="5:5" s="154" customFormat="1" x14ac:dyDescent="0.25">
      <c r="E320" s="258"/>
    </row>
    <row r="321" spans="5:5" s="154" customFormat="1" x14ac:dyDescent="0.25">
      <c r="E321" s="258"/>
    </row>
    <row r="322" spans="5:5" s="154" customFormat="1" x14ac:dyDescent="0.25">
      <c r="E322" s="258"/>
    </row>
    <row r="323" spans="5:5" s="154" customFormat="1" x14ac:dyDescent="0.25">
      <c r="E323" s="258"/>
    </row>
    <row r="324" spans="5:5" s="154" customFormat="1" x14ac:dyDescent="0.25">
      <c r="E324" s="258"/>
    </row>
    <row r="325" spans="5:5" s="154" customFormat="1" x14ac:dyDescent="0.25">
      <c r="E325" s="258"/>
    </row>
    <row r="326" spans="5:5" s="154" customFormat="1" x14ac:dyDescent="0.25">
      <c r="E326" s="258"/>
    </row>
    <row r="327" spans="5:5" s="154" customFormat="1" x14ac:dyDescent="0.25">
      <c r="E327" s="258"/>
    </row>
    <row r="328" spans="5:5" s="154" customFormat="1" x14ac:dyDescent="0.25">
      <c r="E328" s="258"/>
    </row>
    <row r="329" spans="5:5" s="154" customFormat="1" x14ac:dyDescent="0.25">
      <c r="E329" s="258"/>
    </row>
    <row r="330" spans="5:5" s="154" customFormat="1" x14ac:dyDescent="0.25">
      <c r="E330" s="258"/>
    </row>
    <row r="331" spans="5:5" s="154" customFormat="1" x14ac:dyDescent="0.25">
      <c r="E331" s="258"/>
    </row>
    <row r="332" spans="5:5" s="154" customFormat="1" x14ac:dyDescent="0.25">
      <c r="E332" s="258"/>
    </row>
    <row r="333" spans="5:5" s="154" customFormat="1" x14ac:dyDescent="0.25">
      <c r="E333" s="258"/>
    </row>
    <row r="334" spans="5:5" s="154" customFormat="1" x14ac:dyDescent="0.25">
      <c r="E334" s="258"/>
    </row>
    <row r="335" spans="5:5" s="154" customFormat="1" x14ac:dyDescent="0.25">
      <c r="E335" s="258"/>
    </row>
    <row r="336" spans="5:5" s="154" customFormat="1" x14ac:dyDescent="0.25">
      <c r="E336" s="258"/>
    </row>
    <row r="337" spans="5:5" s="154" customFormat="1" x14ac:dyDescent="0.25">
      <c r="E337" s="258"/>
    </row>
    <row r="338" spans="5:5" s="154" customFormat="1" x14ac:dyDescent="0.25">
      <c r="E338" s="258"/>
    </row>
    <row r="339" spans="5:5" s="154" customFormat="1" x14ac:dyDescent="0.25">
      <c r="E339" s="258"/>
    </row>
    <row r="340" spans="5:5" s="154" customFormat="1" x14ac:dyDescent="0.25">
      <c r="E340" s="258"/>
    </row>
    <row r="341" spans="5:5" s="154" customFormat="1" x14ac:dyDescent="0.25">
      <c r="E341" s="258"/>
    </row>
    <row r="342" spans="5:5" s="154" customFormat="1" x14ac:dyDescent="0.25">
      <c r="E342" s="258"/>
    </row>
    <row r="343" spans="5:5" s="154" customFormat="1" x14ac:dyDescent="0.25">
      <c r="E343" s="258"/>
    </row>
    <row r="344" spans="5:5" s="154" customFormat="1" x14ac:dyDescent="0.25">
      <c r="E344" s="258"/>
    </row>
    <row r="345" spans="5:5" s="154" customFormat="1" x14ac:dyDescent="0.25">
      <c r="E345" s="258"/>
    </row>
    <row r="346" spans="5:5" s="154" customFormat="1" x14ac:dyDescent="0.25">
      <c r="E346" s="258"/>
    </row>
    <row r="347" spans="5:5" s="154" customFormat="1" x14ac:dyDescent="0.25">
      <c r="E347" s="258"/>
    </row>
    <row r="348" spans="5:5" s="154" customFormat="1" x14ac:dyDescent="0.25">
      <c r="E348" s="258"/>
    </row>
    <row r="349" spans="5:5" s="154" customFormat="1" x14ac:dyDescent="0.25">
      <c r="E349" s="258"/>
    </row>
    <row r="350" spans="5:5" s="154" customFormat="1" x14ac:dyDescent="0.25">
      <c r="E350" s="258"/>
    </row>
    <row r="351" spans="5:5" s="154" customFormat="1" x14ac:dyDescent="0.25">
      <c r="E351" s="258"/>
    </row>
    <row r="352" spans="5:5" s="154" customFormat="1" x14ac:dyDescent="0.25">
      <c r="E352" s="258"/>
    </row>
    <row r="353" spans="5:5" s="154" customFormat="1" x14ac:dyDescent="0.25">
      <c r="E353" s="258"/>
    </row>
    <row r="354" spans="5:5" s="154" customFormat="1" x14ac:dyDescent="0.25">
      <c r="E354" s="258"/>
    </row>
    <row r="355" spans="5:5" s="154" customFormat="1" x14ac:dyDescent="0.25">
      <c r="E355" s="258"/>
    </row>
    <row r="356" spans="5:5" s="154" customFormat="1" x14ac:dyDescent="0.25">
      <c r="E356" s="258"/>
    </row>
    <row r="357" spans="5:5" s="154" customFormat="1" x14ac:dyDescent="0.25">
      <c r="E357" s="258"/>
    </row>
    <row r="358" spans="5:5" s="154" customFormat="1" x14ac:dyDescent="0.25">
      <c r="E358" s="258"/>
    </row>
    <row r="359" spans="5:5" s="154" customFormat="1" x14ac:dyDescent="0.25">
      <c r="E359" s="258"/>
    </row>
    <row r="360" spans="5:5" s="154" customFormat="1" x14ac:dyDescent="0.25">
      <c r="E360" s="258"/>
    </row>
    <row r="361" spans="5:5" s="154" customFormat="1" x14ac:dyDescent="0.25">
      <c r="E361" s="258"/>
    </row>
    <row r="362" spans="5:5" s="154" customFormat="1" x14ac:dyDescent="0.25">
      <c r="E362" s="258"/>
    </row>
    <row r="363" spans="5:5" s="154" customFormat="1" x14ac:dyDescent="0.25">
      <c r="E363" s="258"/>
    </row>
    <row r="364" spans="5:5" s="154" customFormat="1" x14ac:dyDescent="0.25">
      <c r="E364" s="258"/>
    </row>
    <row r="365" spans="5:5" s="154" customFormat="1" x14ac:dyDescent="0.25">
      <c r="E365" s="258"/>
    </row>
    <row r="366" spans="5:5" s="154" customFormat="1" x14ac:dyDescent="0.25">
      <c r="E366" s="258"/>
    </row>
    <row r="367" spans="5:5" s="154" customFormat="1" x14ac:dyDescent="0.25">
      <c r="E367" s="258"/>
    </row>
    <row r="368" spans="5:5" s="154" customFormat="1" x14ac:dyDescent="0.25">
      <c r="E368" s="258"/>
    </row>
    <row r="369" spans="5:5" s="154" customFormat="1" x14ac:dyDescent="0.25">
      <c r="E369" s="258"/>
    </row>
    <row r="370" spans="5:5" s="154" customFormat="1" x14ac:dyDescent="0.25">
      <c r="E370" s="258"/>
    </row>
    <row r="371" spans="5:5" s="154" customFormat="1" x14ac:dyDescent="0.25">
      <c r="E371" s="258"/>
    </row>
    <row r="372" spans="5:5" s="154" customFormat="1" x14ac:dyDescent="0.25">
      <c r="E372" s="258"/>
    </row>
    <row r="373" spans="5:5" s="154" customFormat="1" x14ac:dyDescent="0.25">
      <c r="E373" s="258"/>
    </row>
    <row r="374" spans="5:5" s="154" customFormat="1" x14ac:dyDescent="0.25">
      <c r="E374" s="258"/>
    </row>
    <row r="375" spans="5:5" s="154" customFormat="1" x14ac:dyDescent="0.25">
      <c r="E375" s="258"/>
    </row>
    <row r="376" spans="5:5" s="154" customFormat="1" x14ac:dyDescent="0.25">
      <c r="E376" s="258"/>
    </row>
    <row r="377" spans="5:5" s="154" customFormat="1" x14ac:dyDescent="0.25">
      <c r="E377" s="258"/>
    </row>
    <row r="378" spans="5:5" s="154" customFormat="1" x14ac:dyDescent="0.25">
      <c r="E378" s="258"/>
    </row>
    <row r="379" spans="5:5" s="154" customFormat="1" x14ac:dyDescent="0.25">
      <c r="E379" s="258"/>
    </row>
    <row r="380" spans="5:5" s="154" customFormat="1" x14ac:dyDescent="0.25">
      <c r="E380" s="258"/>
    </row>
    <row r="381" spans="5:5" s="154" customFormat="1" x14ac:dyDescent="0.25">
      <c r="E381" s="258"/>
    </row>
    <row r="382" spans="5:5" s="154" customFormat="1" x14ac:dyDescent="0.25">
      <c r="E382" s="258"/>
    </row>
    <row r="383" spans="5:5" s="154" customFormat="1" x14ac:dyDescent="0.25">
      <c r="E383" s="258"/>
    </row>
    <row r="384" spans="5:5" s="154" customFormat="1" x14ac:dyDescent="0.25">
      <c r="E384" s="258"/>
    </row>
    <row r="385" spans="5:5" s="154" customFormat="1" x14ac:dyDescent="0.25">
      <c r="E385" s="258"/>
    </row>
    <row r="386" spans="5:5" s="154" customFormat="1" x14ac:dyDescent="0.25">
      <c r="E386" s="258"/>
    </row>
    <row r="387" spans="5:5" s="154" customFormat="1" x14ac:dyDescent="0.25">
      <c r="E387" s="258"/>
    </row>
    <row r="388" spans="5:5" s="154" customFormat="1" x14ac:dyDescent="0.25">
      <c r="E388" s="258"/>
    </row>
    <row r="389" spans="5:5" s="154" customFormat="1" x14ac:dyDescent="0.25">
      <c r="E389" s="258"/>
    </row>
    <row r="390" spans="5:5" s="154" customFormat="1" x14ac:dyDescent="0.25">
      <c r="E390" s="258"/>
    </row>
    <row r="391" spans="5:5" s="154" customFormat="1" x14ac:dyDescent="0.25">
      <c r="E391" s="258"/>
    </row>
    <row r="392" spans="5:5" s="154" customFormat="1" x14ac:dyDescent="0.25">
      <c r="E392" s="258"/>
    </row>
    <row r="393" spans="5:5" s="154" customFormat="1" x14ac:dyDescent="0.25">
      <c r="E393" s="258"/>
    </row>
    <row r="394" spans="5:5" s="154" customFormat="1" x14ac:dyDescent="0.25">
      <c r="E394" s="258"/>
    </row>
    <row r="395" spans="5:5" s="154" customFormat="1" x14ac:dyDescent="0.25">
      <c r="E395" s="258"/>
    </row>
    <row r="396" spans="5:5" s="154" customFormat="1" x14ac:dyDescent="0.25">
      <c r="E396" s="258"/>
    </row>
    <row r="397" spans="5:5" s="154" customFormat="1" x14ac:dyDescent="0.25">
      <c r="E397" s="258"/>
    </row>
    <row r="398" spans="5:5" s="154" customFormat="1" x14ac:dyDescent="0.25">
      <c r="E398" s="258"/>
    </row>
    <row r="399" spans="5:5" s="154" customFormat="1" x14ac:dyDescent="0.25">
      <c r="E399" s="258"/>
    </row>
    <row r="400" spans="5:5" s="154" customFormat="1" x14ac:dyDescent="0.25">
      <c r="E400" s="258"/>
    </row>
    <row r="401" spans="5:5" s="154" customFormat="1" x14ac:dyDescent="0.25">
      <c r="E401" s="258"/>
    </row>
    <row r="402" spans="5:5" s="154" customFormat="1" x14ac:dyDescent="0.25">
      <c r="E402" s="258"/>
    </row>
    <row r="403" spans="5:5" s="154" customFormat="1" x14ac:dyDescent="0.25">
      <c r="E403" s="258"/>
    </row>
    <row r="404" spans="5:5" s="154" customFormat="1" x14ac:dyDescent="0.25">
      <c r="E404" s="258"/>
    </row>
    <row r="405" spans="5:5" s="154" customFormat="1" x14ac:dyDescent="0.25">
      <c r="E405" s="258"/>
    </row>
    <row r="406" spans="5:5" s="154" customFormat="1" x14ac:dyDescent="0.25">
      <c r="E406" s="258"/>
    </row>
    <row r="407" spans="5:5" s="154" customFormat="1" x14ac:dyDescent="0.25">
      <c r="E407" s="258"/>
    </row>
    <row r="408" spans="5:5" s="154" customFormat="1" x14ac:dyDescent="0.25">
      <c r="E408" s="258"/>
    </row>
    <row r="409" spans="5:5" s="154" customFormat="1" x14ac:dyDescent="0.25">
      <c r="E409" s="258"/>
    </row>
    <row r="410" spans="5:5" s="154" customFormat="1" x14ac:dyDescent="0.25">
      <c r="E410" s="258"/>
    </row>
    <row r="411" spans="5:5" s="154" customFormat="1" x14ac:dyDescent="0.25">
      <c r="E411" s="258"/>
    </row>
    <row r="412" spans="5:5" s="154" customFormat="1" x14ac:dyDescent="0.25">
      <c r="E412" s="258"/>
    </row>
    <row r="413" spans="5:5" s="154" customFormat="1" x14ac:dyDescent="0.25">
      <c r="E413" s="258"/>
    </row>
    <row r="414" spans="5:5" s="154" customFormat="1" x14ac:dyDescent="0.25">
      <c r="E414" s="258"/>
    </row>
    <row r="415" spans="5:5" s="154" customFormat="1" x14ac:dyDescent="0.25">
      <c r="E415" s="258"/>
    </row>
    <row r="416" spans="5:5" s="154" customFormat="1" x14ac:dyDescent="0.25">
      <c r="E416" s="258"/>
    </row>
    <row r="417" spans="5:5" s="154" customFormat="1" x14ac:dyDescent="0.25">
      <c r="E417" s="258"/>
    </row>
    <row r="418" spans="5:5" s="154" customFormat="1" x14ac:dyDescent="0.25">
      <c r="E418" s="258"/>
    </row>
    <row r="419" spans="5:5" s="154" customFormat="1" x14ac:dyDescent="0.25">
      <c r="E419" s="258"/>
    </row>
    <row r="420" spans="5:5" s="154" customFormat="1" x14ac:dyDescent="0.25">
      <c r="E420" s="258"/>
    </row>
    <row r="421" spans="5:5" s="154" customFormat="1" x14ac:dyDescent="0.25">
      <c r="E421" s="258"/>
    </row>
    <row r="422" spans="5:5" s="154" customFormat="1" x14ac:dyDescent="0.25">
      <c r="E422" s="258"/>
    </row>
    <row r="423" spans="5:5" s="154" customFormat="1" x14ac:dyDescent="0.25">
      <c r="E423" s="258"/>
    </row>
    <row r="424" spans="5:5" s="154" customFormat="1" x14ac:dyDescent="0.25">
      <c r="E424" s="258"/>
    </row>
    <row r="425" spans="5:5" s="154" customFormat="1" x14ac:dyDescent="0.25">
      <c r="E425" s="258"/>
    </row>
    <row r="426" spans="5:5" s="154" customFormat="1" x14ac:dyDescent="0.25">
      <c r="E426" s="258"/>
    </row>
    <row r="427" spans="5:5" s="154" customFormat="1" x14ac:dyDescent="0.25">
      <c r="E427" s="258"/>
    </row>
    <row r="428" spans="5:5" s="154" customFormat="1" x14ac:dyDescent="0.25">
      <c r="E428" s="258"/>
    </row>
    <row r="429" spans="5:5" s="154" customFormat="1" x14ac:dyDescent="0.25">
      <c r="E429" s="258"/>
    </row>
    <row r="430" spans="5:5" s="154" customFormat="1" x14ac:dyDescent="0.25">
      <c r="E430" s="258"/>
    </row>
    <row r="431" spans="5:5" s="154" customFormat="1" x14ac:dyDescent="0.25">
      <c r="E431" s="258"/>
    </row>
    <row r="432" spans="5:5" s="154" customFormat="1" x14ac:dyDescent="0.25">
      <c r="E432" s="258"/>
    </row>
    <row r="433" spans="5:5" s="154" customFormat="1" x14ac:dyDescent="0.25">
      <c r="E433" s="258"/>
    </row>
    <row r="434" spans="5:5" s="154" customFormat="1" x14ac:dyDescent="0.25">
      <c r="E434" s="258"/>
    </row>
    <row r="435" spans="5:5" s="154" customFormat="1" x14ac:dyDescent="0.25">
      <c r="E435" s="258"/>
    </row>
    <row r="436" spans="5:5" s="154" customFormat="1" x14ac:dyDescent="0.25">
      <c r="E436" s="258"/>
    </row>
    <row r="437" spans="5:5" s="154" customFormat="1" x14ac:dyDescent="0.25">
      <c r="E437" s="258"/>
    </row>
    <row r="438" spans="5:5" s="154" customFormat="1" x14ac:dyDescent="0.25">
      <c r="E438" s="258"/>
    </row>
    <row r="439" spans="5:5" s="154" customFormat="1" x14ac:dyDescent="0.25">
      <c r="E439" s="258"/>
    </row>
    <row r="440" spans="5:5" s="154" customFormat="1" x14ac:dyDescent="0.25">
      <c r="E440" s="258"/>
    </row>
    <row r="441" spans="5:5" s="154" customFormat="1" x14ac:dyDescent="0.25">
      <c r="E441" s="258"/>
    </row>
    <row r="442" spans="5:5" s="154" customFormat="1" x14ac:dyDescent="0.25">
      <c r="E442" s="258"/>
    </row>
    <row r="443" spans="5:5" s="154" customFormat="1" x14ac:dyDescent="0.25">
      <c r="E443" s="258"/>
    </row>
    <row r="444" spans="5:5" s="154" customFormat="1" x14ac:dyDescent="0.25">
      <c r="E444" s="258"/>
    </row>
    <row r="445" spans="5:5" s="154" customFormat="1" x14ac:dyDescent="0.25">
      <c r="E445" s="258"/>
    </row>
    <row r="446" spans="5:5" s="154" customFormat="1" x14ac:dyDescent="0.25">
      <c r="E446" s="258"/>
    </row>
    <row r="447" spans="5:5" s="154" customFormat="1" x14ac:dyDescent="0.25">
      <c r="E447" s="258"/>
    </row>
    <row r="448" spans="5:5" s="154" customFormat="1" x14ac:dyDescent="0.25">
      <c r="E448" s="258"/>
    </row>
    <row r="449" spans="5:5" s="154" customFormat="1" x14ac:dyDescent="0.25">
      <c r="E449" s="258"/>
    </row>
    <row r="450" spans="5:5" s="154" customFormat="1" x14ac:dyDescent="0.25">
      <c r="E450" s="258"/>
    </row>
    <row r="451" spans="5:5" s="154" customFormat="1" x14ac:dyDescent="0.25">
      <c r="E451" s="258"/>
    </row>
    <row r="452" spans="5:5" s="154" customFormat="1" x14ac:dyDescent="0.25">
      <c r="E452" s="258"/>
    </row>
    <row r="453" spans="5:5" s="154" customFormat="1" x14ac:dyDescent="0.25">
      <c r="E453" s="258"/>
    </row>
    <row r="454" spans="5:5" s="154" customFormat="1" x14ac:dyDescent="0.25">
      <c r="E454" s="258"/>
    </row>
    <row r="455" spans="5:5" s="154" customFormat="1" x14ac:dyDescent="0.25">
      <c r="E455" s="258"/>
    </row>
    <row r="456" spans="5:5" s="154" customFormat="1" x14ac:dyDescent="0.25">
      <c r="E456" s="258"/>
    </row>
    <row r="457" spans="5:5" s="154" customFormat="1" x14ac:dyDescent="0.25">
      <c r="E457" s="258"/>
    </row>
    <row r="458" spans="5:5" s="154" customFormat="1" x14ac:dyDescent="0.25">
      <c r="E458" s="258"/>
    </row>
    <row r="459" spans="5:5" s="154" customFormat="1" x14ac:dyDescent="0.25">
      <c r="E459" s="258"/>
    </row>
    <row r="460" spans="5:5" s="154" customFormat="1" x14ac:dyDescent="0.25">
      <c r="E460" s="258"/>
    </row>
    <row r="461" spans="5:5" s="154" customFormat="1" x14ac:dyDescent="0.25">
      <c r="E461" s="258"/>
    </row>
    <row r="462" spans="5:5" s="154" customFormat="1" x14ac:dyDescent="0.25">
      <c r="E462" s="258"/>
    </row>
    <row r="463" spans="5:5" s="154" customFormat="1" x14ac:dyDescent="0.25">
      <c r="E463" s="258"/>
    </row>
    <row r="464" spans="5:5" s="154" customFormat="1" x14ac:dyDescent="0.25">
      <c r="E464" s="258"/>
    </row>
    <row r="465" spans="5:5" s="154" customFormat="1" x14ac:dyDescent="0.25">
      <c r="E465" s="258"/>
    </row>
    <row r="466" spans="5:5" s="154" customFormat="1" x14ac:dyDescent="0.25">
      <c r="E466" s="258"/>
    </row>
    <row r="467" spans="5:5" s="154" customFormat="1" x14ac:dyDescent="0.25">
      <c r="E467" s="258"/>
    </row>
    <row r="468" spans="5:5" s="154" customFormat="1" x14ac:dyDescent="0.25">
      <c r="E468" s="258"/>
    </row>
    <row r="469" spans="5:5" s="154" customFormat="1" x14ac:dyDescent="0.25">
      <c r="E469" s="258"/>
    </row>
    <row r="470" spans="5:5" s="154" customFormat="1" x14ac:dyDescent="0.25">
      <c r="E470" s="258"/>
    </row>
    <row r="471" spans="5:5" s="154" customFormat="1" x14ac:dyDescent="0.25">
      <c r="E471" s="258"/>
    </row>
    <row r="472" spans="5:5" s="154" customFormat="1" x14ac:dyDescent="0.25">
      <c r="E472" s="258"/>
    </row>
    <row r="473" spans="5:5" s="154" customFormat="1" x14ac:dyDescent="0.25">
      <c r="E473" s="258"/>
    </row>
    <row r="474" spans="5:5" s="154" customFormat="1" x14ac:dyDescent="0.25">
      <c r="E474" s="258"/>
    </row>
    <row r="475" spans="5:5" s="154" customFormat="1" x14ac:dyDescent="0.25">
      <c r="E475" s="258"/>
    </row>
    <row r="476" spans="5:5" s="154" customFormat="1" x14ac:dyDescent="0.25">
      <c r="E476" s="258"/>
    </row>
    <row r="477" spans="5:5" s="154" customFormat="1" x14ac:dyDescent="0.25">
      <c r="E477" s="258"/>
    </row>
    <row r="478" spans="5:5" s="154" customFormat="1" x14ac:dyDescent="0.25">
      <c r="E478" s="258"/>
    </row>
    <row r="479" spans="5:5" s="154" customFormat="1" x14ac:dyDescent="0.25">
      <c r="E479" s="258"/>
    </row>
    <row r="480" spans="5:5" s="154" customFormat="1" x14ac:dyDescent="0.25">
      <c r="E480" s="258"/>
    </row>
    <row r="481" spans="5:5" s="154" customFormat="1" x14ac:dyDescent="0.25">
      <c r="E481" s="258"/>
    </row>
    <row r="482" spans="5:5" s="154" customFormat="1" x14ac:dyDescent="0.25">
      <c r="E482" s="258"/>
    </row>
    <row r="483" spans="5:5" s="154" customFormat="1" x14ac:dyDescent="0.25">
      <c r="E483" s="258"/>
    </row>
    <row r="484" spans="5:5" s="154" customFormat="1" x14ac:dyDescent="0.25">
      <c r="E484" s="258"/>
    </row>
    <row r="485" spans="5:5" s="154" customFormat="1" x14ac:dyDescent="0.25">
      <c r="E485" s="258"/>
    </row>
    <row r="486" spans="5:5" s="154" customFormat="1" x14ac:dyDescent="0.25">
      <c r="E486" s="258"/>
    </row>
    <row r="487" spans="5:5" s="154" customFormat="1" x14ac:dyDescent="0.25">
      <c r="E487" s="258"/>
    </row>
    <row r="488" spans="5:5" s="154" customFormat="1" x14ac:dyDescent="0.25">
      <c r="E488" s="258"/>
    </row>
    <row r="489" spans="5:5" s="154" customFormat="1" x14ac:dyDescent="0.25">
      <c r="E489" s="258"/>
    </row>
    <row r="490" spans="5:5" s="154" customFormat="1" x14ac:dyDescent="0.25">
      <c r="E490" s="258"/>
    </row>
    <row r="491" spans="5:5" s="154" customFormat="1" x14ac:dyDescent="0.25">
      <c r="E491" s="258"/>
    </row>
    <row r="492" spans="5:5" s="154" customFormat="1" x14ac:dyDescent="0.25">
      <c r="E492" s="258"/>
    </row>
    <row r="493" spans="5:5" s="154" customFormat="1" x14ac:dyDescent="0.25">
      <c r="E493" s="258"/>
    </row>
    <row r="494" spans="5:5" s="154" customFormat="1" x14ac:dyDescent="0.25">
      <c r="E494" s="258"/>
    </row>
    <row r="495" spans="5:5" s="154" customFormat="1" x14ac:dyDescent="0.25">
      <c r="E495" s="258"/>
    </row>
    <row r="496" spans="5:5" s="154" customFormat="1" x14ac:dyDescent="0.25">
      <c r="E496" s="258"/>
    </row>
    <row r="497" spans="5:5" s="154" customFormat="1" x14ac:dyDescent="0.25">
      <c r="E497" s="258"/>
    </row>
    <row r="498" spans="5:5" s="154" customFormat="1" x14ac:dyDescent="0.25">
      <c r="E498" s="258"/>
    </row>
    <row r="499" spans="5:5" s="154" customFormat="1" x14ac:dyDescent="0.25">
      <c r="E499" s="258"/>
    </row>
    <row r="500" spans="5:5" s="154" customFormat="1" x14ac:dyDescent="0.25">
      <c r="E500" s="258"/>
    </row>
    <row r="501" spans="5:5" s="154" customFormat="1" x14ac:dyDescent="0.25">
      <c r="E501" s="258"/>
    </row>
    <row r="502" spans="5:5" s="154" customFormat="1" x14ac:dyDescent="0.25">
      <c r="E502" s="258"/>
    </row>
    <row r="503" spans="5:5" s="154" customFormat="1" x14ac:dyDescent="0.25">
      <c r="E503" s="258"/>
    </row>
    <row r="504" spans="5:5" s="154" customFormat="1" x14ac:dyDescent="0.25">
      <c r="E504" s="258"/>
    </row>
    <row r="505" spans="5:5" s="154" customFormat="1" x14ac:dyDescent="0.25">
      <c r="E505" s="258"/>
    </row>
    <row r="506" spans="5:5" s="154" customFormat="1" x14ac:dyDescent="0.25">
      <c r="E506" s="258"/>
    </row>
    <row r="507" spans="5:5" s="154" customFormat="1" x14ac:dyDescent="0.25">
      <c r="E507" s="258"/>
    </row>
    <row r="508" spans="5:5" s="154" customFormat="1" x14ac:dyDescent="0.25">
      <c r="E508" s="258"/>
    </row>
    <row r="509" spans="5:5" s="154" customFormat="1" x14ac:dyDescent="0.25">
      <c r="E509" s="258"/>
    </row>
    <row r="510" spans="5:5" s="154" customFormat="1" x14ac:dyDescent="0.25">
      <c r="E510" s="258"/>
    </row>
    <row r="511" spans="5:5" s="154" customFormat="1" x14ac:dyDescent="0.25">
      <c r="E511" s="258"/>
    </row>
    <row r="512" spans="5:5" s="154" customFormat="1" x14ac:dyDescent="0.25">
      <c r="E512" s="258"/>
    </row>
    <row r="513" spans="5:5" s="154" customFormat="1" x14ac:dyDescent="0.25">
      <c r="E513" s="258"/>
    </row>
    <row r="514" spans="5:5" s="154" customFormat="1" x14ac:dyDescent="0.25">
      <c r="E514" s="258"/>
    </row>
    <row r="515" spans="5:5" s="154" customFormat="1" x14ac:dyDescent="0.25">
      <c r="E515" s="258"/>
    </row>
    <row r="516" spans="5:5" s="154" customFormat="1" x14ac:dyDescent="0.25">
      <c r="E516" s="258"/>
    </row>
    <row r="517" spans="5:5" s="154" customFormat="1" x14ac:dyDescent="0.25">
      <c r="E517" s="258"/>
    </row>
    <row r="518" spans="5:5" s="154" customFormat="1" x14ac:dyDescent="0.25">
      <c r="E518" s="258"/>
    </row>
    <row r="519" spans="5:5" s="154" customFormat="1" x14ac:dyDescent="0.25">
      <c r="E519" s="258"/>
    </row>
    <row r="520" spans="5:5" s="154" customFormat="1" x14ac:dyDescent="0.25">
      <c r="E520" s="258"/>
    </row>
    <row r="521" spans="5:5" s="154" customFormat="1" x14ac:dyDescent="0.25">
      <c r="E521" s="258"/>
    </row>
    <row r="522" spans="5:5" s="154" customFormat="1" x14ac:dyDescent="0.25">
      <c r="E522" s="258"/>
    </row>
    <row r="523" spans="5:5" s="154" customFormat="1" x14ac:dyDescent="0.25">
      <c r="E523" s="258"/>
    </row>
    <row r="524" spans="5:5" s="154" customFormat="1" x14ac:dyDescent="0.25">
      <c r="E524" s="258"/>
    </row>
    <row r="525" spans="5:5" s="154" customFormat="1" x14ac:dyDescent="0.25">
      <c r="E525" s="258"/>
    </row>
    <row r="526" spans="5:5" s="154" customFormat="1" x14ac:dyDescent="0.25">
      <c r="E526" s="258"/>
    </row>
    <row r="527" spans="5:5" s="154" customFormat="1" x14ac:dyDescent="0.25">
      <c r="E527" s="258"/>
    </row>
    <row r="528" spans="5:5" s="154" customFormat="1" x14ac:dyDescent="0.25">
      <c r="E528" s="258"/>
    </row>
    <row r="529" spans="5:5" s="154" customFormat="1" x14ac:dyDescent="0.25">
      <c r="E529" s="258"/>
    </row>
    <row r="530" spans="5:5" s="154" customFormat="1" x14ac:dyDescent="0.25">
      <c r="E530" s="258"/>
    </row>
    <row r="531" spans="5:5" s="154" customFormat="1" x14ac:dyDescent="0.25">
      <c r="E531" s="258"/>
    </row>
    <row r="532" spans="5:5" s="154" customFormat="1" x14ac:dyDescent="0.25">
      <c r="E532" s="258"/>
    </row>
    <row r="533" spans="5:5" s="154" customFormat="1" x14ac:dyDescent="0.25">
      <c r="E533" s="258"/>
    </row>
    <row r="534" spans="5:5" s="154" customFormat="1" x14ac:dyDescent="0.25">
      <c r="E534" s="258"/>
    </row>
    <row r="535" spans="5:5" s="154" customFormat="1" x14ac:dyDescent="0.25">
      <c r="E535" s="258"/>
    </row>
    <row r="536" spans="5:5" s="154" customFormat="1" x14ac:dyDescent="0.25">
      <c r="E536" s="258"/>
    </row>
    <row r="537" spans="5:5" s="154" customFormat="1" x14ac:dyDescent="0.25">
      <c r="E537" s="258"/>
    </row>
    <row r="538" spans="5:5" s="154" customFormat="1" x14ac:dyDescent="0.25">
      <c r="E538" s="258"/>
    </row>
    <row r="539" spans="5:5" s="154" customFormat="1" x14ac:dyDescent="0.25">
      <c r="E539" s="258"/>
    </row>
    <row r="540" spans="5:5" s="154" customFormat="1" x14ac:dyDescent="0.25">
      <c r="E540" s="258"/>
    </row>
    <row r="541" spans="5:5" s="154" customFormat="1" x14ac:dyDescent="0.25">
      <c r="E541" s="258"/>
    </row>
    <row r="542" spans="5:5" s="154" customFormat="1" x14ac:dyDescent="0.25">
      <c r="E542" s="258"/>
    </row>
    <row r="543" spans="5:5" s="154" customFormat="1" x14ac:dyDescent="0.25">
      <c r="E543" s="258"/>
    </row>
    <row r="544" spans="5:5" s="154" customFormat="1" x14ac:dyDescent="0.25">
      <c r="E544" s="258"/>
    </row>
    <row r="545" spans="5:5" s="154" customFormat="1" x14ac:dyDescent="0.25">
      <c r="E545" s="258"/>
    </row>
    <row r="546" spans="5:5" s="154" customFormat="1" x14ac:dyDescent="0.25">
      <c r="E546" s="258"/>
    </row>
    <row r="547" spans="5:5" s="154" customFormat="1" x14ac:dyDescent="0.25">
      <c r="E547" s="258"/>
    </row>
    <row r="548" spans="5:5" s="154" customFormat="1" x14ac:dyDescent="0.25">
      <c r="E548" s="258"/>
    </row>
    <row r="549" spans="5:5" s="154" customFormat="1" x14ac:dyDescent="0.25">
      <c r="E549" s="258"/>
    </row>
    <row r="550" spans="5:5" s="154" customFormat="1" x14ac:dyDescent="0.25">
      <c r="E550" s="258"/>
    </row>
    <row r="551" spans="5:5" s="154" customFormat="1" x14ac:dyDescent="0.25">
      <c r="E551" s="258"/>
    </row>
    <row r="552" spans="5:5" s="154" customFormat="1" x14ac:dyDescent="0.25">
      <c r="E552" s="258"/>
    </row>
    <row r="553" spans="5:5" s="154" customFormat="1" x14ac:dyDescent="0.25">
      <c r="E553" s="258"/>
    </row>
    <row r="554" spans="5:5" s="154" customFormat="1" x14ac:dyDescent="0.25">
      <c r="E554" s="258"/>
    </row>
    <row r="555" spans="5:5" s="154" customFormat="1" x14ac:dyDescent="0.25">
      <c r="E555" s="258"/>
    </row>
    <row r="556" spans="5:5" s="154" customFormat="1" x14ac:dyDescent="0.25">
      <c r="E556" s="258"/>
    </row>
    <row r="557" spans="5:5" s="154" customFormat="1" x14ac:dyDescent="0.25">
      <c r="E557" s="258"/>
    </row>
    <row r="558" spans="5:5" s="154" customFormat="1" x14ac:dyDescent="0.25">
      <c r="E558" s="258"/>
    </row>
    <row r="559" spans="5:5" s="154" customFormat="1" x14ac:dyDescent="0.25">
      <c r="E559" s="258"/>
    </row>
    <row r="560" spans="5:5" s="154" customFormat="1" x14ac:dyDescent="0.25">
      <c r="E560" s="258"/>
    </row>
    <row r="561" spans="5:5" s="154" customFormat="1" x14ac:dyDescent="0.25">
      <c r="E561" s="258"/>
    </row>
    <row r="562" spans="5:5" s="154" customFormat="1" x14ac:dyDescent="0.25">
      <c r="E562" s="258"/>
    </row>
    <row r="563" spans="5:5" s="154" customFormat="1" x14ac:dyDescent="0.25">
      <c r="E563" s="258"/>
    </row>
    <row r="564" spans="5:5" s="154" customFormat="1" x14ac:dyDescent="0.25">
      <c r="E564" s="258"/>
    </row>
    <row r="565" spans="5:5" s="154" customFormat="1" x14ac:dyDescent="0.25">
      <c r="E565" s="258"/>
    </row>
    <row r="566" spans="5:5" s="154" customFormat="1" x14ac:dyDescent="0.25">
      <c r="E566" s="258"/>
    </row>
    <row r="567" spans="5:5" s="154" customFormat="1" x14ac:dyDescent="0.25">
      <c r="E567" s="258"/>
    </row>
    <row r="568" spans="5:5" s="154" customFormat="1" x14ac:dyDescent="0.25">
      <c r="E568" s="258"/>
    </row>
    <row r="569" spans="5:5" s="154" customFormat="1" x14ac:dyDescent="0.25">
      <c r="E569" s="258"/>
    </row>
    <row r="570" spans="5:5" s="154" customFormat="1" x14ac:dyDescent="0.25">
      <c r="E570" s="258"/>
    </row>
    <row r="571" spans="5:5" s="154" customFormat="1" x14ac:dyDescent="0.25">
      <c r="E571" s="258"/>
    </row>
    <row r="572" spans="5:5" s="154" customFormat="1" x14ac:dyDescent="0.25">
      <c r="E572" s="258"/>
    </row>
    <row r="573" spans="5:5" s="154" customFormat="1" x14ac:dyDescent="0.25">
      <c r="E573" s="258"/>
    </row>
    <row r="574" spans="5:5" s="154" customFormat="1" x14ac:dyDescent="0.25">
      <c r="E574" s="258"/>
    </row>
    <row r="575" spans="5:5" s="154" customFormat="1" x14ac:dyDescent="0.25">
      <c r="E575" s="258"/>
    </row>
    <row r="576" spans="5:5" s="154" customFormat="1" x14ac:dyDescent="0.25">
      <c r="E576" s="258"/>
    </row>
    <row r="577" spans="5:5" s="154" customFormat="1" x14ac:dyDescent="0.25">
      <c r="E577" s="258"/>
    </row>
    <row r="578" spans="5:5" s="154" customFormat="1" x14ac:dyDescent="0.25">
      <c r="E578" s="258"/>
    </row>
    <row r="579" spans="5:5" s="154" customFormat="1" x14ac:dyDescent="0.25">
      <c r="E579" s="258"/>
    </row>
    <row r="580" spans="5:5" s="154" customFormat="1" x14ac:dyDescent="0.25">
      <c r="E580" s="258"/>
    </row>
    <row r="581" spans="5:5" s="154" customFormat="1" x14ac:dyDescent="0.25">
      <c r="E581" s="258"/>
    </row>
    <row r="582" spans="5:5" s="154" customFormat="1" x14ac:dyDescent="0.25">
      <c r="E582" s="258"/>
    </row>
    <row r="583" spans="5:5" s="154" customFormat="1" x14ac:dyDescent="0.25">
      <c r="E583" s="258"/>
    </row>
    <row r="584" spans="5:5" s="154" customFormat="1" x14ac:dyDescent="0.25">
      <c r="E584" s="258"/>
    </row>
    <row r="585" spans="5:5" s="154" customFormat="1" x14ac:dyDescent="0.25">
      <c r="E585" s="258"/>
    </row>
    <row r="586" spans="5:5" s="154" customFormat="1" x14ac:dyDescent="0.25">
      <c r="E586" s="258"/>
    </row>
    <row r="587" spans="5:5" s="154" customFormat="1" x14ac:dyDescent="0.25">
      <c r="E587" s="258"/>
    </row>
    <row r="588" spans="5:5" s="154" customFormat="1" x14ac:dyDescent="0.25">
      <c r="E588" s="258"/>
    </row>
    <row r="589" spans="5:5" s="154" customFormat="1" x14ac:dyDescent="0.25">
      <c r="E589" s="258"/>
    </row>
    <row r="590" spans="5:5" s="154" customFormat="1" x14ac:dyDescent="0.25">
      <c r="E590" s="258"/>
    </row>
    <row r="591" spans="5:5" s="154" customFormat="1" x14ac:dyDescent="0.25">
      <c r="E591" s="258"/>
    </row>
    <row r="592" spans="5:5" s="154" customFormat="1" x14ac:dyDescent="0.25">
      <c r="E592" s="258"/>
    </row>
    <row r="593" spans="5:5" s="154" customFormat="1" x14ac:dyDescent="0.25">
      <c r="E593" s="258"/>
    </row>
    <row r="594" spans="5:5" s="154" customFormat="1" x14ac:dyDescent="0.25">
      <c r="E594" s="258"/>
    </row>
    <row r="595" spans="5:5" s="154" customFormat="1" x14ac:dyDescent="0.25">
      <c r="E595" s="258"/>
    </row>
    <row r="596" spans="5:5" s="154" customFormat="1" x14ac:dyDescent="0.25">
      <c r="E596" s="258"/>
    </row>
    <row r="597" spans="5:5" s="154" customFormat="1" x14ac:dyDescent="0.25">
      <c r="E597" s="258"/>
    </row>
    <row r="598" spans="5:5" s="154" customFormat="1" x14ac:dyDescent="0.25">
      <c r="E598" s="258"/>
    </row>
    <row r="599" spans="5:5" s="154" customFormat="1" x14ac:dyDescent="0.25">
      <c r="E599" s="258"/>
    </row>
    <row r="600" spans="5:5" s="154" customFormat="1" x14ac:dyDescent="0.25">
      <c r="E600" s="258"/>
    </row>
    <row r="601" spans="5:5" s="154" customFormat="1" x14ac:dyDescent="0.25">
      <c r="E601" s="258"/>
    </row>
    <row r="602" spans="5:5" s="154" customFormat="1" x14ac:dyDescent="0.25">
      <c r="E602" s="258"/>
    </row>
    <row r="603" spans="5:5" s="154" customFormat="1" x14ac:dyDescent="0.25">
      <c r="E603" s="258"/>
    </row>
    <row r="604" spans="5:5" s="154" customFormat="1" x14ac:dyDescent="0.25">
      <c r="E604" s="258"/>
    </row>
    <row r="605" spans="5:5" s="154" customFormat="1" x14ac:dyDescent="0.25">
      <c r="E605" s="258"/>
    </row>
    <row r="606" spans="5:5" s="154" customFormat="1" x14ac:dyDescent="0.25">
      <c r="E606" s="258"/>
    </row>
    <row r="607" spans="5:5" s="154" customFormat="1" x14ac:dyDescent="0.25">
      <c r="E607" s="258"/>
    </row>
    <row r="608" spans="5:5" s="154" customFormat="1" x14ac:dyDescent="0.25">
      <c r="E608" s="258"/>
    </row>
    <row r="609" spans="5:5" s="154" customFormat="1" x14ac:dyDescent="0.25">
      <c r="E609" s="258"/>
    </row>
    <row r="610" spans="5:5" s="154" customFormat="1" x14ac:dyDescent="0.25">
      <c r="E610" s="258"/>
    </row>
    <row r="611" spans="5:5" s="154" customFormat="1" x14ac:dyDescent="0.25">
      <c r="E611" s="258"/>
    </row>
    <row r="612" spans="5:5" s="154" customFormat="1" x14ac:dyDescent="0.25">
      <c r="E612" s="258"/>
    </row>
    <row r="613" spans="5:5" s="154" customFormat="1" x14ac:dyDescent="0.25">
      <c r="E613" s="258"/>
    </row>
    <row r="614" spans="5:5" s="154" customFormat="1" x14ac:dyDescent="0.25">
      <c r="E614" s="258"/>
    </row>
    <row r="615" spans="5:5" s="154" customFormat="1" x14ac:dyDescent="0.25">
      <c r="E615" s="258"/>
    </row>
    <row r="616" spans="5:5" s="154" customFormat="1" x14ac:dyDescent="0.25">
      <c r="E616" s="258"/>
    </row>
    <row r="617" spans="5:5" s="154" customFormat="1" x14ac:dyDescent="0.25">
      <c r="E617" s="258"/>
    </row>
    <row r="618" spans="5:5" s="154" customFormat="1" x14ac:dyDescent="0.25">
      <c r="E618" s="258"/>
    </row>
    <row r="619" spans="5:5" s="154" customFormat="1" x14ac:dyDescent="0.25">
      <c r="E619" s="258"/>
    </row>
    <row r="620" spans="5:5" s="154" customFormat="1" x14ac:dyDescent="0.25">
      <c r="E620" s="258"/>
    </row>
    <row r="621" spans="5:5" s="154" customFormat="1" x14ac:dyDescent="0.25">
      <c r="E621" s="258"/>
    </row>
    <row r="622" spans="5:5" s="154" customFormat="1" x14ac:dyDescent="0.25">
      <c r="E622" s="258"/>
    </row>
    <row r="623" spans="5:5" s="154" customFormat="1" x14ac:dyDescent="0.25">
      <c r="E623" s="258"/>
    </row>
    <row r="624" spans="5:5" s="154" customFormat="1" x14ac:dyDescent="0.25">
      <c r="E624" s="258"/>
    </row>
    <row r="625" spans="5:5" s="154" customFormat="1" x14ac:dyDescent="0.25">
      <c r="E625" s="258"/>
    </row>
    <row r="626" spans="5:5" s="154" customFormat="1" x14ac:dyDescent="0.25">
      <c r="E626" s="258"/>
    </row>
    <row r="627" spans="5:5" s="154" customFormat="1" x14ac:dyDescent="0.25">
      <c r="E627" s="258"/>
    </row>
    <row r="628" spans="5:5" s="154" customFormat="1" x14ac:dyDescent="0.25">
      <c r="E628" s="258"/>
    </row>
    <row r="629" spans="5:5" s="154" customFormat="1" x14ac:dyDescent="0.25">
      <c r="E629" s="258"/>
    </row>
    <row r="630" spans="5:5" s="154" customFormat="1" x14ac:dyDescent="0.25">
      <c r="E630" s="258"/>
    </row>
    <row r="631" spans="5:5" s="154" customFormat="1" x14ac:dyDescent="0.25">
      <c r="E631" s="258"/>
    </row>
    <row r="632" spans="5:5" s="154" customFormat="1" x14ac:dyDescent="0.25">
      <c r="E632" s="258"/>
    </row>
    <row r="633" spans="5:5" s="154" customFormat="1" x14ac:dyDescent="0.25">
      <c r="E633" s="258"/>
    </row>
    <row r="634" spans="5:5" s="154" customFormat="1" x14ac:dyDescent="0.25">
      <c r="E634" s="258"/>
    </row>
    <row r="635" spans="5:5" s="154" customFormat="1" x14ac:dyDescent="0.25">
      <c r="E635" s="258"/>
    </row>
    <row r="636" spans="5:5" s="154" customFormat="1" x14ac:dyDescent="0.25">
      <c r="E636" s="258"/>
    </row>
    <row r="637" spans="5:5" s="154" customFormat="1" x14ac:dyDescent="0.25">
      <c r="E637" s="258"/>
    </row>
    <row r="638" spans="5:5" s="154" customFormat="1" x14ac:dyDescent="0.25">
      <c r="E638" s="258"/>
    </row>
    <row r="639" spans="5:5" s="154" customFormat="1" x14ac:dyDescent="0.25">
      <c r="E639" s="258"/>
    </row>
    <row r="640" spans="5:5" s="154" customFormat="1" x14ac:dyDescent="0.25">
      <c r="E640" s="258"/>
    </row>
    <row r="641" spans="5:5" s="154" customFormat="1" x14ac:dyDescent="0.25">
      <c r="E641" s="258"/>
    </row>
    <row r="642" spans="5:5" s="154" customFormat="1" x14ac:dyDescent="0.25">
      <c r="E642" s="258"/>
    </row>
    <row r="643" spans="5:5" s="154" customFormat="1" x14ac:dyDescent="0.25">
      <c r="E643" s="258"/>
    </row>
    <row r="644" spans="5:5" s="154" customFormat="1" x14ac:dyDescent="0.25">
      <c r="E644" s="258"/>
    </row>
    <row r="645" spans="5:5" s="154" customFormat="1" x14ac:dyDescent="0.25">
      <c r="E645" s="258"/>
    </row>
    <row r="646" spans="5:5" s="154" customFormat="1" x14ac:dyDescent="0.25">
      <c r="E646" s="258"/>
    </row>
    <row r="647" spans="5:5" s="154" customFormat="1" x14ac:dyDescent="0.25">
      <c r="E647" s="258"/>
    </row>
    <row r="648" spans="5:5" s="154" customFormat="1" x14ac:dyDescent="0.25">
      <c r="E648" s="258"/>
    </row>
    <row r="649" spans="5:5" s="154" customFormat="1" x14ac:dyDescent="0.25">
      <c r="E649" s="258"/>
    </row>
    <row r="650" spans="5:5" s="154" customFormat="1" x14ac:dyDescent="0.25">
      <c r="E650" s="258"/>
    </row>
    <row r="651" spans="5:5" s="154" customFormat="1" x14ac:dyDescent="0.25">
      <c r="E651" s="258"/>
    </row>
    <row r="652" spans="5:5" s="154" customFormat="1" x14ac:dyDescent="0.25">
      <c r="E652" s="258"/>
    </row>
    <row r="653" spans="5:5" s="154" customFormat="1" x14ac:dyDescent="0.25">
      <c r="E653" s="258"/>
    </row>
    <row r="654" spans="5:5" s="154" customFormat="1" x14ac:dyDescent="0.25">
      <c r="E654" s="258"/>
    </row>
    <row r="655" spans="5:5" s="154" customFormat="1" x14ac:dyDescent="0.25">
      <c r="E655" s="258"/>
    </row>
    <row r="656" spans="5:5" s="154" customFormat="1" x14ac:dyDescent="0.25">
      <c r="E656" s="258"/>
    </row>
    <row r="657" spans="5:5" s="154" customFormat="1" x14ac:dyDescent="0.25">
      <c r="E657" s="258"/>
    </row>
    <row r="658" spans="5:5" s="154" customFormat="1" x14ac:dyDescent="0.25">
      <c r="E658" s="258"/>
    </row>
    <row r="659" spans="5:5" s="154" customFormat="1" x14ac:dyDescent="0.25">
      <c r="E659" s="258"/>
    </row>
    <row r="660" spans="5:5" s="154" customFormat="1" x14ac:dyDescent="0.25">
      <c r="E660" s="258"/>
    </row>
    <row r="661" spans="5:5" s="154" customFormat="1" x14ac:dyDescent="0.25">
      <c r="E661" s="258"/>
    </row>
    <row r="662" spans="5:5" s="154" customFormat="1" x14ac:dyDescent="0.25">
      <c r="E662" s="258"/>
    </row>
    <row r="663" spans="5:5" s="154" customFormat="1" x14ac:dyDescent="0.25">
      <c r="E663" s="258"/>
    </row>
    <row r="664" spans="5:5" s="154" customFormat="1" x14ac:dyDescent="0.25">
      <c r="E664" s="258"/>
    </row>
    <row r="665" spans="5:5" s="154" customFormat="1" x14ac:dyDescent="0.25">
      <c r="E665" s="258"/>
    </row>
    <row r="666" spans="5:5" s="154" customFormat="1" x14ac:dyDescent="0.25">
      <c r="E666" s="258"/>
    </row>
    <row r="667" spans="5:5" s="154" customFormat="1" x14ac:dyDescent="0.25">
      <c r="E667" s="258"/>
    </row>
    <row r="668" spans="5:5" s="154" customFormat="1" x14ac:dyDescent="0.25">
      <c r="E668" s="258"/>
    </row>
    <row r="669" spans="5:5" s="154" customFormat="1" x14ac:dyDescent="0.25">
      <c r="E669" s="258"/>
    </row>
    <row r="670" spans="5:5" s="154" customFormat="1" x14ac:dyDescent="0.25">
      <c r="E670" s="258"/>
    </row>
    <row r="671" spans="5:5" s="154" customFormat="1" x14ac:dyDescent="0.25">
      <c r="E671" s="258"/>
    </row>
    <row r="672" spans="5:5" s="154" customFormat="1" x14ac:dyDescent="0.25">
      <c r="E672" s="258"/>
    </row>
    <row r="673" spans="5:5" s="154" customFormat="1" x14ac:dyDescent="0.25">
      <c r="E673" s="258"/>
    </row>
    <row r="674" spans="5:5" s="154" customFormat="1" x14ac:dyDescent="0.25">
      <c r="E674" s="258"/>
    </row>
    <row r="675" spans="5:5" s="154" customFormat="1" x14ac:dyDescent="0.25">
      <c r="E675" s="258"/>
    </row>
    <row r="676" spans="5:5" s="154" customFormat="1" x14ac:dyDescent="0.25">
      <c r="E676" s="258"/>
    </row>
    <row r="677" spans="5:5" s="154" customFormat="1" x14ac:dyDescent="0.25">
      <c r="E677" s="258"/>
    </row>
    <row r="678" spans="5:5" s="154" customFormat="1" x14ac:dyDescent="0.25">
      <c r="E678" s="258"/>
    </row>
    <row r="679" spans="5:5" s="154" customFormat="1" x14ac:dyDescent="0.25">
      <c r="E679" s="258"/>
    </row>
    <row r="680" spans="5:5" s="154" customFormat="1" x14ac:dyDescent="0.25">
      <c r="E680" s="258"/>
    </row>
    <row r="681" spans="5:5" s="154" customFormat="1" x14ac:dyDescent="0.25">
      <c r="E681" s="258"/>
    </row>
    <row r="682" spans="5:5" s="154" customFormat="1" x14ac:dyDescent="0.25">
      <c r="E682" s="258"/>
    </row>
    <row r="683" spans="5:5" s="154" customFormat="1" x14ac:dyDescent="0.25">
      <c r="E683" s="258"/>
    </row>
    <row r="684" spans="5:5" s="154" customFormat="1" x14ac:dyDescent="0.25">
      <c r="E684" s="258"/>
    </row>
    <row r="685" spans="5:5" s="154" customFormat="1" x14ac:dyDescent="0.25">
      <c r="E685" s="258"/>
    </row>
    <row r="686" spans="5:5" s="154" customFormat="1" x14ac:dyDescent="0.25">
      <c r="E686" s="258"/>
    </row>
    <row r="687" spans="5:5" s="154" customFormat="1" x14ac:dyDescent="0.25">
      <c r="E687" s="258"/>
    </row>
    <row r="688" spans="5:5" s="154" customFormat="1" x14ac:dyDescent="0.25">
      <c r="E688" s="258"/>
    </row>
    <row r="689" spans="5:5" s="154" customFormat="1" x14ac:dyDescent="0.25">
      <c r="E689" s="258"/>
    </row>
    <row r="690" spans="5:5" s="154" customFormat="1" x14ac:dyDescent="0.25">
      <c r="E690" s="258"/>
    </row>
    <row r="691" spans="5:5" s="154" customFormat="1" x14ac:dyDescent="0.25">
      <c r="E691" s="258"/>
    </row>
    <row r="692" spans="5:5" s="154" customFormat="1" x14ac:dyDescent="0.25">
      <c r="E692" s="258"/>
    </row>
    <row r="693" spans="5:5" s="154" customFormat="1" x14ac:dyDescent="0.25">
      <c r="E693" s="258"/>
    </row>
    <row r="694" spans="5:5" s="154" customFormat="1" x14ac:dyDescent="0.25">
      <c r="E694" s="258"/>
    </row>
    <row r="695" spans="5:5" s="154" customFormat="1" x14ac:dyDescent="0.25">
      <c r="E695" s="258"/>
    </row>
    <row r="696" spans="5:5" s="154" customFormat="1" x14ac:dyDescent="0.25">
      <c r="E696" s="258"/>
    </row>
    <row r="697" spans="5:5" s="154" customFormat="1" x14ac:dyDescent="0.25">
      <c r="E697" s="258"/>
    </row>
    <row r="698" spans="5:5" s="154" customFormat="1" x14ac:dyDescent="0.25">
      <c r="E698" s="258"/>
    </row>
    <row r="699" spans="5:5" s="154" customFormat="1" x14ac:dyDescent="0.25">
      <c r="E699" s="258"/>
    </row>
    <row r="700" spans="5:5" s="154" customFormat="1" x14ac:dyDescent="0.25">
      <c r="E700" s="258"/>
    </row>
    <row r="701" spans="5:5" s="154" customFormat="1" x14ac:dyDescent="0.25">
      <c r="E701" s="258"/>
    </row>
    <row r="702" spans="5:5" s="154" customFormat="1" x14ac:dyDescent="0.25">
      <c r="E702" s="258"/>
    </row>
  </sheetData>
  <autoFilter ref="A14:CW130" xr:uid="{00000000-0009-0000-0000-000004000000}"/>
  <mergeCells count="6">
    <mergeCell ref="E6:T6"/>
    <mergeCell ref="C134:T134"/>
    <mergeCell ref="C135:T135"/>
    <mergeCell ref="C136:T136"/>
    <mergeCell ref="C132:T132"/>
    <mergeCell ref="C133:T13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BZ781"/>
  <sheetViews>
    <sheetView topLeftCell="A9" zoomScale="60" zoomScaleNormal="60" workbookViewId="0">
      <selection activeCell="A9" sqref="A1:XFD1048576"/>
    </sheetView>
  </sheetViews>
  <sheetFormatPr baseColWidth="10" defaultColWidth="76.85546875" defaultRowHeight="15" x14ac:dyDescent="0.25"/>
  <cols>
    <col min="1" max="1" width="7.28515625" style="154" customWidth="1"/>
    <col min="2" max="2" width="11" style="2" customWidth="1"/>
    <col min="3" max="3" width="51" style="2" customWidth="1"/>
    <col min="4" max="4" width="20.7109375" style="2" customWidth="1"/>
    <col min="5" max="5" width="33.140625" style="12" customWidth="1"/>
    <col min="6" max="6" width="39.7109375" style="2" bestFit="1" customWidth="1"/>
    <col min="7" max="7" width="24.5703125" style="2" customWidth="1"/>
    <col min="8" max="8" width="24.85546875" style="2" customWidth="1"/>
    <col min="9" max="9" width="26.28515625" style="2" customWidth="1"/>
    <col min="10" max="10" width="23.7109375" style="2" customWidth="1"/>
    <col min="11" max="11" width="27" style="2" customWidth="1"/>
    <col min="12" max="12" width="25.85546875" style="2" customWidth="1"/>
    <col min="13" max="13" width="27.28515625" style="2" customWidth="1"/>
    <col min="14" max="17" width="22.7109375" style="2" hidden="1" customWidth="1"/>
    <col min="18" max="18" width="3.85546875" style="2" hidden="1" customWidth="1"/>
    <col min="19" max="19" width="27.5703125" style="2" bestFit="1" customWidth="1"/>
    <col min="20" max="20" width="28.5703125" style="2" bestFit="1" customWidth="1"/>
    <col min="21" max="21" width="8.28515625" style="154" customWidth="1"/>
    <col min="22" max="22" width="19" style="154" bestFit="1" customWidth="1"/>
    <col min="23" max="23" width="20.5703125" style="154" bestFit="1" customWidth="1"/>
    <col min="24" max="24" width="19" style="154" customWidth="1"/>
    <col min="25" max="78" width="11.42578125" style="154" customWidth="1"/>
    <col min="79" max="231" width="11.42578125" style="2" customWidth="1"/>
    <col min="232" max="234" width="7.28515625" style="2" customWidth="1"/>
    <col min="235" max="235" width="0" style="2" hidden="1" customWidth="1"/>
    <col min="236" max="236" width="7.28515625" style="2" customWidth="1"/>
    <col min="237" max="237" width="66.140625" style="2" customWidth="1"/>
    <col min="238" max="238" width="0" style="2" hidden="1" customWidth="1"/>
    <col min="239" max="239" width="28" style="2" customWidth="1"/>
    <col min="240" max="240" width="32.140625" style="2" customWidth="1"/>
    <col min="241" max="241" width="39.85546875" style="2" bestFit="1" customWidth="1"/>
    <col min="242" max="242" width="0" style="2" hidden="1" customWidth="1"/>
    <col min="243" max="243" width="7.28515625" style="2" customWidth="1"/>
    <col min="244" max="244" width="0" style="2" hidden="1" customWidth="1"/>
    <col min="245" max="245" width="7.28515625" style="2" customWidth="1"/>
    <col min="246" max="246" width="59.5703125" style="2" customWidth="1"/>
    <col min="247" max="247" width="0" style="2" hidden="1" customWidth="1"/>
    <col min="248" max="248" width="23.85546875" style="2" customWidth="1"/>
    <col min="249" max="249" width="27.42578125" style="2" customWidth="1"/>
    <col min="250" max="250" width="28" style="2" customWidth="1"/>
    <col min="251" max="253" width="0" style="2" hidden="1" customWidth="1"/>
    <col min="254" max="254" width="7.28515625" style="2" customWidth="1"/>
    <col min="255" max="255" width="6.140625" style="2" bestFit="1" customWidth="1"/>
    <col min="256" max="256" width="76.85546875" style="2"/>
    <col min="257" max="257" width="7.28515625" style="2" customWidth="1"/>
    <col min="258" max="258" width="6.140625" style="2" bestFit="1" customWidth="1"/>
    <col min="259" max="259" width="78" style="2" customWidth="1"/>
    <col min="260" max="260" width="20.7109375" style="2" customWidth="1"/>
    <col min="261" max="261" width="26" style="2" customWidth="1"/>
    <col min="262" max="262" width="37" style="2" bestFit="1" customWidth="1"/>
    <col min="263" max="271" width="0" style="2" hidden="1" customWidth="1"/>
    <col min="272" max="274" width="22.7109375" style="2" bestFit="1" customWidth="1"/>
    <col min="275" max="275" width="25.28515625" style="2" bestFit="1" customWidth="1"/>
    <col min="276" max="276" width="21" style="2" bestFit="1" customWidth="1"/>
    <col min="277" max="277" width="8.28515625" style="2" customWidth="1"/>
    <col min="278" max="278" width="19" style="2" bestFit="1" customWidth="1"/>
    <col min="279" max="279" width="20.5703125" style="2" bestFit="1" customWidth="1"/>
    <col min="280" max="280" width="19" style="2" customWidth="1"/>
    <col min="281" max="487" width="11.42578125" style="2" customWidth="1"/>
    <col min="488" max="490" width="7.28515625" style="2" customWidth="1"/>
    <col min="491" max="491" width="0" style="2" hidden="1" customWidth="1"/>
    <col min="492" max="492" width="7.28515625" style="2" customWidth="1"/>
    <col min="493" max="493" width="66.140625" style="2" customWidth="1"/>
    <col min="494" max="494" width="0" style="2" hidden="1" customWidth="1"/>
    <col min="495" max="495" width="28" style="2" customWidth="1"/>
    <col min="496" max="496" width="32.140625" style="2" customWidth="1"/>
    <col min="497" max="497" width="39.85546875" style="2" bestFit="1" customWidth="1"/>
    <col min="498" max="498" width="0" style="2" hidden="1" customWidth="1"/>
    <col min="499" max="499" width="7.28515625" style="2" customWidth="1"/>
    <col min="500" max="500" width="0" style="2" hidden="1" customWidth="1"/>
    <col min="501" max="501" width="7.28515625" style="2" customWidth="1"/>
    <col min="502" max="502" width="59.5703125" style="2" customWidth="1"/>
    <col min="503" max="503" width="0" style="2" hidden="1" customWidth="1"/>
    <col min="504" max="504" width="23.85546875" style="2" customWidth="1"/>
    <col min="505" max="505" width="27.42578125" style="2" customWidth="1"/>
    <col min="506" max="506" width="28" style="2" customWidth="1"/>
    <col min="507" max="509" width="0" style="2" hidden="1" customWidth="1"/>
    <col min="510" max="510" width="7.28515625" style="2" customWidth="1"/>
    <col min="511" max="511" width="6.140625" style="2" bestFit="1" customWidth="1"/>
    <col min="512" max="512" width="76.85546875" style="2"/>
    <col min="513" max="513" width="7.28515625" style="2" customWidth="1"/>
    <col min="514" max="514" width="6.140625" style="2" bestFit="1" customWidth="1"/>
    <col min="515" max="515" width="78" style="2" customWidth="1"/>
    <col min="516" max="516" width="20.7109375" style="2" customWidth="1"/>
    <col min="517" max="517" width="26" style="2" customWidth="1"/>
    <col min="518" max="518" width="37" style="2" bestFit="1" customWidth="1"/>
    <col min="519" max="527" width="0" style="2" hidden="1" customWidth="1"/>
    <col min="528" max="530" width="22.7109375" style="2" bestFit="1" customWidth="1"/>
    <col min="531" max="531" width="25.28515625" style="2" bestFit="1" customWidth="1"/>
    <col min="532" max="532" width="21" style="2" bestFit="1" customWidth="1"/>
    <col min="533" max="533" width="8.28515625" style="2" customWidth="1"/>
    <col min="534" max="534" width="19" style="2" bestFit="1" customWidth="1"/>
    <col min="535" max="535" width="20.5703125" style="2" bestFit="1" customWidth="1"/>
    <col min="536" max="536" width="19" style="2" customWidth="1"/>
    <col min="537" max="743" width="11.42578125" style="2" customWidth="1"/>
    <col min="744" max="746" width="7.28515625" style="2" customWidth="1"/>
    <col min="747" max="747" width="0" style="2" hidden="1" customWidth="1"/>
    <col min="748" max="748" width="7.28515625" style="2" customWidth="1"/>
    <col min="749" max="749" width="66.140625" style="2" customWidth="1"/>
    <col min="750" max="750" width="0" style="2" hidden="1" customWidth="1"/>
    <col min="751" max="751" width="28" style="2" customWidth="1"/>
    <col min="752" max="752" width="32.140625" style="2" customWidth="1"/>
    <col min="753" max="753" width="39.85546875" style="2" bestFit="1" customWidth="1"/>
    <col min="754" max="754" width="0" style="2" hidden="1" customWidth="1"/>
    <col min="755" max="755" width="7.28515625" style="2" customWidth="1"/>
    <col min="756" max="756" width="0" style="2" hidden="1" customWidth="1"/>
    <col min="757" max="757" width="7.28515625" style="2" customWidth="1"/>
    <col min="758" max="758" width="59.5703125" style="2" customWidth="1"/>
    <col min="759" max="759" width="0" style="2" hidden="1" customWidth="1"/>
    <col min="760" max="760" width="23.85546875" style="2" customWidth="1"/>
    <col min="761" max="761" width="27.42578125" style="2" customWidth="1"/>
    <col min="762" max="762" width="28" style="2" customWidth="1"/>
    <col min="763" max="765" width="0" style="2" hidden="1" customWidth="1"/>
    <col min="766" max="766" width="7.28515625" style="2" customWidth="1"/>
    <col min="767" max="767" width="6.140625" style="2" bestFit="1" customWidth="1"/>
    <col min="768" max="768" width="76.85546875" style="2"/>
    <col min="769" max="769" width="7.28515625" style="2" customWidth="1"/>
    <col min="770" max="770" width="6.140625" style="2" bestFit="1" customWidth="1"/>
    <col min="771" max="771" width="78" style="2" customWidth="1"/>
    <col min="772" max="772" width="20.7109375" style="2" customWidth="1"/>
    <col min="773" max="773" width="26" style="2" customWidth="1"/>
    <col min="774" max="774" width="37" style="2" bestFit="1" customWidth="1"/>
    <col min="775" max="783" width="0" style="2" hidden="1" customWidth="1"/>
    <col min="784" max="786" width="22.7109375" style="2" bestFit="1" customWidth="1"/>
    <col min="787" max="787" width="25.28515625" style="2" bestFit="1" customWidth="1"/>
    <col min="788" max="788" width="21" style="2" bestFit="1" customWidth="1"/>
    <col min="789" max="789" width="8.28515625" style="2" customWidth="1"/>
    <col min="790" max="790" width="19" style="2" bestFit="1" customWidth="1"/>
    <col min="791" max="791" width="20.5703125" style="2" bestFit="1" customWidth="1"/>
    <col min="792" max="792" width="19" style="2" customWidth="1"/>
    <col min="793" max="999" width="11.42578125" style="2" customWidth="1"/>
    <col min="1000" max="1002" width="7.28515625" style="2" customWidth="1"/>
    <col min="1003" max="1003" width="0" style="2" hidden="1" customWidth="1"/>
    <col min="1004" max="1004" width="7.28515625" style="2" customWidth="1"/>
    <col min="1005" max="1005" width="66.140625" style="2" customWidth="1"/>
    <col min="1006" max="1006" width="0" style="2" hidden="1" customWidth="1"/>
    <col min="1007" max="1007" width="28" style="2" customWidth="1"/>
    <col min="1008" max="1008" width="32.140625" style="2" customWidth="1"/>
    <col min="1009" max="1009" width="39.85546875" style="2" bestFit="1" customWidth="1"/>
    <col min="1010" max="1010" width="0" style="2" hidden="1" customWidth="1"/>
    <col min="1011" max="1011" width="7.28515625" style="2" customWidth="1"/>
    <col min="1012" max="1012" width="0" style="2" hidden="1" customWidth="1"/>
    <col min="1013" max="1013" width="7.28515625" style="2" customWidth="1"/>
    <col min="1014" max="1014" width="59.5703125" style="2" customWidth="1"/>
    <col min="1015" max="1015" width="0" style="2" hidden="1" customWidth="1"/>
    <col min="1016" max="1016" width="23.85546875" style="2" customWidth="1"/>
    <col min="1017" max="1017" width="27.42578125" style="2" customWidth="1"/>
    <col min="1018" max="1018" width="28" style="2" customWidth="1"/>
    <col min="1019" max="1021" width="0" style="2" hidden="1" customWidth="1"/>
    <col min="1022" max="1022" width="7.28515625" style="2" customWidth="1"/>
    <col min="1023" max="1023" width="6.140625" style="2" bestFit="1" customWidth="1"/>
    <col min="1024" max="1024" width="76.85546875" style="2"/>
    <col min="1025" max="1025" width="7.28515625" style="2" customWidth="1"/>
    <col min="1026" max="1026" width="6.140625" style="2" bestFit="1" customWidth="1"/>
    <col min="1027" max="1027" width="78" style="2" customWidth="1"/>
    <col min="1028" max="1028" width="20.7109375" style="2" customWidth="1"/>
    <col min="1029" max="1029" width="26" style="2" customWidth="1"/>
    <col min="1030" max="1030" width="37" style="2" bestFit="1" customWidth="1"/>
    <col min="1031" max="1039" width="0" style="2" hidden="1" customWidth="1"/>
    <col min="1040" max="1042" width="22.7109375" style="2" bestFit="1" customWidth="1"/>
    <col min="1043" max="1043" width="25.28515625" style="2" bestFit="1" customWidth="1"/>
    <col min="1044" max="1044" width="21" style="2" bestFit="1" customWidth="1"/>
    <col min="1045" max="1045" width="8.28515625" style="2" customWidth="1"/>
    <col min="1046" max="1046" width="19" style="2" bestFit="1" customWidth="1"/>
    <col min="1047" max="1047" width="20.5703125" style="2" bestFit="1" customWidth="1"/>
    <col min="1048" max="1048" width="19" style="2" customWidth="1"/>
    <col min="1049" max="1255" width="11.42578125" style="2" customWidth="1"/>
    <col min="1256" max="1258" width="7.28515625" style="2" customWidth="1"/>
    <col min="1259" max="1259" width="0" style="2" hidden="1" customWidth="1"/>
    <col min="1260" max="1260" width="7.28515625" style="2" customWidth="1"/>
    <col min="1261" max="1261" width="66.140625" style="2" customWidth="1"/>
    <col min="1262" max="1262" width="0" style="2" hidden="1" customWidth="1"/>
    <col min="1263" max="1263" width="28" style="2" customWidth="1"/>
    <col min="1264" max="1264" width="32.140625" style="2" customWidth="1"/>
    <col min="1265" max="1265" width="39.85546875" style="2" bestFit="1" customWidth="1"/>
    <col min="1266" max="1266" width="0" style="2" hidden="1" customWidth="1"/>
    <col min="1267" max="1267" width="7.28515625" style="2" customWidth="1"/>
    <col min="1268" max="1268" width="0" style="2" hidden="1" customWidth="1"/>
    <col min="1269" max="1269" width="7.28515625" style="2" customWidth="1"/>
    <col min="1270" max="1270" width="59.5703125" style="2" customWidth="1"/>
    <col min="1271" max="1271" width="0" style="2" hidden="1" customWidth="1"/>
    <col min="1272" max="1272" width="23.85546875" style="2" customWidth="1"/>
    <col min="1273" max="1273" width="27.42578125" style="2" customWidth="1"/>
    <col min="1274" max="1274" width="28" style="2" customWidth="1"/>
    <col min="1275" max="1277" width="0" style="2" hidden="1" customWidth="1"/>
    <col min="1278" max="1278" width="7.28515625" style="2" customWidth="1"/>
    <col min="1279" max="1279" width="6.140625" style="2" bestFit="1" customWidth="1"/>
    <col min="1280" max="1280" width="76.85546875" style="2"/>
    <col min="1281" max="1281" width="7.28515625" style="2" customWidth="1"/>
    <col min="1282" max="1282" width="6.140625" style="2" bestFit="1" customWidth="1"/>
    <col min="1283" max="1283" width="78" style="2" customWidth="1"/>
    <col min="1284" max="1284" width="20.7109375" style="2" customWidth="1"/>
    <col min="1285" max="1285" width="26" style="2" customWidth="1"/>
    <col min="1286" max="1286" width="37" style="2" bestFit="1" customWidth="1"/>
    <col min="1287" max="1295" width="0" style="2" hidden="1" customWidth="1"/>
    <col min="1296" max="1298" width="22.7109375" style="2" bestFit="1" customWidth="1"/>
    <col min="1299" max="1299" width="25.28515625" style="2" bestFit="1" customWidth="1"/>
    <col min="1300" max="1300" width="21" style="2" bestFit="1" customWidth="1"/>
    <col min="1301" max="1301" width="8.28515625" style="2" customWidth="1"/>
    <col min="1302" max="1302" width="19" style="2" bestFit="1" customWidth="1"/>
    <col min="1303" max="1303" width="20.5703125" style="2" bestFit="1" customWidth="1"/>
    <col min="1304" max="1304" width="19" style="2" customWidth="1"/>
    <col min="1305" max="1511" width="11.42578125" style="2" customWidth="1"/>
    <col min="1512" max="1514" width="7.28515625" style="2" customWidth="1"/>
    <col min="1515" max="1515" width="0" style="2" hidden="1" customWidth="1"/>
    <col min="1516" max="1516" width="7.28515625" style="2" customWidth="1"/>
    <col min="1517" max="1517" width="66.140625" style="2" customWidth="1"/>
    <col min="1518" max="1518" width="0" style="2" hidden="1" customWidth="1"/>
    <col min="1519" max="1519" width="28" style="2" customWidth="1"/>
    <col min="1520" max="1520" width="32.140625" style="2" customWidth="1"/>
    <col min="1521" max="1521" width="39.85546875" style="2" bestFit="1" customWidth="1"/>
    <col min="1522" max="1522" width="0" style="2" hidden="1" customWidth="1"/>
    <col min="1523" max="1523" width="7.28515625" style="2" customWidth="1"/>
    <col min="1524" max="1524" width="0" style="2" hidden="1" customWidth="1"/>
    <col min="1525" max="1525" width="7.28515625" style="2" customWidth="1"/>
    <col min="1526" max="1526" width="59.5703125" style="2" customWidth="1"/>
    <col min="1527" max="1527" width="0" style="2" hidden="1" customWidth="1"/>
    <col min="1528" max="1528" width="23.85546875" style="2" customWidth="1"/>
    <col min="1529" max="1529" width="27.42578125" style="2" customWidth="1"/>
    <col min="1530" max="1530" width="28" style="2" customWidth="1"/>
    <col min="1531" max="1533" width="0" style="2" hidden="1" customWidth="1"/>
    <col min="1534" max="1534" width="7.28515625" style="2" customWidth="1"/>
    <col min="1535" max="1535" width="6.140625" style="2" bestFit="1" customWidth="1"/>
    <col min="1536" max="1536" width="76.85546875" style="2"/>
    <col min="1537" max="1537" width="7.28515625" style="2" customWidth="1"/>
    <col min="1538" max="1538" width="6.140625" style="2" bestFit="1" customWidth="1"/>
    <col min="1539" max="1539" width="78" style="2" customWidth="1"/>
    <col min="1540" max="1540" width="20.7109375" style="2" customWidth="1"/>
    <col min="1541" max="1541" width="26" style="2" customWidth="1"/>
    <col min="1542" max="1542" width="37" style="2" bestFit="1" customWidth="1"/>
    <col min="1543" max="1551" width="0" style="2" hidden="1" customWidth="1"/>
    <col min="1552" max="1554" width="22.7109375" style="2" bestFit="1" customWidth="1"/>
    <col min="1555" max="1555" width="25.28515625" style="2" bestFit="1" customWidth="1"/>
    <col min="1556" max="1556" width="21" style="2" bestFit="1" customWidth="1"/>
    <col min="1557" max="1557" width="8.28515625" style="2" customWidth="1"/>
    <col min="1558" max="1558" width="19" style="2" bestFit="1" customWidth="1"/>
    <col min="1559" max="1559" width="20.5703125" style="2" bestFit="1" customWidth="1"/>
    <col min="1560" max="1560" width="19" style="2" customWidth="1"/>
    <col min="1561" max="1767" width="11.42578125" style="2" customWidth="1"/>
    <col min="1768" max="1770" width="7.28515625" style="2" customWidth="1"/>
    <col min="1771" max="1771" width="0" style="2" hidden="1" customWidth="1"/>
    <col min="1772" max="1772" width="7.28515625" style="2" customWidth="1"/>
    <col min="1773" max="1773" width="66.140625" style="2" customWidth="1"/>
    <col min="1774" max="1774" width="0" style="2" hidden="1" customWidth="1"/>
    <col min="1775" max="1775" width="28" style="2" customWidth="1"/>
    <col min="1776" max="1776" width="32.140625" style="2" customWidth="1"/>
    <col min="1777" max="1777" width="39.85546875" style="2" bestFit="1" customWidth="1"/>
    <col min="1778" max="1778" width="0" style="2" hidden="1" customWidth="1"/>
    <col min="1779" max="1779" width="7.28515625" style="2" customWidth="1"/>
    <col min="1780" max="1780" width="0" style="2" hidden="1" customWidth="1"/>
    <col min="1781" max="1781" width="7.28515625" style="2" customWidth="1"/>
    <col min="1782" max="1782" width="59.5703125" style="2" customWidth="1"/>
    <col min="1783" max="1783" width="0" style="2" hidden="1" customWidth="1"/>
    <col min="1784" max="1784" width="23.85546875" style="2" customWidth="1"/>
    <col min="1785" max="1785" width="27.42578125" style="2" customWidth="1"/>
    <col min="1786" max="1786" width="28" style="2" customWidth="1"/>
    <col min="1787" max="1789" width="0" style="2" hidden="1" customWidth="1"/>
    <col min="1790" max="1790" width="7.28515625" style="2" customWidth="1"/>
    <col min="1791" max="1791" width="6.140625" style="2" bestFit="1" customWidth="1"/>
    <col min="1792" max="1792" width="76.85546875" style="2"/>
    <col min="1793" max="1793" width="7.28515625" style="2" customWidth="1"/>
    <col min="1794" max="1794" width="6.140625" style="2" bestFit="1" customWidth="1"/>
    <col min="1795" max="1795" width="78" style="2" customWidth="1"/>
    <col min="1796" max="1796" width="20.7109375" style="2" customWidth="1"/>
    <col min="1797" max="1797" width="26" style="2" customWidth="1"/>
    <col min="1798" max="1798" width="37" style="2" bestFit="1" customWidth="1"/>
    <col min="1799" max="1807" width="0" style="2" hidden="1" customWidth="1"/>
    <col min="1808" max="1810" width="22.7109375" style="2" bestFit="1" customWidth="1"/>
    <col min="1811" max="1811" width="25.28515625" style="2" bestFit="1" customWidth="1"/>
    <col min="1812" max="1812" width="21" style="2" bestFit="1" customWidth="1"/>
    <col min="1813" max="1813" width="8.28515625" style="2" customWidth="1"/>
    <col min="1814" max="1814" width="19" style="2" bestFit="1" customWidth="1"/>
    <col min="1815" max="1815" width="20.5703125" style="2" bestFit="1" customWidth="1"/>
    <col min="1816" max="1816" width="19" style="2" customWidth="1"/>
    <col min="1817" max="2023" width="11.42578125" style="2" customWidth="1"/>
    <col min="2024" max="2026" width="7.28515625" style="2" customWidth="1"/>
    <col min="2027" max="2027" width="0" style="2" hidden="1" customWidth="1"/>
    <col min="2028" max="2028" width="7.28515625" style="2" customWidth="1"/>
    <col min="2029" max="2029" width="66.140625" style="2" customWidth="1"/>
    <col min="2030" max="2030" width="0" style="2" hidden="1" customWidth="1"/>
    <col min="2031" max="2031" width="28" style="2" customWidth="1"/>
    <col min="2032" max="2032" width="32.140625" style="2" customWidth="1"/>
    <col min="2033" max="2033" width="39.85546875" style="2" bestFit="1" customWidth="1"/>
    <col min="2034" max="2034" width="0" style="2" hidden="1" customWidth="1"/>
    <col min="2035" max="2035" width="7.28515625" style="2" customWidth="1"/>
    <col min="2036" max="2036" width="0" style="2" hidden="1" customWidth="1"/>
    <col min="2037" max="2037" width="7.28515625" style="2" customWidth="1"/>
    <col min="2038" max="2038" width="59.5703125" style="2" customWidth="1"/>
    <col min="2039" max="2039" width="0" style="2" hidden="1" customWidth="1"/>
    <col min="2040" max="2040" width="23.85546875" style="2" customWidth="1"/>
    <col min="2041" max="2041" width="27.42578125" style="2" customWidth="1"/>
    <col min="2042" max="2042" width="28" style="2" customWidth="1"/>
    <col min="2043" max="2045" width="0" style="2" hidden="1" customWidth="1"/>
    <col min="2046" max="2046" width="7.28515625" style="2" customWidth="1"/>
    <col min="2047" max="2047" width="6.140625" style="2" bestFit="1" customWidth="1"/>
    <col min="2048" max="2048" width="76.85546875" style="2"/>
    <col min="2049" max="2049" width="7.28515625" style="2" customWidth="1"/>
    <col min="2050" max="2050" width="6.140625" style="2" bestFit="1" customWidth="1"/>
    <col min="2051" max="2051" width="78" style="2" customWidth="1"/>
    <col min="2052" max="2052" width="20.7109375" style="2" customWidth="1"/>
    <col min="2053" max="2053" width="26" style="2" customWidth="1"/>
    <col min="2054" max="2054" width="37" style="2" bestFit="1" customWidth="1"/>
    <col min="2055" max="2063" width="0" style="2" hidden="1" customWidth="1"/>
    <col min="2064" max="2066" width="22.7109375" style="2" bestFit="1" customWidth="1"/>
    <col min="2067" max="2067" width="25.28515625" style="2" bestFit="1" customWidth="1"/>
    <col min="2068" max="2068" width="21" style="2" bestFit="1" customWidth="1"/>
    <col min="2069" max="2069" width="8.28515625" style="2" customWidth="1"/>
    <col min="2070" max="2070" width="19" style="2" bestFit="1" customWidth="1"/>
    <col min="2071" max="2071" width="20.5703125" style="2" bestFit="1" customWidth="1"/>
    <col min="2072" max="2072" width="19" style="2" customWidth="1"/>
    <col min="2073" max="2279" width="11.42578125" style="2" customWidth="1"/>
    <col min="2280" max="2282" width="7.28515625" style="2" customWidth="1"/>
    <col min="2283" max="2283" width="0" style="2" hidden="1" customWidth="1"/>
    <col min="2284" max="2284" width="7.28515625" style="2" customWidth="1"/>
    <col min="2285" max="2285" width="66.140625" style="2" customWidth="1"/>
    <col min="2286" max="2286" width="0" style="2" hidden="1" customWidth="1"/>
    <col min="2287" max="2287" width="28" style="2" customWidth="1"/>
    <col min="2288" max="2288" width="32.140625" style="2" customWidth="1"/>
    <col min="2289" max="2289" width="39.85546875" style="2" bestFit="1" customWidth="1"/>
    <col min="2290" max="2290" width="0" style="2" hidden="1" customWidth="1"/>
    <col min="2291" max="2291" width="7.28515625" style="2" customWidth="1"/>
    <col min="2292" max="2292" width="0" style="2" hidden="1" customWidth="1"/>
    <col min="2293" max="2293" width="7.28515625" style="2" customWidth="1"/>
    <col min="2294" max="2294" width="59.5703125" style="2" customWidth="1"/>
    <col min="2295" max="2295" width="0" style="2" hidden="1" customWidth="1"/>
    <col min="2296" max="2296" width="23.85546875" style="2" customWidth="1"/>
    <col min="2297" max="2297" width="27.42578125" style="2" customWidth="1"/>
    <col min="2298" max="2298" width="28" style="2" customWidth="1"/>
    <col min="2299" max="2301" width="0" style="2" hidden="1" customWidth="1"/>
    <col min="2302" max="2302" width="7.28515625" style="2" customWidth="1"/>
    <col min="2303" max="2303" width="6.140625" style="2" bestFit="1" customWidth="1"/>
    <col min="2304" max="2304" width="76.85546875" style="2"/>
    <col min="2305" max="2305" width="7.28515625" style="2" customWidth="1"/>
    <col min="2306" max="2306" width="6.140625" style="2" bestFit="1" customWidth="1"/>
    <col min="2307" max="2307" width="78" style="2" customWidth="1"/>
    <col min="2308" max="2308" width="20.7109375" style="2" customWidth="1"/>
    <col min="2309" max="2309" width="26" style="2" customWidth="1"/>
    <col min="2310" max="2310" width="37" style="2" bestFit="1" customWidth="1"/>
    <col min="2311" max="2319" width="0" style="2" hidden="1" customWidth="1"/>
    <col min="2320" max="2322" width="22.7109375" style="2" bestFit="1" customWidth="1"/>
    <col min="2323" max="2323" width="25.28515625" style="2" bestFit="1" customWidth="1"/>
    <col min="2324" max="2324" width="21" style="2" bestFit="1" customWidth="1"/>
    <col min="2325" max="2325" width="8.28515625" style="2" customWidth="1"/>
    <col min="2326" max="2326" width="19" style="2" bestFit="1" customWidth="1"/>
    <col min="2327" max="2327" width="20.5703125" style="2" bestFit="1" customWidth="1"/>
    <col min="2328" max="2328" width="19" style="2" customWidth="1"/>
    <col min="2329" max="2535" width="11.42578125" style="2" customWidth="1"/>
    <col min="2536" max="2538" width="7.28515625" style="2" customWidth="1"/>
    <col min="2539" max="2539" width="0" style="2" hidden="1" customWidth="1"/>
    <col min="2540" max="2540" width="7.28515625" style="2" customWidth="1"/>
    <col min="2541" max="2541" width="66.140625" style="2" customWidth="1"/>
    <col min="2542" max="2542" width="0" style="2" hidden="1" customWidth="1"/>
    <col min="2543" max="2543" width="28" style="2" customWidth="1"/>
    <col min="2544" max="2544" width="32.140625" style="2" customWidth="1"/>
    <col min="2545" max="2545" width="39.85546875" style="2" bestFit="1" customWidth="1"/>
    <col min="2546" max="2546" width="0" style="2" hidden="1" customWidth="1"/>
    <col min="2547" max="2547" width="7.28515625" style="2" customWidth="1"/>
    <col min="2548" max="2548" width="0" style="2" hidden="1" customWidth="1"/>
    <col min="2549" max="2549" width="7.28515625" style="2" customWidth="1"/>
    <col min="2550" max="2550" width="59.5703125" style="2" customWidth="1"/>
    <col min="2551" max="2551" width="0" style="2" hidden="1" customWidth="1"/>
    <col min="2552" max="2552" width="23.85546875" style="2" customWidth="1"/>
    <col min="2553" max="2553" width="27.42578125" style="2" customWidth="1"/>
    <col min="2554" max="2554" width="28" style="2" customWidth="1"/>
    <col min="2555" max="2557" width="0" style="2" hidden="1" customWidth="1"/>
    <col min="2558" max="2558" width="7.28515625" style="2" customWidth="1"/>
    <col min="2559" max="2559" width="6.140625" style="2" bestFit="1" customWidth="1"/>
    <col min="2560" max="2560" width="76.85546875" style="2"/>
    <col min="2561" max="2561" width="7.28515625" style="2" customWidth="1"/>
    <col min="2562" max="2562" width="6.140625" style="2" bestFit="1" customWidth="1"/>
    <col min="2563" max="2563" width="78" style="2" customWidth="1"/>
    <col min="2564" max="2564" width="20.7109375" style="2" customWidth="1"/>
    <col min="2565" max="2565" width="26" style="2" customWidth="1"/>
    <col min="2566" max="2566" width="37" style="2" bestFit="1" customWidth="1"/>
    <col min="2567" max="2575" width="0" style="2" hidden="1" customWidth="1"/>
    <col min="2576" max="2578" width="22.7109375" style="2" bestFit="1" customWidth="1"/>
    <col min="2579" max="2579" width="25.28515625" style="2" bestFit="1" customWidth="1"/>
    <col min="2580" max="2580" width="21" style="2" bestFit="1" customWidth="1"/>
    <col min="2581" max="2581" width="8.28515625" style="2" customWidth="1"/>
    <col min="2582" max="2582" width="19" style="2" bestFit="1" customWidth="1"/>
    <col min="2583" max="2583" width="20.5703125" style="2" bestFit="1" customWidth="1"/>
    <col min="2584" max="2584" width="19" style="2" customWidth="1"/>
    <col min="2585" max="2791" width="11.42578125" style="2" customWidth="1"/>
    <col min="2792" max="2794" width="7.28515625" style="2" customWidth="1"/>
    <col min="2795" max="2795" width="0" style="2" hidden="1" customWidth="1"/>
    <col min="2796" max="2796" width="7.28515625" style="2" customWidth="1"/>
    <col min="2797" max="2797" width="66.140625" style="2" customWidth="1"/>
    <col min="2798" max="2798" width="0" style="2" hidden="1" customWidth="1"/>
    <col min="2799" max="2799" width="28" style="2" customWidth="1"/>
    <col min="2800" max="2800" width="32.140625" style="2" customWidth="1"/>
    <col min="2801" max="2801" width="39.85546875" style="2" bestFit="1" customWidth="1"/>
    <col min="2802" max="2802" width="0" style="2" hidden="1" customWidth="1"/>
    <col min="2803" max="2803" width="7.28515625" style="2" customWidth="1"/>
    <col min="2804" max="2804" width="0" style="2" hidden="1" customWidth="1"/>
    <col min="2805" max="2805" width="7.28515625" style="2" customWidth="1"/>
    <col min="2806" max="2806" width="59.5703125" style="2" customWidth="1"/>
    <col min="2807" max="2807" width="0" style="2" hidden="1" customWidth="1"/>
    <col min="2808" max="2808" width="23.85546875" style="2" customWidth="1"/>
    <col min="2809" max="2809" width="27.42578125" style="2" customWidth="1"/>
    <col min="2810" max="2810" width="28" style="2" customWidth="1"/>
    <col min="2811" max="2813" width="0" style="2" hidden="1" customWidth="1"/>
    <col min="2814" max="2814" width="7.28515625" style="2" customWidth="1"/>
    <col min="2815" max="2815" width="6.140625" style="2" bestFit="1" customWidth="1"/>
    <col min="2816" max="2816" width="76.85546875" style="2"/>
    <col min="2817" max="2817" width="7.28515625" style="2" customWidth="1"/>
    <col min="2818" max="2818" width="6.140625" style="2" bestFit="1" customWidth="1"/>
    <col min="2819" max="2819" width="78" style="2" customWidth="1"/>
    <col min="2820" max="2820" width="20.7109375" style="2" customWidth="1"/>
    <col min="2821" max="2821" width="26" style="2" customWidth="1"/>
    <col min="2822" max="2822" width="37" style="2" bestFit="1" customWidth="1"/>
    <col min="2823" max="2831" width="0" style="2" hidden="1" customWidth="1"/>
    <col min="2832" max="2834" width="22.7109375" style="2" bestFit="1" customWidth="1"/>
    <col min="2835" max="2835" width="25.28515625" style="2" bestFit="1" customWidth="1"/>
    <col min="2836" max="2836" width="21" style="2" bestFit="1" customWidth="1"/>
    <col min="2837" max="2837" width="8.28515625" style="2" customWidth="1"/>
    <col min="2838" max="2838" width="19" style="2" bestFit="1" customWidth="1"/>
    <col min="2839" max="2839" width="20.5703125" style="2" bestFit="1" customWidth="1"/>
    <col min="2840" max="2840" width="19" style="2" customWidth="1"/>
    <col min="2841" max="3047" width="11.42578125" style="2" customWidth="1"/>
    <col min="3048" max="3050" width="7.28515625" style="2" customWidth="1"/>
    <col min="3051" max="3051" width="0" style="2" hidden="1" customWidth="1"/>
    <col min="3052" max="3052" width="7.28515625" style="2" customWidth="1"/>
    <col min="3053" max="3053" width="66.140625" style="2" customWidth="1"/>
    <col min="3054" max="3054" width="0" style="2" hidden="1" customWidth="1"/>
    <col min="3055" max="3055" width="28" style="2" customWidth="1"/>
    <col min="3056" max="3056" width="32.140625" style="2" customWidth="1"/>
    <col min="3057" max="3057" width="39.85546875" style="2" bestFit="1" customWidth="1"/>
    <col min="3058" max="3058" width="0" style="2" hidden="1" customWidth="1"/>
    <col min="3059" max="3059" width="7.28515625" style="2" customWidth="1"/>
    <col min="3060" max="3060" width="0" style="2" hidden="1" customWidth="1"/>
    <col min="3061" max="3061" width="7.28515625" style="2" customWidth="1"/>
    <col min="3062" max="3062" width="59.5703125" style="2" customWidth="1"/>
    <col min="3063" max="3063" width="0" style="2" hidden="1" customWidth="1"/>
    <col min="3064" max="3064" width="23.85546875" style="2" customWidth="1"/>
    <col min="3065" max="3065" width="27.42578125" style="2" customWidth="1"/>
    <col min="3066" max="3066" width="28" style="2" customWidth="1"/>
    <col min="3067" max="3069" width="0" style="2" hidden="1" customWidth="1"/>
    <col min="3070" max="3070" width="7.28515625" style="2" customWidth="1"/>
    <col min="3071" max="3071" width="6.140625" style="2" bestFit="1" customWidth="1"/>
    <col min="3072" max="3072" width="76.85546875" style="2"/>
    <col min="3073" max="3073" width="7.28515625" style="2" customWidth="1"/>
    <col min="3074" max="3074" width="6.140625" style="2" bestFit="1" customWidth="1"/>
    <col min="3075" max="3075" width="78" style="2" customWidth="1"/>
    <col min="3076" max="3076" width="20.7109375" style="2" customWidth="1"/>
    <col min="3077" max="3077" width="26" style="2" customWidth="1"/>
    <col min="3078" max="3078" width="37" style="2" bestFit="1" customWidth="1"/>
    <col min="3079" max="3087" width="0" style="2" hidden="1" customWidth="1"/>
    <col min="3088" max="3090" width="22.7109375" style="2" bestFit="1" customWidth="1"/>
    <col min="3091" max="3091" width="25.28515625" style="2" bestFit="1" customWidth="1"/>
    <col min="3092" max="3092" width="21" style="2" bestFit="1" customWidth="1"/>
    <col min="3093" max="3093" width="8.28515625" style="2" customWidth="1"/>
    <col min="3094" max="3094" width="19" style="2" bestFit="1" customWidth="1"/>
    <col min="3095" max="3095" width="20.5703125" style="2" bestFit="1" customWidth="1"/>
    <col min="3096" max="3096" width="19" style="2" customWidth="1"/>
    <col min="3097" max="3303" width="11.42578125" style="2" customWidth="1"/>
    <col min="3304" max="3306" width="7.28515625" style="2" customWidth="1"/>
    <col min="3307" max="3307" width="0" style="2" hidden="1" customWidth="1"/>
    <col min="3308" max="3308" width="7.28515625" style="2" customWidth="1"/>
    <col min="3309" max="3309" width="66.140625" style="2" customWidth="1"/>
    <col min="3310" max="3310" width="0" style="2" hidden="1" customWidth="1"/>
    <col min="3311" max="3311" width="28" style="2" customWidth="1"/>
    <col min="3312" max="3312" width="32.140625" style="2" customWidth="1"/>
    <col min="3313" max="3313" width="39.85546875" style="2" bestFit="1" customWidth="1"/>
    <col min="3314" max="3314" width="0" style="2" hidden="1" customWidth="1"/>
    <col min="3315" max="3315" width="7.28515625" style="2" customWidth="1"/>
    <col min="3316" max="3316" width="0" style="2" hidden="1" customWidth="1"/>
    <col min="3317" max="3317" width="7.28515625" style="2" customWidth="1"/>
    <col min="3318" max="3318" width="59.5703125" style="2" customWidth="1"/>
    <col min="3319" max="3319" width="0" style="2" hidden="1" customWidth="1"/>
    <col min="3320" max="3320" width="23.85546875" style="2" customWidth="1"/>
    <col min="3321" max="3321" width="27.42578125" style="2" customWidth="1"/>
    <col min="3322" max="3322" width="28" style="2" customWidth="1"/>
    <col min="3323" max="3325" width="0" style="2" hidden="1" customWidth="1"/>
    <col min="3326" max="3326" width="7.28515625" style="2" customWidth="1"/>
    <col min="3327" max="3327" width="6.140625" style="2" bestFit="1" customWidth="1"/>
    <col min="3328" max="3328" width="76.85546875" style="2"/>
    <col min="3329" max="3329" width="7.28515625" style="2" customWidth="1"/>
    <col min="3330" max="3330" width="6.140625" style="2" bestFit="1" customWidth="1"/>
    <col min="3331" max="3331" width="78" style="2" customWidth="1"/>
    <col min="3332" max="3332" width="20.7109375" style="2" customWidth="1"/>
    <col min="3333" max="3333" width="26" style="2" customWidth="1"/>
    <col min="3334" max="3334" width="37" style="2" bestFit="1" customWidth="1"/>
    <col min="3335" max="3343" width="0" style="2" hidden="1" customWidth="1"/>
    <col min="3344" max="3346" width="22.7109375" style="2" bestFit="1" customWidth="1"/>
    <col min="3347" max="3347" width="25.28515625" style="2" bestFit="1" customWidth="1"/>
    <col min="3348" max="3348" width="21" style="2" bestFit="1" customWidth="1"/>
    <col min="3349" max="3349" width="8.28515625" style="2" customWidth="1"/>
    <col min="3350" max="3350" width="19" style="2" bestFit="1" customWidth="1"/>
    <col min="3351" max="3351" width="20.5703125" style="2" bestFit="1" customWidth="1"/>
    <col min="3352" max="3352" width="19" style="2" customWidth="1"/>
    <col min="3353" max="3559" width="11.42578125" style="2" customWidth="1"/>
    <col min="3560" max="3562" width="7.28515625" style="2" customWidth="1"/>
    <col min="3563" max="3563" width="0" style="2" hidden="1" customWidth="1"/>
    <col min="3564" max="3564" width="7.28515625" style="2" customWidth="1"/>
    <col min="3565" max="3565" width="66.140625" style="2" customWidth="1"/>
    <col min="3566" max="3566" width="0" style="2" hidden="1" customWidth="1"/>
    <col min="3567" max="3567" width="28" style="2" customWidth="1"/>
    <col min="3568" max="3568" width="32.140625" style="2" customWidth="1"/>
    <col min="3569" max="3569" width="39.85546875" style="2" bestFit="1" customWidth="1"/>
    <col min="3570" max="3570" width="0" style="2" hidden="1" customWidth="1"/>
    <col min="3571" max="3571" width="7.28515625" style="2" customWidth="1"/>
    <col min="3572" max="3572" width="0" style="2" hidden="1" customWidth="1"/>
    <col min="3573" max="3573" width="7.28515625" style="2" customWidth="1"/>
    <col min="3574" max="3574" width="59.5703125" style="2" customWidth="1"/>
    <col min="3575" max="3575" width="0" style="2" hidden="1" customWidth="1"/>
    <col min="3576" max="3576" width="23.85546875" style="2" customWidth="1"/>
    <col min="3577" max="3577" width="27.42578125" style="2" customWidth="1"/>
    <col min="3578" max="3578" width="28" style="2" customWidth="1"/>
    <col min="3579" max="3581" width="0" style="2" hidden="1" customWidth="1"/>
    <col min="3582" max="3582" width="7.28515625" style="2" customWidth="1"/>
    <col min="3583" max="3583" width="6.140625" style="2" bestFit="1" customWidth="1"/>
    <col min="3584" max="3584" width="76.85546875" style="2"/>
    <col min="3585" max="3585" width="7.28515625" style="2" customWidth="1"/>
    <col min="3586" max="3586" width="6.140625" style="2" bestFit="1" customWidth="1"/>
    <col min="3587" max="3587" width="78" style="2" customWidth="1"/>
    <col min="3588" max="3588" width="20.7109375" style="2" customWidth="1"/>
    <col min="3589" max="3589" width="26" style="2" customWidth="1"/>
    <col min="3590" max="3590" width="37" style="2" bestFit="1" customWidth="1"/>
    <col min="3591" max="3599" width="0" style="2" hidden="1" customWidth="1"/>
    <col min="3600" max="3602" width="22.7109375" style="2" bestFit="1" customWidth="1"/>
    <col min="3603" max="3603" width="25.28515625" style="2" bestFit="1" customWidth="1"/>
    <col min="3604" max="3604" width="21" style="2" bestFit="1" customWidth="1"/>
    <col min="3605" max="3605" width="8.28515625" style="2" customWidth="1"/>
    <col min="3606" max="3606" width="19" style="2" bestFit="1" customWidth="1"/>
    <col min="3607" max="3607" width="20.5703125" style="2" bestFit="1" customWidth="1"/>
    <col min="3608" max="3608" width="19" style="2" customWidth="1"/>
    <col min="3609" max="3815" width="11.42578125" style="2" customWidth="1"/>
    <col min="3816" max="3818" width="7.28515625" style="2" customWidth="1"/>
    <col min="3819" max="3819" width="0" style="2" hidden="1" customWidth="1"/>
    <col min="3820" max="3820" width="7.28515625" style="2" customWidth="1"/>
    <col min="3821" max="3821" width="66.140625" style="2" customWidth="1"/>
    <col min="3822" max="3822" width="0" style="2" hidden="1" customWidth="1"/>
    <col min="3823" max="3823" width="28" style="2" customWidth="1"/>
    <col min="3824" max="3824" width="32.140625" style="2" customWidth="1"/>
    <col min="3825" max="3825" width="39.85546875" style="2" bestFit="1" customWidth="1"/>
    <col min="3826" max="3826" width="0" style="2" hidden="1" customWidth="1"/>
    <col min="3827" max="3827" width="7.28515625" style="2" customWidth="1"/>
    <col min="3828" max="3828" width="0" style="2" hidden="1" customWidth="1"/>
    <col min="3829" max="3829" width="7.28515625" style="2" customWidth="1"/>
    <col min="3830" max="3830" width="59.5703125" style="2" customWidth="1"/>
    <col min="3831" max="3831" width="0" style="2" hidden="1" customWidth="1"/>
    <col min="3832" max="3832" width="23.85546875" style="2" customWidth="1"/>
    <col min="3833" max="3833" width="27.42578125" style="2" customWidth="1"/>
    <col min="3834" max="3834" width="28" style="2" customWidth="1"/>
    <col min="3835" max="3837" width="0" style="2" hidden="1" customWidth="1"/>
    <col min="3838" max="3838" width="7.28515625" style="2" customWidth="1"/>
    <col min="3839" max="3839" width="6.140625" style="2" bestFit="1" customWidth="1"/>
    <col min="3840" max="3840" width="76.85546875" style="2"/>
    <col min="3841" max="3841" width="7.28515625" style="2" customWidth="1"/>
    <col min="3842" max="3842" width="6.140625" style="2" bestFit="1" customWidth="1"/>
    <col min="3843" max="3843" width="78" style="2" customWidth="1"/>
    <col min="3844" max="3844" width="20.7109375" style="2" customWidth="1"/>
    <col min="3845" max="3845" width="26" style="2" customWidth="1"/>
    <col min="3846" max="3846" width="37" style="2" bestFit="1" customWidth="1"/>
    <col min="3847" max="3855" width="0" style="2" hidden="1" customWidth="1"/>
    <col min="3856" max="3858" width="22.7109375" style="2" bestFit="1" customWidth="1"/>
    <col min="3859" max="3859" width="25.28515625" style="2" bestFit="1" customWidth="1"/>
    <col min="3860" max="3860" width="21" style="2" bestFit="1" customWidth="1"/>
    <col min="3861" max="3861" width="8.28515625" style="2" customWidth="1"/>
    <col min="3862" max="3862" width="19" style="2" bestFit="1" customWidth="1"/>
    <col min="3863" max="3863" width="20.5703125" style="2" bestFit="1" customWidth="1"/>
    <col min="3864" max="3864" width="19" style="2" customWidth="1"/>
    <col min="3865" max="4071" width="11.42578125" style="2" customWidth="1"/>
    <col min="4072" max="4074" width="7.28515625" style="2" customWidth="1"/>
    <col min="4075" max="4075" width="0" style="2" hidden="1" customWidth="1"/>
    <col min="4076" max="4076" width="7.28515625" style="2" customWidth="1"/>
    <col min="4077" max="4077" width="66.140625" style="2" customWidth="1"/>
    <col min="4078" max="4078" width="0" style="2" hidden="1" customWidth="1"/>
    <col min="4079" max="4079" width="28" style="2" customWidth="1"/>
    <col min="4080" max="4080" width="32.140625" style="2" customWidth="1"/>
    <col min="4081" max="4081" width="39.85546875" style="2" bestFit="1" customWidth="1"/>
    <col min="4082" max="4082" width="0" style="2" hidden="1" customWidth="1"/>
    <col min="4083" max="4083" width="7.28515625" style="2" customWidth="1"/>
    <col min="4084" max="4084" width="0" style="2" hidden="1" customWidth="1"/>
    <col min="4085" max="4085" width="7.28515625" style="2" customWidth="1"/>
    <col min="4086" max="4086" width="59.5703125" style="2" customWidth="1"/>
    <col min="4087" max="4087" width="0" style="2" hidden="1" customWidth="1"/>
    <col min="4088" max="4088" width="23.85546875" style="2" customWidth="1"/>
    <col min="4089" max="4089" width="27.42578125" style="2" customWidth="1"/>
    <col min="4090" max="4090" width="28" style="2" customWidth="1"/>
    <col min="4091" max="4093" width="0" style="2" hidden="1" customWidth="1"/>
    <col min="4094" max="4094" width="7.28515625" style="2" customWidth="1"/>
    <col min="4095" max="4095" width="6.140625" style="2" bestFit="1" customWidth="1"/>
    <col min="4096" max="4096" width="76.85546875" style="2"/>
    <col min="4097" max="4097" width="7.28515625" style="2" customWidth="1"/>
    <col min="4098" max="4098" width="6.140625" style="2" bestFit="1" customWidth="1"/>
    <col min="4099" max="4099" width="78" style="2" customWidth="1"/>
    <col min="4100" max="4100" width="20.7109375" style="2" customWidth="1"/>
    <col min="4101" max="4101" width="26" style="2" customWidth="1"/>
    <col min="4102" max="4102" width="37" style="2" bestFit="1" customWidth="1"/>
    <col min="4103" max="4111" width="0" style="2" hidden="1" customWidth="1"/>
    <col min="4112" max="4114" width="22.7109375" style="2" bestFit="1" customWidth="1"/>
    <col min="4115" max="4115" width="25.28515625" style="2" bestFit="1" customWidth="1"/>
    <col min="4116" max="4116" width="21" style="2" bestFit="1" customWidth="1"/>
    <col min="4117" max="4117" width="8.28515625" style="2" customWidth="1"/>
    <col min="4118" max="4118" width="19" style="2" bestFit="1" customWidth="1"/>
    <col min="4119" max="4119" width="20.5703125" style="2" bestFit="1" customWidth="1"/>
    <col min="4120" max="4120" width="19" style="2" customWidth="1"/>
    <col min="4121" max="4327" width="11.42578125" style="2" customWidth="1"/>
    <col min="4328" max="4330" width="7.28515625" style="2" customWidth="1"/>
    <col min="4331" max="4331" width="0" style="2" hidden="1" customWidth="1"/>
    <col min="4332" max="4332" width="7.28515625" style="2" customWidth="1"/>
    <col min="4333" max="4333" width="66.140625" style="2" customWidth="1"/>
    <col min="4334" max="4334" width="0" style="2" hidden="1" customWidth="1"/>
    <col min="4335" max="4335" width="28" style="2" customWidth="1"/>
    <col min="4336" max="4336" width="32.140625" style="2" customWidth="1"/>
    <col min="4337" max="4337" width="39.85546875" style="2" bestFit="1" customWidth="1"/>
    <col min="4338" max="4338" width="0" style="2" hidden="1" customWidth="1"/>
    <col min="4339" max="4339" width="7.28515625" style="2" customWidth="1"/>
    <col min="4340" max="4340" width="0" style="2" hidden="1" customWidth="1"/>
    <col min="4341" max="4341" width="7.28515625" style="2" customWidth="1"/>
    <col min="4342" max="4342" width="59.5703125" style="2" customWidth="1"/>
    <col min="4343" max="4343" width="0" style="2" hidden="1" customWidth="1"/>
    <col min="4344" max="4344" width="23.85546875" style="2" customWidth="1"/>
    <col min="4345" max="4345" width="27.42578125" style="2" customWidth="1"/>
    <col min="4346" max="4346" width="28" style="2" customWidth="1"/>
    <col min="4347" max="4349" width="0" style="2" hidden="1" customWidth="1"/>
    <col min="4350" max="4350" width="7.28515625" style="2" customWidth="1"/>
    <col min="4351" max="4351" width="6.140625" style="2" bestFit="1" customWidth="1"/>
    <col min="4352" max="4352" width="76.85546875" style="2"/>
    <col min="4353" max="4353" width="7.28515625" style="2" customWidth="1"/>
    <col min="4354" max="4354" width="6.140625" style="2" bestFit="1" customWidth="1"/>
    <col min="4355" max="4355" width="78" style="2" customWidth="1"/>
    <col min="4356" max="4356" width="20.7109375" style="2" customWidth="1"/>
    <col min="4357" max="4357" width="26" style="2" customWidth="1"/>
    <col min="4358" max="4358" width="37" style="2" bestFit="1" customWidth="1"/>
    <col min="4359" max="4367" width="0" style="2" hidden="1" customWidth="1"/>
    <col min="4368" max="4370" width="22.7109375" style="2" bestFit="1" customWidth="1"/>
    <col min="4371" max="4371" width="25.28515625" style="2" bestFit="1" customWidth="1"/>
    <col min="4372" max="4372" width="21" style="2" bestFit="1" customWidth="1"/>
    <col min="4373" max="4373" width="8.28515625" style="2" customWidth="1"/>
    <col min="4374" max="4374" width="19" style="2" bestFit="1" customWidth="1"/>
    <col min="4375" max="4375" width="20.5703125" style="2" bestFit="1" customWidth="1"/>
    <col min="4376" max="4376" width="19" style="2" customWidth="1"/>
    <col min="4377" max="4583" width="11.42578125" style="2" customWidth="1"/>
    <col min="4584" max="4586" width="7.28515625" style="2" customWidth="1"/>
    <col min="4587" max="4587" width="0" style="2" hidden="1" customWidth="1"/>
    <col min="4588" max="4588" width="7.28515625" style="2" customWidth="1"/>
    <col min="4589" max="4589" width="66.140625" style="2" customWidth="1"/>
    <col min="4590" max="4590" width="0" style="2" hidden="1" customWidth="1"/>
    <col min="4591" max="4591" width="28" style="2" customWidth="1"/>
    <col min="4592" max="4592" width="32.140625" style="2" customWidth="1"/>
    <col min="4593" max="4593" width="39.85546875" style="2" bestFit="1" customWidth="1"/>
    <col min="4594" max="4594" width="0" style="2" hidden="1" customWidth="1"/>
    <col min="4595" max="4595" width="7.28515625" style="2" customWidth="1"/>
    <col min="4596" max="4596" width="0" style="2" hidden="1" customWidth="1"/>
    <col min="4597" max="4597" width="7.28515625" style="2" customWidth="1"/>
    <col min="4598" max="4598" width="59.5703125" style="2" customWidth="1"/>
    <col min="4599" max="4599" width="0" style="2" hidden="1" customWidth="1"/>
    <col min="4600" max="4600" width="23.85546875" style="2" customWidth="1"/>
    <col min="4601" max="4601" width="27.42578125" style="2" customWidth="1"/>
    <col min="4602" max="4602" width="28" style="2" customWidth="1"/>
    <col min="4603" max="4605" width="0" style="2" hidden="1" customWidth="1"/>
    <col min="4606" max="4606" width="7.28515625" style="2" customWidth="1"/>
    <col min="4607" max="4607" width="6.140625" style="2" bestFit="1" customWidth="1"/>
    <col min="4608" max="4608" width="76.85546875" style="2"/>
    <col min="4609" max="4609" width="7.28515625" style="2" customWidth="1"/>
    <col min="4610" max="4610" width="6.140625" style="2" bestFit="1" customWidth="1"/>
    <col min="4611" max="4611" width="78" style="2" customWidth="1"/>
    <col min="4612" max="4612" width="20.7109375" style="2" customWidth="1"/>
    <col min="4613" max="4613" width="26" style="2" customWidth="1"/>
    <col min="4614" max="4614" width="37" style="2" bestFit="1" customWidth="1"/>
    <col min="4615" max="4623" width="0" style="2" hidden="1" customWidth="1"/>
    <col min="4624" max="4626" width="22.7109375" style="2" bestFit="1" customWidth="1"/>
    <col min="4627" max="4627" width="25.28515625" style="2" bestFit="1" customWidth="1"/>
    <col min="4628" max="4628" width="21" style="2" bestFit="1" customWidth="1"/>
    <col min="4629" max="4629" width="8.28515625" style="2" customWidth="1"/>
    <col min="4630" max="4630" width="19" style="2" bestFit="1" customWidth="1"/>
    <col min="4631" max="4631" width="20.5703125" style="2" bestFit="1" customWidth="1"/>
    <col min="4632" max="4632" width="19" style="2" customWidth="1"/>
    <col min="4633" max="4839" width="11.42578125" style="2" customWidth="1"/>
    <col min="4840" max="4842" width="7.28515625" style="2" customWidth="1"/>
    <col min="4843" max="4843" width="0" style="2" hidden="1" customWidth="1"/>
    <col min="4844" max="4844" width="7.28515625" style="2" customWidth="1"/>
    <col min="4845" max="4845" width="66.140625" style="2" customWidth="1"/>
    <col min="4846" max="4846" width="0" style="2" hidden="1" customWidth="1"/>
    <col min="4847" max="4847" width="28" style="2" customWidth="1"/>
    <col min="4848" max="4848" width="32.140625" style="2" customWidth="1"/>
    <col min="4849" max="4849" width="39.85546875" style="2" bestFit="1" customWidth="1"/>
    <col min="4850" max="4850" width="0" style="2" hidden="1" customWidth="1"/>
    <col min="4851" max="4851" width="7.28515625" style="2" customWidth="1"/>
    <col min="4852" max="4852" width="0" style="2" hidden="1" customWidth="1"/>
    <col min="4853" max="4853" width="7.28515625" style="2" customWidth="1"/>
    <col min="4854" max="4854" width="59.5703125" style="2" customWidth="1"/>
    <col min="4855" max="4855" width="0" style="2" hidden="1" customWidth="1"/>
    <col min="4856" max="4856" width="23.85546875" style="2" customWidth="1"/>
    <col min="4857" max="4857" width="27.42578125" style="2" customWidth="1"/>
    <col min="4858" max="4858" width="28" style="2" customWidth="1"/>
    <col min="4859" max="4861" width="0" style="2" hidden="1" customWidth="1"/>
    <col min="4862" max="4862" width="7.28515625" style="2" customWidth="1"/>
    <col min="4863" max="4863" width="6.140625" style="2" bestFit="1" customWidth="1"/>
    <col min="4864" max="4864" width="76.85546875" style="2"/>
    <col min="4865" max="4865" width="7.28515625" style="2" customWidth="1"/>
    <col min="4866" max="4866" width="6.140625" style="2" bestFit="1" customWidth="1"/>
    <col min="4867" max="4867" width="78" style="2" customWidth="1"/>
    <col min="4868" max="4868" width="20.7109375" style="2" customWidth="1"/>
    <col min="4869" max="4869" width="26" style="2" customWidth="1"/>
    <col min="4870" max="4870" width="37" style="2" bestFit="1" customWidth="1"/>
    <col min="4871" max="4879" width="0" style="2" hidden="1" customWidth="1"/>
    <col min="4880" max="4882" width="22.7109375" style="2" bestFit="1" customWidth="1"/>
    <col min="4883" max="4883" width="25.28515625" style="2" bestFit="1" customWidth="1"/>
    <col min="4884" max="4884" width="21" style="2" bestFit="1" customWidth="1"/>
    <col min="4885" max="4885" width="8.28515625" style="2" customWidth="1"/>
    <col min="4886" max="4886" width="19" style="2" bestFit="1" customWidth="1"/>
    <col min="4887" max="4887" width="20.5703125" style="2" bestFit="1" customWidth="1"/>
    <col min="4888" max="4888" width="19" style="2" customWidth="1"/>
    <col min="4889" max="5095" width="11.42578125" style="2" customWidth="1"/>
    <col min="5096" max="5098" width="7.28515625" style="2" customWidth="1"/>
    <col min="5099" max="5099" width="0" style="2" hidden="1" customWidth="1"/>
    <col min="5100" max="5100" width="7.28515625" style="2" customWidth="1"/>
    <col min="5101" max="5101" width="66.140625" style="2" customWidth="1"/>
    <col min="5102" max="5102" width="0" style="2" hidden="1" customWidth="1"/>
    <col min="5103" max="5103" width="28" style="2" customWidth="1"/>
    <col min="5104" max="5104" width="32.140625" style="2" customWidth="1"/>
    <col min="5105" max="5105" width="39.85546875" style="2" bestFit="1" customWidth="1"/>
    <col min="5106" max="5106" width="0" style="2" hidden="1" customWidth="1"/>
    <col min="5107" max="5107" width="7.28515625" style="2" customWidth="1"/>
    <col min="5108" max="5108" width="0" style="2" hidden="1" customWidth="1"/>
    <col min="5109" max="5109" width="7.28515625" style="2" customWidth="1"/>
    <col min="5110" max="5110" width="59.5703125" style="2" customWidth="1"/>
    <col min="5111" max="5111" width="0" style="2" hidden="1" customWidth="1"/>
    <col min="5112" max="5112" width="23.85546875" style="2" customWidth="1"/>
    <col min="5113" max="5113" width="27.42578125" style="2" customWidth="1"/>
    <col min="5114" max="5114" width="28" style="2" customWidth="1"/>
    <col min="5115" max="5117" width="0" style="2" hidden="1" customWidth="1"/>
    <col min="5118" max="5118" width="7.28515625" style="2" customWidth="1"/>
    <col min="5119" max="5119" width="6.140625" style="2" bestFit="1" customWidth="1"/>
    <col min="5120" max="5120" width="76.85546875" style="2"/>
    <col min="5121" max="5121" width="7.28515625" style="2" customWidth="1"/>
    <col min="5122" max="5122" width="6.140625" style="2" bestFit="1" customWidth="1"/>
    <col min="5123" max="5123" width="78" style="2" customWidth="1"/>
    <col min="5124" max="5124" width="20.7109375" style="2" customWidth="1"/>
    <col min="5125" max="5125" width="26" style="2" customWidth="1"/>
    <col min="5126" max="5126" width="37" style="2" bestFit="1" customWidth="1"/>
    <col min="5127" max="5135" width="0" style="2" hidden="1" customWidth="1"/>
    <col min="5136" max="5138" width="22.7109375" style="2" bestFit="1" customWidth="1"/>
    <col min="5139" max="5139" width="25.28515625" style="2" bestFit="1" customWidth="1"/>
    <col min="5140" max="5140" width="21" style="2" bestFit="1" customWidth="1"/>
    <col min="5141" max="5141" width="8.28515625" style="2" customWidth="1"/>
    <col min="5142" max="5142" width="19" style="2" bestFit="1" customWidth="1"/>
    <col min="5143" max="5143" width="20.5703125" style="2" bestFit="1" customWidth="1"/>
    <col min="5144" max="5144" width="19" style="2" customWidth="1"/>
    <col min="5145" max="5351" width="11.42578125" style="2" customWidth="1"/>
    <col min="5352" max="5354" width="7.28515625" style="2" customWidth="1"/>
    <col min="5355" max="5355" width="0" style="2" hidden="1" customWidth="1"/>
    <col min="5356" max="5356" width="7.28515625" style="2" customWidth="1"/>
    <col min="5357" max="5357" width="66.140625" style="2" customWidth="1"/>
    <col min="5358" max="5358" width="0" style="2" hidden="1" customWidth="1"/>
    <col min="5359" max="5359" width="28" style="2" customWidth="1"/>
    <col min="5360" max="5360" width="32.140625" style="2" customWidth="1"/>
    <col min="5361" max="5361" width="39.85546875" style="2" bestFit="1" customWidth="1"/>
    <col min="5362" max="5362" width="0" style="2" hidden="1" customWidth="1"/>
    <col min="5363" max="5363" width="7.28515625" style="2" customWidth="1"/>
    <col min="5364" max="5364" width="0" style="2" hidden="1" customWidth="1"/>
    <col min="5365" max="5365" width="7.28515625" style="2" customWidth="1"/>
    <col min="5366" max="5366" width="59.5703125" style="2" customWidth="1"/>
    <col min="5367" max="5367" width="0" style="2" hidden="1" customWidth="1"/>
    <col min="5368" max="5368" width="23.85546875" style="2" customWidth="1"/>
    <col min="5369" max="5369" width="27.42578125" style="2" customWidth="1"/>
    <col min="5370" max="5370" width="28" style="2" customWidth="1"/>
    <col min="5371" max="5373" width="0" style="2" hidden="1" customWidth="1"/>
    <col min="5374" max="5374" width="7.28515625" style="2" customWidth="1"/>
    <col min="5375" max="5375" width="6.140625" style="2" bestFit="1" customWidth="1"/>
    <col min="5376" max="5376" width="76.85546875" style="2"/>
    <col min="5377" max="5377" width="7.28515625" style="2" customWidth="1"/>
    <col min="5378" max="5378" width="6.140625" style="2" bestFit="1" customWidth="1"/>
    <col min="5379" max="5379" width="78" style="2" customWidth="1"/>
    <col min="5380" max="5380" width="20.7109375" style="2" customWidth="1"/>
    <col min="5381" max="5381" width="26" style="2" customWidth="1"/>
    <col min="5382" max="5382" width="37" style="2" bestFit="1" customWidth="1"/>
    <col min="5383" max="5391" width="0" style="2" hidden="1" customWidth="1"/>
    <col min="5392" max="5394" width="22.7109375" style="2" bestFit="1" customWidth="1"/>
    <col min="5395" max="5395" width="25.28515625" style="2" bestFit="1" customWidth="1"/>
    <col min="5396" max="5396" width="21" style="2" bestFit="1" customWidth="1"/>
    <col min="5397" max="5397" width="8.28515625" style="2" customWidth="1"/>
    <col min="5398" max="5398" width="19" style="2" bestFit="1" customWidth="1"/>
    <col min="5399" max="5399" width="20.5703125" style="2" bestFit="1" customWidth="1"/>
    <col min="5400" max="5400" width="19" style="2" customWidth="1"/>
    <col min="5401" max="5607" width="11.42578125" style="2" customWidth="1"/>
    <col min="5608" max="5610" width="7.28515625" style="2" customWidth="1"/>
    <col min="5611" max="5611" width="0" style="2" hidden="1" customWidth="1"/>
    <col min="5612" max="5612" width="7.28515625" style="2" customWidth="1"/>
    <col min="5613" max="5613" width="66.140625" style="2" customWidth="1"/>
    <col min="5614" max="5614" width="0" style="2" hidden="1" customWidth="1"/>
    <col min="5615" max="5615" width="28" style="2" customWidth="1"/>
    <col min="5616" max="5616" width="32.140625" style="2" customWidth="1"/>
    <col min="5617" max="5617" width="39.85546875" style="2" bestFit="1" customWidth="1"/>
    <col min="5618" max="5618" width="0" style="2" hidden="1" customWidth="1"/>
    <col min="5619" max="5619" width="7.28515625" style="2" customWidth="1"/>
    <col min="5620" max="5620" width="0" style="2" hidden="1" customWidth="1"/>
    <col min="5621" max="5621" width="7.28515625" style="2" customWidth="1"/>
    <col min="5622" max="5622" width="59.5703125" style="2" customWidth="1"/>
    <col min="5623" max="5623" width="0" style="2" hidden="1" customWidth="1"/>
    <col min="5624" max="5624" width="23.85546875" style="2" customWidth="1"/>
    <col min="5625" max="5625" width="27.42578125" style="2" customWidth="1"/>
    <col min="5626" max="5626" width="28" style="2" customWidth="1"/>
    <col min="5627" max="5629" width="0" style="2" hidden="1" customWidth="1"/>
    <col min="5630" max="5630" width="7.28515625" style="2" customWidth="1"/>
    <col min="5631" max="5631" width="6.140625" style="2" bestFit="1" customWidth="1"/>
    <col min="5632" max="5632" width="76.85546875" style="2"/>
    <col min="5633" max="5633" width="7.28515625" style="2" customWidth="1"/>
    <col min="5634" max="5634" width="6.140625" style="2" bestFit="1" customWidth="1"/>
    <col min="5635" max="5635" width="78" style="2" customWidth="1"/>
    <col min="5636" max="5636" width="20.7109375" style="2" customWidth="1"/>
    <col min="5637" max="5637" width="26" style="2" customWidth="1"/>
    <col min="5638" max="5638" width="37" style="2" bestFit="1" customWidth="1"/>
    <col min="5639" max="5647" width="0" style="2" hidden="1" customWidth="1"/>
    <col min="5648" max="5650" width="22.7109375" style="2" bestFit="1" customWidth="1"/>
    <col min="5651" max="5651" width="25.28515625" style="2" bestFit="1" customWidth="1"/>
    <col min="5652" max="5652" width="21" style="2" bestFit="1" customWidth="1"/>
    <col min="5653" max="5653" width="8.28515625" style="2" customWidth="1"/>
    <col min="5654" max="5654" width="19" style="2" bestFit="1" customWidth="1"/>
    <col min="5655" max="5655" width="20.5703125" style="2" bestFit="1" customWidth="1"/>
    <col min="5656" max="5656" width="19" style="2" customWidth="1"/>
    <col min="5657" max="5863" width="11.42578125" style="2" customWidth="1"/>
    <col min="5864" max="5866" width="7.28515625" style="2" customWidth="1"/>
    <col min="5867" max="5867" width="0" style="2" hidden="1" customWidth="1"/>
    <col min="5868" max="5868" width="7.28515625" style="2" customWidth="1"/>
    <col min="5869" max="5869" width="66.140625" style="2" customWidth="1"/>
    <col min="5870" max="5870" width="0" style="2" hidden="1" customWidth="1"/>
    <col min="5871" max="5871" width="28" style="2" customWidth="1"/>
    <col min="5872" max="5872" width="32.140625" style="2" customWidth="1"/>
    <col min="5873" max="5873" width="39.85546875" style="2" bestFit="1" customWidth="1"/>
    <col min="5874" max="5874" width="0" style="2" hidden="1" customWidth="1"/>
    <col min="5875" max="5875" width="7.28515625" style="2" customWidth="1"/>
    <col min="5876" max="5876" width="0" style="2" hidden="1" customWidth="1"/>
    <col min="5877" max="5877" width="7.28515625" style="2" customWidth="1"/>
    <col min="5878" max="5878" width="59.5703125" style="2" customWidth="1"/>
    <col min="5879" max="5879" width="0" style="2" hidden="1" customWidth="1"/>
    <col min="5880" max="5880" width="23.85546875" style="2" customWidth="1"/>
    <col min="5881" max="5881" width="27.42578125" style="2" customWidth="1"/>
    <col min="5882" max="5882" width="28" style="2" customWidth="1"/>
    <col min="5883" max="5885" width="0" style="2" hidden="1" customWidth="1"/>
    <col min="5886" max="5886" width="7.28515625" style="2" customWidth="1"/>
    <col min="5887" max="5887" width="6.140625" style="2" bestFit="1" customWidth="1"/>
    <col min="5888" max="5888" width="76.85546875" style="2"/>
    <col min="5889" max="5889" width="7.28515625" style="2" customWidth="1"/>
    <col min="5890" max="5890" width="6.140625" style="2" bestFit="1" customWidth="1"/>
    <col min="5891" max="5891" width="78" style="2" customWidth="1"/>
    <col min="5892" max="5892" width="20.7109375" style="2" customWidth="1"/>
    <col min="5893" max="5893" width="26" style="2" customWidth="1"/>
    <col min="5894" max="5894" width="37" style="2" bestFit="1" customWidth="1"/>
    <col min="5895" max="5903" width="0" style="2" hidden="1" customWidth="1"/>
    <col min="5904" max="5906" width="22.7109375" style="2" bestFit="1" customWidth="1"/>
    <col min="5907" max="5907" width="25.28515625" style="2" bestFit="1" customWidth="1"/>
    <col min="5908" max="5908" width="21" style="2" bestFit="1" customWidth="1"/>
    <col min="5909" max="5909" width="8.28515625" style="2" customWidth="1"/>
    <col min="5910" max="5910" width="19" style="2" bestFit="1" customWidth="1"/>
    <col min="5911" max="5911" width="20.5703125" style="2" bestFit="1" customWidth="1"/>
    <col min="5912" max="5912" width="19" style="2" customWidth="1"/>
    <col min="5913" max="6119" width="11.42578125" style="2" customWidth="1"/>
    <col min="6120" max="6122" width="7.28515625" style="2" customWidth="1"/>
    <col min="6123" max="6123" width="0" style="2" hidden="1" customWidth="1"/>
    <col min="6124" max="6124" width="7.28515625" style="2" customWidth="1"/>
    <col min="6125" max="6125" width="66.140625" style="2" customWidth="1"/>
    <col min="6126" max="6126" width="0" style="2" hidden="1" customWidth="1"/>
    <col min="6127" max="6127" width="28" style="2" customWidth="1"/>
    <col min="6128" max="6128" width="32.140625" style="2" customWidth="1"/>
    <col min="6129" max="6129" width="39.85546875" style="2" bestFit="1" customWidth="1"/>
    <col min="6130" max="6130" width="0" style="2" hidden="1" customWidth="1"/>
    <col min="6131" max="6131" width="7.28515625" style="2" customWidth="1"/>
    <col min="6132" max="6132" width="0" style="2" hidden="1" customWidth="1"/>
    <col min="6133" max="6133" width="7.28515625" style="2" customWidth="1"/>
    <col min="6134" max="6134" width="59.5703125" style="2" customWidth="1"/>
    <col min="6135" max="6135" width="0" style="2" hidden="1" customWidth="1"/>
    <col min="6136" max="6136" width="23.85546875" style="2" customWidth="1"/>
    <col min="6137" max="6137" width="27.42578125" style="2" customWidth="1"/>
    <col min="6138" max="6138" width="28" style="2" customWidth="1"/>
    <col min="6139" max="6141" width="0" style="2" hidden="1" customWidth="1"/>
    <col min="6142" max="6142" width="7.28515625" style="2" customWidth="1"/>
    <col min="6143" max="6143" width="6.140625" style="2" bestFit="1" customWidth="1"/>
    <col min="6144" max="6144" width="76.85546875" style="2"/>
    <col min="6145" max="6145" width="7.28515625" style="2" customWidth="1"/>
    <col min="6146" max="6146" width="6.140625" style="2" bestFit="1" customWidth="1"/>
    <col min="6147" max="6147" width="78" style="2" customWidth="1"/>
    <col min="6148" max="6148" width="20.7109375" style="2" customWidth="1"/>
    <col min="6149" max="6149" width="26" style="2" customWidth="1"/>
    <col min="6150" max="6150" width="37" style="2" bestFit="1" customWidth="1"/>
    <col min="6151" max="6159" width="0" style="2" hidden="1" customWidth="1"/>
    <col min="6160" max="6162" width="22.7109375" style="2" bestFit="1" customWidth="1"/>
    <col min="6163" max="6163" width="25.28515625" style="2" bestFit="1" customWidth="1"/>
    <col min="6164" max="6164" width="21" style="2" bestFit="1" customWidth="1"/>
    <col min="6165" max="6165" width="8.28515625" style="2" customWidth="1"/>
    <col min="6166" max="6166" width="19" style="2" bestFit="1" customWidth="1"/>
    <col min="6167" max="6167" width="20.5703125" style="2" bestFit="1" customWidth="1"/>
    <col min="6168" max="6168" width="19" style="2" customWidth="1"/>
    <col min="6169" max="6375" width="11.42578125" style="2" customWidth="1"/>
    <col min="6376" max="6378" width="7.28515625" style="2" customWidth="1"/>
    <col min="6379" max="6379" width="0" style="2" hidden="1" customWidth="1"/>
    <col min="6380" max="6380" width="7.28515625" style="2" customWidth="1"/>
    <col min="6381" max="6381" width="66.140625" style="2" customWidth="1"/>
    <col min="6382" max="6382" width="0" style="2" hidden="1" customWidth="1"/>
    <col min="6383" max="6383" width="28" style="2" customWidth="1"/>
    <col min="6384" max="6384" width="32.140625" style="2" customWidth="1"/>
    <col min="6385" max="6385" width="39.85546875" style="2" bestFit="1" customWidth="1"/>
    <col min="6386" max="6386" width="0" style="2" hidden="1" customWidth="1"/>
    <col min="6387" max="6387" width="7.28515625" style="2" customWidth="1"/>
    <col min="6388" max="6388" width="0" style="2" hidden="1" customWidth="1"/>
    <col min="6389" max="6389" width="7.28515625" style="2" customWidth="1"/>
    <col min="6390" max="6390" width="59.5703125" style="2" customWidth="1"/>
    <col min="6391" max="6391" width="0" style="2" hidden="1" customWidth="1"/>
    <col min="6392" max="6392" width="23.85546875" style="2" customWidth="1"/>
    <col min="6393" max="6393" width="27.42578125" style="2" customWidth="1"/>
    <col min="6394" max="6394" width="28" style="2" customWidth="1"/>
    <col min="6395" max="6397" width="0" style="2" hidden="1" customWidth="1"/>
    <col min="6398" max="6398" width="7.28515625" style="2" customWidth="1"/>
    <col min="6399" max="6399" width="6.140625" style="2" bestFit="1" customWidth="1"/>
    <col min="6400" max="6400" width="76.85546875" style="2"/>
    <col min="6401" max="6401" width="7.28515625" style="2" customWidth="1"/>
    <col min="6402" max="6402" width="6.140625" style="2" bestFit="1" customWidth="1"/>
    <col min="6403" max="6403" width="78" style="2" customWidth="1"/>
    <col min="6404" max="6404" width="20.7109375" style="2" customWidth="1"/>
    <col min="6405" max="6405" width="26" style="2" customWidth="1"/>
    <col min="6406" max="6406" width="37" style="2" bestFit="1" customWidth="1"/>
    <col min="6407" max="6415" width="0" style="2" hidden="1" customWidth="1"/>
    <col min="6416" max="6418" width="22.7109375" style="2" bestFit="1" customWidth="1"/>
    <col min="6419" max="6419" width="25.28515625" style="2" bestFit="1" customWidth="1"/>
    <col min="6420" max="6420" width="21" style="2" bestFit="1" customWidth="1"/>
    <col min="6421" max="6421" width="8.28515625" style="2" customWidth="1"/>
    <col min="6422" max="6422" width="19" style="2" bestFit="1" customWidth="1"/>
    <col min="6423" max="6423" width="20.5703125" style="2" bestFit="1" customWidth="1"/>
    <col min="6424" max="6424" width="19" style="2" customWidth="1"/>
    <col min="6425" max="6631" width="11.42578125" style="2" customWidth="1"/>
    <col min="6632" max="6634" width="7.28515625" style="2" customWidth="1"/>
    <col min="6635" max="6635" width="0" style="2" hidden="1" customWidth="1"/>
    <col min="6636" max="6636" width="7.28515625" style="2" customWidth="1"/>
    <col min="6637" max="6637" width="66.140625" style="2" customWidth="1"/>
    <col min="6638" max="6638" width="0" style="2" hidden="1" customWidth="1"/>
    <col min="6639" max="6639" width="28" style="2" customWidth="1"/>
    <col min="6640" max="6640" width="32.140625" style="2" customWidth="1"/>
    <col min="6641" max="6641" width="39.85546875" style="2" bestFit="1" customWidth="1"/>
    <col min="6642" max="6642" width="0" style="2" hidden="1" customWidth="1"/>
    <col min="6643" max="6643" width="7.28515625" style="2" customWidth="1"/>
    <col min="6644" max="6644" width="0" style="2" hidden="1" customWidth="1"/>
    <col min="6645" max="6645" width="7.28515625" style="2" customWidth="1"/>
    <col min="6646" max="6646" width="59.5703125" style="2" customWidth="1"/>
    <col min="6647" max="6647" width="0" style="2" hidden="1" customWidth="1"/>
    <col min="6648" max="6648" width="23.85546875" style="2" customWidth="1"/>
    <col min="6649" max="6649" width="27.42578125" style="2" customWidth="1"/>
    <col min="6650" max="6650" width="28" style="2" customWidth="1"/>
    <col min="6651" max="6653" width="0" style="2" hidden="1" customWidth="1"/>
    <col min="6654" max="6654" width="7.28515625" style="2" customWidth="1"/>
    <col min="6655" max="6655" width="6.140625" style="2" bestFit="1" customWidth="1"/>
    <col min="6656" max="6656" width="76.85546875" style="2"/>
    <col min="6657" max="6657" width="7.28515625" style="2" customWidth="1"/>
    <col min="6658" max="6658" width="6.140625" style="2" bestFit="1" customWidth="1"/>
    <col min="6659" max="6659" width="78" style="2" customWidth="1"/>
    <col min="6660" max="6660" width="20.7109375" style="2" customWidth="1"/>
    <col min="6661" max="6661" width="26" style="2" customWidth="1"/>
    <col min="6662" max="6662" width="37" style="2" bestFit="1" customWidth="1"/>
    <col min="6663" max="6671" width="0" style="2" hidden="1" customWidth="1"/>
    <col min="6672" max="6674" width="22.7109375" style="2" bestFit="1" customWidth="1"/>
    <col min="6675" max="6675" width="25.28515625" style="2" bestFit="1" customWidth="1"/>
    <col min="6676" max="6676" width="21" style="2" bestFit="1" customWidth="1"/>
    <col min="6677" max="6677" width="8.28515625" style="2" customWidth="1"/>
    <col min="6678" max="6678" width="19" style="2" bestFit="1" customWidth="1"/>
    <col min="6679" max="6679" width="20.5703125" style="2" bestFit="1" customWidth="1"/>
    <col min="6680" max="6680" width="19" style="2" customWidth="1"/>
    <col min="6681" max="6887" width="11.42578125" style="2" customWidth="1"/>
    <col min="6888" max="6890" width="7.28515625" style="2" customWidth="1"/>
    <col min="6891" max="6891" width="0" style="2" hidden="1" customWidth="1"/>
    <col min="6892" max="6892" width="7.28515625" style="2" customWidth="1"/>
    <col min="6893" max="6893" width="66.140625" style="2" customWidth="1"/>
    <col min="6894" max="6894" width="0" style="2" hidden="1" customWidth="1"/>
    <col min="6895" max="6895" width="28" style="2" customWidth="1"/>
    <col min="6896" max="6896" width="32.140625" style="2" customWidth="1"/>
    <col min="6897" max="6897" width="39.85546875" style="2" bestFit="1" customWidth="1"/>
    <col min="6898" max="6898" width="0" style="2" hidden="1" customWidth="1"/>
    <col min="6899" max="6899" width="7.28515625" style="2" customWidth="1"/>
    <col min="6900" max="6900" width="0" style="2" hidden="1" customWidth="1"/>
    <col min="6901" max="6901" width="7.28515625" style="2" customWidth="1"/>
    <col min="6902" max="6902" width="59.5703125" style="2" customWidth="1"/>
    <col min="6903" max="6903" width="0" style="2" hidden="1" customWidth="1"/>
    <col min="6904" max="6904" width="23.85546875" style="2" customWidth="1"/>
    <col min="6905" max="6905" width="27.42578125" style="2" customWidth="1"/>
    <col min="6906" max="6906" width="28" style="2" customWidth="1"/>
    <col min="6907" max="6909" width="0" style="2" hidden="1" customWidth="1"/>
    <col min="6910" max="6910" width="7.28515625" style="2" customWidth="1"/>
    <col min="6911" max="6911" width="6.140625" style="2" bestFit="1" customWidth="1"/>
    <col min="6912" max="6912" width="76.85546875" style="2"/>
    <col min="6913" max="6913" width="7.28515625" style="2" customWidth="1"/>
    <col min="6914" max="6914" width="6.140625" style="2" bestFit="1" customWidth="1"/>
    <col min="6915" max="6915" width="78" style="2" customWidth="1"/>
    <col min="6916" max="6916" width="20.7109375" style="2" customWidth="1"/>
    <col min="6917" max="6917" width="26" style="2" customWidth="1"/>
    <col min="6918" max="6918" width="37" style="2" bestFit="1" customWidth="1"/>
    <col min="6919" max="6927" width="0" style="2" hidden="1" customWidth="1"/>
    <col min="6928" max="6930" width="22.7109375" style="2" bestFit="1" customWidth="1"/>
    <col min="6931" max="6931" width="25.28515625" style="2" bestFit="1" customWidth="1"/>
    <col min="6932" max="6932" width="21" style="2" bestFit="1" customWidth="1"/>
    <col min="6933" max="6933" width="8.28515625" style="2" customWidth="1"/>
    <col min="6934" max="6934" width="19" style="2" bestFit="1" customWidth="1"/>
    <col min="6935" max="6935" width="20.5703125" style="2" bestFit="1" customWidth="1"/>
    <col min="6936" max="6936" width="19" style="2" customWidth="1"/>
    <col min="6937" max="7143" width="11.42578125" style="2" customWidth="1"/>
    <col min="7144" max="7146" width="7.28515625" style="2" customWidth="1"/>
    <col min="7147" max="7147" width="0" style="2" hidden="1" customWidth="1"/>
    <col min="7148" max="7148" width="7.28515625" style="2" customWidth="1"/>
    <col min="7149" max="7149" width="66.140625" style="2" customWidth="1"/>
    <col min="7150" max="7150" width="0" style="2" hidden="1" customWidth="1"/>
    <col min="7151" max="7151" width="28" style="2" customWidth="1"/>
    <col min="7152" max="7152" width="32.140625" style="2" customWidth="1"/>
    <col min="7153" max="7153" width="39.85546875" style="2" bestFit="1" customWidth="1"/>
    <col min="7154" max="7154" width="0" style="2" hidden="1" customWidth="1"/>
    <col min="7155" max="7155" width="7.28515625" style="2" customWidth="1"/>
    <col min="7156" max="7156" width="0" style="2" hidden="1" customWidth="1"/>
    <col min="7157" max="7157" width="7.28515625" style="2" customWidth="1"/>
    <col min="7158" max="7158" width="59.5703125" style="2" customWidth="1"/>
    <col min="7159" max="7159" width="0" style="2" hidden="1" customWidth="1"/>
    <col min="7160" max="7160" width="23.85546875" style="2" customWidth="1"/>
    <col min="7161" max="7161" width="27.42578125" style="2" customWidth="1"/>
    <col min="7162" max="7162" width="28" style="2" customWidth="1"/>
    <col min="7163" max="7165" width="0" style="2" hidden="1" customWidth="1"/>
    <col min="7166" max="7166" width="7.28515625" style="2" customWidth="1"/>
    <col min="7167" max="7167" width="6.140625" style="2" bestFit="1" customWidth="1"/>
    <col min="7168" max="7168" width="76.85546875" style="2"/>
    <col min="7169" max="7169" width="7.28515625" style="2" customWidth="1"/>
    <col min="7170" max="7170" width="6.140625" style="2" bestFit="1" customWidth="1"/>
    <col min="7171" max="7171" width="78" style="2" customWidth="1"/>
    <col min="7172" max="7172" width="20.7109375" style="2" customWidth="1"/>
    <col min="7173" max="7173" width="26" style="2" customWidth="1"/>
    <col min="7174" max="7174" width="37" style="2" bestFit="1" customWidth="1"/>
    <col min="7175" max="7183" width="0" style="2" hidden="1" customWidth="1"/>
    <col min="7184" max="7186" width="22.7109375" style="2" bestFit="1" customWidth="1"/>
    <col min="7187" max="7187" width="25.28515625" style="2" bestFit="1" customWidth="1"/>
    <col min="7188" max="7188" width="21" style="2" bestFit="1" customWidth="1"/>
    <col min="7189" max="7189" width="8.28515625" style="2" customWidth="1"/>
    <col min="7190" max="7190" width="19" style="2" bestFit="1" customWidth="1"/>
    <col min="7191" max="7191" width="20.5703125" style="2" bestFit="1" customWidth="1"/>
    <col min="7192" max="7192" width="19" style="2" customWidth="1"/>
    <col min="7193" max="7399" width="11.42578125" style="2" customWidth="1"/>
    <col min="7400" max="7402" width="7.28515625" style="2" customWidth="1"/>
    <col min="7403" max="7403" width="0" style="2" hidden="1" customWidth="1"/>
    <col min="7404" max="7404" width="7.28515625" style="2" customWidth="1"/>
    <col min="7405" max="7405" width="66.140625" style="2" customWidth="1"/>
    <col min="7406" max="7406" width="0" style="2" hidden="1" customWidth="1"/>
    <col min="7407" max="7407" width="28" style="2" customWidth="1"/>
    <col min="7408" max="7408" width="32.140625" style="2" customWidth="1"/>
    <col min="7409" max="7409" width="39.85546875" style="2" bestFit="1" customWidth="1"/>
    <col min="7410" max="7410" width="0" style="2" hidden="1" customWidth="1"/>
    <col min="7411" max="7411" width="7.28515625" style="2" customWidth="1"/>
    <col min="7412" max="7412" width="0" style="2" hidden="1" customWidth="1"/>
    <col min="7413" max="7413" width="7.28515625" style="2" customWidth="1"/>
    <col min="7414" max="7414" width="59.5703125" style="2" customWidth="1"/>
    <col min="7415" max="7415" width="0" style="2" hidden="1" customWidth="1"/>
    <col min="7416" max="7416" width="23.85546875" style="2" customWidth="1"/>
    <col min="7417" max="7417" width="27.42578125" style="2" customWidth="1"/>
    <col min="7418" max="7418" width="28" style="2" customWidth="1"/>
    <col min="7419" max="7421" width="0" style="2" hidden="1" customWidth="1"/>
    <col min="7422" max="7422" width="7.28515625" style="2" customWidth="1"/>
    <col min="7423" max="7423" width="6.140625" style="2" bestFit="1" customWidth="1"/>
    <col min="7424" max="7424" width="76.85546875" style="2"/>
    <col min="7425" max="7425" width="7.28515625" style="2" customWidth="1"/>
    <col min="7426" max="7426" width="6.140625" style="2" bestFit="1" customWidth="1"/>
    <col min="7427" max="7427" width="78" style="2" customWidth="1"/>
    <col min="7428" max="7428" width="20.7109375" style="2" customWidth="1"/>
    <col min="7429" max="7429" width="26" style="2" customWidth="1"/>
    <col min="7430" max="7430" width="37" style="2" bestFit="1" customWidth="1"/>
    <col min="7431" max="7439" width="0" style="2" hidden="1" customWidth="1"/>
    <col min="7440" max="7442" width="22.7109375" style="2" bestFit="1" customWidth="1"/>
    <col min="7443" max="7443" width="25.28515625" style="2" bestFit="1" customWidth="1"/>
    <col min="7444" max="7444" width="21" style="2" bestFit="1" customWidth="1"/>
    <col min="7445" max="7445" width="8.28515625" style="2" customWidth="1"/>
    <col min="7446" max="7446" width="19" style="2" bestFit="1" customWidth="1"/>
    <col min="7447" max="7447" width="20.5703125" style="2" bestFit="1" customWidth="1"/>
    <col min="7448" max="7448" width="19" style="2" customWidth="1"/>
    <col min="7449" max="7655" width="11.42578125" style="2" customWidth="1"/>
    <col min="7656" max="7658" width="7.28515625" style="2" customWidth="1"/>
    <col min="7659" max="7659" width="0" style="2" hidden="1" customWidth="1"/>
    <col min="7660" max="7660" width="7.28515625" style="2" customWidth="1"/>
    <col min="7661" max="7661" width="66.140625" style="2" customWidth="1"/>
    <col min="7662" max="7662" width="0" style="2" hidden="1" customWidth="1"/>
    <col min="7663" max="7663" width="28" style="2" customWidth="1"/>
    <col min="7664" max="7664" width="32.140625" style="2" customWidth="1"/>
    <col min="7665" max="7665" width="39.85546875" style="2" bestFit="1" customWidth="1"/>
    <col min="7666" max="7666" width="0" style="2" hidden="1" customWidth="1"/>
    <col min="7667" max="7667" width="7.28515625" style="2" customWidth="1"/>
    <col min="7668" max="7668" width="0" style="2" hidden="1" customWidth="1"/>
    <col min="7669" max="7669" width="7.28515625" style="2" customWidth="1"/>
    <col min="7670" max="7670" width="59.5703125" style="2" customWidth="1"/>
    <col min="7671" max="7671" width="0" style="2" hidden="1" customWidth="1"/>
    <col min="7672" max="7672" width="23.85546875" style="2" customWidth="1"/>
    <col min="7673" max="7673" width="27.42578125" style="2" customWidth="1"/>
    <col min="7674" max="7674" width="28" style="2" customWidth="1"/>
    <col min="7675" max="7677" width="0" style="2" hidden="1" customWidth="1"/>
    <col min="7678" max="7678" width="7.28515625" style="2" customWidth="1"/>
    <col min="7679" max="7679" width="6.140625" style="2" bestFit="1" customWidth="1"/>
    <col min="7680" max="7680" width="76.85546875" style="2"/>
    <col min="7681" max="7681" width="7.28515625" style="2" customWidth="1"/>
    <col min="7682" max="7682" width="6.140625" style="2" bestFit="1" customWidth="1"/>
    <col min="7683" max="7683" width="78" style="2" customWidth="1"/>
    <col min="7684" max="7684" width="20.7109375" style="2" customWidth="1"/>
    <col min="7685" max="7685" width="26" style="2" customWidth="1"/>
    <col min="7686" max="7686" width="37" style="2" bestFit="1" customWidth="1"/>
    <col min="7687" max="7695" width="0" style="2" hidden="1" customWidth="1"/>
    <col min="7696" max="7698" width="22.7109375" style="2" bestFit="1" customWidth="1"/>
    <col min="7699" max="7699" width="25.28515625" style="2" bestFit="1" customWidth="1"/>
    <col min="7700" max="7700" width="21" style="2" bestFit="1" customWidth="1"/>
    <col min="7701" max="7701" width="8.28515625" style="2" customWidth="1"/>
    <col min="7702" max="7702" width="19" style="2" bestFit="1" customWidth="1"/>
    <col min="7703" max="7703" width="20.5703125" style="2" bestFit="1" customWidth="1"/>
    <col min="7704" max="7704" width="19" style="2" customWidth="1"/>
    <col min="7705" max="7911" width="11.42578125" style="2" customWidth="1"/>
    <col min="7912" max="7914" width="7.28515625" style="2" customWidth="1"/>
    <col min="7915" max="7915" width="0" style="2" hidden="1" customWidth="1"/>
    <col min="7916" max="7916" width="7.28515625" style="2" customWidth="1"/>
    <col min="7917" max="7917" width="66.140625" style="2" customWidth="1"/>
    <col min="7918" max="7918" width="0" style="2" hidden="1" customWidth="1"/>
    <col min="7919" max="7919" width="28" style="2" customWidth="1"/>
    <col min="7920" max="7920" width="32.140625" style="2" customWidth="1"/>
    <col min="7921" max="7921" width="39.85546875" style="2" bestFit="1" customWidth="1"/>
    <col min="7922" max="7922" width="0" style="2" hidden="1" customWidth="1"/>
    <col min="7923" max="7923" width="7.28515625" style="2" customWidth="1"/>
    <col min="7924" max="7924" width="0" style="2" hidden="1" customWidth="1"/>
    <col min="7925" max="7925" width="7.28515625" style="2" customWidth="1"/>
    <col min="7926" max="7926" width="59.5703125" style="2" customWidth="1"/>
    <col min="7927" max="7927" width="0" style="2" hidden="1" customWidth="1"/>
    <col min="7928" max="7928" width="23.85546875" style="2" customWidth="1"/>
    <col min="7929" max="7929" width="27.42578125" style="2" customWidth="1"/>
    <col min="7930" max="7930" width="28" style="2" customWidth="1"/>
    <col min="7931" max="7933" width="0" style="2" hidden="1" customWidth="1"/>
    <col min="7934" max="7934" width="7.28515625" style="2" customWidth="1"/>
    <col min="7935" max="7935" width="6.140625" style="2" bestFit="1" customWidth="1"/>
    <col min="7936" max="7936" width="76.85546875" style="2"/>
    <col min="7937" max="7937" width="7.28515625" style="2" customWidth="1"/>
    <col min="7938" max="7938" width="6.140625" style="2" bestFit="1" customWidth="1"/>
    <col min="7939" max="7939" width="78" style="2" customWidth="1"/>
    <col min="7940" max="7940" width="20.7109375" style="2" customWidth="1"/>
    <col min="7941" max="7941" width="26" style="2" customWidth="1"/>
    <col min="7942" max="7942" width="37" style="2" bestFit="1" customWidth="1"/>
    <col min="7943" max="7951" width="0" style="2" hidden="1" customWidth="1"/>
    <col min="7952" max="7954" width="22.7109375" style="2" bestFit="1" customWidth="1"/>
    <col min="7955" max="7955" width="25.28515625" style="2" bestFit="1" customWidth="1"/>
    <col min="7956" max="7956" width="21" style="2" bestFit="1" customWidth="1"/>
    <col min="7957" max="7957" width="8.28515625" style="2" customWidth="1"/>
    <col min="7958" max="7958" width="19" style="2" bestFit="1" customWidth="1"/>
    <col min="7959" max="7959" width="20.5703125" style="2" bestFit="1" customWidth="1"/>
    <col min="7960" max="7960" width="19" style="2" customWidth="1"/>
    <col min="7961" max="8167" width="11.42578125" style="2" customWidth="1"/>
    <col min="8168" max="8170" width="7.28515625" style="2" customWidth="1"/>
    <col min="8171" max="8171" width="0" style="2" hidden="1" customWidth="1"/>
    <col min="8172" max="8172" width="7.28515625" style="2" customWidth="1"/>
    <col min="8173" max="8173" width="66.140625" style="2" customWidth="1"/>
    <col min="8174" max="8174" width="0" style="2" hidden="1" customWidth="1"/>
    <col min="8175" max="8175" width="28" style="2" customWidth="1"/>
    <col min="8176" max="8176" width="32.140625" style="2" customWidth="1"/>
    <col min="8177" max="8177" width="39.85546875" style="2" bestFit="1" customWidth="1"/>
    <col min="8178" max="8178" width="0" style="2" hidden="1" customWidth="1"/>
    <col min="8179" max="8179" width="7.28515625" style="2" customWidth="1"/>
    <col min="8180" max="8180" width="0" style="2" hidden="1" customWidth="1"/>
    <col min="8181" max="8181" width="7.28515625" style="2" customWidth="1"/>
    <col min="8182" max="8182" width="59.5703125" style="2" customWidth="1"/>
    <col min="8183" max="8183" width="0" style="2" hidden="1" customWidth="1"/>
    <col min="8184" max="8184" width="23.85546875" style="2" customWidth="1"/>
    <col min="8185" max="8185" width="27.42578125" style="2" customWidth="1"/>
    <col min="8186" max="8186" width="28" style="2" customWidth="1"/>
    <col min="8187" max="8189" width="0" style="2" hidden="1" customWidth="1"/>
    <col min="8190" max="8190" width="7.28515625" style="2" customWidth="1"/>
    <col min="8191" max="8191" width="6.140625" style="2" bestFit="1" customWidth="1"/>
    <col min="8192" max="8192" width="76.85546875" style="2"/>
    <col min="8193" max="8193" width="7.28515625" style="2" customWidth="1"/>
    <col min="8194" max="8194" width="6.140625" style="2" bestFit="1" customWidth="1"/>
    <col min="8195" max="8195" width="78" style="2" customWidth="1"/>
    <col min="8196" max="8196" width="20.7109375" style="2" customWidth="1"/>
    <col min="8197" max="8197" width="26" style="2" customWidth="1"/>
    <col min="8198" max="8198" width="37" style="2" bestFit="1" customWidth="1"/>
    <col min="8199" max="8207" width="0" style="2" hidden="1" customWidth="1"/>
    <col min="8208" max="8210" width="22.7109375" style="2" bestFit="1" customWidth="1"/>
    <col min="8211" max="8211" width="25.28515625" style="2" bestFit="1" customWidth="1"/>
    <col min="8212" max="8212" width="21" style="2" bestFit="1" customWidth="1"/>
    <col min="8213" max="8213" width="8.28515625" style="2" customWidth="1"/>
    <col min="8214" max="8214" width="19" style="2" bestFit="1" customWidth="1"/>
    <col min="8215" max="8215" width="20.5703125" style="2" bestFit="1" customWidth="1"/>
    <col min="8216" max="8216" width="19" style="2" customWidth="1"/>
    <col min="8217" max="8423" width="11.42578125" style="2" customWidth="1"/>
    <col min="8424" max="8426" width="7.28515625" style="2" customWidth="1"/>
    <col min="8427" max="8427" width="0" style="2" hidden="1" customWidth="1"/>
    <col min="8428" max="8428" width="7.28515625" style="2" customWidth="1"/>
    <col min="8429" max="8429" width="66.140625" style="2" customWidth="1"/>
    <col min="8430" max="8430" width="0" style="2" hidden="1" customWidth="1"/>
    <col min="8431" max="8431" width="28" style="2" customWidth="1"/>
    <col min="8432" max="8432" width="32.140625" style="2" customWidth="1"/>
    <col min="8433" max="8433" width="39.85546875" style="2" bestFit="1" customWidth="1"/>
    <col min="8434" max="8434" width="0" style="2" hidden="1" customWidth="1"/>
    <col min="8435" max="8435" width="7.28515625" style="2" customWidth="1"/>
    <col min="8436" max="8436" width="0" style="2" hidden="1" customWidth="1"/>
    <col min="8437" max="8437" width="7.28515625" style="2" customWidth="1"/>
    <col min="8438" max="8438" width="59.5703125" style="2" customWidth="1"/>
    <col min="8439" max="8439" width="0" style="2" hidden="1" customWidth="1"/>
    <col min="8440" max="8440" width="23.85546875" style="2" customWidth="1"/>
    <col min="8441" max="8441" width="27.42578125" style="2" customWidth="1"/>
    <col min="8442" max="8442" width="28" style="2" customWidth="1"/>
    <col min="8443" max="8445" width="0" style="2" hidden="1" customWidth="1"/>
    <col min="8446" max="8446" width="7.28515625" style="2" customWidth="1"/>
    <col min="8447" max="8447" width="6.140625" style="2" bestFit="1" customWidth="1"/>
    <col min="8448" max="8448" width="76.85546875" style="2"/>
    <col min="8449" max="8449" width="7.28515625" style="2" customWidth="1"/>
    <col min="8450" max="8450" width="6.140625" style="2" bestFit="1" customWidth="1"/>
    <col min="8451" max="8451" width="78" style="2" customWidth="1"/>
    <col min="8452" max="8452" width="20.7109375" style="2" customWidth="1"/>
    <col min="8453" max="8453" width="26" style="2" customWidth="1"/>
    <col min="8454" max="8454" width="37" style="2" bestFit="1" customWidth="1"/>
    <col min="8455" max="8463" width="0" style="2" hidden="1" customWidth="1"/>
    <col min="8464" max="8466" width="22.7109375" style="2" bestFit="1" customWidth="1"/>
    <col min="8467" max="8467" width="25.28515625" style="2" bestFit="1" customWidth="1"/>
    <col min="8468" max="8468" width="21" style="2" bestFit="1" customWidth="1"/>
    <col min="8469" max="8469" width="8.28515625" style="2" customWidth="1"/>
    <col min="8470" max="8470" width="19" style="2" bestFit="1" customWidth="1"/>
    <col min="8471" max="8471" width="20.5703125" style="2" bestFit="1" customWidth="1"/>
    <col min="8472" max="8472" width="19" style="2" customWidth="1"/>
    <col min="8473" max="8679" width="11.42578125" style="2" customWidth="1"/>
    <col min="8680" max="8682" width="7.28515625" style="2" customWidth="1"/>
    <col min="8683" max="8683" width="0" style="2" hidden="1" customWidth="1"/>
    <col min="8684" max="8684" width="7.28515625" style="2" customWidth="1"/>
    <col min="8685" max="8685" width="66.140625" style="2" customWidth="1"/>
    <col min="8686" max="8686" width="0" style="2" hidden="1" customWidth="1"/>
    <col min="8687" max="8687" width="28" style="2" customWidth="1"/>
    <col min="8688" max="8688" width="32.140625" style="2" customWidth="1"/>
    <col min="8689" max="8689" width="39.85546875" style="2" bestFit="1" customWidth="1"/>
    <col min="8690" max="8690" width="0" style="2" hidden="1" customWidth="1"/>
    <col min="8691" max="8691" width="7.28515625" style="2" customWidth="1"/>
    <col min="8692" max="8692" width="0" style="2" hidden="1" customWidth="1"/>
    <col min="8693" max="8693" width="7.28515625" style="2" customWidth="1"/>
    <col min="8694" max="8694" width="59.5703125" style="2" customWidth="1"/>
    <col min="8695" max="8695" width="0" style="2" hidden="1" customWidth="1"/>
    <col min="8696" max="8696" width="23.85546875" style="2" customWidth="1"/>
    <col min="8697" max="8697" width="27.42578125" style="2" customWidth="1"/>
    <col min="8698" max="8698" width="28" style="2" customWidth="1"/>
    <col min="8699" max="8701" width="0" style="2" hidden="1" customWidth="1"/>
    <col min="8702" max="8702" width="7.28515625" style="2" customWidth="1"/>
    <col min="8703" max="8703" width="6.140625" style="2" bestFit="1" customWidth="1"/>
    <col min="8704" max="8704" width="76.85546875" style="2"/>
    <col min="8705" max="8705" width="7.28515625" style="2" customWidth="1"/>
    <col min="8706" max="8706" width="6.140625" style="2" bestFit="1" customWidth="1"/>
    <col min="8707" max="8707" width="78" style="2" customWidth="1"/>
    <col min="8708" max="8708" width="20.7109375" style="2" customWidth="1"/>
    <col min="8709" max="8709" width="26" style="2" customWidth="1"/>
    <col min="8710" max="8710" width="37" style="2" bestFit="1" customWidth="1"/>
    <col min="8711" max="8719" width="0" style="2" hidden="1" customWidth="1"/>
    <col min="8720" max="8722" width="22.7109375" style="2" bestFit="1" customWidth="1"/>
    <col min="8723" max="8723" width="25.28515625" style="2" bestFit="1" customWidth="1"/>
    <col min="8724" max="8724" width="21" style="2" bestFit="1" customWidth="1"/>
    <col min="8725" max="8725" width="8.28515625" style="2" customWidth="1"/>
    <col min="8726" max="8726" width="19" style="2" bestFit="1" customWidth="1"/>
    <col min="8727" max="8727" width="20.5703125" style="2" bestFit="1" customWidth="1"/>
    <col min="8728" max="8728" width="19" style="2" customWidth="1"/>
    <col min="8729" max="8935" width="11.42578125" style="2" customWidth="1"/>
    <col min="8936" max="8938" width="7.28515625" style="2" customWidth="1"/>
    <col min="8939" max="8939" width="0" style="2" hidden="1" customWidth="1"/>
    <col min="8940" max="8940" width="7.28515625" style="2" customWidth="1"/>
    <col min="8941" max="8941" width="66.140625" style="2" customWidth="1"/>
    <col min="8942" max="8942" width="0" style="2" hidden="1" customWidth="1"/>
    <col min="8943" max="8943" width="28" style="2" customWidth="1"/>
    <col min="8944" max="8944" width="32.140625" style="2" customWidth="1"/>
    <col min="8945" max="8945" width="39.85546875" style="2" bestFit="1" customWidth="1"/>
    <col min="8946" max="8946" width="0" style="2" hidden="1" customWidth="1"/>
    <col min="8947" max="8947" width="7.28515625" style="2" customWidth="1"/>
    <col min="8948" max="8948" width="0" style="2" hidden="1" customWidth="1"/>
    <col min="8949" max="8949" width="7.28515625" style="2" customWidth="1"/>
    <col min="8950" max="8950" width="59.5703125" style="2" customWidth="1"/>
    <col min="8951" max="8951" width="0" style="2" hidden="1" customWidth="1"/>
    <col min="8952" max="8952" width="23.85546875" style="2" customWidth="1"/>
    <col min="8953" max="8953" width="27.42578125" style="2" customWidth="1"/>
    <col min="8954" max="8954" width="28" style="2" customWidth="1"/>
    <col min="8955" max="8957" width="0" style="2" hidden="1" customWidth="1"/>
    <col min="8958" max="8958" width="7.28515625" style="2" customWidth="1"/>
    <col min="8959" max="8959" width="6.140625" style="2" bestFit="1" customWidth="1"/>
    <col min="8960" max="8960" width="76.85546875" style="2"/>
    <col min="8961" max="8961" width="7.28515625" style="2" customWidth="1"/>
    <col min="8962" max="8962" width="6.140625" style="2" bestFit="1" customWidth="1"/>
    <col min="8963" max="8963" width="78" style="2" customWidth="1"/>
    <col min="8964" max="8964" width="20.7109375" style="2" customWidth="1"/>
    <col min="8965" max="8965" width="26" style="2" customWidth="1"/>
    <col min="8966" max="8966" width="37" style="2" bestFit="1" customWidth="1"/>
    <col min="8967" max="8975" width="0" style="2" hidden="1" customWidth="1"/>
    <col min="8976" max="8978" width="22.7109375" style="2" bestFit="1" customWidth="1"/>
    <col min="8979" max="8979" width="25.28515625" style="2" bestFit="1" customWidth="1"/>
    <col min="8980" max="8980" width="21" style="2" bestFit="1" customWidth="1"/>
    <col min="8981" max="8981" width="8.28515625" style="2" customWidth="1"/>
    <col min="8982" max="8982" width="19" style="2" bestFit="1" customWidth="1"/>
    <col min="8983" max="8983" width="20.5703125" style="2" bestFit="1" customWidth="1"/>
    <col min="8984" max="8984" width="19" style="2" customWidth="1"/>
    <col min="8985" max="9191" width="11.42578125" style="2" customWidth="1"/>
    <col min="9192" max="9194" width="7.28515625" style="2" customWidth="1"/>
    <col min="9195" max="9195" width="0" style="2" hidden="1" customWidth="1"/>
    <col min="9196" max="9196" width="7.28515625" style="2" customWidth="1"/>
    <col min="9197" max="9197" width="66.140625" style="2" customWidth="1"/>
    <col min="9198" max="9198" width="0" style="2" hidden="1" customWidth="1"/>
    <col min="9199" max="9199" width="28" style="2" customWidth="1"/>
    <col min="9200" max="9200" width="32.140625" style="2" customWidth="1"/>
    <col min="9201" max="9201" width="39.85546875" style="2" bestFit="1" customWidth="1"/>
    <col min="9202" max="9202" width="0" style="2" hidden="1" customWidth="1"/>
    <col min="9203" max="9203" width="7.28515625" style="2" customWidth="1"/>
    <col min="9204" max="9204" width="0" style="2" hidden="1" customWidth="1"/>
    <col min="9205" max="9205" width="7.28515625" style="2" customWidth="1"/>
    <col min="9206" max="9206" width="59.5703125" style="2" customWidth="1"/>
    <col min="9207" max="9207" width="0" style="2" hidden="1" customWidth="1"/>
    <col min="9208" max="9208" width="23.85546875" style="2" customWidth="1"/>
    <col min="9209" max="9209" width="27.42578125" style="2" customWidth="1"/>
    <col min="9210" max="9210" width="28" style="2" customWidth="1"/>
    <col min="9211" max="9213" width="0" style="2" hidden="1" customWidth="1"/>
    <col min="9214" max="9214" width="7.28515625" style="2" customWidth="1"/>
    <col min="9215" max="9215" width="6.140625" style="2" bestFit="1" customWidth="1"/>
    <col min="9216" max="9216" width="76.85546875" style="2"/>
    <col min="9217" max="9217" width="7.28515625" style="2" customWidth="1"/>
    <col min="9218" max="9218" width="6.140625" style="2" bestFit="1" customWidth="1"/>
    <col min="9219" max="9219" width="78" style="2" customWidth="1"/>
    <col min="9220" max="9220" width="20.7109375" style="2" customWidth="1"/>
    <col min="9221" max="9221" width="26" style="2" customWidth="1"/>
    <col min="9222" max="9222" width="37" style="2" bestFit="1" customWidth="1"/>
    <col min="9223" max="9231" width="0" style="2" hidden="1" customWidth="1"/>
    <col min="9232" max="9234" width="22.7109375" style="2" bestFit="1" customWidth="1"/>
    <col min="9235" max="9235" width="25.28515625" style="2" bestFit="1" customWidth="1"/>
    <col min="9236" max="9236" width="21" style="2" bestFit="1" customWidth="1"/>
    <col min="9237" max="9237" width="8.28515625" style="2" customWidth="1"/>
    <col min="9238" max="9238" width="19" style="2" bestFit="1" customWidth="1"/>
    <col min="9239" max="9239" width="20.5703125" style="2" bestFit="1" customWidth="1"/>
    <col min="9240" max="9240" width="19" style="2" customWidth="1"/>
    <col min="9241" max="9447" width="11.42578125" style="2" customWidth="1"/>
    <col min="9448" max="9450" width="7.28515625" style="2" customWidth="1"/>
    <col min="9451" max="9451" width="0" style="2" hidden="1" customWidth="1"/>
    <col min="9452" max="9452" width="7.28515625" style="2" customWidth="1"/>
    <col min="9453" max="9453" width="66.140625" style="2" customWidth="1"/>
    <col min="9454" max="9454" width="0" style="2" hidden="1" customWidth="1"/>
    <col min="9455" max="9455" width="28" style="2" customWidth="1"/>
    <col min="9456" max="9456" width="32.140625" style="2" customWidth="1"/>
    <col min="9457" max="9457" width="39.85546875" style="2" bestFit="1" customWidth="1"/>
    <col min="9458" max="9458" width="0" style="2" hidden="1" customWidth="1"/>
    <col min="9459" max="9459" width="7.28515625" style="2" customWidth="1"/>
    <col min="9460" max="9460" width="0" style="2" hidden="1" customWidth="1"/>
    <col min="9461" max="9461" width="7.28515625" style="2" customWidth="1"/>
    <col min="9462" max="9462" width="59.5703125" style="2" customWidth="1"/>
    <col min="9463" max="9463" width="0" style="2" hidden="1" customWidth="1"/>
    <col min="9464" max="9464" width="23.85546875" style="2" customWidth="1"/>
    <col min="9465" max="9465" width="27.42578125" style="2" customWidth="1"/>
    <col min="9466" max="9466" width="28" style="2" customWidth="1"/>
    <col min="9467" max="9469" width="0" style="2" hidden="1" customWidth="1"/>
    <col min="9470" max="9470" width="7.28515625" style="2" customWidth="1"/>
    <col min="9471" max="9471" width="6.140625" style="2" bestFit="1" customWidth="1"/>
    <col min="9472" max="9472" width="76.85546875" style="2"/>
    <col min="9473" max="9473" width="7.28515625" style="2" customWidth="1"/>
    <col min="9474" max="9474" width="6.140625" style="2" bestFit="1" customWidth="1"/>
    <col min="9475" max="9475" width="78" style="2" customWidth="1"/>
    <col min="9476" max="9476" width="20.7109375" style="2" customWidth="1"/>
    <col min="9477" max="9477" width="26" style="2" customWidth="1"/>
    <col min="9478" max="9478" width="37" style="2" bestFit="1" customWidth="1"/>
    <col min="9479" max="9487" width="0" style="2" hidden="1" customWidth="1"/>
    <col min="9488" max="9490" width="22.7109375" style="2" bestFit="1" customWidth="1"/>
    <col min="9491" max="9491" width="25.28515625" style="2" bestFit="1" customWidth="1"/>
    <col min="9492" max="9492" width="21" style="2" bestFit="1" customWidth="1"/>
    <col min="9493" max="9493" width="8.28515625" style="2" customWidth="1"/>
    <col min="9494" max="9494" width="19" style="2" bestFit="1" customWidth="1"/>
    <col min="9495" max="9495" width="20.5703125" style="2" bestFit="1" customWidth="1"/>
    <col min="9496" max="9496" width="19" style="2" customWidth="1"/>
    <col min="9497" max="9703" width="11.42578125" style="2" customWidth="1"/>
    <col min="9704" max="9706" width="7.28515625" style="2" customWidth="1"/>
    <col min="9707" max="9707" width="0" style="2" hidden="1" customWidth="1"/>
    <col min="9708" max="9708" width="7.28515625" style="2" customWidth="1"/>
    <col min="9709" max="9709" width="66.140625" style="2" customWidth="1"/>
    <col min="9710" max="9710" width="0" style="2" hidden="1" customWidth="1"/>
    <col min="9711" max="9711" width="28" style="2" customWidth="1"/>
    <col min="9712" max="9712" width="32.140625" style="2" customWidth="1"/>
    <col min="9713" max="9713" width="39.85546875" style="2" bestFit="1" customWidth="1"/>
    <col min="9714" max="9714" width="0" style="2" hidden="1" customWidth="1"/>
    <col min="9715" max="9715" width="7.28515625" style="2" customWidth="1"/>
    <col min="9716" max="9716" width="0" style="2" hidden="1" customWidth="1"/>
    <col min="9717" max="9717" width="7.28515625" style="2" customWidth="1"/>
    <col min="9718" max="9718" width="59.5703125" style="2" customWidth="1"/>
    <col min="9719" max="9719" width="0" style="2" hidden="1" customWidth="1"/>
    <col min="9720" max="9720" width="23.85546875" style="2" customWidth="1"/>
    <col min="9721" max="9721" width="27.42578125" style="2" customWidth="1"/>
    <col min="9722" max="9722" width="28" style="2" customWidth="1"/>
    <col min="9723" max="9725" width="0" style="2" hidden="1" customWidth="1"/>
    <col min="9726" max="9726" width="7.28515625" style="2" customWidth="1"/>
    <col min="9727" max="9727" width="6.140625" style="2" bestFit="1" customWidth="1"/>
    <col min="9728" max="9728" width="76.85546875" style="2"/>
    <col min="9729" max="9729" width="7.28515625" style="2" customWidth="1"/>
    <col min="9730" max="9730" width="6.140625" style="2" bestFit="1" customWidth="1"/>
    <col min="9731" max="9731" width="78" style="2" customWidth="1"/>
    <col min="9732" max="9732" width="20.7109375" style="2" customWidth="1"/>
    <col min="9733" max="9733" width="26" style="2" customWidth="1"/>
    <col min="9734" max="9734" width="37" style="2" bestFit="1" customWidth="1"/>
    <col min="9735" max="9743" width="0" style="2" hidden="1" customWidth="1"/>
    <col min="9744" max="9746" width="22.7109375" style="2" bestFit="1" customWidth="1"/>
    <col min="9747" max="9747" width="25.28515625" style="2" bestFit="1" customWidth="1"/>
    <col min="9748" max="9748" width="21" style="2" bestFit="1" customWidth="1"/>
    <col min="9749" max="9749" width="8.28515625" style="2" customWidth="1"/>
    <col min="9750" max="9750" width="19" style="2" bestFit="1" customWidth="1"/>
    <col min="9751" max="9751" width="20.5703125" style="2" bestFit="1" customWidth="1"/>
    <col min="9752" max="9752" width="19" style="2" customWidth="1"/>
    <col min="9753" max="9959" width="11.42578125" style="2" customWidth="1"/>
    <col min="9960" max="9962" width="7.28515625" style="2" customWidth="1"/>
    <col min="9963" max="9963" width="0" style="2" hidden="1" customWidth="1"/>
    <col min="9964" max="9964" width="7.28515625" style="2" customWidth="1"/>
    <col min="9965" max="9965" width="66.140625" style="2" customWidth="1"/>
    <col min="9966" max="9966" width="0" style="2" hidden="1" customWidth="1"/>
    <col min="9967" max="9967" width="28" style="2" customWidth="1"/>
    <col min="9968" max="9968" width="32.140625" style="2" customWidth="1"/>
    <col min="9969" max="9969" width="39.85546875" style="2" bestFit="1" customWidth="1"/>
    <col min="9970" max="9970" width="0" style="2" hidden="1" customWidth="1"/>
    <col min="9971" max="9971" width="7.28515625" style="2" customWidth="1"/>
    <col min="9972" max="9972" width="0" style="2" hidden="1" customWidth="1"/>
    <col min="9973" max="9973" width="7.28515625" style="2" customWidth="1"/>
    <col min="9974" max="9974" width="59.5703125" style="2" customWidth="1"/>
    <col min="9975" max="9975" width="0" style="2" hidden="1" customWidth="1"/>
    <col min="9976" max="9976" width="23.85546875" style="2" customWidth="1"/>
    <col min="9977" max="9977" width="27.42578125" style="2" customWidth="1"/>
    <col min="9978" max="9978" width="28" style="2" customWidth="1"/>
    <col min="9979" max="9981" width="0" style="2" hidden="1" customWidth="1"/>
    <col min="9982" max="9982" width="7.28515625" style="2" customWidth="1"/>
    <col min="9983" max="9983" width="6.140625" style="2" bestFit="1" customWidth="1"/>
    <col min="9984" max="9984" width="76.85546875" style="2"/>
    <col min="9985" max="9985" width="7.28515625" style="2" customWidth="1"/>
    <col min="9986" max="9986" width="6.140625" style="2" bestFit="1" customWidth="1"/>
    <col min="9987" max="9987" width="78" style="2" customWidth="1"/>
    <col min="9988" max="9988" width="20.7109375" style="2" customWidth="1"/>
    <col min="9989" max="9989" width="26" style="2" customWidth="1"/>
    <col min="9990" max="9990" width="37" style="2" bestFit="1" customWidth="1"/>
    <col min="9991" max="9999" width="0" style="2" hidden="1" customWidth="1"/>
    <col min="10000" max="10002" width="22.7109375" style="2" bestFit="1" customWidth="1"/>
    <col min="10003" max="10003" width="25.28515625" style="2" bestFit="1" customWidth="1"/>
    <col min="10004" max="10004" width="21" style="2" bestFit="1" customWidth="1"/>
    <col min="10005" max="10005" width="8.28515625" style="2" customWidth="1"/>
    <col min="10006" max="10006" width="19" style="2" bestFit="1" customWidth="1"/>
    <col min="10007" max="10007" width="20.5703125" style="2" bestFit="1" customWidth="1"/>
    <col min="10008" max="10008" width="19" style="2" customWidth="1"/>
    <col min="10009" max="10215" width="11.42578125" style="2" customWidth="1"/>
    <col min="10216" max="10218" width="7.28515625" style="2" customWidth="1"/>
    <col min="10219" max="10219" width="0" style="2" hidden="1" customWidth="1"/>
    <col min="10220" max="10220" width="7.28515625" style="2" customWidth="1"/>
    <col min="10221" max="10221" width="66.140625" style="2" customWidth="1"/>
    <col min="10222" max="10222" width="0" style="2" hidden="1" customWidth="1"/>
    <col min="10223" max="10223" width="28" style="2" customWidth="1"/>
    <col min="10224" max="10224" width="32.140625" style="2" customWidth="1"/>
    <col min="10225" max="10225" width="39.85546875" style="2" bestFit="1" customWidth="1"/>
    <col min="10226" max="10226" width="0" style="2" hidden="1" customWidth="1"/>
    <col min="10227" max="10227" width="7.28515625" style="2" customWidth="1"/>
    <col min="10228" max="10228" width="0" style="2" hidden="1" customWidth="1"/>
    <col min="10229" max="10229" width="7.28515625" style="2" customWidth="1"/>
    <col min="10230" max="10230" width="59.5703125" style="2" customWidth="1"/>
    <col min="10231" max="10231" width="0" style="2" hidden="1" customWidth="1"/>
    <col min="10232" max="10232" width="23.85546875" style="2" customWidth="1"/>
    <col min="10233" max="10233" width="27.42578125" style="2" customWidth="1"/>
    <col min="10234" max="10234" width="28" style="2" customWidth="1"/>
    <col min="10235" max="10237" width="0" style="2" hidden="1" customWidth="1"/>
    <col min="10238" max="10238" width="7.28515625" style="2" customWidth="1"/>
    <col min="10239" max="10239" width="6.140625" style="2" bestFit="1" customWidth="1"/>
    <col min="10240" max="10240" width="76.85546875" style="2"/>
    <col min="10241" max="10241" width="7.28515625" style="2" customWidth="1"/>
    <col min="10242" max="10242" width="6.140625" style="2" bestFit="1" customWidth="1"/>
    <col min="10243" max="10243" width="78" style="2" customWidth="1"/>
    <col min="10244" max="10244" width="20.7109375" style="2" customWidth="1"/>
    <col min="10245" max="10245" width="26" style="2" customWidth="1"/>
    <col min="10246" max="10246" width="37" style="2" bestFit="1" customWidth="1"/>
    <col min="10247" max="10255" width="0" style="2" hidden="1" customWidth="1"/>
    <col min="10256" max="10258" width="22.7109375" style="2" bestFit="1" customWidth="1"/>
    <col min="10259" max="10259" width="25.28515625" style="2" bestFit="1" customWidth="1"/>
    <col min="10260" max="10260" width="21" style="2" bestFit="1" customWidth="1"/>
    <col min="10261" max="10261" width="8.28515625" style="2" customWidth="1"/>
    <col min="10262" max="10262" width="19" style="2" bestFit="1" customWidth="1"/>
    <col min="10263" max="10263" width="20.5703125" style="2" bestFit="1" customWidth="1"/>
    <col min="10264" max="10264" width="19" style="2" customWidth="1"/>
    <col min="10265" max="10471" width="11.42578125" style="2" customWidth="1"/>
    <col min="10472" max="10474" width="7.28515625" style="2" customWidth="1"/>
    <col min="10475" max="10475" width="0" style="2" hidden="1" customWidth="1"/>
    <col min="10476" max="10476" width="7.28515625" style="2" customWidth="1"/>
    <col min="10477" max="10477" width="66.140625" style="2" customWidth="1"/>
    <col min="10478" max="10478" width="0" style="2" hidden="1" customWidth="1"/>
    <col min="10479" max="10479" width="28" style="2" customWidth="1"/>
    <col min="10480" max="10480" width="32.140625" style="2" customWidth="1"/>
    <col min="10481" max="10481" width="39.85546875" style="2" bestFit="1" customWidth="1"/>
    <col min="10482" max="10482" width="0" style="2" hidden="1" customWidth="1"/>
    <col min="10483" max="10483" width="7.28515625" style="2" customWidth="1"/>
    <col min="10484" max="10484" width="0" style="2" hidden="1" customWidth="1"/>
    <col min="10485" max="10485" width="7.28515625" style="2" customWidth="1"/>
    <col min="10486" max="10486" width="59.5703125" style="2" customWidth="1"/>
    <col min="10487" max="10487" width="0" style="2" hidden="1" customWidth="1"/>
    <col min="10488" max="10488" width="23.85546875" style="2" customWidth="1"/>
    <col min="10489" max="10489" width="27.42578125" style="2" customWidth="1"/>
    <col min="10490" max="10490" width="28" style="2" customWidth="1"/>
    <col min="10491" max="10493" width="0" style="2" hidden="1" customWidth="1"/>
    <col min="10494" max="10494" width="7.28515625" style="2" customWidth="1"/>
    <col min="10495" max="10495" width="6.140625" style="2" bestFit="1" customWidth="1"/>
    <col min="10496" max="10496" width="76.85546875" style="2"/>
    <col min="10497" max="10497" width="7.28515625" style="2" customWidth="1"/>
    <col min="10498" max="10498" width="6.140625" style="2" bestFit="1" customWidth="1"/>
    <col min="10499" max="10499" width="78" style="2" customWidth="1"/>
    <col min="10500" max="10500" width="20.7109375" style="2" customWidth="1"/>
    <col min="10501" max="10501" width="26" style="2" customWidth="1"/>
    <col min="10502" max="10502" width="37" style="2" bestFit="1" customWidth="1"/>
    <col min="10503" max="10511" width="0" style="2" hidden="1" customWidth="1"/>
    <col min="10512" max="10514" width="22.7109375" style="2" bestFit="1" customWidth="1"/>
    <col min="10515" max="10515" width="25.28515625" style="2" bestFit="1" customWidth="1"/>
    <col min="10516" max="10516" width="21" style="2" bestFit="1" customWidth="1"/>
    <col min="10517" max="10517" width="8.28515625" style="2" customWidth="1"/>
    <col min="10518" max="10518" width="19" style="2" bestFit="1" customWidth="1"/>
    <col min="10519" max="10519" width="20.5703125" style="2" bestFit="1" customWidth="1"/>
    <col min="10520" max="10520" width="19" style="2" customWidth="1"/>
    <col min="10521" max="10727" width="11.42578125" style="2" customWidth="1"/>
    <col min="10728" max="10730" width="7.28515625" style="2" customWidth="1"/>
    <col min="10731" max="10731" width="0" style="2" hidden="1" customWidth="1"/>
    <col min="10732" max="10732" width="7.28515625" style="2" customWidth="1"/>
    <col min="10733" max="10733" width="66.140625" style="2" customWidth="1"/>
    <col min="10734" max="10734" width="0" style="2" hidden="1" customWidth="1"/>
    <col min="10735" max="10735" width="28" style="2" customWidth="1"/>
    <col min="10736" max="10736" width="32.140625" style="2" customWidth="1"/>
    <col min="10737" max="10737" width="39.85546875" style="2" bestFit="1" customWidth="1"/>
    <col min="10738" max="10738" width="0" style="2" hidden="1" customWidth="1"/>
    <col min="10739" max="10739" width="7.28515625" style="2" customWidth="1"/>
    <col min="10740" max="10740" width="0" style="2" hidden="1" customWidth="1"/>
    <col min="10741" max="10741" width="7.28515625" style="2" customWidth="1"/>
    <col min="10742" max="10742" width="59.5703125" style="2" customWidth="1"/>
    <col min="10743" max="10743" width="0" style="2" hidden="1" customWidth="1"/>
    <col min="10744" max="10744" width="23.85546875" style="2" customWidth="1"/>
    <col min="10745" max="10745" width="27.42578125" style="2" customWidth="1"/>
    <col min="10746" max="10746" width="28" style="2" customWidth="1"/>
    <col min="10747" max="10749" width="0" style="2" hidden="1" customWidth="1"/>
    <col min="10750" max="10750" width="7.28515625" style="2" customWidth="1"/>
    <col min="10751" max="10751" width="6.140625" style="2" bestFit="1" customWidth="1"/>
    <col min="10752" max="10752" width="76.85546875" style="2"/>
    <col min="10753" max="10753" width="7.28515625" style="2" customWidth="1"/>
    <col min="10754" max="10754" width="6.140625" style="2" bestFit="1" customWidth="1"/>
    <col min="10755" max="10755" width="78" style="2" customWidth="1"/>
    <col min="10756" max="10756" width="20.7109375" style="2" customWidth="1"/>
    <col min="10757" max="10757" width="26" style="2" customWidth="1"/>
    <col min="10758" max="10758" width="37" style="2" bestFit="1" customWidth="1"/>
    <col min="10759" max="10767" width="0" style="2" hidden="1" customWidth="1"/>
    <col min="10768" max="10770" width="22.7109375" style="2" bestFit="1" customWidth="1"/>
    <col min="10771" max="10771" width="25.28515625" style="2" bestFit="1" customWidth="1"/>
    <col min="10772" max="10772" width="21" style="2" bestFit="1" customWidth="1"/>
    <col min="10773" max="10773" width="8.28515625" style="2" customWidth="1"/>
    <col min="10774" max="10774" width="19" style="2" bestFit="1" customWidth="1"/>
    <col min="10775" max="10775" width="20.5703125" style="2" bestFit="1" customWidth="1"/>
    <col min="10776" max="10776" width="19" style="2" customWidth="1"/>
    <col min="10777" max="10983" width="11.42578125" style="2" customWidth="1"/>
    <col min="10984" max="10986" width="7.28515625" style="2" customWidth="1"/>
    <col min="10987" max="10987" width="0" style="2" hidden="1" customWidth="1"/>
    <col min="10988" max="10988" width="7.28515625" style="2" customWidth="1"/>
    <col min="10989" max="10989" width="66.140625" style="2" customWidth="1"/>
    <col min="10990" max="10990" width="0" style="2" hidden="1" customWidth="1"/>
    <col min="10991" max="10991" width="28" style="2" customWidth="1"/>
    <col min="10992" max="10992" width="32.140625" style="2" customWidth="1"/>
    <col min="10993" max="10993" width="39.85546875" style="2" bestFit="1" customWidth="1"/>
    <col min="10994" max="10994" width="0" style="2" hidden="1" customWidth="1"/>
    <col min="10995" max="10995" width="7.28515625" style="2" customWidth="1"/>
    <col min="10996" max="10996" width="0" style="2" hidden="1" customWidth="1"/>
    <col min="10997" max="10997" width="7.28515625" style="2" customWidth="1"/>
    <col min="10998" max="10998" width="59.5703125" style="2" customWidth="1"/>
    <col min="10999" max="10999" width="0" style="2" hidden="1" customWidth="1"/>
    <col min="11000" max="11000" width="23.85546875" style="2" customWidth="1"/>
    <col min="11001" max="11001" width="27.42578125" style="2" customWidth="1"/>
    <col min="11002" max="11002" width="28" style="2" customWidth="1"/>
    <col min="11003" max="11005" width="0" style="2" hidden="1" customWidth="1"/>
    <col min="11006" max="11006" width="7.28515625" style="2" customWidth="1"/>
    <col min="11007" max="11007" width="6.140625" style="2" bestFit="1" customWidth="1"/>
    <col min="11008" max="11008" width="76.85546875" style="2"/>
    <col min="11009" max="11009" width="7.28515625" style="2" customWidth="1"/>
    <col min="11010" max="11010" width="6.140625" style="2" bestFit="1" customWidth="1"/>
    <col min="11011" max="11011" width="78" style="2" customWidth="1"/>
    <col min="11012" max="11012" width="20.7109375" style="2" customWidth="1"/>
    <col min="11013" max="11013" width="26" style="2" customWidth="1"/>
    <col min="11014" max="11014" width="37" style="2" bestFit="1" customWidth="1"/>
    <col min="11015" max="11023" width="0" style="2" hidden="1" customWidth="1"/>
    <col min="11024" max="11026" width="22.7109375" style="2" bestFit="1" customWidth="1"/>
    <col min="11027" max="11027" width="25.28515625" style="2" bestFit="1" customWidth="1"/>
    <col min="11028" max="11028" width="21" style="2" bestFit="1" customWidth="1"/>
    <col min="11029" max="11029" width="8.28515625" style="2" customWidth="1"/>
    <col min="11030" max="11030" width="19" style="2" bestFit="1" customWidth="1"/>
    <col min="11031" max="11031" width="20.5703125" style="2" bestFit="1" customWidth="1"/>
    <col min="11032" max="11032" width="19" style="2" customWidth="1"/>
    <col min="11033" max="11239" width="11.42578125" style="2" customWidth="1"/>
    <col min="11240" max="11242" width="7.28515625" style="2" customWidth="1"/>
    <col min="11243" max="11243" width="0" style="2" hidden="1" customWidth="1"/>
    <col min="11244" max="11244" width="7.28515625" style="2" customWidth="1"/>
    <col min="11245" max="11245" width="66.140625" style="2" customWidth="1"/>
    <col min="11246" max="11246" width="0" style="2" hidden="1" customWidth="1"/>
    <col min="11247" max="11247" width="28" style="2" customWidth="1"/>
    <col min="11248" max="11248" width="32.140625" style="2" customWidth="1"/>
    <col min="11249" max="11249" width="39.85546875" style="2" bestFit="1" customWidth="1"/>
    <col min="11250" max="11250" width="0" style="2" hidden="1" customWidth="1"/>
    <col min="11251" max="11251" width="7.28515625" style="2" customWidth="1"/>
    <col min="11252" max="11252" width="0" style="2" hidden="1" customWidth="1"/>
    <col min="11253" max="11253" width="7.28515625" style="2" customWidth="1"/>
    <col min="11254" max="11254" width="59.5703125" style="2" customWidth="1"/>
    <col min="11255" max="11255" width="0" style="2" hidden="1" customWidth="1"/>
    <col min="11256" max="11256" width="23.85546875" style="2" customWidth="1"/>
    <col min="11257" max="11257" width="27.42578125" style="2" customWidth="1"/>
    <col min="11258" max="11258" width="28" style="2" customWidth="1"/>
    <col min="11259" max="11261" width="0" style="2" hidden="1" customWidth="1"/>
    <col min="11262" max="11262" width="7.28515625" style="2" customWidth="1"/>
    <col min="11263" max="11263" width="6.140625" style="2" bestFit="1" customWidth="1"/>
    <col min="11264" max="11264" width="76.85546875" style="2"/>
    <col min="11265" max="11265" width="7.28515625" style="2" customWidth="1"/>
    <col min="11266" max="11266" width="6.140625" style="2" bestFit="1" customWidth="1"/>
    <col min="11267" max="11267" width="78" style="2" customWidth="1"/>
    <col min="11268" max="11268" width="20.7109375" style="2" customWidth="1"/>
    <col min="11269" max="11269" width="26" style="2" customWidth="1"/>
    <col min="11270" max="11270" width="37" style="2" bestFit="1" customWidth="1"/>
    <col min="11271" max="11279" width="0" style="2" hidden="1" customWidth="1"/>
    <col min="11280" max="11282" width="22.7109375" style="2" bestFit="1" customWidth="1"/>
    <col min="11283" max="11283" width="25.28515625" style="2" bestFit="1" customWidth="1"/>
    <col min="11284" max="11284" width="21" style="2" bestFit="1" customWidth="1"/>
    <col min="11285" max="11285" width="8.28515625" style="2" customWidth="1"/>
    <col min="11286" max="11286" width="19" style="2" bestFit="1" customWidth="1"/>
    <col min="11287" max="11287" width="20.5703125" style="2" bestFit="1" customWidth="1"/>
    <col min="11288" max="11288" width="19" style="2" customWidth="1"/>
    <col min="11289" max="11495" width="11.42578125" style="2" customWidth="1"/>
    <col min="11496" max="11498" width="7.28515625" style="2" customWidth="1"/>
    <col min="11499" max="11499" width="0" style="2" hidden="1" customWidth="1"/>
    <col min="11500" max="11500" width="7.28515625" style="2" customWidth="1"/>
    <col min="11501" max="11501" width="66.140625" style="2" customWidth="1"/>
    <col min="11502" max="11502" width="0" style="2" hidden="1" customWidth="1"/>
    <col min="11503" max="11503" width="28" style="2" customWidth="1"/>
    <col min="11504" max="11504" width="32.140625" style="2" customWidth="1"/>
    <col min="11505" max="11505" width="39.85546875" style="2" bestFit="1" customWidth="1"/>
    <col min="11506" max="11506" width="0" style="2" hidden="1" customWidth="1"/>
    <col min="11507" max="11507" width="7.28515625" style="2" customWidth="1"/>
    <col min="11508" max="11508" width="0" style="2" hidden="1" customWidth="1"/>
    <col min="11509" max="11509" width="7.28515625" style="2" customWidth="1"/>
    <col min="11510" max="11510" width="59.5703125" style="2" customWidth="1"/>
    <col min="11511" max="11511" width="0" style="2" hidden="1" customWidth="1"/>
    <col min="11512" max="11512" width="23.85546875" style="2" customWidth="1"/>
    <col min="11513" max="11513" width="27.42578125" style="2" customWidth="1"/>
    <col min="11514" max="11514" width="28" style="2" customWidth="1"/>
    <col min="11515" max="11517" width="0" style="2" hidden="1" customWidth="1"/>
    <col min="11518" max="11518" width="7.28515625" style="2" customWidth="1"/>
    <col min="11519" max="11519" width="6.140625" style="2" bestFit="1" customWidth="1"/>
    <col min="11520" max="11520" width="76.85546875" style="2"/>
    <col min="11521" max="11521" width="7.28515625" style="2" customWidth="1"/>
    <col min="11522" max="11522" width="6.140625" style="2" bestFit="1" customWidth="1"/>
    <col min="11523" max="11523" width="78" style="2" customWidth="1"/>
    <col min="11524" max="11524" width="20.7109375" style="2" customWidth="1"/>
    <col min="11525" max="11525" width="26" style="2" customWidth="1"/>
    <col min="11526" max="11526" width="37" style="2" bestFit="1" customWidth="1"/>
    <col min="11527" max="11535" width="0" style="2" hidden="1" customWidth="1"/>
    <col min="11536" max="11538" width="22.7109375" style="2" bestFit="1" customWidth="1"/>
    <col min="11539" max="11539" width="25.28515625" style="2" bestFit="1" customWidth="1"/>
    <col min="11540" max="11540" width="21" style="2" bestFit="1" customWidth="1"/>
    <col min="11541" max="11541" width="8.28515625" style="2" customWidth="1"/>
    <col min="11542" max="11542" width="19" style="2" bestFit="1" customWidth="1"/>
    <col min="11543" max="11543" width="20.5703125" style="2" bestFit="1" customWidth="1"/>
    <col min="11544" max="11544" width="19" style="2" customWidth="1"/>
    <col min="11545" max="11751" width="11.42578125" style="2" customWidth="1"/>
    <col min="11752" max="11754" width="7.28515625" style="2" customWidth="1"/>
    <col min="11755" max="11755" width="0" style="2" hidden="1" customWidth="1"/>
    <col min="11756" max="11756" width="7.28515625" style="2" customWidth="1"/>
    <col min="11757" max="11757" width="66.140625" style="2" customWidth="1"/>
    <col min="11758" max="11758" width="0" style="2" hidden="1" customWidth="1"/>
    <col min="11759" max="11759" width="28" style="2" customWidth="1"/>
    <col min="11760" max="11760" width="32.140625" style="2" customWidth="1"/>
    <col min="11761" max="11761" width="39.85546875" style="2" bestFit="1" customWidth="1"/>
    <col min="11762" max="11762" width="0" style="2" hidden="1" customWidth="1"/>
    <col min="11763" max="11763" width="7.28515625" style="2" customWidth="1"/>
    <col min="11764" max="11764" width="0" style="2" hidden="1" customWidth="1"/>
    <col min="11765" max="11765" width="7.28515625" style="2" customWidth="1"/>
    <col min="11766" max="11766" width="59.5703125" style="2" customWidth="1"/>
    <col min="11767" max="11767" width="0" style="2" hidden="1" customWidth="1"/>
    <col min="11768" max="11768" width="23.85546875" style="2" customWidth="1"/>
    <col min="11769" max="11769" width="27.42578125" style="2" customWidth="1"/>
    <col min="11770" max="11770" width="28" style="2" customWidth="1"/>
    <col min="11771" max="11773" width="0" style="2" hidden="1" customWidth="1"/>
    <col min="11774" max="11774" width="7.28515625" style="2" customWidth="1"/>
    <col min="11775" max="11775" width="6.140625" style="2" bestFit="1" customWidth="1"/>
    <col min="11776" max="11776" width="76.85546875" style="2"/>
    <col min="11777" max="11777" width="7.28515625" style="2" customWidth="1"/>
    <col min="11778" max="11778" width="6.140625" style="2" bestFit="1" customWidth="1"/>
    <col min="11779" max="11779" width="78" style="2" customWidth="1"/>
    <col min="11780" max="11780" width="20.7109375" style="2" customWidth="1"/>
    <col min="11781" max="11781" width="26" style="2" customWidth="1"/>
    <col min="11782" max="11782" width="37" style="2" bestFit="1" customWidth="1"/>
    <col min="11783" max="11791" width="0" style="2" hidden="1" customWidth="1"/>
    <col min="11792" max="11794" width="22.7109375" style="2" bestFit="1" customWidth="1"/>
    <col min="11795" max="11795" width="25.28515625" style="2" bestFit="1" customWidth="1"/>
    <col min="11796" max="11796" width="21" style="2" bestFit="1" customWidth="1"/>
    <col min="11797" max="11797" width="8.28515625" style="2" customWidth="1"/>
    <col min="11798" max="11798" width="19" style="2" bestFit="1" customWidth="1"/>
    <col min="11799" max="11799" width="20.5703125" style="2" bestFit="1" customWidth="1"/>
    <col min="11800" max="11800" width="19" style="2" customWidth="1"/>
    <col min="11801" max="12007" width="11.42578125" style="2" customWidth="1"/>
    <col min="12008" max="12010" width="7.28515625" style="2" customWidth="1"/>
    <col min="12011" max="12011" width="0" style="2" hidden="1" customWidth="1"/>
    <col min="12012" max="12012" width="7.28515625" style="2" customWidth="1"/>
    <col min="12013" max="12013" width="66.140625" style="2" customWidth="1"/>
    <col min="12014" max="12014" width="0" style="2" hidden="1" customWidth="1"/>
    <col min="12015" max="12015" width="28" style="2" customWidth="1"/>
    <col min="12016" max="12016" width="32.140625" style="2" customWidth="1"/>
    <col min="12017" max="12017" width="39.85546875" style="2" bestFit="1" customWidth="1"/>
    <col min="12018" max="12018" width="0" style="2" hidden="1" customWidth="1"/>
    <col min="12019" max="12019" width="7.28515625" style="2" customWidth="1"/>
    <col min="12020" max="12020" width="0" style="2" hidden="1" customWidth="1"/>
    <col min="12021" max="12021" width="7.28515625" style="2" customWidth="1"/>
    <col min="12022" max="12022" width="59.5703125" style="2" customWidth="1"/>
    <col min="12023" max="12023" width="0" style="2" hidden="1" customWidth="1"/>
    <col min="12024" max="12024" width="23.85546875" style="2" customWidth="1"/>
    <col min="12025" max="12025" width="27.42578125" style="2" customWidth="1"/>
    <col min="12026" max="12026" width="28" style="2" customWidth="1"/>
    <col min="12027" max="12029" width="0" style="2" hidden="1" customWidth="1"/>
    <col min="12030" max="12030" width="7.28515625" style="2" customWidth="1"/>
    <col min="12031" max="12031" width="6.140625" style="2" bestFit="1" customWidth="1"/>
    <col min="12032" max="12032" width="76.85546875" style="2"/>
    <col min="12033" max="12033" width="7.28515625" style="2" customWidth="1"/>
    <col min="12034" max="12034" width="6.140625" style="2" bestFit="1" customWidth="1"/>
    <col min="12035" max="12035" width="78" style="2" customWidth="1"/>
    <col min="12036" max="12036" width="20.7109375" style="2" customWidth="1"/>
    <col min="12037" max="12037" width="26" style="2" customWidth="1"/>
    <col min="12038" max="12038" width="37" style="2" bestFit="1" customWidth="1"/>
    <col min="12039" max="12047" width="0" style="2" hidden="1" customWidth="1"/>
    <col min="12048" max="12050" width="22.7109375" style="2" bestFit="1" customWidth="1"/>
    <col min="12051" max="12051" width="25.28515625" style="2" bestFit="1" customWidth="1"/>
    <col min="12052" max="12052" width="21" style="2" bestFit="1" customWidth="1"/>
    <col min="12053" max="12053" width="8.28515625" style="2" customWidth="1"/>
    <col min="12054" max="12054" width="19" style="2" bestFit="1" customWidth="1"/>
    <col min="12055" max="12055" width="20.5703125" style="2" bestFit="1" customWidth="1"/>
    <col min="12056" max="12056" width="19" style="2" customWidth="1"/>
    <col min="12057" max="12263" width="11.42578125" style="2" customWidth="1"/>
    <col min="12264" max="12266" width="7.28515625" style="2" customWidth="1"/>
    <col min="12267" max="12267" width="0" style="2" hidden="1" customWidth="1"/>
    <col min="12268" max="12268" width="7.28515625" style="2" customWidth="1"/>
    <col min="12269" max="12269" width="66.140625" style="2" customWidth="1"/>
    <col min="12270" max="12270" width="0" style="2" hidden="1" customWidth="1"/>
    <col min="12271" max="12271" width="28" style="2" customWidth="1"/>
    <col min="12272" max="12272" width="32.140625" style="2" customWidth="1"/>
    <col min="12273" max="12273" width="39.85546875" style="2" bestFit="1" customWidth="1"/>
    <col min="12274" max="12274" width="0" style="2" hidden="1" customWidth="1"/>
    <col min="12275" max="12275" width="7.28515625" style="2" customWidth="1"/>
    <col min="12276" max="12276" width="0" style="2" hidden="1" customWidth="1"/>
    <col min="12277" max="12277" width="7.28515625" style="2" customWidth="1"/>
    <col min="12278" max="12278" width="59.5703125" style="2" customWidth="1"/>
    <col min="12279" max="12279" width="0" style="2" hidden="1" customWidth="1"/>
    <col min="12280" max="12280" width="23.85546875" style="2" customWidth="1"/>
    <col min="12281" max="12281" width="27.42578125" style="2" customWidth="1"/>
    <col min="12282" max="12282" width="28" style="2" customWidth="1"/>
    <col min="12283" max="12285" width="0" style="2" hidden="1" customWidth="1"/>
    <col min="12286" max="12286" width="7.28515625" style="2" customWidth="1"/>
    <col min="12287" max="12287" width="6.140625" style="2" bestFit="1" customWidth="1"/>
    <col min="12288" max="12288" width="76.85546875" style="2"/>
    <col min="12289" max="12289" width="7.28515625" style="2" customWidth="1"/>
    <col min="12290" max="12290" width="6.140625" style="2" bestFit="1" customWidth="1"/>
    <col min="12291" max="12291" width="78" style="2" customWidth="1"/>
    <col min="12292" max="12292" width="20.7109375" style="2" customWidth="1"/>
    <col min="12293" max="12293" width="26" style="2" customWidth="1"/>
    <col min="12294" max="12294" width="37" style="2" bestFit="1" customWidth="1"/>
    <col min="12295" max="12303" width="0" style="2" hidden="1" customWidth="1"/>
    <col min="12304" max="12306" width="22.7109375" style="2" bestFit="1" customWidth="1"/>
    <col min="12307" max="12307" width="25.28515625" style="2" bestFit="1" customWidth="1"/>
    <col min="12308" max="12308" width="21" style="2" bestFit="1" customWidth="1"/>
    <col min="12309" max="12309" width="8.28515625" style="2" customWidth="1"/>
    <col min="12310" max="12310" width="19" style="2" bestFit="1" customWidth="1"/>
    <col min="12311" max="12311" width="20.5703125" style="2" bestFit="1" customWidth="1"/>
    <col min="12312" max="12312" width="19" style="2" customWidth="1"/>
    <col min="12313" max="12519" width="11.42578125" style="2" customWidth="1"/>
    <col min="12520" max="12522" width="7.28515625" style="2" customWidth="1"/>
    <col min="12523" max="12523" width="0" style="2" hidden="1" customWidth="1"/>
    <col min="12524" max="12524" width="7.28515625" style="2" customWidth="1"/>
    <col min="12525" max="12525" width="66.140625" style="2" customWidth="1"/>
    <col min="12526" max="12526" width="0" style="2" hidden="1" customWidth="1"/>
    <col min="12527" max="12527" width="28" style="2" customWidth="1"/>
    <col min="12528" max="12528" width="32.140625" style="2" customWidth="1"/>
    <col min="12529" max="12529" width="39.85546875" style="2" bestFit="1" customWidth="1"/>
    <col min="12530" max="12530" width="0" style="2" hidden="1" customWidth="1"/>
    <col min="12531" max="12531" width="7.28515625" style="2" customWidth="1"/>
    <col min="12532" max="12532" width="0" style="2" hidden="1" customWidth="1"/>
    <col min="12533" max="12533" width="7.28515625" style="2" customWidth="1"/>
    <col min="12534" max="12534" width="59.5703125" style="2" customWidth="1"/>
    <col min="12535" max="12535" width="0" style="2" hidden="1" customWidth="1"/>
    <col min="12536" max="12536" width="23.85546875" style="2" customWidth="1"/>
    <col min="12537" max="12537" width="27.42578125" style="2" customWidth="1"/>
    <col min="12538" max="12538" width="28" style="2" customWidth="1"/>
    <col min="12539" max="12541" width="0" style="2" hidden="1" customWidth="1"/>
    <col min="12542" max="12542" width="7.28515625" style="2" customWidth="1"/>
    <col min="12543" max="12543" width="6.140625" style="2" bestFit="1" customWidth="1"/>
    <col min="12544" max="12544" width="76.85546875" style="2"/>
    <col min="12545" max="12545" width="7.28515625" style="2" customWidth="1"/>
    <col min="12546" max="12546" width="6.140625" style="2" bestFit="1" customWidth="1"/>
    <col min="12547" max="12547" width="78" style="2" customWidth="1"/>
    <col min="12548" max="12548" width="20.7109375" style="2" customWidth="1"/>
    <col min="12549" max="12549" width="26" style="2" customWidth="1"/>
    <col min="12550" max="12550" width="37" style="2" bestFit="1" customWidth="1"/>
    <col min="12551" max="12559" width="0" style="2" hidden="1" customWidth="1"/>
    <col min="12560" max="12562" width="22.7109375" style="2" bestFit="1" customWidth="1"/>
    <col min="12563" max="12563" width="25.28515625" style="2" bestFit="1" customWidth="1"/>
    <col min="12564" max="12564" width="21" style="2" bestFit="1" customWidth="1"/>
    <col min="12565" max="12565" width="8.28515625" style="2" customWidth="1"/>
    <col min="12566" max="12566" width="19" style="2" bestFit="1" customWidth="1"/>
    <col min="12567" max="12567" width="20.5703125" style="2" bestFit="1" customWidth="1"/>
    <col min="12568" max="12568" width="19" style="2" customWidth="1"/>
    <col min="12569" max="12775" width="11.42578125" style="2" customWidth="1"/>
    <col min="12776" max="12778" width="7.28515625" style="2" customWidth="1"/>
    <col min="12779" max="12779" width="0" style="2" hidden="1" customWidth="1"/>
    <col min="12780" max="12780" width="7.28515625" style="2" customWidth="1"/>
    <col min="12781" max="12781" width="66.140625" style="2" customWidth="1"/>
    <col min="12782" max="12782" width="0" style="2" hidden="1" customWidth="1"/>
    <col min="12783" max="12783" width="28" style="2" customWidth="1"/>
    <col min="12784" max="12784" width="32.140625" style="2" customWidth="1"/>
    <col min="12785" max="12785" width="39.85546875" style="2" bestFit="1" customWidth="1"/>
    <col min="12786" max="12786" width="0" style="2" hidden="1" customWidth="1"/>
    <col min="12787" max="12787" width="7.28515625" style="2" customWidth="1"/>
    <col min="12788" max="12788" width="0" style="2" hidden="1" customWidth="1"/>
    <col min="12789" max="12789" width="7.28515625" style="2" customWidth="1"/>
    <col min="12790" max="12790" width="59.5703125" style="2" customWidth="1"/>
    <col min="12791" max="12791" width="0" style="2" hidden="1" customWidth="1"/>
    <col min="12792" max="12792" width="23.85546875" style="2" customWidth="1"/>
    <col min="12793" max="12793" width="27.42578125" style="2" customWidth="1"/>
    <col min="12794" max="12794" width="28" style="2" customWidth="1"/>
    <col min="12795" max="12797" width="0" style="2" hidden="1" customWidth="1"/>
    <col min="12798" max="12798" width="7.28515625" style="2" customWidth="1"/>
    <col min="12799" max="12799" width="6.140625" style="2" bestFit="1" customWidth="1"/>
    <col min="12800" max="12800" width="76.85546875" style="2"/>
    <col min="12801" max="12801" width="7.28515625" style="2" customWidth="1"/>
    <col min="12802" max="12802" width="6.140625" style="2" bestFit="1" customWidth="1"/>
    <col min="12803" max="12803" width="78" style="2" customWidth="1"/>
    <col min="12804" max="12804" width="20.7109375" style="2" customWidth="1"/>
    <col min="12805" max="12805" width="26" style="2" customWidth="1"/>
    <col min="12806" max="12806" width="37" style="2" bestFit="1" customWidth="1"/>
    <col min="12807" max="12815" width="0" style="2" hidden="1" customWidth="1"/>
    <col min="12816" max="12818" width="22.7109375" style="2" bestFit="1" customWidth="1"/>
    <col min="12819" max="12819" width="25.28515625" style="2" bestFit="1" customWidth="1"/>
    <col min="12820" max="12820" width="21" style="2" bestFit="1" customWidth="1"/>
    <col min="12821" max="12821" width="8.28515625" style="2" customWidth="1"/>
    <col min="12822" max="12822" width="19" style="2" bestFit="1" customWidth="1"/>
    <col min="12823" max="12823" width="20.5703125" style="2" bestFit="1" customWidth="1"/>
    <col min="12824" max="12824" width="19" style="2" customWidth="1"/>
    <col min="12825" max="13031" width="11.42578125" style="2" customWidth="1"/>
    <col min="13032" max="13034" width="7.28515625" style="2" customWidth="1"/>
    <col min="13035" max="13035" width="0" style="2" hidden="1" customWidth="1"/>
    <col min="13036" max="13036" width="7.28515625" style="2" customWidth="1"/>
    <col min="13037" max="13037" width="66.140625" style="2" customWidth="1"/>
    <col min="13038" max="13038" width="0" style="2" hidden="1" customWidth="1"/>
    <col min="13039" max="13039" width="28" style="2" customWidth="1"/>
    <col min="13040" max="13040" width="32.140625" style="2" customWidth="1"/>
    <col min="13041" max="13041" width="39.85546875" style="2" bestFit="1" customWidth="1"/>
    <col min="13042" max="13042" width="0" style="2" hidden="1" customWidth="1"/>
    <col min="13043" max="13043" width="7.28515625" style="2" customWidth="1"/>
    <col min="13044" max="13044" width="0" style="2" hidden="1" customWidth="1"/>
    <col min="13045" max="13045" width="7.28515625" style="2" customWidth="1"/>
    <col min="13046" max="13046" width="59.5703125" style="2" customWidth="1"/>
    <col min="13047" max="13047" width="0" style="2" hidden="1" customWidth="1"/>
    <col min="13048" max="13048" width="23.85546875" style="2" customWidth="1"/>
    <col min="13049" max="13049" width="27.42578125" style="2" customWidth="1"/>
    <col min="13050" max="13050" width="28" style="2" customWidth="1"/>
    <col min="13051" max="13053" width="0" style="2" hidden="1" customWidth="1"/>
    <col min="13054" max="13054" width="7.28515625" style="2" customWidth="1"/>
    <col min="13055" max="13055" width="6.140625" style="2" bestFit="1" customWidth="1"/>
    <col min="13056" max="13056" width="76.85546875" style="2"/>
    <col min="13057" max="13057" width="7.28515625" style="2" customWidth="1"/>
    <col min="13058" max="13058" width="6.140625" style="2" bestFit="1" customWidth="1"/>
    <col min="13059" max="13059" width="78" style="2" customWidth="1"/>
    <col min="13060" max="13060" width="20.7109375" style="2" customWidth="1"/>
    <col min="13061" max="13061" width="26" style="2" customWidth="1"/>
    <col min="13062" max="13062" width="37" style="2" bestFit="1" customWidth="1"/>
    <col min="13063" max="13071" width="0" style="2" hidden="1" customWidth="1"/>
    <col min="13072" max="13074" width="22.7109375" style="2" bestFit="1" customWidth="1"/>
    <col min="13075" max="13075" width="25.28515625" style="2" bestFit="1" customWidth="1"/>
    <col min="13076" max="13076" width="21" style="2" bestFit="1" customWidth="1"/>
    <col min="13077" max="13077" width="8.28515625" style="2" customWidth="1"/>
    <col min="13078" max="13078" width="19" style="2" bestFit="1" customWidth="1"/>
    <col min="13079" max="13079" width="20.5703125" style="2" bestFit="1" customWidth="1"/>
    <col min="13080" max="13080" width="19" style="2" customWidth="1"/>
    <col min="13081" max="13287" width="11.42578125" style="2" customWidth="1"/>
    <col min="13288" max="13290" width="7.28515625" style="2" customWidth="1"/>
    <col min="13291" max="13291" width="0" style="2" hidden="1" customWidth="1"/>
    <col min="13292" max="13292" width="7.28515625" style="2" customWidth="1"/>
    <col min="13293" max="13293" width="66.140625" style="2" customWidth="1"/>
    <col min="13294" max="13294" width="0" style="2" hidden="1" customWidth="1"/>
    <col min="13295" max="13295" width="28" style="2" customWidth="1"/>
    <col min="13296" max="13296" width="32.140625" style="2" customWidth="1"/>
    <col min="13297" max="13297" width="39.85546875" style="2" bestFit="1" customWidth="1"/>
    <col min="13298" max="13298" width="0" style="2" hidden="1" customWidth="1"/>
    <col min="13299" max="13299" width="7.28515625" style="2" customWidth="1"/>
    <col min="13300" max="13300" width="0" style="2" hidden="1" customWidth="1"/>
    <col min="13301" max="13301" width="7.28515625" style="2" customWidth="1"/>
    <col min="13302" max="13302" width="59.5703125" style="2" customWidth="1"/>
    <col min="13303" max="13303" width="0" style="2" hidden="1" customWidth="1"/>
    <col min="13304" max="13304" width="23.85546875" style="2" customWidth="1"/>
    <col min="13305" max="13305" width="27.42578125" style="2" customWidth="1"/>
    <col min="13306" max="13306" width="28" style="2" customWidth="1"/>
    <col min="13307" max="13309" width="0" style="2" hidden="1" customWidth="1"/>
    <col min="13310" max="13310" width="7.28515625" style="2" customWidth="1"/>
    <col min="13311" max="13311" width="6.140625" style="2" bestFit="1" customWidth="1"/>
    <col min="13312" max="13312" width="76.85546875" style="2"/>
    <col min="13313" max="13313" width="7.28515625" style="2" customWidth="1"/>
    <col min="13314" max="13314" width="6.140625" style="2" bestFit="1" customWidth="1"/>
    <col min="13315" max="13315" width="78" style="2" customWidth="1"/>
    <col min="13316" max="13316" width="20.7109375" style="2" customWidth="1"/>
    <col min="13317" max="13317" width="26" style="2" customWidth="1"/>
    <col min="13318" max="13318" width="37" style="2" bestFit="1" customWidth="1"/>
    <col min="13319" max="13327" width="0" style="2" hidden="1" customWidth="1"/>
    <col min="13328" max="13330" width="22.7109375" style="2" bestFit="1" customWidth="1"/>
    <col min="13331" max="13331" width="25.28515625" style="2" bestFit="1" customWidth="1"/>
    <col min="13332" max="13332" width="21" style="2" bestFit="1" customWidth="1"/>
    <col min="13333" max="13333" width="8.28515625" style="2" customWidth="1"/>
    <col min="13334" max="13334" width="19" style="2" bestFit="1" customWidth="1"/>
    <col min="13335" max="13335" width="20.5703125" style="2" bestFit="1" customWidth="1"/>
    <col min="13336" max="13336" width="19" style="2" customWidth="1"/>
    <col min="13337" max="13543" width="11.42578125" style="2" customWidth="1"/>
    <col min="13544" max="13546" width="7.28515625" style="2" customWidth="1"/>
    <col min="13547" max="13547" width="0" style="2" hidden="1" customWidth="1"/>
    <col min="13548" max="13548" width="7.28515625" style="2" customWidth="1"/>
    <col min="13549" max="13549" width="66.140625" style="2" customWidth="1"/>
    <col min="13550" max="13550" width="0" style="2" hidden="1" customWidth="1"/>
    <col min="13551" max="13551" width="28" style="2" customWidth="1"/>
    <col min="13552" max="13552" width="32.140625" style="2" customWidth="1"/>
    <col min="13553" max="13553" width="39.85546875" style="2" bestFit="1" customWidth="1"/>
    <col min="13554" max="13554" width="0" style="2" hidden="1" customWidth="1"/>
    <col min="13555" max="13555" width="7.28515625" style="2" customWidth="1"/>
    <col min="13556" max="13556" width="0" style="2" hidden="1" customWidth="1"/>
    <col min="13557" max="13557" width="7.28515625" style="2" customWidth="1"/>
    <col min="13558" max="13558" width="59.5703125" style="2" customWidth="1"/>
    <col min="13559" max="13559" width="0" style="2" hidden="1" customWidth="1"/>
    <col min="13560" max="13560" width="23.85546875" style="2" customWidth="1"/>
    <col min="13561" max="13561" width="27.42578125" style="2" customWidth="1"/>
    <col min="13562" max="13562" width="28" style="2" customWidth="1"/>
    <col min="13563" max="13565" width="0" style="2" hidden="1" customWidth="1"/>
    <col min="13566" max="13566" width="7.28515625" style="2" customWidth="1"/>
    <col min="13567" max="13567" width="6.140625" style="2" bestFit="1" customWidth="1"/>
    <col min="13568" max="13568" width="76.85546875" style="2"/>
    <col min="13569" max="13569" width="7.28515625" style="2" customWidth="1"/>
    <col min="13570" max="13570" width="6.140625" style="2" bestFit="1" customWidth="1"/>
    <col min="13571" max="13571" width="78" style="2" customWidth="1"/>
    <col min="13572" max="13572" width="20.7109375" style="2" customWidth="1"/>
    <col min="13573" max="13573" width="26" style="2" customWidth="1"/>
    <col min="13574" max="13574" width="37" style="2" bestFit="1" customWidth="1"/>
    <col min="13575" max="13583" width="0" style="2" hidden="1" customWidth="1"/>
    <col min="13584" max="13586" width="22.7109375" style="2" bestFit="1" customWidth="1"/>
    <col min="13587" max="13587" width="25.28515625" style="2" bestFit="1" customWidth="1"/>
    <col min="13588" max="13588" width="21" style="2" bestFit="1" customWidth="1"/>
    <col min="13589" max="13589" width="8.28515625" style="2" customWidth="1"/>
    <col min="13590" max="13590" width="19" style="2" bestFit="1" customWidth="1"/>
    <col min="13591" max="13591" width="20.5703125" style="2" bestFit="1" customWidth="1"/>
    <col min="13592" max="13592" width="19" style="2" customWidth="1"/>
    <col min="13593" max="13799" width="11.42578125" style="2" customWidth="1"/>
    <col min="13800" max="13802" width="7.28515625" style="2" customWidth="1"/>
    <col min="13803" max="13803" width="0" style="2" hidden="1" customWidth="1"/>
    <col min="13804" max="13804" width="7.28515625" style="2" customWidth="1"/>
    <col min="13805" max="13805" width="66.140625" style="2" customWidth="1"/>
    <col min="13806" max="13806" width="0" style="2" hidden="1" customWidth="1"/>
    <col min="13807" max="13807" width="28" style="2" customWidth="1"/>
    <col min="13808" max="13808" width="32.140625" style="2" customWidth="1"/>
    <col min="13809" max="13809" width="39.85546875" style="2" bestFit="1" customWidth="1"/>
    <col min="13810" max="13810" width="0" style="2" hidden="1" customWidth="1"/>
    <col min="13811" max="13811" width="7.28515625" style="2" customWidth="1"/>
    <col min="13812" max="13812" width="0" style="2" hidden="1" customWidth="1"/>
    <col min="13813" max="13813" width="7.28515625" style="2" customWidth="1"/>
    <col min="13814" max="13814" width="59.5703125" style="2" customWidth="1"/>
    <col min="13815" max="13815" width="0" style="2" hidden="1" customWidth="1"/>
    <col min="13816" max="13816" width="23.85546875" style="2" customWidth="1"/>
    <col min="13817" max="13817" width="27.42578125" style="2" customWidth="1"/>
    <col min="13818" max="13818" width="28" style="2" customWidth="1"/>
    <col min="13819" max="13821" width="0" style="2" hidden="1" customWidth="1"/>
    <col min="13822" max="13822" width="7.28515625" style="2" customWidth="1"/>
    <col min="13823" max="13823" width="6.140625" style="2" bestFit="1" customWidth="1"/>
    <col min="13824" max="13824" width="76.85546875" style="2"/>
    <col min="13825" max="13825" width="7.28515625" style="2" customWidth="1"/>
    <col min="13826" max="13826" width="6.140625" style="2" bestFit="1" customWidth="1"/>
    <col min="13827" max="13827" width="78" style="2" customWidth="1"/>
    <col min="13828" max="13828" width="20.7109375" style="2" customWidth="1"/>
    <col min="13829" max="13829" width="26" style="2" customWidth="1"/>
    <col min="13830" max="13830" width="37" style="2" bestFit="1" customWidth="1"/>
    <col min="13831" max="13839" width="0" style="2" hidden="1" customWidth="1"/>
    <col min="13840" max="13842" width="22.7109375" style="2" bestFit="1" customWidth="1"/>
    <col min="13843" max="13843" width="25.28515625" style="2" bestFit="1" customWidth="1"/>
    <col min="13844" max="13844" width="21" style="2" bestFit="1" customWidth="1"/>
    <col min="13845" max="13845" width="8.28515625" style="2" customWidth="1"/>
    <col min="13846" max="13846" width="19" style="2" bestFit="1" customWidth="1"/>
    <col min="13847" max="13847" width="20.5703125" style="2" bestFit="1" customWidth="1"/>
    <col min="13848" max="13848" width="19" style="2" customWidth="1"/>
    <col min="13849" max="14055" width="11.42578125" style="2" customWidth="1"/>
    <col min="14056" max="14058" width="7.28515625" style="2" customWidth="1"/>
    <col min="14059" max="14059" width="0" style="2" hidden="1" customWidth="1"/>
    <col min="14060" max="14060" width="7.28515625" style="2" customWidth="1"/>
    <col min="14061" max="14061" width="66.140625" style="2" customWidth="1"/>
    <col min="14062" max="14062" width="0" style="2" hidden="1" customWidth="1"/>
    <col min="14063" max="14063" width="28" style="2" customWidth="1"/>
    <col min="14064" max="14064" width="32.140625" style="2" customWidth="1"/>
    <col min="14065" max="14065" width="39.85546875" style="2" bestFit="1" customWidth="1"/>
    <col min="14066" max="14066" width="0" style="2" hidden="1" customWidth="1"/>
    <col min="14067" max="14067" width="7.28515625" style="2" customWidth="1"/>
    <col min="14068" max="14068" width="0" style="2" hidden="1" customWidth="1"/>
    <col min="14069" max="14069" width="7.28515625" style="2" customWidth="1"/>
    <col min="14070" max="14070" width="59.5703125" style="2" customWidth="1"/>
    <col min="14071" max="14071" width="0" style="2" hidden="1" customWidth="1"/>
    <col min="14072" max="14072" width="23.85546875" style="2" customWidth="1"/>
    <col min="14073" max="14073" width="27.42578125" style="2" customWidth="1"/>
    <col min="14074" max="14074" width="28" style="2" customWidth="1"/>
    <col min="14075" max="14077" width="0" style="2" hidden="1" customWidth="1"/>
    <col min="14078" max="14078" width="7.28515625" style="2" customWidth="1"/>
    <col min="14079" max="14079" width="6.140625" style="2" bestFit="1" customWidth="1"/>
    <col min="14080" max="14080" width="76.85546875" style="2"/>
    <col min="14081" max="14081" width="7.28515625" style="2" customWidth="1"/>
    <col min="14082" max="14082" width="6.140625" style="2" bestFit="1" customWidth="1"/>
    <col min="14083" max="14083" width="78" style="2" customWidth="1"/>
    <col min="14084" max="14084" width="20.7109375" style="2" customWidth="1"/>
    <col min="14085" max="14085" width="26" style="2" customWidth="1"/>
    <col min="14086" max="14086" width="37" style="2" bestFit="1" customWidth="1"/>
    <col min="14087" max="14095" width="0" style="2" hidden="1" customWidth="1"/>
    <col min="14096" max="14098" width="22.7109375" style="2" bestFit="1" customWidth="1"/>
    <col min="14099" max="14099" width="25.28515625" style="2" bestFit="1" customWidth="1"/>
    <col min="14100" max="14100" width="21" style="2" bestFit="1" customWidth="1"/>
    <col min="14101" max="14101" width="8.28515625" style="2" customWidth="1"/>
    <col min="14102" max="14102" width="19" style="2" bestFit="1" customWidth="1"/>
    <col min="14103" max="14103" width="20.5703125" style="2" bestFit="1" customWidth="1"/>
    <col min="14104" max="14104" width="19" style="2" customWidth="1"/>
    <col min="14105" max="14311" width="11.42578125" style="2" customWidth="1"/>
    <col min="14312" max="14314" width="7.28515625" style="2" customWidth="1"/>
    <col min="14315" max="14315" width="0" style="2" hidden="1" customWidth="1"/>
    <col min="14316" max="14316" width="7.28515625" style="2" customWidth="1"/>
    <col min="14317" max="14317" width="66.140625" style="2" customWidth="1"/>
    <col min="14318" max="14318" width="0" style="2" hidden="1" customWidth="1"/>
    <col min="14319" max="14319" width="28" style="2" customWidth="1"/>
    <col min="14320" max="14320" width="32.140625" style="2" customWidth="1"/>
    <col min="14321" max="14321" width="39.85546875" style="2" bestFit="1" customWidth="1"/>
    <col min="14322" max="14322" width="0" style="2" hidden="1" customWidth="1"/>
    <col min="14323" max="14323" width="7.28515625" style="2" customWidth="1"/>
    <col min="14324" max="14324" width="0" style="2" hidden="1" customWidth="1"/>
    <col min="14325" max="14325" width="7.28515625" style="2" customWidth="1"/>
    <col min="14326" max="14326" width="59.5703125" style="2" customWidth="1"/>
    <col min="14327" max="14327" width="0" style="2" hidden="1" customWidth="1"/>
    <col min="14328" max="14328" width="23.85546875" style="2" customWidth="1"/>
    <col min="14329" max="14329" width="27.42578125" style="2" customWidth="1"/>
    <col min="14330" max="14330" width="28" style="2" customWidth="1"/>
    <col min="14331" max="14333" width="0" style="2" hidden="1" customWidth="1"/>
    <col min="14334" max="14334" width="7.28515625" style="2" customWidth="1"/>
    <col min="14335" max="14335" width="6.140625" style="2" bestFit="1" customWidth="1"/>
    <col min="14336" max="14336" width="76.85546875" style="2"/>
    <col min="14337" max="14337" width="7.28515625" style="2" customWidth="1"/>
    <col min="14338" max="14338" width="6.140625" style="2" bestFit="1" customWidth="1"/>
    <col min="14339" max="14339" width="78" style="2" customWidth="1"/>
    <col min="14340" max="14340" width="20.7109375" style="2" customWidth="1"/>
    <col min="14341" max="14341" width="26" style="2" customWidth="1"/>
    <col min="14342" max="14342" width="37" style="2" bestFit="1" customWidth="1"/>
    <col min="14343" max="14351" width="0" style="2" hidden="1" customWidth="1"/>
    <col min="14352" max="14354" width="22.7109375" style="2" bestFit="1" customWidth="1"/>
    <col min="14355" max="14355" width="25.28515625" style="2" bestFit="1" customWidth="1"/>
    <col min="14356" max="14356" width="21" style="2" bestFit="1" customWidth="1"/>
    <col min="14357" max="14357" width="8.28515625" style="2" customWidth="1"/>
    <col min="14358" max="14358" width="19" style="2" bestFit="1" customWidth="1"/>
    <col min="14359" max="14359" width="20.5703125" style="2" bestFit="1" customWidth="1"/>
    <col min="14360" max="14360" width="19" style="2" customWidth="1"/>
    <col min="14361" max="14567" width="11.42578125" style="2" customWidth="1"/>
    <col min="14568" max="14570" width="7.28515625" style="2" customWidth="1"/>
    <col min="14571" max="14571" width="0" style="2" hidden="1" customWidth="1"/>
    <col min="14572" max="14572" width="7.28515625" style="2" customWidth="1"/>
    <col min="14573" max="14573" width="66.140625" style="2" customWidth="1"/>
    <col min="14574" max="14574" width="0" style="2" hidden="1" customWidth="1"/>
    <col min="14575" max="14575" width="28" style="2" customWidth="1"/>
    <col min="14576" max="14576" width="32.140625" style="2" customWidth="1"/>
    <col min="14577" max="14577" width="39.85546875" style="2" bestFit="1" customWidth="1"/>
    <col min="14578" max="14578" width="0" style="2" hidden="1" customWidth="1"/>
    <col min="14579" max="14579" width="7.28515625" style="2" customWidth="1"/>
    <col min="14580" max="14580" width="0" style="2" hidden="1" customWidth="1"/>
    <col min="14581" max="14581" width="7.28515625" style="2" customWidth="1"/>
    <col min="14582" max="14582" width="59.5703125" style="2" customWidth="1"/>
    <col min="14583" max="14583" width="0" style="2" hidden="1" customWidth="1"/>
    <col min="14584" max="14584" width="23.85546875" style="2" customWidth="1"/>
    <col min="14585" max="14585" width="27.42578125" style="2" customWidth="1"/>
    <col min="14586" max="14586" width="28" style="2" customWidth="1"/>
    <col min="14587" max="14589" width="0" style="2" hidden="1" customWidth="1"/>
    <col min="14590" max="14590" width="7.28515625" style="2" customWidth="1"/>
    <col min="14591" max="14591" width="6.140625" style="2" bestFit="1" customWidth="1"/>
    <col min="14592" max="14592" width="76.85546875" style="2"/>
    <col min="14593" max="14593" width="7.28515625" style="2" customWidth="1"/>
    <col min="14594" max="14594" width="6.140625" style="2" bestFit="1" customWidth="1"/>
    <col min="14595" max="14595" width="78" style="2" customWidth="1"/>
    <col min="14596" max="14596" width="20.7109375" style="2" customWidth="1"/>
    <col min="14597" max="14597" width="26" style="2" customWidth="1"/>
    <col min="14598" max="14598" width="37" style="2" bestFit="1" customWidth="1"/>
    <col min="14599" max="14607" width="0" style="2" hidden="1" customWidth="1"/>
    <col min="14608" max="14610" width="22.7109375" style="2" bestFit="1" customWidth="1"/>
    <col min="14611" max="14611" width="25.28515625" style="2" bestFit="1" customWidth="1"/>
    <col min="14612" max="14612" width="21" style="2" bestFit="1" customWidth="1"/>
    <col min="14613" max="14613" width="8.28515625" style="2" customWidth="1"/>
    <col min="14614" max="14614" width="19" style="2" bestFit="1" customWidth="1"/>
    <col min="14615" max="14615" width="20.5703125" style="2" bestFit="1" customWidth="1"/>
    <col min="14616" max="14616" width="19" style="2" customWidth="1"/>
    <col min="14617" max="14823" width="11.42578125" style="2" customWidth="1"/>
    <col min="14824" max="14826" width="7.28515625" style="2" customWidth="1"/>
    <col min="14827" max="14827" width="0" style="2" hidden="1" customWidth="1"/>
    <col min="14828" max="14828" width="7.28515625" style="2" customWidth="1"/>
    <col min="14829" max="14829" width="66.140625" style="2" customWidth="1"/>
    <col min="14830" max="14830" width="0" style="2" hidden="1" customWidth="1"/>
    <col min="14831" max="14831" width="28" style="2" customWidth="1"/>
    <col min="14832" max="14832" width="32.140625" style="2" customWidth="1"/>
    <col min="14833" max="14833" width="39.85546875" style="2" bestFit="1" customWidth="1"/>
    <col min="14834" max="14834" width="0" style="2" hidden="1" customWidth="1"/>
    <col min="14835" max="14835" width="7.28515625" style="2" customWidth="1"/>
    <col min="14836" max="14836" width="0" style="2" hidden="1" customWidth="1"/>
    <col min="14837" max="14837" width="7.28515625" style="2" customWidth="1"/>
    <col min="14838" max="14838" width="59.5703125" style="2" customWidth="1"/>
    <col min="14839" max="14839" width="0" style="2" hidden="1" customWidth="1"/>
    <col min="14840" max="14840" width="23.85546875" style="2" customWidth="1"/>
    <col min="14841" max="14841" width="27.42578125" style="2" customWidth="1"/>
    <col min="14842" max="14842" width="28" style="2" customWidth="1"/>
    <col min="14843" max="14845" width="0" style="2" hidden="1" customWidth="1"/>
    <col min="14846" max="14846" width="7.28515625" style="2" customWidth="1"/>
    <col min="14847" max="14847" width="6.140625" style="2" bestFit="1" customWidth="1"/>
    <col min="14848" max="14848" width="76.85546875" style="2"/>
    <col min="14849" max="14849" width="7.28515625" style="2" customWidth="1"/>
    <col min="14850" max="14850" width="6.140625" style="2" bestFit="1" customWidth="1"/>
    <col min="14851" max="14851" width="78" style="2" customWidth="1"/>
    <col min="14852" max="14852" width="20.7109375" style="2" customWidth="1"/>
    <col min="14853" max="14853" width="26" style="2" customWidth="1"/>
    <col min="14854" max="14854" width="37" style="2" bestFit="1" customWidth="1"/>
    <col min="14855" max="14863" width="0" style="2" hidden="1" customWidth="1"/>
    <col min="14864" max="14866" width="22.7109375" style="2" bestFit="1" customWidth="1"/>
    <col min="14867" max="14867" width="25.28515625" style="2" bestFit="1" customWidth="1"/>
    <col min="14868" max="14868" width="21" style="2" bestFit="1" customWidth="1"/>
    <col min="14869" max="14869" width="8.28515625" style="2" customWidth="1"/>
    <col min="14870" max="14870" width="19" style="2" bestFit="1" customWidth="1"/>
    <col min="14871" max="14871" width="20.5703125" style="2" bestFit="1" customWidth="1"/>
    <col min="14872" max="14872" width="19" style="2" customWidth="1"/>
    <col min="14873" max="15079" width="11.42578125" style="2" customWidth="1"/>
    <col min="15080" max="15082" width="7.28515625" style="2" customWidth="1"/>
    <col min="15083" max="15083" width="0" style="2" hidden="1" customWidth="1"/>
    <col min="15084" max="15084" width="7.28515625" style="2" customWidth="1"/>
    <col min="15085" max="15085" width="66.140625" style="2" customWidth="1"/>
    <col min="15086" max="15086" width="0" style="2" hidden="1" customWidth="1"/>
    <col min="15087" max="15087" width="28" style="2" customWidth="1"/>
    <col min="15088" max="15088" width="32.140625" style="2" customWidth="1"/>
    <col min="15089" max="15089" width="39.85546875" style="2" bestFit="1" customWidth="1"/>
    <col min="15090" max="15090" width="0" style="2" hidden="1" customWidth="1"/>
    <col min="15091" max="15091" width="7.28515625" style="2" customWidth="1"/>
    <col min="15092" max="15092" width="0" style="2" hidden="1" customWidth="1"/>
    <col min="15093" max="15093" width="7.28515625" style="2" customWidth="1"/>
    <col min="15094" max="15094" width="59.5703125" style="2" customWidth="1"/>
    <col min="15095" max="15095" width="0" style="2" hidden="1" customWidth="1"/>
    <col min="15096" max="15096" width="23.85546875" style="2" customWidth="1"/>
    <col min="15097" max="15097" width="27.42578125" style="2" customWidth="1"/>
    <col min="15098" max="15098" width="28" style="2" customWidth="1"/>
    <col min="15099" max="15101" width="0" style="2" hidden="1" customWidth="1"/>
    <col min="15102" max="15102" width="7.28515625" style="2" customWidth="1"/>
    <col min="15103" max="15103" width="6.140625" style="2" bestFit="1" customWidth="1"/>
    <col min="15104" max="15104" width="76.85546875" style="2"/>
    <col min="15105" max="15105" width="7.28515625" style="2" customWidth="1"/>
    <col min="15106" max="15106" width="6.140625" style="2" bestFit="1" customWidth="1"/>
    <col min="15107" max="15107" width="78" style="2" customWidth="1"/>
    <col min="15108" max="15108" width="20.7109375" style="2" customWidth="1"/>
    <col min="15109" max="15109" width="26" style="2" customWidth="1"/>
    <col min="15110" max="15110" width="37" style="2" bestFit="1" customWidth="1"/>
    <col min="15111" max="15119" width="0" style="2" hidden="1" customWidth="1"/>
    <col min="15120" max="15122" width="22.7109375" style="2" bestFit="1" customWidth="1"/>
    <col min="15123" max="15123" width="25.28515625" style="2" bestFit="1" customWidth="1"/>
    <col min="15124" max="15124" width="21" style="2" bestFit="1" customWidth="1"/>
    <col min="15125" max="15125" width="8.28515625" style="2" customWidth="1"/>
    <col min="15126" max="15126" width="19" style="2" bestFit="1" customWidth="1"/>
    <col min="15127" max="15127" width="20.5703125" style="2" bestFit="1" customWidth="1"/>
    <col min="15128" max="15128" width="19" style="2" customWidth="1"/>
    <col min="15129" max="15335" width="11.42578125" style="2" customWidth="1"/>
    <col min="15336" max="15338" width="7.28515625" style="2" customWidth="1"/>
    <col min="15339" max="15339" width="0" style="2" hidden="1" customWidth="1"/>
    <col min="15340" max="15340" width="7.28515625" style="2" customWidth="1"/>
    <col min="15341" max="15341" width="66.140625" style="2" customWidth="1"/>
    <col min="15342" max="15342" width="0" style="2" hidden="1" customWidth="1"/>
    <col min="15343" max="15343" width="28" style="2" customWidth="1"/>
    <col min="15344" max="15344" width="32.140625" style="2" customWidth="1"/>
    <col min="15345" max="15345" width="39.85546875" style="2" bestFit="1" customWidth="1"/>
    <col min="15346" max="15346" width="0" style="2" hidden="1" customWidth="1"/>
    <col min="15347" max="15347" width="7.28515625" style="2" customWidth="1"/>
    <col min="15348" max="15348" width="0" style="2" hidden="1" customWidth="1"/>
    <col min="15349" max="15349" width="7.28515625" style="2" customWidth="1"/>
    <col min="15350" max="15350" width="59.5703125" style="2" customWidth="1"/>
    <col min="15351" max="15351" width="0" style="2" hidden="1" customWidth="1"/>
    <col min="15352" max="15352" width="23.85546875" style="2" customWidth="1"/>
    <col min="15353" max="15353" width="27.42578125" style="2" customWidth="1"/>
    <col min="15354" max="15354" width="28" style="2" customWidth="1"/>
    <col min="15355" max="15357" width="0" style="2" hidden="1" customWidth="1"/>
    <col min="15358" max="15358" width="7.28515625" style="2" customWidth="1"/>
    <col min="15359" max="15359" width="6.140625" style="2" bestFit="1" customWidth="1"/>
    <col min="15360" max="15360" width="76.85546875" style="2"/>
    <col min="15361" max="15361" width="7.28515625" style="2" customWidth="1"/>
    <col min="15362" max="15362" width="6.140625" style="2" bestFit="1" customWidth="1"/>
    <col min="15363" max="15363" width="78" style="2" customWidth="1"/>
    <col min="15364" max="15364" width="20.7109375" style="2" customWidth="1"/>
    <col min="15365" max="15365" width="26" style="2" customWidth="1"/>
    <col min="15366" max="15366" width="37" style="2" bestFit="1" customWidth="1"/>
    <col min="15367" max="15375" width="0" style="2" hidden="1" customWidth="1"/>
    <col min="15376" max="15378" width="22.7109375" style="2" bestFit="1" customWidth="1"/>
    <col min="15379" max="15379" width="25.28515625" style="2" bestFit="1" customWidth="1"/>
    <col min="15380" max="15380" width="21" style="2" bestFit="1" customWidth="1"/>
    <col min="15381" max="15381" width="8.28515625" style="2" customWidth="1"/>
    <col min="15382" max="15382" width="19" style="2" bestFit="1" customWidth="1"/>
    <col min="15383" max="15383" width="20.5703125" style="2" bestFit="1" customWidth="1"/>
    <col min="15384" max="15384" width="19" style="2" customWidth="1"/>
    <col min="15385" max="15591" width="11.42578125" style="2" customWidth="1"/>
    <col min="15592" max="15594" width="7.28515625" style="2" customWidth="1"/>
    <col min="15595" max="15595" width="0" style="2" hidden="1" customWidth="1"/>
    <col min="15596" max="15596" width="7.28515625" style="2" customWidth="1"/>
    <col min="15597" max="15597" width="66.140625" style="2" customWidth="1"/>
    <col min="15598" max="15598" width="0" style="2" hidden="1" customWidth="1"/>
    <col min="15599" max="15599" width="28" style="2" customWidth="1"/>
    <col min="15600" max="15600" width="32.140625" style="2" customWidth="1"/>
    <col min="15601" max="15601" width="39.85546875" style="2" bestFit="1" customWidth="1"/>
    <col min="15602" max="15602" width="0" style="2" hidden="1" customWidth="1"/>
    <col min="15603" max="15603" width="7.28515625" style="2" customWidth="1"/>
    <col min="15604" max="15604" width="0" style="2" hidden="1" customWidth="1"/>
    <col min="15605" max="15605" width="7.28515625" style="2" customWidth="1"/>
    <col min="15606" max="15606" width="59.5703125" style="2" customWidth="1"/>
    <col min="15607" max="15607" width="0" style="2" hidden="1" customWidth="1"/>
    <col min="15608" max="15608" width="23.85546875" style="2" customWidth="1"/>
    <col min="15609" max="15609" width="27.42578125" style="2" customWidth="1"/>
    <col min="15610" max="15610" width="28" style="2" customWidth="1"/>
    <col min="15611" max="15613" width="0" style="2" hidden="1" customWidth="1"/>
    <col min="15614" max="15614" width="7.28515625" style="2" customWidth="1"/>
    <col min="15615" max="15615" width="6.140625" style="2" bestFit="1" customWidth="1"/>
    <col min="15616" max="15616" width="76.85546875" style="2"/>
    <col min="15617" max="15617" width="7.28515625" style="2" customWidth="1"/>
    <col min="15618" max="15618" width="6.140625" style="2" bestFit="1" customWidth="1"/>
    <col min="15619" max="15619" width="78" style="2" customWidth="1"/>
    <col min="15620" max="15620" width="20.7109375" style="2" customWidth="1"/>
    <col min="15621" max="15621" width="26" style="2" customWidth="1"/>
    <col min="15622" max="15622" width="37" style="2" bestFit="1" customWidth="1"/>
    <col min="15623" max="15631" width="0" style="2" hidden="1" customWidth="1"/>
    <col min="15632" max="15634" width="22.7109375" style="2" bestFit="1" customWidth="1"/>
    <col min="15635" max="15635" width="25.28515625" style="2" bestFit="1" customWidth="1"/>
    <col min="15636" max="15636" width="21" style="2" bestFit="1" customWidth="1"/>
    <col min="15637" max="15637" width="8.28515625" style="2" customWidth="1"/>
    <col min="15638" max="15638" width="19" style="2" bestFit="1" customWidth="1"/>
    <col min="15639" max="15639" width="20.5703125" style="2" bestFit="1" customWidth="1"/>
    <col min="15640" max="15640" width="19" style="2" customWidth="1"/>
    <col min="15641" max="15847" width="11.42578125" style="2" customWidth="1"/>
    <col min="15848" max="15850" width="7.28515625" style="2" customWidth="1"/>
    <col min="15851" max="15851" width="0" style="2" hidden="1" customWidth="1"/>
    <col min="15852" max="15852" width="7.28515625" style="2" customWidth="1"/>
    <col min="15853" max="15853" width="66.140625" style="2" customWidth="1"/>
    <col min="15854" max="15854" width="0" style="2" hidden="1" customWidth="1"/>
    <col min="15855" max="15855" width="28" style="2" customWidth="1"/>
    <col min="15856" max="15856" width="32.140625" style="2" customWidth="1"/>
    <col min="15857" max="15857" width="39.85546875" style="2" bestFit="1" customWidth="1"/>
    <col min="15858" max="15858" width="0" style="2" hidden="1" customWidth="1"/>
    <col min="15859" max="15859" width="7.28515625" style="2" customWidth="1"/>
    <col min="15860" max="15860" width="0" style="2" hidden="1" customWidth="1"/>
    <col min="15861" max="15861" width="7.28515625" style="2" customWidth="1"/>
    <col min="15862" max="15862" width="59.5703125" style="2" customWidth="1"/>
    <col min="15863" max="15863" width="0" style="2" hidden="1" customWidth="1"/>
    <col min="15864" max="15864" width="23.85546875" style="2" customWidth="1"/>
    <col min="15865" max="15865" width="27.42578125" style="2" customWidth="1"/>
    <col min="15866" max="15866" width="28" style="2" customWidth="1"/>
    <col min="15867" max="15869" width="0" style="2" hidden="1" customWidth="1"/>
    <col min="15870" max="15870" width="7.28515625" style="2" customWidth="1"/>
    <col min="15871" max="15871" width="6.140625" style="2" bestFit="1" customWidth="1"/>
    <col min="15872" max="15872" width="76.85546875" style="2"/>
    <col min="15873" max="15873" width="7.28515625" style="2" customWidth="1"/>
    <col min="15874" max="15874" width="6.140625" style="2" bestFit="1" customWidth="1"/>
    <col min="15875" max="15875" width="78" style="2" customWidth="1"/>
    <col min="15876" max="15876" width="20.7109375" style="2" customWidth="1"/>
    <col min="15877" max="15877" width="26" style="2" customWidth="1"/>
    <col min="15878" max="15878" width="37" style="2" bestFit="1" customWidth="1"/>
    <col min="15879" max="15887" width="0" style="2" hidden="1" customWidth="1"/>
    <col min="15888" max="15890" width="22.7109375" style="2" bestFit="1" customWidth="1"/>
    <col min="15891" max="15891" width="25.28515625" style="2" bestFit="1" customWidth="1"/>
    <col min="15892" max="15892" width="21" style="2" bestFit="1" customWidth="1"/>
    <col min="15893" max="15893" width="8.28515625" style="2" customWidth="1"/>
    <col min="15894" max="15894" width="19" style="2" bestFit="1" customWidth="1"/>
    <col min="15895" max="15895" width="20.5703125" style="2" bestFit="1" customWidth="1"/>
    <col min="15896" max="15896" width="19" style="2" customWidth="1"/>
    <col min="15897" max="16103" width="11.42578125" style="2" customWidth="1"/>
    <col min="16104" max="16106" width="7.28515625" style="2" customWidth="1"/>
    <col min="16107" max="16107" width="0" style="2" hidden="1" customWidth="1"/>
    <col min="16108" max="16108" width="7.28515625" style="2" customWidth="1"/>
    <col min="16109" max="16109" width="66.140625" style="2" customWidth="1"/>
    <col min="16110" max="16110" width="0" style="2" hidden="1" customWidth="1"/>
    <col min="16111" max="16111" width="28" style="2" customWidth="1"/>
    <col min="16112" max="16112" width="32.140625" style="2" customWidth="1"/>
    <col min="16113" max="16113" width="39.85546875" style="2" bestFit="1" customWidth="1"/>
    <col min="16114" max="16114" width="0" style="2" hidden="1" customWidth="1"/>
    <col min="16115" max="16115" width="7.28515625" style="2" customWidth="1"/>
    <col min="16116" max="16116" width="0" style="2" hidden="1" customWidth="1"/>
    <col min="16117" max="16117" width="7.28515625" style="2" customWidth="1"/>
    <col min="16118" max="16118" width="59.5703125" style="2" customWidth="1"/>
    <col min="16119" max="16119" width="0" style="2" hidden="1" customWidth="1"/>
    <col min="16120" max="16120" width="23.85546875" style="2" customWidth="1"/>
    <col min="16121" max="16121" width="27.42578125" style="2" customWidth="1"/>
    <col min="16122" max="16122" width="28" style="2" customWidth="1"/>
    <col min="16123" max="16125" width="0" style="2" hidden="1" customWidth="1"/>
    <col min="16126" max="16126" width="7.28515625" style="2" customWidth="1"/>
    <col min="16127" max="16127" width="6.140625" style="2" bestFit="1" customWidth="1"/>
    <col min="16128" max="16128" width="76.85546875" style="2"/>
    <col min="16129" max="16129" width="7.28515625" style="2" customWidth="1"/>
    <col min="16130" max="16130" width="6.140625" style="2" bestFit="1" customWidth="1"/>
    <col min="16131" max="16131" width="78" style="2" customWidth="1"/>
    <col min="16132" max="16132" width="20.7109375" style="2" customWidth="1"/>
    <col min="16133" max="16133" width="26" style="2" customWidth="1"/>
    <col min="16134" max="16134" width="37" style="2" bestFit="1" customWidth="1"/>
    <col min="16135" max="16143" width="0" style="2" hidden="1" customWidth="1"/>
    <col min="16144" max="16146" width="22.7109375" style="2" bestFit="1" customWidth="1"/>
    <col min="16147" max="16147" width="25.28515625" style="2" bestFit="1" customWidth="1"/>
    <col min="16148" max="16148" width="21" style="2" bestFit="1" customWidth="1"/>
    <col min="16149" max="16149" width="8.28515625" style="2" customWidth="1"/>
    <col min="16150" max="16150" width="19" style="2" bestFit="1" customWidth="1"/>
    <col min="16151" max="16151" width="20.5703125" style="2" bestFit="1" customWidth="1"/>
    <col min="16152" max="16152" width="19" style="2" customWidth="1"/>
    <col min="16153" max="16359" width="11.42578125" style="2" customWidth="1"/>
    <col min="16360" max="16362" width="7.28515625" style="2" customWidth="1"/>
    <col min="16363" max="16363" width="0" style="2" hidden="1" customWidth="1"/>
    <col min="16364" max="16364" width="7.28515625" style="2" customWidth="1"/>
    <col min="16365" max="16365" width="66.140625" style="2" customWidth="1"/>
    <col min="16366" max="16366" width="0" style="2" hidden="1" customWidth="1"/>
    <col min="16367" max="16367" width="28" style="2" customWidth="1"/>
    <col min="16368" max="16368" width="32.140625" style="2" customWidth="1"/>
    <col min="16369" max="16369" width="39.85546875" style="2" bestFit="1" customWidth="1"/>
    <col min="16370" max="16370" width="0" style="2" hidden="1" customWidth="1"/>
    <col min="16371" max="16371" width="7.28515625" style="2" customWidth="1"/>
    <col min="16372" max="16372" width="0" style="2" hidden="1" customWidth="1"/>
    <col min="16373" max="16373" width="7.28515625" style="2" customWidth="1"/>
    <col min="16374" max="16374" width="59.5703125" style="2" customWidth="1"/>
    <col min="16375" max="16375" width="0" style="2" hidden="1" customWidth="1"/>
    <col min="16376" max="16376" width="23.85546875" style="2" customWidth="1"/>
    <col min="16377" max="16377" width="27.42578125" style="2" customWidth="1"/>
    <col min="16378" max="16378" width="28" style="2" customWidth="1"/>
    <col min="16379" max="16381" width="0" style="2" hidden="1" customWidth="1"/>
    <col min="16382" max="16382" width="7.28515625" style="2" customWidth="1"/>
    <col min="16383" max="16383" width="6.140625" style="2" bestFit="1" customWidth="1"/>
    <col min="16384" max="16384" width="76.85546875" style="2"/>
  </cols>
  <sheetData>
    <row r="1" spans="1:78" s="154" customFormat="1" ht="27.75" customHeight="1" x14ac:dyDescent="0.3">
      <c r="A1" s="165"/>
      <c r="B1" s="165"/>
      <c r="C1" s="166" t="s">
        <v>0</v>
      </c>
      <c r="D1" s="167"/>
      <c r="E1" s="168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</row>
    <row r="2" spans="1:78" s="154" customFormat="1" ht="27.75" customHeight="1" x14ac:dyDescent="0.3">
      <c r="A2" s="165"/>
      <c r="B2" s="165"/>
      <c r="C2" s="166" t="s">
        <v>1</v>
      </c>
      <c r="D2" s="167"/>
      <c r="E2" s="168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</row>
    <row r="3" spans="1:78" s="154" customFormat="1" ht="27.75" customHeight="1" x14ac:dyDescent="0.3">
      <c r="A3" s="165"/>
      <c r="B3" s="165"/>
      <c r="C3" s="166" t="s">
        <v>2</v>
      </c>
      <c r="D3" s="167"/>
      <c r="E3" s="168"/>
      <c r="F3" s="164"/>
      <c r="G3" s="165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</row>
    <row r="4" spans="1:78" s="154" customFormat="1" ht="27.75" customHeight="1" x14ac:dyDescent="0.3">
      <c r="A4" s="165"/>
      <c r="B4" s="165"/>
      <c r="C4" s="169" t="s">
        <v>3</v>
      </c>
      <c r="D4" s="170"/>
      <c r="E4" s="171"/>
      <c r="F4" s="171"/>
      <c r="G4" s="171"/>
      <c r="H4" s="171"/>
      <c r="I4" s="171"/>
      <c r="J4" s="171"/>
      <c r="K4" s="171"/>
      <c r="L4" s="171"/>
      <c r="R4" s="164"/>
      <c r="S4" s="164"/>
      <c r="T4" s="164"/>
    </row>
    <row r="5" spans="1:78" s="154" customFormat="1" ht="27.75" customHeight="1" x14ac:dyDescent="0.3">
      <c r="A5" s="165"/>
      <c r="B5" s="165"/>
      <c r="C5" s="172" t="s">
        <v>142</v>
      </c>
      <c r="D5" s="173"/>
      <c r="E5" s="17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</row>
    <row r="6" spans="1:78" s="154" customFormat="1" ht="51" customHeight="1" x14ac:dyDescent="0.45">
      <c r="A6" s="165"/>
      <c r="B6" s="165"/>
      <c r="C6" s="172"/>
      <c r="D6" s="173"/>
      <c r="E6" s="356" t="s">
        <v>141</v>
      </c>
      <c r="F6" s="356"/>
      <c r="G6" s="356"/>
      <c r="H6" s="356"/>
      <c r="I6" s="356"/>
      <c r="J6" s="356"/>
      <c r="K6" s="356"/>
      <c r="L6" s="356"/>
      <c r="M6" s="356"/>
      <c r="N6" s="356"/>
      <c r="O6" s="356"/>
      <c r="P6" s="356"/>
      <c r="Q6" s="356"/>
      <c r="R6" s="356"/>
      <c r="S6" s="356"/>
      <c r="T6" s="356"/>
    </row>
    <row r="7" spans="1:78" s="154" customFormat="1" ht="27.75" hidden="1" customHeight="1" x14ac:dyDescent="0.3">
      <c r="A7" s="165"/>
      <c r="B7" s="165"/>
      <c r="C7" s="172"/>
      <c r="D7" s="175" t="s">
        <v>4</v>
      </c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</row>
    <row r="8" spans="1:78" s="154" customFormat="1" ht="27.75" customHeight="1" x14ac:dyDescent="0.45">
      <c r="A8" s="165"/>
      <c r="B8" s="165"/>
      <c r="C8" s="176" t="s">
        <v>153</v>
      </c>
      <c r="D8" s="177"/>
      <c r="E8" s="178"/>
      <c r="F8" s="179"/>
      <c r="G8" s="180"/>
      <c r="H8" s="164"/>
      <c r="I8" s="164"/>
      <c r="L8" s="164"/>
      <c r="M8" s="164"/>
      <c r="N8" s="164"/>
      <c r="O8" s="164"/>
      <c r="P8" s="164"/>
      <c r="Q8" s="164"/>
      <c r="R8" s="164"/>
      <c r="S8" s="164"/>
      <c r="T8" s="164"/>
    </row>
    <row r="9" spans="1:78" s="154" customFormat="1" ht="27.75" customHeight="1" x14ac:dyDescent="0.45">
      <c r="A9" s="165"/>
      <c r="B9" s="165"/>
      <c r="C9" s="176" t="s">
        <v>154</v>
      </c>
      <c r="D9" s="177"/>
      <c r="E9" s="178"/>
      <c r="F9" s="179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</row>
    <row r="10" spans="1:78" s="154" customFormat="1" ht="21.75" hidden="1" customHeight="1" x14ac:dyDescent="0.45">
      <c r="A10" s="165"/>
      <c r="B10" s="165"/>
      <c r="C10" s="177" t="s">
        <v>5</v>
      </c>
      <c r="D10" s="177"/>
      <c r="E10" s="178"/>
      <c r="F10" s="179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</row>
    <row r="11" spans="1:78" s="154" customFormat="1" ht="21.75" hidden="1" customHeight="1" x14ac:dyDescent="0.3">
      <c r="A11" s="165"/>
      <c r="B11" s="165"/>
      <c r="C11" s="181"/>
      <c r="D11" s="181"/>
      <c r="E11" s="164"/>
      <c r="F11" s="182" t="s">
        <v>6</v>
      </c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</row>
    <row r="12" spans="1:78" s="154" customFormat="1" ht="15" customHeight="1" thickBot="1" x14ac:dyDescent="0.3">
      <c r="A12" s="183"/>
      <c r="B12" s="155"/>
      <c r="C12" s="165"/>
      <c r="D12" s="165"/>
      <c r="E12" s="184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</row>
    <row r="13" spans="1:78" ht="57" customHeight="1" thickBot="1" x14ac:dyDescent="0.3">
      <c r="A13" s="183"/>
      <c r="B13" s="233"/>
      <c r="C13" s="86"/>
      <c r="D13" s="87" t="s">
        <v>7</v>
      </c>
      <c r="E13" s="88" t="s">
        <v>8</v>
      </c>
      <c r="F13" s="89" t="s">
        <v>9</v>
      </c>
      <c r="G13" s="87" t="s">
        <v>10</v>
      </c>
      <c r="H13" s="87" t="s">
        <v>181</v>
      </c>
      <c r="I13" s="87" t="s">
        <v>182</v>
      </c>
      <c r="J13" s="89" t="s">
        <v>183</v>
      </c>
      <c r="K13" s="87" t="s">
        <v>14</v>
      </c>
      <c r="L13" s="87" t="s">
        <v>15</v>
      </c>
      <c r="M13" s="87" t="s">
        <v>16</v>
      </c>
      <c r="N13" s="87" t="s">
        <v>17</v>
      </c>
      <c r="O13" s="90" t="s">
        <v>18</v>
      </c>
      <c r="P13" s="90" t="s">
        <v>19</v>
      </c>
      <c r="Q13" s="91" t="s">
        <v>20</v>
      </c>
      <c r="R13" s="87" t="s">
        <v>21</v>
      </c>
      <c r="S13" s="87" t="s">
        <v>22</v>
      </c>
      <c r="T13" s="87" t="s">
        <v>23</v>
      </c>
    </row>
    <row r="14" spans="1:78" s="7" customFormat="1" ht="30" customHeight="1" thickBot="1" x14ac:dyDescent="0.3">
      <c r="A14" s="185"/>
      <c r="B14" s="248"/>
      <c r="C14" s="92" t="s">
        <v>24</v>
      </c>
      <c r="D14" s="93"/>
      <c r="E14" s="94" t="s">
        <v>29</v>
      </c>
      <c r="F14" s="95" t="s">
        <v>29</v>
      </c>
      <c r="G14" s="187" t="s">
        <v>26</v>
      </c>
      <c r="H14" s="187" t="s">
        <v>26</v>
      </c>
      <c r="I14" s="187" t="s">
        <v>26</v>
      </c>
      <c r="J14" s="308" t="s">
        <v>26</v>
      </c>
      <c r="K14" s="187" t="s">
        <v>26</v>
      </c>
      <c r="L14" s="187" t="s">
        <v>26</v>
      </c>
      <c r="M14" s="187" t="s">
        <v>26</v>
      </c>
      <c r="N14" s="187" t="s">
        <v>26</v>
      </c>
      <c r="O14" s="187" t="s">
        <v>26</v>
      </c>
      <c r="P14" s="187" t="s">
        <v>26</v>
      </c>
      <c r="Q14" s="187" t="s">
        <v>26</v>
      </c>
      <c r="R14" s="187" t="s">
        <v>26</v>
      </c>
      <c r="S14" s="187" t="s">
        <v>29</v>
      </c>
      <c r="T14" s="96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</row>
    <row r="15" spans="1:78" s="7" customFormat="1" ht="18.75" thickBot="1" x14ac:dyDescent="0.3">
      <c r="A15" s="186"/>
      <c r="B15" s="97">
        <v>1</v>
      </c>
      <c r="C15" s="87" t="s">
        <v>30</v>
      </c>
      <c r="D15" s="98" t="s">
        <v>31</v>
      </c>
      <c r="E15" s="99">
        <f>+G15*12</f>
        <v>2829668112</v>
      </c>
      <c r="F15" s="100">
        <f>+S15</f>
        <v>1650639726</v>
      </c>
      <c r="G15" s="101">
        <v>235805676</v>
      </c>
      <c r="H15" s="101">
        <v>235805675</v>
      </c>
      <c r="I15" s="318">
        <v>235805675</v>
      </c>
      <c r="J15" s="320">
        <v>235805675</v>
      </c>
      <c r="K15" s="101">
        <v>235805675</v>
      </c>
      <c r="L15" s="101">
        <v>235805675</v>
      </c>
      <c r="M15" s="101">
        <v>235805675</v>
      </c>
      <c r="N15" s="101"/>
      <c r="O15" s="101"/>
      <c r="P15" s="101"/>
      <c r="Q15" s="101"/>
      <c r="R15" s="101"/>
      <c r="S15" s="103">
        <f t="shared" ref="S15:S80" si="0">SUM(G15:R15)</f>
        <v>1650639726</v>
      </c>
      <c r="T15" s="103">
        <f>+F15-S15</f>
        <v>0</v>
      </c>
      <c r="U15" s="155"/>
      <c r="V15" s="156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5"/>
      <c r="AU15" s="155"/>
      <c r="AV15" s="155"/>
      <c r="AW15" s="155"/>
      <c r="AX15" s="155"/>
      <c r="AY15" s="155"/>
      <c r="AZ15" s="155"/>
      <c r="BA15" s="155"/>
      <c r="BB15" s="155"/>
      <c r="BC15" s="155"/>
      <c r="BD15" s="155"/>
      <c r="BE15" s="155"/>
      <c r="BF15" s="155"/>
      <c r="BG15" s="155"/>
      <c r="BH15" s="155"/>
      <c r="BI15" s="155"/>
      <c r="BJ15" s="155"/>
      <c r="BK15" s="155"/>
      <c r="BL15" s="155"/>
      <c r="BM15" s="155"/>
      <c r="BN15" s="155"/>
      <c r="BO15" s="155"/>
      <c r="BP15" s="155"/>
      <c r="BQ15" s="155"/>
      <c r="BR15" s="155"/>
      <c r="BS15" s="155"/>
      <c r="BT15" s="155"/>
      <c r="BU15" s="155"/>
      <c r="BV15" s="155"/>
      <c r="BW15" s="155"/>
      <c r="BX15" s="155"/>
      <c r="BY15" s="155"/>
      <c r="BZ15" s="155"/>
    </row>
    <row r="16" spans="1:78" s="7" customFormat="1" ht="18.75" thickBot="1" x14ac:dyDescent="0.3">
      <c r="A16" s="186"/>
      <c r="B16" s="97">
        <v>2</v>
      </c>
      <c r="C16" s="87" t="s">
        <v>32</v>
      </c>
      <c r="D16" s="98" t="s">
        <v>31</v>
      </c>
      <c r="E16" s="105"/>
      <c r="F16" s="106"/>
      <c r="G16" s="107"/>
      <c r="H16" s="107"/>
      <c r="I16" s="319"/>
      <c r="J16" s="321"/>
      <c r="K16" s="107"/>
      <c r="L16" s="101"/>
      <c r="M16" s="107"/>
      <c r="N16" s="107"/>
      <c r="O16" s="107"/>
      <c r="P16" s="107"/>
      <c r="Q16" s="107"/>
      <c r="R16" s="107"/>
      <c r="S16" s="109">
        <f t="shared" si="0"/>
        <v>0</v>
      </c>
      <c r="T16" s="103">
        <f t="shared" ref="T16:T81" si="1">+F16-S16</f>
        <v>0</v>
      </c>
      <c r="U16" s="155"/>
      <c r="V16" s="156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5"/>
      <c r="BH16" s="155"/>
      <c r="BI16" s="155"/>
      <c r="BJ16" s="155"/>
      <c r="BK16" s="155"/>
      <c r="BL16" s="155"/>
      <c r="BM16" s="155"/>
      <c r="BN16" s="155"/>
      <c r="BO16" s="155"/>
      <c r="BP16" s="155"/>
      <c r="BQ16" s="155"/>
      <c r="BR16" s="155"/>
      <c r="BS16" s="155"/>
      <c r="BT16" s="155"/>
      <c r="BU16" s="155"/>
      <c r="BV16" s="155"/>
      <c r="BW16" s="155"/>
      <c r="BX16" s="155"/>
      <c r="BY16" s="155"/>
      <c r="BZ16" s="155"/>
    </row>
    <row r="17" spans="1:78" s="7" customFormat="1" ht="18.75" thickBot="1" x14ac:dyDescent="0.3">
      <c r="A17" s="186"/>
      <c r="B17" s="97">
        <v>3</v>
      </c>
      <c r="C17" s="87" t="s">
        <v>33</v>
      </c>
      <c r="D17" s="98" t="s">
        <v>31</v>
      </c>
      <c r="E17" s="110"/>
      <c r="F17" s="106"/>
      <c r="G17" s="107"/>
      <c r="H17" s="107"/>
      <c r="I17" s="319"/>
      <c r="J17" s="321"/>
      <c r="K17" s="107"/>
      <c r="L17" s="101"/>
      <c r="M17" s="107"/>
      <c r="N17" s="107"/>
      <c r="O17" s="107"/>
      <c r="P17" s="107"/>
      <c r="Q17" s="107"/>
      <c r="R17" s="107"/>
      <c r="S17" s="109">
        <f t="shared" si="0"/>
        <v>0</v>
      </c>
      <c r="T17" s="103">
        <f t="shared" si="1"/>
        <v>0</v>
      </c>
      <c r="U17" s="155"/>
      <c r="V17" s="156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/>
      <c r="BH17" s="155"/>
      <c r="BI17" s="155"/>
      <c r="BJ17" s="155"/>
      <c r="BK17" s="155"/>
      <c r="BL17" s="155"/>
      <c r="BM17" s="155"/>
      <c r="BN17" s="155"/>
      <c r="BO17" s="155"/>
      <c r="BP17" s="155"/>
      <c r="BQ17" s="155"/>
      <c r="BR17" s="155"/>
      <c r="BS17" s="155"/>
      <c r="BT17" s="155"/>
      <c r="BU17" s="155"/>
      <c r="BV17" s="155"/>
      <c r="BW17" s="155"/>
      <c r="BX17" s="155"/>
      <c r="BY17" s="155"/>
      <c r="BZ17" s="155"/>
    </row>
    <row r="18" spans="1:78" s="7" customFormat="1" ht="18.75" thickBot="1" x14ac:dyDescent="0.3">
      <c r="A18" s="186"/>
      <c r="B18" s="97">
        <v>4</v>
      </c>
      <c r="C18" s="87" t="s">
        <v>34</v>
      </c>
      <c r="D18" s="98" t="s">
        <v>31</v>
      </c>
      <c r="E18" s="105">
        <f>+G18*12</f>
        <v>69994968</v>
      </c>
      <c r="F18" s="106">
        <f>+S18</f>
        <v>40830398</v>
      </c>
      <c r="G18" s="107">
        <v>5832914</v>
      </c>
      <c r="H18" s="107">
        <v>5832914</v>
      </c>
      <c r="I18" s="319">
        <v>5832914</v>
      </c>
      <c r="J18" s="321">
        <v>5832914</v>
      </c>
      <c r="K18" s="107">
        <v>5832914</v>
      </c>
      <c r="L18" s="107">
        <v>5832914</v>
      </c>
      <c r="M18" s="107">
        <v>5832914</v>
      </c>
      <c r="N18" s="107"/>
      <c r="O18" s="107"/>
      <c r="P18" s="107"/>
      <c r="Q18" s="107"/>
      <c r="R18" s="107"/>
      <c r="S18" s="109">
        <f t="shared" si="0"/>
        <v>40830398</v>
      </c>
      <c r="T18" s="103">
        <f t="shared" si="1"/>
        <v>0</v>
      </c>
      <c r="U18" s="155"/>
      <c r="V18" s="156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5"/>
      <c r="BH18" s="155"/>
      <c r="BI18" s="155"/>
      <c r="BJ18" s="155"/>
      <c r="BK18" s="155"/>
      <c r="BL18" s="155"/>
      <c r="BM18" s="155"/>
      <c r="BN18" s="155"/>
      <c r="BO18" s="155"/>
      <c r="BP18" s="155"/>
      <c r="BQ18" s="155"/>
      <c r="BR18" s="155"/>
      <c r="BS18" s="155"/>
      <c r="BT18" s="155"/>
      <c r="BU18" s="155"/>
      <c r="BV18" s="155"/>
      <c r="BW18" s="155"/>
      <c r="BX18" s="155"/>
      <c r="BY18" s="155"/>
      <c r="BZ18" s="155"/>
    </row>
    <row r="19" spans="1:78" s="7" customFormat="1" ht="18.75" thickBot="1" x14ac:dyDescent="0.3">
      <c r="A19" s="186"/>
      <c r="B19" s="97">
        <v>5</v>
      </c>
      <c r="C19" s="87" t="s">
        <v>35</v>
      </c>
      <c r="D19" s="98" t="s">
        <v>31</v>
      </c>
      <c r="E19" s="105"/>
      <c r="F19" s="106"/>
      <c r="G19" s="107"/>
      <c r="H19" s="107"/>
      <c r="I19" s="319"/>
      <c r="J19" s="321"/>
      <c r="K19" s="107"/>
      <c r="L19" s="107"/>
      <c r="M19" s="107"/>
      <c r="N19" s="107"/>
      <c r="O19" s="107"/>
      <c r="P19" s="107"/>
      <c r="Q19" s="107"/>
      <c r="R19" s="107"/>
      <c r="S19" s="109">
        <f t="shared" si="0"/>
        <v>0</v>
      </c>
      <c r="T19" s="103">
        <f t="shared" si="1"/>
        <v>0</v>
      </c>
      <c r="U19" s="155"/>
      <c r="V19" s="156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/>
      <c r="BH19" s="155"/>
      <c r="BI19" s="155"/>
      <c r="BJ19" s="155"/>
      <c r="BK19" s="155"/>
      <c r="BL19" s="155"/>
      <c r="BM19" s="155"/>
      <c r="BN19" s="155"/>
      <c r="BO19" s="155"/>
      <c r="BP19" s="155"/>
      <c r="BQ19" s="155"/>
      <c r="BR19" s="155"/>
      <c r="BS19" s="155"/>
      <c r="BT19" s="155"/>
      <c r="BU19" s="155"/>
      <c r="BV19" s="155"/>
      <c r="BW19" s="155"/>
      <c r="BX19" s="155"/>
      <c r="BY19" s="155"/>
      <c r="BZ19" s="155"/>
    </row>
    <row r="20" spans="1:78" s="7" customFormat="1" ht="18.75" thickBot="1" x14ac:dyDescent="0.3">
      <c r="A20" s="186"/>
      <c r="B20" s="97">
        <v>6</v>
      </c>
      <c r="C20" s="87" t="s">
        <v>204</v>
      </c>
      <c r="D20" s="98"/>
      <c r="E20" s="105"/>
      <c r="F20" s="106"/>
      <c r="G20" s="107"/>
      <c r="H20" s="107"/>
      <c r="I20" s="319"/>
      <c r="J20" s="321"/>
      <c r="K20" s="107"/>
      <c r="L20" s="107"/>
      <c r="M20" s="107"/>
      <c r="N20" s="107"/>
      <c r="O20" s="107"/>
      <c r="P20" s="107"/>
      <c r="Q20" s="107"/>
      <c r="R20" s="107"/>
      <c r="S20" s="109"/>
      <c r="T20" s="103"/>
      <c r="U20" s="155"/>
      <c r="V20" s="156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55"/>
      <c r="AZ20" s="155"/>
      <c r="BA20" s="155"/>
      <c r="BB20" s="155"/>
      <c r="BC20" s="155"/>
      <c r="BD20" s="155"/>
      <c r="BE20" s="155"/>
      <c r="BF20" s="155"/>
      <c r="BG20" s="155"/>
      <c r="BH20" s="155"/>
      <c r="BI20" s="155"/>
      <c r="BJ20" s="155"/>
      <c r="BK20" s="155"/>
      <c r="BL20" s="155"/>
      <c r="BM20" s="155"/>
      <c r="BN20" s="155"/>
      <c r="BO20" s="155"/>
      <c r="BP20" s="155"/>
      <c r="BQ20" s="155"/>
      <c r="BR20" s="155"/>
      <c r="BS20" s="155"/>
      <c r="BT20" s="155"/>
      <c r="BU20" s="155"/>
      <c r="BV20" s="155"/>
      <c r="BW20" s="155"/>
      <c r="BX20" s="155"/>
      <c r="BY20" s="155"/>
      <c r="BZ20" s="155"/>
    </row>
    <row r="21" spans="1:78" s="7" customFormat="1" ht="18.75" thickBot="1" x14ac:dyDescent="0.3">
      <c r="A21" s="186"/>
      <c r="B21" s="97">
        <v>7</v>
      </c>
      <c r="C21" s="87" t="s">
        <v>36</v>
      </c>
      <c r="D21" s="98" t="s">
        <v>31</v>
      </c>
      <c r="E21" s="105"/>
      <c r="F21" s="106"/>
      <c r="G21" s="107"/>
      <c r="H21" s="107"/>
      <c r="I21" s="319"/>
      <c r="J21" s="321"/>
      <c r="K21" s="107"/>
      <c r="L21" s="107"/>
      <c r="M21" s="107"/>
      <c r="N21" s="107"/>
      <c r="O21" s="107"/>
      <c r="P21" s="107"/>
      <c r="Q21" s="107"/>
      <c r="R21" s="107"/>
      <c r="S21" s="109">
        <f t="shared" si="0"/>
        <v>0</v>
      </c>
      <c r="T21" s="103">
        <f t="shared" si="1"/>
        <v>0</v>
      </c>
      <c r="U21" s="155"/>
      <c r="V21" s="156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5"/>
      <c r="BA21" s="155"/>
      <c r="BB21" s="155"/>
      <c r="BC21" s="155"/>
      <c r="BD21" s="155"/>
      <c r="BE21" s="155"/>
      <c r="BF21" s="155"/>
      <c r="BG21" s="155"/>
      <c r="BH21" s="155"/>
      <c r="BI21" s="155"/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  <c r="BX21" s="155"/>
      <c r="BY21" s="155"/>
      <c r="BZ21" s="155"/>
    </row>
    <row r="22" spans="1:78" s="7" customFormat="1" ht="18.75" thickBot="1" x14ac:dyDescent="0.3">
      <c r="A22" s="186"/>
      <c r="B22" s="97">
        <v>8</v>
      </c>
      <c r="C22" s="87" t="s">
        <v>37</v>
      </c>
      <c r="D22" s="98" t="s">
        <v>31</v>
      </c>
      <c r="E22" s="105">
        <f>+G22*12</f>
        <v>3037596</v>
      </c>
      <c r="F22" s="106">
        <f>SUM(G22:R22)</f>
        <v>1441136</v>
      </c>
      <c r="G22" s="107">
        <v>253133</v>
      </c>
      <c r="H22" s="107">
        <v>253134</v>
      </c>
      <c r="I22" s="319">
        <v>253134</v>
      </c>
      <c r="J22" s="321">
        <v>253134</v>
      </c>
      <c r="K22" s="107">
        <v>253134</v>
      </c>
      <c r="L22" s="107">
        <v>253134</v>
      </c>
      <c r="M22" s="107">
        <v>-77667</v>
      </c>
      <c r="N22" s="107"/>
      <c r="O22" s="107"/>
      <c r="P22" s="107"/>
      <c r="Q22" s="107"/>
      <c r="R22" s="107"/>
      <c r="S22" s="109">
        <f t="shared" si="0"/>
        <v>1441136</v>
      </c>
      <c r="T22" s="103">
        <f t="shared" si="1"/>
        <v>0</v>
      </c>
      <c r="U22" s="155"/>
      <c r="V22" s="156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</row>
    <row r="23" spans="1:78" s="7" customFormat="1" ht="18.75" thickBot="1" x14ac:dyDescent="0.3">
      <c r="A23" s="186"/>
      <c r="B23" s="97">
        <v>9</v>
      </c>
      <c r="C23" s="87" t="s">
        <v>38</v>
      </c>
      <c r="D23" s="98" t="s">
        <v>31</v>
      </c>
      <c r="E23" s="105"/>
      <c r="F23" s="106">
        <f>SUM(G23:R23)</f>
        <v>0</v>
      </c>
      <c r="G23" s="107"/>
      <c r="H23" s="107"/>
      <c r="I23" s="319"/>
      <c r="J23" s="321"/>
      <c r="K23" s="107"/>
      <c r="L23" s="107"/>
      <c r="M23" s="107"/>
      <c r="N23" s="107"/>
      <c r="O23" s="107"/>
      <c r="P23" s="107"/>
      <c r="Q23" s="107"/>
      <c r="R23" s="107"/>
      <c r="S23" s="109">
        <f t="shared" si="0"/>
        <v>0</v>
      </c>
      <c r="T23" s="103">
        <f t="shared" si="1"/>
        <v>0</v>
      </c>
      <c r="U23" s="155"/>
      <c r="V23" s="156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</row>
    <row r="24" spans="1:78" s="7" customFormat="1" ht="18.75" thickBot="1" x14ac:dyDescent="0.3">
      <c r="A24" s="186"/>
      <c r="B24" s="97">
        <v>10</v>
      </c>
      <c r="C24" s="87" t="s">
        <v>39</v>
      </c>
      <c r="D24" s="98" t="s">
        <v>31</v>
      </c>
      <c r="E24" s="105">
        <f>+G24*12</f>
        <v>1586520</v>
      </c>
      <c r="F24" s="106">
        <f>SUM(G24:R24)</f>
        <v>925476</v>
      </c>
      <c r="G24" s="107">
        <v>132210</v>
      </c>
      <c r="H24" s="107">
        <v>132211</v>
      </c>
      <c r="I24" s="319">
        <v>132211</v>
      </c>
      <c r="J24" s="321">
        <v>132211</v>
      </c>
      <c r="K24" s="107">
        <v>132211</v>
      </c>
      <c r="L24" s="107">
        <v>132211</v>
      </c>
      <c r="M24" s="107">
        <v>132211</v>
      </c>
      <c r="N24" s="107"/>
      <c r="O24" s="107"/>
      <c r="P24" s="107"/>
      <c r="Q24" s="107"/>
      <c r="R24" s="107"/>
      <c r="S24" s="109">
        <f t="shared" si="0"/>
        <v>925476</v>
      </c>
      <c r="T24" s="103">
        <f t="shared" si="1"/>
        <v>0</v>
      </c>
      <c r="U24" s="155"/>
      <c r="V24" s="156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5"/>
      <c r="BA24" s="155"/>
      <c r="BB24" s="155"/>
      <c r="BC24" s="155"/>
      <c r="BD24" s="155"/>
      <c r="BE24" s="155"/>
      <c r="BF24" s="155"/>
      <c r="BG24" s="155"/>
      <c r="BH24" s="155"/>
      <c r="BI24" s="155"/>
      <c r="BJ24" s="155"/>
      <c r="BK24" s="155"/>
      <c r="BL24" s="155"/>
      <c r="BM24" s="155"/>
      <c r="BN24" s="155"/>
      <c r="BO24" s="155"/>
      <c r="BP24" s="155"/>
      <c r="BQ24" s="155"/>
      <c r="BR24" s="155"/>
      <c r="BS24" s="155"/>
      <c r="BT24" s="155"/>
      <c r="BU24" s="155"/>
      <c r="BV24" s="155"/>
      <c r="BW24" s="155"/>
      <c r="BX24" s="155"/>
      <c r="BY24" s="155"/>
      <c r="BZ24" s="155"/>
    </row>
    <row r="25" spans="1:78" s="7" customFormat="1" ht="21" thickBot="1" x14ac:dyDescent="0.35">
      <c r="A25" s="186"/>
      <c r="B25" s="97">
        <v>11</v>
      </c>
      <c r="C25" s="87" t="s">
        <v>40</v>
      </c>
      <c r="D25" s="98"/>
      <c r="E25" s="105"/>
      <c r="F25" s="106">
        <f>SUM(G25:R25)</f>
        <v>0</v>
      </c>
      <c r="G25" s="107"/>
      <c r="H25" s="107"/>
      <c r="I25" s="319"/>
      <c r="J25" s="321"/>
      <c r="K25" s="107"/>
      <c r="L25" s="107"/>
      <c r="M25" s="107"/>
      <c r="N25" s="107"/>
      <c r="O25" s="107"/>
      <c r="P25" s="107"/>
      <c r="Q25" s="107"/>
      <c r="R25" s="107"/>
      <c r="S25" s="109">
        <f t="shared" si="0"/>
        <v>0</v>
      </c>
      <c r="T25" s="103">
        <f t="shared" si="1"/>
        <v>0</v>
      </c>
      <c r="U25" s="157"/>
      <c r="V25" s="156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155"/>
      <c r="AY25" s="155"/>
      <c r="AZ25" s="155"/>
      <c r="BA25" s="155"/>
      <c r="BB25" s="155"/>
      <c r="BC25" s="155"/>
      <c r="BD25" s="155"/>
      <c r="BE25" s="155"/>
      <c r="BF25" s="155"/>
      <c r="BG25" s="155"/>
      <c r="BH25" s="155"/>
      <c r="BI25" s="155"/>
      <c r="BJ25" s="155"/>
      <c r="BK25" s="155"/>
      <c r="BL25" s="155"/>
      <c r="BM25" s="155"/>
      <c r="BN25" s="155"/>
      <c r="BO25" s="155"/>
      <c r="BP25" s="155"/>
      <c r="BQ25" s="155"/>
      <c r="BR25" s="155"/>
      <c r="BS25" s="155"/>
      <c r="BT25" s="155"/>
      <c r="BU25" s="155"/>
      <c r="BV25" s="155"/>
      <c r="BW25" s="155"/>
      <c r="BX25" s="155"/>
      <c r="BY25" s="155"/>
      <c r="BZ25" s="155"/>
    </row>
    <row r="26" spans="1:78" s="7" customFormat="1" ht="21" thickBot="1" x14ac:dyDescent="0.35">
      <c r="A26" s="186"/>
      <c r="B26" s="97">
        <v>12</v>
      </c>
      <c r="C26" s="87" t="s">
        <v>41</v>
      </c>
      <c r="D26" s="98"/>
      <c r="E26" s="105"/>
      <c r="F26" s="106">
        <f>SUM(G26:R26)</f>
        <v>0</v>
      </c>
      <c r="G26" s="107"/>
      <c r="H26" s="107"/>
      <c r="I26" s="319"/>
      <c r="J26" s="321"/>
      <c r="K26" s="107"/>
      <c r="L26" s="107"/>
      <c r="M26" s="107"/>
      <c r="N26" s="107"/>
      <c r="O26" s="107"/>
      <c r="P26" s="107"/>
      <c r="Q26" s="107"/>
      <c r="R26" s="107"/>
      <c r="S26" s="109">
        <f t="shared" si="0"/>
        <v>0</v>
      </c>
      <c r="T26" s="103">
        <f t="shared" si="1"/>
        <v>0</v>
      </c>
      <c r="U26" s="157"/>
      <c r="V26" s="156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</row>
    <row r="27" spans="1:78" s="7" customFormat="1" ht="18.75" thickBot="1" x14ac:dyDescent="0.3">
      <c r="A27" s="186"/>
      <c r="B27" s="97">
        <v>13</v>
      </c>
      <c r="C27" s="87" t="s">
        <v>42</v>
      </c>
      <c r="D27" s="98"/>
      <c r="E27" s="105"/>
      <c r="F27" s="106"/>
      <c r="G27" s="107"/>
      <c r="H27" s="107"/>
      <c r="I27" s="319"/>
      <c r="J27" s="321"/>
      <c r="K27" s="107"/>
      <c r="L27" s="107"/>
      <c r="M27" s="107"/>
      <c r="N27" s="107"/>
      <c r="O27" s="107"/>
      <c r="P27" s="107"/>
      <c r="Q27" s="107"/>
      <c r="R27" s="107"/>
      <c r="S27" s="109">
        <f t="shared" si="0"/>
        <v>0</v>
      </c>
      <c r="T27" s="103">
        <f t="shared" si="1"/>
        <v>0</v>
      </c>
      <c r="U27" s="155"/>
      <c r="V27" s="156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155"/>
      <c r="BN27" s="155"/>
      <c r="BO27" s="155"/>
      <c r="BP27" s="155"/>
      <c r="BQ27" s="155"/>
      <c r="BR27" s="155"/>
      <c r="BS27" s="155"/>
      <c r="BT27" s="155"/>
      <c r="BU27" s="155"/>
      <c r="BV27" s="155"/>
      <c r="BW27" s="155"/>
      <c r="BX27" s="155"/>
      <c r="BY27" s="155"/>
      <c r="BZ27" s="155"/>
    </row>
    <row r="28" spans="1:78" s="7" customFormat="1" ht="18.75" thickBot="1" x14ac:dyDescent="0.3">
      <c r="A28" s="186"/>
      <c r="B28" s="97">
        <v>14</v>
      </c>
      <c r="C28" s="87" t="s">
        <v>43</v>
      </c>
      <c r="D28" s="98"/>
      <c r="E28" s="105"/>
      <c r="F28" s="106"/>
      <c r="G28" s="107"/>
      <c r="H28" s="107"/>
      <c r="I28" s="319"/>
      <c r="J28" s="321"/>
      <c r="K28" s="107"/>
      <c r="L28" s="107"/>
      <c r="M28" s="107"/>
      <c r="N28" s="107"/>
      <c r="O28" s="107"/>
      <c r="P28" s="107"/>
      <c r="Q28" s="107"/>
      <c r="R28" s="107"/>
      <c r="S28" s="109">
        <f t="shared" si="0"/>
        <v>0</v>
      </c>
      <c r="T28" s="103">
        <f t="shared" si="1"/>
        <v>0</v>
      </c>
      <c r="U28" s="158"/>
      <c r="V28" s="156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5"/>
      <c r="BH28" s="155"/>
      <c r="BI28" s="155"/>
      <c r="BJ28" s="155"/>
      <c r="BK28" s="155"/>
      <c r="BL28" s="155"/>
      <c r="BM28" s="155"/>
      <c r="BN28" s="155"/>
      <c r="BO28" s="155"/>
      <c r="BP28" s="155"/>
      <c r="BQ28" s="155"/>
      <c r="BR28" s="155"/>
      <c r="BS28" s="155"/>
      <c r="BT28" s="155"/>
      <c r="BU28" s="155"/>
      <c r="BV28" s="155"/>
      <c r="BW28" s="155"/>
      <c r="BX28" s="155"/>
      <c r="BY28" s="155"/>
      <c r="BZ28" s="155"/>
    </row>
    <row r="29" spans="1:78" s="7" customFormat="1" ht="18.75" thickBot="1" x14ac:dyDescent="0.3">
      <c r="A29" s="186"/>
      <c r="B29" s="97">
        <v>15</v>
      </c>
      <c r="C29" s="87" t="s">
        <v>44</v>
      </c>
      <c r="D29" s="98"/>
      <c r="E29" s="105"/>
      <c r="F29" s="106"/>
      <c r="G29" s="107"/>
      <c r="H29" s="107"/>
      <c r="I29" s="319"/>
      <c r="J29" s="321"/>
      <c r="K29" s="107"/>
      <c r="L29" s="107"/>
      <c r="M29" s="107"/>
      <c r="N29" s="107"/>
      <c r="O29" s="107"/>
      <c r="P29" s="107"/>
      <c r="Q29" s="107"/>
      <c r="R29" s="107"/>
      <c r="S29" s="109">
        <f t="shared" si="0"/>
        <v>0</v>
      </c>
      <c r="T29" s="103">
        <f t="shared" si="1"/>
        <v>0</v>
      </c>
      <c r="U29" s="155"/>
      <c r="V29" s="156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155"/>
      <c r="BZ29" s="155"/>
    </row>
    <row r="30" spans="1:78" s="7" customFormat="1" ht="18.75" thickBot="1" x14ac:dyDescent="0.3">
      <c r="A30" s="186"/>
      <c r="B30" s="97">
        <v>16</v>
      </c>
      <c r="C30" s="87" t="s">
        <v>45</v>
      </c>
      <c r="D30" s="98">
        <v>1546</v>
      </c>
      <c r="E30" s="105">
        <v>45043978</v>
      </c>
      <c r="F30" s="106">
        <f>11260995+J30+3753665+3753665+3753665</f>
        <v>26275654</v>
      </c>
      <c r="G30" s="107"/>
      <c r="H30" s="107"/>
      <c r="I30" s="319">
        <v>11260994</v>
      </c>
      <c r="J30" s="321">
        <v>3753664</v>
      </c>
      <c r="K30" s="107"/>
      <c r="L30" s="107"/>
      <c r="M30" s="107"/>
      <c r="N30" s="107"/>
      <c r="O30" s="107"/>
      <c r="P30" s="107"/>
      <c r="Q30" s="107"/>
      <c r="R30" s="107"/>
      <c r="S30" s="109">
        <f t="shared" si="0"/>
        <v>15014658</v>
      </c>
      <c r="T30" s="103">
        <f t="shared" si="1"/>
        <v>11260996</v>
      </c>
      <c r="U30" s="155"/>
      <c r="V30" s="156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5"/>
      <c r="AU30" s="155"/>
      <c r="AV30" s="155"/>
      <c r="AW30" s="155"/>
      <c r="AX30" s="155"/>
      <c r="AY30" s="155"/>
      <c r="AZ30" s="155"/>
      <c r="BA30" s="155"/>
      <c r="BB30" s="155"/>
      <c r="BC30" s="155"/>
      <c r="BD30" s="155"/>
      <c r="BE30" s="155"/>
      <c r="BF30" s="155"/>
      <c r="BG30" s="155"/>
      <c r="BH30" s="155"/>
      <c r="BI30" s="155"/>
      <c r="BJ30" s="155"/>
      <c r="BK30" s="155"/>
      <c r="BL30" s="155"/>
      <c r="BM30" s="155"/>
      <c r="BN30" s="155"/>
      <c r="BO30" s="155"/>
      <c r="BP30" s="155"/>
      <c r="BQ30" s="155"/>
      <c r="BR30" s="155"/>
      <c r="BS30" s="155"/>
      <c r="BT30" s="155"/>
      <c r="BU30" s="155"/>
      <c r="BV30" s="155"/>
      <c r="BW30" s="155"/>
      <c r="BX30" s="155"/>
      <c r="BY30" s="155"/>
      <c r="BZ30" s="155"/>
    </row>
    <row r="31" spans="1:78" s="7" customFormat="1" ht="18.75" thickBot="1" x14ac:dyDescent="0.3">
      <c r="A31" s="186"/>
      <c r="B31" s="97">
        <v>17</v>
      </c>
      <c r="C31" s="87" t="s">
        <v>46</v>
      </c>
      <c r="D31" s="98">
        <v>2044</v>
      </c>
      <c r="E31" s="105">
        <v>30014930</v>
      </c>
      <c r="F31" s="106">
        <f>+J31</f>
        <v>15007465</v>
      </c>
      <c r="G31" s="107"/>
      <c r="H31" s="107"/>
      <c r="I31" s="319"/>
      <c r="J31" s="321">
        <v>15007465</v>
      </c>
      <c r="K31" s="107"/>
      <c r="L31" s="107"/>
      <c r="M31" s="107"/>
      <c r="N31" s="107"/>
      <c r="O31" s="107"/>
      <c r="P31" s="107"/>
      <c r="Q31" s="107"/>
      <c r="R31" s="107"/>
      <c r="S31" s="109">
        <f t="shared" si="0"/>
        <v>15007465</v>
      </c>
      <c r="T31" s="103">
        <f t="shared" si="1"/>
        <v>0</v>
      </c>
      <c r="U31" s="158"/>
      <c r="V31" s="156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5"/>
      <c r="AU31" s="155"/>
      <c r="AV31" s="155"/>
      <c r="AW31" s="155"/>
      <c r="AX31" s="155"/>
      <c r="AY31" s="155"/>
      <c r="AZ31" s="155"/>
      <c r="BA31" s="155"/>
      <c r="BB31" s="155"/>
      <c r="BC31" s="155"/>
      <c r="BD31" s="155"/>
      <c r="BE31" s="155"/>
      <c r="BF31" s="155"/>
      <c r="BG31" s="155"/>
      <c r="BH31" s="155"/>
      <c r="BI31" s="155"/>
      <c r="BJ31" s="155"/>
      <c r="BK31" s="155"/>
      <c r="BL31" s="155"/>
      <c r="BM31" s="155"/>
      <c r="BN31" s="155"/>
      <c r="BO31" s="155"/>
      <c r="BP31" s="155"/>
      <c r="BQ31" s="155"/>
      <c r="BR31" s="155"/>
      <c r="BS31" s="155"/>
      <c r="BT31" s="155"/>
      <c r="BU31" s="155"/>
      <c r="BV31" s="155"/>
      <c r="BW31" s="155"/>
      <c r="BX31" s="155"/>
      <c r="BY31" s="155"/>
      <c r="BZ31" s="155"/>
    </row>
    <row r="32" spans="1:78" s="7" customFormat="1" ht="36.75" thickBot="1" x14ac:dyDescent="0.3">
      <c r="A32" s="186"/>
      <c r="B32" s="97">
        <v>18</v>
      </c>
      <c r="C32" s="87" t="s">
        <v>47</v>
      </c>
      <c r="D32" s="98"/>
      <c r="E32" s="105"/>
      <c r="F32" s="106"/>
      <c r="G32" s="107"/>
      <c r="H32" s="107"/>
      <c r="I32" s="319"/>
      <c r="J32" s="321"/>
      <c r="K32" s="107"/>
      <c r="L32" s="107"/>
      <c r="M32" s="107"/>
      <c r="N32" s="107"/>
      <c r="O32" s="107"/>
      <c r="P32" s="107"/>
      <c r="Q32" s="107"/>
      <c r="R32" s="107"/>
      <c r="S32" s="109">
        <f t="shared" si="0"/>
        <v>0</v>
      </c>
      <c r="T32" s="103">
        <f t="shared" si="1"/>
        <v>0</v>
      </c>
      <c r="U32" s="155"/>
      <c r="V32" s="156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  <c r="BH32" s="155"/>
      <c r="BI32" s="155"/>
      <c r="BJ32" s="155"/>
      <c r="BK32" s="155"/>
      <c r="BL32" s="155"/>
      <c r="BM32" s="155"/>
      <c r="BN32" s="155"/>
      <c r="BO32" s="155"/>
      <c r="BP32" s="155"/>
      <c r="BQ32" s="155"/>
      <c r="BR32" s="155"/>
      <c r="BS32" s="155"/>
      <c r="BT32" s="155"/>
      <c r="BU32" s="155"/>
      <c r="BV32" s="155"/>
      <c r="BW32" s="155"/>
      <c r="BX32" s="155"/>
      <c r="BY32" s="155"/>
      <c r="BZ32" s="155"/>
    </row>
    <row r="33" spans="1:78" s="7" customFormat="1" ht="36.75" thickBot="1" x14ac:dyDescent="0.3">
      <c r="A33" s="186"/>
      <c r="B33" s="97">
        <v>19</v>
      </c>
      <c r="C33" s="87" t="s">
        <v>48</v>
      </c>
      <c r="D33" s="98" t="s">
        <v>31</v>
      </c>
      <c r="E33" s="105"/>
      <c r="F33" s="106"/>
      <c r="G33" s="107"/>
      <c r="H33" s="107"/>
      <c r="I33" s="319"/>
      <c r="J33" s="321"/>
      <c r="K33" s="107"/>
      <c r="L33" s="107"/>
      <c r="M33" s="107"/>
      <c r="N33" s="107"/>
      <c r="O33" s="107"/>
      <c r="P33" s="107"/>
      <c r="Q33" s="107"/>
      <c r="R33" s="107"/>
      <c r="S33" s="109">
        <f t="shared" si="0"/>
        <v>0</v>
      </c>
      <c r="T33" s="103">
        <f t="shared" si="1"/>
        <v>0</v>
      </c>
      <c r="U33" s="155"/>
      <c r="V33" s="156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</row>
    <row r="34" spans="1:78" s="7" customFormat="1" ht="36.75" thickBot="1" x14ac:dyDescent="0.3">
      <c r="A34" s="186"/>
      <c r="B34" s="97">
        <v>20</v>
      </c>
      <c r="C34" s="87" t="s">
        <v>49</v>
      </c>
      <c r="D34" s="98" t="s">
        <v>31</v>
      </c>
      <c r="E34" s="105">
        <f>+G34*12</f>
        <v>-8027760</v>
      </c>
      <c r="F34" s="106">
        <f>SUM(G34:R34)</f>
        <v>-4682860</v>
      </c>
      <c r="G34" s="107">
        <v>-668980</v>
      </c>
      <c r="H34" s="107">
        <v>-668980</v>
      </c>
      <c r="I34" s="319">
        <v>-668980</v>
      </c>
      <c r="J34" s="321">
        <v>-668980</v>
      </c>
      <c r="K34" s="107">
        <v>-668980</v>
      </c>
      <c r="L34" s="107">
        <v>-668980</v>
      </c>
      <c r="M34" s="107">
        <v>-668980</v>
      </c>
      <c r="N34" s="107"/>
      <c r="O34" s="107"/>
      <c r="P34" s="107"/>
      <c r="Q34" s="107"/>
      <c r="R34" s="107"/>
      <c r="S34" s="109">
        <f t="shared" si="0"/>
        <v>-4682860</v>
      </c>
      <c r="T34" s="103">
        <f t="shared" si="1"/>
        <v>0</v>
      </c>
      <c r="U34" s="155"/>
      <c r="V34" s="156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</row>
    <row r="35" spans="1:78" s="7" customFormat="1" ht="18.75" thickBot="1" x14ac:dyDescent="0.3">
      <c r="A35" s="186"/>
      <c r="B35" s="97">
        <v>21</v>
      </c>
      <c r="C35" s="87" t="s">
        <v>50</v>
      </c>
      <c r="D35" s="98" t="s">
        <v>31</v>
      </c>
      <c r="E35" s="105"/>
      <c r="F35" s="106"/>
      <c r="G35" s="107"/>
      <c r="H35" s="107"/>
      <c r="I35" s="107"/>
      <c r="J35" s="321"/>
      <c r="K35" s="107"/>
      <c r="L35" s="107"/>
      <c r="M35" s="107"/>
      <c r="N35" s="107"/>
      <c r="O35" s="107"/>
      <c r="P35" s="107"/>
      <c r="Q35" s="107"/>
      <c r="R35" s="107"/>
      <c r="S35" s="109">
        <f t="shared" si="0"/>
        <v>0</v>
      </c>
      <c r="T35" s="103">
        <f t="shared" si="1"/>
        <v>0</v>
      </c>
      <c r="U35" s="155"/>
      <c r="V35" s="156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5"/>
      <c r="AU35" s="155"/>
      <c r="AV35" s="155"/>
      <c r="AW35" s="155"/>
      <c r="AX35" s="155"/>
      <c r="AY35" s="155"/>
      <c r="AZ35" s="155"/>
      <c r="BA35" s="155"/>
      <c r="BB35" s="155"/>
      <c r="BC35" s="155"/>
      <c r="BD35" s="155"/>
      <c r="BE35" s="155"/>
      <c r="BF35" s="155"/>
      <c r="BG35" s="155"/>
      <c r="BH35" s="155"/>
      <c r="BI35" s="155"/>
      <c r="BJ35" s="155"/>
      <c r="BK35" s="155"/>
      <c r="BL35" s="155"/>
      <c r="BM35" s="155"/>
      <c r="BN35" s="155"/>
      <c r="BO35" s="155"/>
      <c r="BP35" s="155"/>
      <c r="BQ35" s="155"/>
      <c r="BR35" s="155"/>
      <c r="BS35" s="155"/>
      <c r="BT35" s="155"/>
      <c r="BU35" s="155"/>
      <c r="BV35" s="155"/>
      <c r="BW35" s="155"/>
      <c r="BX35" s="155"/>
      <c r="BY35" s="155"/>
      <c r="BZ35" s="155"/>
    </row>
    <row r="36" spans="1:78" s="8" customFormat="1" ht="18.75" thickBot="1" x14ac:dyDescent="0.3">
      <c r="A36" s="186"/>
      <c r="B36" s="97">
        <v>22</v>
      </c>
      <c r="C36" s="87" t="s">
        <v>232</v>
      </c>
      <c r="D36" s="98">
        <v>3668</v>
      </c>
      <c r="E36" s="105">
        <v>6724049</v>
      </c>
      <c r="F36" s="106">
        <v>4706834</v>
      </c>
      <c r="G36" s="107"/>
      <c r="H36" s="107"/>
      <c r="I36" s="107"/>
      <c r="J36" s="321"/>
      <c r="K36" s="107"/>
      <c r="L36" s="107"/>
      <c r="M36" s="107"/>
      <c r="N36" s="107"/>
      <c r="O36" s="107"/>
      <c r="P36" s="107"/>
      <c r="Q36" s="107"/>
      <c r="R36" s="107"/>
      <c r="S36" s="109">
        <f t="shared" si="0"/>
        <v>0</v>
      </c>
      <c r="T36" s="103">
        <f t="shared" si="1"/>
        <v>4706834</v>
      </c>
      <c r="U36" s="155"/>
      <c r="V36" s="156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5"/>
      <c r="AU36" s="155"/>
      <c r="AV36" s="155"/>
      <c r="AW36" s="155"/>
      <c r="AX36" s="155"/>
      <c r="AY36" s="155"/>
      <c r="AZ36" s="155"/>
      <c r="BA36" s="155"/>
      <c r="BB36" s="155"/>
      <c r="BC36" s="155"/>
      <c r="BD36" s="155"/>
      <c r="BE36" s="155"/>
      <c r="BF36" s="155"/>
      <c r="BG36" s="155"/>
      <c r="BH36" s="155"/>
      <c r="BI36" s="155"/>
      <c r="BJ36" s="155"/>
      <c r="BK36" s="155"/>
      <c r="BL36" s="155"/>
      <c r="BM36" s="155"/>
      <c r="BN36" s="155"/>
      <c r="BO36" s="155"/>
      <c r="BP36" s="155"/>
      <c r="BQ36" s="155"/>
      <c r="BR36" s="155"/>
      <c r="BS36" s="155"/>
      <c r="BT36" s="155"/>
      <c r="BU36" s="155"/>
      <c r="BV36" s="155"/>
      <c r="BW36" s="155"/>
      <c r="BX36" s="155"/>
      <c r="BY36" s="155"/>
      <c r="BZ36" s="155"/>
    </row>
    <row r="37" spans="1:78" s="9" customFormat="1" ht="18.75" thickBot="1" x14ac:dyDescent="0.3">
      <c r="A37" s="186"/>
      <c r="B37" s="97">
        <v>23</v>
      </c>
      <c r="C37" s="87" t="s">
        <v>51</v>
      </c>
      <c r="D37" s="98"/>
      <c r="E37" s="105"/>
      <c r="F37" s="106"/>
      <c r="G37" s="107"/>
      <c r="H37" s="107"/>
      <c r="I37" s="107"/>
      <c r="J37" s="321"/>
      <c r="K37" s="107"/>
      <c r="L37" s="107"/>
      <c r="M37" s="107"/>
      <c r="N37" s="107"/>
      <c r="O37" s="107"/>
      <c r="P37" s="107"/>
      <c r="Q37" s="107"/>
      <c r="R37" s="107"/>
      <c r="S37" s="109">
        <f t="shared" si="0"/>
        <v>0</v>
      </c>
      <c r="T37" s="103">
        <f t="shared" si="1"/>
        <v>0</v>
      </c>
      <c r="U37" s="155"/>
      <c r="V37" s="156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</row>
    <row r="38" spans="1:78" s="9" customFormat="1" ht="18.75" thickBot="1" x14ac:dyDescent="0.3">
      <c r="A38" s="186"/>
      <c r="B38" s="97">
        <v>24</v>
      </c>
      <c r="C38" s="87" t="s">
        <v>52</v>
      </c>
      <c r="D38" s="98"/>
      <c r="E38" s="105"/>
      <c r="F38" s="106"/>
      <c r="G38" s="107"/>
      <c r="H38" s="107"/>
      <c r="I38" s="107"/>
      <c r="J38" s="321"/>
      <c r="K38" s="107"/>
      <c r="L38" s="107"/>
      <c r="M38" s="107"/>
      <c r="N38" s="107"/>
      <c r="O38" s="107"/>
      <c r="P38" s="107"/>
      <c r="Q38" s="107"/>
      <c r="R38" s="107"/>
      <c r="S38" s="109">
        <f t="shared" si="0"/>
        <v>0</v>
      </c>
      <c r="T38" s="103">
        <f t="shared" si="1"/>
        <v>0</v>
      </c>
      <c r="U38" s="155"/>
      <c r="V38" s="156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  <c r="AX38" s="155"/>
      <c r="AY38" s="155"/>
      <c r="AZ38" s="155"/>
      <c r="BA38" s="155"/>
      <c r="BB38" s="155"/>
      <c r="BC38" s="155"/>
      <c r="BD38" s="155"/>
      <c r="BE38" s="155"/>
      <c r="BF38" s="155"/>
      <c r="BG38" s="155"/>
      <c r="BH38" s="155"/>
      <c r="BI38" s="155"/>
      <c r="BJ38" s="155"/>
      <c r="BK38" s="155"/>
      <c r="BL38" s="155"/>
      <c r="BM38" s="155"/>
      <c r="BN38" s="155"/>
      <c r="BO38" s="155"/>
      <c r="BP38" s="155"/>
      <c r="BQ38" s="155"/>
      <c r="BR38" s="155"/>
      <c r="BS38" s="155"/>
      <c r="BT38" s="155"/>
      <c r="BU38" s="155"/>
      <c r="BV38" s="155"/>
      <c r="BW38" s="155"/>
      <c r="BX38" s="155"/>
      <c r="BY38" s="155"/>
      <c r="BZ38" s="155"/>
    </row>
    <row r="39" spans="1:78" s="7" customFormat="1" ht="18.75" thickBot="1" x14ac:dyDescent="0.3">
      <c r="A39" s="186"/>
      <c r="B39" s="97">
        <v>25</v>
      </c>
      <c r="C39" s="87" t="s">
        <v>53</v>
      </c>
      <c r="D39" s="98"/>
      <c r="E39" s="105"/>
      <c r="F39" s="106"/>
      <c r="G39" s="107"/>
      <c r="H39" s="111"/>
      <c r="I39" s="107"/>
      <c r="J39" s="321"/>
      <c r="K39" s="107"/>
      <c r="L39" s="107"/>
      <c r="M39" s="107"/>
      <c r="N39" s="107"/>
      <c r="O39" s="107"/>
      <c r="P39" s="107"/>
      <c r="Q39" s="107"/>
      <c r="R39" s="107"/>
      <c r="S39" s="109">
        <f t="shared" si="0"/>
        <v>0</v>
      </c>
      <c r="T39" s="103">
        <f t="shared" si="1"/>
        <v>0</v>
      </c>
      <c r="U39" s="155"/>
      <c r="V39" s="156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5"/>
      <c r="AU39" s="155"/>
      <c r="AV39" s="155"/>
      <c r="AW39" s="155"/>
      <c r="AX39" s="155"/>
      <c r="AY39" s="155"/>
      <c r="AZ39" s="155"/>
      <c r="BA39" s="155"/>
      <c r="BB39" s="155"/>
      <c r="BC39" s="155"/>
      <c r="BD39" s="155"/>
      <c r="BE39" s="155"/>
      <c r="BF39" s="155"/>
      <c r="BG39" s="155"/>
      <c r="BH39" s="155"/>
      <c r="BI39" s="155"/>
      <c r="BJ39" s="155"/>
      <c r="BK39" s="155"/>
      <c r="BL39" s="155"/>
      <c r="BM39" s="155"/>
      <c r="BN39" s="155"/>
      <c r="BO39" s="155"/>
      <c r="BP39" s="155"/>
      <c r="BQ39" s="155"/>
      <c r="BR39" s="155"/>
      <c r="BS39" s="155"/>
      <c r="BT39" s="155"/>
      <c r="BU39" s="155"/>
      <c r="BV39" s="155"/>
      <c r="BW39" s="155"/>
      <c r="BX39" s="155"/>
      <c r="BY39" s="155"/>
      <c r="BZ39" s="155"/>
    </row>
    <row r="40" spans="1:78" s="7" customFormat="1" ht="18.75" thickBot="1" x14ac:dyDescent="0.3">
      <c r="A40" s="186"/>
      <c r="B40" s="97">
        <v>26</v>
      </c>
      <c r="C40" s="87" t="s">
        <v>54</v>
      </c>
      <c r="D40" s="98" t="s">
        <v>31</v>
      </c>
      <c r="E40" s="105"/>
      <c r="F40" s="106"/>
      <c r="G40" s="107"/>
      <c r="H40" s="111"/>
      <c r="I40" s="107"/>
      <c r="J40" s="321"/>
      <c r="K40" s="107"/>
      <c r="L40" s="107"/>
      <c r="M40" s="107"/>
      <c r="N40" s="107"/>
      <c r="O40" s="107"/>
      <c r="P40" s="107"/>
      <c r="Q40" s="107"/>
      <c r="R40" s="107"/>
      <c r="S40" s="109">
        <f t="shared" si="0"/>
        <v>0</v>
      </c>
      <c r="T40" s="103">
        <f t="shared" si="1"/>
        <v>0</v>
      </c>
      <c r="U40" s="155"/>
      <c r="V40" s="156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  <c r="BH40" s="155"/>
      <c r="BI40" s="155"/>
      <c r="BJ40" s="155"/>
      <c r="BK40" s="155"/>
      <c r="BL40" s="155"/>
      <c r="BM40" s="155"/>
      <c r="BN40" s="155"/>
      <c r="BO40" s="155"/>
      <c r="BP40" s="155"/>
      <c r="BQ40" s="155"/>
      <c r="BR40" s="155"/>
      <c r="BS40" s="155"/>
      <c r="BT40" s="155"/>
      <c r="BU40" s="155"/>
      <c r="BV40" s="155"/>
      <c r="BW40" s="155"/>
      <c r="BX40" s="155"/>
      <c r="BY40" s="155"/>
      <c r="BZ40" s="155"/>
    </row>
    <row r="41" spans="1:78" s="10" customFormat="1" ht="18.75" thickBot="1" x14ac:dyDescent="0.3">
      <c r="A41" s="186"/>
      <c r="B41" s="97">
        <v>27</v>
      </c>
      <c r="C41" s="87" t="s">
        <v>55</v>
      </c>
      <c r="D41" s="98" t="s">
        <v>31</v>
      </c>
      <c r="E41" s="105"/>
      <c r="F41" s="106"/>
      <c r="G41" s="107"/>
      <c r="H41" s="107"/>
      <c r="I41" s="107"/>
      <c r="J41" s="321"/>
      <c r="K41" s="107"/>
      <c r="L41" s="107"/>
      <c r="M41" s="107"/>
      <c r="N41" s="107"/>
      <c r="O41" s="107"/>
      <c r="P41" s="107"/>
      <c r="Q41" s="107"/>
      <c r="R41" s="107"/>
      <c r="S41" s="109">
        <f t="shared" si="0"/>
        <v>0</v>
      </c>
      <c r="T41" s="103">
        <f t="shared" si="1"/>
        <v>0</v>
      </c>
      <c r="U41" s="159"/>
      <c r="V41" s="156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159"/>
    </row>
    <row r="42" spans="1:78" s="10" customFormat="1" ht="18.75" thickBot="1" x14ac:dyDescent="0.3">
      <c r="A42" s="186"/>
      <c r="B42" s="97">
        <v>28</v>
      </c>
      <c r="C42" s="87" t="s">
        <v>56</v>
      </c>
      <c r="D42" s="98" t="s">
        <v>31</v>
      </c>
      <c r="E42" s="105"/>
      <c r="F42" s="106"/>
      <c r="G42" s="107"/>
      <c r="H42" s="107"/>
      <c r="I42" s="107"/>
      <c r="J42" s="321"/>
      <c r="K42" s="107"/>
      <c r="L42" s="107"/>
      <c r="M42" s="107"/>
      <c r="N42" s="107"/>
      <c r="O42" s="107"/>
      <c r="P42" s="107"/>
      <c r="Q42" s="107"/>
      <c r="R42" s="107"/>
      <c r="S42" s="109">
        <f t="shared" si="0"/>
        <v>0</v>
      </c>
      <c r="T42" s="103">
        <f t="shared" si="1"/>
        <v>0</v>
      </c>
      <c r="U42" s="159"/>
      <c r="V42" s="156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</row>
    <row r="43" spans="1:78" s="10" customFormat="1" ht="18.75" thickBot="1" x14ac:dyDescent="0.3">
      <c r="A43" s="186"/>
      <c r="B43" s="97">
        <v>29</v>
      </c>
      <c r="C43" s="87" t="s">
        <v>57</v>
      </c>
      <c r="D43" s="98"/>
      <c r="E43" s="105"/>
      <c r="F43" s="106"/>
      <c r="G43" s="107"/>
      <c r="H43" s="107"/>
      <c r="I43" s="107"/>
      <c r="J43" s="321"/>
      <c r="K43" s="107"/>
      <c r="L43" s="107"/>
      <c r="M43" s="107"/>
      <c r="N43" s="107"/>
      <c r="O43" s="107"/>
      <c r="P43" s="107"/>
      <c r="Q43" s="107"/>
      <c r="R43" s="107"/>
      <c r="S43" s="109">
        <f t="shared" si="0"/>
        <v>0</v>
      </c>
      <c r="T43" s="103">
        <f t="shared" si="1"/>
        <v>0</v>
      </c>
      <c r="U43" s="160"/>
      <c r="V43" s="156"/>
      <c r="W43" s="160"/>
      <c r="X43" s="160"/>
      <c r="Y43" s="160"/>
      <c r="Z43" s="160"/>
      <c r="AA43" s="160"/>
      <c r="AB43" s="161"/>
      <c r="AC43" s="162"/>
      <c r="AD43" s="160"/>
      <c r="AE43" s="160"/>
      <c r="AF43" s="160"/>
      <c r="AG43" s="160"/>
      <c r="AH43" s="160"/>
      <c r="AI43" s="160"/>
      <c r="AJ43" s="163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</row>
    <row r="44" spans="1:78" s="10" customFormat="1" ht="18.75" thickBot="1" x14ac:dyDescent="0.3">
      <c r="A44" s="186"/>
      <c r="B44" s="97">
        <v>30</v>
      </c>
      <c r="C44" s="87" t="s">
        <v>58</v>
      </c>
      <c r="D44" s="98">
        <v>1780</v>
      </c>
      <c r="E44" s="105">
        <v>22188933</v>
      </c>
      <c r="F44" s="106">
        <f>+J44</f>
        <v>22188933</v>
      </c>
      <c r="G44" s="107"/>
      <c r="H44" s="107"/>
      <c r="I44" s="107"/>
      <c r="J44" s="321">
        <v>22188933</v>
      </c>
      <c r="K44" s="107"/>
      <c r="L44" s="107"/>
      <c r="M44" s="107"/>
      <c r="N44" s="107"/>
      <c r="O44" s="107"/>
      <c r="P44" s="107"/>
      <c r="Q44" s="107"/>
      <c r="R44" s="107"/>
      <c r="S44" s="109">
        <f t="shared" si="0"/>
        <v>22188933</v>
      </c>
      <c r="T44" s="103">
        <f t="shared" si="1"/>
        <v>0</v>
      </c>
      <c r="U44" s="160"/>
      <c r="V44" s="156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3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</row>
    <row r="45" spans="1:78" s="10" customFormat="1" ht="18.75" thickBot="1" x14ac:dyDescent="0.3">
      <c r="A45" s="186"/>
      <c r="B45" s="97">
        <v>31</v>
      </c>
      <c r="C45" s="87" t="s">
        <v>59</v>
      </c>
      <c r="D45" s="98"/>
      <c r="E45" s="105"/>
      <c r="F45" s="106"/>
      <c r="G45" s="107"/>
      <c r="H45" s="107"/>
      <c r="I45" s="107"/>
      <c r="J45" s="321"/>
      <c r="K45" s="107"/>
      <c r="L45" s="107"/>
      <c r="M45" s="107"/>
      <c r="N45" s="107"/>
      <c r="O45" s="107"/>
      <c r="P45" s="107"/>
      <c r="Q45" s="107"/>
      <c r="R45" s="107"/>
      <c r="S45" s="109">
        <f t="shared" si="0"/>
        <v>0</v>
      </c>
      <c r="T45" s="103">
        <f t="shared" si="1"/>
        <v>0</v>
      </c>
      <c r="U45" s="160"/>
      <c r="V45" s="156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3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</row>
    <row r="46" spans="1:78" s="10" customFormat="1" ht="18.75" thickBot="1" x14ac:dyDescent="0.3">
      <c r="A46" s="186"/>
      <c r="B46" s="97">
        <v>32</v>
      </c>
      <c r="C46" s="87" t="s">
        <v>60</v>
      </c>
      <c r="D46" s="98">
        <v>2066</v>
      </c>
      <c r="E46" s="112">
        <v>1003520</v>
      </c>
      <c r="F46" s="106">
        <f>+J46</f>
        <v>702464</v>
      </c>
      <c r="G46" s="107"/>
      <c r="H46" s="107"/>
      <c r="I46" s="107"/>
      <c r="J46" s="321">
        <v>702464</v>
      </c>
      <c r="K46" s="107"/>
      <c r="L46" s="107"/>
      <c r="M46" s="107"/>
      <c r="N46" s="107"/>
      <c r="O46" s="107"/>
      <c r="P46" s="107"/>
      <c r="Q46" s="107"/>
      <c r="R46" s="107"/>
      <c r="S46" s="109">
        <f t="shared" si="0"/>
        <v>702464</v>
      </c>
      <c r="T46" s="103">
        <f t="shared" si="1"/>
        <v>0</v>
      </c>
      <c r="U46" s="160"/>
      <c r="V46" s="156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3"/>
      <c r="AK46" s="159"/>
      <c r="AL46" s="159"/>
      <c r="AM46" s="159"/>
      <c r="AN46" s="159"/>
      <c r="AO46" s="159"/>
      <c r="AP46" s="159"/>
      <c r="AQ46" s="159"/>
      <c r="AR46" s="159"/>
      <c r="AS46" s="159"/>
      <c r="AT46" s="159"/>
      <c r="AU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  <c r="BF46" s="159"/>
      <c r="BG46" s="159"/>
      <c r="BH46" s="159"/>
      <c r="BI46" s="159"/>
      <c r="BJ46" s="159"/>
      <c r="BK46" s="159"/>
      <c r="BL46" s="159"/>
      <c r="BM46" s="159"/>
      <c r="BN46" s="159"/>
      <c r="BO46" s="159"/>
      <c r="BP46" s="159"/>
      <c r="BQ46" s="159"/>
      <c r="BR46" s="159"/>
      <c r="BS46" s="159"/>
      <c r="BT46" s="159"/>
      <c r="BU46" s="159"/>
      <c r="BV46" s="159"/>
      <c r="BW46" s="159"/>
      <c r="BX46" s="159"/>
      <c r="BY46" s="159"/>
      <c r="BZ46" s="159"/>
    </row>
    <row r="47" spans="1:78" s="10" customFormat="1" ht="18.75" thickBot="1" x14ac:dyDescent="0.3">
      <c r="A47" s="186"/>
      <c r="B47" s="97">
        <v>33</v>
      </c>
      <c r="C47" s="87" t="s">
        <v>61</v>
      </c>
      <c r="D47" s="98">
        <v>2066</v>
      </c>
      <c r="E47" s="112">
        <v>120685105</v>
      </c>
      <c r="F47" s="106">
        <f>+J47</f>
        <v>84479574</v>
      </c>
      <c r="G47" s="107"/>
      <c r="H47" s="107"/>
      <c r="I47" s="107"/>
      <c r="J47" s="321">
        <v>84479574</v>
      </c>
      <c r="K47" s="107"/>
      <c r="L47" s="107"/>
      <c r="M47" s="107"/>
      <c r="N47" s="107"/>
      <c r="O47" s="107"/>
      <c r="P47" s="107"/>
      <c r="Q47" s="107"/>
      <c r="R47" s="107"/>
      <c r="S47" s="109">
        <f t="shared" si="0"/>
        <v>84479574</v>
      </c>
      <c r="T47" s="103">
        <f t="shared" si="1"/>
        <v>0</v>
      </c>
      <c r="U47" s="160"/>
      <c r="V47" s="156"/>
      <c r="W47" s="160"/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3"/>
      <c r="AK47" s="159"/>
      <c r="AL47" s="159"/>
      <c r="AM47" s="159"/>
      <c r="AN47" s="159"/>
      <c r="AO47" s="159"/>
      <c r="AP47" s="159"/>
      <c r="AQ47" s="159"/>
      <c r="AR47" s="159"/>
      <c r="AS47" s="159"/>
      <c r="AT47" s="159"/>
      <c r="AU47" s="159"/>
      <c r="AV47" s="159"/>
      <c r="AW47" s="159"/>
      <c r="AX47" s="159"/>
      <c r="AY47" s="159"/>
      <c r="AZ47" s="159"/>
      <c r="BA47" s="159"/>
      <c r="BB47" s="159"/>
      <c r="BC47" s="159"/>
      <c r="BD47" s="159"/>
      <c r="BE47" s="159"/>
      <c r="BF47" s="159"/>
      <c r="BG47" s="159"/>
      <c r="BH47" s="159"/>
      <c r="BI47" s="159"/>
      <c r="BJ47" s="159"/>
      <c r="BK47" s="159"/>
      <c r="BL47" s="159"/>
      <c r="BM47" s="159"/>
      <c r="BN47" s="159"/>
      <c r="BO47" s="159"/>
      <c r="BP47" s="159"/>
      <c r="BQ47" s="159"/>
      <c r="BR47" s="159"/>
      <c r="BS47" s="159"/>
      <c r="BT47" s="159"/>
      <c r="BU47" s="159"/>
      <c r="BV47" s="159"/>
      <c r="BW47" s="159"/>
      <c r="BX47" s="159"/>
      <c r="BY47" s="159"/>
      <c r="BZ47" s="159"/>
    </row>
    <row r="48" spans="1:78" s="10" customFormat="1" ht="18.75" thickBot="1" x14ac:dyDescent="0.3">
      <c r="A48" s="186"/>
      <c r="B48" s="97">
        <v>34</v>
      </c>
      <c r="C48" s="87" t="s">
        <v>210</v>
      </c>
      <c r="D48" s="98"/>
      <c r="E48" s="112"/>
      <c r="F48" s="106"/>
      <c r="G48" s="107"/>
      <c r="H48" s="107"/>
      <c r="I48" s="107"/>
      <c r="J48" s="321"/>
      <c r="K48" s="107"/>
      <c r="L48" s="107"/>
      <c r="M48" s="107"/>
      <c r="N48" s="107"/>
      <c r="O48" s="107"/>
      <c r="P48" s="107"/>
      <c r="Q48" s="107"/>
      <c r="R48" s="107"/>
      <c r="S48" s="109"/>
      <c r="T48" s="103"/>
      <c r="U48" s="160"/>
      <c r="V48" s="156"/>
      <c r="W48" s="160"/>
      <c r="X48" s="160"/>
      <c r="Y48" s="160"/>
      <c r="Z48" s="160"/>
      <c r="AA48" s="160"/>
      <c r="AB48" s="160"/>
      <c r="AC48" s="160"/>
      <c r="AD48" s="160"/>
      <c r="AE48" s="160"/>
      <c r="AF48" s="160"/>
      <c r="AG48" s="160"/>
      <c r="AH48" s="160"/>
      <c r="AI48" s="160"/>
      <c r="AJ48" s="163"/>
      <c r="AK48" s="159"/>
      <c r="AL48" s="159"/>
      <c r="AM48" s="159"/>
      <c r="AN48" s="159"/>
      <c r="AO48" s="159"/>
      <c r="AP48" s="159"/>
      <c r="AQ48" s="159"/>
      <c r="AR48" s="159"/>
      <c r="AS48" s="159"/>
      <c r="AT48" s="159"/>
      <c r="AU48" s="159"/>
      <c r="AV48" s="159"/>
      <c r="AW48" s="159"/>
      <c r="AX48" s="159"/>
      <c r="AY48" s="159"/>
      <c r="AZ48" s="159"/>
      <c r="BA48" s="159"/>
      <c r="BB48" s="159"/>
      <c r="BC48" s="159"/>
      <c r="BD48" s="159"/>
      <c r="BE48" s="159"/>
      <c r="BF48" s="159"/>
      <c r="BG48" s="159"/>
      <c r="BH48" s="159"/>
      <c r="BI48" s="159"/>
      <c r="BJ48" s="159"/>
      <c r="BK48" s="159"/>
      <c r="BL48" s="159"/>
      <c r="BM48" s="159"/>
      <c r="BN48" s="159"/>
      <c r="BO48" s="159"/>
      <c r="BP48" s="159"/>
      <c r="BQ48" s="159"/>
      <c r="BR48" s="159"/>
      <c r="BS48" s="159"/>
      <c r="BT48" s="159"/>
      <c r="BU48" s="159"/>
      <c r="BV48" s="159"/>
      <c r="BW48" s="159"/>
      <c r="BX48" s="159"/>
      <c r="BY48" s="159"/>
      <c r="BZ48" s="159"/>
    </row>
    <row r="49" spans="1:78" s="10" customFormat="1" ht="18.75" thickBot="1" x14ac:dyDescent="0.3">
      <c r="A49" s="186"/>
      <c r="B49" s="97">
        <v>35</v>
      </c>
      <c r="C49" s="87" t="s">
        <v>62</v>
      </c>
      <c r="D49" s="98"/>
      <c r="E49" s="112"/>
      <c r="F49" s="106"/>
      <c r="G49" s="107"/>
      <c r="H49" s="107"/>
      <c r="I49" s="107"/>
      <c r="J49" s="321"/>
      <c r="K49" s="107"/>
      <c r="L49" s="107"/>
      <c r="M49" s="107"/>
      <c r="N49" s="107"/>
      <c r="O49" s="107"/>
      <c r="P49" s="107"/>
      <c r="Q49" s="107"/>
      <c r="R49" s="107"/>
      <c r="S49" s="109">
        <f t="shared" si="0"/>
        <v>0</v>
      </c>
      <c r="T49" s="103">
        <f t="shared" si="1"/>
        <v>0</v>
      </c>
      <c r="U49" s="160"/>
      <c r="V49" s="156"/>
      <c r="W49" s="160"/>
      <c r="X49" s="160"/>
      <c r="Y49" s="160"/>
      <c r="Z49" s="160"/>
      <c r="AA49" s="160"/>
      <c r="AB49" s="160"/>
      <c r="AC49" s="160"/>
      <c r="AD49" s="160"/>
      <c r="AE49" s="160"/>
      <c r="AF49" s="160"/>
      <c r="AG49" s="160"/>
      <c r="AH49" s="160"/>
      <c r="AI49" s="160"/>
      <c r="AJ49" s="163"/>
      <c r="AK49" s="159"/>
      <c r="AL49" s="159"/>
      <c r="AM49" s="159"/>
      <c r="AN49" s="159"/>
      <c r="AO49" s="159"/>
      <c r="AP49" s="159"/>
      <c r="AQ49" s="159"/>
      <c r="AR49" s="159"/>
      <c r="AS49" s="159"/>
      <c r="AT49" s="159"/>
      <c r="AU49" s="159"/>
      <c r="AV49" s="159"/>
      <c r="AW49" s="159"/>
      <c r="AX49" s="159"/>
      <c r="AY49" s="159"/>
      <c r="AZ49" s="159"/>
      <c r="BA49" s="159"/>
      <c r="BB49" s="159"/>
      <c r="BC49" s="159"/>
      <c r="BD49" s="159"/>
      <c r="BE49" s="159"/>
      <c r="BF49" s="159"/>
      <c r="BG49" s="159"/>
      <c r="BH49" s="159"/>
      <c r="BI49" s="159"/>
      <c r="BJ49" s="159"/>
      <c r="BK49" s="159"/>
      <c r="BL49" s="159"/>
      <c r="BM49" s="159"/>
      <c r="BN49" s="159"/>
      <c r="BO49" s="159"/>
      <c r="BP49" s="159"/>
      <c r="BQ49" s="159"/>
      <c r="BR49" s="159"/>
      <c r="BS49" s="159"/>
      <c r="BT49" s="159"/>
      <c r="BU49" s="159"/>
      <c r="BV49" s="159"/>
      <c r="BW49" s="159"/>
      <c r="BX49" s="159"/>
      <c r="BY49" s="159"/>
      <c r="BZ49" s="159"/>
    </row>
    <row r="50" spans="1:78" s="10" customFormat="1" ht="18.75" thickBot="1" x14ac:dyDescent="0.3">
      <c r="A50" s="186"/>
      <c r="B50" s="97">
        <v>36</v>
      </c>
      <c r="C50" s="87" t="s">
        <v>63</v>
      </c>
      <c r="D50" s="98"/>
      <c r="E50" s="105"/>
      <c r="F50" s="106"/>
      <c r="G50" s="107"/>
      <c r="H50" s="107"/>
      <c r="I50" s="107"/>
      <c r="J50" s="321"/>
      <c r="K50" s="107"/>
      <c r="L50" s="107"/>
      <c r="M50" s="107"/>
      <c r="N50" s="107"/>
      <c r="O50" s="107"/>
      <c r="P50" s="107"/>
      <c r="Q50" s="107"/>
      <c r="R50" s="107"/>
      <c r="S50" s="109">
        <f t="shared" si="0"/>
        <v>0</v>
      </c>
      <c r="T50" s="103">
        <f t="shared" si="1"/>
        <v>0</v>
      </c>
      <c r="U50" s="160"/>
      <c r="V50" s="156"/>
      <c r="W50" s="160"/>
      <c r="X50" s="160"/>
      <c r="Y50" s="160"/>
      <c r="Z50" s="160"/>
      <c r="AA50" s="160"/>
      <c r="AB50" s="160"/>
      <c r="AC50" s="160"/>
      <c r="AD50" s="160"/>
      <c r="AE50" s="160"/>
      <c r="AF50" s="160"/>
      <c r="AG50" s="160"/>
      <c r="AH50" s="160"/>
      <c r="AI50" s="160"/>
      <c r="AJ50" s="163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  <c r="BI50" s="159"/>
      <c r="BJ50" s="159"/>
      <c r="BK50" s="159"/>
      <c r="BL50" s="159"/>
      <c r="BM50" s="159"/>
      <c r="BN50" s="159"/>
      <c r="BO50" s="159"/>
      <c r="BP50" s="159"/>
      <c r="BQ50" s="159"/>
      <c r="BR50" s="159"/>
      <c r="BS50" s="159"/>
      <c r="BT50" s="159"/>
      <c r="BU50" s="159"/>
      <c r="BV50" s="159"/>
      <c r="BW50" s="159"/>
      <c r="BX50" s="159"/>
      <c r="BY50" s="159"/>
      <c r="BZ50" s="159"/>
    </row>
    <row r="51" spans="1:78" s="10" customFormat="1" ht="18.75" thickBot="1" x14ac:dyDescent="0.3">
      <c r="A51" s="186"/>
      <c r="B51" s="97">
        <v>37</v>
      </c>
      <c r="C51" s="87" t="s">
        <v>64</v>
      </c>
      <c r="D51" s="98"/>
      <c r="E51" s="105"/>
      <c r="F51" s="106"/>
      <c r="G51" s="107"/>
      <c r="H51" s="107"/>
      <c r="I51" s="107"/>
      <c r="J51" s="321"/>
      <c r="K51" s="107"/>
      <c r="L51" s="107"/>
      <c r="M51" s="107"/>
      <c r="N51" s="107"/>
      <c r="O51" s="107"/>
      <c r="P51" s="107"/>
      <c r="Q51" s="107"/>
      <c r="R51" s="107"/>
      <c r="S51" s="109">
        <f t="shared" si="0"/>
        <v>0</v>
      </c>
      <c r="T51" s="103">
        <f t="shared" si="1"/>
        <v>0</v>
      </c>
      <c r="U51" s="160"/>
      <c r="V51" s="156"/>
      <c r="W51" s="160"/>
      <c r="X51" s="160"/>
      <c r="Y51" s="160"/>
      <c r="Z51" s="160"/>
      <c r="AA51" s="160"/>
      <c r="AB51" s="160"/>
      <c r="AC51" s="160"/>
      <c r="AD51" s="160"/>
      <c r="AE51" s="160"/>
      <c r="AF51" s="160"/>
      <c r="AG51" s="160"/>
      <c r="AH51" s="160"/>
      <c r="AI51" s="160"/>
      <c r="AJ51" s="163"/>
      <c r="AK51" s="159"/>
      <c r="AL51" s="159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159"/>
      <c r="BF51" s="159"/>
      <c r="BG51" s="159"/>
      <c r="BH51" s="159"/>
      <c r="BI51" s="159"/>
      <c r="BJ51" s="159"/>
      <c r="BK51" s="159"/>
      <c r="BL51" s="159"/>
      <c r="BM51" s="159"/>
      <c r="BN51" s="159"/>
      <c r="BO51" s="159"/>
      <c r="BP51" s="159"/>
      <c r="BQ51" s="159"/>
      <c r="BR51" s="159"/>
      <c r="BS51" s="159"/>
      <c r="BT51" s="159"/>
      <c r="BU51" s="159"/>
      <c r="BV51" s="159"/>
      <c r="BW51" s="159"/>
      <c r="BX51" s="159"/>
      <c r="BY51" s="159"/>
      <c r="BZ51" s="159"/>
    </row>
    <row r="52" spans="1:78" s="10" customFormat="1" ht="36.75" thickBot="1" x14ac:dyDescent="0.3">
      <c r="A52" s="186"/>
      <c r="B52" s="97">
        <v>38</v>
      </c>
      <c r="C52" s="87" t="s">
        <v>65</v>
      </c>
      <c r="D52" s="98"/>
      <c r="E52" s="105"/>
      <c r="F52" s="106"/>
      <c r="G52" s="107"/>
      <c r="H52" s="107"/>
      <c r="I52" s="107"/>
      <c r="J52" s="321"/>
      <c r="K52" s="107"/>
      <c r="L52" s="107"/>
      <c r="M52" s="107"/>
      <c r="N52" s="107"/>
      <c r="O52" s="107"/>
      <c r="P52" s="107"/>
      <c r="Q52" s="107"/>
      <c r="R52" s="107"/>
      <c r="S52" s="109">
        <f t="shared" si="0"/>
        <v>0</v>
      </c>
      <c r="T52" s="103">
        <f t="shared" si="1"/>
        <v>0</v>
      </c>
      <c r="U52" s="160"/>
      <c r="V52" s="156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3"/>
      <c r="AK52" s="159"/>
      <c r="AL52" s="159"/>
      <c r="AM52" s="159"/>
      <c r="AN52" s="159"/>
      <c r="AO52" s="159"/>
      <c r="AP52" s="159"/>
      <c r="AQ52" s="159"/>
      <c r="AR52" s="159"/>
      <c r="AS52" s="159"/>
      <c r="AT52" s="159"/>
      <c r="AU52" s="159"/>
      <c r="AV52" s="159"/>
      <c r="AW52" s="159"/>
      <c r="AX52" s="159"/>
      <c r="AY52" s="159"/>
      <c r="AZ52" s="159"/>
      <c r="BA52" s="159"/>
      <c r="BB52" s="159"/>
      <c r="BC52" s="159"/>
      <c r="BD52" s="159"/>
      <c r="BE52" s="159"/>
      <c r="BF52" s="159"/>
      <c r="BG52" s="159"/>
      <c r="BH52" s="159"/>
      <c r="BI52" s="159"/>
      <c r="BJ52" s="159"/>
      <c r="BK52" s="159"/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</row>
    <row r="53" spans="1:78" s="10" customFormat="1" ht="18.75" thickBot="1" x14ac:dyDescent="0.3">
      <c r="A53" s="186"/>
      <c r="B53" s="97">
        <v>39</v>
      </c>
      <c r="C53" s="87" t="s">
        <v>66</v>
      </c>
      <c r="D53" s="98"/>
      <c r="E53" s="105"/>
      <c r="F53" s="106"/>
      <c r="G53" s="107"/>
      <c r="H53" s="107"/>
      <c r="I53" s="107"/>
      <c r="J53" s="321"/>
      <c r="K53" s="107"/>
      <c r="L53" s="107"/>
      <c r="M53" s="107"/>
      <c r="N53" s="107"/>
      <c r="O53" s="107"/>
      <c r="P53" s="107"/>
      <c r="Q53" s="107"/>
      <c r="R53" s="107"/>
      <c r="S53" s="109">
        <f t="shared" si="0"/>
        <v>0</v>
      </c>
      <c r="T53" s="103">
        <f t="shared" si="1"/>
        <v>0</v>
      </c>
      <c r="U53" s="160"/>
      <c r="V53" s="156"/>
      <c r="W53" s="160"/>
      <c r="X53" s="160"/>
      <c r="Y53" s="160"/>
      <c r="Z53" s="160"/>
      <c r="AA53" s="160"/>
      <c r="AB53" s="160"/>
      <c r="AC53" s="160"/>
      <c r="AD53" s="160"/>
      <c r="AE53" s="160"/>
      <c r="AF53" s="160"/>
      <c r="AG53" s="160"/>
      <c r="AH53" s="160"/>
      <c r="AI53" s="160"/>
      <c r="AJ53" s="163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59"/>
      <c r="BH53" s="159"/>
      <c r="BI53" s="159"/>
      <c r="BJ53" s="159"/>
      <c r="BK53" s="159"/>
      <c r="BL53" s="159"/>
      <c r="BM53" s="159"/>
      <c r="BN53" s="159"/>
      <c r="BO53" s="159"/>
      <c r="BP53" s="159"/>
      <c r="BQ53" s="159"/>
      <c r="BR53" s="159"/>
      <c r="BS53" s="159"/>
      <c r="BT53" s="159"/>
      <c r="BU53" s="159"/>
      <c r="BV53" s="159"/>
      <c r="BW53" s="159"/>
      <c r="BX53" s="159"/>
      <c r="BY53" s="159"/>
      <c r="BZ53" s="159"/>
    </row>
    <row r="54" spans="1:78" s="10" customFormat="1" ht="36.75" thickBot="1" x14ac:dyDescent="0.3">
      <c r="A54" s="186"/>
      <c r="B54" s="97">
        <v>40</v>
      </c>
      <c r="C54" s="87" t="s">
        <v>67</v>
      </c>
      <c r="D54" s="98"/>
      <c r="E54" s="105"/>
      <c r="F54" s="106"/>
      <c r="G54" s="107"/>
      <c r="H54" s="107"/>
      <c r="I54" s="107"/>
      <c r="J54" s="321"/>
      <c r="K54" s="107"/>
      <c r="L54" s="107"/>
      <c r="M54" s="107"/>
      <c r="N54" s="107"/>
      <c r="O54" s="107"/>
      <c r="P54" s="107"/>
      <c r="Q54" s="107"/>
      <c r="R54" s="107"/>
      <c r="S54" s="109">
        <f t="shared" si="0"/>
        <v>0</v>
      </c>
      <c r="T54" s="103">
        <f t="shared" si="1"/>
        <v>0</v>
      </c>
      <c r="U54" s="160"/>
      <c r="V54" s="156"/>
      <c r="W54" s="160"/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3"/>
      <c r="AK54" s="159"/>
      <c r="AL54" s="159"/>
      <c r="AM54" s="159"/>
      <c r="AN54" s="159"/>
      <c r="AO54" s="159"/>
      <c r="AP54" s="159"/>
      <c r="AQ54" s="159"/>
      <c r="AR54" s="159"/>
      <c r="AS54" s="159"/>
      <c r="AT54" s="159"/>
      <c r="AU54" s="159"/>
      <c r="AV54" s="159"/>
      <c r="AW54" s="159"/>
      <c r="AX54" s="159"/>
      <c r="AY54" s="159"/>
      <c r="AZ54" s="159"/>
      <c r="BA54" s="159"/>
      <c r="BB54" s="159"/>
      <c r="BC54" s="159"/>
      <c r="BD54" s="159"/>
      <c r="BE54" s="159"/>
      <c r="BF54" s="159"/>
      <c r="BG54" s="159"/>
      <c r="BH54" s="159"/>
      <c r="BI54" s="159"/>
      <c r="BJ54" s="159"/>
      <c r="BK54" s="159"/>
      <c r="BL54" s="159"/>
      <c r="BM54" s="159"/>
      <c r="BN54" s="159"/>
      <c r="BO54" s="159"/>
      <c r="BP54" s="159"/>
      <c r="BQ54" s="159"/>
      <c r="BR54" s="159"/>
      <c r="BS54" s="159"/>
      <c r="BT54" s="159"/>
      <c r="BU54" s="159"/>
      <c r="BV54" s="159"/>
      <c r="BW54" s="159"/>
      <c r="BX54" s="159"/>
      <c r="BY54" s="159"/>
      <c r="BZ54" s="159"/>
    </row>
    <row r="55" spans="1:78" s="10" customFormat="1" ht="18.75" thickBot="1" x14ac:dyDescent="0.3">
      <c r="A55" s="186"/>
      <c r="B55" s="97">
        <v>41</v>
      </c>
      <c r="C55" s="87" t="s">
        <v>68</v>
      </c>
      <c r="D55" s="98"/>
      <c r="E55" s="113"/>
      <c r="F55" s="106"/>
      <c r="G55" s="107"/>
      <c r="H55" s="107"/>
      <c r="I55" s="107"/>
      <c r="J55" s="321"/>
      <c r="K55" s="107"/>
      <c r="L55" s="107"/>
      <c r="M55" s="107"/>
      <c r="N55" s="107"/>
      <c r="O55" s="107"/>
      <c r="P55" s="107"/>
      <c r="Q55" s="107"/>
      <c r="R55" s="107"/>
      <c r="S55" s="109">
        <f t="shared" si="0"/>
        <v>0</v>
      </c>
      <c r="T55" s="103">
        <f t="shared" si="1"/>
        <v>0</v>
      </c>
      <c r="U55" s="160"/>
      <c r="V55" s="156"/>
      <c r="W55" s="160"/>
      <c r="X55" s="160"/>
      <c r="Y55" s="160"/>
      <c r="Z55" s="160"/>
      <c r="AA55" s="160"/>
      <c r="AB55" s="160"/>
      <c r="AC55" s="160"/>
      <c r="AD55" s="160"/>
      <c r="AE55" s="160"/>
      <c r="AF55" s="160"/>
      <c r="AG55" s="160"/>
      <c r="AH55" s="160"/>
      <c r="AI55" s="160"/>
      <c r="AJ55" s="163"/>
      <c r="AK55" s="159"/>
      <c r="AL55" s="159"/>
      <c r="AM55" s="159"/>
      <c r="AN55" s="159"/>
      <c r="AO55" s="159"/>
      <c r="AP55" s="159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  <c r="BA55" s="159"/>
      <c r="BB55" s="159"/>
      <c r="BC55" s="159"/>
      <c r="BD55" s="159"/>
      <c r="BE55" s="159"/>
      <c r="BF55" s="159"/>
      <c r="BG55" s="159"/>
      <c r="BH55" s="159"/>
      <c r="BI55" s="159"/>
      <c r="BJ55" s="159"/>
      <c r="BK55" s="159"/>
      <c r="BL55" s="159"/>
      <c r="BM55" s="159"/>
      <c r="BN55" s="159"/>
      <c r="BO55" s="159"/>
      <c r="BP55" s="159"/>
      <c r="BQ55" s="159"/>
      <c r="BR55" s="159"/>
      <c r="BS55" s="159"/>
      <c r="BT55" s="159"/>
      <c r="BU55" s="159"/>
      <c r="BV55" s="159"/>
      <c r="BW55" s="159"/>
      <c r="BX55" s="159"/>
      <c r="BY55" s="159"/>
      <c r="BZ55" s="159"/>
    </row>
    <row r="56" spans="1:78" s="10" customFormat="1" ht="18.75" thickBot="1" x14ac:dyDescent="0.3">
      <c r="A56" s="186"/>
      <c r="B56" s="97">
        <v>42</v>
      </c>
      <c r="C56" s="87" t="s">
        <v>184</v>
      </c>
      <c r="D56" s="98">
        <v>1144</v>
      </c>
      <c r="E56" s="114">
        <v>207724</v>
      </c>
      <c r="F56" s="106">
        <v>145406.79999999999</v>
      </c>
      <c r="G56" s="107"/>
      <c r="H56" s="107"/>
      <c r="I56" s="107">
        <v>145406.79999999999</v>
      </c>
      <c r="J56" s="321"/>
      <c r="K56" s="107"/>
      <c r="L56" s="107"/>
      <c r="M56" s="107"/>
      <c r="N56" s="107"/>
      <c r="O56" s="107"/>
      <c r="P56" s="107"/>
      <c r="Q56" s="107"/>
      <c r="R56" s="107"/>
      <c r="S56" s="109">
        <f t="shared" si="0"/>
        <v>145406.79999999999</v>
      </c>
      <c r="T56" s="103">
        <f t="shared" si="1"/>
        <v>0</v>
      </c>
      <c r="U56" s="160"/>
      <c r="V56" s="156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  <c r="AG56" s="160"/>
      <c r="AH56" s="160"/>
      <c r="AI56" s="160"/>
      <c r="AJ56" s="163"/>
      <c r="AK56" s="159"/>
      <c r="AL56" s="159"/>
      <c r="AM56" s="159"/>
      <c r="AN56" s="159"/>
      <c r="AO56" s="159"/>
      <c r="AP56" s="159"/>
      <c r="AQ56" s="159"/>
      <c r="AR56" s="159"/>
      <c r="AS56" s="159"/>
      <c r="AT56" s="159"/>
      <c r="AU56" s="159"/>
      <c r="AV56" s="159"/>
      <c r="AW56" s="159"/>
      <c r="AX56" s="159"/>
      <c r="AY56" s="159"/>
      <c r="AZ56" s="159"/>
      <c r="BA56" s="159"/>
      <c r="BB56" s="159"/>
      <c r="BC56" s="159"/>
      <c r="BD56" s="159"/>
      <c r="BE56" s="159"/>
      <c r="BF56" s="159"/>
      <c r="BG56" s="159"/>
      <c r="BH56" s="159"/>
      <c r="BI56" s="159"/>
      <c r="BJ56" s="159"/>
      <c r="BK56" s="159"/>
      <c r="BL56" s="159"/>
      <c r="BM56" s="159"/>
      <c r="BN56" s="159"/>
      <c r="BO56" s="159"/>
      <c r="BP56" s="159"/>
      <c r="BQ56" s="159"/>
      <c r="BR56" s="159"/>
      <c r="BS56" s="159"/>
      <c r="BT56" s="159"/>
      <c r="BU56" s="159"/>
      <c r="BV56" s="159"/>
      <c r="BW56" s="159"/>
      <c r="BX56" s="159"/>
      <c r="BY56" s="159"/>
      <c r="BZ56" s="159"/>
    </row>
    <row r="57" spans="1:78" s="10" customFormat="1" ht="36.75" thickBot="1" x14ac:dyDescent="0.3">
      <c r="A57" s="186"/>
      <c r="B57" s="97">
        <v>43</v>
      </c>
      <c r="C57" s="87" t="s">
        <v>185</v>
      </c>
      <c r="D57" s="98">
        <v>1144</v>
      </c>
      <c r="E57" s="105">
        <v>11113200</v>
      </c>
      <c r="F57" s="106">
        <v>7779239.9999999991</v>
      </c>
      <c r="G57" s="107"/>
      <c r="H57" s="107"/>
      <c r="I57" s="107">
        <v>7779239.9999999991</v>
      </c>
      <c r="J57" s="321"/>
      <c r="K57" s="107"/>
      <c r="L57" s="107"/>
      <c r="M57" s="107"/>
      <c r="N57" s="107"/>
      <c r="O57" s="107"/>
      <c r="P57" s="107"/>
      <c r="Q57" s="107"/>
      <c r="R57" s="107"/>
      <c r="S57" s="109">
        <f t="shared" si="0"/>
        <v>7779239.9999999991</v>
      </c>
      <c r="T57" s="103">
        <f t="shared" si="1"/>
        <v>0</v>
      </c>
      <c r="U57" s="160"/>
      <c r="V57" s="156"/>
      <c r="W57" s="160"/>
      <c r="X57" s="160"/>
      <c r="Y57" s="160"/>
      <c r="Z57" s="160"/>
      <c r="AA57" s="160"/>
      <c r="AB57" s="160"/>
      <c r="AC57" s="160"/>
      <c r="AD57" s="160"/>
      <c r="AE57" s="160"/>
      <c r="AF57" s="160"/>
      <c r="AG57" s="160"/>
      <c r="AH57" s="160"/>
      <c r="AI57" s="160"/>
      <c r="AJ57" s="163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  <c r="BZ57" s="159"/>
    </row>
    <row r="58" spans="1:78" s="10" customFormat="1" ht="36.75" thickBot="1" x14ac:dyDescent="0.3">
      <c r="A58" s="186"/>
      <c r="B58" s="97">
        <v>44</v>
      </c>
      <c r="C58" s="87" t="s">
        <v>71</v>
      </c>
      <c r="D58" s="98"/>
      <c r="E58" s="112"/>
      <c r="F58" s="106"/>
      <c r="G58" s="107"/>
      <c r="H58" s="107"/>
      <c r="I58" s="107"/>
      <c r="J58" s="321"/>
      <c r="K58" s="107"/>
      <c r="L58" s="107"/>
      <c r="M58" s="107"/>
      <c r="N58" s="107"/>
      <c r="O58" s="107"/>
      <c r="P58" s="107"/>
      <c r="Q58" s="107"/>
      <c r="R58" s="107"/>
      <c r="S58" s="109">
        <f t="shared" si="0"/>
        <v>0</v>
      </c>
      <c r="T58" s="103">
        <f t="shared" si="1"/>
        <v>0</v>
      </c>
      <c r="U58" s="160"/>
      <c r="V58" s="156"/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  <c r="AG58" s="160"/>
      <c r="AH58" s="160"/>
      <c r="AI58" s="160"/>
      <c r="AJ58" s="163"/>
      <c r="AK58" s="159"/>
      <c r="AL58" s="159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  <c r="BA58" s="159"/>
      <c r="BB58" s="159"/>
      <c r="BC58" s="159"/>
      <c r="BD58" s="159"/>
      <c r="BE58" s="159"/>
      <c r="BF58" s="159"/>
      <c r="BG58" s="159"/>
      <c r="BH58" s="159"/>
      <c r="BI58" s="159"/>
      <c r="BJ58" s="159"/>
      <c r="BK58" s="159"/>
      <c r="BL58" s="159"/>
      <c r="BM58" s="159"/>
      <c r="BN58" s="159"/>
      <c r="BO58" s="159"/>
      <c r="BP58" s="159"/>
      <c r="BQ58" s="159"/>
      <c r="BR58" s="159"/>
      <c r="BS58" s="159"/>
      <c r="BT58" s="159"/>
      <c r="BU58" s="159"/>
      <c r="BV58" s="159"/>
      <c r="BW58" s="159"/>
      <c r="BX58" s="159"/>
      <c r="BY58" s="159"/>
      <c r="BZ58" s="159"/>
    </row>
    <row r="59" spans="1:78" s="10" customFormat="1" ht="18.75" thickBot="1" x14ac:dyDescent="0.3">
      <c r="A59" s="186"/>
      <c r="B59" s="97">
        <v>45</v>
      </c>
      <c r="C59" s="87" t="s">
        <v>72</v>
      </c>
      <c r="D59" s="98"/>
      <c r="E59" s="113"/>
      <c r="F59" s="106"/>
      <c r="G59" s="107"/>
      <c r="H59" s="107"/>
      <c r="I59" s="107"/>
      <c r="J59" s="321"/>
      <c r="K59" s="107"/>
      <c r="L59" s="107"/>
      <c r="M59" s="107"/>
      <c r="N59" s="107"/>
      <c r="O59" s="107"/>
      <c r="P59" s="107"/>
      <c r="Q59" s="107"/>
      <c r="R59" s="107"/>
      <c r="S59" s="109">
        <f t="shared" si="0"/>
        <v>0</v>
      </c>
      <c r="T59" s="103">
        <f t="shared" si="1"/>
        <v>0</v>
      </c>
      <c r="U59" s="160"/>
      <c r="V59" s="156"/>
      <c r="W59" s="160"/>
      <c r="X59" s="160"/>
      <c r="Y59" s="160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163"/>
      <c r="AK59" s="159"/>
      <c r="AL59" s="159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AX59" s="159"/>
      <c r="AY59" s="159"/>
      <c r="AZ59" s="159"/>
      <c r="BA59" s="159"/>
      <c r="BB59" s="159"/>
      <c r="BC59" s="159"/>
      <c r="BD59" s="159"/>
      <c r="BE59" s="159"/>
      <c r="BF59" s="159"/>
      <c r="BG59" s="159"/>
      <c r="BH59" s="159"/>
      <c r="BI59" s="159"/>
      <c r="BJ59" s="159"/>
      <c r="BK59" s="159"/>
      <c r="BL59" s="159"/>
      <c r="BM59" s="159"/>
      <c r="BN59" s="159"/>
      <c r="BO59" s="159"/>
      <c r="BP59" s="159"/>
      <c r="BQ59" s="159"/>
      <c r="BR59" s="159"/>
      <c r="BS59" s="159"/>
      <c r="BT59" s="159"/>
      <c r="BU59" s="159"/>
      <c r="BV59" s="159"/>
      <c r="BW59" s="159"/>
      <c r="BX59" s="159"/>
      <c r="BY59" s="159"/>
      <c r="BZ59" s="159"/>
    </row>
    <row r="60" spans="1:78" s="10" customFormat="1" ht="18.75" thickBot="1" x14ac:dyDescent="0.3">
      <c r="A60" s="186"/>
      <c r="B60" s="97">
        <v>46</v>
      </c>
      <c r="C60" s="87" t="s">
        <v>73</v>
      </c>
      <c r="D60" s="98"/>
      <c r="E60" s="113"/>
      <c r="F60" s="106"/>
      <c r="G60" s="107"/>
      <c r="H60" s="107"/>
      <c r="I60" s="107"/>
      <c r="J60" s="321"/>
      <c r="K60" s="107"/>
      <c r="L60" s="107"/>
      <c r="M60" s="107"/>
      <c r="N60" s="107"/>
      <c r="O60" s="107"/>
      <c r="P60" s="107"/>
      <c r="Q60" s="107"/>
      <c r="R60" s="107"/>
      <c r="S60" s="109">
        <f t="shared" si="0"/>
        <v>0</v>
      </c>
      <c r="T60" s="103">
        <f t="shared" si="1"/>
        <v>0</v>
      </c>
      <c r="U60" s="160"/>
      <c r="V60" s="156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3"/>
      <c r="AK60" s="159"/>
      <c r="AL60" s="159"/>
      <c r="AM60" s="159"/>
      <c r="AN60" s="159"/>
      <c r="AO60" s="159"/>
      <c r="AP60" s="159"/>
      <c r="AQ60" s="159"/>
      <c r="AR60" s="159"/>
      <c r="AS60" s="159"/>
      <c r="AT60" s="159"/>
      <c r="AU60" s="159"/>
      <c r="AV60" s="159"/>
      <c r="AW60" s="159"/>
      <c r="AX60" s="159"/>
      <c r="AY60" s="159"/>
      <c r="AZ60" s="159"/>
      <c r="BA60" s="159"/>
      <c r="BB60" s="159"/>
      <c r="BC60" s="159"/>
      <c r="BD60" s="159"/>
      <c r="BE60" s="159"/>
      <c r="BF60" s="159"/>
      <c r="BG60" s="159"/>
      <c r="BH60" s="159"/>
      <c r="BI60" s="159"/>
      <c r="BJ60" s="159"/>
      <c r="BK60" s="159"/>
      <c r="BL60" s="159"/>
      <c r="BM60" s="159"/>
      <c r="BN60" s="159"/>
      <c r="BO60" s="159"/>
      <c r="BP60" s="159"/>
      <c r="BQ60" s="159"/>
      <c r="BR60" s="159"/>
      <c r="BS60" s="159"/>
      <c r="BT60" s="159"/>
      <c r="BU60" s="159"/>
      <c r="BV60" s="159"/>
      <c r="BW60" s="159"/>
      <c r="BX60" s="159"/>
      <c r="BY60" s="159"/>
      <c r="BZ60" s="159"/>
    </row>
    <row r="61" spans="1:78" s="10" customFormat="1" ht="18.75" thickBot="1" x14ac:dyDescent="0.3">
      <c r="A61" s="186"/>
      <c r="B61" s="97">
        <v>47</v>
      </c>
      <c r="C61" s="87" t="s">
        <v>74</v>
      </c>
      <c r="D61" s="98"/>
      <c r="E61" s="115"/>
      <c r="F61" s="106"/>
      <c r="G61" s="107"/>
      <c r="H61" s="107"/>
      <c r="I61" s="107"/>
      <c r="J61" s="321"/>
      <c r="K61" s="107"/>
      <c r="L61" s="107"/>
      <c r="M61" s="107"/>
      <c r="N61" s="107"/>
      <c r="O61" s="107"/>
      <c r="P61" s="107"/>
      <c r="Q61" s="107"/>
      <c r="R61" s="107"/>
      <c r="S61" s="109">
        <f t="shared" si="0"/>
        <v>0</v>
      </c>
      <c r="T61" s="103">
        <f t="shared" si="1"/>
        <v>0</v>
      </c>
      <c r="U61" s="160"/>
      <c r="V61" s="156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163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  <c r="BF61" s="159"/>
      <c r="BG61" s="159"/>
      <c r="BH61" s="159"/>
      <c r="BI61" s="159"/>
      <c r="BJ61" s="159"/>
      <c r="BK61" s="159"/>
      <c r="BL61" s="159"/>
      <c r="BM61" s="159"/>
      <c r="BN61" s="159"/>
      <c r="BO61" s="159"/>
      <c r="BP61" s="159"/>
      <c r="BQ61" s="159"/>
      <c r="BR61" s="159"/>
      <c r="BS61" s="159"/>
      <c r="BT61" s="159"/>
      <c r="BU61" s="159"/>
      <c r="BV61" s="159"/>
      <c r="BW61" s="159"/>
      <c r="BX61" s="159"/>
      <c r="BY61" s="159"/>
      <c r="BZ61" s="159"/>
    </row>
    <row r="62" spans="1:78" s="10" customFormat="1" ht="18.75" thickBot="1" x14ac:dyDescent="0.3">
      <c r="A62" s="186"/>
      <c r="B62" s="97">
        <v>48</v>
      </c>
      <c r="C62" s="87" t="s">
        <v>186</v>
      </c>
      <c r="D62" s="98">
        <v>1145</v>
      </c>
      <c r="E62" s="115">
        <v>6113030</v>
      </c>
      <c r="F62" s="106">
        <v>4279121</v>
      </c>
      <c r="G62" s="107"/>
      <c r="H62" s="107"/>
      <c r="I62" s="107">
        <v>4279121</v>
      </c>
      <c r="J62" s="321"/>
      <c r="K62" s="107"/>
      <c r="L62" s="107"/>
      <c r="M62" s="107"/>
      <c r="N62" s="107"/>
      <c r="O62" s="107"/>
      <c r="P62" s="107"/>
      <c r="Q62" s="107"/>
      <c r="R62" s="107"/>
      <c r="S62" s="109">
        <f t="shared" si="0"/>
        <v>4279121</v>
      </c>
      <c r="T62" s="103">
        <f t="shared" si="1"/>
        <v>0</v>
      </c>
      <c r="U62" s="160"/>
      <c r="V62" s="156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163"/>
      <c r="AK62" s="159"/>
      <c r="AL62" s="159"/>
      <c r="AM62" s="159"/>
      <c r="AN62" s="159"/>
      <c r="AO62" s="159"/>
      <c r="AP62" s="159"/>
      <c r="AQ62" s="159"/>
      <c r="AR62" s="159"/>
      <c r="AS62" s="159"/>
      <c r="AT62" s="159"/>
      <c r="AU62" s="159"/>
      <c r="AV62" s="159"/>
      <c r="AW62" s="159"/>
      <c r="AX62" s="159"/>
      <c r="AY62" s="159"/>
      <c r="AZ62" s="159"/>
      <c r="BA62" s="159"/>
      <c r="BB62" s="159"/>
      <c r="BC62" s="159"/>
      <c r="BD62" s="159"/>
      <c r="BE62" s="159"/>
      <c r="BF62" s="159"/>
      <c r="BG62" s="159"/>
      <c r="BH62" s="159"/>
      <c r="BI62" s="159"/>
      <c r="BJ62" s="159"/>
      <c r="BK62" s="159"/>
      <c r="BL62" s="159"/>
      <c r="BM62" s="159"/>
      <c r="BN62" s="159"/>
      <c r="BO62" s="159"/>
      <c r="BP62" s="159"/>
      <c r="BQ62" s="159"/>
      <c r="BR62" s="159"/>
      <c r="BS62" s="159"/>
      <c r="BT62" s="159"/>
      <c r="BU62" s="159"/>
      <c r="BV62" s="159"/>
      <c r="BW62" s="159"/>
      <c r="BX62" s="159"/>
      <c r="BY62" s="159"/>
      <c r="BZ62" s="159"/>
    </row>
    <row r="63" spans="1:78" s="10" customFormat="1" ht="18.75" thickBot="1" x14ac:dyDescent="0.3">
      <c r="A63" s="186"/>
      <c r="B63" s="97">
        <v>49</v>
      </c>
      <c r="C63" s="87" t="s">
        <v>76</v>
      </c>
      <c r="D63" s="98">
        <v>1145</v>
      </c>
      <c r="E63" s="115">
        <v>2322021</v>
      </c>
      <c r="F63" s="106">
        <v>1625414.7</v>
      </c>
      <c r="G63" s="107"/>
      <c r="H63" s="107"/>
      <c r="I63" s="107">
        <v>1625414</v>
      </c>
      <c r="J63" s="321"/>
      <c r="K63" s="107"/>
      <c r="L63" s="107"/>
      <c r="M63" s="107"/>
      <c r="N63" s="107"/>
      <c r="O63" s="107"/>
      <c r="P63" s="107"/>
      <c r="Q63" s="107"/>
      <c r="R63" s="107"/>
      <c r="S63" s="109">
        <f t="shared" si="0"/>
        <v>1625414</v>
      </c>
      <c r="T63" s="103">
        <f t="shared" si="1"/>
        <v>0.69999999995343387</v>
      </c>
      <c r="U63" s="160"/>
      <c r="V63" s="156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3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  <c r="BC63" s="159"/>
      <c r="BD63" s="159"/>
      <c r="BE63" s="159"/>
      <c r="BF63" s="159"/>
      <c r="BG63" s="159"/>
      <c r="BH63" s="159"/>
      <c r="BI63" s="159"/>
      <c r="BJ63" s="159"/>
      <c r="BK63" s="159"/>
      <c r="BL63" s="159"/>
      <c r="BM63" s="159"/>
      <c r="BN63" s="159"/>
      <c r="BO63" s="159"/>
      <c r="BP63" s="159"/>
      <c r="BQ63" s="159"/>
      <c r="BR63" s="159"/>
      <c r="BS63" s="159"/>
      <c r="BT63" s="159"/>
      <c r="BU63" s="159"/>
      <c r="BV63" s="159"/>
      <c r="BW63" s="159"/>
      <c r="BX63" s="159"/>
      <c r="BY63" s="159"/>
      <c r="BZ63" s="159"/>
    </row>
    <row r="64" spans="1:78" s="10" customFormat="1" ht="18.75" thickBot="1" x14ac:dyDescent="0.3">
      <c r="A64" s="186"/>
      <c r="B64" s="97">
        <v>50</v>
      </c>
      <c r="C64" s="87" t="s">
        <v>187</v>
      </c>
      <c r="D64" s="98">
        <v>1145</v>
      </c>
      <c r="E64" s="115">
        <v>9241323</v>
      </c>
      <c r="F64" s="106">
        <v>6468926.0999999996</v>
      </c>
      <c r="G64" s="107"/>
      <c r="H64" s="107"/>
      <c r="I64" s="107">
        <v>6468926</v>
      </c>
      <c r="J64" s="321"/>
      <c r="K64" s="107"/>
      <c r="L64" s="107"/>
      <c r="M64" s="107"/>
      <c r="N64" s="107"/>
      <c r="O64" s="107"/>
      <c r="P64" s="107"/>
      <c r="Q64" s="107"/>
      <c r="R64" s="107"/>
      <c r="S64" s="109"/>
      <c r="T64" s="103"/>
      <c r="U64" s="160"/>
      <c r="V64" s="156"/>
      <c r="W64" s="160"/>
      <c r="X64" s="160"/>
      <c r="Y64" s="160"/>
      <c r="Z64" s="160"/>
      <c r="AA64" s="160"/>
      <c r="AB64" s="160"/>
      <c r="AC64" s="160"/>
      <c r="AD64" s="160"/>
      <c r="AE64" s="160"/>
      <c r="AF64" s="160"/>
      <c r="AG64" s="160"/>
      <c r="AH64" s="160"/>
      <c r="AI64" s="160"/>
      <c r="AJ64" s="163"/>
      <c r="AK64" s="159"/>
      <c r="AL64" s="159"/>
      <c r="AM64" s="159"/>
      <c r="AN64" s="159"/>
      <c r="AO64" s="159"/>
      <c r="AP64" s="159"/>
      <c r="AQ64" s="159"/>
      <c r="AR64" s="159"/>
      <c r="AS64" s="159"/>
      <c r="AT64" s="159"/>
      <c r="AU64" s="159"/>
      <c r="AV64" s="159"/>
      <c r="AW64" s="159"/>
      <c r="AX64" s="159"/>
      <c r="AY64" s="159"/>
      <c r="AZ64" s="159"/>
      <c r="BA64" s="159"/>
      <c r="BB64" s="159"/>
      <c r="BC64" s="159"/>
      <c r="BD64" s="159"/>
      <c r="BE64" s="159"/>
      <c r="BF64" s="159"/>
      <c r="BG64" s="159"/>
      <c r="BH64" s="159"/>
      <c r="BI64" s="159"/>
      <c r="BJ64" s="159"/>
      <c r="BK64" s="159"/>
      <c r="BL64" s="159"/>
      <c r="BM64" s="159"/>
      <c r="BN64" s="159"/>
      <c r="BO64" s="159"/>
      <c r="BP64" s="159"/>
      <c r="BQ64" s="159"/>
      <c r="BR64" s="159"/>
      <c r="BS64" s="159"/>
      <c r="BT64" s="159"/>
      <c r="BU64" s="159"/>
      <c r="BV64" s="159"/>
      <c r="BW64" s="159"/>
      <c r="BX64" s="159"/>
      <c r="BY64" s="159"/>
      <c r="BZ64" s="159"/>
    </row>
    <row r="65" spans="1:78" s="10" customFormat="1" ht="18.75" thickBot="1" x14ac:dyDescent="0.3">
      <c r="A65" s="186"/>
      <c r="B65" s="97">
        <v>51</v>
      </c>
      <c r="C65" s="87" t="s">
        <v>78</v>
      </c>
      <c r="D65" s="98">
        <v>1145</v>
      </c>
      <c r="E65" s="114">
        <v>112528710</v>
      </c>
      <c r="F65" s="106">
        <v>78770097</v>
      </c>
      <c r="G65" s="107"/>
      <c r="H65" s="107"/>
      <c r="I65" s="107">
        <v>78770097</v>
      </c>
      <c r="J65" s="321"/>
      <c r="K65" s="107"/>
      <c r="L65" s="107"/>
      <c r="M65" s="107"/>
      <c r="N65" s="107"/>
      <c r="O65" s="107"/>
      <c r="P65" s="107"/>
      <c r="Q65" s="107"/>
      <c r="R65" s="107"/>
      <c r="S65" s="109">
        <f t="shared" si="0"/>
        <v>78770097</v>
      </c>
      <c r="T65" s="103">
        <f t="shared" si="1"/>
        <v>0</v>
      </c>
      <c r="U65" s="160"/>
      <c r="V65" s="156"/>
      <c r="W65" s="160"/>
      <c r="X65" s="160"/>
      <c r="Y65" s="160"/>
      <c r="Z65" s="160"/>
      <c r="AA65" s="160"/>
      <c r="AB65" s="160"/>
      <c r="AC65" s="160"/>
      <c r="AD65" s="160"/>
      <c r="AE65" s="160"/>
      <c r="AF65" s="160"/>
      <c r="AG65" s="160"/>
      <c r="AH65" s="160"/>
      <c r="AI65" s="160"/>
      <c r="AJ65" s="163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159"/>
      <c r="AZ65" s="159"/>
      <c r="BA65" s="159"/>
      <c r="BB65" s="159"/>
      <c r="BC65" s="159"/>
      <c r="BD65" s="159"/>
      <c r="BE65" s="159"/>
      <c r="BF65" s="159"/>
      <c r="BG65" s="159"/>
      <c r="BH65" s="159"/>
      <c r="BI65" s="159"/>
      <c r="BJ65" s="159"/>
      <c r="BK65" s="159"/>
      <c r="BL65" s="159"/>
      <c r="BM65" s="159"/>
      <c r="BN65" s="159"/>
      <c r="BO65" s="159"/>
      <c r="BP65" s="159"/>
      <c r="BQ65" s="159"/>
      <c r="BR65" s="159"/>
      <c r="BS65" s="159"/>
      <c r="BT65" s="159"/>
      <c r="BU65" s="159"/>
      <c r="BV65" s="159"/>
      <c r="BW65" s="159"/>
      <c r="BX65" s="159"/>
      <c r="BY65" s="159"/>
      <c r="BZ65" s="159"/>
    </row>
    <row r="66" spans="1:78" s="10" customFormat="1" ht="18.75" thickBot="1" x14ac:dyDescent="0.3">
      <c r="A66" s="186"/>
      <c r="B66" s="97">
        <v>52</v>
      </c>
      <c r="C66" s="87" t="s">
        <v>79</v>
      </c>
      <c r="D66" s="98">
        <v>1512</v>
      </c>
      <c r="E66" s="112">
        <v>7900975</v>
      </c>
      <c r="F66" s="106">
        <f>+J66</f>
        <v>5530683</v>
      </c>
      <c r="G66" s="107"/>
      <c r="H66" s="107"/>
      <c r="I66" s="107"/>
      <c r="J66" s="321">
        <v>5530683</v>
      </c>
      <c r="K66" s="107"/>
      <c r="L66" s="107"/>
      <c r="M66" s="107"/>
      <c r="N66" s="107"/>
      <c r="O66" s="107"/>
      <c r="P66" s="107"/>
      <c r="Q66" s="107"/>
      <c r="R66" s="107"/>
      <c r="S66" s="109">
        <f t="shared" si="0"/>
        <v>5530683</v>
      </c>
      <c r="T66" s="103">
        <f t="shared" si="1"/>
        <v>0</v>
      </c>
      <c r="U66" s="160"/>
      <c r="V66" s="156"/>
      <c r="W66" s="160"/>
      <c r="X66" s="160"/>
      <c r="Y66" s="160"/>
      <c r="Z66" s="160"/>
      <c r="AA66" s="160"/>
      <c r="AB66" s="160"/>
      <c r="AC66" s="160"/>
      <c r="AD66" s="160"/>
      <c r="AE66" s="160"/>
      <c r="AF66" s="160"/>
      <c r="AG66" s="160"/>
      <c r="AH66" s="160"/>
      <c r="AI66" s="160"/>
      <c r="AJ66" s="163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159"/>
      <c r="AZ66" s="159"/>
      <c r="BA66" s="159"/>
      <c r="BB66" s="159"/>
      <c r="BC66" s="159"/>
      <c r="BD66" s="159"/>
      <c r="BE66" s="159"/>
      <c r="BF66" s="159"/>
      <c r="BG66" s="159"/>
      <c r="BH66" s="159"/>
      <c r="BI66" s="159"/>
      <c r="BJ66" s="159"/>
      <c r="BK66" s="159"/>
      <c r="BL66" s="159"/>
      <c r="BM66" s="159"/>
      <c r="BN66" s="159"/>
      <c r="BO66" s="159"/>
      <c r="BP66" s="159"/>
      <c r="BQ66" s="159"/>
      <c r="BR66" s="159"/>
      <c r="BS66" s="159"/>
      <c r="BT66" s="159"/>
      <c r="BU66" s="159"/>
      <c r="BV66" s="159"/>
      <c r="BW66" s="159"/>
      <c r="BX66" s="159"/>
      <c r="BY66" s="159"/>
      <c r="BZ66" s="159"/>
    </row>
    <row r="67" spans="1:78" s="10" customFormat="1" ht="18.75" thickBot="1" x14ac:dyDescent="0.3">
      <c r="A67" s="186"/>
      <c r="B67" s="97">
        <v>53</v>
      </c>
      <c r="C67" s="87" t="s">
        <v>80</v>
      </c>
      <c r="D67" s="98"/>
      <c r="E67" s="105"/>
      <c r="F67" s="106"/>
      <c r="G67" s="107"/>
      <c r="H67" s="107"/>
      <c r="I67" s="107"/>
      <c r="J67" s="321"/>
      <c r="K67" s="107"/>
      <c r="L67" s="107"/>
      <c r="M67" s="107"/>
      <c r="N67" s="107"/>
      <c r="O67" s="107"/>
      <c r="P67" s="107"/>
      <c r="Q67" s="107"/>
      <c r="R67" s="107"/>
      <c r="S67" s="109">
        <f t="shared" si="0"/>
        <v>0</v>
      </c>
      <c r="T67" s="103">
        <f t="shared" si="1"/>
        <v>0</v>
      </c>
      <c r="U67" s="160"/>
      <c r="V67" s="156"/>
      <c r="W67" s="160"/>
      <c r="X67" s="160"/>
      <c r="Y67" s="160"/>
      <c r="Z67" s="160"/>
      <c r="AA67" s="160"/>
      <c r="AB67" s="160"/>
      <c r="AC67" s="160"/>
      <c r="AD67" s="160"/>
      <c r="AE67" s="160"/>
      <c r="AF67" s="160"/>
      <c r="AG67" s="160"/>
      <c r="AH67" s="160"/>
      <c r="AI67" s="160"/>
      <c r="AJ67" s="163"/>
      <c r="AK67" s="159"/>
      <c r="AL67" s="159"/>
      <c r="AM67" s="159"/>
      <c r="AN67" s="159"/>
      <c r="AO67" s="159"/>
      <c r="AP67" s="159"/>
      <c r="AQ67" s="159"/>
      <c r="AR67" s="159"/>
      <c r="AS67" s="159"/>
      <c r="AT67" s="159"/>
      <c r="AU67" s="159"/>
      <c r="AV67" s="159"/>
      <c r="AW67" s="159"/>
      <c r="AX67" s="159"/>
      <c r="AY67" s="159"/>
      <c r="AZ67" s="159"/>
      <c r="BA67" s="159"/>
      <c r="BB67" s="159"/>
      <c r="BC67" s="159"/>
      <c r="BD67" s="159"/>
      <c r="BE67" s="159"/>
      <c r="BF67" s="159"/>
      <c r="BG67" s="159"/>
      <c r="BH67" s="159"/>
      <c r="BI67" s="159"/>
      <c r="BJ67" s="159"/>
      <c r="BK67" s="159"/>
      <c r="BL67" s="159"/>
      <c r="BM67" s="159"/>
      <c r="BN67" s="159"/>
      <c r="BO67" s="159"/>
      <c r="BP67" s="159"/>
      <c r="BQ67" s="159"/>
      <c r="BR67" s="159"/>
      <c r="BS67" s="159"/>
      <c r="BT67" s="159"/>
      <c r="BU67" s="159"/>
      <c r="BV67" s="159"/>
      <c r="BW67" s="159"/>
      <c r="BX67" s="159"/>
      <c r="BY67" s="159"/>
      <c r="BZ67" s="159"/>
    </row>
    <row r="68" spans="1:78" s="10" customFormat="1" ht="18.75" thickBot="1" x14ac:dyDescent="0.3">
      <c r="A68" s="186"/>
      <c r="B68" s="97">
        <v>54</v>
      </c>
      <c r="C68" s="87" t="s">
        <v>81</v>
      </c>
      <c r="D68" s="98"/>
      <c r="E68" s="105"/>
      <c r="F68" s="106"/>
      <c r="G68" s="107"/>
      <c r="H68" s="107"/>
      <c r="I68" s="107"/>
      <c r="J68" s="321"/>
      <c r="K68" s="107"/>
      <c r="L68" s="107"/>
      <c r="M68" s="107"/>
      <c r="N68" s="107"/>
      <c r="O68" s="107"/>
      <c r="P68" s="107"/>
      <c r="Q68" s="107"/>
      <c r="R68" s="107"/>
      <c r="S68" s="109">
        <f t="shared" si="0"/>
        <v>0</v>
      </c>
      <c r="T68" s="103">
        <f t="shared" si="1"/>
        <v>0</v>
      </c>
      <c r="U68" s="160"/>
      <c r="V68" s="156"/>
      <c r="W68" s="160"/>
      <c r="X68" s="160"/>
      <c r="Y68" s="160"/>
      <c r="Z68" s="160"/>
      <c r="AA68" s="160"/>
      <c r="AB68" s="160"/>
      <c r="AC68" s="160"/>
      <c r="AD68" s="160"/>
      <c r="AE68" s="160"/>
      <c r="AF68" s="160"/>
      <c r="AG68" s="160"/>
      <c r="AH68" s="160"/>
      <c r="AI68" s="160"/>
      <c r="AJ68" s="163"/>
      <c r="AK68" s="159"/>
      <c r="AL68" s="159"/>
      <c r="AM68" s="159"/>
      <c r="AN68" s="159"/>
      <c r="AO68" s="159"/>
      <c r="AP68" s="159"/>
      <c r="AQ68" s="159"/>
      <c r="AR68" s="159"/>
      <c r="AS68" s="159"/>
      <c r="AT68" s="159"/>
      <c r="AU68" s="159"/>
      <c r="AV68" s="159"/>
      <c r="AW68" s="159"/>
      <c r="AX68" s="159"/>
      <c r="AY68" s="159"/>
      <c r="AZ68" s="159"/>
      <c r="BA68" s="159"/>
      <c r="BB68" s="159"/>
      <c r="BC68" s="159"/>
      <c r="BD68" s="159"/>
      <c r="BE68" s="159"/>
      <c r="BF68" s="159"/>
      <c r="BG68" s="159"/>
      <c r="BH68" s="159"/>
      <c r="BI68" s="159"/>
      <c r="BJ68" s="159"/>
      <c r="BK68" s="159"/>
      <c r="BL68" s="159"/>
      <c r="BM68" s="159"/>
      <c r="BN68" s="159"/>
      <c r="BO68" s="159"/>
      <c r="BP68" s="159"/>
      <c r="BQ68" s="159"/>
      <c r="BR68" s="159"/>
      <c r="BS68" s="159"/>
      <c r="BT68" s="159"/>
      <c r="BU68" s="159"/>
      <c r="BV68" s="159"/>
      <c r="BW68" s="159"/>
      <c r="BX68" s="159"/>
      <c r="BY68" s="159"/>
      <c r="BZ68" s="159"/>
    </row>
    <row r="69" spans="1:78" s="10" customFormat="1" ht="18.75" thickBot="1" x14ac:dyDescent="0.3">
      <c r="A69" s="186"/>
      <c r="B69" s="97">
        <v>55</v>
      </c>
      <c r="C69" s="87" t="s">
        <v>82</v>
      </c>
      <c r="D69" s="98"/>
      <c r="E69" s="105"/>
      <c r="F69" s="106"/>
      <c r="G69" s="107"/>
      <c r="H69" s="107"/>
      <c r="I69" s="107"/>
      <c r="J69" s="321"/>
      <c r="K69" s="107"/>
      <c r="L69" s="107"/>
      <c r="M69" s="107"/>
      <c r="N69" s="116"/>
      <c r="O69" s="107"/>
      <c r="P69" s="107"/>
      <c r="Q69" s="107"/>
      <c r="R69" s="107"/>
      <c r="S69" s="109">
        <f t="shared" si="0"/>
        <v>0</v>
      </c>
      <c r="T69" s="103">
        <f t="shared" si="1"/>
        <v>0</v>
      </c>
      <c r="U69" s="160"/>
      <c r="V69" s="156"/>
      <c r="W69" s="160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  <c r="AH69" s="160"/>
      <c r="AI69" s="160"/>
      <c r="AJ69" s="163"/>
      <c r="AK69" s="159"/>
      <c r="AL69" s="159"/>
      <c r="AM69" s="159"/>
      <c r="AN69" s="159"/>
      <c r="AO69" s="159"/>
      <c r="AP69" s="159"/>
      <c r="AQ69" s="159"/>
      <c r="AR69" s="159"/>
      <c r="AS69" s="159"/>
      <c r="AT69" s="159"/>
      <c r="AU69" s="159"/>
      <c r="AV69" s="159"/>
      <c r="AW69" s="159"/>
      <c r="AX69" s="159"/>
      <c r="AY69" s="159"/>
      <c r="AZ69" s="159"/>
      <c r="BA69" s="159"/>
      <c r="BB69" s="159"/>
      <c r="BC69" s="159"/>
      <c r="BD69" s="159"/>
      <c r="BE69" s="159"/>
      <c r="BF69" s="159"/>
      <c r="BG69" s="159"/>
      <c r="BH69" s="159"/>
      <c r="BI69" s="159"/>
      <c r="BJ69" s="159"/>
      <c r="BK69" s="159"/>
      <c r="BL69" s="159"/>
      <c r="BM69" s="159"/>
      <c r="BN69" s="159"/>
      <c r="BO69" s="159"/>
      <c r="BP69" s="159"/>
      <c r="BQ69" s="159"/>
      <c r="BR69" s="159"/>
      <c r="BS69" s="159"/>
      <c r="BT69" s="159"/>
      <c r="BU69" s="159"/>
      <c r="BV69" s="159"/>
      <c r="BW69" s="159"/>
      <c r="BX69" s="159"/>
      <c r="BY69" s="159"/>
      <c r="BZ69" s="159"/>
    </row>
    <row r="70" spans="1:78" s="10" customFormat="1" ht="18.75" thickBot="1" x14ac:dyDescent="0.3">
      <c r="A70" s="186"/>
      <c r="B70" s="97">
        <v>56</v>
      </c>
      <c r="C70" s="87" t="s">
        <v>83</v>
      </c>
      <c r="D70" s="98"/>
      <c r="E70" s="105"/>
      <c r="F70" s="106"/>
      <c r="G70" s="107"/>
      <c r="H70" s="107"/>
      <c r="I70" s="107"/>
      <c r="J70" s="321"/>
      <c r="K70" s="107"/>
      <c r="L70" s="107"/>
      <c r="M70" s="107"/>
      <c r="N70" s="107"/>
      <c r="O70" s="107"/>
      <c r="P70" s="107"/>
      <c r="Q70" s="107"/>
      <c r="R70" s="107"/>
      <c r="S70" s="109">
        <f t="shared" si="0"/>
        <v>0</v>
      </c>
      <c r="T70" s="103">
        <f t="shared" si="1"/>
        <v>0</v>
      </c>
      <c r="U70" s="160"/>
      <c r="V70" s="156"/>
      <c r="W70" s="160"/>
      <c r="X70" s="160"/>
      <c r="Y70" s="160"/>
      <c r="Z70" s="160"/>
      <c r="AA70" s="160"/>
      <c r="AB70" s="160"/>
      <c r="AC70" s="160"/>
      <c r="AD70" s="160"/>
      <c r="AE70" s="160"/>
      <c r="AF70" s="160"/>
      <c r="AG70" s="160"/>
      <c r="AH70" s="160"/>
      <c r="AI70" s="160"/>
      <c r="AJ70" s="163"/>
      <c r="AK70" s="159"/>
      <c r="AL70" s="159"/>
      <c r="AM70" s="159"/>
      <c r="AN70" s="159"/>
      <c r="AO70" s="159"/>
      <c r="AP70" s="159"/>
      <c r="AQ70" s="159"/>
      <c r="AR70" s="159"/>
      <c r="AS70" s="159"/>
      <c r="AT70" s="159"/>
      <c r="AU70" s="159"/>
      <c r="AV70" s="159"/>
      <c r="AW70" s="159"/>
      <c r="AX70" s="159"/>
      <c r="AY70" s="159"/>
      <c r="AZ70" s="159"/>
      <c r="BA70" s="159"/>
      <c r="BB70" s="159"/>
      <c r="BC70" s="159"/>
      <c r="BD70" s="159"/>
      <c r="BE70" s="159"/>
      <c r="BF70" s="159"/>
      <c r="BG70" s="159"/>
      <c r="BH70" s="159"/>
      <c r="BI70" s="159"/>
      <c r="BJ70" s="159"/>
      <c r="BK70" s="159"/>
      <c r="BL70" s="159"/>
      <c r="BM70" s="159"/>
      <c r="BN70" s="159"/>
      <c r="BO70" s="159"/>
      <c r="BP70" s="159"/>
      <c r="BQ70" s="159"/>
      <c r="BR70" s="159"/>
      <c r="BS70" s="159"/>
      <c r="BT70" s="159"/>
      <c r="BU70" s="159"/>
      <c r="BV70" s="159"/>
      <c r="BW70" s="159"/>
      <c r="BX70" s="159"/>
      <c r="BY70" s="159"/>
      <c r="BZ70" s="159"/>
    </row>
    <row r="71" spans="1:78" s="10" customFormat="1" ht="18.75" thickBot="1" x14ac:dyDescent="0.3">
      <c r="A71" s="186"/>
      <c r="B71" s="97">
        <v>57</v>
      </c>
      <c r="C71" s="87" t="s">
        <v>84</v>
      </c>
      <c r="D71" s="98"/>
      <c r="E71" s="105"/>
      <c r="F71" s="106"/>
      <c r="G71" s="107"/>
      <c r="H71" s="107"/>
      <c r="I71" s="107"/>
      <c r="J71" s="321"/>
      <c r="K71" s="107"/>
      <c r="L71" s="107"/>
      <c r="M71" s="107"/>
      <c r="N71" s="107"/>
      <c r="O71" s="107"/>
      <c r="P71" s="107"/>
      <c r="Q71" s="107"/>
      <c r="R71" s="107"/>
      <c r="S71" s="109">
        <f t="shared" si="0"/>
        <v>0</v>
      </c>
      <c r="T71" s="103">
        <f t="shared" si="1"/>
        <v>0</v>
      </c>
      <c r="U71" s="160"/>
      <c r="V71" s="156"/>
      <c r="W71" s="160"/>
      <c r="X71" s="160"/>
      <c r="Y71" s="160"/>
      <c r="Z71" s="160"/>
      <c r="AA71" s="160"/>
      <c r="AB71" s="160"/>
      <c r="AC71" s="160"/>
      <c r="AD71" s="160"/>
      <c r="AE71" s="160"/>
      <c r="AF71" s="160"/>
      <c r="AG71" s="160"/>
      <c r="AH71" s="160"/>
      <c r="AI71" s="160"/>
      <c r="AJ71" s="163"/>
      <c r="AK71" s="159"/>
      <c r="AL71" s="159"/>
      <c r="AM71" s="159"/>
      <c r="AN71" s="159"/>
      <c r="AO71" s="159"/>
      <c r="AP71" s="159"/>
      <c r="AQ71" s="159"/>
      <c r="AR71" s="159"/>
      <c r="AS71" s="159"/>
      <c r="AT71" s="159"/>
      <c r="AU71" s="159"/>
      <c r="AV71" s="159"/>
      <c r="AW71" s="159"/>
      <c r="AX71" s="159"/>
      <c r="AY71" s="159"/>
      <c r="AZ71" s="159"/>
      <c r="BA71" s="159"/>
      <c r="BB71" s="159"/>
      <c r="BC71" s="159"/>
      <c r="BD71" s="159"/>
      <c r="BE71" s="159"/>
      <c r="BF71" s="159"/>
      <c r="BG71" s="159"/>
      <c r="BH71" s="159"/>
      <c r="BI71" s="159"/>
      <c r="BJ71" s="159"/>
      <c r="BK71" s="159"/>
      <c r="BL71" s="159"/>
      <c r="BM71" s="159"/>
      <c r="BN71" s="159"/>
      <c r="BO71" s="159"/>
      <c r="BP71" s="159"/>
      <c r="BQ71" s="159"/>
      <c r="BR71" s="159"/>
      <c r="BS71" s="159"/>
      <c r="BT71" s="159"/>
      <c r="BU71" s="159"/>
      <c r="BV71" s="159"/>
      <c r="BW71" s="159"/>
      <c r="BX71" s="159"/>
      <c r="BY71" s="159"/>
      <c r="BZ71" s="159"/>
    </row>
    <row r="72" spans="1:78" s="10" customFormat="1" ht="18.75" thickBot="1" x14ac:dyDescent="0.3">
      <c r="A72" s="186"/>
      <c r="B72" s="97">
        <v>58</v>
      </c>
      <c r="C72" s="87" t="s">
        <v>85</v>
      </c>
      <c r="D72" s="98">
        <v>1781</v>
      </c>
      <c r="E72" s="105">
        <v>20756766</v>
      </c>
      <c r="F72" s="106">
        <f>+L72</f>
        <v>12454059</v>
      </c>
      <c r="G72" s="107"/>
      <c r="H72" s="107"/>
      <c r="I72" s="107"/>
      <c r="J72" s="321"/>
      <c r="K72" s="107"/>
      <c r="L72" s="107">
        <v>12454059</v>
      </c>
      <c r="M72" s="107"/>
      <c r="N72" s="107"/>
      <c r="O72" s="107"/>
      <c r="P72" s="107"/>
      <c r="Q72" s="107"/>
      <c r="R72" s="107"/>
      <c r="S72" s="109">
        <f t="shared" si="0"/>
        <v>12454059</v>
      </c>
      <c r="T72" s="103">
        <f t="shared" si="1"/>
        <v>0</v>
      </c>
      <c r="U72" s="160"/>
      <c r="V72" s="156"/>
      <c r="W72" s="160"/>
      <c r="X72" s="160"/>
      <c r="Y72" s="160"/>
      <c r="Z72" s="160"/>
      <c r="AA72" s="160"/>
      <c r="AB72" s="160"/>
      <c r="AC72" s="160"/>
      <c r="AD72" s="160"/>
      <c r="AE72" s="160"/>
      <c r="AF72" s="160"/>
      <c r="AG72" s="160"/>
      <c r="AH72" s="160"/>
      <c r="AI72" s="160"/>
      <c r="AJ72" s="163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  <c r="BC72" s="159"/>
      <c r="BD72" s="159"/>
      <c r="BE72" s="159"/>
      <c r="BF72" s="159"/>
      <c r="BG72" s="159"/>
      <c r="BH72" s="159"/>
      <c r="BI72" s="159"/>
      <c r="BJ72" s="159"/>
      <c r="BK72" s="159"/>
      <c r="BL72" s="159"/>
      <c r="BM72" s="159"/>
      <c r="BN72" s="159"/>
      <c r="BO72" s="159"/>
      <c r="BP72" s="159"/>
      <c r="BQ72" s="159"/>
      <c r="BR72" s="159"/>
      <c r="BS72" s="159"/>
      <c r="BT72" s="159"/>
      <c r="BU72" s="159"/>
      <c r="BV72" s="159"/>
      <c r="BW72" s="159"/>
      <c r="BX72" s="159"/>
      <c r="BY72" s="159"/>
      <c r="BZ72" s="159"/>
    </row>
    <row r="73" spans="1:78" s="10" customFormat="1" ht="18.75" thickBot="1" x14ac:dyDescent="0.3">
      <c r="A73" s="186"/>
      <c r="B73" s="97">
        <v>59</v>
      </c>
      <c r="C73" s="87" t="s">
        <v>86</v>
      </c>
      <c r="D73" s="98">
        <v>1141</v>
      </c>
      <c r="E73" s="105">
        <v>29679159</v>
      </c>
      <c r="F73" s="106">
        <v>20770512</v>
      </c>
      <c r="G73" s="107"/>
      <c r="H73" s="107"/>
      <c r="I73" s="107"/>
      <c r="J73" s="321">
        <v>20770512</v>
      </c>
      <c r="K73" s="107"/>
      <c r="L73" s="107"/>
      <c r="M73" s="107"/>
      <c r="N73" s="107"/>
      <c r="O73" s="107"/>
      <c r="P73" s="107"/>
      <c r="Q73" s="107"/>
      <c r="R73" s="107"/>
      <c r="S73" s="109">
        <f t="shared" si="0"/>
        <v>20770512</v>
      </c>
      <c r="T73" s="103">
        <f t="shared" si="1"/>
        <v>0</v>
      </c>
      <c r="U73" s="160"/>
      <c r="V73" s="156"/>
      <c r="W73" s="160"/>
      <c r="X73" s="160"/>
      <c r="Y73" s="160"/>
      <c r="Z73" s="160"/>
      <c r="AA73" s="160"/>
      <c r="AB73" s="160"/>
      <c r="AC73" s="160"/>
      <c r="AD73" s="160"/>
      <c r="AE73" s="160"/>
      <c r="AF73" s="160"/>
      <c r="AG73" s="160"/>
      <c r="AH73" s="160"/>
      <c r="AI73" s="160"/>
      <c r="AJ73" s="163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  <c r="BC73" s="159"/>
      <c r="BD73" s="159"/>
      <c r="BE73" s="159"/>
      <c r="BF73" s="159"/>
      <c r="BG73" s="159"/>
      <c r="BH73" s="159"/>
      <c r="BI73" s="159"/>
      <c r="BJ73" s="159"/>
      <c r="BK73" s="159"/>
      <c r="BL73" s="159"/>
      <c r="BM73" s="159"/>
      <c r="BN73" s="159"/>
      <c r="BO73" s="159"/>
      <c r="BP73" s="159"/>
      <c r="BQ73" s="159"/>
      <c r="BR73" s="159"/>
      <c r="BS73" s="159"/>
      <c r="BT73" s="159"/>
      <c r="BU73" s="159"/>
      <c r="BV73" s="159"/>
      <c r="BW73" s="159"/>
      <c r="BX73" s="159"/>
      <c r="BY73" s="159"/>
      <c r="BZ73" s="159"/>
    </row>
    <row r="74" spans="1:78" s="10" customFormat="1" ht="18.75" thickBot="1" x14ac:dyDescent="0.3">
      <c r="A74" s="186"/>
      <c r="B74" s="97">
        <v>60</v>
      </c>
      <c r="C74" s="87" t="s">
        <v>87</v>
      </c>
      <c r="D74" s="98"/>
      <c r="E74" s="105"/>
      <c r="F74" s="106"/>
      <c r="G74" s="107"/>
      <c r="H74" s="107"/>
      <c r="I74" s="107"/>
      <c r="J74" s="321"/>
      <c r="K74" s="107"/>
      <c r="L74" s="107"/>
      <c r="M74" s="107"/>
      <c r="N74" s="107"/>
      <c r="O74" s="107"/>
      <c r="P74" s="107"/>
      <c r="Q74" s="107"/>
      <c r="R74" s="107"/>
      <c r="S74" s="109">
        <f t="shared" si="0"/>
        <v>0</v>
      </c>
      <c r="T74" s="103">
        <f t="shared" si="1"/>
        <v>0</v>
      </c>
      <c r="U74" s="160"/>
      <c r="V74" s="156"/>
      <c r="W74" s="160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3"/>
      <c r="AK74" s="159"/>
      <c r="AL74" s="159"/>
      <c r="AM74" s="159"/>
      <c r="AN74" s="159"/>
      <c r="AO74" s="159"/>
      <c r="AP74" s="159"/>
      <c r="AQ74" s="159"/>
      <c r="AR74" s="159"/>
      <c r="AS74" s="159"/>
      <c r="AT74" s="159"/>
      <c r="AU74" s="159"/>
      <c r="AV74" s="159"/>
      <c r="AW74" s="159"/>
      <c r="AX74" s="159"/>
      <c r="AY74" s="159"/>
      <c r="AZ74" s="159"/>
      <c r="BA74" s="159"/>
      <c r="BB74" s="159"/>
      <c r="BC74" s="159"/>
      <c r="BD74" s="159"/>
      <c r="BE74" s="159"/>
      <c r="BF74" s="159"/>
      <c r="BG74" s="159"/>
      <c r="BH74" s="159"/>
      <c r="BI74" s="159"/>
      <c r="BJ74" s="159"/>
      <c r="BK74" s="159"/>
      <c r="BL74" s="159"/>
      <c r="BM74" s="159"/>
      <c r="BN74" s="159"/>
      <c r="BO74" s="159"/>
      <c r="BP74" s="159"/>
      <c r="BQ74" s="159"/>
      <c r="BR74" s="159"/>
      <c r="BS74" s="159"/>
      <c r="BT74" s="159"/>
      <c r="BU74" s="159"/>
      <c r="BV74" s="159"/>
      <c r="BW74" s="159"/>
      <c r="BX74" s="159"/>
      <c r="BY74" s="159"/>
      <c r="BZ74" s="159"/>
    </row>
    <row r="75" spans="1:78" s="10" customFormat="1" ht="18.75" thickBot="1" x14ac:dyDescent="0.3">
      <c r="A75" s="186"/>
      <c r="B75" s="97">
        <v>61</v>
      </c>
      <c r="C75" s="87" t="s">
        <v>88</v>
      </c>
      <c r="D75" s="98"/>
      <c r="E75" s="105"/>
      <c r="F75" s="106"/>
      <c r="G75" s="107"/>
      <c r="H75" s="107"/>
      <c r="I75" s="107"/>
      <c r="J75" s="321"/>
      <c r="K75" s="107"/>
      <c r="L75" s="107"/>
      <c r="M75" s="107"/>
      <c r="N75" s="107"/>
      <c r="O75" s="107"/>
      <c r="P75" s="107"/>
      <c r="Q75" s="107"/>
      <c r="R75" s="107"/>
      <c r="S75" s="109">
        <f t="shared" si="0"/>
        <v>0</v>
      </c>
      <c r="T75" s="103">
        <f t="shared" si="1"/>
        <v>0</v>
      </c>
      <c r="U75" s="160"/>
      <c r="V75" s="156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3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  <c r="BZ75" s="159"/>
    </row>
    <row r="76" spans="1:78" s="10" customFormat="1" ht="36.75" thickBot="1" x14ac:dyDescent="0.3">
      <c r="A76" s="186"/>
      <c r="B76" s="97">
        <v>62</v>
      </c>
      <c r="C76" s="87" t="s">
        <v>89</v>
      </c>
      <c r="D76" s="98">
        <v>2292</v>
      </c>
      <c r="E76" s="105">
        <v>5780098</v>
      </c>
      <c r="F76" s="106"/>
      <c r="G76" s="107"/>
      <c r="H76" s="107"/>
      <c r="I76" s="107"/>
      <c r="J76" s="321"/>
      <c r="K76" s="107"/>
      <c r="L76" s="107"/>
      <c r="M76" s="107"/>
      <c r="N76" s="107"/>
      <c r="O76" s="107"/>
      <c r="P76" s="107"/>
      <c r="Q76" s="107"/>
      <c r="R76" s="107"/>
      <c r="S76" s="109">
        <f t="shared" si="0"/>
        <v>0</v>
      </c>
      <c r="T76" s="103">
        <f t="shared" si="1"/>
        <v>0</v>
      </c>
      <c r="U76" s="160"/>
      <c r="V76" s="156"/>
      <c r="W76" s="160"/>
      <c r="X76" s="160"/>
      <c r="Y76" s="160"/>
      <c r="Z76" s="160"/>
      <c r="AA76" s="160"/>
      <c r="AB76" s="160"/>
      <c r="AC76" s="160"/>
      <c r="AD76" s="160"/>
      <c r="AE76" s="160"/>
      <c r="AF76" s="160"/>
      <c r="AG76" s="160"/>
      <c r="AH76" s="160"/>
      <c r="AI76" s="160"/>
      <c r="AJ76" s="163"/>
      <c r="AK76" s="159"/>
      <c r="AL76" s="159"/>
      <c r="AM76" s="159"/>
      <c r="AN76" s="159"/>
      <c r="AO76" s="159"/>
      <c r="AP76" s="159"/>
      <c r="AQ76" s="159"/>
      <c r="AR76" s="159"/>
      <c r="AS76" s="159"/>
      <c r="AT76" s="159"/>
      <c r="AU76" s="159"/>
      <c r="AV76" s="159"/>
      <c r="AW76" s="159"/>
      <c r="AX76" s="159"/>
      <c r="AY76" s="159"/>
      <c r="AZ76" s="159"/>
      <c r="BA76" s="159"/>
      <c r="BB76" s="159"/>
      <c r="BC76" s="159"/>
      <c r="BD76" s="159"/>
      <c r="BE76" s="159"/>
      <c r="BF76" s="159"/>
      <c r="BG76" s="159"/>
      <c r="BH76" s="159"/>
      <c r="BI76" s="159"/>
      <c r="BJ76" s="159"/>
      <c r="BK76" s="159"/>
      <c r="BL76" s="159"/>
      <c r="BM76" s="159"/>
      <c r="BN76" s="159"/>
      <c r="BO76" s="159"/>
      <c r="BP76" s="159"/>
      <c r="BQ76" s="159"/>
      <c r="BR76" s="159"/>
      <c r="BS76" s="159"/>
      <c r="BT76" s="159"/>
      <c r="BU76" s="159"/>
      <c r="BV76" s="159"/>
      <c r="BW76" s="159"/>
      <c r="BX76" s="159"/>
      <c r="BY76" s="159"/>
      <c r="BZ76" s="159"/>
    </row>
    <row r="77" spans="1:78" s="10" customFormat="1" ht="36.75" thickBot="1" x14ac:dyDescent="0.3">
      <c r="A77" s="186"/>
      <c r="B77" s="97">
        <v>63</v>
      </c>
      <c r="C77" s="87" t="s">
        <v>90</v>
      </c>
      <c r="D77" s="98"/>
      <c r="E77" s="105"/>
      <c r="F77" s="106"/>
      <c r="G77" s="107"/>
      <c r="H77" s="107"/>
      <c r="I77" s="107"/>
      <c r="J77" s="321"/>
      <c r="K77" s="107"/>
      <c r="L77" s="107"/>
      <c r="M77" s="107"/>
      <c r="N77" s="107"/>
      <c r="O77" s="107"/>
      <c r="P77" s="107"/>
      <c r="Q77" s="107"/>
      <c r="R77" s="107"/>
      <c r="S77" s="109">
        <f t="shared" si="0"/>
        <v>0</v>
      </c>
      <c r="T77" s="103">
        <f t="shared" si="1"/>
        <v>0</v>
      </c>
      <c r="U77" s="160"/>
      <c r="V77" s="156"/>
      <c r="W77" s="160"/>
      <c r="X77" s="160"/>
      <c r="Y77" s="160"/>
      <c r="Z77" s="160"/>
      <c r="AA77" s="160"/>
      <c r="AB77" s="160"/>
      <c r="AC77" s="160"/>
      <c r="AD77" s="160"/>
      <c r="AE77" s="160"/>
      <c r="AF77" s="160"/>
      <c r="AG77" s="160"/>
      <c r="AH77" s="160"/>
      <c r="AI77" s="160"/>
      <c r="AJ77" s="163"/>
      <c r="AK77" s="159"/>
      <c r="AL77" s="159"/>
      <c r="AM77" s="159"/>
      <c r="AN77" s="159"/>
      <c r="AO77" s="159"/>
      <c r="AP77" s="159"/>
      <c r="AQ77" s="159"/>
      <c r="AR77" s="159"/>
      <c r="AS77" s="159"/>
      <c r="AT77" s="159"/>
      <c r="AU77" s="159"/>
      <c r="AV77" s="159"/>
      <c r="AW77" s="159"/>
      <c r="AX77" s="159"/>
      <c r="AY77" s="159"/>
      <c r="AZ77" s="159"/>
      <c r="BA77" s="159"/>
      <c r="BB77" s="159"/>
      <c r="BC77" s="159"/>
      <c r="BD77" s="159"/>
      <c r="BE77" s="159"/>
      <c r="BF77" s="159"/>
      <c r="BG77" s="159"/>
      <c r="BH77" s="159"/>
      <c r="BI77" s="159"/>
      <c r="BJ77" s="159"/>
      <c r="BK77" s="159"/>
      <c r="BL77" s="159"/>
      <c r="BM77" s="159"/>
      <c r="BN77" s="159"/>
      <c r="BO77" s="159"/>
      <c r="BP77" s="159"/>
      <c r="BQ77" s="159"/>
      <c r="BR77" s="159"/>
      <c r="BS77" s="159"/>
      <c r="BT77" s="159"/>
      <c r="BU77" s="159"/>
      <c r="BV77" s="159"/>
      <c r="BW77" s="159"/>
      <c r="BX77" s="159"/>
      <c r="BY77" s="159"/>
      <c r="BZ77" s="159"/>
    </row>
    <row r="78" spans="1:78" s="10" customFormat="1" ht="18.75" thickBot="1" x14ac:dyDescent="0.3">
      <c r="A78" s="186"/>
      <c r="B78" s="97">
        <v>64</v>
      </c>
      <c r="C78" s="87" t="s">
        <v>215</v>
      </c>
      <c r="D78" s="98">
        <v>3669</v>
      </c>
      <c r="E78" s="105">
        <v>1631249</v>
      </c>
      <c r="F78" s="106">
        <f>+L78</f>
        <v>1141874</v>
      </c>
      <c r="G78" s="107"/>
      <c r="H78" s="107"/>
      <c r="I78" s="107"/>
      <c r="J78" s="321"/>
      <c r="K78" s="107"/>
      <c r="L78" s="107">
        <v>1141874</v>
      </c>
      <c r="M78" s="107"/>
      <c r="N78" s="107"/>
      <c r="O78" s="107"/>
      <c r="P78" s="107"/>
      <c r="Q78" s="107"/>
      <c r="R78" s="107"/>
      <c r="S78" s="109">
        <f t="shared" si="0"/>
        <v>1141874</v>
      </c>
      <c r="T78" s="103">
        <f t="shared" si="1"/>
        <v>0</v>
      </c>
      <c r="U78" s="160"/>
      <c r="V78" s="156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60"/>
      <c r="AI78" s="160"/>
      <c r="AJ78" s="163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59"/>
      <c r="BK78" s="159"/>
      <c r="BL78" s="159"/>
      <c r="BM78" s="159"/>
      <c r="BN78" s="159"/>
      <c r="BO78" s="159"/>
      <c r="BP78" s="159"/>
      <c r="BQ78" s="159"/>
      <c r="BR78" s="159"/>
      <c r="BS78" s="159"/>
      <c r="BT78" s="159"/>
      <c r="BU78" s="159"/>
      <c r="BV78" s="159"/>
      <c r="BW78" s="159"/>
      <c r="BX78" s="159"/>
      <c r="BY78" s="159"/>
      <c r="BZ78" s="159"/>
    </row>
    <row r="79" spans="1:78" s="10" customFormat="1" ht="18.75" thickBot="1" x14ac:dyDescent="0.3">
      <c r="A79" s="186"/>
      <c r="B79" s="97">
        <v>65</v>
      </c>
      <c r="C79" s="87" t="s">
        <v>91</v>
      </c>
      <c r="D79" s="98"/>
      <c r="E79" s="105"/>
      <c r="F79" s="106"/>
      <c r="G79" s="107"/>
      <c r="H79" s="107"/>
      <c r="I79" s="107"/>
      <c r="J79" s="321"/>
      <c r="K79" s="107"/>
      <c r="L79" s="107"/>
      <c r="M79" s="107"/>
      <c r="N79" s="107"/>
      <c r="O79" s="107"/>
      <c r="P79" s="107"/>
      <c r="Q79" s="107"/>
      <c r="R79" s="107"/>
      <c r="S79" s="109">
        <f t="shared" si="0"/>
        <v>0</v>
      </c>
      <c r="T79" s="103">
        <f t="shared" si="1"/>
        <v>0</v>
      </c>
      <c r="U79" s="160"/>
      <c r="V79" s="156"/>
      <c r="W79" s="160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  <c r="AH79" s="160"/>
      <c r="AI79" s="160"/>
      <c r="AJ79" s="163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159"/>
      <c r="BN79" s="159"/>
      <c r="BO79" s="159"/>
      <c r="BP79" s="159"/>
      <c r="BQ79" s="159"/>
      <c r="BR79" s="159"/>
      <c r="BS79" s="159"/>
      <c r="BT79" s="159"/>
      <c r="BU79" s="159"/>
      <c r="BV79" s="159"/>
      <c r="BW79" s="159"/>
      <c r="BX79" s="159"/>
      <c r="BY79" s="159"/>
      <c r="BZ79" s="159"/>
    </row>
    <row r="80" spans="1:78" s="10" customFormat="1" ht="18.75" thickBot="1" x14ac:dyDescent="0.3">
      <c r="A80" s="186"/>
      <c r="B80" s="97">
        <v>66</v>
      </c>
      <c r="C80" s="87" t="s">
        <v>92</v>
      </c>
      <c r="D80" s="98">
        <v>1140</v>
      </c>
      <c r="E80" s="105">
        <v>45462297</v>
      </c>
      <c r="F80" s="106">
        <v>31823608</v>
      </c>
      <c r="G80" s="107"/>
      <c r="H80" s="107"/>
      <c r="I80" s="107"/>
      <c r="J80" s="321">
        <v>31823608</v>
      </c>
      <c r="K80" s="107"/>
      <c r="L80" s="107"/>
      <c r="M80" s="107"/>
      <c r="N80" s="107"/>
      <c r="O80" s="107"/>
      <c r="P80" s="107"/>
      <c r="Q80" s="107"/>
      <c r="R80" s="107"/>
      <c r="S80" s="109">
        <f t="shared" si="0"/>
        <v>31823608</v>
      </c>
      <c r="T80" s="103">
        <f t="shared" si="1"/>
        <v>0</v>
      </c>
      <c r="U80" s="160"/>
      <c r="V80" s="156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60"/>
      <c r="AI80" s="160"/>
      <c r="AJ80" s="163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159"/>
      <c r="BN80" s="159"/>
      <c r="BO80" s="159"/>
      <c r="BP80" s="159"/>
      <c r="BQ80" s="159"/>
      <c r="BR80" s="159"/>
      <c r="BS80" s="159"/>
      <c r="BT80" s="159"/>
      <c r="BU80" s="159"/>
      <c r="BV80" s="159"/>
      <c r="BW80" s="159"/>
      <c r="BX80" s="159"/>
      <c r="BY80" s="159"/>
      <c r="BZ80" s="159"/>
    </row>
    <row r="81" spans="1:78" s="10" customFormat="1" ht="18.75" thickBot="1" x14ac:dyDescent="0.3">
      <c r="A81" s="186"/>
      <c r="B81" s="97">
        <v>67</v>
      </c>
      <c r="C81" s="87" t="s">
        <v>93</v>
      </c>
      <c r="D81" s="98">
        <v>2293</v>
      </c>
      <c r="E81" s="105">
        <v>30508500</v>
      </c>
      <c r="F81" s="106">
        <v>21355950</v>
      </c>
      <c r="G81" s="107"/>
      <c r="H81" s="107"/>
      <c r="I81" s="107"/>
      <c r="J81" s="321"/>
      <c r="K81" s="107">
        <v>21355950</v>
      </c>
      <c r="L81" s="107"/>
      <c r="M81" s="107"/>
      <c r="N81" s="107"/>
      <c r="O81" s="107"/>
      <c r="P81" s="107"/>
      <c r="Q81" s="107"/>
      <c r="R81" s="107"/>
      <c r="S81" s="109">
        <f t="shared" ref="S81:S115" si="2">SUM(G81:R81)</f>
        <v>21355950</v>
      </c>
      <c r="T81" s="103">
        <f t="shared" si="1"/>
        <v>0</v>
      </c>
      <c r="U81" s="160"/>
      <c r="V81" s="156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3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59"/>
      <c r="BN81" s="159"/>
      <c r="BO81" s="159"/>
      <c r="BP81" s="159"/>
      <c r="BQ81" s="159"/>
      <c r="BR81" s="159"/>
      <c r="BS81" s="159"/>
      <c r="BT81" s="159"/>
      <c r="BU81" s="159"/>
      <c r="BV81" s="159"/>
      <c r="BW81" s="159"/>
      <c r="BX81" s="159"/>
      <c r="BY81" s="159"/>
      <c r="BZ81" s="159"/>
    </row>
    <row r="82" spans="1:78" s="10" customFormat="1" ht="18.75" thickBot="1" x14ac:dyDescent="0.3">
      <c r="A82" s="186"/>
      <c r="B82" s="97">
        <v>68</v>
      </c>
      <c r="C82" s="87" t="s">
        <v>209</v>
      </c>
      <c r="D82" s="98"/>
      <c r="E82" s="105"/>
      <c r="F82" s="106"/>
      <c r="G82" s="107"/>
      <c r="H82" s="107"/>
      <c r="I82" s="107"/>
      <c r="J82" s="321"/>
      <c r="K82" s="107"/>
      <c r="L82" s="107"/>
      <c r="M82" s="107"/>
      <c r="N82" s="107"/>
      <c r="O82" s="107"/>
      <c r="P82" s="107"/>
      <c r="Q82" s="107"/>
      <c r="R82" s="107"/>
      <c r="S82" s="109"/>
      <c r="T82" s="103"/>
      <c r="U82" s="160"/>
      <c r="V82" s="156"/>
      <c r="W82" s="160"/>
      <c r="X82" s="160"/>
      <c r="Y82" s="160"/>
      <c r="Z82" s="160"/>
      <c r="AA82" s="160"/>
      <c r="AB82" s="160"/>
      <c r="AC82" s="160"/>
      <c r="AD82" s="160"/>
      <c r="AE82" s="160"/>
      <c r="AF82" s="160"/>
      <c r="AG82" s="160"/>
      <c r="AH82" s="160"/>
      <c r="AI82" s="160"/>
      <c r="AJ82" s="163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59"/>
      <c r="BN82" s="159"/>
      <c r="BO82" s="159"/>
      <c r="BP82" s="159"/>
      <c r="BQ82" s="159"/>
      <c r="BR82" s="159"/>
      <c r="BS82" s="159"/>
      <c r="BT82" s="159"/>
      <c r="BU82" s="159"/>
      <c r="BV82" s="159"/>
      <c r="BW82" s="159"/>
      <c r="BX82" s="159"/>
      <c r="BY82" s="159"/>
      <c r="BZ82" s="159"/>
    </row>
    <row r="83" spans="1:78" s="10" customFormat="1" ht="18.75" thickBot="1" x14ac:dyDescent="0.3">
      <c r="A83" s="186"/>
      <c r="B83" s="97">
        <v>69</v>
      </c>
      <c r="C83" s="87" t="s">
        <v>94</v>
      </c>
      <c r="D83" s="98"/>
      <c r="E83" s="105"/>
      <c r="F83" s="106"/>
      <c r="G83" s="107"/>
      <c r="H83" s="107"/>
      <c r="I83" s="107"/>
      <c r="J83" s="321"/>
      <c r="K83" s="107"/>
      <c r="L83" s="107"/>
      <c r="M83" s="107"/>
      <c r="N83" s="107"/>
      <c r="O83" s="107"/>
      <c r="P83" s="107"/>
      <c r="Q83" s="107"/>
      <c r="R83" s="107"/>
      <c r="S83" s="109">
        <f t="shared" si="2"/>
        <v>0</v>
      </c>
      <c r="T83" s="103">
        <f t="shared" ref="T83:T115" si="3">+F83-S83</f>
        <v>0</v>
      </c>
      <c r="U83" s="160"/>
      <c r="V83" s="156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3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159"/>
      <c r="BN83" s="159"/>
      <c r="BO83" s="159"/>
      <c r="BP83" s="159"/>
      <c r="BQ83" s="159"/>
      <c r="BR83" s="159"/>
      <c r="BS83" s="159"/>
      <c r="BT83" s="159"/>
      <c r="BU83" s="159"/>
      <c r="BV83" s="159"/>
      <c r="BW83" s="159"/>
      <c r="BX83" s="159"/>
      <c r="BY83" s="159"/>
      <c r="BZ83" s="159"/>
    </row>
    <row r="84" spans="1:78" s="10" customFormat="1" ht="18.75" thickBot="1" x14ac:dyDescent="0.3">
      <c r="A84" s="186"/>
      <c r="B84" s="97">
        <v>70</v>
      </c>
      <c r="C84" s="87" t="s">
        <v>95</v>
      </c>
      <c r="D84" s="98"/>
      <c r="E84" s="105"/>
      <c r="F84" s="106"/>
      <c r="G84" s="107"/>
      <c r="H84" s="107"/>
      <c r="I84" s="107"/>
      <c r="J84" s="321"/>
      <c r="K84" s="107"/>
      <c r="L84" s="107"/>
      <c r="M84" s="107"/>
      <c r="N84" s="107"/>
      <c r="O84" s="107"/>
      <c r="P84" s="107"/>
      <c r="Q84" s="107"/>
      <c r="R84" s="107"/>
      <c r="S84" s="109">
        <f t="shared" si="2"/>
        <v>0</v>
      </c>
      <c r="T84" s="103">
        <f t="shared" si="3"/>
        <v>0</v>
      </c>
      <c r="U84" s="160"/>
      <c r="V84" s="156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3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  <c r="BH84" s="159"/>
      <c r="BI84" s="159"/>
      <c r="BJ84" s="159"/>
      <c r="BK84" s="159"/>
      <c r="BL84" s="159"/>
      <c r="BM84" s="159"/>
      <c r="BN84" s="159"/>
      <c r="BO84" s="159"/>
      <c r="BP84" s="159"/>
      <c r="BQ84" s="159"/>
      <c r="BR84" s="159"/>
      <c r="BS84" s="159"/>
      <c r="BT84" s="159"/>
      <c r="BU84" s="159"/>
      <c r="BV84" s="159"/>
      <c r="BW84" s="159"/>
      <c r="BX84" s="159"/>
      <c r="BY84" s="159"/>
      <c r="BZ84" s="159"/>
    </row>
    <row r="85" spans="1:78" s="10" customFormat="1" ht="36.75" thickBot="1" x14ac:dyDescent="0.3">
      <c r="A85" s="186"/>
      <c r="B85" s="97">
        <v>71</v>
      </c>
      <c r="C85" s="87" t="s">
        <v>96</v>
      </c>
      <c r="D85" s="98" t="s">
        <v>226</v>
      </c>
      <c r="E85" s="105">
        <f>200456+1262040</f>
        <v>1462496</v>
      </c>
      <c r="F85" s="106">
        <f>+J85</f>
        <v>200456</v>
      </c>
      <c r="G85" s="107"/>
      <c r="H85" s="107"/>
      <c r="I85" s="107"/>
      <c r="J85" s="321">
        <v>200456</v>
      </c>
      <c r="K85" s="107"/>
      <c r="L85" s="107"/>
      <c r="M85" s="107"/>
      <c r="N85" s="107"/>
      <c r="O85" s="107"/>
      <c r="P85" s="107"/>
      <c r="Q85" s="107"/>
      <c r="R85" s="107"/>
      <c r="S85" s="109">
        <f t="shared" si="2"/>
        <v>200456</v>
      </c>
      <c r="T85" s="103">
        <f t="shared" si="3"/>
        <v>0</v>
      </c>
      <c r="U85" s="160"/>
      <c r="V85" s="156"/>
      <c r="W85" s="160"/>
      <c r="X85" s="160"/>
      <c r="Y85" s="160"/>
      <c r="Z85" s="160"/>
      <c r="AA85" s="160"/>
      <c r="AB85" s="160"/>
      <c r="AC85" s="160"/>
      <c r="AD85" s="160"/>
      <c r="AE85" s="160"/>
      <c r="AF85" s="160"/>
      <c r="AG85" s="160"/>
      <c r="AH85" s="160"/>
      <c r="AI85" s="160"/>
      <c r="AJ85" s="163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59"/>
      <c r="BK85" s="159"/>
      <c r="BL85" s="159"/>
      <c r="BM85" s="159"/>
      <c r="BN85" s="159"/>
      <c r="BO85" s="159"/>
      <c r="BP85" s="159"/>
      <c r="BQ85" s="159"/>
      <c r="BR85" s="159"/>
      <c r="BS85" s="159"/>
      <c r="BT85" s="159"/>
      <c r="BU85" s="159"/>
      <c r="BV85" s="159"/>
      <c r="BW85" s="159"/>
      <c r="BX85" s="159"/>
      <c r="BY85" s="159"/>
      <c r="BZ85" s="159"/>
    </row>
    <row r="86" spans="1:78" s="10" customFormat="1" ht="36.75" thickBot="1" x14ac:dyDescent="0.3">
      <c r="A86" s="186"/>
      <c r="B86" s="97">
        <v>72</v>
      </c>
      <c r="C86" s="87" t="s">
        <v>97</v>
      </c>
      <c r="D86" s="98"/>
      <c r="E86" s="105"/>
      <c r="F86" s="106"/>
      <c r="G86" s="107"/>
      <c r="H86" s="107"/>
      <c r="I86" s="107"/>
      <c r="J86" s="321"/>
      <c r="K86" s="107"/>
      <c r="L86" s="107"/>
      <c r="M86" s="107"/>
      <c r="N86" s="107"/>
      <c r="O86" s="107"/>
      <c r="P86" s="107"/>
      <c r="Q86" s="107"/>
      <c r="R86" s="107"/>
      <c r="S86" s="109">
        <f t="shared" si="2"/>
        <v>0</v>
      </c>
      <c r="T86" s="103">
        <f t="shared" si="3"/>
        <v>0</v>
      </c>
      <c r="U86" s="160"/>
      <c r="V86" s="156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3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59"/>
      <c r="BH86" s="159"/>
      <c r="BI86" s="159"/>
      <c r="BJ86" s="159"/>
      <c r="BK86" s="159"/>
      <c r="BL86" s="159"/>
      <c r="BM86" s="159"/>
      <c r="BN86" s="159"/>
      <c r="BO86" s="159"/>
      <c r="BP86" s="159"/>
      <c r="BQ86" s="159"/>
      <c r="BR86" s="159"/>
      <c r="BS86" s="159"/>
      <c r="BT86" s="159"/>
      <c r="BU86" s="159"/>
      <c r="BV86" s="159"/>
      <c r="BW86" s="159"/>
      <c r="BX86" s="159"/>
      <c r="BY86" s="159"/>
      <c r="BZ86" s="159"/>
    </row>
    <row r="87" spans="1:78" s="10" customFormat="1" ht="18.75" thickBot="1" x14ac:dyDescent="0.3">
      <c r="A87" s="186"/>
      <c r="B87" s="97">
        <v>73</v>
      </c>
      <c r="C87" s="87" t="s">
        <v>98</v>
      </c>
      <c r="D87" s="98"/>
      <c r="E87" s="105"/>
      <c r="F87" s="106"/>
      <c r="G87" s="107"/>
      <c r="H87" s="107"/>
      <c r="I87" s="107"/>
      <c r="J87" s="321"/>
      <c r="K87" s="107"/>
      <c r="L87" s="107"/>
      <c r="M87" s="107"/>
      <c r="N87" s="107"/>
      <c r="O87" s="107"/>
      <c r="P87" s="107"/>
      <c r="Q87" s="107"/>
      <c r="R87" s="107"/>
      <c r="S87" s="109">
        <f t="shared" si="2"/>
        <v>0</v>
      </c>
      <c r="T87" s="103">
        <f t="shared" si="3"/>
        <v>0</v>
      </c>
      <c r="U87" s="160"/>
      <c r="V87" s="156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3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159"/>
      <c r="BN87" s="159"/>
      <c r="BO87" s="159"/>
      <c r="BP87" s="159"/>
      <c r="BQ87" s="159"/>
      <c r="BR87" s="159"/>
      <c r="BS87" s="159"/>
      <c r="BT87" s="159"/>
      <c r="BU87" s="159"/>
      <c r="BV87" s="159"/>
      <c r="BW87" s="159"/>
      <c r="BX87" s="159"/>
      <c r="BY87" s="159"/>
      <c r="BZ87" s="159"/>
    </row>
    <row r="88" spans="1:78" s="10" customFormat="1" ht="18.75" thickBot="1" x14ac:dyDescent="0.3">
      <c r="A88" s="186"/>
      <c r="B88" s="97">
        <v>74</v>
      </c>
      <c r="C88" s="87" t="s">
        <v>99</v>
      </c>
      <c r="D88" s="98"/>
      <c r="E88" s="105"/>
      <c r="F88" s="106"/>
      <c r="G88" s="107"/>
      <c r="H88" s="107"/>
      <c r="I88" s="107"/>
      <c r="J88" s="321"/>
      <c r="K88" s="107"/>
      <c r="L88" s="107"/>
      <c r="M88" s="107"/>
      <c r="N88" s="107"/>
      <c r="O88" s="107"/>
      <c r="P88" s="107"/>
      <c r="Q88" s="107"/>
      <c r="R88" s="107"/>
      <c r="S88" s="109">
        <f t="shared" si="2"/>
        <v>0</v>
      </c>
      <c r="T88" s="103">
        <f t="shared" si="3"/>
        <v>0</v>
      </c>
      <c r="U88" s="160"/>
      <c r="V88" s="156"/>
      <c r="W88" s="160"/>
      <c r="X88" s="160"/>
      <c r="Y88" s="160"/>
      <c r="Z88" s="160"/>
      <c r="AA88" s="160"/>
      <c r="AB88" s="160"/>
      <c r="AC88" s="160"/>
      <c r="AD88" s="160"/>
      <c r="AE88" s="160"/>
      <c r="AF88" s="160"/>
      <c r="AG88" s="160"/>
      <c r="AH88" s="160"/>
      <c r="AI88" s="160"/>
      <c r="AJ88" s="163"/>
      <c r="AK88" s="159"/>
      <c r="AL88" s="159"/>
      <c r="AM88" s="159"/>
      <c r="AN88" s="159"/>
      <c r="AO88" s="159"/>
      <c r="AP88" s="159"/>
      <c r="AQ88" s="159"/>
      <c r="AR88" s="159"/>
      <c r="AS88" s="159"/>
      <c r="AT88" s="159"/>
      <c r="AU88" s="159"/>
      <c r="AV88" s="159"/>
      <c r="AW88" s="159"/>
      <c r="AX88" s="159"/>
      <c r="AY88" s="159"/>
      <c r="AZ88" s="159"/>
      <c r="BA88" s="159"/>
      <c r="BB88" s="159"/>
      <c r="BC88" s="159"/>
      <c r="BD88" s="159"/>
      <c r="BE88" s="159"/>
      <c r="BF88" s="159"/>
      <c r="BG88" s="159"/>
      <c r="BH88" s="159"/>
      <c r="BI88" s="159"/>
      <c r="BJ88" s="159"/>
      <c r="BK88" s="159"/>
      <c r="BL88" s="159"/>
      <c r="BM88" s="159"/>
      <c r="BN88" s="159"/>
      <c r="BO88" s="159"/>
      <c r="BP88" s="159"/>
      <c r="BQ88" s="159"/>
      <c r="BR88" s="159"/>
      <c r="BS88" s="159"/>
      <c r="BT88" s="159"/>
      <c r="BU88" s="159"/>
      <c r="BV88" s="159"/>
      <c r="BW88" s="159"/>
      <c r="BX88" s="159"/>
      <c r="BY88" s="159"/>
      <c r="BZ88" s="159"/>
    </row>
    <row r="89" spans="1:78" s="10" customFormat="1" ht="18.75" thickBot="1" x14ac:dyDescent="0.3">
      <c r="A89" s="186"/>
      <c r="B89" s="97">
        <v>75</v>
      </c>
      <c r="C89" s="87" t="s">
        <v>100</v>
      </c>
      <c r="D89" s="98"/>
      <c r="E89" s="105"/>
      <c r="F89" s="106"/>
      <c r="G89" s="107"/>
      <c r="H89" s="107"/>
      <c r="I89" s="107"/>
      <c r="J89" s="321"/>
      <c r="K89" s="107"/>
      <c r="L89" s="107"/>
      <c r="M89" s="107"/>
      <c r="N89" s="107"/>
      <c r="O89" s="107"/>
      <c r="P89" s="107"/>
      <c r="Q89" s="107"/>
      <c r="R89" s="107"/>
      <c r="S89" s="109">
        <f t="shared" si="2"/>
        <v>0</v>
      </c>
      <c r="T89" s="103">
        <f t="shared" si="3"/>
        <v>0</v>
      </c>
      <c r="U89" s="160"/>
      <c r="V89" s="156"/>
      <c r="W89" s="160"/>
      <c r="X89" s="160"/>
      <c r="Y89" s="160"/>
      <c r="Z89" s="160"/>
      <c r="AA89" s="160"/>
      <c r="AB89" s="160"/>
      <c r="AC89" s="160"/>
      <c r="AD89" s="160"/>
      <c r="AE89" s="160"/>
      <c r="AF89" s="160"/>
      <c r="AG89" s="160"/>
      <c r="AH89" s="160"/>
      <c r="AI89" s="160"/>
      <c r="AJ89" s="163"/>
      <c r="AK89" s="159"/>
      <c r="AL89" s="159"/>
      <c r="AM89" s="159"/>
      <c r="AN89" s="159"/>
      <c r="AO89" s="159"/>
      <c r="AP89" s="159"/>
      <c r="AQ89" s="159"/>
      <c r="AR89" s="159"/>
      <c r="AS89" s="159"/>
      <c r="AT89" s="159"/>
      <c r="AU89" s="159"/>
      <c r="AV89" s="159"/>
      <c r="AW89" s="159"/>
      <c r="AX89" s="159"/>
      <c r="AY89" s="159"/>
      <c r="AZ89" s="159"/>
      <c r="BA89" s="159"/>
      <c r="BB89" s="159"/>
      <c r="BC89" s="159"/>
      <c r="BD89" s="159"/>
      <c r="BE89" s="159"/>
      <c r="BF89" s="159"/>
      <c r="BG89" s="159"/>
      <c r="BH89" s="159"/>
      <c r="BI89" s="159"/>
      <c r="BJ89" s="159"/>
      <c r="BK89" s="159"/>
      <c r="BL89" s="159"/>
      <c r="BM89" s="159"/>
      <c r="BN89" s="159"/>
      <c r="BO89" s="159"/>
      <c r="BP89" s="159"/>
      <c r="BQ89" s="159"/>
      <c r="BR89" s="159"/>
      <c r="BS89" s="159"/>
      <c r="BT89" s="159"/>
      <c r="BU89" s="159"/>
      <c r="BV89" s="159"/>
      <c r="BW89" s="159"/>
      <c r="BX89" s="159"/>
      <c r="BY89" s="159"/>
      <c r="BZ89" s="159"/>
    </row>
    <row r="90" spans="1:78" s="10" customFormat="1" ht="18.75" thickBot="1" x14ac:dyDescent="0.3">
      <c r="A90" s="186"/>
      <c r="B90" s="97">
        <v>76</v>
      </c>
      <c r="C90" s="87" t="s">
        <v>101</v>
      </c>
      <c r="D90" s="98">
        <v>1146</v>
      </c>
      <c r="E90" s="105">
        <v>20963886</v>
      </c>
      <c r="F90" s="106">
        <v>14674720</v>
      </c>
      <c r="G90" s="107"/>
      <c r="H90" s="107"/>
      <c r="I90" s="107">
        <v>14674720</v>
      </c>
      <c r="J90" s="321"/>
      <c r="K90" s="107"/>
      <c r="L90" s="107"/>
      <c r="M90" s="107"/>
      <c r="N90" s="107"/>
      <c r="O90" s="107"/>
      <c r="P90" s="107"/>
      <c r="Q90" s="107"/>
      <c r="R90" s="107"/>
      <c r="S90" s="109">
        <f t="shared" si="2"/>
        <v>14674720</v>
      </c>
      <c r="T90" s="103">
        <f t="shared" si="3"/>
        <v>0</v>
      </c>
      <c r="U90" s="160"/>
      <c r="V90" s="156"/>
      <c r="W90" s="160"/>
      <c r="X90" s="160"/>
      <c r="Y90" s="160"/>
      <c r="Z90" s="160"/>
      <c r="AA90" s="160"/>
      <c r="AB90" s="160"/>
      <c r="AC90" s="160"/>
      <c r="AD90" s="160"/>
      <c r="AE90" s="160"/>
      <c r="AF90" s="160"/>
      <c r="AG90" s="160"/>
      <c r="AH90" s="160"/>
      <c r="AI90" s="160"/>
      <c r="AJ90" s="163"/>
      <c r="AK90" s="159"/>
      <c r="AL90" s="159"/>
      <c r="AM90" s="159"/>
      <c r="AN90" s="159"/>
      <c r="AO90" s="159"/>
      <c r="AP90" s="159"/>
      <c r="AQ90" s="159"/>
      <c r="AR90" s="159"/>
      <c r="AS90" s="159"/>
      <c r="AT90" s="159"/>
      <c r="AU90" s="159"/>
      <c r="AV90" s="159"/>
      <c r="AW90" s="159"/>
      <c r="AX90" s="159"/>
      <c r="AY90" s="159"/>
      <c r="AZ90" s="159"/>
      <c r="BA90" s="159"/>
      <c r="BB90" s="159"/>
      <c r="BC90" s="159"/>
      <c r="BD90" s="159"/>
      <c r="BE90" s="159"/>
      <c r="BF90" s="159"/>
      <c r="BG90" s="159"/>
      <c r="BH90" s="159"/>
      <c r="BI90" s="159"/>
      <c r="BJ90" s="159"/>
      <c r="BK90" s="159"/>
      <c r="BL90" s="159"/>
      <c r="BM90" s="159"/>
      <c r="BN90" s="159"/>
      <c r="BO90" s="159"/>
      <c r="BP90" s="159"/>
      <c r="BQ90" s="159"/>
      <c r="BR90" s="159"/>
      <c r="BS90" s="159"/>
      <c r="BT90" s="159"/>
      <c r="BU90" s="159"/>
      <c r="BV90" s="159"/>
      <c r="BW90" s="159"/>
      <c r="BX90" s="159"/>
      <c r="BY90" s="159"/>
      <c r="BZ90" s="159"/>
    </row>
    <row r="91" spans="1:78" s="10" customFormat="1" ht="36.75" thickBot="1" x14ac:dyDescent="0.3">
      <c r="A91" s="186"/>
      <c r="B91" s="97"/>
      <c r="C91" s="87" t="s">
        <v>217</v>
      </c>
      <c r="D91" s="98"/>
      <c r="E91" s="105"/>
      <c r="F91" s="106"/>
      <c r="G91" s="107"/>
      <c r="H91" s="107"/>
      <c r="I91" s="107"/>
      <c r="J91" s="321"/>
      <c r="K91" s="107"/>
      <c r="L91" s="107"/>
      <c r="M91" s="107"/>
      <c r="N91" s="107"/>
      <c r="O91" s="107"/>
      <c r="P91" s="107"/>
      <c r="Q91" s="107"/>
      <c r="R91" s="107"/>
      <c r="S91" s="109"/>
      <c r="T91" s="103"/>
      <c r="U91" s="160"/>
      <c r="V91" s="156"/>
      <c r="W91" s="160"/>
      <c r="X91" s="160"/>
      <c r="Y91" s="160"/>
      <c r="Z91" s="160"/>
      <c r="AA91" s="160"/>
      <c r="AB91" s="160"/>
      <c r="AC91" s="160"/>
      <c r="AD91" s="160"/>
      <c r="AE91" s="160"/>
      <c r="AF91" s="160"/>
      <c r="AG91" s="160"/>
      <c r="AH91" s="160"/>
      <c r="AI91" s="160"/>
      <c r="AJ91" s="163"/>
      <c r="AK91" s="159"/>
      <c r="AL91" s="159"/>
      <c r="AM91" s="159"/>
      <c r="AN91" s="159"/>
      <c r="AO91" s="159"/>
      <c r="AP91" s="159"/>
      <c r="AQ91" s="159"/>
      <c r="AR91" s="159"/>
      <c r="AS91" s="159"/>
      <c r="AT91" s="159"/>
      <c r="AU91" s="159"/>
      <c r="AV91" s="159"/>
      <c r="AW91" s="159"/>
      <c r="AX91" s="159"/>
      <c r="AY91" s="159"/>
      <c r="AZ91" s="159"/>
      <c r="BA91" s="159"/>
      <c r="BB91" s="159"/>
      <c r="BC91" s="159"/>
      <c r="BD91" s="159"/>
      <c r="BE91" s="159"/>
      <c r="BF91" s="159"/>
      <c r="BG91" s="159"/>
      <c r="BH91" s="159"/>
      <c r="BI91" s="159"/>
      <c r="BJ91" s="159"/>
      <c r="BK91" s="159"/>
      <c r="BL91" s="159"/>
      <c r="BM91" s="159"/>
      <c r="BN91" s="159"/>
      <c r="BO91" s="159"/>
      <c r="BP91" s="159"/>
      <c r="BQ91" s="159"/>
      <c r="BR91" s="159"/>
      <c r="BS91" s="159"/>
      <c r="BT91" s="159"/>
      <c r="BU91" s="159"/>
      <c r="BV91" s="159"/>
      <c r="BW91" s="159"/>
      <c r="BX91" s="159"/>
      <c r="BY91" s="159"/>
      <c r="BZ91" s="159"/>
    </row>
    <row r="92" spans="1:78" s="10" customFormat="1" ht="18.75" thickBot="1" x14ac:dyDescent="0.3">
      <c r="A92" s="186"/>
      <c r="B92" s="97"/>
      <c r="C92" s="87" t="s">
        <v>220</v>
      </c>
      <c r="D92" s="98"/>
      <c r="E92" s="105"/>
      <c r="F92" s="106"/>
      <c r="G92" s="107"/>
      <c r="H92" s="107"/>
      <c r="I92" s="107"/>
      <c r="J92" s="321"/>
      <c r="K92" s="107"/>
      <c r="L92" s="107"/>
      <c r="M92" s="107"/>
      <c r="N92" s="107"/>
      <c r="O92" s="107"/>
      <c r="P92" s="107"/>
      <c r="Q92" s="107"/>
      <c r="R92" s="107"/>
      <c r="S92" s="109"/>
      <c r="T92" s="103"/>
      <c r="U92" s="160"/>
      <c r="V92" s="156"/>
      <c r="W92" s="160"/>
      <c r="X92" s="160"/>
      <c r="Y92" s="160"/>
      <c r="Z92" s="160"/>
      <c r="AA92" s="160"/>
      <c r="AB92" s="160"/>
      <c r="AC92" s="160"/>
      <c r="AD92" s="160"/>
      <c r="AE92" s="160"/>
      <c r="AF92" s="160"/>
      <c r="AG92" s="160"/>
      <c r="AH92" s="160"/>
      <c r="AI92" s="160"/>
      <c r="AJ92" s="163"/>
      <c r="AK92" s="159"/>
      <c r="AL92" s="159"/>
      <c r="AM92" s="159"/>
      <c r="AN92" s="159"/>
      <c r="AO92" s="159"/>
      <c r="AP92" s="159"/>
      <c r="AQ92" s="159"/>
      <c r="AR92" s="159"/>
      <c r="AS92" s="159"/>
      <c r="AT92" s="159"/>
      <c r="AU92" s="159"/>
      <c r="AV92" s="159"/>
      <c r="AW92" s="159"/>
      <c r="AX92" s="159"/>
      <c r="AY92" s="159"/>
      <c r="AZ92" s="159"/>
      <c r="BA92" s="159"/>
      <c r="BB92" s="159"/>
      <c r="BC92" s="159"/>
      <c r="BD92" s="159"/>
      <c r="BE92" s="159"/>
      <c r="BF92" s="159"/>
      <c r="BG92" s="159"/>
      <c r="BH92" s="159"/>
      <c r="BI92" s="159"/>
      <c r="BJ92" s="159"/>
      <c r="BK92" s="159"/>
      <c r="BL92" s="159"/>
      <c r="BM92" s="159"/>
      <c r="BN92" s="159"/>
      <c r="BO92" s="159"/>
      <c r="BP92" s="159"/>
      <c r="BQ92" s="159"/>
      <c r="BR92" s="159"/>
      <c r="BS92" s="159"/>
      <c r="BT92" s="159"/>
      <c r="BU92" s="159"/>
      <c r="BV92" s="159"/>
      <c r="BW92" s="159"/>
      <c r="BX92" s="159"/>
      <c r="BY92" s="159"/>
      <c r="BZ92" s="159"/>
    </row>
    <row r="93" spans="1:78" s="10" customFormat="1" ht="18.75" thickBot="1" x14ac:dyDescent="0.3">
      <c r="A93" s="186"/>
      <c r="B93" s="97">
        <v>77</v>
      </c>
      <c r="C93" s="87" t="s">
        <v>102</v>
      </c>
      <c r="D93" s="98">
        <v>3144</v>
      </c>
      <c r="E93" s="105">
        <v>4224455</v>
      </c>
      <c r="F93" s="106"/>
      <c r="G93" s="107"/>
      <c r="H93" s="107"/>
      <c r="I93" s="107"/>
      <c r="J93" s="321"/>
      <c r="K93" s="107"/>
      <c r="L93" s="107"/>
      <c r="M93" s="107"/>
      <c r="N93" s="107"/>
      <c r="O93" s="107"/>
      <c r="P93" s="107"/>
      <c r="Q93" s="107"/>
      <c r="R93" s="107"/>
      <c r="S93" s="109">
        <f t="shared" si="2"/>
        <v>0</v>
      </c>
      <c r="T93" s="103">
        <f t="shared" si="3"/>
        <v>0</v>
      </c>
      <c r="U93" s="160"/>
      <c r="V93" s="156"/>
      <c r="W93" s="160"/>
      <c r="X93" s="160"/>
      <c r="Y93" s="160"/>
      <c r="Z93" s="160"/>
      <c r="AA93" s="160"/>
      <c r="AB93" s="160"/>
      <c r="AC93" s="160"/>
      <c r="AD93" s="160"/>
      <c r="AE93" s="160"/>
      <c r="AF93" s="160"/>
      <c r="AG93" s="160"/>
      <c r="AH93" s="160"/>
      <c r="AI93" s="160"/>
      <c r="AJ93" s="163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  <c r="BB93" s="159"/>
      <c r="BC93" s="159"/>
      <c r="BD93" s="159"/>
      <c r="BE93" s="159"/>
      <c r="BF93" s="159"/>
      <c r="BG93" s="159"/>
      <c r="BH93" s="159"/>
      <c r="BI93" s="159"/>
      <c r="BJ93" s="159"/>
      <c r="BK93" s="159"/>
      <c r="BL93" s="159"/>
      <c r="BM93" s="159"/>
      <c r="BN93" s="159"/>
      <c r="BO93" s="159"/>
      <c r="BP93" s="159"/>
      <c r="BQ93" s="159"/>
      <c r="BR93" s="159"/>
      <c r="BS93" s="159"/>
      <c r="BT93" s="159"/>
      <c r="BU93" s="159"/>
      <c r="BV93" s="159"/>
      <c r="BW93" s="159"/>
      <c r="BX93" s="159"/>
      <c r="BY93" s="159"/>
      <c r="BZ93" s="159"/>
    </row>
    <row r="94" spans="1:78" s="10" customFormat="1" ht="36.75" customHeight="1" thickBot="1" x14ac:dyDescent="0.3">
      <c r="A94" s="186"/>
      <c r="B94" s="97">
        <v>78</v>
      </c>
      <c r="C94" s="87" t="s">
        <v>103</v>
      </c>
      <c r="D94" s="98"/>
      <c r="E94" s="105"/>
      <c r="F94" s="106"/>
      <c r="G94" s="107"/>
      <c r="H94" s="107"/>
      <c r="I94" s="107"/>
      <c r="J94" s="321"/>
      <c r="K94" s="107"/>
      <c r="L94" s="107"/>
      <c r="M94" s="107"/>
      <c r="N94" s="107"/>
      <c r="O94" s="107"/>
      <c r="P94" s="107"/>
      <c r="Q94" s="107"/>
      <c r="R94" s="107"/>
      <c r="S94" s="109">
        <f t="shared" si="2"/>
        <v>0</v>
      </c>
      <c r="T94" s="103">
        <f t="shared" si="3"/>
        <v>0</v>
      </c>
      <c r="U94" s="160"/>
      <c r="V94" s="156"/>
      <c r="W94" s="160"/>
      <c r="X94" s="160"/>
      <c r="Y94" s="160"/>
      <c r="Z94" s="160"/>
      <c r="AA94" s="160"/>
      <c r="AB94" s="160"/>
      <c r="AC94" s="160"/>
      <c r="AD94" s="160"/>
      <c r="AE94" s="160"/>
      <c r="AF94" s="160"/>
      <c r="AG94" s="160"/>
      <c r="AH94" s="160"/>
      <c r="AI94" s="160"/>
      <c r="AJ94" s="163"/>
      <c r="AK94" s="159"/>
      <c r="AL94" s="159"/>
      <c r="AM94" s="159"/>
      <c r="AN94" s="159"/>
      <c r="AO94" s="159"/>
      <c r="AP94" s="159"/>
      <c r="AQ94" s="159"/>
      <c r="AR94" s="159"/>
      <c r="AS94" s="159"/>
      <c r="AT94" s="159"/>
      <c r="AU94" s="159"/>
      <c r="AV94" s="159"/>
      <c r="AW94" s="159"/>
      <c r="AX94" s="159"/>
      <c r="AY94" s="159"/>
      <c r="AZ94" s="159"/>
      <c r="BA94" s="159"/>
      <c r="BB94" s="159"/>
      <c r="BC94" s="159"/>
      <c r="BD94" s="159"/>
      <c r="BE94" s="159"/>
      <c r="BF94" s="159"/>
      <c r="BG94" s="159"/>
      <c r="BH94" s="159"/>
      <c r="BI94" s="159"/>
      <c r="BJ94" s="159"/>
      <c r="BK94" s="159"/>
      <c r="BL94" s="159"/>
      <c r="BM94" s="159"/>
      <c r="BN94" s="159"/>
      <c r="BO94" s="159"/>
      <c r="BP94" s="159"/>
      <c r="BQ94" s="159"/>
      <c r="BR94" s="159"/>
      <c r="BS94" s="159"/>
      <c r="BT94" s="159"/>
      <c r="BU94" s="159"/>
      <c r="BV94" s="159"/>
      <c r="BW94" s="159"/>
      <c r="BX94" s="159"/>
      <c r="BY94" s="159"/>
      <c r="BZ94" s="159"/>
    </row>
    <row r="95" spans="1:78" s="10" customFormat="1" ht="18.75" thickBot="1" x14ac:dyDescent="0.3">
      <c r="A95" s="186"/>
      <c r="B95" s="97">
        <v>79</v>
      </c>
      <c r="C95" s="87" t="s">
        <v>104</v>
      </c>
      <c r="D95" s="98"/>
      <c r="E95" s="105"/>
      <c r="F95" s="106"/>
      <c r="G95" s="107"/>
      <c r="H95" s="107"/>
      <c r="I95" s="107"/>
      <c r="J95" s="321"/>
      <c r="K95" s="107"/>
      <c r="L95" s="107"/>
      <c r="M95" s="107"/>
      <c r="N95" s="107"/>
      <c r="O95" s="107"/>
      <c r="P95" s="107"/>
      <c r="Q95" s="107"/>
      <c r="R95" s="107"/>
      <c r="S95" s="109">
        <f t="shared" si="2"/>
        <v>0</v>
      </c>
      <c r="T95" s="103">
        <f t="shared" si="3"/>
        <v>0</v>
      </c>
      <c r="U95" s="160"/>
      <c r="V95" s="156"/>
      <c r="W95" s="160"/>
      <c r="X95" s="160"/>
      <c r="Y95" s="160"/>
      <c r="Z95" s="160"/>
      <c r="AA95" s="160"/>
      <c r="AB95" s="160"/>
      <c r="AC95" s="160"/>
      <c r="AD95" s="160"/>
      <c r="AE95" s="160"/>
      <c r="AF95" s="160"/>
      <c r="AG95" s="160"/>
      <c r="AH95" s="160"/>
      <c r="AI95" s="160"/>
      <c r="AJ95" s="163"/>
      <c r="AK95" s="159"/>
      <c r="AL95" s="159"/>
      <c r="AM95" s="159"/>
      <c r="AN95" s="159"/>
      <c r="AO95" s="159"/>
      <c r="AP95" s="159"/>
      <c r="AQ95" s="159"/>
      <c r="AR95" s="159"/>
      <c r="AS95" s="159"/>
      <c r="AT95" s="159"/>
      <c r="AU95" s="159"/>
      <c r="AV95" s="159"/>
      <c r="AW95" s="159"/>
      <c r="AX95" s="159"/>
      <c r="AY95" s="159"/>
      <c r="AZ95" s="159"/>
      <c r="BA95" s="159"/>
      <c r="BB95" s="159"/>
      <c r="BC95" s="159"/>
      <c r="BD95" s="159"/>
      <c r="BE95" s="159"/>
      <c r="BF95" s="159"/>
      <c r="BG95" s="159"/>
      <c r="BH95" s="159"/>
      <c r="BI95" s="159"/>
      <c r="BJ95" s="159"/>
      <c r="BK95" s="159"/>
      <c r="BL95" s="159"/>
      <c r="BM95" s="159"/>
      <c r="BN95" s="159"/>
      <c r="BO95" s="159"/>
      <c r="BP95" s="159"/>
      <c r="BQ95" s="159"/>
      <c r="BR95" s="159"/>
      <c r="BS95" s="159"/>
      <c r="BT95" s="159"/>
      <c r="BU95" s="159"/>
      <c r="BV95" s="159"/>
      <c r="BW95" s="159"/>
      <c r="BX95" s="159"/>
      <c r="BY95" s="159"/>
      <c r="BZ95" s="159"/>
    </row>
    <row r="96" spans="1:78" s="10" customFormat="1" ht="36.75" thickBot="1" x14ac:dyDescent="0.3">
      <c r="A96" s="186"/>
      <c r="B96" s="97">
        <v>80</v>
      </c>
      <c r="C96" s="87" t="s">
        <v>105</v>
      </c>
      <c r="D96" s="98"/>
      <c r="E96" s="117"/>
      <c r="F96" s="106"/>
      <c r="G96" s="107"/>
      <c r="H96" s="107"/>
      <c r="I96" s="107"/>
      <c r="J96" s="321"/>
      <c r="K96" s="107"/>
      <c r="L96" s="107"/>
      <c r="M96" s="107"/>
      <c r="N96" s="107"/>
      <c r="O96" s="107"/>
      <c r="P96" s="107"/>
      <c r="Q96" s="107"/>
      <c r="R96" s="107"/>
      <c r="S96" s="109">
        <f t="shared" si="2"/>
        <v>0</v>
      </c>
      <c r="T96" s="103">
        <f t="shared" si="3"/>
        <v>0</v>
      </c>
      <c r="U96" s="160"/>
      <c r="V96" s="156"/>
      <c r="W96" s="160"/>
      <c r="X96" s="160"/>
      <c r="Y96" s="160"/>
      <c r="Z96" s="160"/>
      <c r="AA96" s="160"/>
      <c r="AB96" s="160"/>
      <c r="AC96" s="160"/>
      <c r="AD96" s="160"/>
      <c r="AE96" s="160"/>
      <c r="AF96" s="160"/>
      <c r="AG96" s="160"/>
      <c r="AH96" s="160"/>
      <c r="AI96" s="160"/>
      <c r="AJ96" s="163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159"/>
      <c r="BE96" s="159"/>
      <c r="BF96" s="159"/>
      <c r="BG96" s="159"/>
      <c r="BH96" s="159"/>
      <c r="BI96" s="159"/>
      <c r="BJ96" s="159"/>
      <c r="BK96" s="159"/>
      <c r="BL96" s="159"/>
      <c r="BM96" s="159"/>
      <c r="BN96" s="159"/>
      <c r="BO96" s="159"/>
      <c r="BP96" s="159"/>
      <c r="BQ96" s="159"/>
      <c r="BR96" s="159"/>
      <c r="BS96" s="159"/>
      <c r="BT96" s="159"/>
      <c r="BU96" s="159"/>
      <c r="BV96" s="159"/>
      <c r="BW96" s="159"/>
      <c r="BX96" s="159"/>
      <c r="BY96" s="159"/>
      <c r="BZ96" s="159"/>
    </row>
    <row r="97" spans="1:78" s="10" customFormat="1" ht="18.75" thickBot="1" x14ac:dyDescent="0.3">
      <c r="A97" s="186"/>
      <c r="B97" s="97">
        <v>81</v>
      </c>
      <c r="C97" s="87" t="s">
        <v>106</v>
      </c>
      <c r="D97" s="98"/>
      <c r="E97" s="105"/>
      <c r="F97" s="106"/>
      <c r="G97" s="107"/>
      <c r="H97" s="107"/>
      <c r="I97" s="107"/>
      <c r="J97" s="321"/>
      <c r="K97" s="107"/>
      <c r="L97" s="107"/>
      <c r="M97" s="107"/>
      <c r="N97" s="107"/>
      <c r="O97" s="107"/>
      <c r="P97" s="107"/>
      <c r="Q97" s="107"/>
      <c r="R97" s="107"/>
      <c r="S97" s="109">
        <f t="shared" si="2"/>
        <v>0</v>
      </c>
      <c r="T97" s="103">
        <f t="shared" si="3"/>
        <v>0</v>
      </c>
      <c r="U97" s="160"/>
      <c r="V97" s="156"/>
      <c r="W97" s="160"/>
      <c r="X97" s="160"/>
      <c r="Y97" s="160"/>
      <c r="Z97" s="160"/>
      <c r="AA97" s="160"/>
      <c r="AB97" s="160"/>
      <c r="AC97" s="160"/>
      <c r="AD97" s="160"/>
      <c r="AE97" s="160"/>
      <c r="AF97" s="160"/>
      <c r="AG97" s="160"/>
      <c r="AH97" s="160"/>
      <c r="AI97" s="160"/>
      <c r="AJ97" s="163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  <c r="BD97" s="159"/>
      <c r="BE97" s="159"/>
      <c r="BF97" s="159"/>
      <c r="BG97" s="159"/>
      <c r="BH97" s="159"/>
      <c r="BI97" s="159"/>
      <c r="BJ97" s="159"/>
      <c r="BK97" s="159"/>
      <c r="BL97" s="159"/>
      <c r="BM97" s="159"/>
      <c r="BN97" s="159"/>
      <c r="BO97" s="159"/>
      <c r="BP97" s="159"/>
      <c r="BQ97" s="159"/>
      <c r="BR97" s="159"/>
      <c r="BS97" s="159"/>
      <c r="BT97" s="159"/>
      <c r="BU97" s="159"/>
      <c r="BV97" s="159"/>
      <c r="BW97" s="159"/>
      <c r="BX97" s="159"/>
      <c r="BY97" s="159"/>
      <c r="BZ97" s="159"/>
    </row>
    <row r="98" spans="1:78" s="10" customFormat="1" ht="50.25" customHeight="1" thickBot="1" x14ac:dyDescent="0.3">
      <c r="A98" s="186"/>
      <c r="B98" s="97">
        <v>82</v>
      </c>
      <c r="C98" s="87" t="s">
        <v>107</v>
      </c>
      <c r="D98" s="98"/>
      <c r="E98" s="105"/>
      <c r="F98" s="106"/>
      <c r="G98" s="107"/>
      <c r="H98" s="107"/>
      <c r="I98" s="107"/>
      <c r="J98" s="321"/>
      <c r="K98" s="107"/>
      <c r="L98" s="107"/>
      <c r="M98" s="107"/>
      <c r="N98" s="107"/>
      <c r="O98" s="107"/>
      <c r="P98" s="107"/>
      <c r="Q98" s="107"/>
      <c r="R98" s="107"/>
      <c r="S98" s="109">
        <f t="shared" si="2"/>
        <v>0</v>
      </c>
      <c r="T98" s="103">
        <f t="shared" si="3"/>
        <v>0</v>
      </c>
      <c r="U98" s="160"/>
      <c r="V98" s="156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  <c r="AH98" s="160"/>
      <c r="AI98" s="160"/>
      <c r="AJ98" s="163"/>
      <c r="AK98" s="159"/>
      <c r="AL98" s="159"/>
      <c r="AM98" s="159"/>
      <c r="AN98" s="159"/>
      <c r="AO98" s="159"/>
      <c r="AP98" s="159"/>
      <c r="AQ98" s="159"/>
      <c r="AR98" s="159"/>
      <c r="AS98" s="159"/>
      <c r="AT98" s="159"/>
      <c r="AU98" s="159"/>
      <c r="AV98" s="159"/>
      <c r="AW98" s="159"/>
      <c r="AX98" s="159"/>
      <c r="AY98" s="159"/>
      <c r="AZ98" s="159"/>
      <c r="BA98" s="159"/>
      <c r="BB98" s="159"/>
      <c r="BC98" s="159"/>
      <c r="BD98" s="159"/>
      <c r="BE98" s="159"/>
      <c r="BF98" s="159"/>
      <c r="BG98" s="159"/>
      <c r="BH98" s="159"/>
      <c r="BI98" s="159"/>
      <c r="BJ98" s="159"/>
      <c r="BK98" s="159"/>
      <c r="BL98" s="159"/>
      <c r="BM98" s="159"/>
      <c r="BN98" s="159"/>
      <c r="BO98" s="159"/>
      <c r="BP98" s="159"/>
      <c r="BQ98" s="159"/>
      <c r="BR98" s="159"/>
      <c r="BS98" s="159"/>
      <c r="BT98" s="159"/>
      <c r="BU98" s="159"/>
      <c r="BV98" s="159"/>
      <c r="BW98" s="159"/>
      <c r="BX98" s="159"/>
      <c r="BY98" s="159"/>
      <c r="BZ98" s="159"/>
    </row>
    <row r="99" spans="1:78" s="10" customFormat="1" ht="36.75" thickBot="1" x14ac:dyDescent="0.3">
      <c r="A99" s="186"/>
      <c r="B99" s="97">
        <v>83</v>
      </c>
      <c r="C99" s="87" t="s">
        <v>108</v>
      </c>
      <c r="D99" s="98">
        <v>1549</v>
      </c>
      <c r="E99" s="105">
        <v>51886062</v>
      </c>
      <c r="F99" s="106">
        <f>+J99</f>
        <v>36320243</v>
      </c>
      <c r="G99" s="107"/>
      <c r="H99" s="107"/>
      <c r="I99" s="107"/>
      <c r="J99" s="321">
        <v>36320243</v>
      </c>
      <c r="K99" s="107"/>
      <c r="L99" s="107"/>
      <c r="M99" s="107"/>
      <c r="N99" s="107"/>
      <c r="O99" s="107"/>
      <c r="P99" s="107"/>
      <c r="Q99" s="107"/>
      <c r="R99" s="107"/>
      <c r="S99" s="109">
        <f t="shared" si="2"/>
        <v>36320243</v>
      </c>
      <c r="T99" s="103">
        <f t="shared" si="3"/>
        <v>0</v>
      </c>
      <c r="U99" s="160"/>
      <c r="V99" s="156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  <c r="AH99" s="160"/>
      <c r="AI99" s="160"/>
      <c r="AJ99" s="163"/>
      <c r="AK99" s="159"/>
      <c r="AL99" s="159"/>
      <c r="AM99" s="159"/>
      <c r="AN99" s="159"/>
      <c r="AO99" s="159"/>
      <c r="AP99" s="159"/>
      <c r="AQ99" s="159"/>
      <c r="AR99" s="159"/>
      <c r="AS99" s="159"/>
      <c r="AT99" s="159"/>
      <c r="AU99" s="159"/>
      <c r="AV99" s="159"/>
      <c r="AW99" s="159"/>
      <c r="AX99" s="159"/>
      <c r="AY99" s="159"/>
      <c r="AZ99" s="159"/>
      <c r="BA99" s="159"/>
      <c r="BB99" s="159"/>
      <c r="BC99" s="159"/>
      <c r="BD99" s="159"/>
      <c r="BE99" s="159"/>
      <c r="BF99" s="159"/>
      <c r="BG99" s="159"/>
      <c r="BH99" s="159"/>
      <c r="BI99" s="159"/>
      <c r="BJ99" s="159"/>
      <c r="BK99" s="159"/>
      <c r="BL99" s="159"/>
      <c r="BM99" s="159"/>
      <c r="BN99" s="159"/>
      <c r="BO99" s="159"/>
      <c r="BP99" s="159"/>
      <c r="BQ99" s="159"/>
      <c r="BR99" s="159"/>
      <c r="BS99" s="159"/>
      <c r="BT99" s="159"/>
      <c r="BU99" s="159"/>
      <c r="BV99" s="159"/>
      <c r="BW99" s="159"/>
      <c r="BX99" s="159"/>
      <c r="BY99" s="159"/>
      <c r="BZ99" s="159"/>
    </row>
    <row r="100" spans="1:78" s="10" customFormat="1" ht="18.75" thickBot="1" x14ac:dyDescent="0.3">
      <c r="A100" s="186"/>
      <c r="B100" s="97">
        <v>84</v>
      </c>
      <c r="C100" s="87" t="s">
        <v>109</v>
      </c>
      <c r="D100" s="98"/>
      <c r="E100" s="105"/>
      <c r="F100" s="106"/>
      <c r="G100" s="107"/>
      <c r="H100" s="107"/>
      <c r="I100" s="107"/>
      <c r="J100" s="321"/>
      <c r="K100" s="107"/>
      <c r="L100" s="107"/>
      <c r="M100" s="107"/>
      <c r="N100" s="107"/>
      <c r="O100" s="107"/>
      <c r="P100" s="107"/>
      <c r="Q100" s="107"/>
      <c r="R100" s="107"/>
      <c r="S100" s="109">
        <f t="shared" si="2"/>
        <v>0</v>
      </c>
      <c r="T100" s="103">
        <f t="shared" si="3"/>
        <v>0</v>
      </c>
      <c r="U100" s="160"/>
      <c r="V100" s="156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3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  <c r="BD100" s="159"/>
      <c r="BE100" s="159"/>
      <c r="BF100" s="159"/>
      <c r="BG100" s="159"/>
      <c r="BH100" s="159"/>
      <c r="BI100" s="159"/>
      <c r="BJ100" s="159"/>
      <c r="BK100" s="159"/>
      <c r="BL100" s="159"/>
      <c r="BM100" s="159"/>
      <c r="BN100" s="159"/>
      <c r="BO100" s="159"/>
      <c r="BP100" s="159"/>
      <c r="BQ100" s="159"/>
      <c r="BR100" s="159"/>
      <c r="BS100" s="159"/>
      <c r="BT100" s="159"/>
      <c r="BU100" s="159"/>
      <c r="BV100" s="159"/>
      <c r="BW100" s="159"/>
      <c r="BX100" s="159"/>
      <c r="BY100" s="159"/>
      <c r="BZ100" s="159"/>
    </row>
    <row r="101" spans="1:78" s="10" customFormat="1" ht="18.75" thickBot="1" x14ac:dyDescent="0.3">
      <c r="A101" s="186"/>
      <c r="B101" s="97">
        <v>85</v>
      </c>
      <c r="C101" s="87" t="s">
        <v>216</v>
      </c>
      <c r="D101" s="98"/>
      <c r="E101" s="105"/>
      <c r="F101" s="106"/>
      <c r="G101" s="107"/>
      <c r="H101" s="107"/>
      <c r="I101" s="107"/>
      <c r="J101" s="321"/>
      <c r="K101" s="107"/>
      <c r="L101" s="107"/>
      <c r="M101" s="107"/>
      <c r="N101" s="107"/>
      <c r="O101" s="107"/>
      <c r="P101" s="107"/>
      <c r="Q101" s="107"/>
      <c r="R101" s="107"/>
      <c r="S101" s="109">
        <f t="shared" si="2"/>
        <v>0</v>
      </c>
      <c r="T101" s="103">
        <f t="shared" si="3"/>
        <v>0</v>
      </c>
      <c r="U101" s="160"/>
      <c r="V101" s="156"/>
      <c r="W101" s="160"/>
      <c r="X101" s="160"/>
      <c r="Y101" s="160"/>
      <c r="Z101" s="160"/>
      <c r="AA101" s="160"/>
      <c r="AB101" s="160"/>
      <c r="AC101" s="160"/>
      <c r="AD101" s="160"/>
      <c r="AE101" s="160"/>
      <c r="AF101" s="160"/>
      <c r="AG101" s="160"/>
      <c r="AH101" s="160"/>
      <c r="AI101" s="160"/>
      <c r="AJ101" s="163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  <c r="BD101" s="159"/>
      <c r="BE101" s="159"/>
      <c r="BF101" s="159"/>
      <c r="BG101" s="159"/>
      <c r="BH101" s="159"/>
      <c r="BI101" s="159"/>
      <c r="BJ101" s="159"/>
      <c r="BK101" s="159"/>
      <c r="BL101" s="159"/>
      <c r="BM101" s="159"/>
      <c r="BN101" s="159"/>
      <c r="BO101" s="159"/>
      <c r="BP101" s="159"/>
      <c r="BQ101" s="159"/>
      <c r="BR101" s="159"/>
      <c r="BS101" s="159"/>
      <c r="BT101" s="159"/>
      <c r="BU101" s="159"/>
      <c r="BV101" s="159"/>
      <c r="BW101" s="159"/>
      <c r="BX101" s="159"/>
      <c r="BY101" s="159"/>
      <c r="BZ101" s="159"/>
    </row>
    <row r="102" spans="1:78" s="10" customFormat="1" ht="39.75" customHeight="1" thickBot="1" x14ac:dyDescent="0.3">
      <c r="A102" s="186"/>
      <c r="B102" s="97">
        <v>86</v>
      </c>
      <c r="C102" s="87" t="s">
        <v>110</v>
      </c>
      <c r="D102" s="98">
        <v>1362</v>
      </c>
      <c r="E102" s="105">
        <v>7238000</v>
      </c>
      <c r="F102" s="106">
        <v>5066600</v>
      </c>
      <c r="G102" s="107"/>
      <c r="H102" s="107"/>
      <c r="I102" s="107">
        <v>5066600</v>
      </c>
      <c r="J102" s="321"/>
      <c r="K102" s="107"/>
      <c r="L102" s="107"/>
      <c r="M102" s="107"/>
      <c r="N102" s="107"/>
      <c r="O102" s="107"/>
      <c r="P102" s="107"/>
      <c r="Q102" s="107"/>
      <c r="R102" s="107"/>
      <c r="S102" s="109">
        <f t="shared" si="2"/>
        <v>5066600</v>
      </c>
      <c r="T102" s="103">
        <f t="shared" si="3"/>
        <v>0</v>
      </c>
      <c r="U102" s="160"/>
      <c r="V102" s="156"/>
      <c r="W102" s="160"/>
      <c r="X102" s="160"/>
      <c r="Y102" s="160"/>
      <c r="Z102" s="160"/>
      <c r="AA102" s="160"/>
      <c r="AB102" s="160"/>
      <c r="AC102" s="160"/>
      <c r="AD102" s="160"/>
      <c r="AE102" s="160"/>
      <c r="AF102" s="160"/>
      <c r="AG102" s="160"/>
      <c r="AH102" s="160"/>
      <c r="AI102" s="160"/>
      <c r="AJ102" s="163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  <c r="BD102" s="159"/>
      <c r="BE102" s="159"/>
      <c r="BF102" s="159"/>
      <c r="BG102" s="159"/>
      <c r="BH102" s="159"/>
      <c r="BI102" s="159"/>
      <c r="BJ102" s="159"/>
      <c r="BK102" s="159"/>
      <c r="BL102" s="159"/>
      <c r="BM102" s="159"/>
      <c r="BN102" s="159"/>
      <c r="BO102" s="159"/>
      <c r="BP102" s="159"/>
      <c r="BQ102" s="159"/>
      <c r="BR102" s="159"/>
      <c r="BS102" s="159"/>
      <c r="BT102" s="159"/>
      <c r="BU102" s="159"/>
      <c r="BV102" s="159"/>
      <c r="BW102" s="159"/>
      <c r="BX102" s="159"/>
      <c r="BY102" s="159"/>
      <c r="BZ102" s="159"/>
    </row>
    <row r="103" spans="1:78" s="10" customFormat="1" ht="17.25" customHeight="1" thickBot="1" x14ac:dyDescent="0.3">
      <c r="A103" s="186"/>
      <c r="B103" s="97">
        <v>87</v>
      </c>
      <c r="C103" s="87" t="s">
        <v>111</v>
      </c>
      <c r="D103" s="98">
        <v>3985</v>
      </c>
      <c r="E103" s="105">
        <v>1978363</v>
      </c>
      <c r="F103" s="106">
        <f>+L103</f>
        <v>1384600</v>
      </c>
      <c r="G103" s="107"/>
      <c r="H103" s="107"/>
      <c r="I103" s="107"/>
      <c r="J103" s="321"/>
      <c r="K103" s="107"/>
      <c r="L103" s="107">
        <v>1384600</v>
      </c>
      <c r="M103" s="107"/>
      <c r="N103" s="107"/>
      <c r="O103" s="107"/>
      <c r="P103" s="107"/>
      <c r="Q103" s="107"/>
      <c r="R103" s="107"/>
      <c r="S103" s="109">
        <f t="shared" si="2"/>
        <v>1384600</v>
      </c>
      <c r="T103" s="103">
        <f t="shared" si="3"/>
        <v>0</v>
      </c>
      <c r="U103" s="160"/>
      <c r="V103" s="156"/>
      <c r="W103" s="160"/>
      <c r="X103" s="160"/>
      <c r="Y103" s="160"/>
      <c r="Z103" s="160"/>
      <c r="AA103" s="160"/>
      <c r="AB103" s="160"/>
      <c r="AC103" s="160"/>
      <c r="AD103" s="160"/>
      <c r="AE103" s="160"/>
      <c r="AF103" s="160"/>
      <c r="AG103" s="160"/>
      <c r="AH103" s="160"/>
      <c r="AI103" s="160"/>
      <c r="AJ103" s="163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  <c r="BE103" s="159"/>
      <c r="BF103" s="159"/>
      <c r="BG103" s="159"/>
      <c r="BH103" s="159"/>
      <c r="BI103" s="159"/>
      <c r="BJ103" s="159"/>
      <c r="BK103" s="159"/>
      <c r="BL103" s="159"/>
      <c r="BM103" s="159"/>
      <c r="BN103" s="159"/>
      <c r="BO103" s="159"/>
      <c r="BP103" s="159"/>
      <c r="BQ103" s="159"/>
      <c r="BR103" s="159"/>
      <c r="BS103" s="159"/>
      <c r="BT103" s="159"/>
      <c r="BU103" s="159"/>
      <c r="BV103" s="159"/>
      <c r="BW103" s="159"/>
      <c r="BX103" s="159"/>
      <c r="BY103" s="159"/>
      <c r="BZ103" s="159"/>
    </row>
    <row r="104" spans="1:78" s="10" customFormat="1" ht="17.25" customHeight="1" thickBot="1" x14ac:dyDescent="0.3">
      <c r="A104" s="186"/>
      <c r="B104" s="97">
        <v>88</v>
      </c>
      <c r="C104" s="87" t="s">
        <v>112</v>
      </c>
      <c r="D104" s="98"/>
      <c r="E104" s="105"/>
      <c r="F104" s="106"/>
      <c r="G104" s="107"/>
      <c r="H104" s="107"/>
      <c r="I104" s="107"/>
      <c r="J104" s="321"/>
      <c r="K104" s="107"/>
      <c r="L104" s="107"/>
      <c r="M104" s="107"/>
      <c r="N104" s="107"/>
      <c r="O104" s="107"/>
      <c r="P104" s="107"/>
      <c r="Q104" s="107"/>
      <c r="R104" s="107"/>
      <c r="S104" s="109">
        <f t="shared" si="2"/>
        <v>0</v>
      </c>
      <c r="T104" s="103">
        <f t="shared" si="3"/>
        <v>0</v>
      </c>
      <c r="U104" s="160"/>
      <c r="V104" s="156"/>
      <c r="W104" s="160"/>
      <c r="X104" s="160"/>
      <c r="Y104" s="160"/>
      <c r="Z104" s="160"/>
      <c r="AA104" s="160"/>
      <c r="AB104" s="160"/>
      <c r="AC104" s="160"/>
      <c r="AD104" s="160"/>
      <c r="AE104" s="160"/>
      <c r="AF104" s="160"/>
      <c r="AG104" s="160"/>
      <c r="AH104" s="160"/>
      <c r="AI104" s="160"/>
      <c r="AJ104" s="163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  <c r="BD104" s="159"/>
      <c r="BE104" s="159"/>
      <c r="BF104" s="159"/>
      <c r="BG104" s="159"/>
      <c r="BH104" s="159"/>
      <c r="BI104" s="159"/>
      <c r="BJ104" s="159"/>
      <c r="BK104" s="159"/>
      <c r="BL104" s="159"/>
      <c r="BM104" s="159"/>
      <c r="BN104" s="159"/>
      <c r="BO104" s="159"/>
      <c r="BP104" s="159"/>
      <c r="BQ104" s="159"/>
      <c r="BR104" s="159"/>
      <c r="BS104" s="159"/>
      <c r="BT104" s="159"/>
      <c r="BU104" s="159"/>
      <c r="BV104" s="159"/>
      <c r="BW104" s="159"/>
      <c r="BX104" s="159"/>
      <c r="BY104" s="159"/>
      <c r="BZ104" s="159"/>
    </row>
    <row r="105" spans="1:78" s="10" customFormat="1" ht="18.75" thickBot="1" x14ac:dyDescent="0.3">
      <c r="A105" s="186"/>
      <c r="B105" s="97">
        <v>89</v>
      </c>
      <c r="C105" s="87" t="s">
        <v>113</v>
      </c>
      <c r="D105" s="98"/>
      <c r="E105" s="105"/>
      <c r="F105" s="106"/>
      <c r="G105" s="107"/>
      <c r="H105" s="107"/>
      <c r="I105" s="107"/>
      <c r="J105" s="321"/>
      <c r="K105" s="107"/>
      <c r="L105" s="107"/>
      <c r="M105" s="107"/>
      <c r="N105" s="107"/>
      <c r="O105" s="107"/>
      <c r="P105" s="107"/>
      <c r="Q105" s="107"/>
      <c r="R105" s="107"/>
      <c r="S105" s="109">
        <f t="shared" si="2"/>
        <v>0</v>
      </c>
      <c r="T105" s="103">
        <f t="shared" si="3"/>
        <v>0</v>
      </c>
      <c r="U105" s="160"/>
      <c r="V105" s="156"/>
      <c r="W105" s="160"/>
      <c r="X105" s="160"/>
      <c r="Y105" s="160"/>
      <c r="Z105" s="160"/>
      <c r="AA105" s="160"/>
      <c r="AB105" s="160"/>
      <c r="AC105" s="160"/>
      <c r="AD105" s="160"/>
      <c r="AE105" s="160"/>
      <c r="AF105" s="160"/>
      <c r="AG105" s="160"/>
      <c r="AH105" s="160"/>
      <c r="AI105" s="160"/>
      <c r="AJ105" s="163"/>
      <c r="AK105" s="159"/>
      <c r="AL105" s="159"/>
      <c r="AM105" s="159"/>
      <c r="AN105" s="159"/>
      <c r="AO105" s="159"/>
      <c r="AP105" s="159"/>
      <c r="AQ105" s="159"/>
      <c r="AR105" s="159"/>
      <c r="AS105" s="159"/>
      <c r="AT105" s="159"/>
      <c r="AU105" s="159"/>
      <c r="AV105" s="159"/>
      <c r="AW105" s="159"/>
      <c r="AX105" s="159"/>
      <c r="AY105" s="159"/>
      <c r="AZ105" s="159"/>
      <c r="BA105" s="159"/>
      <c r="BB105" s="159"/>
      <c r="BC105" s="159"/>
      <c r="BD105" s="159"/>
      <c r="BE105" s="159"/>
      <c r="BF105" s="159"/>
      <c r="BG105" s="159"/>
      <c r="BH105" s="159"/>
      <c r="BI105" s="159"/>
      <c r="BJ105" s="159"/>
      <c r="BK105" s="159"/>
      <c r="BL105" s="159"/>
      <c r="BM105" s="159"/>
      <c r="BN105" s="159"/>
      <c r="BO105" s="159"/>
      <c r="BP105" s="159"/>
      <c r="BQ105" s="159"/>
      <c r="BR105" s="159"/>
      <c r="BS105" s="159"/>
      <c r="BT105" s="159"/>
      <c r="BU105" s="159"/>
      <c r="BV105" s="159"/>
      <c r="BW105" s="159"/>
      <c r="BX105" s="159"/>
      <c r="BY105" s="159"/>
      <c r="BZ105" s="159"/>
    </row>
    <row r="106" spans="1:78" s="10" customFormat="1" ht="18.75" thickBot="1" x14ac:dyDescent="0.3">
      <c r="A106" s="186"/>
      <c r="B106" s="97">
        <v>90</v>
      </c>
      <c r="C106" s="87" t="s">
        <v>114</v>
      </c>
      <c r="D106" s="98"/>
      <c r="E106" s="105"/>
      <c r="F106" s="106"/>
      <c r="G106" s="107"/>
      <c r="H106" s="107"/>
      <c r="I106" s="107"/>
      <c r="J106" s="321"/>
      <c r="K106" s="107"/>
      <c r="L106" s="107"/>
      <c r="M106" s="107"/>
      <c r="N106" s="107"/>
      <c r="O106" s="107"/>
      <c r="P106" s="107"/>
      <c r="Q106" s="107"/>
      <c r="R106" s="107"/>
      <c r="S106" s="109">
        <f t="shared" si="2"/>
        <v>0</v>
      </c>
      <c r="T106" s="103">
        <f t="shared" si="3"/>
        <v>0</v>
      </c>
      <c r="U106" s="160"/>
      <c r="V106" s="156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0"/>
      <c r="AG106" s="160"/>
      <c r="AH106" s="160"/>
      <c r="AI106" s="160"/>
      <c r="AJ106" s="163"/>
      <c r="AK106" s="159"/>
      <c r="AL106" s="159"/>
      <c r="AM106" s="159"/>
      <c r="AN106" s="159"/>
      <c r="AO106" s="159"/>
      <c r="AP106" s="159"/>
      <c r="AQ106" s="159"/>
      <c r="AR106" s="159"/>
      <c r="AS106" s="159"/>
      <c r="AT106" s="159"/>
      <c r="AU106" s="159"/>
      <c r="AV106" s="159"/>
      <c r="AW106" s="159"/>
      <c r="AX106" s="159"/>
      <c r="AY106" s="159"/>
      <c r="AZ106" s="159"/>
      <c r="BA106" s="159"/>
      <c r="BB106" s="159"/>
      <c r="BC106" s="159"/>
      <c r="BD106" s="159"/>
      <c r="BE106" s="159"/>
      <c r="BF106" s="159"/>
      <c r="BG106" s="159"/>
      <c r="BH106" s="159"/>
      <c r="BI106" s="159"/>
      <c r="BJ106" s="159"/>
      <c r="BK106" s="159"/>
      <c r="BL106" s="159"/>
      <c r="BM106" s="159"/>
      <c r="BN106" s="159"/>
      <c r="BO106" s="159"/>
      <c r="BP106" s="159"/>
      <c r="BQ106" s="159"/>
      <c r="BR106" s="159"/>
      <c r="BS106" s="159"/>
      <c r="BT106" s="159"/>
      <c r="BU106" s="159"/>
      <c r="BV106" s="159"/>
      <c r="BW106" s="159"/>
      <c r="BX106" s="159"/>
      <c r="BY106" s="159"/>
      <c r="BZ106" s="159"/>
    </row>
    <row r="107" spans="1:78" s="10" customFormat="1" ht="36.75" thickBot="1" x14ac:dyDescent="0.3">
      <c r="A107" s="186"/>
      <c r="B107" s="97">
        <v>91</v>
      </c>
      <c r="C107" s="87" t="s">
        <v>115</v>
      </c>
      <c r="D107" s="98"/>
      <c r="E107" s="105"/>
      <c r="F107" s="106"/>
      <c r="G107" s="107"/>
      <c r="H107" s="107"/>
      <c r="I107" s="107"/>
      <c r="J107" s="321"/>
      <c r="K107" s="107"/>
      <c r="L107" s="107"/>
      <c r="M107" s="107"/>
      <c r="N107" s="107"/>
      <c r="O107" s="107"/>
      <c r="P107" s="107"/>
      <c r="Q107" s="107"/>
      <c r="R107" s="107"/>
      <c r="S107" s="109">
        <f t="shared" si="2"/>
        <v>0</v>
      </c>
      <c r="T107" s="103">
        <f t="shared" si="3"/>
        <v>0</v>
      </c>
      <c r="U107" s="160"/>
      <c r="V107" s="156"/>
      <c r="W107" s="160"/>
      <c r="X107" s="160"/>
      <c r="Y107" s="160"/>
      <c r="Z107" s="160"/>
      <c r="AA107" s="160"/>
      <c r="AB107" s="160"/>
      <c r="AC107" s="160"/>
      <c r="AD107" s="160"/>
      <c r="AE107" s="160"/>
      <c r="AF107" s="160"/>
      <c r="AG107" s="160"/>
      <c r="AH107" s="160"/>
      <c r="AI107" s="160"/>
      <c r="AJ107" s="163"/>
      <c r="AK107" s="159"/>
      <c r="AL107" s="159"/>
      <c r="AM107" s="159"/>
      <c r="AN107" s="159"/>
      <c r="AO107" s="159"/>
      <c r="AP107" s="159"/>
      <c r="AQ107" s="159"/>
      <c r="AR107" s="159"/>
      <c r="AS107" s="159"/>
      <c r="AT107" s="159"/>
      <c r="AU107" s="159"/>
      <c r="AV107" s="159"/>
      <c r="AW107" s="159"/>
      <c r="AX107" s="159"/>
      <c r="AY107" s="159"/>
      <c r="AZ107" s="159"/>
      <c r="BA107" s="159"/>
      <c r="BB107" s="159"/>
      <c r="BC107" s="159"/>
      <c r="BD107" s="159"/>
      <c r="BE107" s="159"/>
      <c r="BF107" s="159"/>
      <c r="BG107" s="159"/>
      <c r="BH107" s="159"/>
      <c r="BI107" s="159"/>
      <c r="BJ107" s="159"/>
      <c r="BK107" s="159"/>
      <c r="BL107" s="159"/>
      <c r="BM107" s="159"/>
      <c r="BN107" s="159"/>
      <c r="BO107" s="159"/>
      <c r="BP107" s="159"/>
      <c r="BQ107" s="159"/>
      <c r="BR107" s="159"/>
      <c r="BS107" s="159"/>
      <c r="BT107" s="159"/>
      <c r="BU107" s="159"/>
      <c r="BV107" s="159"/>
      <c r="BW107" s="159"/>
      <c r="BX107" s="159"/>
      <c r="BY107" s="159"/>
      <c r="BZ107" s="159"/>
    </row>
    <row r="108" spans="1:78" s="10" customFormat="1" ht="36.75" thickBot="1" x14ac:dyDescent="0.3">
      <c r="A108" s="186"/>
      <c r="B108" s="97">
        <v>92</v>
      </c>
      <c r="C108" s="87" t="s">
        <v>206</v>
      </c>
      <c r="D108" s="98"/>
      <c r="E108" s="105"/>
      <c r="F108" s="106"/>
      <c r="G108" s="107"/>
      <c r="H108" s="107"/>
      <c r="I108" s="107"/>
      <c r="J108" s="321"/>
      <c r="K108" s="107"/>
      <c r="L108" s="107"/>
      <c r="M108" s="107"/>
      <c r="N108" s="107"/>
      <c r="O108" s="107"/>
      <c r="P108" s="107"/>
      <c r="Q108" s="107"/>
      <c r="R108" s="107"/>
      <c r="S108" s="109"/>
      <c r="T108" s="103"/>
      <c r="U108" s="160"/>
      <c r="V108" s="156"/>
      <c r="W108" s="160"/>
      <c r="X108" s="160"/>
      <c r="Y108" s="160"/>
      <c r="Z108" s="160"/>
      <c r="AA108" s="160"/>
      <c r="AB108" s="160"/>
      <c r="AC108" s="160"/>
      <c r="AD108" s="160"/>
      <c r="AE108" s="160"/>
      <c r="AF108" s="160"/>
      <c r="AG108" s="160"/>
      <c r="AH108" s="160"/>
      <c r="AI108" s="160"/>
      <c r="AJ108" s="163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  <c r="BZ108" s="159"/>
    </row>
    <row r="109" spans="1:78" s="10" customFormat="1" ht="36.75" thickBot="1" x14ac:dyDescent="0.3">
      <c r="A109" s="186"/>
      <c r="B109" s="97">
        <v>93</v>
      </c>
      <c r="C109" s="87" t="s">
        <v>116</v>
      </c>
      <c r="D109" s="98">
        <v>1147</v>
      </c>
      <c r="E109" s="105">
        <v>114318759</v>
      </c>
      <c r="F109" s="106">
        <v>80023131</v>
      </c>
      <c r="G109" s="107"/>
      <c r="H109" s="107"/>
      <c r="I109" s="107">
        <v>80023131</v>
      </c>
      <c r="J109" s="321"/>
      <c r="K109" s="107"/>
      <c r="L109" s="107"/>
      <c r="M109" s="107"/>
      <c r="N109" s="107"/>
      <c r="O109" s="107"/>
      <c r="P109" s="107"/>
      <c r="Q109" s="107"/>
      <c r="R109" s="107"/>
      <c r="S109" s="109">
        <f t="shared" si="2"/>
        <v>80023131</v>
      </c>
      <c r="T109" s="103">
        <f t="shared" si="3"/>
        <v>0</v>
      </c>
      <c r="U109" s="160"/>
      <c r="V109" s="156"/>
      <c r="W109" s="160"/>
      <c r="X109" s="160"/>
      <c r="Y109" s="160"/>
      <c r="Z109" s="160"/>
      <c r="AA109" s="160"/>
      <c r="AB109" s="160"/>
      <c r="AC109" s="160"/>
      <c r="AD109" s="160"/>
      <c r="AE109" s="160"/>
      <c r="AF109" s="160"/>
      <c r="AG109" s="160"/>
      <c r="AH109" s="160"/>
      <c r="AI109" s="160"/>
      <c r="AJ109" s="163"/>
      <c r="AK109" s="159"/>
      <c r="AL109" s="159"/>
      <c r="AM109" s="159"/>
      <c r="AN109" s="159"/>
      <c r="AO109" s="159"/>
      <c r="AP109" s="159"/>
      <c r="AQ109" s="159"/>
      <c r="AR109" s="159"/>
      <c r="AS109" s="159"/>
      <c r="AT109" s="159"/>
      <c r="AU109" s="159"/>
      <c r="AV109" s="159"/>
      <c r="AW109" s="159"/>
      <c r="AX109" s="159"/>
      <c r="AY109" s="159"/>
      <c r="AZ109" s="159"/>
      <c r="BA109" s="159"/>
      <c r="BB109" s="159"/>
      <c r="BC109" s="159"/>
      <c r="BD109" s="159"/>
      <c r="BE109" s="159"/>
      <c r="BF109" s="159"/>
      <c r="BG109" s="159"/>
      <c r="BH109" s="159"/>
      <c r="BI109" s="159"/>
      <c r="BJ109" s="159"/>
      <c r="BK109" s="159"/>
      <c r="BL109" s="159"/>
      <c r="BM109" s="159"/>
      <c r="BN109" s="159"/>
      <c r="BO109" s="159"/>
      <c r="BP109" s="159"/>
      <c r="BQ109" s="159"/>
      <c r="BR109" s="159"/>
      <c r="BS109" s="159"/>
      <c r="BT109" s="159"/>
      <c r="BU109" s="159"/>
      <c r="BV109" s="159"/>
      <c r="BW109" s="159"/>
      <c r="BX109" s="159"/>
      <c r="BY109" s="159"/>
      <c r="BZ109" s="159"/>
    </row>
    <row r="110" spans="1:78" s="10" customFormat="1" ht="36.75" thickBot="1" x14ac:dyDescent="0.3">
      <c r="A110" s="186"/>
      <c r="B110" s="97">
        <v>94</v>
      </c>
      <c r="C110" s="87" t="s">
        <v>203</v>
      </c>
      <c r="D110" s="98"/>
      <c r="E110" s="105"/>
      <c r="F110" s="106"/>
      <c r="G110" s="107"/>
      <c r="H110" s="107"/>
      <c r="I110" s="107"/>
      <c r="J110" s="321"/>
      <c r="K110" s="107"/>
      <c r="L110" s="107"/>
      <c r="M110" s="107"/>
      <c r="N110" s="107"/>
      <c r="O110" s="107"/>
      <c r="P110" s="107"/>
      <c r="Q110" s="107"/>
      <c r="R110" s="107"/>
      <c r="S110" s="109"/>
      <c r="T110" s="103"/>
      <c r="U110" s="160"/>
      <c r="V110" s="156"/>
      <c r="W110" s="160"/>
      <c r="X110" s="160"/>
      <c r="Y110" s="160"/>
      <c r="Z110" s="160"/>
      <c r="AA110" s="160"/>
      <c r="AB110" s="160"/>
      <c r="AC110" s="160"/>
      <c r="AD110" s="160"/>
      <c r="AE110" s="160"/>
      <c r="AF110" s="160"/>
      <c r="AG110" s="160"/>
      <c r="AH110" s="160"/>
      <c r="AI110" s="160"/>
      <c r="AJ110" s="163"/>
      <c r="AK110" s="159"/>
      <c r="AL110" s="159"/>
      <c r="AM110" s="159"/>
      <c r="AN110" s="159"/>
      <c r="AO110" s="159"/>
      <c r="AP110" s="159"/>
      <c r="AQ110" s="159"/>
      <c r="AR110" s="159"/>
      <c r="AS110" s="159"/>
      <c r="AT110" s="159"/>
      <c r="AU110" s="159"/>
      <c r="AV110" s="159"/>
      <c r="AW110" s="159"/>
      <c r="AX110" s="159"/>
      <c r="AY110" s="159"/>
      <c r="AZ110" s="159"/>
      <c r="BA110" s="159"/>
      <c r="BB110" s="159"/>
      <c r="BC110" s="159"/>
      <c r="BD110" s="159"/>
      <c r="BE110" s="159"/>
      <c r="BF110" s="159"/>
      <c r="BG110" s="159"/>
      <c r="BH110" s="159"/>
      <c r="BI110" s="159"/>
      <c r="BJ110" s="159"/>
      <c r="BK110" s="159"/>
      <c r="BL110" s="159"/>
      <c r="BM110" s="159"/>
      <c r="BN110" s="159"/>
      <c r="BO110" s="159"/>
      <c r="BP110" s="159"/>
      <c r="BQ110" s="159"/>
      <c r="BR110" s="159"/>
      <c r="BS110" s="159"/>
      <c r="BT110" s="159"/>
      <c r="BU110" s="159"/>
      <c r="BV110" s="159"/>
      <c r="BW110" s="159"/>
      <c r="BX110" s="159"/>
      <c r="BY110" s="159"/>
      <c r="BZ110" s="159"/>
    </row>
    <row r="111" spans="1:78" s="10" customFormat="1" ht="36.75" thickBot="1" x14ac:dyDescent="0.3">
      <c r="A111" s="186"/>
      <c r="B111" s="97"/>
      <c r="C111" s="87" t="s">
        <v>228</v>
      </c>
      <c r="D111" s="98"/>
      <c r="E111" s="105"/>
      <c r="F111" s="106"/>
      <c r="G111" s="107"/>
      <c r="H111" s="107"/>
      <c r="I111" s="107"/>
      <c r="J111" s="321"/>
      <c r="K111" s="107"/>
      <c r="L111" s="107"/>
      <c r="M111" s="107"/>
      <c r="N111" s="107"/>
      <c r="O111" s="107"/>
      <c r="P111" s="107"/>
      <c r="Q111" s="107"/>
      <c r="R111" s="107"/>
      <c r="S111" s="109"/>
      <c r="T111" s="103"/>
      <c r="U111" s="160"/>
      <c r="V111" s="156"/>
      <c r="W111" s="160"/>
      <c r="X111" s="160"/>
      <c r="Y111" s="160"/>
      <c r="Z111" s="160"/>
      <c r="AA111" s="160"/>
      <c r="AB111" s="160"/>
      <c r="AC111" s="160"/>
      <c r="AD111" s="160"/>
      <c r="AE111" s="160"/>
      <c r="AF111" s="160"/>
      <c r="AG111" s="160"/>
      <c r="AH111" s="160"/>
      <c r="AI111" s="160"/>
      <c r="AJ111" s="163"/>
      <c r="AK111" s="159"/>
      <c r="AL111" s="159"/>
      <c r="AM111" s="159"/>
      <c r="AN111" s="159"/>
      <c r="AO111" s="159"/>
      <c r="AP111" s="159"/>
      <c r="AQ111" s="159"/>
      <c r="AR111" s="159"/>
      <c r="AS111" s="159"/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  <c r="BZ111" s="159"/>
    </row>
    <row r="112" spans="1:78" s="10" customFormat="1" ht="18.75" thickBot="1" x14ac:dyDescent="0.3">
      <c r="A112" s="186"/>
      <c r="B112" s="97">
        <v>95</v>
      </c>
      <c r="C112" s="87" t="s">
        <v>117</v>
      </c>
      <c r="D112" s="98">
        <v>2126</v>
      </c>
      <c r="E112" s="105">
        <v>16010040</v>
      </c>
      <c r="F112" s="106">
        <f>+J112</f>
        <v>11207028</v>
      </c>
      <c r="G112" s="107"/>
      <c r="H112" s="107"/>
      <c r="I112" s="107"/>
      <c r="J112" s="321">
        <v>11207028</v>
      </c>
      <c r="K112" s="107"/>
      <c r="L112" s="107"/>
      <c r="M112" s="107"/>
      <c r="N112" s="107"/>
      <c r="O112" s="107"/>
      <c r="P112" s="107"/>
      <c r="Q112" s="107"/>
      <c r="R112" s="107"/>
      <c r="S112" s="109">
        <f t="shared" si="2"/>
        <v>11207028</v>
      </c>
      <c r="T112" s="103">
        <f t="shared" si="3"/>
        <v>0</v>
      </c>
      <c r="U112" s="160"/>
      <c r="V112" s="156"/>
      <c r="W112" s="160"/>
      <c r="X112" s="160"/>
      <c r="Y112" s="160"/>
      <c r="Z112" s="160"/>
      <c r="AA112" s="160"/>
      <c r="AB112" s="160"/>
      <c r="AC112" s="160"/>
      <c r="AD112" s="160"/>
      <c r="AE112" s="160"/>
      <c r="AF112" s="160"/>
      <c r="AG112" s="160"/>
      <c r="AH112" s="160"/>
      <c r="AI112" s="160"/>
      <c r="AJ112" s="163"/>
      <c r="AK112" s="159"/>
      <c r="AL112" s="159"/>
      <c r="AM112" s="159"/>
      <c r="AN112" s="159"/>
      <c r="AO112" s="159"/>
      <c r="AP112" s="159"/>
      <c r="AQ112" s="159"/>
      <c r="AR112" s="159"/>
      <c r="AS112" s="159"/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</row>
    <row r="113" spans="1:78" s="10" customFormat="1" ht="36.75" thickBot="1" x14ac:dyDescent="0.3">
      <c r="A113" s="186"/>
      <c r="B113" s="97">
        <v>96</v>
      </c>
      <c r="C113" s="87" t="s">
        <v>118</v>
      </c>
      <c r="D113" s="98" t="s">
        <v>31</v>
      </c>
      <c r="E113" s="105"/>
      <c r="F113" s="106"/>
      <c r="G113" s="107"/>
      <c r="H113" s="107"/>
      <c r="I113" s="107"/>
      <c r="J113" s="321"/>
      <c r="K113" s="107"/>
      <c r="L113" s="107"/>
      <c r="M113" s="107"/>
      <c r="N113" s="107"/>
      <c r="O113" s="107"/>
      <c r="P113" s="107"/>
      <c r="Q113" s="107"/>
      <c r="R113" s="107"/>
      <c r="S113" s="109">
        <f t="shared" si="2"/>
        <v>0</v>
      </c>
      <c r="T113" s="103">
        <f t="shared" si="3"/>
        <v>0</v>
      </c>
      <c r="U113" s="160"/>
      <c r="V113" s="156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3"/>
      <c r="AK113" s="159"/>
      <c r="AL113" s="159"/>
      <c r="AM113" s="159"/>
      <c r="AN113" s="159"/>
      <c r="AO113" s="159"/>
      <c r="AP113" s="159"/>
      <c r="AQ113" s="159"/>
      <c r="AR113" s="159"/>
      <c r="AS113" s="159"/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</row>
    <row r="114" spans="1:78" s="10" customFormat="1" ht="18.75" thickBot="1" x14ac:dyDescent="0.3">
      <c r="A114" s="186"/>
      <c r="B114" s="97">
        <v>97</v>
      </c>
      <c r="C114" s="87" t="s">
        <v>119</v>
      </c>
      <c r="D114" s="98" t="s">
        <v>31</v>
      </c>
      <c r="E114" s="105"/>
      <c r="F114" s="106"/>
      <c r="G114" s="107"/>
      <c r="H114" s="107"/>
      <c r="I114" s="107"/>
      <c r="J114" s="321"/>
      <c r="K114" s="107"/>
      <c r="L114" s="107"/>
      <c r="M114" s="107"/>
      <c r="N114" s="107"/>
      <c r="O114" s="107"/>
      <c r="P114" s="107"/>
      <c r="Q114" s="107"/>
      <c r="R114" s="107"/>
      <c r="S114" s="109">
        <f t="shared" si="2"/>
        <v>0</v>
      </c>
      <c r="T114" s="103">
        <f t="shared" si="3"/>
        <v>0</v>
      </c>
      <c r="U114" s="160"/>
      <c r="V114" s="156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  <c r="AH114" s="160"/>
      <c r="AI114" s="160"/>
      <c r="AJ114" s="163"/>
      <c r="AK114" s="159"/>
      <c r="AL114" s="159"/>
      <c r="AM114" s="159"/>
      <c r="AN114" s="159"/>
      <c r="AO114" s="159"/>
      <c r="AP114" s="159"/>
      <c r="AQ114" s="159"/>
      <c r="AR114" s="159"/>
      <c r="AS114" s="159"/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  <c r="BZ114" s="159"/>
    </row>
    <row r="115" spans="1:78" s="10" customFormat="1" ht="36.75" thickBot="1" x14ac:dyDescent="0.3">
      <c r="A115" s="186"/>
      <c r="B115" s="97">
        <v>98</v>
      </c>
      <c r="C115" s="87" t="s">
        <v>120</v>
      </c>
      <c r="D115" s="98" t="s">
        <v>31</v>
      </c>
      <c r="E115" s="105"/>
      <c r="F115" s="106">
        <f>+J115+L115</f>
        <v>128117365</v>
      </c>
      <c r="G115" s="107"/>
      <c r="H115" s="107"/>
      <c r="I115" s="107"/>
      <c r="J115" s="321">
        <f>30313943+35022914</f>
        <v>65336857</v>
      </c>
      <c r="K115" s="107"/>
      <c r="L115" s="107">
        <f>29127890+33652618</f>
        <v>62780508</v>
      </c>
      <c r="M115" s="107"/>
      <c r="N115" s="107"/>
      <c r="O115" s="107"/>
      <c r="P115" s="107"/>
      <c r="Q115" s="107"/>
      <c r="R115" s="107"/>
      <c r="S115" s="109">
        <f t="shared" si="2"/>
        <v>128117365</v>
      </c>
      <c r="T115" s="103">
        <f t="shared" si="3"/>
        <v>0</v>
      </c>
      <c r="U115" s="160"/>
      <c r="V115" s="156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3"/>
      <c r="AK115" s="159"/>
      <c r="AL115" s="159"/>
      <c r="AM115" s="159"/>
      <c r="AN115" s="159"/>
      <c r="AO115" s="159"/>
      <c r="AP115" s="159"/>
      <c r="AQ115" s="159"/>
      <c r="AR115" s="159"/>
      <c r="AS115" s="159"/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  <c r="BZ115" s="159"/>
    </row>
    <row r="116" spans="1:78" s="10" customFormat="1" ht="18.75" thickBot="1" x14ac:dyDescent="0.3">
      <c r="A116" s="186"/>
      <c r="B116" s="97">
        <v>99</v>
      </c>
      <c r="C116" s="87" t="s">
        <v>121</v>
      </c>
      <c r="D116" s="98"/>
      <c r="E116" s="105"/>
      <c r="F116" s="106"/>
      <c r="G116" s="107"/>
      <c r="H116" s="107"/>
      <c r="I116" s="107"/>
      <c r="J116" s="108"/>
      <c r="K116" s="107"/>
      <c r="L116" s="107"/>
      <c r="M116" s="107"/>
      <c r="N116" s="107"/>
      <c r="O116" s="107"/>
      <c r="P116" s="107"/>
      <c r="Q116" s="107"/>
      <c r="R116" s="107"/>
      <c r="S116" s="109"/>
      <c r="T116" s="109"/>
      <c r="U116" s="160"/>
      <c r="V116" s="156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3"/>
      <c r="AK116" s="159"/>
      <c r="AL116" s="159"/>
      <c r="AM116" s="159"/>
      <c r="AN116" s="159"/>
      <c r="AO116" s="159"/>
      <c r="AP116" s="159"/>
      <c r="AQ116" s="159"/>
      <c r="AR116" s="159"/>
      <c r="AS116" s="159"/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  <c r="BZ116" s="159"/>
    </row>
    <row r="117" spans="1:78" s="10" customFormat="1" ht="36.75" thickBot="1" x14ac:dyDescent="0.3">
      <c r="A117" s="186"/>
      <c r="B117" s="97">
        <v>100</v>
      </c>
      <c r="C117" s="87" t="s">
        <v>122</v>
      </c>
      <c r="D117" s="98"/>
      <c r="E117" s="105"/>
      <c r="F117" s="106"/>
      <c r="G117" s="107"/>
      <c r="H117" s="107"/>
      <c r="I117" s="107"/>
      <c r="J117" s="108"/>
      <c r="K117" s="107"/>
      <c r="L117" s="107"/>
      <c r="M117" s="107"/>
      <c r="N117" s="107"/>
      <c r="O117" s="107"/>
      <c r="P117" s="107"/>
      <c r="Q117" s="107"/>
      <c r="R117" s="107"/>
      <c r="S117" s="109"/>
      <c r="T117" s="109"/>
      <c r="U117" s="160"/>
      <c r="V117" s="156"/>
      <c r="W117" s="160"/>
      <c r="X117" s="160"/>
      <c r="Y117" s="160"/>
      <c r="Z117" s="160"/>
      <c r="AA117" s="160"/>
      <c r="AB117" s="160"/>
      <c r="AC117" s="160"/>
      <c r="AD117" s="160"/>
      <c r="AE117" s="160"/>
      <c r="AF117" s="160"/>
      <c r="AG117" s="160"/>
      <c r="AH117" s="160"/>
      <c r="AI117" s="160"/>
      <c r="AJ117" s="163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</row>
    <row r="118" spans="1:78" s="10" customFormat="1" ht="18.75" thickBot="1" x14ac:dyDescent="0.3">
      <c r="A118" s="186"/>
      <c r="B118" s="97">
        <v>101</v>
      </c>
      <c r="C118" s="87" t="s">
        <v>123</v>
      </c>
      <c r="D118" s="98"/>
      <c r="E118" s="105"/>
      <c r="F118" s="106"/>
      <c r="G118" s="107"/>
      <c r="H118" s="107"/>
      <c r="I118" s="107"/>
      <c r="J118" s="108"/>
      <c r="K118" s="107"/>
      <c r="L118" s="107"/>
      <c r="M118" s="107"/>
      <c r="N118" s="107"/>
      <c r="O118" s="107"/>
      <c r="P118" s="107"/>
      <c r="Q118" s="107"/>
      <c r="R118" s="107"/>
      <c r="S118" s="109"/>
      <c r="T118" s="109"/>
      <c r="U118" s="160"/>
      <c r="V118" s="156"/>
      <c r="W118" s="160"/>
      <c r="X118" s="160"/>
      <c r="Y118" s="160"/>
      <c r="Z118" s="160"/>
      <c r="AA118" s="160"/>
      <c r="AB118" s="160"/>
      <c r="AC118" s="160"/>
      <c r="AD118" s="160"/>
      <c r="AE118" s="160"/>
      <c r="AF118" s="160"/>
      <c r="AG118" s="160"/>
      <c r="AH118" s="160"/>
      <c r="AI118" s="160"/>
      <c r="AJ118" s="163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  <c r="BZ118" s="159"/>
    </row>
    <row r="119" spans="1:78" s="10" customFormat="1" ht="36.75" thickBot="1" x14ac:dyDescent="0.3">
      <c r="A119" s="186"/>
      <c r="B119" s="97">
        <v>102</v>
      </c>
      <c r="C119" s="87" t="s">
        <v>124</v>
      </c>
      <c r="D119" s="98"/>
      <c r="E119" s="105"/>
      <c r="F119" s="106"/>
      <c r="G119" s="107"/>
      <c r="H119" s="107"/>
      <c r="I119" s="107"/>
      <c r="J119" s="108"/>
      <c r="K119" s="107"/>
      <c r="L119" s="107"/>
      <c r="M119" s="107"/>
      <c r="N119" s="107"/>
      <c r="O119" s="107"/>
      <c r="P119" s="107"/>
      <c r="Q119" s="107"/>
      <c r="R119" s="107"/>
      <c r="S119" s="109"/>
      <c r="T119" s="109"/>
      <c r="U119" s="160"/>
      <c r="V119" s="156"/>
      <c r="W119" s="160"/>
      <c r="X119" s="160"/>
      <c r="Y119" s="160"/>
      <c r="Z119" s="160"/>
      <c r="AA119" s="160"/>
      <c r="AB119" s="160"/>
      <c r="AC119" s="160"/>
      <c r="AD119" s="160"/>
      <c r="AE119" s="160"/>
      <c r="AF119" s="160"/>
      <c r="AG119" s="160"/>
      <c r="AH119" s="160"/>
      <c r="AI119" s="160"/>
      <c r="AJ119" s="163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  <c r="BZ119" s="159"/>
    </row>
    <row r="120" spans="1:78" s="10" customFormat="1" ht="36.75" thickBot="1" x14ac:dyDescent="0.3">
      <c r="A120" s="186"/>
      <c r="B120" s="97">
        <v>103</v>
      </c>
      <c r="C120" s="87" t="s">
        <v>125</v>
      </c>
      <c r="D120" s="98"/>
      <c r="E120" s="105"/>
      <c r="F120" s="106"/>
      <c r="G120" s="107"/>
      <c r="H120" s="107"/>
      <c r="I120" s="107"/>
      <c r="J120" s="108"/>
      <c r="K120" s="107"/>
      <c r="L120" s="107"/>
      <c r="M120" s="107"/>
      <c r="N120" s="107"/>
      <c r="O120" s="107"/>
      <c r="P120" s="107"/>
      <c r="Q120" s="107"/>
      <c r="R120" s="107"/>
      <c r="S120" s="109"/>
      <c r="T120" s="109"/>
      <c r="U120" s="160"/>
      <c r="V120" s="156"/>
      <c r="W120" s="160"/>
      <c r="X120" s="160"/>
      <c r="Y120" s="160"/>
      <c r="Z120" s="160"/>
      <c r="AA120" s="160"/>
      <c r="AB120" s="160"/>
      <c r="AC120" s="160"/>
      <c r="AD120" s="160"/>
      <c r="AE120" s="160"/>
      <c r="AF120" s="160"/>
      <c r="AG120" s="160"/>
      <c r="AH120" s="160"/>
      <c r="AI120" s="160"/>
      <c r="AJ120" s="163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  <c r="BZ120" s="159"/>
    </row>
    <row r="121" spans="1:78" s="10" customFormat="1" ht="36.75" thickBot="1" x14ac:dyDescent="0.3">
      <c r="A121" s="186"/>
      <c r="B121" s="97">
        <v>104</v>
      </c>
      <c r="C121" s="87" t="s">
        <v>126</v>
      </c>
      <c r="D121" s="98"/>
      <c r="E121" s="105"/>
      <c r="F121" s="106"/>
      <c r="G121" s="107"/>
      <c r="H121" s="107"/>
      <c r="I121" s="107"/>
      <c r="J121" s="108"/>
      <c r="K121" s="107"/>
      <c r="L121" s="107"/>
      <c r="M121" s="107"/>
      <c r="N121" s="107"/>
      <c r="O121" s="107"/>
      <c r="P121" s="107"/>
      <c r="Q121" s="107"/>
      <c r="R121" s="107"/>
      <c r="S121" s="109"/>
      <c r="T121" s="109"/>
      <c r="U121" s="160"/>
      <c r="V121" s="156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3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  <c r="BZ121" s="159"/>
    </row>
    <row r="122" spans="1:78" s="10" customFormat="1" ht="18.75" thickBot="1" x14ac:dyDescent="0.3">
      <c r="A122" s="186"/>
      <c r="B122" s="97">
        <v>105</v>
      </c>
      <c r="C122" s="87" t="s">
        <v>127</v>
      </c>
      <c r="D122" s="98"/>
      <c r="E122" s="105"/>
      <c r="F122" s="106"/>
      <c r="G122" s="107"/>
      <c r="H122" s="107"/>
      <c r="I122" s="107"/>
      <c r="J122" s="108"/>
      <c r="K122" s="107"/>
      <c r="L122" s="107"/>
      <c r="M122" s="107"/>
      <c r="N122" s="107"/>
      <c r="O122" s="107"/>
      <c r="P122" s="107"/>
      <c r="Q122" s="107"/>
      <c r="R122" s="107"/>
      <c r="S122" s="109"/>
      <c r="T122" s="109"/>
      <c r="U122" s="160"/>
      <c r="V122" s="156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3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  <c r="BZ122" s="159"/>
    </row>
    <row r="123" spans="1:78" s="10" customFormat="1" ht="36.75" thickBot="1" x14ac:dyDescent="0.3">
      <c r="A123" s="186"/>
      <c r="B123" s="97">
        <v>106</v>
      </c>
      <c r="C123" s="87" t="s">
        <v>128</v>
      </c>
      <c r="D123" s="98"/>
      <c r="E123" s="105"/>
      <c r="F123" s="106"/>
      <c r="G123" s="107"/>
      <c r="H123" s="107"/>
      <c r="I123" s="107"/>
      <c r="J123" s="108"/>
      <c r="K123" s="107"/>
      <c r="L123" s="107"/>
      <c r="M123" s="107"/>
      <c r="N123" s="107"/>
      <c r="O123" s="107"/>
      <c r="P123" s="107"/>
      <c r="Q123" s="107"/>
      <c r="R123" s="107"/>
      <c r="S123" s="109"/>
      <c r="T123" s="109"/>
      <c r="U123" s="160"/>
      <c r="V123" s="156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3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  <c r="BZ123" s="159"/>
    </row>
    <row r="124" spans="1:78" s="10" customFormat="1" ht="36.75" thickBot="1" x14ac:dyDescent="0.3">
      <c r="A124" s="186"/>
      <c r="B124" s="97">
        <v>107</v>
      </c>
      <c r="C124" s="87" t="s">
        <v>129</v>
      </c>
      <c r="D124" s="98"/>
      <c r="E124" s="105"/>
      <c r="F124" s="106"/>
      <c r="G124" s="107"/>
      <c r="H124" s="107"/>
      <c r="I124" s="107"/>
      <c r="J124" s="108"/>
      <c r="K124" s="107"/>
      <c r="L124" s="107"/>
      <c r="M124" s="107"/>
      <c r="N124" s="107"/>
      <c r="O124" s="107"/>
      <c r="P124" s="107"/>
      <c r="Q124" s="107"/>
      <c r="R124" s="107"/>
      <c r="S124" s="109"/>
      <c r="T124" s="109"/>
      <c r="U124" s="160"/>
      <c r="V124" s="156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3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  <c r="BZ124" s="159"/>
    </row>
    <row r="125" spans="1:78" s="11" customFormat="1" ht="18.75" thickBot="1" x14ac:dyDescent="0.3">
      <c r="A125" s="186"/>
      <c r="B125" s="97">
        <v>108</v>
      </c>
      <c r="C125" s="87" t="s">
        <v>130</v>
      </c>
      <c r="D125" s="98"/>
      <c r="E125" s="105"/>
      <c r="F125" s="106"/>
      <c r="G125" s="107"/>
      <c r="H125" s="107"/>
      <c r="I125" s="107"/>
      <c r="J125" s="108"/>
      <c r="K125" s="107"/>
      <c r="L125" s="107"/>
      <c r="M125" s="107"/>
      <c r="N125" s="107"/>
      <c r="O125" s="107"/>
      <c r="P125" s="107"/>
      <c r="Q125" s="107"/>
      <c r="R125" s="107"/>
      <c r="S125" s="109"/>
      <c r="T125" s="109"/>
      <c r="U125" s="160"/>
      <c r="V125" s="156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3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  <c r="BZ125" s="159"/>
    </row>
    <row r="126" spans="1:78" s="10" customFormat="1" ht="36.75" thickBot="1" x14ac:dyDescent="0.3">
      <c r="A126" s="186"/>
      <c r="B126" s="97">
        <v>109</v>
      </c>
      <c r="C126" s="87" t="s">
        <v>131</v>
      </c>
      <c r="D126" s="98"/>
      <c r="E126" s="105"/>
      <c r="F126" s="106"/>
      <c r="G126" s="107"/>
      <c r="H126" s="107"/>
      <c r="I126" s="107"/>
      <c r="J126" s="108"/>
      <c r="K126" s="107"/>
      <c r="L126" s="107"/>
      <c r="M126" s="107"/>
      <c r="N126" s="107"/>
      <c r="O126" s="107"/>
      <c r="P126" s="107"/>
      <c r="Q126" s="107"/>
      <c r="R126" s="107"/>
      <c r="S126" s="109"/>
      <c r="T126" s="109"/>
      <c r="U126" s="160"/>
      <c r="V126" s="156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3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  <c r="BZ126" s="159"/>
    </row>
    <row r="127" spans="1:78" s="10" customFormat="1" ht="36.75" thickBot="1" x14ac:dyDescent="0.3">
      <c r="A127" s="186"/>
      <c r="B127" s="97">
        <v>110</v>
      </c>
      <c r="C127" s="87" t="s">
        <v>132</v>
      </c>
      <c r="D127" s="98"/>
      <c r="E127" s="105"/>
      <c r="F127" s="106"/>
      <c r="G127" s="107"/>
      <c r="H127" s="107"/>
      <c r="I127" s="107"/>
      <c r="J127" s="108"/>
      <c r="K127" s="107"/>
      <c r="L127" s="107"/>
      <c r="M127" s="107"/>
      <c r="N127" s="107"/>
      <c r="O127" s="107"/>
      <c r="P127" s="107"/>
      <c r="Q127" s="107"/>
      <c r="R127" s="107"/>
      <c r="S127" s="109"/>
      <c r="T127" s="109"/>
      <c r="U127" s="160"/>
      <c r="V127" s="156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3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  <c r="BZ127" s="159"/>
    </row>
    <row r="128" spans="1:78" s="10" customFormat="1" ht="18.75" thickBot="1" x14ac:dyDescent="0.3">
      <c r="A128" s="186"/>
      <c r="B128" s="97">
        <v>111</v>
      </c>
      <c r="C128" s="87" t="s">
        <v>133</v>
      </c>
      <c r="D128" s="98"/>
      <c r="E128" s="105"/>
      <c r="F128" s="106"/>
      <c r="G128" s="107"/>
      <c r="H128" s="107"/>
      <c r="I128" s="107"/>
      <c r="J128" s="108"/>
      <c r="K128" s="107"/>
      <c r="L128" s="107"/>
      <c r="M128" s="107"/>
      <c r="N128" s="107"/>
      <c r="O128" s="107"/>
      <c r="P128" s="107"/>
      <c r="Q128" s="107"/>
      <c r="R128" s="107"/>
      <c r="S128" s="109"/>
      <c r="T128" s="109"/>
      <c r="U128" s="160"/>
      <c r="V128" s="156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3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G128" s="159"/>
      <c r="BH128" s="159"/>
      <c r="BI128" s="159"/>
      <c r="BJ128" s="159"/>
      <c r="BK128" s="159"/>
      <c r="BL128" s="159"/>
      <c r="BM128" s="159"/>
      <c r="BN128" s="159"/>
      <c r="BO128" s="159"/>
      <c r="BP128" s="159"/>
      <c r="BQ128" s="159"/>
      <c r="BR128" s="159"/>
      <c r="BS128" s="159"/>
      <c r="BT128" s="159"/>
      <c r="BU128" s="159"/>
      <c r="BV128" s="159"/>
      <c r="BW128" s="159"/>
      <c r="BX128" s="159"/>
      <c r="BY128" s="159"/>
      <c r="BZ128" s="159"/>
    </row>
    <row r="129" spans="1:78" s="10" customFormat="1" ht="18.75" thickBot="1" x14ac:dyDescent="0.3">
      <c r="A129" s="159"/>
      <c r="B129" s="97">
        <v>112</v>
      </c>
      <c r="C129" s="87" t="s">
        <v>134</v>
      </c>
      <c r="D129" s="98"/>
      <c r="E129" s="105"/>
      <c r="F129" s="106"/>
      <c r="G129" s="107"/>
      <c r="H129" s="107"/>
      <c r="I129" s="107"/>
      <c r="J129" s="108"/>
      <c r="K129" s="107"/>
      <c r="L129" s="107"/>
      <c r="M129" s="107"/>
      <c r="N129" s="107"/>
      <c r="O129" s="107"/>
      <c r="P129" s="107"/>
      <c r="Q129" s="107"/>
      <c r="R129" s="107"/>
      <c r="S129" s="109">
        <f>SUM(G129:R129)</f>
        <v>0</v>
      </c>
      <c r="T129" s="109">
        <f>+F129-S129</f>
        <v>0</v>
      </c>
      <c r="U129" s="160"/>
      <c r="V129" s="156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3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59"/>
      <c r="BO129" s="159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  <c r="BZ129" s="159"/>
    </row>
    <row r="130" spans="1:78" s="10" customFormat="1" ht="18.75" thickBot="1" x14ac:dyDescent="0.3">
      <c r="A130" s="159"/>
      <c r="B130" s="248"/>
      <c r="C130" s="87"/>
      <c r="D130" s="98"/>
      <c r="E130" s="118"/>
      <c r="F130" s="119"/>
      <c r="G130" s="120"/>
      <c r="H130" s="120"/>
      <c r="I130" s="120"/>
      <c r="J130" s="121"/>
      <c r="K130" s="120"/>
      <c r="L130" s="120"/>
      <c r="M130" s="120"/>
      <c r="N130" s="120"/>
      <c r="O130" s="120"/>
      <c r="P130" s="120"/>
      <c r="Q130" s="120"/>
      <c r="R130" s="120"/>
      <c r="S130" s="109">
        <f>SUM(G130:R130)</f>
        <v>0</v>
      </c>
      <c r="T130" s="122">
        <f>+F130-S130</f>
        <v>0</v>
      </c>
      <c r="U130" s="160"/>
      <c r="V130" s="156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3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59"/>
      <c r="BO130" s="159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  <c r="BZ130" s="159"/>
    </row>
    <row r="131" spans="1:78" s="10" customFormat="1" ht="18.75" thickBot="1" x14ac:dyDescent="0.3">
      <c r="A131" s="159"/>
      <c r="B131" s="248"/>
      <c r="C131" s="123" t="s">
        <v>135</v>
      </c>
      <c r="D131" s="124"/>
      <c r="E131" s="125">
        <f t="shared" ref="E131:T131" si="4">SUM(E15:E130)</f>
        <v>3623247064</v>
      </c>
      <c r="F131" s="126">
        <f t="shared" si="4"/>
        <v>2311653834.5999999</v>
      </c>
      <c r="G131" s="127">
        <f t="shared" si="4"/>
        <v>241354953</v>
      </c>
      <c r="H131" s="127">
        <f t="shared" si="4"/>
        <v>241354954</v>
      </c>
      <c r="I131" s="127">
        <f t="shared" si="4"/>
        <v>451448603.80000001</v>
      </c>
      <c r="J131" s="127">
        <f t="shared" si="4"/>
        <v>538676441</v>
      </c>
      <c r="K131" s="127">
        <f t="shared" si="4"/>
        <v>262710904</v>
      </c>
      <c r="L131" s="127">
        <f t="shared" si="4"/>
        <v>319115995</v>
      </c>
      <c r="M131" s="127">
        <f t="shared" si="4"/>
        <v>241024153</v>
      </c>
      <c r="N131" s="127">
        <f t="shared" si="4"/>
        <v>0</v>
      </c>
      <c r="O131" s="127">
        <f t="shared" si="4"/>
        <v>0</v>
      </c>
      <c r="P131" s="127">
        <f t="shared" si="4"/>
        <v>0</v>
      </c>
      <c r="Q131" s="127">
        <f t="shared" si="4"/>
        <v>0</v>
      </c>
      <c r="R131" s="127">
        <f t="shared" si="4"/>
        <v>0</v>
      </c>
      <c r="S131" s="127">
        <f t="shared" si="4"/>
        <v>2289217077.8000002</v>
      </c>
      <c r="T131" s="127">
        <f t="shared" si="4"/>
        <v>15967830.699999999</v>
      </c>
      <c r="U131" s="159"/>
      <c r="V131" s="156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  <c r="AH131" s="159"/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59"/>
      <c r="AT131" s="159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59"/>
      <c r="BO131" s="159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  <c r="BZ131" s="159"/>
    </row>
    <row r="132" spans="1:78" s="159" customFormat="1" ht="21.75" customHeight="1" x14ac:dyDescent="0.25">
      <c r="B132" s="249"/>
      <c r="S132" s="249"/>
      <c r="T132" s="249"/>
    </row>
    <row r="133" spans="1:78" s="159" customFormat="1" ht="21.75" customHeight="1" x14ac:dyDescent="0.25">
      <c r="B133" s="249"/>
      <c r="F133" s="250"/>
      <c r="G133" s="250"/>
      <c r="H133" s="250"/>
      <c r="I133" s="250"/>
      <c r="S133" s="249"/>
      <c r="T133" s="249"/>
    </row>
    <row r="134" spans="1:78" s="159" customFormat="1" ht="21.75" customHeight="1" thickBot="1" x14ac:dyDescent="0.3">
      <c r="B134" s="249"/>
      <c r="S134" s="249"/>
      <c r="T134" s="249"/>
    </row>
    <row r="135" spans="1:78" s="159" customFormat="1" ht="21.75" customHeight="1" x14ac:dyDescent="0.25">
      <c r="B135" s="249"/>
      <c r="C135" s="259"/>
      <c r="D135" s="260"/>
      <c r="E135" s="260"/>
      <c r="F135" s="260"/>
      <c r="G135" s="260"/>
      <c r="H135" s="260"/>
      <c r="I135" s="260"/>
      <c r="J135" s="260"/>
      <c r="K135" s="260"/>
      <c r="L135" s="260"/>
      <c r="M135" s="260"/>
      <c r="N135" s="260"/>
      <c r="O135" s="260"/>
      <c r="P135" s="260"/>
      <c r="Q135" s="260"/>
      <c r="R135" s="260"/>
      <c r="S135" s="261"/>
      <c r="T135" s="262"/>
    </row>
    <row r="136" spans="1:78" s="164" customFormat="1" ht="18.75" x14ac:dyDescent="0.3">
      <c r="C136" s="360" t="s">
        <v>138</v>
      </c>
      <c r="D136" s="361"/>
      <c r="E136" s="361"/>
      <c r="F136" s="361"/>
      <c r="G136" s="361"/>
      <c r="H136" s="361"/>
      <c r="I136" s="361"/>
      <c r="J136" s="361"/>
      <c r="K136" s="361"/>
      <c r="L136" s="361"/>
      <c r="M136" s="361"/>
      <c r="N136" s="361"/>
      <c r="O136" s="361"/>
      <c r="P136" s="361"/>
      <c r="Q136" s="361"/>
      <c r="R136" s="361"/>
      <c r="S136" s="361"/>
      <c r="T136" s="362"/>
    </row>
    <row r="137" spans="1:78" s="164" customFormat="1" ht="18.75" x14ac:dyDescent="0.3">
      <c r="C137" s="360" t="s">
        <v>136</v>
      </c>
      <c r="D137" s="361"/>
      <c r="E137" s="361"/>
      <c r="F137" s="361"/>
      <c r="G137" s="361"/>
      <c r="H137" s="361"/>
      <c r="I137" s="361"/>
      <c r="J137" s="361"/>
      <c r="K137" s="361"/>
      <c r="L137" s="361"/>
      <c r="M137" s="361"/>
      <c r="N137" s="361"/>
      <c r="O137" s="361"/>
      <c r="P137" s="361"/>
      <c r="Q137" s="361"/>
      <c r="R137" s="361"/>
      <c r="S137" s="361"/>
      <c r="T137" s="362"/>
    </row>
    <row r="138" spans="1:78" s="164" customFormat="1" ht="18.75" x14ac:dyDescent="0.3">
      <c r="C138" s="360" t="s">
        <v>137</v>
      </c>
      <c r="D138" s="361"/>
      <c r="E138" s="361"/>
      <c r="F138" s="361"/>
      <c r="G138" s="361"/>
      <c r="H138" s="361"/>
      <c r="I138" s="361"/>
      <c r="J138" s="361"/>
      <c r="K138" s="361"/>
      <c r="L138" s="361"/>
      <c r="M138" s="361"/>
      <c r="N138" s="361"/>
      <c r="O138" s="361"/>
      <c r="P138" s="361"/>
      <c r="Q138" s="361"/>
      <c r="R138" s="361"/>
      <c r="S138" s="361"/>
      <c r="T138" s="362"/>
    </row>
    <row r="139" spans="1:78" s="154" customFormat="1" ht="15.75" thickBot="1" x14ac:dyDescent="0.3">
      <c r="C139" s="251"/>
      <c r="D139" s="252"/>
      <c r="E139" s="253"/>
      <c r="F139" s="252"/>
      <c r="G139" s="252"/>
      <c r="H139" s="252"/>
      <c r="I139" s="252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4"/>
    </row>
    <row r="140" spans="1:78" s="159" customFormat="1" ht="21.75" customHeight="1" x14ac:dyDescent="0.25">
      <c r="B140" s="249"/>
      <c r="S140" s="249"/>
      <c r="T140" s="249"/>
    </row>
    <row r="141" spans="1:78" s="159" customFormat="1" ht="21.75" customHeight="1" x14ac:dyDescent="0.25">
      <c r="B141" s="249"/>
      <c r="S141" s="249"/>
      <c r="T141" s="249"/>
    </row>
    <row r="142" spans="1:78" s="159" customFormat="1" ht="21.75" customHeight="1" x14ac:dyDescent="0.25">
      <c r="B142" s="249"/>
      <c r="S142" s="249"/>
      <c r="T142" s="249"/>
    </row>
    <row r="143" spans="1:78" s="159" customFormat="1" ht="21.75" customHeight="1" x14ac:dyDescent="0.25">
      <c r="B143" s="249"/>
      <c r="S143" s="249"/>
      <c r="T143" s="249"/>
    </row>
    <row r="144" spans="1:78" s="159" customFormat="1" ht="21.75" customHeight="1" x14ac:dyDescent="0.25">
      <c r="B144" s="249"/>
      <c r="S144" s="249"/>
      <c r="T144" s="249"/>
    </row>
    <row r="145" spans="2:20" s="159" customFormat="1" ht="21.75" customHeight="1" x14ac:dyDescent="0.25">
      <c r="B145" s="249"/>
      <c r="S145" s="249"/>
      <c r="T145" s="249"/>
    </row>
    <row r="146" spans="2:20" s="159" customFormat="1" ht="21.75" customHeight="1" x14ac:dyDescent="0.25">
      <c r="B146" s="249"/>
      <c r="S146" s="249"/>
      <c r="T146" s="249"/>
    </row>
    <row r="147" spans="2:20" s="159" customFormat="1" ht="21.75" customHeight="1" x14ac:dyDescent="0.25">
      <c r="B147" s="249"/>
      <c r="S147" s="249"/>
      <c r="T147" s="249"/>
    </row>
    <row r="148" spans="2:20" s="159" customFormat="1" ht="21.75" customHeight="1" x14ac:dyDescent="0.25">
      <c r="B148" s="249"/>
      <c r="S148" s="249"/>
      <c r="T148" s="249"/>
    </row>
    <row r="149" spans="2:20" s="159" customFormat="1" ht="21.75" customHeight="1" x14ac:dyDescent="0.25">
      <c r="B149" s="249"/>
      <c r="S149" s="249"/>
      <c r="T149" s="249"/>
    </row>
    <row r="150" spans="2:20" s="159" customFormat="1" ht="21.75" customHeight="1" x14ac:dyDescent="0.25">
      <c r="B150" s="249"/>
      <c r="S150" s="249"/>
      <c r="T150" s="249"/>
    </row>
    <row r="151" spans="2:20" s="159" customFormat="1" ht="21.75" customHeight="1" x14ac:dyDescent="0.25">
      <c r="B151" s="249"/>
      <c r="S151" s="249"/>
      <c r="T151" s="249"/>
    </row>
    <row r="152" spans="2:20" s="159" customFormat="1" ht="21.75" customHeight="1" x14ac:dyDescent="0.25">
      <c r="B152" s="249"/>
      <c r="S152" s="249"/>
      <c r="T152" s="249"/>
    </row>
    <row r="153" spans="2:20" s="159" customFormat="1" ht="13.5" customHeight="1" x14ac:dyDescent="0.25">
      <c r="B153" s="249"/>
      <c r="C153" s="255"/>
      <c r="D153" s="255"/>
      <c r="E153" s="256"/>
      <c r="F153" s="257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3"/>
      <c r="T153" s="163"/>
    </row>
    <row r="154" spans="2:20" s="159" customFormat="1" ht="31.5" hidden="1" customHeight="1" x14ac:dyDescent="0.25">
      <c r="B154" s="249"/>
      <c r="S154" s="163"/>
      <c r="T154" s="163"/>
    </row>
    <row r="155" spans="2:20" s="154" customFormat="1" x14ac:dyDescent="0.25">
      <c r="E155" s="258"/>
    </row>
    <row r="156" spans="2:20" s="154" customFormat="1" x14ac:dyDescent="0.25">
      <c r="E156" s="258"/>
    </row>
    <row r="157" spans="2:20" s="154" customFormat="1" x14ac:dyDescent="0.25">
      <c r="E157" s="258"/>
    </row>
    <row r="158" spans="2:20" s="154" customFormat="1" x14ac:dyDescent="0.25">
      <c r="E158" s="258"/>
    </row>
    <row r="159" spans="2:20" s="154" customFormat="1" x14ac:dyDescent="0.25">
      <c r="E159" s="258"/>
    </row>
    <row r="160" spans="2:20" s="154" customFormat="1" x14ac:dyDescent="0.25">
      <c r="E160" s="258"/>
    </row>
    <row r="161" spans="5:5" s="154" customFormat="1" x14ac:dyDescent="0.25">
      <c r="E161" s="258"/>
    </row>
    <row r="162" spans="5:5" s="154" customFormat="1" x14ac:dyDescent="0.25">
      <c r="E162" s="258"/>
    </row>
    <row r="163" spans="5:5" s="154" customFormat="1" x14ac:dyDescent="0.25">
      <c r="E163" s="258"/>
    </row>
    <row r="164" spans="5:5" s="154" customFormat="1" x14ac:dyDescent="0.25">
      <c r="E164" s="258"/>
    </row>
    <row r="165" spans="5:5" s="154" customFormat="1" x14ac:dyDescent="0.25">
      <c r="E165" s="258"/>
    </row>
    <row r="166" spans="5:5" s="154" customFormat="1" x14ac:dyDescent="0.25">
      <c r="E166" s="258"/>
    </row>
    <row r="167" spans="5:5" s="154" customFormat="1" x14ac:dyDescent="0.25">
      <c r="E167" s="258"/>
    </row>
    <row r="168" spans="5:5" s="154" customFormat="1" x14ac:dyDescent="0.25">
      <c r="E168" s="258"/>
    </row>
    <row r="169" spans="5:5" s="154" customFormat="1" x14ac:dyDescent="0.25">
      <c r="E169" s="258"/>
    </row>
    <row r="170" spans="5:5" s="154" customFormat="1" x14ac:dyDescent="0.25">
      <c r="E170" s="258"/>
    </row>
    <row r="171" spans="5:5" s="154" customFormat="1" x14ac:dyDescent="0.25">
      <c r="E171" s="258"/>
    </row>
    <row r="172" spans="5:5" s="154" customFormat="1" x14ac:dyDescent="0.25">
      <c r="E172" s="258"/>
    </row>
    <row r="173" spans="5:5" s="154" customFormat="1" x14ac:dyDescent="0.25">
      <c r="E173" s="258"/>
    </row>
    <row r="174" spans="5:5" s="154" customFormat="1" x14ac:dyDescent="0.25">
      <c r="E174" s="258"/>
    </row>
    <row r="175" spans="5:5" s="154" customFormat="1" x14ac:dyDescent="0.25">
      <c r="E175" s="258"/>
    </row>
    <row r="176" spans="5:5" s="154" customFormat="1" x14ac:dyDescent="0.25">
      <c r="E176" s="258"/>
    </row>
    <row r="177" spans="5:5" s="154" customFormat="1" x14ac:dyDescent="0.25">
      <c r="E177" s="258"/>
    </row>
    <row r="178" spans="5:5" s="154" customFormat="1" x14ac:dyDescent="0.25">
      <c r="E178" s="258"/>
    </row>
    <row r="179" spans="5:5" s="154" customFormat="1" x14ac:dyDescent="0.25">
      <c r="E179" s="258"/>
    </row>
    <row r="180" spans="5:5" s="154" customFormat="1" x14ac:dyDescent="0.25">
      <c r="E180" s="258"/>
    </row>
    <row r="181" spans="5:5" s="154" customFormat="1" x14ac:dyDescent="0.25">
      <c r="E181" s="258"/>
    </row>
    <row r="182" spans="5:5" s="154" customFormat="1" x14ac:dyDescent="0.25">
      <c r="E182" s="258"/>
    </row>
    <row r="183" spans="5:5" s="154" customFormat="1" x14ac:dyDescent="0.25">
      <c r="E183" s="258"/>
    </row>
    <row r="184" spans="5:5" s="154" customFormat="1" x14ac:dyDescent="0.25">
      <c r="E184" s="258"/>
    </row>
    <row r="185" spans="5:5" s="154" customFormat="1" x14ac:dyDescent="0.25">
      <c r="E185" s="258"/>
    </row>
    <row r="186" spans="5:5" s="154" customFormat="1" x14ac:dyDescent="0.25">
      <c r="E186" s="258"/>
    </row>
    <row r="187" spans="5:5" s="154" customFormat="1" x14ac:dyDescent="0.25">
      <c r="E187" s="258"/>
    </row>
    <row r="188" spans="5:5" s="154" customFormat="1" x14ac:dyDescent="0.25">
      <c r="E188" s="258"/>
    </row>
    <row r="189" spans="5:5" s="154" customFormat="1" x14ac:dyDescent="0.25">
      <c r="E189" s="258"/>
    </row>
    <row r="190" spans="5:5" s="154" customFormat="1" x14ac:dyDescent="0.25">
      <c r="E190" s="258"/>
    </row>
    <row r="191" spans="5:5" s="154" customFormat="1" x14ac:dyDescent="0.25">
      <c r="E191" s="258"/>
    </row>
    <row r="192" spans="5:5" s="154" customFormat="1" x14ac:dyDescent="0.25">
      <c r="E192" s="258"/>
    </row>
    <row r="193" spans="5:5" s="154" customFormat="1" x14ac:dyDescent="0.25">
      <c r="E193" s="258"/>
    </row>
    <row r="194" spans="5:5" s="154" customFormat="1" x14ac:dyDescent="0.25">
      <c r="E194" s="258"/>
    </row>
    <row r="195" spans="5:5" s="154" customFormat="1" x14ac:dyDescent="0.25">
      <c r="E195" s="258"/>
    </row>
    <row r="196" spans="5:5" s="154" customFormat="1" x14ac:dyDescent="0.25">
      <c r="E196" s="258"/>
    </row>
    <row r="197" spans="5:5" s="154" customFormat="1" x14ac:dyDescent="0.25">
      <c r="E197" s="258"/>
    </row>
    <row r="198" spans="5:5" s="154" customFormat="1" x14ac:dyDescent="0.25">
      <c r="E198" s="258"/>
    </row>
    <row r="199" spans="5:5" s="154" customFormat="1" x14ac:dyDescent="0.25">
      <c r="E199" s="258"/>
    </row>
    <row r="200" spans="5:5" s="154" customFormat="1" x14ac:dyDescent="0.25">
      <c r="E200" s="258"/>
    </row>
    <row r="201" spans="5:5" s="154" customFormat="1" x14ac:dyDescent="0.25">
      <c r="E201" s="258"/>
    </row>
    <row r="202" spans="5:5" s="154" customFormat="1" x14ac:dyDescent="0.25">
      <c r="E202" s="258"/>
    </row>
    <row r="203" spans="5:5" s="154" customFormat="1" x14ac:dyDescent="0.25">
      <c r="E203" s="258"/>
    </row>
    <row r="204" spans="5:5" s="154" customFormat="1" x14ac:dyDescent="0.25">
      <c r="E204" s="258"/>
    </row>
    <row r="205" spans="5:5" s="154" customFormat="1" x14ac:dyDescent="0.25">
      <c r="E205" s="258"/>
    </row>
    <row r="206" spans="5:5" s="154" customFormat="1" x14ac:dyDescent="0.25">
      <c r="E206" s="258"/>
    </row>
    <row r="207" spans="5:5" s="154" customFormat="1" x14ac:dyDescent="0.25">
      <c r="E207" s="258"/>
    </row>
    <row r="208" spans="5:5" s="154" customFormat="1" x14ac:dyDescent="0.25">
      <c r="E208" s="258"/>
    </row>
    <row r="209" spans="5:5" s="154" customFormat="1" x14ac:dyDescent="0.25">
      <c r="E209" s="258"/>
    </row>
    <row r="210" spans="5:5" s="154" customFormat="1" x14ac:dyDescent="0.25">
      <c r="E210" s="258"/>
    </row>
    <row r="211" spans="5:5" s="154" customFormat="1" x14ac:dyDescent="0.25">
      <c r="E211" s="258"/>
    </row>
    <row r="212" spans="5:5" s="154" customFormat="1" x14ac:dyDescent="0.25">
      <c r="E212" s="258"/>
    </row>
    <row r="213" spans="5:5" s="154" customFormat="1" x14ac:dyDescent="0.25">
      <c r="E213" s="258"/>
    </row>
    <row r="214" spans="5:5" s="154" customFormat="1" x14ac:dyDescent="0.25">
      <c r="E214" s="258"/>
    </row>
    <row r="215" spans="5:5" s="154" customFormat="1" x14ac:dyDescent="0.25">
      <c r="E215" s="258"/>
    </row>
    <row r="216" spans="5:5" s="154" customFormat="1" x14ac:dyDescent="0.25">
      <c r="E216" s="258"/>
    </row>
    <row r="217" spans="5:5" s="154" customFormat="1" x14ac:dyDescent="0.25">
      <c r="E217" s="258"/>
    </row>
    <row r="218" spans="5:5" s="154" customFormat="1" x14ac:dyDescent="0.25">
      <c r="E218" s="258"/>
    </row>
    <row r="219" spans="5:5" s="154" customFormat="1" x14ac:dyDescent="0.25">
      <c r="E219" s="258"/>
    </row>
    <row r="220" spans="5:5" s="154" customFormat="1" x14ac:dyDescent="0.25">
      <c r="E220" s="258"/>
    </row>
    <row r="221" spans="5:5" s="154" customFormat="1" x14ac:dyDescent="0.25">
      <c r="E221" s="258"/>
    </row>
    <row r="222" spans="5:5" s="154" customFormat="1" x14ac:dyDescent="0.25">
      <c r="E222" s="258"/>
    </row>
    <row r="223" spans="5:5" s="154" customFormat="1" x14ac:dyDescent="0.25">
      <c r="E223" s="258"/>
    </row>
    <row r="224" spans="5:5" s="154" customFormat="1" x14ac:dyDescent="0.25">
      <c r="E224" s="258"/>
    </row>
    <row r="225" spans="5:5" s="154" customFormat="1" x14ac:dyDescent="0.25">
      <c r="E225" s="258"/>
    </row>
    <row r="226" spans="5:5" s="154" customFormat="1" x14ac:dyDescent="0.25">
      <c r="E226" s="258"/>
    </row>
    <row r="227" spans="5:5" s="154" customFormat="1" x14ac:dyDescent="0.25">
      <c r="E227" s="258"/>
    </row>
    <row r="228" spans="5:5" s="154" customFormat="1" x14ac:dyDescent="0.25">
      <c r="E228" s="258"/>
    </row>
    <row r="229" spans="5:5" s="154" customFormat="1" x14ac:dyDescent="0.25">
      <c r="E229" s="258"/>
    </row>
    <row r="230" spans="5:5" s="154" customFormat="1" x14ac:dyDescent="0.25">
      <c r="E230" s="258"/>
    </row>
    <row r="231" spans="5:5" s="154" customFormat="1" x14ac:dyDescent="0.25">
      <c r="E231" s="258"/>
    </row>
    <row r="232" spans="5:5" s="154" customFormat="1" x14ac:dyDescent="0.25">
      <c r="E232" s="258"/>
    </row>
    <row r="233" spans="5:5" s="154" customFormat="1" x14ac:dyDescent="0.25">
      <c r="E233" s="258"/>
    </row>
    <row r="234" spans="5:5" s="154" customFormat="1" x14ac:dyDescent="0.25">
      <c r="E234" s="258"/>
    </row>
    <row r="235" spans="5:5" s="154" customFormat="1" x14ac:dyDescent="0.25">
      <c r="E235" s="258"/>
    </row>
    <row r="236" spans="5:5" s="154" customFormat="1" x14ac:dyDescent="0.25">
      <c r="E236" s="258"/>
    </row>
    <row r="237" spans="5:5" s="154" customFormat="1" x14ac:dyDescent="0.25">
      <c r="E237" s="258"/>
    </row>
    <row r="238" spans="5:5" s="154" customFormat="1" x14ac:dyDescent="0.25">
      <c r="E238" s="258"/>
    </row>
    <row r="239" spans="5:5" s="154" customFormat="1" x14ac:dyDescent="0.25">
      <c r="E239" s="258"/>
    </row>
    <row r="240" spans="5:5" s="154" customFormat="1" x14ac:dyDescent="0.25">
      <c r="E240" s="258"/>
    </row>
    <row r="241" spans="5:5" s="154" customFormat="1" x14ac:dyDescent="0.25">
      <c r="E241" s="258"/>
    </row>
    <row r="242" spans="5:5" s="154" customFormat="1" x14ac:dyDescent="0.25">
      <c r="E242" s="258"/>
    </row>
    <row r="243" spans="5:5" s="154" customFormat="1" x14ac:dyDescent="0.25">
      <c r="E243" s="258"/>
    </row>
    <row r="244" spans="5:5" s="154" customFormat="1" x14ac:dyDescent="0.25">
      <c r="E244" s="258"/>
    </row>
    <row r="245" spans="5:5" s="154" customFormat="1" x14ac:dyDescent="0.25">
      <c r="E245" s="258"/>
    </row>
    <row r="246" spans="5:5" s="154" customFormat="1" x14ac:dyDescent="0.25">
      <c r="E246" s="258"/>
    </row>
    <row r="247" spans="5:5" s="154" customFormat="1" x14ac:dyDescent="0.25">
      <c r="E247" s="258"/>
    </row>
    <row r="248" spans="5:5" s="154" customFormat="1" x14ac:dyDescent="0.25">
      <c r="E248" s="258"/>
    </row>
    <row r="249" spans="5:5" s="154" customFormat="1" x14ac:dyDescent="0.25">
      <c r="E249" s="258"/>
    </row>
    <row r="250" spans="5:5" s="154" customFormat="1" x14ac:dyDescent="0.25">
      <c r="E250" s="258"/>
    </row>
    <row r="251" spans="5:5" s="154" customFormat="1" x14ac:dyDescent="0.25">
      <c r="E251" s="258"/>
    </row>
    <row r="252" spans="5:5" s="154" customFormat="1" x14ac:dyDescent="0.25">
      <c r="E252" s="258"/>
    </row>
    <row r="253" spans="5:5" s="154" customFormat="1" x14ac:dyDescent="0.25">
      <c r="E253" s="258"/>
    </row>
    <row r="254" spans="5:5" s="154" customFormat="1" x14ac:dyDescent="0.25">
      <c r="E254" s="258"/>
    </row>
    <row r="255" spans="5:5" s="154" customFormat="1" x14ac:dyDescent="0.25">
      <c r="E255" s="258"/>
    </row>
    <row r="256" spans="5:5" s="154" customFormat="1" x14ac:dyDescent="0.25">
      <c r="E256" s="258"/>
    </row>
    <row r="257" spans="5:5" s="154" customFormat="1" x14ac:dyDescent="0.25">
      <c r="E257" s="258"/>
    </row>
    <row r="258" spans="5:5" s="154" customFormat="1" x14ac:dyDescent="0.25">
      <c r="E258" s="258"/>
    </row>
    <row r="259" spans="5:5" s="154" customFormat="1" x14ac:dyDescent="0.25">
      <c r="E259" s="258"/>
    </row>
    <row r="260" spans="5:5" s="154" customFormat="1" x14ac:dyDescent="0.25">
      <c r="E260" s="258"/>
    </row>
    <row r="261" spans="5:5" s="154" customFormat="1" x14ac:dyDescent="0.25">
      <c r="E261" s="258"/>
    </row>
    <row r="262" spans="5:5" s="154" customFormat="1" x14ac:dyDescent="0.25">
      <c r="E262" s="258"/>
    </row>
    <row r="263" spans="5:5" s="154" customFormat="1" x14ac:dyDescent="0.25">
      <c r="E263" s="258"/>
    </row>
    <row r="264" spans="5:5" s="154" customFormat="1" x14ac:dyDescent="0.25">
      <c r="E264" s="258"/>
    </row>
    <row r="265" spans="5:5" s="154" customFormat="1" x14ac:dyDescent="0.25">
      <c r="E265" s="258"/>
    </row>
    <row r="266" spans="5:5" s="154" customFormat="1" x14ac:dyDescent="0.25">
      <c r="E266" s="258"/>
    </row>
    <row r="267" spans="5:5" s="154" customFormat="1" x14ac:dyDescent="0.25">
      <c r="E267" s="258"/>
    </row>
    <row r="268" spans="5:5" s="154" customFormat="1" x14ac:dyDescent="0.25">
      <c r="E268" s="258"/>
    </row>
    <row r="269" spans="5:5" s="154" customFormat="1" x14ac:dyDescent="0.25">
      <c r="E269" s="258"/>
    </row>
    <row r="270" spans="5:5" s="154" customFormat="1" x14ac:dyDescent="0.25">
      <c r="E270" s="258"/>
    </row>
    <row r="271" spans="5:5" s="154" customFormat="1" x14ac:dyDescent="0.25">
      <c r="E271" s="258"/>
    </row>
    <row r="272" spans="5:5" s="154" customFormat="1" x14ac:dyDescent="0.25">
      <c r="E272" s="258"/>
    </row>
    <row r="273" spans="5:5" s="154" customFormat="1" x14ac:dyDescent="0.25">
      <c r="E273" s="258"/>
    </row>
    <row r="274" spans="5:5" s="154" customFormat="1" x14ac:dyDescent="0.25">
      <c r="E274" s="258"/>
    </row>
    <row r="275" spans="5:5" s="154" customFormat="1" x14ac:dyDescent="0.25">
      <c r="E275" s="258"/>
    </row>
    <row r="276" spans="5:5" s="154" customFormat="1" x14ac:dyDescent="0.25">
      <c r="E276" s="258"/>
    </row>
    <row r="277" spans="5:5" s="154" customFormat="1" x14ac:dyDescent="0.25">
      <c r="E277" s="258"/>
    </row>
    <row r="278" spans="5:5" s="154" customFormat="1" x14ac:dyDescent="0.25">
      <c r="E278" s="258"/>
    </row>
    <row r="279" spans="5:5" s="154" customFormat="1" x14ac:dyDescent="0.25">
      <c r="E279" s="258"/>
    </row>
    <row r="280" spans="5:5" s="154" customFormat="1" x14ac:dyDescent="0.25">
      <c r="E280" s="258"/>
    </row>
    <row r="281" spans="5:5" s="154" customFormat="1" x14ac:dyDescent="0.25">
      <c r="E281" s="258"/>
    </row>
    <row r="282" spans="5:5" s="154" customFormat="1" x14ac:dyDescent="0.25">
      <c r="E282" s="258"/>
    </row>
    <row r="283" spans="5:5" s="154" customFormat="1" x14ac:dyDescent="0.25">
      <c r="E283" s="258"/>
    </row>
    <row r="284" spans="5:5" s="154" customFormat="1" x14ac:dyDescent="0.25">
      <c r="E284" s="258"/>
    </row>
    <row r="285" spans="5:5" s="154" customFormat="1" x14ac:dyDescent="0.25">
      <c r="E285" s="258"/>
    </row>
    <row r="286" spans="5:5" s="154" customFormat="1" x14ac:dyDescent="0.25">
      <c r="E286" s="258"/>
    </row>
    <row r="287" spans="5:5" s="154" customFormat="1" x14ac:dyDescent="0.25">
      <c r="E287" s="258"/>
    </row>
    <row r="288" spans="5:5" s="154" customFormat="1" x14ac:dyDescent="0.25">
      <c r="E288" s="258"/>
    </row>
    <row r="289" spans="5:5" s="154" customFormat="1" x14ac:dyDescent="0.25">
      <c r="E289" s="258"/>
    </row>
    <row r="290" spans="5:5" s="154" customFormat="1" x14ac:dyDescent="0.25">
      <c r="E290" s="258"/>
    </row>
    <row r="291" spans="5:5" s="154" customFormat="1" x14ac:dyDescent="0.25">
      <c r="E291" s="258"/>
    </row>
    <row r="292" spans="5:5" s="154" customFormat="1" x14ac:dyDescent="0.25">
      <c r="E292" s="258"/>
    </row>
    <row r="293" spans="5:5" s="154" customFormat="1" x14ac:dyDescent="0.25">
      <c r="E293" s="258"/>
    </row>
    <row r="294" spans="5:5" s="154" customFormat="1" x14ac:dyDescent="0.25">
      <c r="E294" s="258"/>
    </row>
    <row r="295" spans="5:5" s="154" customFormat="1" x14ac:dyDescent="0.25">
      <c r="E295" s="258"/>
    </row>
    <row r="296" spans="5:5" s="154" customFormat="1" x14ac:dyDescent="0.25">
      <c r="E296" s="258"/>
    </row>
    <row r="297" spans="5:5" s="154" customFormat="1" x14ac:dyDescent="0.25">
      <c r="E297" s="258"/>
    </row>
    <row r="298" spans="5:5" s="154" customFormat="1" x14ac:dyDescent="0.25">
      <c r="E298" s="258"/>
    </row>
    <row r="299" spans="5:5" s="154" customFormat="1" x14ac:dyDescent="0.25">
      <c r="E299" s="258"/>
    </row>
    <row r="300" spans="5:5" s="154" customFormat="1" x14ac:dyDescent="0.25">
      <c r="E300" s="258"/>
    </row>
    <row r="301" spans="5:5" s="154" customFormat="1" x14ac:dyDescent="0.25">
      <c r="E301" s="258"/>
    </row>
    <row r="302" spans="5:5" s="154" customFormat="1" x14ac:dyDescent="0.25">
      <c r="E302" s="258"/>
    </row>
    <row r="303" spans="5:5" s="154" customFormat="1" x14ac:dyDescent="0.25">
      <c r="E303" s="258"/>
    </row>
    <row r="304" spans="5:5" s="154" customFormat="1" x14ac:dyDescent="0.25">
      <c r="E304" s="258"/>
    </row>
    <row r="305" spans="5:5" s="154" customFormat="1" x14ac:dyDescent="0.25">
      <c r="E305" s="258"/>
    </row>
    <row r="306" spans="5:5" s="154" customFormat="1" x14ac:dyDescent="0.25">
      <c r="E306" s="258"/>
    </row>
    <row r="307" spans="5:5" s="154" customFormat="1" x14ac:dyDescent="0.25">
      <c r="E307" s="258"/>
    </row>
    <row r="308" spans="5:5" s="154" customFormat="1" x14ac:dyDescent="0.25">
      <c r="E308" s="258"/>
    </row>
    <row r="309" spans="5:5" s="154" customFormat="1" x14ac:dyDescent="0.25">
      <c r="E309" s="258"/>
    </row>
    <row r="310" spans="5:5" s="154" customFormat="1" x14ac:dyDescent="0.25">
      <c r="E310" s="258"/>
    </row>
    <row r="311" spans="5:5" s="154" customFormat="1" x14ac:dyDescent="0.25">
      <c r="E311" s="258"/>
    </row>
    <row r="312" spans="5:5" s="154" customFormat="1" x14ac:dyDescent="0.25">
      <c r="E312" s="258"/>
    </row>
    <row r="313" spans="5:5" s="154" customFormat="1" x14ac:dyDescent="0.25">
      <c r="E313" s="258"/>
    </row>
    <row r="314" spans="5:5" s="154" customFormat="1" x14ac:dyDescent="0.25">
      <c r="E314" s="258"/>
    </row>
    <row r="315" spans="5:5" s="154" customFormat="1" x14ac:dyDescent="0.25">
      <c r="E315" s="258"/>
    </row>
    <row r="316" spans="5:5" s="154" customFormat="1" x14ac:dyDescent="0.25">
      <c r="E316" s="258"/>
    </row>
    <row r="317" spans="5:5" s="154" customFormat="1" x14ac:dyDescent="0.25">
      <c r="E317" s="258"/>
    </row>
    <row r="318" spans="5:5" s="154" customFormat="1" x14ac:dyDescent="0.25">
      <c r="E318" s="258"/>
    </row>
    <row r="319" spans="5:5" s="154" customFormat="1" x14ac:dyDescent="0.25">
      <c r="E319" s="258"/>
    </row>
    <row r="320" spans="5:5" s="154" customFormat="1" x14ac:dyDescent="0.25">
      <c r="E320" s="258"/>
    </row>
    <row r="321" spans="5:5" s="154" customFormat="1" x14ac:dyDescent="0.25">
      <c r="E321" s="258"/>
    </row>
    <row r="322" spans="5:5" s="154" customFormat="1" x14ac:dyDescent="0.25">
      <c r="E322" s="258"/>
    </row>
    <row r="323" spans="5:5" s="154" customFormat="1" x14ac:dyDescent="0.25">
      <c r="E323" s="258"/>
    </row>
    <row r="324" spans="5:5" s="154" customFormat="1" x14ac:dyDescent="0.25">
      <c r="E324" s="258"/>
    </row>
    <row r="325" spans="5:5" s="154" customFormat="1" x14ac:dyDescent="0.25">
      <c r="E325" s="258"/>
    </row>
    <row r="326" spans="5:5" s="154" customFormat="1" x14ac:dyDescent="0.25">
      <c r="E326" s="258"/>
    </row>
    <row r="327" spans="5:5" s="154" customFormat="1" x14ac:dyDescent="0.25">
      <c r="E327" s="258"/>
    </row>
    <row r="328" spans="5:5" s="154" customFormat="1" x14ac:dyDescent="0.25">
      <c r="E328" s="258"/>
    </row>
    <row r="329" spans="5:5" s="154" customFormat="1" x14ac:dyDescent="0.25">
      <c r="E329" s="258"/>
    </row>
    <row r="330" spans="5:5" s="154" customFormat="1" x14ac:dyDescent="0.25">
      <c r="E330" s="258"/>
    </row>
    <row r="331" spans="5:5" s="154" customFormat="1" x14ac:dyDescent="0.25">
      <c r="E331" s="258"/>
    </row>
    <row r="332" spans="5:5" s="154" customFormat="1" x14ac:dyDescent="0.25">
      <c r="E332" s="258"/>
    </row>
    <row r="333" spans="5:5" s="154" customFormat="1" x14ac:dyDescent="0.25">
      <c r="E333" s="258"/>
    </row>
    <row r="334" spans="5:5" s="154" customFormat="1" x14ac:dyDescent="0.25">
      <c r="E334" s="258"/>
    </row>
    <row r="335" spans="5:5" s="154" customFormat="1" x14ac:dyDescent="0.25">
      <c r="E335" s="258"/>
    </row>
    <row r="336" spans="5:5" s="154" customFormat="1" x14ac:dyDescent="0.25">
      <c r="E336" s="258"/>
    </row>
    <row r="337" spans="5:5" s="154" customFormat="1" x14ac:dyDescent="0.25">
      <c r="E337" s="258"/>
    </row>
    <row r="338" spans="5:5" s="154" customFormat="1" x14ac:dyDescent="0.25">
      <c r="E338" s="258"/>
    </row>
    <row r="339" spans="5:5" s="154" customFormat="1" x14ac:dyDescent="0.25">
      <c r="E339" s="258"/>
    </row>
    <row r="340" spans="5:5" s="154" customFormat="1" x14ac:dyDescent="0.25">
      <c r="E340" s="258"/>
    </row>
    <row r="341" spans="5:5" s="154" customFormat="1" x14ac:dyDescent="0.25">
      <c r="E341" s="258"/>
    </row>
    <row r="342" spans="5:5" s="154" customFormat="1" x14ac:dyDescent="0.25">
      <c r="E342" s="258"/>
    </row>
    <row r="343" spans="5:5" s="154" customFormat="1" x14ac:dyDescent="0.25">
      <c r="E343" s="258"/>
    </row>
    <row r="344" spans="5:5" s="154" customFormat="1" x14ac:dyDescent="0.25">
      <c r="E344" s="258"/>
    </row>
    <row r="345" spans="5:5" s="154" customFormat="1" x14ac:dyDescent="0.25">
      <c r="E345" s="258"/>
    </row>
    <row r="346" spans="5:5" s="154" customFormat="1" x14ac:dyDescent="0.25">
      <c r="E346" s="258"/>
    </row>
    <row r="347" spans="5:5" s="154" customFormat="1" x14ac:dyDescent="0.25">
      <c r="E347" s="258"/>
    </row>
    <row r="348" spans="5:5" s="154" customFormat="1" x14ac:dyDescent="0.25">
      <c r="E348" s="258"/>
    </row>
    <row r="349" spans="5:5" s="154" customFormat="1" x14ac:dyDescent="0.25">
      <c r="E349" s="258"/>
    </row>
    <row r="350" spans="5:5" s="154" customFormat="1" x14ac:dyDescent="0.25">
      <c r="E350" s="258"/>
    </row>
    <row r="351" spans="5:5" s="154" customFormat="1" x14ac:dyDescent="0.25">
      <c r="E351" s="258"/>
    </row>
    <row r="352" spans="5:5" s="154" customFormat="1" x14ac:dyDescent="0.25">
      <c r="E352" s="258"/>
    </row>
    <row r="353" spans="5:5" s="154" customFormat="1" x14ac:dyDescent="0.25">
      <c r="E353" s="258"/>
    </row>
    <row r="354" spans="5:5" s="154" customFormat="1" x14ac:dyDescent="0.25">
      <c r="E354" s="258"/>
    </row>
    <row r="355" spans="5:5" s="154" customFormat="1" x14ac:dyDescent="0.25">
      <c r="E355" s="258"/>
    </row>
    <row r="356" spans="5:5" s="154" customFormat="1" x14ac:dyDescent="0.25">
      <c r="E356" s="258"/>
    </row>
    <row r="357" spans="5:5" s="154" customFormat="1" x14ac:dyDescent="0.25">
      <c r="E357" s="258"/>
    </row>
    <row r="358" spans="5:5" s="154" customFormat="1" x14ac:dyDescent="0.25">
      <c r="E358" s="258"/>
    </row>
    <row r="359" spans="5:5" s="154" customFormat="1" x14ac:dyDescent="0.25">
      <c r="E359" s="258"/>
    </row>
    <row r="360" spans="5:5" s="154" customFormat="1" x14ac:dyDescent="0.25">
      <c r="E360" s="258"/>
    </row>
    <row r="361" spans="5:5" s="154" customFormat="1" x14ac:dyDescent="0.25">
      <c r="E361" s="258"/>
    </row>
    <row r="362" spans="5:5" s="154" customFormat="1" x14ac:dyDescent="0.25">
      <c r="E362" s="258"/>
    </row>
    <row r="363" spans="5:5" s="154" customFormat="1" x14ac:dyDescent="0.25">
      <c r="E363" s="258"/>
    </row>
    <row r="364" spans="5:5" s="154" customFormat="1" x14ac:dyDescent="0.25">
      <c r="E364" s="258"/>
    </row>
    <row r="365" spans="5:5" s="154" customFormat="1" x14ac:dyDescent="0.25">
      <c r="E365" s="258"/>
    </row>
    <row r="366" spans="5:5" s="154" customFormat="1" x14ac:dyDescent="0.25">
      <c r="E366" s="258"/>
    </row>
    <row r="367" spans="5:5" s="154" customFormat="1" x14ac:dyDescent="0.25">
      <c r="E367" s="258"/>
    </row>
    <row r="368" spans="5:5" s="154" customFormat="1" x14ac:dyDescent="0.25">
      <c r="E368" s="258"/>
    </row>
    <row r="369" spans="5:5" s="154" customFormat="1" x14ac:dyDescent="0.25">
      <c r="E369" s="258"/>
    </row>
    <row r="370" spans="5:5" s="154" customFormat="1" x14ac:dyDescent="0.25">
      <c r="E370" s="258"/>
    </row>
    <row r="371" spans="5:5" s="154" customFormat="1" x14ac:dyDescent="0.25">
      <c r="E371" s="258"/>
    </row>
    <row r="372" spans="5:5" s="154" customFormat="1" x14ac:dyDescent="0.25">
      <c r="E372" s="258"/>
    </row>
    <row r="373" spans="5:5" s="154" customFormat="1" x14ac:dyDescent="0.25">
      <c r="E373" s="258"/>
    </row>
    <row r="374" spans="5:5" s="154" customFormat="1" x14ac:dyDescent="0.25">
      <c r="E374" s="258"/>
    </row>
    <row r="375" spans="5:5" s="154" customFormat="1" x14ac:dyDescent="0.25">
      <c r="E375" s="258"/>
    </row>
    <row r="376" spans="5:5" s="154" customFormat="1" x14ac:dyDescent="0.25">
      <c r="E376" s="258"/>
    </row>
    <row r="377" spans="5:5" s="154" customFormat="1" x14ac:dyDescent="0.25">
      <c r="E377" s="258"/>
    </row>
    <row r="378" spans="5:5" s="154" customFormat="1" x14ac:dyDescent="0.25">
      <c r="E378" s="258"/>
    </row>
    <row r="379" spans="5:5" s="154" customFormat="1" x14ac:dyDescent="0.25">
      <c r="E379" s="258"/>
    </row>
    <row r="380" spans="5:5" s="154" customFormat="1" x14ac:dyDescent="0.25">
      <c r="E380" s="258"/>
    </row>
    <row r="381" spans="5:5" s="154" customFormat="1" x14ac:dyDescent="0.25">
      <c r="E381" s="258"/>
    </row>
    <row r="382" spans="5:5" s="154" customFormat="1" x14ac:dyDescent="0.25">
      <c r="E382" s="258"/>
    </row>
    <row r="383" spans="5:5" s="154" customFormat="1" x14ac:dyDescent="0.25">
      <c r="E383" s="258"/>
    </row>
    <row r="384" spans="5:5" s="154" customFormat="1" x14ac:dyDescent="0.25">
      <c r="E384" s="258"/>
    </row>
    <row r="385" spans="5:5" s="154" customFormat="1" x14ac:dyDescent="0.25">
      <c r="E385" s="258"/>
    </row>
    <row r="386" spans="5:5" s="154" customFormat="1" x14ac:dyDescent="0.25">
      <c r="E386" s="258"/>
    </row>
    <row r="387" spans="5:5" s="154" customFormat="1" x14ac:dyDescent="0.25">
      <c r="E387" s="258"/>
    </row>
    <row r="388" spans="5:5" s="154" customFormat="1" x14ac:dyDescent="0.25">
      <c r="E388" s="258"/>
    </row>
    <row r="389" spans="5:5" s="154" customFormat="1" x14ac:dyDescent="0.25">
      <c r="E389" s="258"/>
    </row>
    <row r="390" spans="5:5" s="154" customFormat="1" x14ac:dyDescent="0.25">
      <c r="E390" s="258"/>
    </row>
    <row r="391" spans="5:5" s="154" customFormat="1" x14ac:dyDescent="0.25">
      <c r="E391" s="258"/>
    </row>
    <row r="392" spans="5:5" s="154" customFormat="1" x14ac:dyDescent="0.25">
      <c r="E392" s="258"/>
    </row>
    <row r="393" spans="5:5" s="154" customFormat="1" x14ac:dyDescent="0.25">
      <c r="E393" s="258"/>
    </row>
    <row r="394" spans="5:5" s="154" customFormat="1" x14ac:dyDescent="0.25">
      <c r="E394" s="258"/>
    </row>
    <row r="395" spans="5:5" s="154" customFormat="1" x14ac:dyDescent="0.25">
      <c r="E395" s="258"/>
    </row>
    <row r="396" spans="5:5" s="154" customFormat="1" x14ac:dyDescent="0.25">
      <c r="E396" s="258"/>
    </row>
    <row r="397" spans="5:5" s="154" customFormat="1" x14ac:dyDescent="0.25">
      <c r="E397" s="258"/>
    </row>
    <row r="398" spans="5:5" s="154" customFormat="1" x14ac:dyDescent="0.25">
      <c r="E398" s="258"/>
    </row>
    <row r="399" spans="5:5" s="154" customFormat="1" x14ac:dyDescent="0.25">
      <c r="E399" s="258"/>
    </row>
    <row r="400" spans="5:5" s="154" customFormat="1" x14ac:dyDescent="0.25">
      <c r="E400" s="258"/>
    </row>
    <row r="401" spans="5:5" s="154" customFormat="1" x14ac:dyDescent="0.25">
      <c r="E401" s="258"/>
    </row>
    <row r="402" spans="5:5" s="154" customFormat="1" x14ac:dyDescent="0.25">
      <c r="E402" s="258"/>
    </row>
    <row r="403" spans="5:5" s="154" customFormat="1" x14ac:dyDescent="0.25">
      <c r="E403" s="258"/>
    </row>
    <row r="404" spans="5:5" s="154" customFormat="1" x14ac:dyDescent="0.25">
      <c r="E404" s="258"/>
    </row>
    <row r="405" spans="5:5" s="154" customFormat="1" x14ac:dyDescent="0.25">
      <c r="E405" s="258"/>
    </row>
    <row r="406" spans="5:5" s="154" customFormat="1" x14ac:dyDescent="0.25">
      <c r="E406" s="258"/>
    </row>
    <row r="407" spans="5:5" s="154" customFormat="1" x14ac:dyDescent="0.25">
      <c r="E407" s="258"/>
    </row>
    <row r="408" spans="5:5" s="154" customFormat="1" x14ac:dyDescent="0.25">
      <c r="E408" s="258"/>
    </row>
    <row r="409" spans="5:5" s="154" customFormat="1" x14ac:dyDescent="0.25">
      <c r="E409" s="258"/>
    </row>
    <row r="410" spans="5:5" s="154" customFormat="1" x14ac:dyDescent="0.25">
      <c r="E410" s="258"/>
    </row>
    <row r="411" spans="5:5" s="154" customFormat="1" x14ac:dyDescent="0.25">
      <c r="E411" s="258"/>
    </row>
    <row r="412" spans="5:5" s="154" customFormat="1" x14ac:dyDescent="0.25">
      <c r="E412" s="258"/>
    </row>
    <row r="413" spans="5:5" s="154" customFormat="1" x14ac:dyDescent="0.25">
      <c r="E413" s="258"/>
    </row>
    <row r="414" spans="5:5" s="154" customFormat="1" x14ac:dyDescent="0.25">
      <c r="E414" s="258"/>
    </row>
    <row r="415" spans="5:5" s="154" customFormat="1" x14ac:dyDescent="0.25">
      <c r="E415" s="258"/>
    </row>
    <row r="416" spans="5:5" s="154" customFormat="1" x14ac:dyDescent="0.25">
      <c r="E416" s="258"/>
    </row>
    <row r="417" spans="5:5" s="154" customFormat="1" x14ac:dyDescent="0.25">
      <c r="E417" s="258"/>
    </row>
    <row r="418" spans="5:5" s="154" customFormat="1" x14ac:dyDescent="0.25">
      <c r="E418" s="258"/>
    </row>
    <row r="419" spans="5:5" s="154" customFormat="1" x14ac:dyDescent="0.25">
      <c r="E419" s="258"/>
    </row>
    <row r="420" spans="5:5" s="154" customFormat="1" x14ac:dyDescent="0.25">
      <c r="E420" s="258"/>
    </row>
    <row r="421" spans="5:5" s="154" customFormat="1" x14ac:dyDescent="0.25">
      <c r="E421" s="258"/>
    </row>
    <row r="422" spans="5:5" s="154" customFormat="1" x14ac:dyDescent="0.25">
      <c r="E422" s="258"/>
    </row>
    <row r="423" spans="5:5" s="154" customFormat="1" x14ac:dyDescent="0.25">
      <c r="E423" s="258"/>
    </row>
    <row r="424" spans="5:5" s="154" customFormat="1" x14ac:dyDescent="0.25">
      <c r="E424" s="258"/>
    </row>
    <row r="425" spans="5:5" s="154" customFormat="1" x14ac:dyDescent="0.25">
      <c r="E425" s="258"/>
    </row>
    <row r="426" spans="5:5" s="154" customFormat="1" x14ac:dyDescent="0.25">
      <c r="E426" s="258"/>
    </row>
    <row r="427" spans="5:5" s="154" customFormat="1" x14ac:dyDescent="0.25">
      <c r="E427" s="258"/>
    </row>
    <row r="428" spans="5:5" s="154" customFormat="1" x14ac:dyDescent="0.25">
      <c r="E428" s="258"/>
    </row>
    <row r="429" spans="5:5" s="154" customFormat="1" x14ac:dyDescent="0.25">
      <c r="E429" s="258"/>
    </row>
    <row r="430" spans="5:5" s="154" customFormat="1" x14ac:dyDescent="0.25">
      <c r="E430" s="258"/>
    </row>
    <row r="431" spans="5:5" s="154" customFormat="1" x14ac:dyDescent="0.25">
      <c r="E431" s="258"/>
    </row>
    <row r="432" spans="5:5" s="154" customFormat="1" x14ac:dyDescent="0.25">
      <c r="E432" s="258"/>
    </row>
    <row r="433" spans="5:5" s="154" customFormat="1" x14ac:dyDescent="0.25">
      <c r="E433" s="258"/>
    </row>
    <row r="434" spans="5:5" s="154" customFormat="1" x14ac:dyDescent="0.25">
      <c r="E434" s="258"/>
    </row>
    <row r="435" spans="5:5" s="154" customFormat="1" x14ac:dyDescent="0.25">
      <c r="E435" s="258"/>
    </row>
    <row r="436" spans="5:5" s="154" customFormat="1" x14ac:dyDescent="0.25">
      <c r="E436" s="258"/>
    </row>
    <row r="437" spans="5:5" s="154" customFormat="1" x14ac:dyDescent="0.25">
      <c r="E437" s="258"/>
    </row>
    <row r="438" spans="5:5" s="154" customFormat="1" x14ac:dyDescent="0.25">
      <c r="E438" s="258"/>
    </row>
    <row r="439" spans="5:5" s="154" customFormat="1" x14ac:dyDescent="0.25">
      <c r="E439" s="258"/>
    </row>
    <row r="440" spans="5:5" s="154" customFormat="1" x14ac:dyDescent="0.25">
      <c r="E440" s="258"/>
    </row>
    <row r="441" spans="5:5" s="154" customFormat="1" x14ac:dyDescent="0.25">
      <c r="E441" s="258"/>
    </row>
    <row r="442" spans="5:5" s="154" customFormat="1" x14ac:dyDescent="0.25">
      <c r="E442" s="258"/>
    </row>
    <row r="443" spans="5:5" s="154" customFormat="1" x14ac:dyDescent="0.25">
      <c r="E443" s="258"/>
    </row>
    <row r="444" spans="5:5" s="154" customFormat="1" x14ac:dyDescent="0.25">
      <c r="E444" s="258"/>
    </row>
    <row r="445" spans="5:5" s="154" customFormat="1" x14ac:dyDescent="0.25">
      <c r="E445" s="258"/>
    </row>
    <row r="446" spans="5:5" s="154" customFormat="1" x14ac:dyDescent="0.25">
      <c r="E446" s="258"/>
    </row>
    <row r="447" spans="5:5" s="154" customFormat="1" x14ac:dyDescent="0.25">
      <c r="E447" s="258"/>
    </row>
    <row r="448" spans="5:5" s="154" customFormat="1" x14ac:dyDescent="0.25">
      <c r="E448" s="258"/>
    </row>
    <row r="449" spans="5:5" s="154" customFormat="1" x14ac:dyDescent="0.25">
      <c r="E449" s="258"/>
    </row>
    <row r="450" spans="5:5" s="154" customFormat="1" x14ac:dyDescent="0.25">
      <c r="E450" s="258"/>
    </row>
    <row r="451" spans="5:5" s="154" customFormat="1" x14ac:dyDescent="0.25">
      <c r="E451" s="258"/>
    </row>
    <row r="452" spans="5:5" s="154" customFormat="1" x14ac:dyDescent="0.25">
      <c r="E452" s="258"/>
    </row>
    <row r="453" spans="5:5" s="154" customFormat="1" x14ac:dyDescent="0.25">
      <c r="E453" s="258"/>
    </row>
    <row r="454" spans="5:5" s="154" customFormat="1" x14ac:dyDescent="0.25">
      <c r="E454" s="258"/>
    </row>
    <row r="455" spans="5:5" s="154" customFormat="1" x14ac:dyDescent="0.25">
      <c r="E455" s="258"/>
    </row>
    <row r="456" spans="5:5" s="154" customFormat="1" x14ac:dyDescent="0.25">
      <c r="E456" s="258"/>
    </row>
    <row r="457" spans="5:5" s="154" customFormat="1" x14ac:dyDescent="0.25">
      <c r="E457" s="258"/>
    </row>
    <row r="458" spans="5:5" s="154" customFormat="1" x14ac:dyDescent="0.25">
      <c r="E458" s="258"/>
    </row>
    <row r="459" spans="5:5" s="154" customFormat="1" x14ac:dyDescent="0.25">
      <c r="E459" s="258"/>
    </row>
    <row r="460" spans="5:5" s="154" customFormat="1" x14ac:dyDescent="0.25">
      <c r="E460" s="258"/>
    </row>
    <row r="461" spans="5:5" s="154" customFormat="1" x14ac:dyDescent="0.25">
      <c r="E461" s="258"/>
    </row>
    <row r="462" spans="5:5" s="154" customFormat="1" x14ac:dyDescent="0.25">
      <c r="E462" s="258"/>
    </row>
    <row r="463" spans="5:5" s="154" customFormat="1" x14ac:dyDescent="0.25">
      <c r="E463" s="258"/>
    </row>
    <row r="464" spans="5:5" s="154" customFormat="1" x14ac:dyDescent="0.25">
      <c r="E464" s="258"/>
    </row>
    <row r="465" spans="5:5" s="154" customFormat="1" x14ac:dyDescent="0.25">
      <c r="E465" s="258"/>
    </row>
    <row r="466" spans="5:5" s="154" customFormat="1" x14ac:dyDescent="0.25">
      <c r="E466" s="258"/>
    </row>
    <row r="467" spans="5:5" s="154" customFormat="1" x14ac:dyDescent="0.25">
      <c r="E467" s="258"/>
    </row>
    <row r="468" spans="5:5" s="154" customFormat="1" x14ac:dyDescent="0.25">
      <c r="E468" s="258"/>
    </row>
    <row r="469" spans="5:5" s="154" customFormat="1" x14ac:dyDescent="0.25">
      <c r="E469" s="258"/>
    </row>
    <row r="470" spans="5:5" s="154" customFormat="1" x14ac:dyDescent="0.25">
      <c r="E470" s="258"/>
    </row>
    <row r="471" spans="5:5" s="154" customFormat="1" x14ac:dyDescent="0.25">
      <c r="E471" s="258"/>
    </row>
    <row r="472" spans="5:5" s="154" customFormat="1" x14ac:dyDescent="0.25">
      <c r="E472" s="258"/>
    </row>
    <row r="473" spans="5:5" s="154" customFormat="1" x14ac:dyDescent="0.25">
      <c r="E473" s="258"/>
    </row>
    <row r="474" spans="5:5" s="154" customFormat="1" x14ac:dyDescent="0.25">
      <c r="E474" s="258"/>
    </row>
    <row r="475" spans="5:5" s="154" customFormat="1" x14ac:dyDescent="0.25">
      <c r="E475" s="258"/>
    </row>
    <row r="476" spans="5:5" s="154" customFormat="1" x14ac:dyDescent="0.25">
      <c r="E476" s="258"/>
    </row>
    <row r="477" spans="5:5" s="154" customFormat="1" x14ac:dyDescent="0.25">
      <c r="E477" s="258"/>
    </row>
    <row r="478" spans="5:5" s="154" customFormat="1" x14ac:dyDescent="0.25">
      <c r="E478" s="258"/>
    </row>
    <row r="479" spans="5:5" s="154" customFormat="1" x14ac:dyDescent="0.25">
      <c r="E479" s="258"/>
    </row>
    <row r="480" spans="5:5" s="154" customFormat="1" x14ac:dyDescent="0.25">
      <c r="E480" s="258"/>
    </row>
    <row r="481" spans="5:5" s="154" customFormat="1" x14ac:dyDescent="0.25">
      <c r="E481" s="258"/>
    </row>
    <row r="482" spans="5:5" s="154" customFormat="1" x14ac:dyDescent="0.25">
      <c r="E482" s="258"/>
    </row>
    <row r="483" spans="5:5" s="154" customFormat="1" x14ac:dyDescent="0.25">
      <c r="E483" s="258"/>
    </row>
    <row r="484" spans="5:5" s="154" customFormat="1" x14ac:dyDescent="0.25">
      <c r="E484" s="258"/>
    </row>
    <row r="485" spans="5:5" s="154" customFormat="1" x14ac:dyDescent="0.25">
      <c r="E485" s="258"/>
    </row>
    <row r="486" spans="5:5" s="154" customFormat="1" x14ac:dyDescent="0.25">
      <c r="E486" s="258"/>
    </row>
    <row r="487" spans="5:5" s="154" customFormat="1" x14ac:dyDescent="0.25">
      <c r="E487" s="258"/>
    </row>
    <row r="488" spans="5:5" s="154" customFormat="1" x14ac:dyDescent="0.25">
      <c r="E488" s="258"/>
    </row>
    <row r="489" spans="5:5" s="154" customFormat="1" x14ac:dyDescent="0.25">
      <c r="E489" s="258"/>
    </row>
    <row r="490" spans="5:5" s="154" customFormat="1" x14ac:dyDescent="0.25">
      <c r="E490" s="258"/>
    </row>
    <row r="491" spans="5:5" s="154" customFormat="1" x14ac:dyDescent="0.25">
      <c r="E491" s="258"/>
    </row>
    <row r="492" spans="5:5" s="154" customFormat="1" x14ac:dyDescent="0.25">
      <c r="E492" s="258"/>
    </row>
    <row r="493" spans="5:5" s="154" customFormat="1" x14ac:dyDescent="0.25">
      <c r="E493" s="258"/>
    </row>
    <row r="494" spans="5:5" s="154" customFormat="1" x14ac:dyDescent="0.25">
      <c r="E494" s="258"/>
    </row>
    <row r="495" spans="5:5" s="154" customFormat="1" x14ac:dyDescent="0.25">
      <c r="E495" s="258"/>
    </row>
    <row r="496" spans="5:5" s="154" customFormat="1" x14ac:dyDescent="0.25">
      <c r="E496" s="258"/>
    </row>
    <row r="497" spans="5:5" s="154" customFormat="1" x14ac:dyDescent="0.25">
      <c r="E497" s="258"/>
    </row>
    <row r="498" spans="5:5" s="154" customFormat="1" x14ac:dyDescent="0.25">
      <c r="E498" s="258"/>
    </row>
    <row r="499" spans="5:5" s="154" customFormat="1" x14ac:dyDescent="0.25">
      <c r="E499" s="258"/>
    </row>
    <row r="500" spans="5:5" s="154" customFormat="1" x14ac:dyDescent="0.25">
      <c r="E500" s="258"/>
    </row>
    <row r="501" spans="5:5" s="154" customFormat="1" x14ac:dyDescent="0.25">
      <c r="E501" s="258"/>
    </row>
    <row r="502" spans="5:5" s="154" customFormat="1" x14ac:dyDescent="0.25">
      <c r="E502" s="258"/>
    </row>
    <row r="503" spans="5:5" s="154" customFormat="1" x14ac:dyDescent="0.25">
      <c r="E503" s="258"/>
    </row>
    <row r="504" spans="5:5" s="154" customFormat="1" x14ac:dyDescent="0.25">
      <c r="E504" s="258"/>
    </row>
    <row r="505" spans="5:5" s="154" customFormat="1" x14ac:dyDescent="0.25">
      <c r="E505" s="258"/>
    </row>
    <row r="506" spans="5:5" s="154" customFormat="1" x14ac:dyDescent="0.25">
      <c r="E506" s="258"/>
    </row>
    <row r="507" spans="5:5" s="154" customFormat="1" x14ac:dyDescent="0.25">
      <c r="E507" s="258"/>
    </row>
    <row r="508" spans="5:5" s="154" customFormat="1" x14ac:dyDescent="0.25">
      <c r="E508" s="258"/>
    </row>
    <row r="509" spans="5:5" s="154" customFormat="1" x14ac:dyDescent="0.25">
      <c r="E509" s="258"/>
    </row>
    <row r="510" spans="5:5" s="154" customFormat="1" x14ac:dyDescent="0.25">
      <c r="E510" s="258"/>
    </row>
    <row r="511" spans="5:5" s="154" customFormat="1" x14ac:dyDescent="0.25">
      <c r="E511" s="258"/>
    </row>
    <row r="512" spans="5:5" s="154" customFormat="1" x14ac:dyDescent="0.25">
      <c r="E512" s="258"/>
    </row>
    <row r="513" spans="5:5" s="154" customFormat="1" x14ac:dyDescent="0.25">
      <c r="E513" s="258"/>
    </row>
    <row r="514" spans="5:5" s="154" customFormat="1" x14ac:dyDescent="0.25">
      <c r="E514" s="258"/>
    </row>
    <row r="515" spans="5:5" s="154" customFormat="1" x14ac:dyDescent="0.25">
      <c r="E515" s="258"/>
    </row>
    <row r="516" spans="5:5" s="154" customFormat="1" x14ac:dyDescent="0.25">
      <c r="E516" s="258"/>
    </row>
    <row r="517" spans="5:5" s="154" customFormat="1" x14ac:dyDescent="0.25">
      <c r="E517" s="258"/>
    </row>
    <row r="518" spans="5:5" s="154" customFormat="1" x14ac:dyDescent="0.25">
      <c r="E518" s="258"/>
    </row>
    <row r="519" spans="5:5" s="154" customFormat="1" x14ac:dyDescent="0.25">
      <c r="E519" s="258"/>
    </row>
    <row r="520" spans="5:5" s="154" customFormat="1" x14ac:dyDescent="0.25">
      <c r="E520" s="258"/>
    </row>
    <row r="521" spans="5:5" s="154" customFormat="1" x14ac:dyDescent="0.25">
      <c r="E521" s="258"/>
    </row>
    <row r="522" spans="5:5" s="154" customFormat="1" x14ac:dyDescent="0.25">
      <c r="E522" s="258"/>
    </row>
    <row r="523" spans="5:5" s="154" customFormat="1" x14ac:dyDescent="0.25">
      <c r="E523" s="258"/>
    </row>
    <row r="524" spans="5:5" s="154" customFormat="1" x14ac:dyDescent="0.25">
      <c r="E524" s="258"/>
    </row>
    <row r="525" spans="5:5" s="154" customFormat="1" x14ac:dyDescent="0.25">
      <c r="E525" s="258"/>
    </row>
    <row r="526" spans="5:5" s="154" customFormat="1" x14ac:dyDescent="0.25">
      <c r="E526" s="258"/>
    </row>
    <row r="527" spans="5:5" s="154" customFormat="1" x14ac:dyDescent="0.25">
      <c r="E527" s="258"/>
    </row>
    <row r="528" spans="5:5" s="154" customFormat="1" x14ac:dyDescent="0.25">
      <c r="E528" s="258"/>
    </row>
    <row r="529" spans="5:5" s="154" customFormat="1" x14ac:dyDescent="0.25">
      <c r="E529" s="258"/>
    </row>
    <row r="530" spans="5:5" s="154" customFormat="1" x14ac:dyDescent="0.25">
      <c r="E530" s="258"/>
    </row>
    <row r="531" spans="5:5" s="154" customFormat="1" x14ac:dyDescent="0.25">
      <c r="E531" s="258"/>
    </row>
    <row r="532" spans="5:5" s="154" customFormat="1" x14ac:dyDescent="0.25">
      <c r="E532" s="258"/>
    </row>
    <row r="533" spans="5:5" s="154" customFormat="1" x14ac:dyDescent="0.25">
      <c r="E533" s="258"/>
    </row>
    <row r="534" spans="5:5" s="154" customFormat="1" x14ac:dyDescent="0.25">
      <c r="E534" s="258"/>
    </row>
    <row r="535" spans="5:5" s="154" customFormat="1" x14ac:dyDescent="0.25">
      <c r="E535" s="258"/>
    </row>
    <row r="536" spans="5:5" s="154" customFormat="1" x14ac:dyDescent="0.25">
      <c r="E536" s="258"/>
    </row>
    <row r="537" spans="5:5" s="154" customFormat="1" x14ac:dyDescent="0.25">
      <c r="E537" s="258"/>
    </row>
    <row r="538" spans="5:5" s="154" customFormat="1" x14ac:dyDescent="0.25">
      <c r="E538" s="258"/>
    </row>
    <row r="539" spans="5:5" s="154" customFormat="1" x14ac:dyDescent="0.25">
      <c r="E539" s="258"/>
    </row>
    <row r="540" spans="5:5" s="154" customFormat="1" x14ac:dyDescent="0.25">
      <c r="E540" s="258"/>
    </row>
    <row r="541" spans="5:5" s="154" customFormat="1" x14ac:dyDescent="0.25">
      <c r="E541" s="258"/>
    </row>
    <row r="542" spans="5:5" s="154" customFormat="1" x14ac:dyDescent="0.25">
      <c r="E542" s="258"/>
    </row>
    <row r="543" spans="5:5" s="154" customFormat="1" x14ac:dyDescent="0.25">
      <c r="E543" s="258"/>
    </row>
    <row r="544" spans="5:5" s="154" customFormat="1" x14ac:dyDescent="0.25">
      <c r="E544" s="258"/>
    </row>
    <row r="545" spans="5:5" s="154" customFormat="1" x14ac:dyDescent="0.25">
      <c r="E545" s="258"/>
    </row>
    <row r="546" spans="5:5" s="154" customFormat="1" x14ac:dyDescent="0.25">
      <c r="E546" s="258"/>
    </row>
    <row r="547" spans="5:5" s="154" customFormat="1" x14ac:dyDescent="0.25">
      <c r="E547" s="258"/>
    </row>
    <row r="548" spans="5:5" s="154" customFormat="1" x14ac:dyDescent="0.25">
      <c r="E548" s="258"/>
    </row>
    <row r="549" spans="5:5" s="154" customFormat="1" x14ac:dyDescent="0.25">
      <c r="E549" s="258"/>
    </row>
    <row r="550" spans="5:5" s="154" customFormat="1" x14ac:dyDescent="0.25">
      <c r="E550" s="258"/>
    </row>
    <row r="551" spans="5:5" s="154" customFormat="1" x14ac:dyDescent="0.25">
      <c r="E551" s="258"/>
    </row>
    <row r="552" spans="5:5" s="154" customFormat="1" x14ac:dyDescent="0.25">
      <c r="E552" s="258"/>
    </row>
    <row r="553" spans="5:5" s="154" customFormat="1" x14ac:dyDescent="0.25">
      <c r="E553" s="258"/>
    </row>
    <row r="554" spans="5:5" s="154" customFormat="1" x14ac:dyDescent="0.25">
      <c r="E554" s="258"/>
    </row>
    <row r="555" spans="5:5" s="154" customFormat="1" x14ac:dyDescent="0.25">
      <c r="E555" s="258"/>
    </row>
    <row r="556" spans="5:5" s="154" customFormat="1" x14ac:dyDescent="0.25">
      <c r="E556" s="258"/>
    </row>
    <row r="557" spans="5:5" s="154" customFormat="1" x14ac:dyDescent="0.25">
      <c r="E557" s="258"/>
    </row>
    <row r="558" spans="5:5" s="154" customFormat="1" x14ac:dyDescent="0.25">
      <c r="E558" s="258"/>
    </row>
    <row r="559" spans="5:5" s="154" customFormat="1" x14ac:dyDescent="0.25">
      <c r="E559" s="258"/>
    </row>
    <row r="560" spans="5:5" s="154" customFormat="1" x14ac:dyDescent="0.25">
      <c r="E560" s="258"/>
    </row>
    <row r="561" spans="5:5" s="154" customFormat="1" x14ac:dyDescent="0.25">
      <c r="E561" s="258"/>
    </row>
    <row r="562" spans="5:5" s="154" customFormat="1" x14ac:dyDescent="0.25">
      <c r="E562" s="258"/>
    </row>
    <row r="563" spans="5:5" s="154" customFormat="1" x14ac:dyDescent="0.25">
      <c r="E563" s="258"/>
    </row>
    <row r="564" spans="5:5" s="154" customFormat="1" x14ac:dyDescent="0.25">
      <c r="E564" s="258"/>
    </row>
    <row r="565" spans="5:5" s="154" customFormat="1" x14ac:dyDescent="0.25">
      <c r="E565" s="258"/>
    </row>
    <row r="566" spans="5:5" s="154" customFormat="1" x14ac:dyDescent="0.25">
      <c r="E566" s="258"/>
    </row>
    <row r="567" spans="5:5" s="154" customFormat="1" x14ac:dyDescent="0.25">
      <c r="E567" s="258"/>
    </row>
    <row r="568" spans="5:5" s="154" customFormat="1" x14ac:dyDescent="0.25">
      <c r="E568" s="258"/>
    </row>
    <row r="569" spans="5:5" s="154" customFormat="1" x14ac:dyDescent="0.25">
      <c r="E569" s="258"/>
    </row>
    <row r="570" spans="5:5" s="154" customFormat="1" x14ac:dyDescent="0.25">
      <c r="E570" s="258"/>
    </row>
    <row r="571" spans="5:5" s="154" customFormat="1" x14ac:dyDescent="0.25">
      <c r="E571" s="258"/>
    </row>
    <row r="572" spans="5:5" s="154" customFormat="1" x14ac:dyDescent="0.25">
      <c r="E572" s="258"/>
    </row>
    <row r="573" spans="5:5" s="154" customFormat="1" x14ac:dyDescent="0.25">
      <c r="E573" s="258"/>
    </row>
    <row r="574" spans="5:5" s="154" customFormat="1" x14ac:dyDescent="0.25">
      <c r="E574" s="258"/>
    </row>
    <row r="575" spans="5:5" s="154" customFormat="1" x14ac:dyDescent="0.25">
      <c r="E575" s="258"/>
    </row>
    <row r="576" spans="5:5" s="154" customFormat="1" x14ac:dyDescent="0.25">
      <c r="E576" s="258"/>
    </row>
    <row r="577" spans="5:5" s="154" customFormat="1" x14ac:dyDescent="0.25">
      <c r="E577" s="258"/>
    </row>
    <row r="578" spans="5:5" s="154" customFormat="1" x14ac:dyDescent="0.25">
      <c r="E578" s="258"/>
    </row>
    <row r="579" spans="5:5" s="154" customFormat="1" x14ac:dyDescent="0.25">
      <c r="E579" s="258"/>
    </row>
    <row r="580" spans="5:5" s="154" customFormat="1" x14ac:dyDescent="0.25">
      <c r="E580" s="258"/>
    </row>
    <row r="581" spans="5:5" s="154" customFormat="1" x14ac:dyDescent="0.25">
      <c r="E581" s="258"/>
    </row>
    <row r="582" spans="5:5" s="154" customFormat="1" x14ac:dyDescent="0.25">
      <c r="E582" s="258"/>
    </row>
    <row r="583" spans="5:5" s="154" customFormat="1" x14ac:dyDescent="0.25">
      <c r="E583" s="258"/>
    </row>
    <row r="584" spans="5:5" s="154" customFormat="1" x14ac:dyDescent="0.25">
      <c r="E584" s="258"/>
    </row>
    <row r="585" spans="5:5" s="154" customFormat="1" x14ac:dyDescent="0.25">
      <c r="E585" s="258"/>
    </row>
    <row r="586" spans="5:5" s="154" customFormat="1" x14ac:dyDescent="0.25">
      <c r="E586" s="258"/>
    </row>
    <row r="587" spans="5:5" s="154" customFormat="1" x14ac:dyDescent="0.25">
      <c r="E587" s="258"/>
    </row>
    <row r="588" spans="5:5" s="154" customFormat="1" x14ac:dyDescent="0.25">
      <c r="E588" s="258"/>
    </row>
    <row r="589" spans="5:5" s="154" customFormat="1" x14ac:dyDescent="0.25">
      <c r="E589" s="258"/>
    </row>
    <row r="590" spans="5:5" s="154" customFormat="1" x14ac:dyDescent="0.25">
      <c r="E590" s="258"/>
    </row>
    <row r="591" spans="5:5" s="154" customFormat="1" x14ac:dyDescent="0.25">
      <c r="E591" s="258"/>
    </row>
    <row r="592" spans="5:5" s="154" customFormat="1" x14ac:dyDescent="0.25">
      <c r="E592" s="258"/>
    </row>
    <row r="593" spans="5:5" s="154" customFormat="1" x14ac:dyDescent="0.25">
      <c r="E593" s="258"/>
    </row>
    <row r="594" spans="5:5" s="154" customFormat="1" x14ac:dyDescent="0.25">
      <c r="E594" s="258"/>
    </row>
    <row r="595" spans="5:5" s="154" customFormat="1" x14ac:dyDescent="0.25">
      <c r="E595" s="258"/>
    </row>
    <row r="596" spans="5:5" s="154" customFormat="1" x14ac:dyDescent="0.25">
      <c r="E596" s="258"/>
    </row>
    <row r="597" spans="5:5" s="154" customFormat="1" x14ac:dyDescent="0.25">
      <c r="E597" s="258"/>
    </row>
    <row r="598" spans="5:5" s="154" customFormat="1" x14ac:dyDescent="0.25">
      <c r="E598" s="258"/>
    </row>
    <row r="599" spans="5:5" s="154" customFormat="1" x14ac:dyDescent="0.25">
      <c r="E599" s="258"/>
    </row>
    <row r="600" spans="5:5" s="154" customFormat="1" x14ac:dyDescent="0.25">
      <c r="E600" s="258"/>
    </row>
    <row r="601" spans="5:5" s="154" customFormat="1" x14ac:dyDescent="0.25">
      <c r="E601" s="258"/>
    </row>
    <row r="602" spans="5:5" s="154" customFormat="1" x14ac:dyDescent="0.25">
      <c r="E602" s="258"/>
    </row>
    <row r="603" spans="5:5" s="154" customFormat="1" x14ac:dyDescent="0.25">
      <c r="E603" s="258"/>
    </row>
    <row r="604" spans="5:5" s="154" customFormat="1" x14ac:dyDescent="0.25">
      <c r="E604" s="258"/>
    </row>
    <row r="605" spans="5:5" s="154" customFormat="1" x14ac:dyDescent="0.25">
      <c r="E605" s="258"/>
    </row>
    <row r="606" spans="5:5" s="154" customFormat="1" x14ac:dyDescent="0.25">
      <c r="E606" s="258"/>
    </row>
    <row r="607" spans="5:5" s="154" customFormat="1" x14ac:dyDescent="0.25">
      <c r="E607" s="258"/>
    </row>
    <row r="608" spans="5:5" s="154" customFormat="1" x14ac:dyDescent="0.25">
      <c r="E608" s="258"/>
    </row>
    <row r="609" spans="5:5" s="154" customFormat="1" x14ac:dyDescent="0.25">
      <c r="E609" s="258"/>
    </row>
    <row r="610" spans="5:5" s="154" customFormat="1" x14ac:dyDescent="0.25">
      <c r="E610" s="258"/>
    </row>
    <row r="611" spans="5:5" s="154" customFormat="1" x14ac:dyDescent="0.25">
      <c r="E611" s="258"/>
    </row>
    <row r="612" spans="5:5" s="154" customFormat="1" x14ac:dyDescent="0.25">
      <c r="E612" s="258"/>
    </row>
    <row r="613" spans="5:5" s="154" customFormat="1" x14ac:dyDescent="0.25">
      <c r="E613" s="258"/>
    </row>
    <row r="614" spans="5:5" s="154" customFormat="1" x14ac:dyDescent="0.25">
      <c r="E614" s="258"/>
    </row>
    <row r="615" spans="5:5" s="154" customFormat="1" x14ac:dyDescent="0.25">
      <c r="E615" s="258"/>
    </row>
    <row r="616" spans="5:5" s="154" customFormat="1" x14ac:dyDescent="0.25">
      <c r="E616" s="258"/>
    </row>
    <row r="617" spans="5:5" s="154" customFormat="1" x14ac:dyDescent="0.25">
      <c r="E617" s="258"/>
    </row>
    <row r="618" spans="5:5" s="154" customFormat="1" x14ac:dyDescent="0.25">
      <c r="E618" s="258"/>
    </row>
    <row r="619" spans="5:5" s="154" customFormat="1" x14ac:dyDescent="0.25">
      <c r="E619" s="258"/>
    </row>
    <row r="620" spans="5:5" s="154" customFormat="1" x14ac:dyDescent="0.25">
      <c r="E620" s="258"/>
    </row>
    <row r="621" spans="5:5" s="154" customFormat="1" x14ac:dyDescent="0.25">
      <c r="E621" s="258"/>
    </row>
    <row r="622" spans="5:5" s="154" customFormat="1" x14ac:dyDescent="0.25">
      <c r="E622" s="258"/>
    </row>
    <row r="623" spans="5:5" s="154" customFormat="1" x14ac:dyDescent="0.25">
      <c r="E623" s="258"/>
    </row>
    <row r="624" spans="5:5" s="154" customFormat="1" x14ac:dyDescent="0.25">
      <c r="E624" s="258"/>
    </row>
    <row r="625" spans="5:5" s="154" customFormat="1" x14ac:dyDescent="0.25">
      <c r="E625" s="258"/>
    </row>
    <row r="626" spans="5:5" s="154" customFormat="1" x14ac:dyDescent="0.25">
      <c r="E626" s="258"/>
    </row>
    <row r="627" spans="5:5" s="154" customFormat="1" x14ac:dyDescent="0.25">
      <c r="E627" s="258"/>
    </row>
    <row r="628" spans="5:5" s="154" customFormat="1" x14ac:dyDescent="0.25">
      <c r="E628" s="258"/>
    </row>
    <row r="629" spans="5:5" s="154" customFormat="1" x14ac:dyDescent="0.25">
      <c r="E629" s="258"/>
    </row>
    <row r="630" spans="5:5" s="154" customFormat="1" x14ac:dyDescent="0.25">
      <c r="E630" s="258"/>
    </row>
    <row r="631" spans="5:5" s="154" customFormat="1" x14ac:dyDescent="0.25">
      <c r="E631" s="258"/>
    </row>
    <row r="632" spans="5:5" s="154" customFormat="1" x14ac:dyDescent="0.25">
      <c r="E632" s="258"/>
    </row>
    <row r="633" spans="5:5" s="154" customFormat="1" x14ac:dyDescent="0.25">
      <c r="E633" s="258"/>
    </row>
    <row r="634" spans="5:5" s="154" customFormat="1" x14ac:dyDescent="0.25">
      <c r="E634" s="258"/>
    </row>
    <row r="635" spans="5:5" s="154" customFormat="1" x14ac:dyDescent="0.25">
      <c r="E635" s="258"/>
    </row>
    <row r="636" spans="5:5" s="154" customFormat="1" x14ac:dyDescent="0.25">
      <c r="E636" s="258"/>
    </row>
    <row r="637" spans="5:5" s="154" customFormat="1" x14ac:dyDescent="0.25">
      <c r="E637" s="258"/>
    </row>
    <row r="638" spans="5:5" s="154" customFormat="1" x14ac:dyDescent="0.25">
      <c r="E638" s="258"/>
    </row>
    <row r="639" spans="5:5" s="154" customFormat="1" x14ac:dyDescent="0.25">
      <c r="E639" s="258"/>
    </row>
    <row r="640" spans="5:5" s="154" customFormat="1" x14ac:dyDescent="0.25">
      <c r="E640" s="258"/>
    </row>
    <row r="641" spans="5:5" s="154" customFormat="1" x14ac:dyDescent="0.25">
      <c r="E641" s="258"/>
    </row>
    <row r="642" spans="5:5" s="154" customFormat="1" x14ac:dyDescent="0.25">
      <c r="E642" s="258"/>
    </row>
    <row r="643" spans="5:5" s="154" customFormat="1" x14ac:dyDescent="0.25">
      <c r="E643" s="258"/>
    </row>
    <row r="644" spans="5:5" s="154" customFormat="1" x14ac:dyDescent="0.25">
      <c r="E644" s="258"/>
    </row>
    <row r="645" spans="5:5" s="154" customFormat="1" x14ac:dyDescent="0.25">
      <c r="E645" s="258"/>
    </row>
    <row r="646" spans="5:5" s="154" customFormat="1" x14ac:dyDescent="0.25">
      <c r="E646" s="258"/>
    </row>
    <row r="647" spans="5:5" s="154" customFormat="1" x14ac:dyDescent="0.25">
      <c r="E647" s="258"/>
    </row>
    <row r="648" spans="5:5" s="154" customFormat="1" x14ac:dyDescent="0.25">
      <c r="E648" s="258"/>
    </row>
    <row r="649" spans="5:5" s="154" customFormat="1" x14ac:dyDescent="0.25">
      <c r="E649" s="258"/>
    </row>
    <row r="650" spans="5:5" s="154" customFormat="1" x14ac:dyDescent="0.25">
      <c r="E650" s="258"/>
    </row>
    <row r="651" spans="5:5" s="154" customFormat="1" x14ac:dyDescent="0.25">
      <c r="E651" s="258"/>
    </row>
    <row r="652" spans="5:5" s="154" customFormat="1" x14ac:dyDescent="0.25">
      <c r="E652" s="258"/>
    </row>
    <row r="653" spans="5:5" s="154" customFormat="1" x14ac:dyDescent="0.25">
      <c r="E653" s="258"/>
    </row>
    <row r="654" spans="5:5" s="154" customFormat="1" x14ac:dyDescent="0.25">
      <c r="E654" s="258"/>
    </row>
    <row r="655" spans="5:5" s="154" customFormat="1" x14ac:dyDescent="0.25">
      <c r="E655" s="258"/>
    </row>
    <row r="656" spans="5:5" s="154" customFormat="1" x14ac:dyDescent="0.25">
      <c r="E656" s="258"/>
    </row>
    <row r="657" spans="5:5" s="154" customFormat="1" x14ac:dyDescent="0.25">
      <c r="E657" s="258"/>
    </row>
    <row r="658" spans="5:5" s="154" customFormat="1" x14ac:dyDescent="0.25">
      <c r="E658" s="258"/>
    </row>
    <row r="659" spans="5:5" s="154" customFormat="1" x14ac:dyDescent="0.25">
      <c r="E659" s="258"/>
    </row>
    <row r="660" spans="5:5" s="154" customFormat="1" x14ac:dyDescent="0.25">
      <c r="E660" s="258"/>
    </row>
    <row r="661" spans="5:5" s="154" customFormat="1" x14ac:dyDescent="0.25">
      <c r="E661" s="258"/>
    </row>
    <row r="662" spans="5:5" s="154" customFormat="1" x14ac:dyDescent="0.25">
      <c r="E662" s="258"/>
    </row>
    <row r="663" spans="5:5" s="154" customFormat="1" x14ac:dyDescent="0.25">
      <c r="E663" s="258"/>
    </row>
    <row r="664" spans="5:5" s="154" customFormat="1" x14ac:dyDescent="0.25">
      <c r="E664" s="258"/>
    </row>
    <row r="665" spans="5:5" s="154" customFormat="1" x14ac:dyDescent="0.25">
      <c r="E665" s="258"/>
    </row>
    <row r="666" spans="5:5" s="154" customFormat="1" x14ac:dyDescent="0.25">
      <c r="E666" s="258"/>
    </row>
    <row r="667" spans="5:5" s="154" customFormat="1" x14ac:dyDescent="0.25">
      <c r="E667" s="258"/>
    </row>
    <row r="668" spans="5:5" s="154" customFormat="1" x14ac:dyDescent="0.25">
      <c r="E668" s="258"/>
    </row>
    <row r="669" spans="5:5" s="154" customFormat="1" x14ac:dyDescent="0.25">
      <c r="E669" s="258"/>
    </row>
    <row r="670" spans="5:5" s="154" customFormat="1" x14ac:dyDescent="0.25">
      <c r="E670" s="258"/>
    </row>
    <row r="671" spans="5:5" s="154" customFormat="1" x14ac:dyDescent="0.25">
      <c r="E671" s="258"/>
    </row>
    <row r="672" spans="5:5" s="154" customFormat="1" x14ac:dyDescent="0.25">
      <c r="E672" s="258"/>
    </row>
    <row r="673" spans="5:5" s="154" customFormat="1" x14ac:dyDescent="0.25">
      <c r="E673" s="258"/>
    </row>
    <row r="674" spans="5:5" s="154" customFormat="1" x14ac:dyDescent="0.25">
      <c r="E674" s="258"/>
    </row>
    <row r="675" spans="5:5" s="154" customFormat="1" x14ac:dyDescent="0.25">
      <c r="E675" s="258"/>
    </row>
    <row r="676" spans="5:5" s="154" customFormat="1" x14ac:dyDescent="0.25">
      <c r="E676" s="258"/>
    </row>
    <row r="677" spans="5:5" s="154" customFormat="1" x14ac:dyDescent="0.25">
      <c r="E677" s="258"/>
    </row>
    <row r="678" spans="5:5" s="154" customFormat="1" x14ac:dyDescent="0.25">
      <c r="E678" s="258"/>
    </row>
    <row r="679" spans="5:5" s="154" customFormat="1" x14ac:dyDescent="0.25">
      <c r="E679" s="258"/>
    </row>
    <row r="680" spans="5:5" s="154" customFormat="1" x14ac:dyDescent="0.25">
      <c r="E680" s="258"/>
    </row>
    <row r="681" spans="5:5" s="154" customFormat="1" x14ac:dyDescent="0.25">
      <c r="E681" s="258"/>
    </row>
    <row r="682" spans="5:5" s="154" customFormat="1" x14ac:dyDescent="0.25">
      <c r="E682" s="258"/>
    </row>
    <row r="683" spans="5:5" s="154" customFormat="1" x14ac:dyDescent="0.25">
      <c r="E683" s="258"/>
    </row>
    <row r="684" spans="5:5" s="154" customFormat="1" x14ac:dyDescent="0.25">
      <c r="E684" s="258"/>
    </row>
    <row r="685" spans="5:5" s="154" customFormat="1" x14ac:dyDescent="0.25">
      <c r="E685" s="258"/>
    </row>
    <row r="686" spans="5:5" s="154" customFormat="1" x14ac:dyDescent="0.25">
      <c r="E686" s="258"/>
    </row>
    <row r="687" spans="5:5" s="154" customFormat="1" x14ac:dyDescent="0.25">
      <c r="E687" s="258"/>
    </row>
    <row r="688" spans="5:5" s="154" customFormat="1" x14ac:dyDescent="0.25">
      <c r="E688" s="258"/>
    </row>
    <row r="689" spans="5:5" s="154" customFormat="1" x14ac:dyDescent="0.25">
      <c r="E689" s="258"/>
    </row>
    <row r="690" spans="5:5" s="154" customFormat="1" x14ac:dyDescent="0.25">
      <c r="E690" s="258"/>
    </row>
    <row r="691" spans="5:5" s="154" customFormat="1" x14ac:dyDescent="0.25">
      <c r="E691" s="258"/>
    </row>
    <row r="692" spans="5:5" s="154" customFormat="1" x14ac:dyDescent="0.25">
      <c r="E692" s="258"/>
    </row>
    <row r="693" spans="5:5" s="154" customFormat="1" x14ac:dyDescent="0.25">
      <c r="E693" s="258"/>
    </row>
    <row r="694" spans="5:5" s="154" customFormat="1" x14ac:dyDescent="0.25">
      <c r="E694" s="258"/>
    </row>
    <row r="695" spans="5:5" s="154" customFormat="1" x14ac:dyDescent="0.25">
      <c r="E695" s="258"/>
    </row>
    <row r="696" spans="5:5" s="154" customFormat="1" x14ac:dyDescent="0.25">
      <c r="E696" s="258"/>
    </row>
    <row r="697" spans="5:5" s="154" customFormat="1" x14ac:dyDescent="0.25">
      <c r="E697" s="258"/>
    </row>
    <row r="698" spans="5:5" s="154" customFormat="1" x14ac:dyDescent="0.25">
      <c r="E698" s="258"/>
    </row>
    <row r="699" spans="5:5" s="154" customFormat="1" x14ac:dyDescent="0.25">
      <c r="E699" s="258"/>
    </row>
    <row r="700" spans="5:5" s="154" customFormat="1" x14ac:dyDescent="0.25">
      <c r="E700" s="258"/>
    </row>
    <row r="701" spans="5:5" s="154" customFormat="1" x14ac:dyDescent="0.25">
      <c r="E701" s="258"/>
    </row>
    <row r="702" spans="5:5" s="154" customFormat="1" x14ac:dyDescent="0.25">
      <c r="E702" s="258"/>
    </row>
    <row r="703" spans="5:5" s="154" customFormat="1" x14ac:dyDescent="0.25">
      <c r="E703" s="258"/>
    </row>
    <row r="704" spans="5:5" s="154" customFormat="1" x14ac:dyDescent="0.25">
      <c r="E704" s="258"/>
    </row>
    <row r="705" spans="5:5" s="154" customFormat="1" x14ac:dyDescent="0.25">
      <c r="E705" s="258"/>
    </row>
    <row r="706" spans="5:5" s="154" customFormat="1" x14ac:dyDescent="0.25">
      <c r="E706" s="258"/>
    </row>
    <row r="707" spans="5:5" s="154" customFormat="1" x14ac:dyDescent="0.25">
      <c r="E707" s="258"/>
    </row>
    <row r="708" spans="5:5" s="154" customFormat="1" x14ac:dyDescent="0.25">
      <c r="E708" s="258"/>
    </row>
    <row r="709" spans="5:5" s="154" customFormat="1" x14ac:dyDescent="0.25">
      <c r="E709" s="258"/>
    </row>
    <row r="710" spans="5:5" s="154" customFormat="1" x14ac:dyDescent="0.25">
      <c r="E710" s="258"/>
    </row>
    <row r="711" spans="5:5" s="154" customFormat="1" x14ac:dyDescent="0.25">
      <c r="E711" s="258"/>
    </row>
    <row r="712" spans="5:5" s="154" customFormat="1" x14ac:dyDescent="0.25">
      <c r="E712" s="258"/>
    </row>
    <row r="713" spans="5:5" s="154" customFormat="1" x14ac:dyDescent="0.25">
      <c r="E713" s="258"/>
    </row>
    <row r="714" spans="5:5" s="154" customFormat="1" x14ac:dyDescent="0.25">
      <c r="E714" s="258"/>
    </row>
    <row r="715" spans="5:5" s="154" customFormat="1" x14ac:dyDescent="0.25">
      <c r="E715" s="258"/>
    </row>
    <row r="716" spans="5:5" s="154" customFormat="1" x14ac:dyDescent="0.25">
      <c r="E716" s="258"/>
    </row>
    <row r="717" spans="5:5" s="154" customFormat="1" x14ac:dyDescent="0.25">
      <c r="E717" s="258"/>
    </row>
    <row r="718" spans="5:5" s="154" customFormat="1" x14ac:dyDescent="0.25">
      <c r="E718" s="258"/>
    </row>
    <row r="719" spans="5:5" s="154" customFormat="1" x14ac:dyDescent="0.25">
      <c r="E719" s="258"/>
    </row>
    <row r="720" spans="5:5" s="154" customFormat="1" x14ac:dyDescent="0.25">
      <c r="E720" s="258"/>
    </row>
    <row r="721" spans="5:5" s="154" customFormat="1" x14ac:dyDescent="0.25">
      <c r="E721" s="258"/>
    </row>
    <row r="722" spans="5:5" s="154" customFormat="1" x14ac:dyDescent="0.25">
      <c r="E722" s="258"/>
    </row>
    <row r="723" spans="5:5" s="154" customFormat="1" x14ac:dyDescent="0.25">
      <c r="E723" s="258"/>
    </row>
    <row r="724" spans="5:5" s="154" customFormat="1" x14ac:dyDescent="0.25">
      <c r="E724" s="258"/>
    </row>
    <row r="725" spans="5:5" s="154" customFormat="1" x14ac:dyDescent="0.25">
      <c r="E725" s="258"/>
    </row>
    <row r="726" spans="5:5" s="154" customFormat="1" x14ac:dyDescent="0.25">
      <c r="E726" s="258"/>
    </row>
    <row r="727" spans="5:5" s="154" customFormat="1" x14ac:dyDescent="0.25">
      <c r="E727" s="258"/>
    </row>
    <row r="728" spans="5:5" s="154" customFormat="1" x14ac:dyDescent="0.25">
      <c r="E728" s="258"/>
    </row>
    <row r="729" spans="5:5" s="154" customFormat="1" x14ac:dyDescent="0.25">
      <c r="E729" s="258"/>
    </row>
    <row r="730" spans="5:5" s="154" customFormat="1" x14ac:dyDescent="0.25">
      <c r="E730" s="258"/>
    </row>
    <row r="731" spans="5:5" s="154" customFormat="1" x14ac:dyDescent="0.25">
      <c r="E731" s="258"/>
    </row>
    <row r="732" spans="5:5" s="154" customFormat="1" x14ac:dyDescent="0.25">
      <c r="E732" s="258"/>
    </row>
    <row r="733" spans="5:5" s="154" customFormat="1" x14ac:dyDescent="0.25">
      <c r="E733" s="258"/>
    </row>
    <row r="734" spans="5:5" s="154" customFormat="1" x14ac:dyDescent="0.25">
      <c r="E734" s="258"/>
    </row>
    <row r="735" spans="5:5" s="154" customFormat="1" x14ac:dyDescent="0.25">
      <c r="E735" s="258"/>
    </row>
    <row r="736" spans="5:5" s="154" customFormat="1" x14ac:dyDescent="0.25">
      <c r="E736" s="258"/>
    </row>
    <row r="737" spans="5:5" s="154" customFormat="1" x14ac:dyDescent="0.25">
      <c r="E737" s="258"/>
    </row>
    <row r="738" spans="5:5" s="154" customFormat="1" x14ac:dyDescent="0.25">
      <c r="E738" s="258"/>
    </row>
    <row r="739" spans="5:5" s="154" customFormat="1" x14ac:dyDescent="0.25">
      <c r="E739" s="258"/>
    </row>
    <row r="740" spans="5:5" s="154" customFormat="1" x14ac:dyDescent="0.25">
      <c r="E740" s="258"/>
    </row>
    <row r="741" spans="5:5" s="154" customFormat="1" x14ac:dyDescent="0.25">
      <c r="E741" s="258"/>
    </row>
    <row r="742" spans="5:5" s="154" customFormat="1" x14ac:dyDescent="0.25">
      <c r="E742" s="258"/>
    </row>
    <row r="743" spans="5:5" s="154" customFormat="1" x14ac:dyDescent="0.25">
      <c r="E743" s="258"/>
    </row>
    <row r="744" spans="5:5" s="154" customFormat="1" x14ac:dyDescent="0.25">
      <c r="E744" s="258"/>
    </row>
    <row r="745" spans="5:5" s="154" customFormat="1" x14ac:dyDescent="0.25">
      <c r="E745" s="258"/>
    </row>
    <row r="746" spans="5:5" s="154" customFormat="1" x14ac:dyDescent="0.25">
      <c r="E746" s="258"/>
    </row>
    <row r="747" spans="5:5" s="154" customFormat="1" x14ac:dyDescent="0.25">
      <c r="E747" s="258"/>
    </row>
    <row r="748" spans="5:5" s="154" customFormat="1" x14ac:dyDescent="0.25">
      <c r="E748" s="258"/>
    </row>
    <row r="749" spans="5:5" s="154" customFormat="1" x14ac:dyDescent="0.25">
      <c r="E749" s="258"/>
    </row>
    <row r="750" spans="5:5" s="154" customFormat="1" x14ac:dyDescent="0.25">
      <c r="E750" s="258"/>
    </row>
    <row r="751" spans="5:5" s="154" customFormat="1" x14ac:dyDescent="0.25">
      <c r="E751" s="258"/>
    </row>
    <row r="752" spans="5:5" s="154" customFormat="1" x14ac:dyDescent="0.25">
      <c r="E752" s="258"/>
    </row>
    <row r="753" spans="5:5" s="154" customFormat="1" x14ac:dyDescent="0.25">
      <c r="E753" s="258"/>
    </row>
    <row r="754" spans="5:5" s="154" customFormat="1" x14ac:dyDescent="0.25">
      <c r="E754" s="258"/>
    </row>
    <row r="755" spans="5:5" s="154" customFormat="1" x14ac:dyDescent="0.25">
      <c r="E755" s="258"/>
    </row>
    <row r="756" spans="5:5" s="154" customFormat="1" x14ac:dyDescent="0.25">
      <c r="E756" s="258"/>
    </row>
    <row r="757" spans="5:5" s="154" customFormat="1" x14ac:dyDescent="0.25">
      <c r="E757" s="258"/>
    </row>
    <row r="758" spans="5:5" s="154" customFormat="1" x14ac:dyDescent="0.25">
      <c r="E758" s="258"/>
    </row>
    <row r="759" spans="5:5" s="154" customFormat="1" x14ac:dyDescent="0.25">
      <c r="E759" s="258"/>
    </row>
    <row r="760" spans="5:5" s="154" customFormat="1" x14ac:dyDescent="0.25">
      <c r="E760" s="258"/>
    </row>
    <row r="761" spans="5:5" s="154" customFormat="1" x14ac:dyDescent="0.25">
      <c r="E761" s="258"/>
    </row>
    <row r="762" spans="5:5" s="154" customFormat="1" x14ac:dyDescent="0.25">
      <c r="E762" s="258"/>
    </row>
    <row r="763" spans="5:5" s="154" customFormat="1" x14ac:dyDescent="0.25">
      <c r="E763" s="258"/>
    </row>
    <row r="764" spans="5:5" s="154" customFormat="1" x14ac:dyDescent="0.25">
      <c r="E764" s="258"/>
    </row>
    <row r="765" spans="5:5" s="154" customFormat="1" x14ac:dyDescent="0.25">
      <c r="E765" s="258"/>
    </row>
    <row r="766" spans="5:5" s="154" customFormat="1" x14ac:dyDescent="0.25">
      <c r="E766" s="258"/>
    </row>
    <row r="767" spans="5:5" s="154" customFormat="1" x14ac:dyDescent="0.25">
      <c r="E767" s="258"/>
    </row>
    <row r="768" spans="5:5" s="154" customFormat="1" x14ac:dyDescent="0.25">
      <c r="E768" s="258"/>
    </row>
    <row r="769" spans="5:5" s="154" customFormat="1" x14ac:dyDescent="0.25">
      <c r="E769" s="258"/>
    </row>
    <row r="770" spans="5:5" s="154" customFormat="1" x14ac:dyDescent="0.25">
      <c r="E770" s="258"/>
    </row>
    <row r="771" spans="5:5" s="154" customFormat="1" x14ac:dyDescent="0.25">
      <c r="E771" s="258"/>
    </row>
    <row r="772" spans="5:5" s="154" customFormat="1" x14ac:dyDescent="0.25">
      <c r="E772" s="258"/>
    </row>
    <row r="773" spans="5:5" s="154" customFormat="1" x14ac:dyDescent="0.25">
      <c r="E773" s="258"/>
    </row>
    <row r="774" spans="5:5" s="154" customFormat="1" x14ac:dyDescent="0.25">
      <c r="E774" s="258"/>
    </row>
    <row r="775" spans="5:5" s="154" customFormat="1" x14ac:dyDescent="0.25">
      <c r="E775" s="258"/>
    </row>
    <row r="776" spans="5:5" s="154" customFormat="1" x14ac:dyDescent="0.25">
      <c r="E776" s="258"/>
    </row>
    <row r="777" spans="5:5" s="154" customFormat="1" x14ac:dyDescent="0.25">
      <c r="E777" s="258"/>
    </row>
    <row r="778" spans="5:5" s="154" customFormat="1" x14ac:dyDescent="0.25">
      <c r="E778" s="258"/>
    </row>
    <row r="779" spans="5:5" s="154" customFormat="1" x14ac:dyDescent="0.25">
      <c r="E779" s="258"/>
    </row>
    <row r="780" spans="5:5" s="154" customFormat="1" x14ac:dyDescent="0.25">
      <c r="E780" s="258"/>
    </row>
    <row r="781" spans="5:5" s="154" customFormat="1" x14ac:dyDescent="0.25">
      <c r="E781" s="258"/>
    </row>
  </sheetData>
  <autoFilter ref="A14:AJ131" xr:uid="{00000000-0009-0000-0000-000005000000}"/>
  <mergeCells count="4">
    <mergeCell ref="E6:T6"/>
    <mergeCell ref="C136:T136"/>
    <mergeCell ref="C137:T137"/>
    <mergeCell ref="C138:T13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BM480"/>
  <sheetViews>
    <sheetView topLeftCell="D1" zoomScale="50" zoomScaleNormal="50" workbookViewId="0">
      <selection activeCell="K1" sqref="K1:S1048576"/>
    </sheetView>
  </sheetViews>
  <sheetFormatPr baseColWidth="10" defaultColWidth="76.85546875" defaultRowHeight="15" x14ac:dyDescent="0.25"/>
  <cols>
    <col min="1" max="1" width="7.28515625" style="154" customWidth="1"/>
    <col min="2" max="2" width="6.28515625" style="2" bestFit="1" customWidth="1"/>
    <col min="3" max="3" width="51" style="2" customWidth="1"/>
    <col min="4" max="4" width="20.7109375" style="2" customWidth="1"/>
    <col min="5" max="5" width="44.5703125" style="12" bestFit="1" customWidth="1"/>
    <col min="6" max="6" width="37.140625" style="2" bestFit="1" customWidth="1"/>
    <col min="7" max="7" width="24.5703125" style="2" bestFit="1" customWidth="1"/>
    <col min="8" max="8" width="24.85546875" style="2" bestFit="1" customWidth="1"/>
    <col min="9" max="9" width="23.140625" style="2" bestFit="1" customWidth="1"/>
    <col min="10" max="18" width="22.7109375" style="2" customWidth="1"/>
    <col min="19" max="19" width="25.42578125" style="2" bestFit="1" customWidth="1"/>
    <col min="20" max="20" width="28.5703125" style="2" bestFit="1" customWidth="1"/>
    <col min="21" max="21" width="8.28515625" style="154" customWidth="1"/>
    <col min="22" max="22" width="19" style="154" bestFit="1" customWidth="1"/>
    <col min="23" max="23" width="20.5703125" style="154" bestFit="1" customWidth="1"/>
    <col min="24" max="24" width="19" style="154" customWidth="1"/>
    <col min="25" max="65" width="11.42578125" style="154" customWidth="1"/>
    <col min="66" max="231" width="11.42578125" style="2" customWidth="1"/>
    <col min="232" max="234" width="7.28515625" style="2" customWidth="1"/>
    <col min="235" max="235" width="0" style="2" hidden="1" customWidth="1"/>
    <col min="236" max="236" width="7.28515625" style="2" customWidth="1"/>
    <col min="237" max="237" width="66.140625" style="2" customWidth="1"/>
    <col min="238" max="238" width="0" style="2" hidden="1" customWidth="1"/>
    <col min="239" max="239" width="28" style="2" customWidth="1"/>
    <col min="240" max="240" width="32.140625" style="2" customWidth="1"/>
    <col min="241" max="241" width="39.85546875" style="2" bestFit="1" customWidth="1"/>
    <col min="242" max="242" width="0" style="2" hidden="1" customWidth="1"/>
    <col min="243" max="243" width="7.28515625" style="2" customWidth="1"/>
    <col min="244" max="244" width="0" style="2" hidden="1" customWidth="1"/>
    <col min="245" max="245" width="7.28515625" style="2" customWidth="1"/>
    <col min="246" max="246" width="59.5703125" style="2" customWidth="1"/>
    <col min="247" max="247" width="0" style="2" hidden="1" customWidth="1"/>
    <col min="248" max="248" width="23.85546875" style="2" customWidth="1"/>
    <col min="249" max="249" width="27.42578125" style="2" customWidth="1"/>
    <col min="250" max="250" width="28" style="2" customWidth="1"/>
    <col min="251" max="253" width="0" style="2" hidden="1" customWidth="1"/>
    <col min="254" max="254" width="7.28515625" style="2" customWidth="1"/>
    <col min="255" max="255" width="6.140625" style="2" bestFit="1" customWidth="1"/>
    <col min="256" max="256" width="76.85546875" style="2"/>
    <col min="257" max="257" width="7.28515625" style="2" customWidth="1"/>
    <col min="258" max="258" width="6.140625" style="2" bestFit="1" customWidth="1"/>
    <col min="259" max="259" width="78" style="2" customWidth="1"/>
    <col min="260" max="260" width="20.7109375" style="2" customWidth="1"/>
    <col min="261" max="261" width="26" style="2" customWidth="1"/>
    <col min="262" max="262" width="37" style="2" bestFit="1" customWidth="1"/>
    <col min="263" max="271" width="0" style="2" hidden="1" customWidth="1"/>
    <col min="272" max="274" width="22.7109375" style="2" bestFit="1" customWidth="1"/>
    <col min="275" max="275" width="25.28515625" style="2" bestFit="1" customWidth="1"/>
    <col min="276" max="276" width="21" style="2" bestFit="1" customWidth="1"/>
    <col min="277" max="277" width="8.28515625" style="2" customWidth="1"/>
    <col min="278" max="278" width="19" style="2" bestFit="1" customWidth="1"/>
    <col min="279" max="279" width="20.5703125" style="2" bestFit="1" customWidth="1"/>
    <col min="280" max="280" width="19" style="2" customWidth="1"/>
    <col min="281" max="487" width="11.42578125" style="2" customWidth="1"/>
    <col min="488" max="490" width="7.28515625" style="2" customWidth="1"/>
    <col min="491" max="491" width="0" style="2" hidden="1" customWidth="1"/>
    <col min="492" max="492" width="7.28515625" style="2" customWidth="1"/>
    <col min="493" max="493" width="66.140625" style="2" customWidth="1"/>
    <col min="494" max="494" width="0" style="2" hidden="1" customWidth="1"/>
    <col min="495" max="495" width="28" style="2" customWidth="1"/>
    <col min="496" max="496" width="32.140625" style="2" customWidth="1"/>
    <col min="497" max="497" width="39.85546875" style="2" bestFit="1" customWidth="1"/>
    <col min="498" max="498" width="0" style="2" hidden="1" customWidth="1"/>
    <col min="499" max="499" width="7.28515625" style="2" customWidth="1"/>
    <col min="500" max="500" width="0" style="2" hidden="1" customWidth="1"/>
    <col min="501" max="501" width="7.28515625" style="2" customWidth="1"/>
    <col min="502" max="502" width="59.5703125" style="2" customWidth="1"/>
    <col min="503" max="503" width="0" style="2" hidden="1" customWidth="1"/>
    <col min="504" max="504" width="23.85546875" style="2" customWidth="1"/>
    <col min="505" max="505" width="27.42578125" style="2" customWidth="1"/>
    <col min="506" max="506" width="28" style="2" customWidth="1"/>
    <col min="507" max="509" width="0" style="2" hidden="1" customWidth="1"/>
    <col min="510" max="510" width="7.28515625" style="2" customWidth="1"/>
    <col min="511" max="511" width="6.140625" style="2" bestFit="1" customWidth="1"/>
    <col min="512" max="512" width="76.85546875" style="2"/>
    <col min="513" max="513" width="7.28515625" style="2" customWidth="1"/>
    <col min="514" max="514" width="6.140625" style="2" bestFit="1" customWidth="1"/>
    <col min="515" max="515" width="78" style="2" customWidth="1"/>
    <col min="516" max="516" width="20.7109375" style="2" customWidth="1"/>
    <col min="517" max="517" width="26" style="2" customWidth="1"/>
    <col min="518" max="518" width="37" style="2" bestFit="1" customWidth="1"/>
    <col min="519" max="527" width="0" style="2" hidden="1" customWidth="1"/>
    <col min="528" max="530" width="22.7109375" style="2" bestFit="1" customWidth="1"/>
    <col min="531" max="531" width="25.28515625" style="2" bestFit="1" customWidth="1"/>
    <col min="532" max="532" width="21" style="2" bestFit="1" customWidth="1"/>
    <col min="533" max="533" width="8.28515625" style="2" customWidth="1"/>
    <col min="534" max="534" width="19" style="2" bestFit="1" customWidth="1"/>
    <col min="535" max="535" width="20.5703125" style="2" bestFit="1" customWidth="1"/>
    <col min="536" max="536" width="19" style="2" customWidth="1"/>
    <col min="537" max="743" width="11.42578125" style="2" customWidth="1"/>
    <col min="744" max="746" width="7.28515625" style="2" customWidth="1"/>
    <col min="747" max="747" width="0" style="2" hidden="1" customWidth="1"/>
    <col min="748" max="748" width="7.28515625" style="2" customWidth="1"/>
    <col min="749" max="749" width="66.140625" style="2" customWidth="1"/>
    <col min="750" max="750" width="0" style="2" hidden="1" customWidth="1"/>
    <col min="751" max="751" width="28" style="2" customWidth="1"/>
    <col min="752" max="752" width="32.140625" style="2" customWidth="1"/>
    <col min="753" max="753" width="39.85546875" style="2" bestFit="1" customWidth="1"/>
    <col min="754" max="754" width="0" style="2" hidden="1" customWidth="1"/>
    <col min="755" max="755" width="7.28515625" style="2" customWidth="1"/>
    <col min="756" max="756" width="0" style="2" hidden="1" customWidth="1"/>
    <col min="757" max="757" width="7.28515625" style="2" customWidth="1"/>
    <col min="758" max="758" width="59.5703125" style="2" customWidth="1"/>
    <col min="759" max="759" width="0" style="2" hidden="1" customWidth="1"/>
    <col min="760" max="760" width="23.85546875" style="2" customWidth="1"/>
    <col min="761" max="761" width="27.42578125" style="2" customWidth="1"/>
    <col min="762" max="762" width="28" style="2" customWidth="1"/>
    <col min="763" max="765" width="0" style="2" hidden="1" customWidth="1"/>
    <col min="766" max="766" width="7.28515625" style="2" customWidth="1"/>
    <col min="767" max="767" width="6.140625" style="2" bestFit="1" customWidth="1"/>
    <col min="768" max="768" width="76.85546875" style="2"/>
    <col min="769" max="769" width="7.28515625" style="2" customWidth="1"/>
    <col min="770" max="770" width="6.140625" style="2" bestFit="1" customWidth="1"/>
    <col min="771" max="771" width="78" style="2" customWidth="1"/>
    <col min="772" max="772" width="20.7109375" style="2" customWidth="1"/>
    <col min="773" max="773" width="26" style="2" customWidth="1"/>
    <col min="774" max="774" width="37" style="2" bestFit="1" customWidth="1"/>
    <col min="775" max="783" width="0" style="2" hidden="1" customWidth="1"/>
    <col min="784" max="786" width="22.7109375" style="2" bestFit="1" customWidth="1"/>
    <col min="787" max="787" width="25.28515625" style="2" bestFit="1" customWidth="1"/>
    <col min="788" max="788" width="21" style="2" bestFit="1" customWidth="1"/>
    <col min="789" max="789" width="8.28515625" style="2" customWidth="1"/>
    <col min="790" max="790" width="19" style="2" bestFit="1" customWidth="1"/>
    <col min="791" max="791" width="20.5703125" style="2" bestFit="1" customWidth="1"/>
    <col min="792" max="792" width="19" style="2" customWidth="1"/>
    <col min="793" max="999" width="11.42578125" style="2" customWidth="1"/>
    <col min="1000" max="1002" width="7.28515625" style="2" customWidth="1"/>
    <col min="1003" max="1003" width="0" style="2" hidden="1" customWidth="1"/>
    <col min="1004" max="1004" width="7.28515625" style="2" customWidth="1"/>
    <col min="1005" max="1005" width="66.140625" style="2" customWidth="1"/>
    <col min="1006" max="1006" width="0" style="2" hidden="1" customWidth="1"/>
    <col min="1007" max="1007" width="28" style="2" customWidth="1"/>
    <col min="1008" max="1008" width="32.140625" style="2" customWidth="1"/>
    <col min="1009" max="1009" width="39.85546875" style="2" bestFit="1" customWidth="1"/>
    <col min="1010" max="1010" width="0" style="2" hidden="1" customWidth="1"/>
    <col min="1011" max="1011" width="7.28515625" style="2" customWidth="1"/>
    <col min="1012" max="1012" width="0" style="2" hidden="1" customWidth="1"/>
    <col min="1013" max="1013" width="7.28515625" style="2" customWidth="1"/>
    <col min="1014" max="1014" width="59.5703125" style="2" customWidth="1"/>
    <col min="1015" max="1015" width="0" style="2" hidden="1" customWidth="1"/>
    <col min="1016" max="1016" width="23.85546875" style="2" customWidth="1"/>
    <col min="1017" max="1017" width="27.42578125" style="2" customWidth="1"/>
    <col min="1018" max="1018" width="28" style="2" customWidth="1"/>
    <col min="1019" max="1021" width="0" style="2" hidden="1" customWidth="1"/>
    <col min="1022" max="1022" width="7.28515625" style="2" customWidth="1"/>
    <col min="1023" max="1023" width="6.140625" style="2" bestFit="1" customWidth="1"/>
    <col min="1024" max="1024" width="76.85546875" style="2"/>
    <col min="1025" max="1025" width="7.28515625" style="2" customWidth="1"/>
    <col min="1026" max="1026" width="6.140625" style="2" bestFit="1" customWidth="1"/>
    <col min="1027" max="1027" width="78" style="2" customWidth="1"/>
    <col min="1028" max="1028" width="20.7109375" style="2" customWidth="1"/>
    <col min="1029" max="1029" width="26" style="2" customWidth="1"/>
    <col min="1030" max="1030" width="37" style="2" bestFit="1" customWidth="1"/>
    <col min="1031" max="1039" width="0" style="2" hidden="1" customWidth="1"/>
    <col min="1040" max="1042" width="22.7109375" style="2" bestFit="1" customWidth="1"/>
    <col min="1043" max="1043" width="25.28515625" style="2" bestFit="1" customWidth="1"/>
    <col min="1044" max="1044" width="21" style="2" bestFit="1" customWidth="1"/>
    <col min="1045" max="1045" width="8.28515625" style="2" customWidth="1"/>
    <col min="1046" max="1046" width="19" style="2" bestFit="1" customWidth="1"/>
    <col min="1047" max="1047" width="20.5703125" style="2" bestFit="1" customWidth="1"/>
    <col min="1048" max="1048" width="19" style="2" customWidth="1"/>
    <col min="1049" max="1255" width="11.42578125" style="2" customWidth="1"/>
    <col min="1256" max="1258" width="7.28515625" style="2" customWidth="1"/>
    <col min="1259" max="1259" width="0" style="2" hidden="1" customWidth="1"/>
    <col min="1260" max="1260" width="7.28515625" style="2" customWidth="1"/>
    <col min="1261" max="1261" width="66.140625" style="2" customWidth="1"/>
    <col min="1262" max="1262" width="0" style="2" hidden="1" customWidth="1"/>
    <col min="1263" max="1263" width="28" style="2" customWidth="1"/>
    <col min="1264" max="1264" width="32.140625" style="2" customWidth="1"/>
    <col min="1265" max="1265" width="39.85546875" style="2" bestFit="1" customWidth="1"/>
    <col min="1266" max="1266" width="0" style="2" hidden="1" customWidth="1"/>
    <col min="1267" max="1267" width="7.28515625" style="2" customWidth="1"/>
    <col min="1268" max="1268" width="0" style="2" hidden="1" customWidth="1"/>
    <col min="1269" max="1269" width="7.28515625" style="2" customWidth="1"/>
    <col min="1270" max="1270" width="59.5703125" style="2" customWidth="1"/>
    <col min="1271" max="1271" width="0" style="2" hidden="1" customWidth="1"/>
    <col min="1272" max="1272" width="23.85546875" style="2" customWidth="1"/>
    <col min="1273" max="1273" width="27.42578125" style="2" customWidth="1"/>
    <col min="1274" max="1274" width="28" style="2" customWidth="1"/>
    <col min="1275" max="1277" width="0" style="2" hidden="1" customWidth="1"/>
    <col min="1278" max="1278" width="7.28515625" style="2" customWidth="1"/>
    <col min="1279" max="1279" width="6.140625" style="2" bestFit="1" customWidth="1"/>
    <col min="1280" max="1280" width="76.85546875" style="2"/>
    <col min="1281" max="1281" width="7.28515625" style="2" customWidth="1"/>
    <col min="1282" max="1282" width="6.140625" style="2" bestFit="1" customWidth="1"/>
    <col min="1283" max="1283" width="78" style="2" customWidth="1"/>
    <col min="1284" max="1284" width="20.7109375" style="2" customWidth="1"/>
    <col min="1285" max="1285" width="26" style="2" customWidth="1"/>
    <col min="1286" max="1286" width="37" style="2" bestFit="1" customWidth="1"/>
    <col min="1287" max="1295" width="0" style="2" hidden="1" customWidth="1"/>
    <col min="1296" max="1298" width="22.7109375" style="2" bestFit="1" customWidth="1"/>
    <col min="1299" max="1299" width="25.28515625" style="2" bestFit="1" customWidth="1"/>
    <col min="1300" max="1300" width="21" style="2" bestFit="1" customWidth="1"/>
    <col min="1301" max="1301" width="8.28515625" style="2" customWidth="1"/>
    <col min="1302" max="1302" width="19" style="2" bestFit="1" customWidth="1"/>
    <col min="1303" max="1303" width="20.5703125" style="2" bestFit="1" customWidth="1"/>
    <col min="1304" max="1304" width="19" style="2" customWidth="1"/>
    <col min="1305" max="1511" width="11.42578125" style="2" customWidth="1"/>
    <col min="1512" max="1514" width="7.28515625" style="2" customWidth="1"/>
    <col min="1515" max="1515" width="0" style="2" hidden="1" customWidth="1"/>
    <col min="1516" max="1516" width="7.28515625" style="2" customWidth="1"/>
    <col min="1517" max="1517" width="66.140625" style="2" customWidth="1"/>
    <col min="1518" max="1518" width="0" style="2" hidden="1" customWidth="1"/>
    <col min="1519" max="1519" width="28" style="2" customWidth="1"/>
    <col min="1520" max="1520" width="32.140625" style="2" customWidth="1"/>
    <col min="1521" max="1521" width="39.85546875" style="2" bestFit="1" customWidth="1"/>
    <col min="1522" max="1522" width="0" style="2" hidden="1" customWidth="1"/>
    <col min="1523" max="1523" width="7.28515625" style="2" customWidth="1"/>
    <col min="1524" max="1524" width="0" style="2" hidden="1" customWidth="1"/>
    <col min="1525" max="1525" width="7.28515625" style="2" customWidth="1"/>
    <col min="1526" max="1526" width="59.5703125" style="2" customWidth="1"/>
    <col min="1527" max="1527" width="0" style="2" hidden="1" customWidth="1"/>
    <col min="1528" max="1528" width="23.85546875" style="2" customWidth="1"/>
    <col min="1529" max="1529" width="27.42578125" style="2" customWidth="1"/>
    <col min="1530" max="1530" width="28" style="2" customWidth="1"/>
    <col min="1531" max="1533" width="0" style="2" hidden="1" customWidth="1"/>
    <col min="1534" max="1534" width="7.28515625" style="2" customWidth="1"/>
    <col min="1535" max="1535" width="6.140625" style="2" bestFit="1" customWidth="1"/>
    <col min="1536" max="1536" width="76.85546875" style="2"/>
    <col min="1537" max="1537" width="7.28515625" style="2" customWidth="1"/>
    <col min="1538" max="1538" width="6.140625" style="2" bestFit="1" customWidth="1"/>
    <col min="1539" max="1539" width="78" style="2" customWidth="1"/>
    <col min="1540" max="1540" width="20.7109375" style="2" customWidth="1"/>
    <col min="1541" max="1541" width="26" style="2" customWidth="1"/>
    <col min="1542" max="1542" width="37" style="2" bestFit="1" customWidth="1"/>
    <col min="1543" max="1551" width="0" style="2" hidden="1" customWidth="1"/>
    <col min="1552" max="1554" width="22.7109375" style="2" bestFit="1" customWidth="1"/>
    <col min="1555" max="1555" width="25.28515625" style="2" bestFit="1" customWidth="1"/>
    <col min="1556" max="1556" width="21" style="2" bestFit="1" customWidth="1"/>
    <col min="1557" max="1557" width="8.28515625" style="2" customWidth="1"/>
    <col min="1558" max="1558" width="19" style="2" bestFit="1" customWidth="1"/>
    <col min="1559" max="1559" width="20.5703125" style="2" bestFit="1" customWidth="1"/>
    <col min="1560" max="1560" width="19" style="2" customWidth="1"/>
    <col min="1561" max="1767" width="11.42578125" style="2" customWidth="1"/>
    <col min="1768" max="1770" width="7.28515625" style="2" customWidth="1"/>
    <col min="1771" max="1771" width="0" style="2" hidden="1" customWidth="1"/>
    <col min="1772" max="1772" width="7.28515625" style="2" customWidth="1"/>
    <col min="1773" max="1773" width="66.140625" style="2" customWidth="1"/>
    <col min="1774" max="1774" width="0" style="2" hidden="1" customWidth="1"/>
    <col min="1775" max="1775" width="28" style="2" customWidth="1"/>
    <col min="1776" max="1776" width="32.140625" style="2" customWidth="1"/>
    <col min="1777" max="1777" width="39.85546875" style="2" bestFit="1" customWidth="1"/>
    <col min="1778" max="1778" width="0" style="2" hidden="1" customWidth="1"/>
    <col min="1779" max="1779" width="7.28515625" style="2" customWidth="1"/>
    <col min="1780" max="1780" width="0" style="2" hidden="1" customWidth="1"/>
    <col min="1781" max="1781" width="7.28515625" style="2" customWidth="1"/>
    <col min="1782" max="1782" width="59.5703125" style="2" customWidth="1"/>
    <col min="1783" max="1783" width="0" style="2" hidden="1" customWidth="1"/>
    <col min="1784" max="1784" width="23.85546875" style="2" customWidth="1"/>
    <col min="1785" max="1785" width="27.42578125" style="2" customWidth="1"/>
    <col min="1786" max="1786" width="28" style="2" customWidth="1"/>
    <col min="1787" max="1789" width="0" style="2" hidden="1" customWidth="1"/>
    <col min="1790" max="1790" width="7.28515625" style="2" customWidth="1"/>
    <col min="1791" max="1791" width="6.140625" style="2" bestFit="1" customWidth="1"/>
    <col min="1792" max="1792" width="76.85546875" style="2"/>
    <col min="1793" max="1793" width="7.28515625" style="2" customWidth="1"/>
    <col min="1794" max="1794" width="6.140625" style="2" bestFit="1" customWidth="1"/>
    <col min="1795" max="1795" width="78" style="2" customWidth="1"/>
    <col min="1796" max="1796" width="20.7109375" style="2" customWidth="1"/>
    <col min="1797" max="1797" width="26" style="2" customWidth="1"/>
    <col min="1798" max="1798" width="37" style="2" bestFit="1" customWidth="1"/>
    <col min="1799" max="1807" width="0" style="2" hidden="1" customWidth="1"/>
    <col min="1808" max="1810" width="22.7109375" style="2" bestFit="1" customWidth="1"/>
    <col min="1811" max="1811" width="25.28515625" style="2" bestFit="1" customWidth="1"/>
    <col min="1812" max="1812" width="21" style="2" bestFit="1" customWidth="1"/>
    <col min="1813" max="1813" width="8.28515625" style="2" customWidth="1"/>
    <col min="1814" max="1814" width="19" style="2" bestFit="1" customWidth="1"/>
    <col min="1815" max="1815" width="20.5703125" style="2" bestFit="1" customWidth="1"/>
    <col min="1816" max="1816" width="19" style="2" customWidth="1"/>
    <col min="1817" max="2023" width="11.42578125" style="2" customWidth="1"/>
    <col min="2024" max="2026" width="7.28515625" style="2" customWidth="1"/>
    <col min="2027" max="2027" width="0" style="2" hidden="1" customWidth="1"/>
    <col min="2028" max="2028" width="7.28515625" style="2" customWidth="1"/>
    <col min="2029" max="2029" width="66.140625" style="2" customWidth="1"/>
    <col min="2030" max="2030" width="0" style="2" hidden="1" customWidth="1"/>
    <col min="2031" max="2031" width="28" style="2" customWidth="1"/>
    <col min="2032" max="2032" width="32.140625" style="2" customWidth="1"/>
    <col min="2033" max="2033" width="39.85546875" style="2" bestFit="1" customWidth="1"/>
    <col min="2034" max="2034" width="0" style="2" hidden="1" customWidth="1"/>
    <col min="2035" max="2035" width="7.28515625" style="2" customWidth="1"/>
    <col min="2036" max="2036" width="0" style="2" hidden="1" customWidth="1"/>
    <col min="2037" max="2037" width="7.28515625" style="2" customWidth="1"/>
    <col min="2038" max="2038" width="59.5703125" style="2" customWidth="1"/>
    <col min="2039" max="2039" width="0" style="2" hidden="1" customWidth="1"/>
    <col min="2040" max="2040" width="23.85546875" style="2" customWidth="1"/>
    <col min="2041" max="2041" width="27.42578125" style="2" customWidth="1"/>
    <col min="2042" max="2042" width="28" style="2" customWidth="1"/>
    <col min="2043" max="2045" width="0" style="2" hidden="1" customWidth="1"/>
    <col min="2046" max="2046" width="7.28515625" style="2" customWidth="1"/>
    <col min="2047" max="2047" width="6.140625" style="2" bestFit="1" customWidth="1"/>
    <col min="2048" max="2048" width="76.85546875" style="2"/>
    <col min="2049" max="2049" width="7.28515625" style="2" customWidth="1"/>
    <col min="2050" max="2050" width="6.140625" style="2" bestFit="1" customWidth="1"/>
    <col min="2051" max="2051" width="78" style="2" customWidth="1"/>
    <col min="2052" max="2052" width="20.7109375" style="2" customWidth="1"/>
    <col min="2053" max="2053" width="26" style="2" customWidth="1"/>
    <col min="2054" max="2054" width="37" style="2" bestFit="1" customWidth="1"/>
    <col min="2055" max="2063" width="0" style="2" hidden="1" customWidth="1"/>
    <col min="2064" max="2066" width="22.7109375" style="2" bestFit="1" customWidth="1"/>
    <col min="2067" max="2067" width="25.28515625" style="2" bestFit="1" customWidth="1"/>
    <col min="2068" max="2068" width="21" style="2" bestFit="1" customWidth="1"/>
    <col min="2069" max="2069" width="8.28515625" style="2" customWidth="1"/>
    <col min="2070" max="2070" width="19" style="2" bestFit="1" customWidth="1"/>
    <col min="2071" max="2071" width="20.5703125" style="2" bestFit="1" customWidth="1"/>
    <col min="2072" max="2072" width="19" style="2" customWidth="1"/>
    <col min="2073" max="2279" width="11.42578125" style="2" customWidth="1"/>
    <col min="2280" max="2282" width="7.28515625" style="2" customWidth="1"/>
    <col min="2283" max="2283" width="0" style="2" hidden="1" customWidth="1"/>
    <col min="2284" max="2284" width="7.28515625" style="2" customWidth="1"/>
    <col min="2285" max="2285" width="66.140625" style="2" customWidth="1"/>
    <col min="2286" max="2286" width="0" style="2" hidden="1" customWidth="1"/>
    <col min="2287" max="2287" width="28" style="2" customWidth="1"/>
    <col min="2288" max="2288" width="32.140625" style="2" customWidth="1"/>
    <col min="2289" max="2289" width="39.85546875" style="2" bestFit="1" customWidth="1"/>
    <col min="2290" max="2290" width="0" style="2" hidden="1" customWidth="1"/>
    <col min="2291" max="2291" width="7.28515625" style="2" customWidth="1"/>
    <col min="2292" max="2292" width="0" style="2" hidden="1" customWidth="1"/>
    <col min="2293" max="2293" width="7.28515625" style="2" customWidth="1"/>
    <col min="2294" max="2294" width="59.5703125" style="2" customWidth="1"/>
    <col min="2295" max="2295" width="0" style="2" hidden="1" customWidth="1"/>
    <col min="2296" max="2296" width="23.85546875" style="2" customWidth="1"/>
    <col min="2297" max="2297" width="27.42578125" style="2" customWidth="1"/>
    <col min="2298" max="2298" width="28" style="2" customWidth="1"/>
    <col min="2299" max="2301" width="0" style="2" hidden="1" customWidth="1"/>
    <col min="2302" max="2302" width="7.28515625" style="2" customWidth="1"/>
    <col min="2303" max="2303" width="6.140625" style="2" bestFit="1" customWidth="1"/>
    <col min="2304" max="2304" width="76.85546875" style="2"/>
    <col min="2305" max="2305" width="7.28515625" style="2" customWidth="1"/>
    <col min="2306" max="2306" width="6.140625" style="2" bestFit="1" customWidth="1"/>
    <col min="2307" max="2307" width="78" style="2" customWidth="1"/>
    <col min="2308" max="2308" width="20.7109375" style="2" customWidth="1"/>
    <col min="2309" max="2309" width="26" style="2" customWidth="1"/>
    <col min="2310" max="2310" width="37" style="2" bestFit="1" customWidth="1"/>
    <col min="2311" max="2319" width="0" style="2" hidden="1" customWidth="1"/>
    <col min="2320" max="2322" width="22.7109375" style="2" bestFit="1" customWidth="1"/>
    <col min="2323" max="2323" width="25.28515625" style="2" bestFit="1" customWidth="1"/>
    <col min="2324" max="2324" width="21" style="2" bestFit="1" customWidth="1"/>
    <col min="2325" max="2325" width="8.28515625" style="2" customWidth="1"/>
    <col min="2326" max="2326" width="19" style="2" bestFit="1" customWidth="1"/>
    <col min="2327" max="2327" width="20.5703125" style="2" bestFit="1" customWidth="1"/>
    <col min="2328" max="2328" width="19" style="2" customWidth="1"/>
    <col min="2329" max="2535" width="11.42578125" style="2" customWidth="1"/>
    <col min="2536" max="2538" width="7.28515625" style="2" customWidth="1"/>
    <col min="2539" max="2539" width="0" style="2" hidden="1" customWidth="1"/>
    <col min="2540" max="2540" width="7.28515625" style="2" customWidth="1"/>
    <col min="2541" max="2541" width="66.140625" style="2" customWidth="1"/>
    <col min="2542" max="2542" width="0" style="2" hidden="1" customWidth="1"/>
    <col min="2543" max="2543" width="28" style="2" customWidth="1"/>
    <col min="2544" max="2544" width="32.140625" style="2" customWidth="1"/>
    <col min="2545" max="2545" width="39.85546875" style="2" bestFit="1" customWidth="1"/>
    <col min="2546" max="2546" width="0" style="2" hidden="1" customWidth="1"/>
    <col min="2547" max="2547" width="7.28515625" style="2" customWidth="1"/>
    <col min="2548" max="2548" width="0" style="2" hidden="1" customWidth="1"/>
    <col min="2549" max="2549" width="7.28515625" style="2" customWidth="1"/>
    <col min="2550" max="2550" width="59.5703125" style="2" customWidth="1"/>
    <col min="2551" max="2551" width="0" style="2" hidden="1" customWidth="1"/>
    <col min="2552" max="2552" width="23.85546875" style="2" customWidth="1"/>
    <col min="2553" max="2553" width="27.42578125" style="2" customWidth="1"/>
    <col min="2554" max="2554" width="28" style="2" customWidth="1"/>
    <col min="2555" max="2557" width="0" style="2" hidden="1" customWidth="1"/>
    <col min="2558" max="2558" width="7.28515625" style="2" customWidth="1"/>
    <col min="2559" max="2559" width="6.140625" style="2" bestFit="1" customWidth="1"/>
    <col min="2560" max="2560" width="76.85546875" style="2"/>
    <col min="2561" max="2561" width="7.28515625" style="2" customWidth="1"/>
    <col min="2562" max="2562" width="6.140625" style="2" bestFit="1" customWidth="1"/>
    <col min="2563" max="2563" width="78" style="2" customWidth="1"/>
    <col min="2564" max="2564" width="20.7109375" style="2" customWidth="1"/>
    <col min="2565" max="2565" width="26" style="2" customWidth="1"/>
    <col min="2566" max="2566" width="37" style="2" bestFit="1" customWidth="1"/>
    <col min="2567" max="2575" width="0" style="2" hidden="1" customWidth="1"/>
    <col min="2576" max="2578" width="22.7109375" style="2" bestFit="1" customWidth="1"/>
    <col min="2579" max="2579" width="25.28515625" style="2" bestFit="1" customWidth="1"/>
    <col min="2580" max="2580" width="21" style="2" bestFit="1" customWidth="1"/>
    <col min="2581" max="2581" width="8.28515625" style="2" customWidth="1"/>
    <col min="2582" max="2582" width="19" style="2" bestFit="1" customWidth="1"/>
    <col min="2583" max="2583" width="20.5703125" style="2" bestFit="1" customWidth="1"/>
    <col min="2584" max="2584" width="19" style="2" customWidth="1"/>
    <col min="2585" max="2791" width="11.42578125" style="2" customWidth="1"/>
    <col min="2792" max="2794" width="7.28515625" style="2" customWidth="1"/>
    <col min="2795" max="2795" width="0" style="2" hidden="1" customWidth="1"/>
    <col min="2796" max="2796" width="7.28515625" style="2" customWidth="1"/>
    <col min="2797" max="2797" width="66.140625" style="2" customWidth="1"/>
    <col min="2798" max="2798" width="0" style="2" hidden="1" customWidth="1"/>
    <col min="2799" max="2799" width="28" style="2" customWidth="1"/>
    <col min="2800" max="2800" width="32.140625" style="2" customWidth="1"/>
    <col min="2801" max="2801" width="39.85546875" style="2" bestFit="1" customWidth="1"/>
    <col min="2802" max="2802" width="0" style="2" hidden="1" customWidth="1"/>
    <col min="2803" max="2803" width="7.28515625" style="2" customWidth="1"/>
    <col min="2804" max="2804" width="0" style="2" hidden="1" customWidth="1"/>
    <col min="2805" max="2805" width="7.28515625" style="2" customWidth="1"/>
    <col min="2806" max="2806" width="59.5703125" style="2" customWidth="1"/>
    <col min="2807" max="2807" width="0" style="2" hidden="1" customWidth="1"/>
    <col min="2808" max="2808" width="23.85546875" style="2" customWidth="1"/>
    <col min="2809" max="2809" width="27.42578125" style="2" customWidth="1"/>
    <col min="2810" max="2810" width="28" style="2" customWidth="1"/>
    <col min="2811" max="2813" width="0" style="2" hidden="1" customWidth="1"/>
    <col min="2814" max="2814" width="7.28515625" style="2" customWidth="1"/>
    <col min="2815" max="2815" width="6.140625" style="2" bestFit="1" customWidth="1"/>
    <col min="2816" max="2816" width="76.85546875" style="2"/>
    <col min="2817" max="2817" width="7.28515625" style="2" customWidth="1"/>
    <col min="2818" max="2818" width="6.140625" style="2" bestFit="1" customWidth="1"/>
    <col min="2819" max="2819" width="78" style="2" customWidth="1"/>
    <col min="2820" max="2820" width="20.7109375" style="2" customWidth="1"/>
    <col min="2821" max="2821" width="26" style="2" customWidth="1"/>
    <col min="2822" max="2822" width="37" style="2" bestFit="1" customWidth="1"/>
    <col min="2823" max="2831" width="0" style="2" hidden="1" customWidth="1"/>
    <col min="2832" max="2834" width="22.7109375" style="2" bestFit="1" customWidth="1"/>
    <col min="2835" max="2835" width="25.28515625" style="2" bestFit="1" customWidth="1"/>
    <col min="2836" max="2836" width="21" style="2" bestFit="1" customWidth="1"/>
    <col min="2837" max="2837" width="8.28515625" style="2" customWidth="1"/>
    <col min="2838" max="2838" width="19" style="2" bestFit="1" customWidth="1"/>
    <col min="2839" max="2839" width="20.5703125" style="2" bestFit="1" customWidth="1"/>
    <col min="2840" max="2840" width="19" style="2" customWidth="1"/>
    <col min="2841" max="3047" width="11.42578125" style="2" customWidth="1"/>
    <col min="3048" max="3050" width="7.28515625" style="2" customWidth="1"/>
    <col min="3051" max="3051" width="0" style="2" hidden="1" customWidth="1"/>
    <col min="3052" max="3052" width="7.28515625" style="2" customWidth="1"/>
    <col min="3053" max="3053" width="66.140625" style="2" customWidth="1"/>
    <col min="3054" max="3054" width="0" style="2" hidden="1" customWidth="1"/>
    <col min="3055" max="3055" width="28" style="2" customWidth="1"/>
    <col min="3056" max="3056" width="32.140625" style="2" customWidth="1"/>
    <col min="3057" max="3057" width="39.85546875" style="2" bestFit="1" customWidth="1"/>
    <col min="3058" max="3058" width="0" style="2" hidden="1" customWidth="1"/>
    <col min="3059" max="3059" width="7.28515625" style="2" customWidth="1"/>
    <col min="3060" max="3060" width="0" style="2" hidden="1" customWidth="1"/>
    <col min="3061" max="3061" width="7.28515625" style="2" customWidth="1"/>
    <col min="3062" max="3062" width="59.5703125" style="2" customWidth="1"/>
    <col min="3063" max="3063" width="0" style="2" hidden="1" customWidth="1"/>
    <col min="3064" max="3064" width="23.85546875" style="2" customWidth="1"/>
    <col min="3065" max="3065" width="27.42578125" style="2" customWidth="1"/>
    <col min="3066" max="3066" width="28" style="2" customWidth="1"/>
    <col min="3067" max="3069" width="0" style="2" hidden="1" customWidth="1"/>
    <col min="3070" max="3070" width="7.28515625" style="2" customWidth="1"/>
    <col min="3071" max="3071" width="6.140625" style="2" bestFit="1" customWidth="1"/>
    <col min="3072" max="3072" width="76.85546875" style="2"/>
    <col min="3073" max="3073" width="7.28515625" style="2" customWidth="1"/>
    <col min="3074" max="3074" width="6.140625" style="2" bestFit="1" customWidth="1"/>
    <col min="3075" max="3075" width="78" style="2" customWidth="1"/>
    <col min="3076" max="3076" width="20.7109375" style="2" customWidth="1"/>
    <col min="3077" max="3077" width="26" style="2" customWidth="1"/>
    <col min="3078" max="3078" width="37" style="2" bestFit="1" customWidth="1"/>
    <col min="3079" max="3087" width="0" style="2" hidden="1" customWidth="1"/>
    <col min="3088" max="3090" width="22.7109375" style="2" bestFit="1" customWidth="1"/>
    <col min="3091" max="3091" width="25.28515625" style="2" bestFit="1" customWidth="1"/>
    <col min="3092" max="3092" width="21" style="2" bestFit="1" customWidth="1"/>
    <col min="3093" max="3093" width="8.28515625" style="2" customWidth="1"/>
    <col min="3094" max="3094" width="19" style="2" bestFit="1" customWidth="1"/>
    <col min="3095" max="3095" width="20.5703125" style="2" bestFit="1" customWidth="1"/>
    <col min="3096" max="3096" width="19" style="2" customWidth="1"/>
    <col min="3097" max="3303" width="11.42578125" style="2" customWidth="1"/>
    <col min="3304" max="3306" width="7.28515625" style="2" customWidth="1"/>
    <col min="3307" max="3307" width="0" style="2" hidden="1" customWidth="1"/>
    <col min="3308" max="3308" width="7.28515625" style="2" customWidth="1"/>
    <col min="3309" max="3309" width="66.140625" style="2" customWidth="1"/>
    <col min="3310" max="3310" width="0" style="2" hidden="1" customWidth="1"/>
    <col min="3311" max="3311" width="28" style="2" customWidth="1"/>
    <col min="3312" max="3312" width="32.140625" style="2" customWidth="1"/>
    <col min="3313" max="3313" width="39.85546875" style="2" bestFit="1" customWidth="1"/>
    <col min="3314" max="3314" width="0" style="2" hidden="1" customWidth="1"/>
    <col min="3315" max="3315" width="7.28515625" style="2" customWidth="1"/>
    <col min="3316" max="3316" width="0" style="2" hidden="1" customWidth="1"/>
    <col min="3317" max="3317" width="7.28515625" style="2" customWidth="1"/>
    <col min="3318" max="3318" width="59.5703125" style="2" customWidth="1"/>
    <col min="3319" max="3319" width="0" style="2" hidden="1" customWidth="1"/>
    <col min="3320" max="3320" width="23.85546875" style="2" customWidth="1"/>
    <col min="3321" max="3321" width="27.42578125" style="2" customWidth="1"/>
    <col min="3322" max="3322" width="28" style="2" customWidth="1"/>
    <col min="3323" max="3325" width="0" style="2" hidden="1" customWidth="1"/>
    <col min="3326" max="3326" width="7.28515625" style="2" customWidth="1"/>
    <col min="3327" max="3327" width="6.140625" style="2" bestFit="1" customWidth="1"/>
    <col min="3328" max="3328" width="76.85546875" style="2"/>
    <col min="3329" max="3329" width="7.28515625" style="2" customWidth="1"/>
    <col min="3330" max="3330" width="6.140625" style="2" bestFit="1" customWidth="1"/>
    <col min="3331" max="3331" width="78" style="2" customWidth="1"/>
    <col min="3332" max="3332" width="20.7109375" style="2" customWidth="1"/>
    <col min="3333" max="3333" width="26" style="2" customWidth="1"/>
    <col min="3334" max="3334" width="37" style="2" bestFit="1" customWidth="1"/>
    <col min="3335" max="3343" width="0" style="2" hidden="1" customWidth="1"/>
    <col min="3344" max="3346" width="22.7109375" style="2" bestFit="1" customWidth="1"/>
    <col min="3347" max="3347" width="25.28515625" style="2" bestFit="1" customWidth="1"/>
    <col min="3348" max="3348" width="21" style="2" bestFit="1" customWidth="1"/>
    <col min="3349" max="3349" width="8.28515625" style="2" customWidth="1"/>
    <col min="3350" max="3350" width="19" style="2" bestFit="1" customWidth="1"/>
    <col min="3351" max="3351" width="20.5703125" style="2" bestFit="1" customWidth="1"/>
    <col min="3352" max="3352" width="19" style="2" customWidth="1"/>
    <col min="3353" max="3559" width="11.42578125" style="2" customWidth="1"/>
    <col min="3560" max="3562" width="7.28515625" style="2" customWidth="1"/>
    <col min="3563" max="3563" width="0" style="2" hidden="1" customWidth="1"/>
    <col min="3564" max="3564" width="7.28515625" style="2" customWidth="1"/>
    <col min="3565" max="3565" width="66.140625" style="2" customWidth="1"/>
    <col min="3566" max="3566" width="0" style="2" hidden="1" customWidth="1"/>
    <col min="3567" max="3567" width="28" style="2" customWidth="1"/>
    <col min="3568" max="3568" width="32.140625" style="2" customWidth="1"/>
    <col min="3569" max="3569" width="39.85546875" style="2" bestFit="1" customWidth="1"/>
    <col min="3570" max="3570" width="0" style="2" hidden="1" customWidth="1"/>
    <col min="3571" max="3571" width="7.28515625" style="2" customWidth="1"/>
    <col min="3572" max="3572" width="0" style="2" hidden="1" customWidth="1"/>
    <col min="3573" max="3573" width="7.28515625" style="2" customWidth="1"/>
    <col min="3574" max="3574" width="59.5703125" style="2" customWidth="1"/>
    <col min="3575" max="3575" width="0" style="2" hidden="1" customWidth="1"/>
    <col min="3576" max="3576" width="23.85546875" style="2" customWidth="1"/>
    <col min="3577" max="3577" width="27.42578125" style="2" customWidth="1"/>
    <col min="3578" max="3578" width="28" style="2" customWidth="1"/>
    <col min="3579" max="3581" width="0" style="2" hidden="1" customWidth="1"/>
    <col min="3582" max="3582" width="7.28515625" style="2" customWidth="1"/>
    <col min="3583" max="3583" width="6.140625" style="2" bestFit="1" customWidth="1"/>
    <col min="3584" max="3584" width="76.85546875" style="2"/>
    <col min="3585" max="3585" width="7.28515625" style="2" customWidth="1"/>
    <col min="3586" max="3586" width="6.140625" style="2" bestFit="1" customWidth="1"/>
    <col min="3587" max="3587" width="78" style="2" customWidth="1"/>
    <col min="3588" max="3588" width="20.7109375" style="2" customWidth="1"/>
    <col min="3589" max="3589" width="26" style="2" customWidth="1"/>
    <col min="3590" max="3590" width="37" style="2" bestFit="1" customWidth="1"/>
    <col min="3591" max="3599" width="0" style="2" hidden="1" customWidth="1"/>
    <col min="3600" max="3602" width="22.7109375" style="2" bestFit="1" customWidth="1"/>
    <col min="3603" max="3603" width="25.28515625" style="2" bestFit="1" customWidth="1"/>
    <col min="3604" max="3604" width="21" style="2" bestFit="1" customWidth="1"/>
    <col min="3605" max="3605" width="8.28515625" style="2" customWidth="1"/>
    <col min="3606" max="3606" width="19" style="2" bestFit="1" customWidth="1"/>
    <col min="3607" max="3607" width="20.5703125" style="2" bestFit="1" customWidth="1"/>
    <col min="3608" max="3608" width="19" style="2" customWidth="1"/>
    <col min="3609" max="3815" width="11.42578125" style="2" customWidth="1"/>
    <col min="3816" max="3818" width="7.28515625" style="2" customWidth="1"/>
    <col min="3819" max="3819" width="0" style="2" hidden="1" customWidth="1"/>
    <col min="3820" max="3820" width="7.28515625" style="2" customWidth="1"/>
    <col min="3821" max="3821" width="66.140625" style="2" customWidth="1"/>
    <col min="3822" max="3822" width="0" style="2" hidden="1" customWidth="1"/>
    <col min="3823" max="3823" width="28" style="2" customWidth="1"/>
    <col min="3824" max="3824" width="32.140625" style="2" customWidth="1"/>
    <col min="3825" max="3825" width="39.85546875" style="2" bestFit="1" customWidth="1"/>
    <col min="3826" max="3826" width="0" style="2" hidden="1" customWidth="1"/>
    <col min="3827" max="3827" width="7.28515625" style="2" customWidth="1"/>
    <col min="3828" max="3828" width="0" style="2" hidden="1" customWidth="1"/>
    <col min="3829" max="3829" width="7.28515625" style="2" customWidth="1"/>
    <col min="3830" max="3830" width="59.5703125" style="2" customWidth="1"/>
    <col min="3831" max="3831" width="0" style="2" hidden="1" customWidth="1"/>
    <col min="3832" max="3832" width="23.85546875" style="2" customWidth="1"/>
    <col min="3833" max="3833" width="27.42578125" style="2" customWidth="1"/>
    <col min="3834" max="3834" width="28" style="2" customWidth="1"/>
    <col min="3835" max="3837" width="0" style="2" hidden="1" customWidth="1"/>
    <col min="3838" max="3838" width="7.28515625" style="2" customWidth="1"/>
    <col min="3839" max="3839" width="6.140625" style="2" bestFit="1" customWidth="1"/>
    <col min="3840" max="3840" width="76.85546875" style="2"/>
    <col min="3841" max="3841" width="7.28515625" style="2" customWidth="1"/>
    <col min="3842" max="3842" width="6.140625" style="2" bestFit="1" customWidth="1"/>
    <col min="3843" max="3843" width="78" style="2" customWidth="1"/>
    <col min="3844" max="3844" width="20.7109375" style="2" customWidth="1"/>
    <col min="3845" max="3845" width="26" style="2" customWidth="1"/>
    <col min="3846" max="3846" width="37" style="2" bestFit="1" customWidth="1"/>
    <col min="3847" max="3855" width="0" style="2" hidden="1" customWidth="1"/>
    <col min="3856" max="3858" width="22.7109375" style="2" bestFit="1" customWidth="1"/>
    <col min="3859" max="3859" width="25.28515625" style="2" bestFit="1" customWidth="1"/>
    <col min="3860" max="3860" width="21" style="2" bestFit="1" customWidth="1"/>
    <col min="3861" max="3861" width="8.28515625" style="2" customWidth="1"/>
    <col min="3862" max="3862" width="19" style="2" bestFit="1" customWidth="1"/>
    <col min="3863" max="3863" width="20.5703125" style="2" bestFit="1" customWidth="1"/>
    <col min="3864" max="3864" width="19" style="2" customWidth="1"/>
    <col min="3865" max="4071" width="11.42578125" style="2" customWidth="1"/>
    <col min="4072" max="4074" width="7.28515625" style="2" customWidth="1"/>
    <col min="4075" max="4075" width="0" style="2" hidden="1" customWidth="1"/>
    <col min="4076" max="4076" width="7.28515625" style="2" customWidth="1"/>
    <col min="4077" max="4077" width="66.140625" style="2" customWidth="1"/>
    <col min="4078" max="4078" width="0" style="2" hidden="1" customWidth="1"/>
    <col min="4079" max="4079" width="28" style="2" customWidth="1"/>
    <col min="4080" max="4080" width="32.140625" style="2" customWidth="1"/>
    <col min="4081" max="4081" width="39.85546875" style="2" bestFit="1" customWidth="1"/>
    <col min="4082" max="4082" width="0" style="2" hidden="1" customWidth="1"/>
    <col min="4083" max="4083" width="7.28515625" style="2" customWidth="1"/>
    <col min="4084" max="4084" width="0" style="2" hidden="1" customWidth="1"/>
    <col min="4085" max="4085" width="7.28515625" style="2" customWidth="1"/>
    <col min="4086" max="4086" width="59.5703125" style="2" customWidth="1"/>
    <col min="4087" max="4087" width="0" style="2" hidden="1" customWidth="1"/>
    <col min="4088" max="4088" width="23.85546875" style="2" customWidth="1"/>
    <col min="4089" max="4089" width="27.42578125" style="2" customWidth="1"/>
    <col min="4090" max="4090" width="28" style="2" customWidth="1"/>
    <col min="4091" max="4093" width="0" style="2" hidden="1" customWidth="1"/>
    <col min="4094" max="4094" width="7.28515625" style="2" customWidth="1"/>
    <col min="4095" max="4095" width="6.140625" style="2" bestFit="1" customWidth="1"/>
    <col min="4096" max="4096" width="76.85546875" style="2"/>
    <col min="4097" max="4097" width="7.28515625" style="2" customWidth="1"/>
    <col min="4098" max="4098" width="6.140625" style="2" bestFit="1" customWidth="1"/>
    <col min="4099" max="4099" width="78" style="2" customWidth="1"/>
    <col min="4100" max="4100" width="20.7109375" style="2" customWidth="1"/>
    <col min="4101" max="4101" width="26" style="2" customWidth="1"/>
    <col min="4102" max="4102" width="37" style="2" bestFit="1" customWidth="1"/>
    <col min="4103" max="4111" width="0" style="2" hidden="1" customWidth="1"/>
    <col min="4112" max="4114" width="22.7109375" style="2" bestFit="1" customWidth="1"/>
    <col min="4115" max="4115" width="25.28515625" style="2" bestFit="1" customWidth="1"/>
    <col min="4116" max="4116" width="21" style="2" bestFit="1" customWidth="1"/>
    <col min="4117" max="4117" width="8.28515625" style="2" customWidth="1"/>
    <col min="4118" max="4118" width="19" style="2" bestFit="1" customWidth="1"/>
    <col min="4119" max="4119" width="20.5703125" style="2" bestFit="1" customWidth="1"/>
    <col min="4120" max="4120" width="19" style="2" customWidth="1"/>
    <col min="4121" max="4327" width="11.42578125" style="2" customWidth="1"/>
    <col min="4328" max="4330" width="7.28515625" style="2" customWidth="1"/>
    <col min="4331" max="4331" width="0" style="2" hidden="1" customWidth="1"/>
    <col min="4332" max="4332" width="7.28515625" style="2" customWidth="1"/>
    <col min="4333" max="4333" width="66.140625" style="2" customWidth="1"/>
    <col min="4334" max="4334" width="0" style="2" hidden="1" customWidth="1"/>
    <col min="4335" max="4335" width="28" style="2" customWidth="1"/>
    <col min="4336" max="4336" width="32.140625" style="2" customWidth="1"/>
    <col min="4337" max="4337" width="39.85546875" style="2" bestFit="1" customWidth="1"/>
    <col min="4338" max="4338" width="0" style="2" hidden="1" customWidth="1"/>
    <col min="4339" max="4339" width="7.28515625" style="2" customWidth="1"/>
    <col min="4340" max="4340" width="0" style="2" hidden="1" customWidth="1"/>
    <col min="4341" max="4341" width="7.28515625" style="2" customWidth="1"/>
    <col min="4342" max="4342" width="59.5703125" style="2" customWidth="1"/>
    <col min="4343" max="4343" width="0" style="2" hidden="1" customWidth="1"/>
    <col min="4344" max="4344" width="23.85546875" style="2" customWidth="1"/>
    <col min="4345" max="4345" width="27.42578125" style="2" customWidth="1"/>
    <col min="4346" max="4346" width="28" style="2" customWidth="1"/>
    <col min="4347" max="4349" width="0" style="2" hidden="1" customWidth="1"/>
    <col min="4350" max="4350" width="7.28515625" style="2" customWidth="1"/>
    <col min="4351" max="4351" width="6.140625" style="2" bestFit="1" customWidth="1"/>
    <col min="4352" max="4352" width="76.85546875" style="2"/>
    <col min="4353" max="4353" width="7.28515625" style="2" customWidth="1"/>
    <col min="4354" max="4354" width="6.140625" style="2" bestFit="1" customWidth="1"/>
    <col min="4355" max="4355" width="78" style="2" customWidth="1"/>
    <col min="4356" max="4356" width="20.7109375" style="2" customWidth="1"/>
    <col min="4357" max="4357" width="26" style="2" customWidth="1"/>
    <col min="4358" max="4358" width="37" style="2" bestFit="1" customWidth="1"/>
    <col min="4359" max="4367" width="0" style="2" hidden="1" customWidth="1"/>
    <col min="4368" max="4370" width="22.7109375" style="2" bestFit="1" customWidth="1"/>
    <col min="4371" max="4371" width="25.28515625" style="2" bestFit="1" customWidth="1"/>
    <col min="4372" max="4372" width="21" style="2" bestFit="1" customWidth="1"/>
    <col min="4373" max="4373" width="8.28515625" style="2" customWidth="1"/>
    <col min="4374" max="4374" width="19" style="2" bestFit="1" customWidth="1"/>
    <col min="4375" max="4375" width="20.5703125" style="2" bestFit="1" customWidth="1"/>
    <col min="4376" max="4376" width="19" style="2" customWidth="1"/>
    <col min="4377" max="4583" width="11.42578125" style="2" customWidth="1"/>
    <col min="4584" max="4586" width="7.28515625" style="2" customWidth="1"/>
    <col min="4587" max="4587" width="0" style="2" hidden="1" customWidth="1"/>
    <col min="4588" max="4588" width="7.28515625" style="2" customWidth="1"/>
    <col min="4589" max="4589" width="66.140625" style="2" customWidth="1"/>
    <col min="4590" max="4590" width="0" style="2" hidden="1" customWidth="1"/>
    <col min="4591" max="4591" width="28" style="2" customWidth="1"/>
    <col min="4592" max="4592" width="32.140625" style="2" customWidth="1"/>
    <col min="4593" max="4593" width="39.85546875" style="2" bestFit="1" customWidth="1"/>
    <col min="4594" max="4594" width="0" style="2" hidden="1" customWidth="1"/>
    <col min="4595" max="4595" width="7.28515625" style="2" customWidth="1"/>
    <col min="4596" max="4596" width="0" style="2" hidden="1" customWidth="1"/>
    <col min="4597" max="4597" width="7.28515625" style="2" customWidth="1"/>
    <col min="4598" max="4598" width="59.5703125" style="2" customWidth="1"/>
    <col min="4599" max="4599" width="0" style="2" hidden="1" customWidth="1"/>
    <col min="4600" max="4600" width="23.85546875" style="2" customWidth="1"/>
    <col min="4601" max="4601" width="27.42578125" style="2" customWidth="1"/>
    <col min="4602" max="4602" width="28" style="2" customWidth="1"/>
    <col min="4603" max="4605" width="0" style="2" hidden="1" customWidth="1"/>
    <col min="4606" max="4606" width="7.28515625" style="2" customWidth="1"/>
    <col min="4607" max="4607" width="6.140625" style="2" bestFit="1" customWidth="1"/>
    <col min="4608" max="4608" width="76.85546875" style="2"/>
    <col min="4609" max="4609" width="7.28515625" style="2" customWidth="1"/>
    <col min="4610" max="4610" width="6.140625" style="2" bestFit="1" customWidth="1"/>
    <col min="4611" max="4611" width="78" style="2" customWidth="1"/>
    <col min="4612" max="4612" width="20.7109375" style="2" customWidth="1"/>
    <col min="4613" max="4613" width="26" style="2" customWidth="1"/>
    <col min="4614" max="4614" width="37" style="2" bestFit="1" customWidth="1"/>
    <col min="4615" max="4623" width="0" style="2" hidden="1" customWidth="1"/>
    <col min="4624" max="4626" width="22.7109375" style="2" bestFit="1" customWidth="1"/>
    <col min="4627" max="4627" width="25.28515625" style="2" bestFit="1" customWidth="1"/>
    <col min="4628" max="4628" width="21" style="2" bestFit="1" customWidth="1"/>
    <col min="4629" max="4629" width="8.28515625" style="2" customWidth="1"/>
    <col min="4630" max="4630" width="19" style="2" bestFit="1" customWidth="1"/>
    <col min="4631" max="4631" width="20.5703125" style="2" bestFit="1" customWidth="1"/>
    <col min="4632" max="4632" width="19" style="2" customWidth="1"/>
    <col min="4633" max="4839" width="11.42578125" style="2" customWidth="1"/>
    <col min="4840" max="4842" width="7.28515625" style="2" customWidth="1"/>
    <col min="4843" max="4843" width="0" style="2" hidden="1" customWidth="1"/>
    <col min="4844" max="4844" width="7.28515625" style="2" customWidth="1"/>
    <col min="4845" max="4845" width="66.140625" style="2" customWidth="1"/>
    <col min="4846" max="4846" width="0" style="2" hidden="1" customWidth="1"/>
    <col min="4847" max="4847" width="28" style="2" customWidth="1"/>
    <col min="4848" max="4848" width="32.140625" style="2" customWidth="1"/>
    <col min="4849" max="4849" width="39.85546875" style="2" bestFit="1" customWidth="1"/>
    <col min="4850" max="4850" width="0" style="2" hidden="1" customWidth="1"/>
    <col min="4851" max="4851" width="7.28515625" style="2" customWidth="1"/>
    <col min="4852" max="4852" width="0" style="2" hidden="1" customWidth="1"/>
    <col min="4853" max="4853" width="7.28515625" style="2" customWidth="1"/>
    <col min="4854" max="4854" width="59.5703125" style="2" customWidth="1"/>
    <col min="4855" max="4855" width="0" style="2" hidden="1" customWidth="1"/>
    <col min="4856" max="4856" width="23.85546875" style="2" customWidth="1"/>
    <col min="4857" max="4857" width="27.42578125" style="2" customWidth="1"/>
    <col min="4858" max="4858" width="28" style="2" customWidth="1"/>
    <col min="4859" max="4861" width="0" style="2" hidden="1" customWidth="1"/>
    <col min="4862" max="4862" width="7.28515625" style="2" customWidth="1"/>
    <col min="4863" max="4863" width="6.140625" style="2" bestFit="1" customWidth="1"/>
    <col min="4864" max="4864" width="76.85546875" style="2"/>
    <col min="4865" max="4865" width="7.28515625" style="2" customWidth="1"/>
    <col min="4866" max="4866" width="6.140625" style="2" bestFit="1" customWidth="1"/>
    <col min="4867" max="4867" width="78" style="2" customWidth="1"/>
    <col min="4868" max="4868" width="20.7109375" style="2" customWidth="1"/>
    <col min="4869" max="4869" width="26" style="2" customWidth="1"/>
    <col min="4870" max="4870" width="37" style="2" bestFit="1" customWidth="1"/>
    <col min="4871" max="4879" width="0" style="2" hidden="1" customWidth="1"/>
    <col min="4880" max="4882" width="22.7109375" style="2" bestFit="1" customWidth="1"/>
    <col min="4883" max="4883" width="25.28515625" style="2" bestFit="1" customWidth="1"/>
    <col min="4884" max="4884" width="21" style="2" bestFit="1" customWidth="1"/>
    <col min="4885" max="4885" width="8.28515625" style="2" customWidth="1"/>
    <col min="4886" max="4886" width="19" style="2" bestFit="1" customWidth="1"/>
    <col min="4887" max="4887" width="20.5703125" style="2" bestFit="1" customWidth="1"/>
    <col min="4888" max="4888" width="19" style="2" customWidth="1"/>
    <col min="4889" max="5095" width="11.42578125" style="2" customWidth="1"/>
    <col min="5096" max="5098" width="7.28515625" style="2" customWidth="1"/>
    <col min="5099" max="5099" width="0" style="2" hidden="1" customWidth="1"/>
    <col min="5100" max="5100" width="7.28515625" style="2" customWidth="1"/>
    <col min="5101" max="5101" width="66.140625" style="2" customWidth="1"/>
    <col min="5102" max="5102" width="0" style="2" hidden="1" customWidth="1"/>
    <col min="5103" max="5103" width="28" style="2" customWidth="1"/>
    <col min="5104" max="5104" width="32.140625" style="2" customWidth="1"/>
    <col min="5105" max="5105" width="39.85546875" style="2" bestFit="1" customWidth="1"/>
    <col min="5106" max="5106" width="0" style="2" hidden="1" customWidth="1"/>
    <col min="5107" max="5107" width="7.28515625" style="2" customWidth="1"/>
    <col min="5108" max="5108" width="0" style="2" hidden="1" customWidth="1"/>
    <col min="5109" max="5109" width="7.28515625" style="2" customWidth="1"/>
    <col min="5110" max="5110" width="59.5703125" style="2" customWidth="1"/>
    <col min="5111" max="5111" width="0" style="2" hidden="1" customWidth="1"/>
    <col min="5112" max="5112" width="23.85546875" style="2" customWidth="1"/>
    <col min="5113" max="5113" width="27.42578125" style="2" customWidth="1"/>
    <col min="5114" max="5114" width="28" style="2" customWidth="1"/>
    <col min="5115" max="5117" width="0" style="2" hidden="1" customWidth="1"/>
    <col min="5118" max="5118" width="7.28515625" style="2" customWidth="1"/>
    <col min="5119" max="5119" width="6.140625" style="2" bestFit="1" customWidth="1"/>
    <col min="5120" max="5120" width="76.85546875" style="2"/>
    <col min="5121" max="5121" width="7.28515625" style="2" customWidth="1"/>
    <col min="5122" max="5122" width="6.140625" style="2" bestFit="1" customWidth="1"/>
    <col min="5123" max="5123" width="78" style="2" customWidth="1"/>
    <col min="5124" max="5124" width="20.7109375" style="2" customWidth="1"/>
    <col min="5125" max="5125" width="26" style="2" customWidth="1"/>
    <col min="5126" max="5126" width="37" style="2" bestFit="1" customWidth="1"/>
    <col min="5127" max="5135" width="0" style="2" hidden="1" customWidth="1"/>
    <col min="5136" max="5138" width="22.7109375" style="2" bestFit="1" customWidth="1"/>
    <col min="5139" max="5139" width="25.28515625" style="2" bestFit="1" customWidth="1"/>
    <col min="5140" max="5140" width="21" style="2" bestFit="1" customWidth="1"/>
    <col min="5141" max="5141" width="8.28515625" style="2" customWidth="1"/>
    <col min="5142" max="5142" width="19" style="2" bestFit="1" customWidth="1"/>
    <col min="5143" max="5143" width="20.5703125" style="2" bestFit="1" customWidth="1"/>
    <col min="5144" max="5144" width="19" style="2" customWidth="1"/>
    <col min="5145" max="5351" width="11.42578125" style="2" customWidth="1"/>
    <col min="5352" max="5354" width="7.28515625" style="2" customWidth="1"/>
    <col min="5355" max="5355" width="0" style="2" hidden="1" customWidth="1"/>
    <col min="5356" max="5356" width="7.28515625" style="2" customWidth="1"/>
    <col min="5357" max="5357" width="66.140625" style="2" customWidth="1"/>
    <col min="5358" max="5358" width="0" style="2" hidden="1" customWidth="1"/>
    <col min="5359" max="5359" width="28" style="2" customWidth="1"/>
    <col min="5360" max="5360" width="32.140625" style="2" customWidth="1"/>
    <col min="5361" max="5361" width="39.85546875" style="2" bestFit="1" customWidth="1"/>
    <col min="5362" max="5362" width="0" style="2" hidden="1" customWidth="1"/>
    <col min="5363" max="5363" width="7.28515625" style="2" customWidth="1"/>
    <col min="5364" max="5364" width="0" style="2" hidden="1" customWidth="1"/>
    <col min="5365" max="5365" width="7.28515625" style="2" customWidth="1"/>
    <col min="5366" max="5366" width="59.5703125" style="2" customWidth="1"/>
    <col min="5367" max="5367" width="0" style="2" hidden="1" customWidth="1"/>
    <col min="5368" max="5368" width="23.85546875" style="2" customWidth="1"/>
    <col min="5369" max="5369" width="27.42578125" style="2" customWidth="1"/>
    <col min="5370" max="5370" width="28" style="2" customWidth="1"/>
    <col min="5371" max="5373" width="0" style="2" hidden="1" customWidth="1"/>
    <col min="5374" max="5374" width="7.28515625" style="2" customWidth="1"/>
    <col min="5375" max="5375" width="6.140625" style="2" bestFit="1" customWidth="1"/>
    <col min="5376" max="5376" width="76.85546875" style="2"/>
    <col min="5377" max="5377" width="7.28515625" style="2" customWidth="1"/>
    <col min="5378" max="5378" width="6.140625" style="2" bestFit="1" customWidth="1"/>
    <col min="5379" max="5379" width="78" style="2" customWidth="1"/>
    <col min="5380" max="5380" width="20.7109375" style="2" customWidth="1"/>
    <col min="5381" max="5381" width="26" style="2" customWidth="1"/>
    <col min="5382" max="5382" width="37" style="2" bestFit="1" customWidth="1"/>
    <col min="5383" max="5391" width="0" style="2" hidden="1" customWidth="1"/>
    <col min="5392" max="5394" width="22.7109375" style="2" bestFit="1" customWidth="1"/>
    <col min="5395" max="5395" width="25.28515625" style="2" bestFit="1" customWidth="1"/>
    <col min="5396" max="5396" width="21" style="2" bestFit="1" customWidth="1"/>
    <col min="5397" max="5397" width="8.28515625" style="2" customWidth="1"/>
    <col min="5398" max="5398" width="19" style="2" bestFit="1" customWidth="1"/>
    <col min="5399" max="5399" width="20.5703125" style="2" bestFit="1" customWidth="1"/>
    <col min="5400" max="5400" width="19" style="2" customWidth="1"/>
    <col min="5401" max="5607" width="11.42578125" style="2" customWidth="1"/>
    <col min="5608" max="5610" width="7.28515625" style="2" customWidth="1"/>
    <col min="5611" max="5611" width="0" style="2" hidden="1" customWidth="1"/>
    <col min="5612" max="5612" width="7.28515625" style="2" customWidth="1"/>
    <col min="5613" max="5613" width="66.140625" style="2" customWidth="1"/>
    <col min="5614" max="5614" width="0" style="2" hidden="1" customWidth="1"/>
    <col min="5615" max="5615" width="28" style="2" customWidth="1"/>
    <col min="5616" max="5616" width="32.140625" style="2" customWidth="1"/>
    <col min="5617" max="5617" width="39.85546875" style="2" bestFit="1" customWidth="1"/>
    <col min="5618" max="5618" width="0" style="2" hidden="1" customWidth="1"/>
    <col min="5619" max="5619" width="7.28515625" style="2" customWidth="1"/>
    <col min="5620" max="5620" width="0" style="2" hidden="1" customWidth="1"/>
    <col min="5621" max="5621" width="7.28515625" style="2" customWidth="1"/>
    <col min="5622" max="5622" width="59.5703125" style="2" customWidth="1"/>
    <col min="5623" max="5623" width="0" style="2" hidden="1" customWidth="1"/>
    <col min="5624" max="5624" width="23.85546875" style="2" customWidth="1"/>
    <col min="5625" max="5625" width="27.42578125" style="2" customWidth="1"/>
    <col min="5626" max="5626" width="28" style="2" customWidth="1"/>
    <col min="5627" max="5629" width="0" style="2" hidden="1" customWidth="1"/>
    <col min="5630" max="5630" width="7.28515625" style="2" customWidth="1"/>
    <col min="5631" max="5631" width="6.140625" style="2" bestFit="1" customWidth="1"/>
    <col min="5632" max="5632" width="76.85546875" style="2"/>
    <col min="5633" max="5633" width="7.28515625" style="2" customWidth="1"/>
    <col min="5634" max="5634" width="6.140625" style="2" bestFit="1" customWidth="1"/>
    <col min="5635" max="5635" width="78" style="2" customWidth="1"/>
    <col min="5636" max="5636" width="20.7109375" style="2" customWidth="1"/>
    <col min="5637" max="5637" width="26" style="2" customWidth="1"/>
    <col min="5638" max="5638" width="37" style="2" bestFit="1" customWidth="1"/>
    <col min="5639" max="5647" width="0" style="2" hidden="1" customWidth="1"/>
    <col min="5648" max="5650" width="22.7109375" style="2" bestFit="1" customWidth="1"/>
    <col min="5651" max="5651" width="25.28515625" style="2" bestFit="1" customWidth="1"/>
    <col min="5652" max="5652" width="21" style="2" bestFit="1" customWidth="1"/>
    <col min="5653" max="5653" width="8.28515625" style="2" customWidth="1"/>
    <col min="5654" max="5654" width="19" style="2" bestFit="1" customWidth="1"/>
    <col min="5655" max="5655" width="20.5703125" style="2" bestFit="1" customWidth="1"/>
    <col min="5656" max="5656" width="19" style="2" customWidth="1"/>
    <col min="5657" max="5863" width="11.42578125" style="2" customWidth="1"/>
    <col min="5864" max="5866" width="7.28515625" style="2" customWidth="1"/>
    <col min="5867" max="5867" width="0" style="2" hidden="1" customWidth="1"/>
    <col min="5868" max="5868" width="7.28515625" style="2" customWidth="1"/>
    <col min="5869" max="5869" width="66.140625" style="2" customWidth="1"/>
    <col min="5870" max="5870" width="0" style="2" hidden="1" customWidth="1"/>
    <col min="5871" max="5871" width="28" style="2" customWidth="1"/>
    <col min="5872" max="5872" width="32.140625" style="2" customWidth="1"/>
    <col min="5873" max="5873" width="39.85546875" style="2" bestFit="1" customWidth="1"/>
    <col min="5874" max="5874" width="0" style="2" hidden="1" customWidth="1"/>
    <col min="5875" max="5875" width="7.28515625" style="2" customWidth="1"/>
    <col min="5876" max="5876" width="0" style="2" hidden="1" customWidth="1"/>
    <col min="5877" max="5877" width="7.28515625" style="2" customWidth="1"/>
    <col min="5878" max="5878" width="59.5703125" style="2" customWidth="1"/>
    <col min="5879" max="5879" width="0" style="2" hidden="1" customWidth="1"/>
    <col min="5880" max="5880" width="23.85546875" style="2" customWidth="1"/>
    <col min="5881" max="5881" width="27.42578125" style="2" customWidth="1"/>
    <col min="5882" max="5882" width="28" style="2" customWidth="1"/>
    <col min="5883" max="5885" width="0" style="2" hidden="1" customWidth="1"/>
    <col min="5886" max="5886" width="7.28515625" style="2" customWidth="1"/>
    <col min="5887" max="5887" width="6.140625" style="2" bestFit="1" customWidth="1"/>
    <col min="5888" max="5888" width="76.85546875" style="2"/>
    <col min="5889" max="5889" width="7.28515625" style="2" customWidth="1"/>
    <col min="5890" max="5890" width="6.140625" style="2" bestFit="1" customWidth="1"/>
    <col min="5891" max="5891" width="78" style="2" customWidth="1"/>
    <col min="5892" max="5892" width="20.7109375" style="2" customWidth="1"/>
    <col min="5893" max="5893" width="26" style="2" customWidth="1"/>
    <col min="5894" max="5894" width="37" style="2" bestFit="1" customWidth="1"/>
    <col min="5895" max="5903" width="0" style="2" hidden="1" customWidth="1"/>
    <col min="5904" max="5906" width="22.7109375" style="2" bestFit="1" customWidth="1"/>
    <col min="5907" max="5907" width="25.28515625" style="2" bestFit="1" customWidth="1"/>
    <col min="5908" max="5908" width="21" style="2" bestFit="1" customWidth="1"/>
    <col min="5909" max="5909" width="8.28515625" style="2" customWidth="1"/>
    <col min="5910" max="5910" width="19" style="2" bestFit="1" customWidth="1"/>
    <col min="5911" max="5911" width="20.5703125" style="2" bestFit="1" customWidth="1"/>
    <col min="5912" max="5912" width="19" style="2" customWidth="1"/>
    <col min="5913" max="6119" width="11.42578125" style="2" customWidth="1"/>
    <col min="6120" max="6122" width="7.28515625" style="2" customWidth="1"/>
    <col min="6123" max="6123" width="0" style="2" hidden="1" customWidth="1"/>
    <col min="6124" max="6124" width="7.28515625" style="2" customWidth="1"/>
    <col min="6125" max="6125" width="66.140625" style="2" customWidth="1"/>
    <col min="6126" max="6126" width="0" style="2" hidden="1" customWidth="1"/>
    <col min="6127" max="6127" width="28" style="2" customWidth="1"/>
    <col min="6128" max="6128" width="32.140625" style="2" customWidth="1"/>
    <col min="6129" max="6129" width="39.85546875" style="2" bestFit="1" customWidth="1"/>
    <col min="6130" max="6130" width="0" style="2" hidden="1" customWidth="1"/>
    <col min="6131" max="6131" width="7.28515625" style="2" customWidth="1"/>
    <col min="6132" max="6132" width="0" style="2" hidden="1" customWidth="1"/>
    <col min="6133" max="6133" width="7.28515625" style="2" customWidth="1"/>
    <col min="6134" max="6134" width="59.5703125" style="2" customWidth="1"/>
    <col min="6135" max="6135" width="0" style="2" hidden="1" customWidth="1"/>
    <col min="6136" max="6136" width="23.85546875" style="2" customWidth="1"/>
    <col min="6137" max="6137" width="27.42578125" style="2" customWidth="1"/>
    <col min="6138" max="6138" width="28" style="2" customWidth="1"/>
    <col min="6139" max="6141" width="0" style="2" hidden="1" customWidth="1"/>
    <col min="6142" max="6142" width="7.28515625" style="2" customWidth="1"/>
    <col min="6143" max="6143" width="6.140625" style="2" bestFit="1" customWidth="1"/>
    <col min="6144" max="6144" width="76.85546875" style="2"/>
    <col min="6145" max="6145" width="7.28515625" style="2" customWidth="1"/>
    <col min="6146" max="6146" width="6.140625" style="2" bestFit="1" customWidth="1"/>
    <col min="6147" max="6147" width="78" style="2" customWidth="1"/>
    <col min="6148" max="6148" width="20.7109375" style="2" customWidth="1"/>
    <col min="6149" max="6149" width="26" style="2" customWidth="1"/>
    <col min="6150" max="6150" width="37" style="2" bestFit="1" customWidth="1"/>
    <col min="6151" max="6159" width="0" style="2" hidden="1" customWidth="1"/>
    <col min="6160" max="6162" width="22.7109375" style="2" bestFit="1" customWidth="1"/>
    <col min="6163" max="6163" width="25.28515625" style="2" bestFit="1" customWidth="1"/>
    <col min="6164" max="6164" width="21" style="2" bestFit="1" customWidth="1"/>
    <col min="6165" max="6165" width="8.28515625" style="2" customWidth="1"/>
    <col min="6166" max="6166" width="19" style="2" bestFit="1" customWidth="1"/>
    <col min="6167" max="6167" width="20.5703125" style="2" bestFit="1" customWidth="1"/>
    <col min="6168" max="6168" width="19" style="2" customWidth="1"/>
    <col min="6169" max="6375" width="11.42578125" style="2" customWidth="1"/>
    <col min="6376" max="6378" width="7.28515625" style="2" customWidth="1"/>
    <col min="6379" max="6379" width="0" style="2" hidden="1" customWidth="1"/>
    <col min="6380" max="6380" width="7.28515625" style="2" customWidth="1"/>
    <col min="6381" max="6381" width="66.140625" style="2" customWidth="1"/>
    <col min="6382" max="6382" width="0" style="2" hidden="1" customWidth="1"/>
    <col min="6383" max="6383" width="28" style="2" customWidth="1"/>
    <col min="6384" max="6384" width="32.140625" style="2" customWidth="1"/>
    <col min="6385" max="6385" width="39.85546875" style="2" bestFit="1" customWidth="1"/>
    <col min="6386" max="6386" width="0" style="2" hidden="1" customWidth="1"/>
    <col min="6387" max="6387" width="7.28515625" style="2" customWidth="1"/>
    <col min="6388" max="6388" width="0" style="2" hidden="1" customWidth="1"/>
    <col min="6389" max="6389" width="7.28515625" style="2" customWidth="1"/>
    <col min="6390" max="6390" width="59.5703125" style="2" customWidth="1"/>
    <col min="6391" max="6391" width="0" style="2" hidden="1" customWidth="1"/>
    <col min="6392" max="6392" width="23.85546875" style="2" customWidth="1"/>
    <col min="6393" max="6393" width="27.42578125" style="2" customWidth="1"/>
    <col min="6394" max="6394" width="28" style="2" customWidth="1"/>
    <col min="6395" max="6397" width="0" style="2" hidden="1" customWidth="1"/>
    <col min="6398" max="6398" width="7.28515625" style="2" customWidth="1"/>
    <col min="6399" max="6399" width="6.140625" style="2" bestFit="1" customWidth="1"/>
    <col min="6400" max="6400" width="76.85546875" style="2"/>
    <col min="6401" max="6401" width="7.28515625" style="2" customWidth="1"/>
    <col min="6402" max="6402" width="6.140625" style="2" bestFit="1" customWidth="1"/>
    <col min="6403" max="6403" width="78" style="2" customWidth="1"/>
    <col min="6404" max="6404" width="20.7109375" style="2" customWidth="1"/>
    <col min="6405" max="6405" width="26" style="2" customWidth="1"/>
    <col min="6406" max="6406" width="37" style="2" bestFit="1" customWidth="1"/>
    <col min="6407" max="6415" width="0" style="2" hidden="1" customWidth="1"/>
    <col min="6416" max="6418" width="22.7109375" style="2" bestFit="1" customWidth="1"/>
    <col min="6419" max="6419" width="25.28515625" style="2" bestFit="1" customWidth="1"/>
    <col min="6420" max="6420" width="21" style="2" bestFit="1" customWidth="1"/>
    <col min="6421" max="6421" width="8.28515625" style="2" customWidth="1"/>
    <col min="6422" max="6422" width="19" style="2" bestFit="1" customWidth="1"/>
    <col min="6423" max="6423" width="20.5703125" style="2" bestFit="1" customWidth="1"/>
    <col min="6424" max="6424" width="19" style="2" customWidth="1"/>
    <col min="6425" max="6631" width="11.42578125" style="2" customWidth="1"/>
    <col min="6632" max="6634" width="7.28515625" style="2" customWidth="1"/>
    <col min="6635" max="6635" width="0" style="2" hidden="1" customWidth="1"/>
    <col min="6636" max="6636" width="7.28515625" style="2" customWidth="1"/>
    <col min="6637" max="6637" width="66.140625" style="2" customWidth="1"/>
    <col min="6638" max="6638" width="0" style="2" hidden="1" customWidth="1"/>
    <col min="6639" max="6639" width="28" style="2" customWidth="1"/>
    <col min="6640" max="6640" width="32.140625" style="2" customWidth="1"/>
    <col min="6641" max="6641" width="39.85546875" style="2" bestFit="1" customWidth="1"/>
    <col min="6642" max="6642" width="0" style="2" hidden="1" customWidth="1"/>
    <col min="6643" max="6643" width="7.28515625" style="2" customWidth="1"/>
    <col min="6644" max="6644" width="0" style="2" hidden="1" customWidth="1"/>
    <col min="6645" max="6645" width="7.28515625" style="2" customWidth="1"/>
    <col min="6646" max="6646" width="59.5703125" style="2" customWidth="1"/>
    <col min="6647" max="6647" width="0" style="2" hidden="1" customWidth="1"/>
    <col min="6648" max="6648" width="23.85546875" style="2" customWidth="1"/>
    <col min="6649" max="6649" width="27.42578125" style="2" customWidth="1"/>
    <col min="6650" max="6650" width="28" style="2" customWidth="1"/>
    <col min="6651" max="6653" width="0" style="2" hidden="1" customWidth="1"/>
    <col min="6654" max="6654" width="7.28515625" style="2" customWidth="1"/>
    <col min="6655" max="6655" width="6.140625" style="2" bestFit="1" customWidth="1"/>
    <col min="6656" max="6656" width="76.85546875" style="2"/>
    <col min="6657" max="6657" width="7.28515625" style="2" customWidth="1"/>
    <col min="6658" max="6658" width="6.140625" style="2" bestFit="1" customWidth="1"/>
    <col min="6659" max="6659" width="78" style="2" customWidth="1"/>
    <col min="6660" max="6660" width="20.7109375" style="2" customWidth="1"/>
    <col min="6661" max="6661" width="26" style="2" customWidth="1"/>
    <col min="6662" max="6662" width="37" style="2" bestFit="1" customWidth="1"/>
    <col min="6663" max="6671" width="0" style="2" hidden="1" customWidth="1"/>
    <col min="6672" max="6674" width="22.7109375" style="2" bestFit="1" customWidth="1"/>
    <col min="6675" max="6675" width="25.28515625" style="2" bestFit="1" customWidth="1"/>
    <col min="6676" max="6676" width="21" style="2" bestFit="1" customWidth="1"/>
    <col min="6677" max="6677" width="8.28515625" style="2" customWidth="1"/>
    <col min="6678" max="6678" width="19" style="2" bestFit="1" customWidth="1"/>
    <col min="6679" max="6679" width="20.5703125" style="2" bestFit="1" customWidth="1"/>
    <col min="6680" max="6680" width="19" style="2" customWidth="1"/>
    <col min="6681" max="6887" width="11.42578125" style="2" customWidth="1"/>
    <col min="6888" max="6890" width="7.28515625" style="2" customWidth="1"/>
    <col min="6891" max="6891" width="0" style="2" hidden="1" customWidth="1"/>
    <col min="6892" max="6892" width="7.28515625" style="2" customWidth="1"/>
    <col min="6893" max="6893" width="66.140625" style="2" customWidth="1"/>
    <col min="6894" max="6894" width="0" style="2" hidden="1" customWidth="1"/>
    <col min="6895" max="6895" width="28" style="2" customWidth="1"/>
    <col min="6896" max="6896" width="32.140625" style="2" customWidth="1"/>
    <col min="6897" max="6897" width="39.85546875" style="2" bestFit="1" customWidth="1"/>
    <col min="6898" max="6898" width="0" style="2" hidden="1" customWidth="1"/>
    <col min="6899" max="6899" width="7.28515625" style="2" customWidth="1"/>
    <col min="6900" max="6900" width="0" style="2" hidden="1" customWidth="1"/>
    <col min="6901" max="6901" width="7.28515625" style="2" customWidth="1"/>
    <col min="6902" max="6902" width="59.5703125" style="2" customWidth="1"/>
    <col min="6903" max="6903" width="0" style="2" hidden="1" customWidth="1"/>
    <col min="6904" max="6904" width="23.85546875" style="2" customWidth="1"/>
    <col min="6905" max="6905" width="27.42578125" style="2" customWidth="1"/>
    <col min="6906" max="6906" width="28" style="2" customWidth="1"/>
    <col min="6907" max="6909" width="0" style="2" hidden="1" customWidth="1"/>
    <col min="6910" max="6910" width="7.28515625" style="2" customWidth="1"/>
    <col min="6911" max="6911" width="6.140625" style="2" bestFit="1" customWidth="1"/>
    <col min="6912" max="6912" width="76.85546875" style="2"/>
    <col min="6913" max="6913" width="7.28515625" style="2" customWidth="1"/>
    <col min="6914" max="6914" width="6.140625" style="2" bestFit="1" customWidth="1"/>
    <col min="6915" max="6915" width="78" style="2" customWidth="1"/>
    <col min="6916" max="6916" width="20.7109375" style="2" customWidth="1"/>
    <col min="6917" max="6917" width="26" style="2" customWidth="1"/>
    <col min="6918" max="6918" width="37" style="2" bestFit="1" customWidth="1"/>
    <col min="6919" max="6927" width="0" style="2" hidden="1" customWidth="1"/>
    <col min="6928" max="6930" width="22.7109375" style="2" bestFit="1" customWidth="1"/>
    <col min="6931" max="6931" width="25.28515625" style="2" bestFit="1" customWidth="1"/>
    <col min="6932" max="6932" width="21" style="2" bestFit="1" customWidth="1"/>
    <col min="6933" max="6933" width="8.28515625" style="2" customWidth="1"/>
    <col min="6934" max="6934" width="19" style="2" bestFit="1" customWidth="1"/>
    <col min="6935" max="6935" width="20.5703125" style="2" bestFit="1" customWidth="1"/>
    <col min="6936" max="6936" width="19" style="2" customWidth="1"/>
    <col min="6937" max="7143" width="11.42578125" style="2" customWidth="1"/>
    <col min="7144" max="7146" width="7.28515625" style="2" customWidth="1"/>
    <col min="7147" max="7147" width="0" style="2" hidden="1" customWidth="1"/>
    <col min="7148" max="7148" width="7.28515625" style="2" customWidth="1"/>
    <col min="7149" max="7149" width="66.140625" style="2" customWidth="1"/>
    <col min="7150" max="7150" width="0" style="2" hidden="1" customWidth="1"/>
    <col min="7151" max="7151" width="28" style="2" customWidth="1"/>
    <col min="7152" max="7152" width="32.140625" style="2" customWidth="1"/>
    <col min="7153" max="7153" width="39.85546875" style="2" bestFit="1" customWidth="1"/>
    <col min="7154" max="7154" width="0" style="2" hidden="1" customWidth="1"/>
    <col min="7155" max="7155" width="7.28515625" style="2" customWidth="1"/>
    <col min="7156" max="7156" width="0" style="2" hidden="1" customWidth="1"/>
    <col min="7157" max="7157" width="7.28515625" style="2" customWidth="1"/>
    <col min="7158" max="7158" width="59.5703125" style="2" customWidth="1"/>
    <col min="7159" max="7159" width="0" style="2" hidden="1" customWidth="1"/>
    <col min="7160" max="7160" width="23.85546875" style="2" customWidth="1"/>
    <col min="7161" max="7161" width="27.42578125" style="2" customWidth="1"/>
    <col min="7162" max="7162" width="28" style="2" customWidth="1"/>
    <col min="7163" max="7165" width="0" style="2" hidden="1" customWidth="1"/>
    <col min="7166" max="7166" width="7.28515625" style="2" customWidth="1"/>
    <col min="7167" max="7167" width="6.140625" style="2" bestFit="1" customWidth="1"/>
    <col min="7168" max="7168" width="76.85546875" style="2"/>
    <col min="7169" max="7169" width="7.28515625" style="2" customWidth="1"/>
    <col min="7170" max="7170" width="6.140625" style="2" bestFit="1" customWidth="1"/>
    <col min="7171" max="7171" width="78" style="2" customWidth="1"/>
    <col min="7172" max="7172" width="20.7109375" style="2" customWidth="1"/>
    <col min="7173" max="7173" width="26" style="2" customWidth="1"/>
    <col min="7174" max="7174" width="37" style="2" bestFit="1" customWidth="1"/>
    <col min="7175" max="7183" width="0" style="2" hidden="1" customWidth="1"/>
    <col min="7184" max="7186" width="22.7109375" style="2" bestFit="1" customWidth="1"/>
    <col min="7187" max="7187" width="25.28515625" style="2" bestFit="1" customWidth="1"/>
    <col min="7188" max="7188" width="21" style="2" bestFit="1" customWidth="1"/>
    <col min="7189" max="7189" width="8.28515625" style="2" customWidth="1"/>
    <col min="7190" max="7190" width="19" style="2" bestFit="1" customWidth="1"/>
    <col min="7191" max="7191" width="20.5703125" style="2" bestFit="1" customWidth="1"/>
    <col min="7192" max="7192" width="19" style="2" customWidth="1"/>
    <col min="7193" max="7399" width="11.42578125" style="2" customWidth="1"/>
    <col min="7400" max="7402" width="7.28515625" style="2" customWidth="1"/>
    <col min="7403" max="7403" width="0" style="2" hidden="1" customWidth="1"/>
    <col min="7404" max="7404" width="7.28515625" style="2" customWidth="1"/>
    <col min="7405" max="7405" width="66.140625" style="2" customWidth="1"/>
    <col min="7406" max="7406" width="0" style="2" hidden="1" customWidth="1"/>
    <col min="7407" max="7407" width="28" style="2" customWidth="1"/>
    <col min="7408" max="7408" width="32.140625" style="2" customWidth="1"/>
    <col min="7409" max="7409" width="39.85546875" style="2" bestFit="1" customWidth="1"/>
    <col min="7410" max="7410" width="0" style="2" hidden="1" customWidth="1"/>
    <col min="7411" max="7411" width="7.28515625" style="2" customWidth="1"/>
    <col min="7412" max="7412" width="0" style="2" hidden="1" customWidth="1"/>
    <col min="7413" max="7413" width="7.28515625" style="2" customWidth="1"/>
    <col min="7414" max="7414" width="59.5703125" style="2" customWidth="1"/>
    <col min="7415" max="7415" width="0" style="2" hidden="1" customWidth="1"/>
    <col min="7416" max="7416" width="23.85546875" style="2" customWidth="1"/>
    <col min="7417" max="7417" width="27.42578125" style="2" customWidth="1"/>
    <col min="7418" max="7418" width="28" style="2" customWidth="1"/>
    <col min="7419" max="7421" width="0" style="2" hidden="1" customWidth="1"/>
    <col min="7422" max="7422" width="7.28515625" style="2" customWidth="1"/>
    <col min="7423" max="7423" width="6.140625" style="2" bestFit="1" customWidth="1"/>
    <col min="7424" max="7424" width="76.85546875" style="2"/>
    <col min="7425" max="7425" width="7.28515625" style="2" customWidth="1"/>
    <col min="7426" max="7426" width="6.140625" style="2" bestFit="1" customWidth="1"/>
    <col min="7427" max="7427" width="78" style="2" customWidth="1"/>
    <col min="7428" max="7428" width="20.7109375" style="2" customWidth="1"/>
    <col min="7429" max="7429" width="26" style="2" customWidth="1"/>
    <col min="7430" max="7430" width="37" style="2" bestFit="1" customWidth="1"/>
    <col min="7431" max="7439" width="0" style="2" hidden="1" customWidth="1"/>
    <col min="7440" max="7442" width="22.7109375" style="2" bestFit="1" customWidth="1"/>
    <col min="7443" max="7443" width="25.28515625" style="2" bestFit="1" customWidth="1"/>
    <col min="7444" max="7444" width="21" style="2" bestFit="1" customWidth="1"/>
    <col min="7445" max="7445" width="8.28515625" style="2" customWidth="1"/>
    <col min="7446" max="7446" width="19" style="2" bestFit="1" customWidth="1"/>
    <col min="7447" max="7447" width="20.5703125" style="2" bestFit="1" customWidth="1"/>
    <col min="7448" max="7448" width="19" style="2" customWidth="1"/>
    <col min="7449" max="7655" width="11.42578125" style="2" customWidth="1"/>
    <col min="7656" max="7658" width="7.28515625" style="2" customWidth="1"/>
    <col min="7659" max="7659" width="0" style="2" hidden="1" customWidth="1"/>
    <col min="7660" max="7660" width="7.28515625" style="2" customWidth="1"/>
    <col min="7661" max="7661" width="66.140625" style="2" customWidth="1"/>
    <col min="7662" max="7662" width="0" style="2" hidden="1" customWidth="1"/>
    <col min="7663" max="7663" width="28" style="2" customWidth="1"/>
    <col min="7664" max="7664" width="32.140625" style="2" customWidth="1"/>
    <col min="7665" max="7665" width="39.85546875" style="2" bestFit="1" customWidth="1"/>
    <col min="7666" max="7666" width="0" style="2" hidden="1" customWidth="1"/>
    <col min="7667" max="7667" width="7.28515625" style="2" customWidth="1"/>
    <col min="7668" max="7668" width="0" style="2" hidden="1" customWidth="1"/>
    <col min="7669" max="7669" width="7.28515625" style="2" customWidth="1"/>
    <col min="7670" max="7670" width="59.5703125" style="2" customWidth="1"/>
    <col min="7671" max="7671" width="0" style="2" hidden="1" customWidth="1"/>
    <col min="7672" max="7672" width="23.85546875" style="2" customWidth="1"/>
    <col min="7673" max="7673" width="27.42578125" style="2" customWidth="1"/>
    <col min="7674" max="7674" width="28" style="2" customWidth="1"/>
    <col min="7675" max="7677" width="0" style="2" hidden="1" customWidth="1"/>
    <col min="7678" max="7678" width="7.28515625" style="2" customWidth="1"/>
    <col min="7679" max="7679" width="6.140625" style="2" bestFit="1" customWidth="1"/>
    <col min="7680" max="7680" width="76.85546875" style="2"/>
    <col min="7681" max="7681" width="7.28515625" style="2" customWidth="1"/>
    <col min="7682" max="7682" width="6.140625" style="2" bestFit="1" customWidth="1"/>
    <col min="7683" max="7683" width="78" style="2" customWidth="1"/>
    <col min="7684" max="7684" width="20.7109375" style="2" customWidth="1"/>
    <col min="7685" max="7685" width="26" style="2" customWidth="1"/>
    <col min="7686" max="7686" width="37" style="2" bestFit="1" customWidth="1"/>
    <col min="7687" max="7695" width="0" style="2" hidden="1" customWidth="1"/>
    <col min="7696" max="7698" width="22.7109375" style="2" bestFit="1" customWidth="1"/>
    <col min="7699" max="7699" width="25.28515625" style="2" bestFit="1" customWidth="1"/>
    <col min="7700" max="7700" width="21" style="2" bestFit="1" customWidth="1"/>
    <col min="7701" max="7701" width="8.28515625" style="2" customWidth="1"/>
    <col min="7702" max="7702" width="19" style="2" bestFit="1" customWidth="1"/>
    <col min="7703" max="7703" width="20.5703125" style="2" bestFit="1" customWidth="1"/>
    <col min="7704" max="7704" width="19" style="2" customWidth="1"/>
    <col min="7705" max="7911" width="11.42578125" style="2" customWidth="1"/>
    <col min="7912" max="7914" width="7.28515625" style="2" customWidth="1"/>
    <col min="7915" max="7915" width="0" style="2" hidden="1" customWidth="1"/>
    <col min="7916" max="7916" width="7.28515625" style="2" customWidth="1"/>
    <col min="7917" max="7917" width="66.140625" style="2" customWidth="1"/>
    <col min="7918" max="7918" width="0" style="2" hidden="1" customWidth="1"/>
    <col min="7919" max="7919" width="28" style="2" customWidth="1"/>
    <col min="7920" max="7920" width="32.140625" style="2" customWidth="1"/>
    <col min="7921" max="7921" width="39.85546875" style="2" bestFit="1" customWidth="1"/>
    <col min="7922" max="7922" width="0" style="2" hidden="1" customWidth="1"/>
    <col min="7923" max="7923" width="7.28515625" style="2" customWidth="1"/>
    <col min="7924" max="7924" width="0" style="2" hidden="1" customWidth="1"/>
    <col min="7925" max="7925" width="7.28515625" style="2" customWidth="1"/>
    <col min="7926" max="7926" width="59.5703125" style="2" customWidth="1"/>
    <col min="7927" max="7927" width="0" style="2" hidden="1" customWidth="1"/>
    <col min="7928" max="7928" width="23.85546875" style="2" customWidth="1"/>
    <col min="7929" max="7929" width="27.42578125" style="2" customWidth="1"/>
    <col min="7930" max="7930" width="28" style="2" customWidth="1"/>
    <col min="7931" max="7933" width="0" style="2" hidden="1" customWidth="1"/>
    <col min="7934" max="7934" width="7.28515625" style="2" customWidth="1"/>
    <col min="7935" max="7935" width="6.140625" style="2" bestFit="1" customWidth="1"/>
    <col min="7936" max="7936" width="76.85546875" style="2"/>
    <col min="7937" max="7937" width="7.28515625" style="2" customWidth="1"/>
    <col min="7938" max="7938" width="6.140625" style="2" bestFit="1" customWidth="1"/>
    <col min="7939" max="7939" width="78" style="2" customWidth="1"/>
    <col min="7940" max="7940" width="20.7109375" style="2" customWidth="1"/>
    <col min="7941" max="7941" width="26" style="2" customWidth="1"/>
    <col min="7942" max="7942" width="37" style="2" bestFit="1" customWidth="1"/>
    <col min="7943" max="7951" width="0" style="2" hidden="1" customWidth="1"/>
    <col min="7952" max="7954" width="22.7109375" style="2" bestFit="1" customWidth="1"/>
    <col min="7955" max="7955" width="25.28515625" style="2" bestFit="1" customWidth="1"/>
    <col min="7956" max="7956" width="21" style="2" bestFit="1" customWidth="1"/>
    <col min="7957" max="7957" width="8.28515625" style="2" customWidth="1"/>
    <col min="7958" max="7958" width="19" style="2" bestFit="1" customWidth="1"/>
    <col min="7959" max="7959" width="20.5703125" style="2" bestFit="1" customWidth="1"/>
    <col min="7960" max="7960" width="19" style="2" customWidth="1"/>
    <col min="7961" max="8167" width="11.42578125" style="2" customWidth="1"/>
    <col min="8168" max="8170" width="7.28515625" style="2" customWidth="1"/>
    <col min="8171" max="8171" width="0" style="2" hidden="1" customWidth="1"/>
    <col min="8172" max="8172" width="7.28515625" style="2" customWidth="1"/>
    <col min="8173" max="8173" width="66.140625" style="2" customWidth="1"/>
    <col min="8174" max="8174" width="0" style="2" hidden="1" customWidth="1"/>
    <col min="8175" max="8175" width="28" style="2" customWidth="1"/>
    <col min="8176" max="8176" width="32.140625" style="2" customWidth="1"/>
    <col min="8177" max="8177" width="39.85546875" style="2" bestFit="1" customWidth="1"/>
    <col min="8178" max="8178" width="0" style="2" hidden="1" customWidth="1"/>
    <col min="8179" max="8179" width="7.28515625" style="2" customWidth="1"/>
    <col min="8180" max="8180" width="0" style="2" hidden="1" customWidth="1"/>
    <col min="8181" max="8181" width="7.28515625" style="2" customWidth="1"/>
    <col min="8182" max="8182" width="59.5703125" style="2" customWidth="1"/>
    <col min="8183" max="8183" width="0" style="2" hidden="1" customWidth="1"/>
    <col min="8184" max="8184" width="23.85546875" style="2" customWidth="1"/>
    <col min="8185" max="8185" width="27.42578125" style="2" customWidth="1"/>
    <col min="8186" max="8186" width="28" style="2" customWidth="1"/>
    <col min="8187" max="8189" width="0" style="2" hidden="1" customWidth="1"/>
    <col min="8190" max="8190" width="7.28515625" style="2" customWidth="1"/>
    <col min="8191" max="8191" width="6.140625" style="2" bestFit="1" customWidth="1"/>
    <col min="8192" max="8192" width="76.85546875" style="2"/>
    <col min="8193" max="8193" width="7.28515625" style="2" customWidth="1"/>
    <col min="8194" max="8194" width="6.140625" style="2" bestFit="1" customWidth="1"/>
    <col min="8195" max="8195" width="78" style="2" customWidth="1"/>
    <col min="8196" max="8196" width="20.7109375" style="2" customWidth="1"/>
    <col min="8197" max="8197" width="26" style="2" customWidth="1"/>
    <col min="8198" max="8198" width="37" style="2" bestFit="1" customWidth="1"/>
    <col min="8199" max="8207" width="0" style="2" hidden="1" customWidth="1"/>
    <col min="8208" max="8210" width="22.7109375" style="2" bestFit="1" customWidth="1"/>
    <col min="8211" max="8211" width="25.28515625" style="2" bestFit="1" customWidth="1"/>
    <col min="8212" max="8212" width="21" style="2" bestFit="1" customWidth="1"/>
    <col min="8213" max="8213" width="8.28515625" style="2" customWidth="1"/>
    <col min="8214" max="8214" width="19" style="2" bestFit="1" customWidth="1"/>
    <col min="8215" max="8215" width="20.5703125" style="2" bestFit="1" customWidth="1"/>
    <col min="8216" max="8216" width="19" style="2" customWidth="1"/>
    <col min="8217" max="8423" width="11.42578125" style="2" customWidth="1"/>
    <col min="8424" max="8426" width="7.28515625" style="2" customWidth="1"/>
    <col min="8427" max="8427" width="0" style="2" hidden="1" customWidth="1"/>
    <col min="8428" max="8428" width="7.28515625" style="2" customWidth="1"/>
    <col min="8429" max="8429" width="66.140625" style="2" customWidth="1"/>
    <col min="8430" max="8430" width="0" style="2" hidden="1" customWidth="1"/>
    <col min="8431" max="8431" width="28" style="2" customWidth="1"/>
    <col min="8432" max="8432" width="32.140625" style="2" customWidth="1"/>
    <col min="8433" max="8433" width="39.85546875" style="2" bestFit="1" customWidth="1"/>
    <col min="8434" max="8434" width="0" style="2" hidden="1" customWidth="1"/>
    <col min="8435" max="8435" width="7.28515625" style="2" customWidth="1"/>
    <col min="8436" max="8436" width="0" style="2" hidden="1" customWidth="1"/>
    <col min="8437" max="8437" width="7.28515625" style="2" customWidth="1"/>
    <col min="8438" max="8438" width="59.5703125" style="2" customWidth="1"/>
    <col min="8439" max="8439" width="0" style="2" hidden="1" customWidth="1"/>
    <col min="8440" max="8440" width="23.85546875" style="2" customWidth="1"/>
    <col min="8441" max="8441" width="27.42578125" style="2" customWidth="1"/>
    <col min="8442" max="8442" width="28" style="2" customWidth="1"/>
    <col min="8443" max="8445" width="0" style="2" hidden="1" customWidth="1"/>
    <col min="8446" max="8446" width="7.28515625" style="2" customWidth="1"/>
    <col min="8447" max="8447" width="6.140625" style="2" bestFit="1" customWidth="1"/>
    <col min="8448" max="8448" width="76.85546875" style="2"/>
    <col min="8449" max="8449" width="7.28515625" style="2" customWidth="1"/>
    <col min="8450" max="8450" width="6.140625" style="2" bestFit="1" customWidth="1"/>
    <col min="8451" max="8451" width="78" style="2" customWidth="1"/>
    <col min="8452" max="8452" width="20.7109375" style="2" customWidth="1"/>
    <col min="8453" max="8453" width="26" style="2" customWidth="1"/>
    <col min="8454" max="8454" width="37" style="2" bestFit="1" customWidth="1"/>
    <col min="8455" max="8463" width="0" style="2" hidden="1" customWidth="1"/>
    <col min="8464" max="8466" width="22.7109375" style="2" bestFit="1" customWidth="1"/>
    <col min="8467" max="8467" width="25.28515625" style="2" bestFit="1" customWidth="1"/>
    <col min="8468" max="8468" width="21" style="2" bestFit="1" customWidth="1"/>
    <col min="8469" max="8469" width="8.28515625" style="2" customWidth="1"/>
    <col min="8470" max="8470" width="19" style="2" bestFit="1" customWidth="1"/>
    <col min="8471" max="8471" width="20.5703125" style="2" bestFit="1" customWidth="1"/>
    <col min="8472" max="8472" width="19" style="2" customWidth="1"/>
    <col min="8473" max="8679" width="11.42578125" style="2" customWidth="1"/>
    <col min="8680" max="8682" width="7.28515625" style="2" customWidth="1"/>
    <col min="8683" max="8683" width="0" style="2" hidden="1" customWidth="1"/>
    <col min="8684" max="8684" width="7.28515625" style="2" customWidth="1"/>
    <col min="8685" max="8685" width="66.140625" style="2" customWidth="1"/>
    <col min="8686" max="8686" width="0" style="2" hidden="1" customWidth="1"/>
    <col min="8687" max="8687" width="28" style="2" customWidth="1"/>
    <col min="8688" max="8688" width="32.140625" style="2" customWidth="1"/>
    <col min="8689" max="8689" width="39.85546875" style="2" bestFit="1" customWidth="1"/>
    <col min="8690" max="8690" width="0" style="2" hidden="1" customWidth="1"/>
    <col min="8691" max="8691" width="7.28515625" style="2" customWidth="1"/>
    <col min="8692" max="8692" width="0" style="2" hidden="1" customWidth="1"/>
    <col min="8693" max="8693" width="7.28515625" style="2" customWidth="1"/>
    <col min="8694" max="8694" width="59.5703125" style="2" customWidth="1"/>
    <col min="8695" max="8695" width="0" style="2" hidden="1" customWidth="1"/>
    <col min="8696" max="8696" width="23.85546875" style="2" customWidth="1"/>
    <col min="8697" max="8697" width="27.42578125" style="2" customWidth="1"/>
    <col min="8698" max="8698" width="28" style="2" customWidth="1"/>
    <col min="8699" max="8701" width="0" style="2" hidden="1" customWidth="1"/>
    <col min="8702" max="8702" width="7.28515625" style="2" customWidth="1"/>
    <col min="8703" max="8703" width="6.140625" style="2" bestFit="1" customWidth="1"/>
    <col min="8704" max="8704" width="76.85546875" style="2"/>
    <col min="8705" max="8705" width="7.28515625" style="2" customWidth="1"/>
    <col min="8706" max="8706" width="6.140625" style="2" bestFit="1" customWidth="1"/>
    <col min="8707" max="8707" width="78" style="2" customWidth="1"/>
    <col min="8708" max="8708" width="20.7109375" style="2" customWidth="1"/>
    <col min="8709" max="8709" width="26" style="2" customWidth="1"/>
    <col min="8710" max="8710" width="37" style="2" bestFit="1" customWidth="1"/>
    <col min="8711" max="8719" width="0" style="2" hidden="1" customWidth="1"/>
    <col min="8720" max="8722" width="22.7109375" style="2" bestFit="1" customWidth="1"/>
    <col min="8723" max="8723" width="25.28515625" style="2" bestFit="1" customWidth="1"/>
    <col min="8724" max="8724" width="21" style="2" bestFit="1" customWidth="1"/>
    <col min="8725" max="8725" width="8.28515625" style="2" customWidth="1"/>
    <col min="8726" max="8726" width="19" style="2" bestFit="1" customWidth="1"/>
    <col min="8727" max="8727" width="20.5703125" style="2" bestFit="1" customWidth="1"/>
    <col min="8728" max="8728" width="19" style="2" customWidth="1"/>
    <col min="8729" max="8935" width="11.42578125" style="2" customWidth="1"/>
    <col min="8936" max="8938" width="7.28515625" style="2" customWidth="1"/>
    <col min="8939" max="8939" width="0" style="2" hidden="1" customWidth="1"/>
    <col min="8940" max="8940" width="7.28515625" style="2" customWidth="1"/>
    <col min="8941" max="8941" width="66.140625" style="2" customWidth="1"/>
    <col min="8942" max="8942" width="0" style="2" hidden="1" customWidth="1"/>
    <col min="8943" max="8943" width="28" style="2" customWidth="1"/>
    <col min="8944" max="8944" width="32.140625" style="2" customWidth="1"/>
    <col min="8945" max="8945" width="39.85546875" style="2" bestFit="1" customWidth="1"/>
    <col min="8946" max="8946" width="0" style="2" hidden="1" customWidth="1"/>
    <col min="8947" max="8947" width="7.28515625" style="2" customWidth="1"/>
    <col min="8948" max="8948" width="0" style="2" hidden="1" customWidth="1"/>
    <col min="8949" max="8949" width="7.28515625" style="2" customWidth="1"/>
    <col min="8950" max="8950" width="59.5703125" style="2" customWidth="1"/>
    <col min="8951" max="8951" width="0" style="2" hidden="1" customWidth="1"/>
    <col min="8952" max="8952" width="23.85546875" style="2" customWidth="1"/>
    <col min="8953" max="8953" width="27.42578125" style="2" customWidth="1"/>
    <col min="8954" max="8954" width="28" style="2" customWidth="1"/>
    <col min="8955" max="8957" width="0" style="2" hidden="1" customWidth="1"/>
    <col min="8958" max="8958" width="7.28515625" style="2" customWidth="1"/>
    <col min="8959" max="8959" width="6.140625" style="2" bestFit="1" customWidth="1"/>
    <col min="8960" max="8960" width="76.85546875" style="2"/>
    <col min="8961" max="8961" width="7.28515625" style="2" customWidth="1"/>
    <col min="8962" max="8962" width="6.140625" style="2" bestFit="1" customWidth="1"/>
    <col min="8963" max="8963" width="78" style="2" customWidth="1"/>
    <col min="8964" max="8964" width="20.7109375" style="2" customWidth="1"/>
    <col min="8965" max="8965" width="26" style="2" customWidth="1"/>
    <col min="8966" max="8966" width="37" style="2" bestFit="1" customWidth="1"/>
    <col min="8967" max="8975" width="0" style="2" hidden="1" customWidth="1"/>
    <col min="8976" max="8978" width="22.7109375" style="2" bestFit="1" customWidth="1"/>
    <col min="8979" max="8979" width="25.28515625" style="2" bestFit="1" customWidth="1"/>
    <col min="8980" max="8980" width="21" style="2" bestFit="1" customWidth="1"/>
    <col min="8981" max="8981" width="8.28515625" style="2" customWidth="1"/>
    <col min="8982" max="8982" width="19" style="2" bestFit="1" customWidth="1"/>
    <col min="8983" max="8983" width="20.5703125" style="2" bestFit="1" customWidth="1"/>
    <col min="8984" max="8984" width="19" style="2" customWidth="1"/>
    <col min="8985" max="9191" width="11.42578125" style="2" customWidth="1"/>
    <col min="9192" max="9194" width="7.28515625" style="2" customWidth="1"/>
    <col min="9195" max="9195" width="0" style="2" hidden="1" customWidth="1"/>
    <col min="9196" max="9196" width="7.28515625" style="2" customWidth="1"/>
    <col min="9197" max="9197" width="66.140625" style="2" customWidth="1"/>
    <col min="9198" max="9198" width="0" style="2" hidden="1" customWidth="1"/>
    <col min="9199" max="9199" width="28" style="2" customWidth="1"/>
    <col min="9200" max="9200" width="32.140625" style="2" customWidth="1"/>
    <col min="9201" max="9201" width="39.85546875" style="2" bestFit="1" customWidth="1"/>
    <col min="9202" max="9202" width="0" style="2" hidden="1" customWidth="1"/>
    <col min="9203" max="9203" width="7.28515625" style="2" customWidth="1"/>
    <col min="9204" max="9204" width="0" style="2" hidden="1" customWidth="1"/>
    <col min="9205" max="9205" width="7.28515625" style="2" customWidth="1"/>
    <col min="9206" max="9206" width="59.5703125" style="2" customWidth="1"/>
    <col min="9207" max="9207" width="0" style="2" hidden="1" customWidth="1"/>
    <col min="9208" max="9208" width="23.85546875" style="2" customWidth="1"/>
    <col min="9209" max="9209" width="27.42578125" style="2" customWidth="1"/>
    <col min="9210" max="9210" width="28" style="2" customWidth="1"/>
    <col min="9211" max="9213" width="0" style="2" hidden="1" customWidth="1"/>
    <col min="9214" max="9214" width="7.28515625" style="2" customWidth="1"/>
    <col min="9215" max="9215" width="6.140625" style="2" bestFit="1" customWidth="1"/>
    <col min="9216" max="9216" width="76.85546875" style="2"/>
    <col min="9217" max="9217" width="7.28515625" style="2" customWidth="1"/>
    <col min="9218" max="9218" width="6.140625" style="2" bestFit="1" customWidth="1"/>
    <col min="9219" max="9219" width="78" style="2" customWidth="1"/>
    <col min="9220" max="9220" width="20.7109375" style="2" customWidth="1"/>
    <col min="9221" max="9221" width="26" style="2" customWidth="1"/>
    <col min="9222" max="9222" width="37" style="2" bestFit="1" customWidth="1"/>
    <col min="9223" max="9231" width="0" style="2" hidden="1" customWidth="1"/>
    <col min="9232" max="9234" width="22.7109375" style="2" bestFit="1" customWidth="1"/>
    <col min="9235" max="9235" width="25.28515625" style="2" bestFit="1" customWidth="1"/>
    <col min="9236" max="9236" width="21" style="2" bestFit="1" customWidth="1"/>
    <col min="9237" max="9237" width="8.28515625" style="2" customWidth="1"/>
    <col min="9238" max="9238" width="19" style="2" bestFit="1" customWidth="1"/>
    <col min="9239" max="9239" width="20.5703125" style="2" bestFit="1" customWidth="1"/>
    <col min="9240" max="9240" width="19" style="2" customWidth="1"/>
    <col min="9241" max="9447" width="11.42578125" style="2" customWidth="1"/>
    <col min="9448" max="9450" width="7.28515625" style="2" customWidth="1"/>
    <col min="9451" max="9451" width="0" style="2" hidden="1" customWidth="1"/>
    <col min="9452" max="9452" width="7.28515625" style="2" customWidth="1"/>
    <col min="9453" max="9453" width="66.140625" style="2" customWidth="1"/>
    <col min="9454" max="9454" width="0" style="2" hidden="1" customWidth="1"/>
    <col min="9455" max="9455" width="28" style="2" customWidth="1"/>
    <col min="9456" max="9456" width="32.140625" style="2" customWidth="1"/>
    <col min="9457" max="9457" width="39.85546875" style="2" bestFit="1" customWidth="1"/>
    <col min="9458" max="9458" width="0" style="2" hidden="1" customWidth="1"/>
    <col min="9459" max="9459" width="7.28515625" style="2" customWidth="1"/>
    <col min="9460" max="9460" width="0" style="2" hidden="1" customWidth="1"/>
    <col min="9461" max="9461" width="7.28515625" style="2" customWidth="1"/>
    <col min="9462" max="9462" width="59.5703125" style="2" customWidth="1"/>
    <col min="9463" max="9463" width="0" style="2" hidden="1" customWidth="1"/>
    <col min="9464" max="9464" width="23.85546875" style="2" customWidth="1"/>
    <col min="9465" max="9465" width="27.42578125" style="2" customWidth="1"/>
    <col min="9466" max="9466" width="28" style="2" customWidth="1"/>
    <col min="9467" max="9469" width="0" style="2" hidden="1" customWidth="1"/>
    <col min="9470" max="9470" width="7.28515625" style="2" customWidth="1"/>
    <col min="9471" max="9471" width="6.140625" style="2" bestFit="1" customWidth="1"/>
    <col min="9472" max="9472" width="76.85546875" style="2"/>
    <col min="9473" max="9473" width="7.28515625" style="2" customWidth="1"/>
    <col min="9474" max="9474" width="6.140625" style="2" bestFit="1" customWidth="1"/>
    <col min="9475" max="9475" width="78" style="2" customWidth="1"/>
    <col min="9476" max="9476" width="20.7109375" style="2" customWidth="1"/>
    <col min="9477" max="9477" width="26" style="2" customWidth="1"/>
    <col min="9478" max="9478" width="37" style="2" bestFit="1" customWidth="1"/>
    <col min="9479" max="9487" width="0" style="2" hidden="1" customWidth="1"/>
    <col min="9488" max="9490" width="22.7109375" style="2" bestFit="1" customWidth="1"/>
    <col min="9491" max="9491" width="25.28515625" style="2" bestFit="1" customWidth="1"/>
    <col min="9492" max="9492" width="21" style="2" bestFit="1" customWidth="1"/>
    <col min="9493" max="9493" width="8.28515625" style="2" customWidth="1"/>
    <col min="9494" max="9494" width="19" style="2" bestFit="1" customWidth="1"/>
    <col min="9495" max="9495" width="20.5703125" style="2" bestFit="1" customWidth="1"/>
    <col min="9496" max="9496" width="19" style="2" customWidth="1"/>
    <col min="9497" max="9703" width="11.42578125" style="2" customWidth="1"/>
    <col min="9704" max="9706" width="7.28515625" style="2" customWidth="1"/>
    <col min="9707" max="9707" width="0" style="2" hidden="1" customWidth="1"/>
    <col min="9708" max="9708" width="7.28515625" style="2" customWidth="1"/>
    <col min="9709" max="9709" width="66.140625" style="2" customWidth="1"/>
    <col min="9710" max="9710" width="0" style="2" hidden="1" customWidth="1"/>
    <col min="9711" max="9711" width="28" style="2" customWidth="1"/>
    <col min="9712" max="9712" width="32.140625" style="2" customWidth="1"/>
    <col min="9713" max="9713" width="39.85546875" style="2" bestFit="1" customWidth="1"/>
    <col min="9714" max="9714" width="0" style="2" hidden="1" customWidth="1"/>
    <col min="9715" max="9715" width="7.28515625" style="2" customWidth="1"/>
    <col min="9716" max="9716" width="0" style="2" hidden="1" customWidth="1"/>
    <col min="9717" max="9717" width="7.28515625" style="2" customWidth="1"/>
    <col min="9718" max="9718" width="59.5703125" style="2" customWidth="1"/>
    <col min="9719" max="9719" width="0" style="2" hidden="1" customWidth="1"/>
    <col min="9720" max="9720" width="23.85546875" style="2" customWidth="1"/>
    <col min="9721" max="9721" width="27.42578125" style="2" customWidth="1"/>
    <col min="9722" max="9722" width="28" style="2" customWidth="1"/>
    <col min="9723" max="9725" width="0" style="2" hidden="1" customWidth="1"/>
    <col min="9726" max="9726" width="7.28515625" style="2" customWidth="1"/>
    <col min="9727" max="9727" width="6.140625" style="2" bestFit="1" customWidth="1"/>
    <col min="9728" max="9728" width="76.85546875" style="2"/>
    <col min="9729" max="9729" width="7.28515625" style="2" customWidth="1"/>
    <col min="9730" max="9730" width="6.140625" style="2" bestFit="1" customWidth="1"/>
    <col min="9731" max="9731" width="78" style="2" customWidth="1"/>
    <col min="9732" max="9732" width="20.7109375" style="2" customWidth="1"/>
    <col min="9733" max="9733" width="26" style="2" customWidth="1"/>
    <col min="9734" max="9734" width="37" style="2" bestFit="1" customWidth="1"/>
    <col min="9735" max="9743" width="0" style="2" hidden="1" customWidth="1"/>
    <col min="9744" max="9746" width="22.7109375" style="2" bestFit="1" customWidth="1"/>
    <col min="9747" max="9747" width="25.28515625" style="2" bestFit="1" customWidth="1"/>
    <col min="9748" max="9748" width="21" style="2" bestFit="1" customWidth="1"/>
    <col min="9749" max="9749" width="8.28515625" style="2" customWidth="1"/>
    <col min="9750" max="9750" width="19" style="2" bestFit="1" customWidth="1"/>
    <col min="9751" max="9751" width="20.5703125" style="2" bestFit="1" customWidth="1"/>
    <col min="9752" max="9752" width="19" style="2" customWidth="1"/>
    <col min="9753" max="9959" width="11.42578125" style="2" customWidth="1"/>
    <col min="9960" max="9962" width="7.28515625" style="2" customWidth="1"/>
    <col min="9963" max="9963" width="0" style="2" hidden="1" customWidth="1"/>
    <col min="9964" max="9964" width="7.28515625" style="2" customWidth="1"/>
    <col min="9965" max="9965" width="66.140625" style="2" customWidth="1"/>
    <col min="9966" max="9966" width="0" style="2" hidden="1" customWidth="1"/>
    <col min="9967" max="9967" width="28" style="2" customWidth="1"/>
    <col min="9968" max="9968" width="32.140625" style="2" customWidth="1"/>
    <col min="9969" max="9969" width="39.85546875" style="2" bestFit="1" customWidth="1"/>
    <col min="9970" max="9970" width="0" style="2" hidden="1" customWidth="1"/>
    <col min="9971" max="9971" width="7.28515625" style="2" customWidth="1"/>
    <col min="9972" max="9972" width="0" style="2" hidden="1" customWidth="1"/>
    <col min="9973" max="9973" width="7.28515625" style="2" customWidth="1"/>
    <col min="9974" max="9974" width="59.5703125" style="2" customWidth="1"/>
    <col min="9975" max="9975" width="0" style="2" hidden="1" customWidth="1"/>
    <col min="9976" max="9976" width="23.85546875" style="2" customWidth="1"/>
    <col min="9977" max="9977" width="27.42578125" style="2" customWidth="1"/>
    <col min="9978" max="9978" width="28" style="2" customWidth="1"/>
    <col min="9979" max="9981" width="0" style="2" hidden="1" customWidth="1"/>
    <col min="9982" max="9982" width="7.28515625" style="2" customWidth="1"/>
    <col min="9983" max="9983" width="6.140625" style="2" bestFit="1" customWidth="1"/>
    <col min="9984" max="9984" width="76.85546875" style="2"/>
    <col min="9985" max="9985" width="7.28515625" style="2" customWidth="1"/>
    <col min="9986" max="9986" width="6.140625" style="2" bestFit="1" customWidth="1"/>
    <col min="9987" max="9987" width="78" style="2" customWidth="1"/>
    <col min="9988" max="9988" width="20.7109375" style="2" customWidth="1"/>
    <col min="9989" max="9989" width="26" style="2" customWidth="1"/>
    <col min="9990" max="9990" width="37" style="2" bestFit="1" customWidth="1"/>
    <col min="9991" max="9999" width="0" style="2" hidden="1" customWidth="1"/>
    <col min="10000" max="10002" width="22.7109375" style="2" bestFit="1" customWidth="1"/>
    <col min="10003" max="10003" width="25.28515625" style="2" bestFit="1" customWidth="1"/>
    <col min="10004" max="10004" width="21" style="2" bestFit="1" customWidth="1"/>
    <col min="10005" max="10005" width="8.28515625" style="2" customWidth="1"/>
    <col min="10006" max="10006" width="19" style="2" bestFit="1" customWidth="1"/>
    <col min="10007" max="10007" width="20.5703125" style="2" bestFit="1" customWidth="1"/>
    <col min="10008" max="10008" width="19" style="2" customWidth="1"/>
    <col min="10009" max="10215" width="11.42578125" style="2" customWidth="1"/>
    <col min="10216" max="10218" width="7.28515625" style="2" customWidth="1"/>
    <col min="10219" max="10219" width="0" style="2" hidden="1" customWidth="1"/>
    <col min="10220" max="10220" width="7.28515625" style="2" customWidth="1"/>
    <col min="10221" max="10221" width="66.140625" style="2" customWidth="1"/>
    <col min="10222" max="10222" width="0" style="2" hidden="1" customWidth="1"/>
    <col min="10223" max="10223" width="28" style="2" customWidth="1"/>
    <col min="10224" max="10224" width="32.140625" style="2" customWidth="1"/>
    <col min="10225" max="10225" width="39.85546875" style="2" bestFit="1" customWidth="1"/>
    <col min="10226" max="10226" width="0" style="2" hidden="1" customWidth="1"/>
    <col min="10227" max="10227" width="7.28515625" style="2" customWidth="1"/>
    <col min="10228" max="10228" width="0" style="2" hidden="1" customWidth="1"/>
    <col min="10229" max="10229" width="7.28515625" style="2" customWidth="1"/>
    <col min="10230" max="10230" width="59.5703125" style="2" customWidth="1"/>
    <col min="10231" max="10231" width="0" style="2" hidden="1" customWidth="1"/>
    <col min="10232" max="10232" width="23.85546875" style="2" customWidth="1"/>
    <col min="10233" max="10233" width="27.42578125" style="2" customWidth="1"/>
    <col min="10234" max="10234" width="28" style="2" customWidth="1"/>
    <col min="10235" max="10237" width="0" style="2" hidden="1" customWidth="1"/>
    <col min="10238" max="10238" width="7.28515625" style="2" customWidth="1"/>
    <col min="10239" max="10239" width="6.140625" style="2" bestFit="1" customWidth="1"/>
    <col min="10240" max="10240" width="76.85546875" style="2"/>
    <col min="10241" max="10241" width="7.28515625" style="2" customWidth="1"/>
    <col min="10242" max="10242" width="6.140625" style="2" bestFit="1" customWidth="1"/>
    <col min="10243" max="10243" width="78" style="2" customWidth="1"/>
    <col min="10244" max="10244" width="20.7109375" style="2" customWidth="1"/>
    <col min="10245" max="10245" width="26" style="2" customWidth="1"/>
    <col min="10246" max="10246" width="37" style="2" bestFit="1" customWidth="1"/>
    <col min="10247" max="10255" width="0" style="2" hidden="1" customWidth="1"/>
    <col min="10256" max="10258" width="22.7109375" style="2" bestFit="1" customWidth="1"/>
    <col min="10259" max="10259" width="25.28515625" style="2" bestFit="1" customWidth="1"/>
    <col min="10260" max="10260" width="21" style="2" bestFit="1" customWidth="1"/>
    <col min="10261" max="10261" width="8.28515625" style="2" customWidth="1"/>
    <col min="10262" max="10262" width="19" style="2" bestFit="1" customWidth="1"/>
    <col min="10263" max="10263" width="20.5703125" style="2" bestFit="1" customWidth="1"/>
    <col min="10264" max="10264" width="19" style="2" customWidth="1"/>
    <col min="10265" max="10471" width="11.42578125" style="2" customWidth="1"/>
    <col min="10472" max="10474" width="7.28515625" style="2" customWidth="1"/>
    <col min="10475" max="10475" width="0" style="2" hidden="1" customWidth="1"/>
    <col min="10476" max="10476" width="7.28515625" style="2" customWidth="1"/>
    <col min="10477" max="10477" width="66.140625" style="2" customWidth="1"/>
    <col min="10478" max="10478" width="0" style="2" hidden="1" customWidth="1"/>
    <col min="10479" max="10479" width="28" style="2" customWidth="1"/>
    <col min="10480" max="10480" width="32.140625" style="2" customWidth="1"/>
    <col min="10481" max="10481" width="39.85546875" style="2" bestFit="1" customWidth="1"/>
    <col min="10482" max="10482" width="0" style="2" hidden="1" customWidth="1"/>
    <col min="10483" max="10483" width="7.28515625" style="2" customWidth="1"/>
    <col min="10484" max="10484" width="0" style="2" hidden="1" customWidth="1"/>
    <col min="10485" max="10485" width="7.28515625" style="2" customWidth="1"/>
    <col min="10486" max="10486" width="59.5703125" style="2" customWidth="1"/>
    <col min="10487" max="10487" width="0" style="2" hidden="1" customWidth="1"/>
    <col min="10488" max="10488" width="23.85546875" style="2" customWidth="1"/>
    <col min="10489" max="10489" width="27.42578125" style="2" customWidth="1"/>
    <col min="10490" max="10490" width="28" style="2" customWidth="1"/>
    <col min="10491" max="10493" width="0" style="2" hidden="1" customWidth="1"/>
    <col min="10494" max="10494" width="7.28515625" style="2" customWidth="1"/>
    <col min="10495" max="10495" width="6.140625" style="2" bestFit="1" customWidth="1"/>
    <col min="10496" max="10496" width="76.85546875" style="2"/>
    <col min="10497" max="10497" width="7.28515625" style="2" customWidth="1"/>
    <col min="10498" max="10498" width="6.140625" style="2" bestFit="1" customWidth="1"/>
    <col min="10499" max="10499" width="78" style="2" customWidth="1"/>
    <col min="10500" max="10500" width="20.7109375" style="2" customWidth="1"/>
    <col min="10501" max="10501" width="26" style="2" customWidth="1"/>
    <col min="10502" max="10502" width="37" style="2" bestFit="1" customWidth="1"/>
    <col min="10503" max="10511" width="0" style="2" hidden="1" customWidth="1"/>
    <col min="10512" max="10514" width="22.7109375" style="2" bestFit="1" customWidth="1"/>
    <col min="10515" max="10515" width="25.28515625" style="2" bestFit="1" customWidth="1"/>
    <col min="10516" max="10516" width="21" style="2" bestFit="1" customWidth="1"/>
    <col min="10517" max="10517" width="8.28515625" style="2" customWidth="1"/>
    <col min="10518" max="10518" width="19" style="2" bestFit="1" customWidth="1"/>
    <col min="10519" max="10519" width="20.5703125" style="2" bestFit="1" customWidth="1"/>
    <col min="10520" max="10520" width="19" style="2" customWidth="1"/>
    <col min="10521" max="10727" width="11.42578125" style="2" customWidth="1"/>
    <col min="10728" max="10730" width="7.28515625" style="2" customWidth="1"/>
    <col min="10731" max="10731" width="0" style="2" hidden="1" customWidth="1"/>
    <col min="10732" max="10732" width="7.28515625" style="2" customWidth="1"/>
    <col min="10733" max="10733" width="66.140625" style="2" customWidth="1"/>
    <col min="10734" max="10734" width="0" style="2" hidden="1" customWidth="1"/>
    <col min="10735" max="10735" width="28" style="2" customWidth="1"/>
    <col min="10736" max="10736" width="32.140625" style="2" customWidth="1"/>
    <col min="10737" max="10737" width="39.85546875" style="2" bestFit="1" customWidth="1"/>
    <col min="10738" max="10738" width="0" style="2" hidden="1" customWidth="1"/>
    <col min="10739" max="10739" width="7.28515625" style="2" customWidth="1"/>
    <col min="10740" max="10740" width="0" style="2" hidden="1" customWidth="1"/>
    <col min="10741" max="10741" width="7.28515625" style="2" customWidth="1"/>
    <col min="10742" max="10742" width="59.5703125" style="2" customWidth="1"/>
    <col min="10743" max="10743" width="0" style="2" hidden="1" customWidth="1"/>
    <col min="10744" max="10744" width="23.85546875" style="2" customWidth="1"/>
    <col min="10745" max="10745" width="27.42578125" style="2" customWidth="1"/>
    <col min="10746" max="10746" width="28" style="2" customWidth="1"/>
    <col min="10747" max="10749" width="0" style="2" hidden="1" customWidth="1"/>
    <col min="10750" max="10750" width="7.28515625" style="2" customWidth="1"/>
    <col min="10751" max="10751" width="6.140625" style="2" bestFit="1" customWidth="1"/>
    <col min="10752" max="10752" width="76.85546875" style="2"/>
    <col min="10753" max="10753" width="7.28515625" style="2" customWidth="1"/>
    <col min="10754" max="10754" width="6.140625" style="2" bestFit="1" customWidth="1"/>
    <col min="10755" max="10755" width="78" style="2" customWidth="1"/>
    <col min="10756" max="10756" width="20.7109375" style="2" customWidth="1"/>
    <col min="10757" max="10757" width="26" style="2" customWidth="1"/>
    <col min="10758" max="10758" width="37" style="2" bestFit="1" customWidth="1"/>
    <col min="10759" max="10767" width="0" style="2" hidden="1" customWidth="1"/>
    <col min="10768" max="10770" width="22.7109375" style="2" bestFit="1" customWidth="1"/>
    <col min="10771" max="10771" width="25.28515625" style="2" bestFit="1" customWidth="1"/>
    <col min="10772" max="10772" width="21" style="2" bestFit="1" customWidth="1"/>
    <col min="10773" max="10773" width="8.28515625" style="2" customWidth="1"/>
    <col min="10774" max="10774" width="19" style="2" bestFit="1" customWidth="1"/>
    <col min="10775" max="10775" width="20.5703125" style="2" bestFit="1" customWidth="1"/>
    <col min="10776" max="10776" width="19" style="2" customWidth="1"/>
    <col min="10777" max="10983" width="11.42578125" style="2" customWidth="1"/>
    <col min="10984" max="10986" width="7.28515625" style="2" customWidth="1"/>
    <col min="10987" max="10987" width="0" style="2" hidden="1" customWidth="1"/>
    <col min="10988" max="10988" width="7.28515625" style="2" customWidth="1"/>
    <col min="10989" max="10989" width="66.140625" style="2" customWidth="1"/>
    <col min="10990" max="10990" width="0" style="2" hidden="1" customWidth="1"/>
    <col min="10991" max="10991" width="28" style="2" customWidth="1"/>
    <col min="10992" max="10992" width="32.140625" style="2" customWidth="1"/>
    <col min="10993" max="10993" width="39.85546875" style="2" bestFit="1" customWidth="1"/>
    <col min="10994" max="10994" width="0" style="2" hidden="1" customWidth="1"/>
    <col min="10995" max="10995" width="7.28515625" style="2" customWidth="1"/>
    <col min="10996" max="10996" width="0" style="2" hidden="1" customWidth="1"/>
    <col min="10997" max="10997" width="7.28515625" style="2" customWidth="1"/>
    <col min="10998" max="10998" width="59.5703125" style="2" customWidth="1"/>
    <col min="10999" max="10999" width="0" style="2" hidden="1" customWidth="1"/>
    <col min="11000" max="11000" width="23.85546875" style="2" customWidth="1"/>
    <col min="11001" max="11001" width="27.42578125" style="2" customWidth="1"/>
    <col min="11002" max="11002" width="28" style="2" customWidth="1"/>
    <col min="11003" max="11005" width="0" style="2" hidden="1" customWidth="1"/>
    <col min="11006" max="11006" width="7.28515625" style="2" customWidth="1"/>
    <col min="11007" max="11007" width="6.140625" style="2" bestFit="1" customWidth="1"/>
    <col min="11008" max="11008" width="76.85546875" style="2"/>
    <col min="11009" max="11009" width="7.28515625" style="2" customWidth="1"/>
    <col min="11010" max="11010" width="6.140625" style="2" bestFit="1" customWidth="1"/>
    <col min="11011" max="11011" width="78" style="2" customWidth="1"/>
    <col min="11012" max="11012" width="20.7109375" style="2" customWidth="1"/>
    <col min="11013" max="11013" width="26" style="2" customWidth="1"/>
    <col min="11014" max="11014" width="37" style="2" bestFit="1" customWidth="1"/>
    <col min="11015" max="11023" width="0" style="2" hidden="1" customWidth="1"/>
    <col min="11024" max="11026" width="22.7109375" style="2" bestFit="1" customWidth="1"/>
    <col min="11027" max="11027" width="25.28515625" style="2" bestFit="1" customWidth="1"/>
    <col min="11028" max="11028" width="21" style="2" bestFit="1" customWidth="1"/>
    <col min="11029" max="11029" width="8.28515625" style="2" customWidth="1"/>
    <col min="11030" max="11030" width="19" style="2" bestFit="1" customWidth="1"/>
    <col min="11031" max="11031" width="20.5703125" style="2" bestFit="1" customWidth="1"/>
    <col min="11032" max="11032" width="19" style="2" customWidth="1"/>
    <col min="11033" max="11239" width="11.42578125" style="2" customWidth="1"/>
    <col min="11240" max="11242" width="7.28515625" style="2" customWidth="1"/>
    <col min="11243" max="11243" width="0" style="2" hidden="1" customWidth="1"/>
    <col min="11244" max="11244" width="7.28515625" style="2" customWidth="1"/>
    <col min="11245" max="11245" width="66.140625" style="2" customWidth="1"/>
    <col min="11246" max="11246" width="0" style="2" hidden="1" customWidth="1"/>
    <col min="11247" max="11247" width="28" style="2" customWidth="1"/>
    <col min="11248" max="11248" width="32.140625" style="2" customWidth="1"/>
    <col min="11249" max="11249" width="39.85546875" style="2" bestFit="1" customWidth="1"/>
    <col min="11250" max="11250" width="0" style="2" hidden="1" customWidth="1"/>
    <col min="11251" max="11251" width="7.28515625" style="2" customWidth="1"/>
    <col min="11252" max="11252" width="0" style="2" hidden="1" customWidth="1"/>
    <col min="11253" max="11253" width="7.28515625" style="2" customWidth="1"/>
    <col min="11254" max="11254" width="59.5703125" style="2" customWidth="1"/>
    <col min="11255" max="11255" width="0" style="2" hidden="1" customWidth="1"/>
    <col min="11256" max="11256" width="23.85546875" style="2" customWidth="1"/>
    <col min="11257" max="11257" width="27.42578125" style="2" customWidth="1"/>
    <col min="11258" max="11258" width="28" style="2" customWidth="1"/>
    <col min="11259" max="11261" width="0" style="2" hidden="1" customWidth="1"/>
    <col min="11262" max="11262" width="7.28515625" style="2" customWidth="1"/>
    <col min="11263" max="11263" width="6.140625" style="2" bestFit="1" customWidth="1"/>
    <col min="11264" max="11264" width="76.85546875" style="2"/>
    <col min="11265" max="11265" width="7.28515625" style="2" customWidth="1"/>
    <col min="11266" max="11266" width="6.140625" style="2" bestFit="1" customWidth="1"/>
    <col min="11267" max="11267" width="78" style="2" customWidth="1"/>
    <col min="11268" max="11268" width="20.7109375" style="2" customWidth="1"/>
    <col min="11269" max="11269" width="26" style="2" customWidth="1"/>
    <col min="11270" max="11270" width="37" style="2" bestFit="1" customWidth="1"/>
    <col min="11271" max="11279" width="0" style="2" hidden="1" customWidth="1"/>
    <col min="11280" max="11282" width="22.7109375" style="2" bestFit="1" customWidth="1"/>
    <col min="11283" max="11283" width="25.28515625" style="2" bestFit="1" customWidth="1"/>
    <col min="11284" max="11284" width="21" style="2" bestFit="1" customWidth="1"/>
    <col min="11285" max="11285" width="8.28515625" style="2" customWidth="1"/>
    <col min="11286" max="11286" width="19" style="2" bestFit="1" customWidth="1"/>
    <col min="11287" max="11287" width="20.5703125" style="2" bestFit="1" customWidth="1"/>
    <col min="11288" max="11288" width="19" style="2" customWidth="1"/>
    <col min="11289" max="11495" width="11.42578125" style="2" customWidth="1"/>
    <col min="11496" max="11498" width="7.28515625" style="2" customWidth="1"/>
    <col min="11499" max="11499" width="0" style="2" hidden="1" customWidth="1"/>
    <col min="11500" max="11500" width="7.28515625" style="2" customWidth="1"/>
    <col min="11501" max="11501" width="66.140625" style="2" customWidth="1"/>
    <col min="11502" max="11502" width="0" style="2" hidden="1" customWidth="1"/>
    <col min="11503" max="11503" width="28" style="2" customWidth="1"/>
    <col min="11504" max="11504" width="32.140625" style="2" customWidth="1"/>
    <col min="11505" max="11505" width="39.85546875" style="2" bestFit="1" customWidth="1"/>
    <col min="11506" max="11506" width="0" style="2" hidden="1" customWidth="1"/>
    <col min="11507" max="11507" width="7.28515625" style="2" customWidth="1"/>
    <col min="11508" max="11508" width="0" style="2" hidden="1" customWidth="1"/>
    <col min="11509" max="11509" width="7.28515625" style="2" customWidth="1"/>
    <col min="11510" max="11510" width="59.5703125" style="2" customWidth="1"/>
    <col min="11511" max="11511" width="0" style="2" hidden="1" customWidth="1"/>
    <col min="11512" max="11512" width="23.85546875" style="2" customWidth="1"/>
    <col min="11513" max="11513" width="27.42578125" style="2" customWidth="1"/>
    <col min="11514" max="11514" width="28" style="2" customWidth="1"/>
    <col min="11515" max="11517" width="0" style="2" hidden="1" customWidth="1"/>
    <col min="11518" max="11518" width="7.28515625" style="2" customWidth="1"/>
    <col min="11519" max="11519" width="6.140625" style="2" bestFit="1" customWidth="1"/>
    <col min="11520" max="11520" width="76.85546875" style="2"/>
    <col min="11521" max="11521" width="7.28515625" style="2" customWidth="1"/>
    <col min="11522" max="11522" width="6.140625" style="2" bestFit="1" customWidth="1"/>
    <col min="11523" max="11523" width="78" style="2" customWidth="1"/>
    <col min="11524" max="11524" width="20.7109375" style="2" customWidth="1"/>
    <col min="11525" max="11525" width="26" style="2" customWidth="1"/>
    <col min="11526" max="11526" width="37" style="2" bestFit="1" customWidth="1"/>
    <col min="11527" max="11535" width="0" style="2" hidden="1" customWidth="1"/>
    <col min="11536" max="11538" width="22.7109375" style="2" bestFit="1" customWidth="1"/>
    <col min="11539" max="11539" width="25.28515625" style="2" bestFit="1" customWidth="1"/>
    <col min="11540" max="11540" width="21" style="2" bestFit="1" customWidth="1"/>
    <col min="11541" max="11541" width="8.28515625" style="2" customWidth="1"/>
    <col min="11542" max="11542" width="19" style="2" bestFit="1" customWidth="1"/>
    <col min="11543" max="11543" width="20.5703125" style="2" bestFit="1" customWidth="1"/>
    <col min="11544" max="11544" width="19" style="2" customWidth="1"/>
    <col min="11545" max="11751" width="11.42578125" style="2" customWidth="1"/>
    <col min="11752" max="11754" width="7.28515625" style="2" customWidth="1"/>
    <col min="11755" max="11755" width="0" style="2" hidden="1" customWidth="1"/>
    <col min="11756" max="11756" width="7.28515625" style="2" customWidth="1"/>
    <col min="11757" max="11757" width="66.140625" style="2" customWidth="1"/>
    <col min="11758" max="11758" width="0" style="2" hidden="1" customWidth="1"/>
    <col min="11759" max="11759" width="28" style="2" customWidth="1"/>
    <col min="11760" max="11760" width="32.140625" style="2" customWidth="1"/>
    <col min="11761" max="11761" width="39.85546875" style="2" bestFit="1" customWidth="1"/>
    <col min="11762" max="11762" width="0" style="2" hidden="1" customWidth="1"/>
    <col min="11763" max="11763" width="7.28515625" style="2" customWidth="1"/>
    <col min="11764" max="11764" width="0" style="2" hidden="1" customWidth="1"/>
    <col min="11765" max="11765" width="7.28515625" style="2" customWidth="1"/>
    <col min="11766" max="11766" width="59.5703125" style="2" customWidth="1"/>
    <col min="11767" max="11767" width="0" style="2" hidden="1" customWidth="1"/>
    <col min="11768" max="11768" width="23.85546875" style="2" customWidth="1"/>
    <col min="11769" max="11769" width="27.42578125" style="2" customWidth="1"/>
    <col min="11770" max="11770" width="28" style="2" customWidth="1"/>
    <col min="11771" max="11773" width="0" style="2" hidden="1" customWidth="1"/>
    <col min="11774" max="11774" width="7.28515625" style="2" customWidth="1"/>
    <col min="11775" max="11775" width="6.140625" style="2" bestFit="1" customWidth="1"/>
    <col min="11776" max="11776" width="76.85546875" style="2"/>
    <col min="11777" max="11777" width="7.28515625" style="2" customWidth="1"/>
    <col min="11778" max="11778" width="6.140625" style="2" bestFit="1" customWidth="1"/>
    <col min="11779" max="11779" width="78" style="2" customWidth="1"/>
    <col min="11780" max="11780" width="20.7109375" style="2" customWidth="1"/>
    <col min="11781" max="11781" width="26" style="2" customWidth="1"/>
    <col min="11782" max="11782" width="37" style="2" bestFit="1" customWidth="1"/>
    <col min="11783" max="11791" width="0" style="2" hidden="1" customWidth="1"/>
    <col min="11792" max="11794" width="22.7109375" style="2" bestFit="1" customWidth="1"/>
    <col min="11795" max="11795" width="25.28515625" style="2" bestFit="1" customWidth="1"/>
    <col min="11796" max="11796" width="21" style="2" bestFit="1" customWidth="1"/>
    <col min="11797" max="11797" width="8.28515625" style="2" customWidth="1"/>
    <col min="11798" max="11798" width="19" style="2" bestFit="1" customWidth="1"/>
    <col min="11799" max="11799" width="20.5703125" style="2" bestFit="1" customWidth="1"/>
    <col min="11800" max="11800" width="19" style="2" customWidth="1"/>
    <col min="11801" max="12007" width="11.42578125" style="2" customWidth="1"/>
    <col min="12008" max="12010" width="7.28515625" style="2" customWidth="1"/>
    <col min="12011" max="12011" width="0" style="2" hidden="1" customWidth="1"/>
    <col min="12012" max="12012" width="7.28515625" style="2" customWidth="1"/>
    <col min="12013" max="12013" width="66.140625" style="2" customWidth="1"/>
    <col min="12014" max="12014" width="0" style="2" hidden="1" customWidth="1"/>
    <col min="12015" max="12015" width="28" style="2" customWidth="1"/>
    <col min="12016" max="12016" width="32.140625" style="2" customWidth="1"/>
    <col min="12017" max="12017" width="39.85546875" style="2" bestFit="1" customWidth="1"/>
    <col min="12018" max="12018" width="0" style="2" hidden="1" customWidth="1"/>
    <col min="12019" max="12019" width="7.28515625" style="2" customWidth="1"/>
    <col min="12020" max="12020" width="0" style="2" hidden="1" customWidth="1"/>
    <col min="12021" max="12021" width="7.28515625" style="2" customWidth="1"/>
    <col min="12022" max="12022" width="59.5703125" style="2" customWidth="1"/>
    <col min="12023" max="12023" width="0" style="2" hidden="1" customWidth="1"/>
    <col min="12024" max="12024" width="23.85546875" style="2" customWidth="1"/>
    <col min="12025" max="12025" width="27.42578125" style="2" customWidth="1"/>
    <col min="12026" max="12026" width="28" style="2" customWidth="1"/>
    <col min="12027" max="12029" width="0" style="2" hidden="1" customWidth="1"/>
    <col min="12030" max="12030" width="7.28515625" style="2" customWidth="1"/>
    <col min="12031" max="12031" width="6.140625" style="2" bestFit="1" customWidth="1"/>
    <col min="12032" max="12032" width="76.85546875" style="2"/>
    <col min="12033" max="12033" width="7.28515625" style="2" customWidth="1"/>
    <col min="12034" max="12034" width="6.140625" style="2" bestFit="1" customWidth="1"/>
    <col min="12035" max="12035" width="78" style="2" customWidth="1"/>
    <col min="12036" max="12036" width="20.7109375" style="2" customWidth="1"/>
    <col min="12037" max="12037" width="26" style="2" customWidth="1"/>
    <col min="12038" max="12038" width="37" style="2" bestFit="1" customWidth="1"/>
    <col min="12039" max="12047" width="0" style="2" hidden="1" customWidth="1"/>
    <col min="12048" max="12050" width="22.7109375" style="2" bestFit="1" customWidth="1"/>
    <col min="12051" max="12051" width="25.28515625" style="2" bestFit="1" customWidth="1"/>
    <col min="12052" max="12052" width="21" style="2" bestFit="1" customWidth="1"/>
    <col min="12053" max="12053" width="8.28515625" style="2" customWidth="1"/>
    <col min="12054" max="12054" width="19" style="2" bestFit="1" customWidth="1"/>
    <col min="12055" max="12055" width="20.5703125" style="2" bestFit="1" customWidth="1"/>
    <col min="12056" max="12056" width="19" style="2" customWidth="1"/>
    <col min="12057" max="12263" width="11.42578125" style="2" customWidth="1"/>
    <col min="12264" max="12266" width="7.28515625" style="2" customWidth="1"/>
    <col min="12267" max="12267" width="0" style="2" hidden="1" customWidth="1"/>
    <col min="12268" max="12268" width="7.28515625" style="2" customWidth="1"/>
    <col min="12269" max="12269" width="66.140625" style="2" customWidth="1"/>
    <col min="12270" max="12270" width="0" style="2" hidden="1" customWidth="1"/>
    <col min="12271" max="12271" width="28" style="2" customWidth="1"/>
    <col min="12272" max="12272" width="32.140625" style="2" customWidth="1"/>
    <col min="12273" max="12273" width="39.85546875" style="2" bestFit="1" customWidth="1"/>
    <col min="12274" max="12274" width="0" style="2" hidden="1" customWidth="1"/>
    <col min="12275" max="12275" width="7.28515625" style="2" customWidth="1"/>
    <col min="12276" max="12276" width="0" style="2" hidden="1" customWidth="1"/>
    <col min="12277" max="12277" width="7.28515625" style="2" customWidth="1"/>
    <col min="12278" max="12278" width="59.5703125" style="2" customWidth="1"/>
    <col min="12279" max="12279" width="0" style="2" hidden="1" customWidth="1"/>
    <col min="12280" max="12280" width="23.85546875" style="2" customWidth="1"/>
    <col min="12281" max="12281" width="27.42578125" style="2" customWidth="1"/>
    <col min="12282" max="12282" width="28" style="2" customWidth="1"/>
    <col min="12283" max="12285" width="0" style="2" hidden="1" customWidth="1"/>
    <col min="12286" max="12286" width="7.28515625" style="2" customWidth="1"/>
    <col min="12287" max="12287" width="6.140625" style="2" bestFit="1" customWidth="1"/>
    <col min="12288" max="12288" width="76.85546875" style="2"/>
    <col min="12289" max="12289" width="7.28515625" style="2" customWidth="1"/>
    <col min="12290" max="12290" width="6.140625" style="2" bestFit="1" customWidth="1"/>
    <col min="12291" max="12291" width="78" style="2" customWidth="1"/>
    <col min="12292" max="12292" width="20.7109375" style="2" customWidth="1"/>
    <col min="12293" max="12293" width="26" style="2" customWidth="1"/>
    <col min="12294" max="12294" width="37" style="2" bestFit="1" customWidth="1"/>
    <col min="12295" max="12303" width="0" style="2" hidden="1" customWidth="1"/>
    <col min="12304" max="12306" width="22.7109375" style="2" bestFit="1" customWidth="1"/>
    <col min="12307" max="12307" width="25.28515625" style="2" bestFit="1" customWidth="1"/>
    <col min="12308" max="12308" width="21" style="2" bestFit="1" customWidth="1"/>
    <col min="12309" max="12309" width="8.28515625" style="2" customWidth="1"/>
    <col min="12310" max="12310" width="19" style="2" bestFit="1" customWidth="1"/>
    <col min="12311" max="12311" width="20.5703125" style="2" bestFit="1" customWidth="1"/>
    <col min="12312" max="12312" width="19" style="2" customWidth="1"/>
    <col min="12313" max="12519" width="11.42578125" style="2" customWidth="1"/>
    <col min="12520" max="12522" width="7.28515625" style="2" customWidth="1"/>
    <col min="12523" max="12523" width="0" style="2" hidden="1" customWidth="1"/>
    <col min="12524" max="12524" width="7.28515625" style="2" customWidth="1"/>
    <col min="12525" max="12525" width="66.140625" style="2" customWidth="1"/>
    <col min="12526" max="12526" width="0" style="2" hidden="1" customWidth="1"/>
    <col min="12527" max="12527" width="28" style="2" customWidth="1"/>
    <col min="12528" max="12528" width="32.140625" style="2" customWidth="1"/>
    <col min="12529" max="12529" width="39.85546875" style="2" bestFit="1" customWidth="1"/>
    <col min="12530" max="12530" width="0" style="2" hidden="1" customWidth="1"/>
    <col min="12531" max="12531" width="7.28515625" style="2" customWidth="1"/>
    <col min="12532" max="12532" width="0" style="2" hidden="1" customWidth="1"/>
    <col min="12533" max="12533" width="7.28515625" style="2" customWidth="1"/>
    <col min="12534" max="12534" width="59.5703125" style="2" customWidth="1"/>
    <col min="12535" max="12535" width="0" style="2" hidden="1" customWidth="1"/>
    <col min="12536" max="12536" width="23.85546875" style="2" customWidth="1"/>
    <col min="12537" max="12537" width="27.42578125" style="2" customWidth="1"/>
    <col min="12538" max="12538" width="28" style="2" customWidth="1"/>
    <col min="12539" max="12541" width="0" style="2" hidden="1" customWidth="1"/>
    <col min="12542" max="12542" width="7.28515625" style="2" customWidth="1"/>
    <col min="12543" max="12543" width="6.140625" style="2" bestFit="1" customWidth="1"/>
    <col min="12544" max="12544" width="76.85546875" style="2"/>
    <col min="12545" max="12545" width="7.28515625" style="2" customWidth="1"/>
    <col min="12546" max="12546" width="6.140625" style="2" bestFit="1" customWidth="1"/>
    <col min="12547" max="12547" width="78" style="2" customWidth="1"/>
    <col min="12548" max="12548" width="20.7109375" style="2" customWidth="1"/>
    <col min="12549" max="12549" width="26" style="2" customWidth="1"/>
    <col min="12550" max="12550" width="37" style="2" bestFit="1" customWidth="1"/>
    <col min="12551" max="12559" width="0" style="2" hidden="1" customWidth="1"/>
    <col min="12560" max="12562" width="22.7109375" style="2" bestFit="1" customWidth="1"/>
    <col min="12563" max="12563" width="25.28515625" style="2" bestFit="1" customWidth="1"/>
    <col min="12564" max="12564" width="21" style="2" bestFit="1" customWidth="1"/>
    <col min="12565" max="12565" width="8.28515625" style="2" customWidth="1"/>
    <col min="12566" max="12566" width="19" style="2" bestFit="1" customWidth="1"/>
    <col min="12567" max="12567" width="20.5703125" style="2" bestFit="1" customWidth="1"/>
    <col min="12568" max="12568" width="19" style="2" customWidth="1"/>
    <col min="12569" max="12775" width="11.42578125" style="2" customWidth="1"/>
    <col min="12776" max="12778" width="7.28515625" style="2" customWidth="1"/>
    <col min="12779" max="12779" width="0" style="2" hidden="1" customWidth="1"/>
    <col min="12780" max="12780" width="7.28515625" style="2" customWidth="1"/>
    <col min="12781" max="12781" width="66.140625" style="2" customWidth="1"/>
    <col min="12782" max="12782" width="0" style="2" hidden="1" customWidth="1"/>
    <col min="12783" max="12783" width="28" style="2" customWidth="1"/>
    <col min="12784" max="12784" width="32.140625" style="2" customWidth="1"/>
    <col min="12785" max="12785" width="39.85546875" style="2" bestFit="1" customWidth="1"/>
    <col min="12786" max="12786" width="0" style="2" hidden="1" customWidth="1"/>
    <col min="12787" max="12787" width="7.28515625" style="2" customWidth="1"/>
    <col min="12788" max="12788" width="0" style="2" hidden="1" customWidth="1"/>
    <col min="12789" max="12789" width="7.28515625" style="2" customWidth="1"/>
    <col min="12790" max="12790" width="59.5703125" style="2" customWidth="1"/>
    <col min="12791" max="12791" width="0" style="2" hidden="1" customWidth="1"/>
    <col min="12792" max="12792" width="23.85546875" style="2" customWidth="1"/>
    <col min="12793" max="12793" width="27.42578125" style="2" customWidth="1"/>
    <col min="12794" max="12794" width="28" style="2" customWidth="1"/>
    <col min="12795" max="12797" width="0" style="2" hidden="1" customWidth="1"/>
    <col min="12798" max="12798" width="7.28515625" style="2" customWidth="1"/>
    <col min="12799" max="12799" width="6.140625" style="2" bestFit="1" customWidth="1"/>
    <col min="12800" max="12800" width="76.85546875" style="2"/>
    <col min="12801" max="12801" width="7.28515625" style="2" customWidth="1"/>
    <col min="12802" max="12802" width="6.140625" style="2" bestFit="1" customWidth="1"/>
    <col min="12803" max="12803" width="78" style="2" customWidth="1"/>
    <col min="12804" max="12804" width="20.7109375" style="2" customWidth="1"/>
    <col min="12805" max="12805" width="26" style="2" customWidth="1"/>
    <col min="12806" max="12806" width="37" style="2" bestFit="1" customWidth="1"/>
    <col min="12807" max="12815" width="0" style="2" hidden="1" customWidth="1"/>
    <col min="12816" max="12818" width="22.7109375" style="2" bestFit="1" customWidth="1"/>
    <col min="12819" max="12819" width="25.28515625" style="2" bestFit="1" customWidth="1"/>
    <col min="12820" max="12820" width="21" style="2" bestFit="1" customWidth="1"/>
    <col min="12821" max="12821" width="8.28515625" style="2" customWidth="1"/>
    <col min="12822" max="12822" width="19" style="2" bestFit="1" customWidth="1"/>
    <col min="12823" max="12823" width="20.5703125" style="2" bestFit="1" customWidth="1"/>
    <col min="12824" max="12824" width="19" style="2" customWidth="1"/>
    <col min="12825" max="13031" width="11.42578125" style="2" customWidth="1"/>
    <col min="13032" max="13034" width="7.28515625" style="2" customWidth="1"/>
    <col min="13035" max="13035" width="0" style="2" hidden="1" customWidth="1"/>
    <col min="13036" max="13036" width="7.28515625" style="2" customWidth="1"/>
    <col min="13037" max="13037" width="66.140625" style="2" customWidth="1"/>
    <col min="13038" max="13038" width="0" style="2" hidden="1" customWidth="1"/>
    <col min="13039" max="13039" width="28" style="2" customWidth="1"/>
    <col min="13040" max="13040" width="32.140625" style="2" customWidth="1"/>
    <col min="13041" max="13041" width="39.85546875" style="2" bestFit="1" customWidth="1"/>
    <col min="13042" max="13042" width="0" style="2" hidden="1" customWidth="1"/>
    <col min="13043" max="13043" width="7.28515625" style="2" customWidth="1"/>
    <col min="13044" max="13044" width="0" style="2" hidden="1" customWidth="1"/>
    <col min="13045" max="13045" width="7.28515625" style="2" customWidth="1"/>
    <col min="13046" max="13046" width="59.5703125" style="2" customWidth="1"/>
    <col min="13047" max="13047" width="0" style="2" hidden="1" customWidth="1"/>
    <col min="13048" max="13048" width="23.85546875" style="2" customWidth="1"/>
    <col min="13049" max="13049" width="27.42578125" style="2" customWidth="1"/>
    <col min="13050" max="13050" width="28" style="2" customWidth="1"/>
    <col min="13051" max="13053" width="0" style="2" hidden="1" customWidth="1"/>
    <col min="13054" max="13054" width="7.28515625" style="2" customWidth="1"/>
    <col min="13055" max="13055" width="6.140625" style="2" bestFit="1" customWidth="1"/>
    <col min="13056" max="13056" width="76.85546875" style="2"/>
    <col min="13057" max="13057" width="7.28515625" style="2" customWidth="1"/>
    <col min="13058" max="13058" width="6.140625" style="2" bestFit="1" customWidth="1"/>
    <col min="13059" max="13059" width="78" style="2" customWidth="1"/>
    <col min="13060" max="13060" width="20.7109375" style="2" customWidth="1"/>
    <col min="13061" max="13061" width="26" style="2" customWidth="1"/>
    <col min="13062" max="13062" width="37" style="2" bestFit="1" customWidth="1"/>
    <col min="13063" max="13071" width="0" style="2" hidden="1" customWidth="1"/>
    <col min="13072" max="13074" width="22.7109375" style="2" bestFit="1" customWidth="1"/>
    <col min="13075" max="13075" width="25.28515625" style="2" bestFit="1" customWidth="1"/>
    <col min="13076" max="13076" width="21" style="2" bestFit="1" customWidth="1"/>
    <col min="13077" max="13077" width="8.28515625" style="2" customWidth="1"/>
    <col min="13078" max="13078" width="19" style="2" bestFit="1" customWidth="1"/>
    <col min="13079" max="13079" width="20.5703125" style="2" bestFit="1" customWidth="1"/>
    <col min="13080" max="13080" width="19" style="2" customWidth="1"/>
    <col min="13081" max="13287" width="11.42578125" style="2" customWidth="1"/>
    <col min="13288" max="13290" width="7.28515625" style="2" customWidth="1"/>
    <col min="13291" max="13291" width="0" style="2" hidden="1" customWidth="1"/>
    <col min="13292" max="13292" width="7.28515625" style="2" customWidth="1"/>
    <col min="13293" max="13293" width="66.140625" style="2" customWidth="1"/>
    <col min="13294" max="13294" width="0" style="2" hidden="1" customWidth="1"/>
    <col min="13295" max="13295" width="28" style="2" customWidth="1"/>
    <col min="13296" max="13296" width="32.140625" style="2" customWidth="1"/>
    <col min="13297" max="13297" width="39.85546875" style="2" bestFit="1" customWidth="1"/>
    <col min="13298" max="13298" width="0" style="2" hidden="1" customWidth="1"/>
    <col min="13299" max="13299" width="7.28515625" style="2" customWidth="1"/>
    <col min="13300" max="13300" width="0" style="2" hidden="1" customWidth="1"/>
    <col min="13301" max="13301" width="7.28515625" style="2" customWidth="1"/>
    <col min="13302" max="13302" width="59.5703125" style="2" customWidth="1"/>
    <col min="13303" max="13303" width="0" style="2" hidden="1" customWidth="1"/>
    <col min="13304" max="13304" width="23.85546875" style="2" customWidth="1"/>
    <col min="13305" max="13305" width="27.42578125" style="2" customWidth="1"/>
    <col min="13306" max="13306" width="28" style="2" customWidth="1"/>
    <col min="13307" max="13309" width="0" style="2" hidden="1" customWidth="1"/>
    <col min="13310" max="13310" width="7.28515625" style="2" customWidth="1"/>
    <col min="13311" max="13311" width="6.140625" style="2" bestFit="1" customWidth="1"/>
    <col min="13312" max="13312" width="76.85546875" style="2"/>
    <col min="13313" max="13313" width="7.28515625" style="2" customWidth="1"/>
    <col min="13314" max="13314" width="6.140625" style="2" bestFit="1" customWidth="1"/>
    <col min="13315" max="13315" width="78" style="2" customWidth="1"/>
    <col min="13316" max="13316" width="20.7109375" style="2" customWidth="1"/>
    <col min="13317" max="13317" width="26" style="2" customWidth="1"/>
    <col min="13318" max="13318" width="37" style="2" bestFit="1" customWidth="1"/>
    <col min="13319" max="13327" width="0" style="2" hidden="1" customWidth="1"/>
    <col min="13328" max="13330" width="22.7109375" style="2" bestFit="1" customWidth="1"/>
    <col min="13331" max="13331" width="25.28515625" style="2" bestFit="1" customWidth="1"/>
    <col min="13332" max="13332" width="21" style="2" bestFit="1" customWidth="1"/>
    <col min="13333" max="13333" width="8.28515625" style="2" customWidth="1"/>
    <col min="13334" max="13334" width="19" style="2" bestFit="1" customWidth="1"/>
    <col min="13335" max="13335" width="20.5703125" style="2" bestFit="1" customWidth="1"/>
    <col min="13336" max="13336" width="19" style="2" customWidth="1"/>
    <col min="13337" max="13543" width="11.42578125" style="2" customWidth="1"/>
    <col min="13544" max="13546" width="7.28515625" style="2" customWidth="1"/>
    <col min="13547" max="13547" width="0" style="2" hidden="1" customWidth="1"/>
    <col min="13548" max="13548" width="7.28515625" style="2" customWidth="1"/>
    <col min="13549" max="13549" width="66.140625" style="2" customWidth="1"/>
    <col min="13550" max="13550" width="0" style="2" hidden="1" customWidth="1"/>
    <col min="13551" max="13551" width="28" style="2" customWidth="1"/>
    <col min="13552" max="13552" width="32.140625" style="2" customWidth="1"/>
    <col min="13553" max="13553" width="39.85546875" style="2" bestFit="1" customWidth="1"/>
    <col min="13554" max="13554" width="0" style="2" hidden="1" customWidth="1"/>
    <col min="13555" max="13555" width="7.28515625" style="2" customWidth="1"/>
    <col min="13556" max="13556" width="0" style="2" hidden="1" customWidth="1"/>
    <col min="13557" max="13557" width="7.28515625" style="2" customWidth="1"/>
    <col min="13558" max="13558" width="59.5703125" style="2" customWidth="1"/>
    <col min="13559" max="13559" width="0" style="2" hidden="1" customWidth="1"/>
    <col min="13560" max="13560" width="23.85546875" style="2" customWidth="1"/>
    <col min="13561" max="13561" width="27.42578125" style="2" customWidth="1"/>
    <col min="13562" max="13562" width="28" style="2" customWidth="1"/>
    <col min="13563" max="13565" width="0" style="2" hidden="1" customWidth="1"/>
    <col min="13566" max="13566" width="7.28515625" style="2" customWidth="1"/>
    <col min="13567" max="13567" width="6.140625" style="2" bestFit="1" customWidth="1"/>
    <col min="13568" max="13568" width="76.85546875" style="2"/>
    <col min="13569" max="13569" width="7.28515625" style="2" customWidth="1"/>
    <col min="13570" max="13570" width="6.140625" style="2" bestFit="1" customWidth="1"/>
    <col min="13571" max="13571" width="78" style="2" customWidth="1"/>
    <col min="13572" max="13572" width="20.7109375" style="2" customWidth="1"/>
    <col min="13573" max="13573" width="26" style="2" customWidth="1"/>
    <col min="13574" max="13574" width="37" style="2" bestFit="1" customWidth="1"/>
    <col min="13575" max="13583" width="0" style="2" hidden="1" customWidth="1"/>
    <col min="13584" max="13586" width="22.7109375" style="2" bestFit="1" customWidth="1"/>
    <col min="13587" max="13587" width="25.28515625" style="2" bestFit="1" customWidth="1"/>
    <col min="13588" max="13588" width="21" style="2" bestFit="1" customWidth="1"/>
    <col min="13589" max="13589" width="8.28515625" style="2" customWidth="1"/>
    <col min="13590" max="13590" width="19" style="2" bestFit="1" customWidth="1"/>
    <col min="13591" max="13591" width="20.5703125" style="2" bestFit="1" customWidth="1"/>
    <col min="13592" max="13592" width="19" style="2" customWidth="1"/>
    <col min="13593" max="13799" width="11.42578125" style="2" customWidth="1"/>
    <col min="13800" max="13802" width="7.28515625" style="2" customWidth="1"/>
    <col min="13803" max="13803" width="0" style="2" hidden="1" customWidth="1"/>
    <col min="13804" max="13804" width="7.28515625" style="2" customWidth="1"/>
    <col min="13805" max="13805" width="66.140625" style="2" customWidth="1"/>
    <col min="13806" max="13806" width="0" style="2" hidden="1" customWidth="1"/>
    <col min="13807" max="13807" width="28" style="2" customWidth="1"/>
    <col min="13808" max="13808" width="32.140625" style="2" customWidth="1"/>
    <col min="13809" max="13809" width="39.85546875" style="2" bestFit="1" customWidth="1"/>
    <col min="13810" max="13810" width="0" style="2" hidden="1" customWidth="1"/>
    <col min="13811" max="13811" width="7.28515625" style="2" customWidth="1"/>
    <col min="13812" max="13812" width="0" style="2" hidden="1" customWidth="1"/>
    <col min="13813" max="13813" width="7.28515625" style="2" customWidth="1"/>
    <col min="13814" max="13814" width="59.5703125" style="2" customWidth="1"/>
    <col min="13815" max="13815" width="0" style="2" hidden="1" customWidth="1"/>
    <col min="13816" max="13816" width="23.85546875" style="2" customWidth="1"/>
    <col min="13817" max="13817" width="27.42578125" style="2" customWidth="1"/>
    <col min="13818" max="13818" width="28" style="2" customWidth="1"/>
    <col min="13819" max="13821" width="0" style="2" hidden="1" customWidth="1"/>
    <col min="13822" max="13822" width="7.28515625" style="2" customWidth="1"/>
    <col min="13823" max="13823" width="6.140625" style="2" bestFit="1" customWidth="1"/>
    <col min="13824" max="13824" width="76.85546875" style="2"/>
    <col min="13825" max="13825" width="7.28515625" style="2" customWidth="1"/>
    <col min="13826" max="13826" width="6.140625" style="2" bestFit="1" customWidth="1"/>
    <col min="13827" max="13827" width="78" style="2" customWidth="1"/>
    <col min="13828" max="13828" width="20.7109375" style="2" customWidth="1"/>
    <col min="13829" max="13829" width="26" style="2" customWidth="1"/>
    <col min="13830" max="13830" width="37" style="2" bestFit="1" customWidth="1"/>
    <col min="13831" max="13839" width="0" style="2" hidden="1" customWidth="1"/>
    <col min="13840" max="13842" width="22.7109375" style="2" bestFit="1" customWidth="1"/>
    <col min="13843" max="13843" width="25.28515625" style="2" bestFit="1" customWidth="1"/>
    <col min="13844" max="13844" width="21" style="2" bestFit="1" customWidth="1"/>
    <col min="13845" max="13845" width="8.28515625" style="2" customWidth="1"/>
    <col min="13846" max="13846" width="19" style="2" bestFit="1" customWidth="1"/>
    <col min="13847" max="13847" width="20.5703125" style="2" bestFit="1" customWidth="1"/>
    <col min="13848" max="13848" width="19" style="2" customWidth="1"/>
    <col min="13849" max="14055" width="11.42578125" style="2" customWidth="1"/>
    <col min="14056" max="14058" width="7.28515625" style="2" customWidth="1"/>
    <col min="14059" max="14059" width="0" style="2" hidden="1" customWidth="1"/>
    <col min="14060" max="14060" width="7.28515625" style="2" customWidth="1"/>
    <col min="14061" max="14061" width="66.140625" style="2" customWidth="1"/>
    <col min="14062" max="14062" width="0" style="2" hidden="1" customWidth="1"/>
    <col min="14063" max="14063" width="28" style="2" customWidth="1"/>
    <col min="14064" max="14064" width="32.140625" style="2" customWidth="1"/>
    <col min="14065" max="14065" width="39.85546875" style="2" bestFit="1" customWidth="1"/>
    <col min="14066" max="14066" width="0" style="2" hidden="1" customWidth="1"/>
    <col min="14067" max="14067" width="7.28515625" style="2" customWidth="1"/>
    <col min="14068" max="14068" width="0" style="2" hidden="1" customWidth="1"/>
    <col min="14069" max="14069" width="7.28515625" style="2" customWidth="1"/>
    <col min="14070" max="14070" width="59.5703125" style="2" customWidth="1"/>
    <col min="14071" max="14071" width="0" style="2" hidden="1" customWidth="1"/>
    <col min="14072" max="14072" width="23.85546875" style="2" customWidth="1"/>
    <col min="14073" max="14073" width="27.42578125" style="2" customWidth="1"/>
    <col min="14074" max="14074" width="28" style="2" customWidth="1"/>
    <col min="14075" max="14077" width="0" style="2" hidden="1" customWidth="1"/>
    <col min="14078" max="14078" width="7.28515625" style="2" customWidth="1"/>
    <col min="14079" max="14079" width="6.140625" style="2" bestFit="1" customWidth="1"/>
    <col min="14080" max="14080" width="76.85546875" style="2"/>
    <col min="14081" max="14081" width="7.28515625" style="2" customWidth="1"/>
    <col min="14082" max="14082" width="6.140625" style="2" bestFit="1" customWidth="1"/>
    <col min="14083" max="14083" width="78" style="2" customWidth="1"/>
    <col min="14084" max="14084" width="20.7109375" style="2" customWidth="1"/>
    <col min="14085" max="14085" width="26" style="2" customWidth="1"/>
    <col min="14086" max="14086" width="37" style="2" bestFit="1" customWidth="1"/>
    <col min="14087" max="14095" width="0" style="2" hidden="1" customWidth="1"/>
    <col min="14096" max="14098" width="22.7109375" style="2" bestFit="1" customWidth="1"/>
    <col min="14099" max="14099" width="25.28515625" style="2" bestFit="1" customWidth="1"/>
    <col min="14100" max="14100" width="21" style="2" bestFit="1" customWidth="1"/>
    <col min="14101" max="14101" width="8.28515625" style="2" customWidth="1"/>
    <col min="14102" max="14102" width="19" style="2" bestFit="1" customWidth="1"/>
    <col min="14103" max="14103" width="20.5703125" style="2" bestFit="1" customWidth="1"/>
    <col min="14104" max="14104" width="19" style="2" customWidth="1"/>
    <col min="14105" max="14311" width="11.42578125" style="2" customWidth="1"/>
    <col min="14312" max="14314" width="7.28515625" style="2" customWidth="1"/>
    <col min="14315" max="14315" width="0" style="2" hidden="1" customWidth="1"/>
    <col min="14316" max="14316" width="7.28515625" style="2" customWidth="1"/>
    <col min="14317" max="14317" width="66.140625" style="2" customWidth="1"/>
    <col min="14318" max="14318" width="0" style="2" hidden="1" customWidth="1"/>
    <col min="14319" max="14319" width="28" style="2" customWidth="1"/>
    <col min="14320" max="14320" width="32.140625" style="2" customWidth="1"/>
    <col min="14321" max="14321" width="39.85546875" style="2" bestFit="1" customWidth="1"/>
    <col min="14322" max="14322" width="0" style="2" hidden="1" customWidth="1"/>
    <col min="14323" max="14323" width="7.28515625" style="2" customWidth="1"/>
    <col min="14324" max="14324" width="0" style="2" hidden="1" customWidth="1"/>
    <col min="14325" max="14325" width="7.28515625" style="2" customWidth="1"/>
    <col min="14326" max="14326" width="59.5703125" style="2" customWidth="1"/>
    <col min="14327" max="14327" width="0" style="2" hidden="1" customWidth="1"/>
    <col min="14328" max="14328" width="23.85546875" style="2" customWidth="1"/>
    <col min="14329" max="14329" width="27.42578125" style="2" customWidth="1"/>
    <col min="14330" max="14330" width="28" style="2" customWidth="1"/>
    <col min="14331" max="14333" width="0" style="2" hidden="1" customWidth="1"/>
    <col min="14334" max="14334" width="7.28515625" style="2" customWidth="1"/>
    <col min="14335" max="14335" width="6.140625" style="2" bestFit="1" customWidth="1"/>
    <col min="14336" max="14336" width="76.85546875" style="2"/>
    <col min="14337" max="14337" width="7.28515625" style="2" customWidth="1"/>
    <col min="14338" max="14338" width="6.140625" style="2" bestFit="1" customWidth="1"/>
    <col min="14339" max="14339" width="78" style="2" customWidth="1"/>
    <col min="14340" max="14340" width="20.7109375" style="2" customWidth="1"/>
    <col min="14341" max="14341" width="26" style="2" customWidth="1"/>
    <col min="14342" max="14342" width="37" style="2" bestFit="1" customWidth="1"/>
    <col min="14343" max="14351" width="0" style="2" hidden="1" customWidth="1"/>
    <col min="14352" max="14354" width="22.7109375" style="2" bestFit="1" customWidth="1"/>
    <col min="14355" max="14355" width="25.28515625" style="2" bestFit="1" customWidth="1"/>
    <col min="14356" max="14356" width="21" style="2" bestFit="1" customWidth="1"/>
    <col min="14357" max="14357" width="8.28515625" style="2" customWidth="1"/>
    <col min="14358" max="14358" width="19" style="2" bestFit="1" customWidth="1"/>
    <col min="14359" max="14359" width="20.5703125" style="2" bestFit="1" customWidth="1"/>
    <col min="14360" max="14360" width="19" style="2" customWidth="1"/>
    <col min="14361" max="14567" width="11.42578125" style="2" customWidth="1"/>
    <col min="14568" max="14570" width="7.28515625" style="2" customWidth="1"/>
    <col min="14571" max="14571" width="0" style="2" hidden="1" customWidth="1"/>
    <col min="14572" max="14572" width="7.28515625" style="2" customWidth="1"/>
    <col min="14573" max="14573" width="66.140625" style="2" customWidth="1"/>
    <col min="14574" max="14574" width="0" style="2" hidden="1" customWidth="1"/>
    <col min="14575" max="14575" width="28" style="2" customWidth="1"/>
    <col min="14576" max="14576" width="32.140625" style="2" customWidth="1"/>
    <col min="14577" max="14577" width="39.85546875" style="2" bestFit="1" customWidth="1"/>
    <col min="14578" max="14578" width="0" style="2" hidden="1" customWidth="1"/>
    <col min="14579" max="14579" width="7.28515625" style="2" customWidth="1"/>
    <col min="14580" max="14580" width="0" style="2" hidden="1" customWidth="1"/>
    <col min="14581" max="14581" width="7.28515625" style="2" customWidth="1"/>
    <col min="14582" max="14582" width="59.5703125" style="2" customWidth="1"/>
    <col min="14583" max="14583" width="0" style="2" hidden="1" customWidth="1"/>
    <col min="14584" max="14584" width="23.85546875" style="2" customWidth="1"/>
    <col min="14585" max="14585" width="27.42578125" style="2" customWidth="1"/>
    <col min="14586" max="14586" width="28" style="2" customWidth="1"/>
    <col min="14587" max="14589" width="0" style="2" hidden="1" customWidth="1"/>
    <col min="14590" max="14590" width="7.28515625" style="2" customWidth="1"/>
    <col min="14591" max="14591" width="6.140625" style="2" bestFit="1" customWidth="1"/>
    <col min="14592" max="14592" width="76.85546875" style="2"/>
    <col min="14593" max="14593" width="7.28515625" style="2" customWidth="1"/>
    <col min="14594" max="14594" width="6.140625" style="2" bestFit="1" customWidth="1"/>
    <col min="14595" max="14595" width="78" style="2" customWidth="1"/>
    <col min="14596" max="14596" width="20.7109375" style="2" customWidth="1"/>
    <col min="14597" max="14597" width="26" style="2" customWidth="1"/>
    <col min="14598" max="14598" width="37" style="2" bestFit="1" customWidth="1"/>
    <col min="14599" max="14607" width="0" style="2" hidden="1" customWidth="1"/>
    <col min="14608" max="14610" width="22.7109375" style="2" bestFit="1" customWidth="1"/>
    <col min="14611" max="14611" width="25.28515625" style="2" bestFit="1" customWidth="1"/>
    <col min="14612" max="14612" width="21" style="2" bestFit="1" customWidth="1"/>
    <col min="14613" max="14613" width="8.28515625" style="2" customWidth="1"/>
    <col min="14614" max="14614" width="19" style="2" bestFit="1" customWidth="1"/>
    <col min="14615" max="14615" width="20.5703125" style="2" bestFit="1" customWidth="1"/>
    <col min="14616" max="14616" width="19" style="2" customWidth="1"/>
    <col min="14617" max="14823" width="11.42578125" style="2" customWidth="1"/>
    <col min="14824" max="14826" width="7.28515625" style="2" customWidth="1"/>
    <col min="14827" max="14827" width="0" style="2" hidden="1" customWidth="1"/>
    <col min="14828" max="14828" width="7.28515625" style="2" customWidth="1"/>
    <col min="14829" max="14829" width="66.140625" style="2" customWidth="1"/>
    <col min="14830" max="14830" width="0" style="2" hidden="1" customWidth="1"/>
    <col min="14831" max="14831" width="28" style="2" customWidth="1"/>
    <col min="14832" max="14832" width="32.140625" style="2" customWidth="1"/>
    <col min="14833" max="14833" width="39.85546875" style="2" bestFit="1" customWidth="1"/>
    <col min="14834" max="14834" width="0" style="2" hidden="1" customWidth="1"/>
    <col min="14835" max="14835" width="7.28515625" style="2" customWidth="1"/>
    <col min="14836" max="14836" width="0" style="2" hidden="1" customWidth="1"/>
    <col min="14837" max="14837" width="7.28515625" style="2" customWidth="1"/>
    <col min="14838" max="14838" width="59.5703125" style="2" customWidth="1"/>
    <col min="14839" max="14839" width="0" style="2" hidden="1" customWidth="1"/>
    <col min="14840" max="14840" width="23.85546875" style="2" customWidth="1"/>
    <col min="14841" max="14841" width="27.42578125" style="2" customWidth="1"/>
    <col min="14842" max="14842" width="28" style="2" customWidth="1"/>
    <col min="14843" max="14845" width="0" style="2" hidden="1" customWidth="1"/>
    <col min="14846" max="14846" width="7.28515625" style="2" customWidth="1"/>
    <col min="14847" max="14847" width="6.140625" style="2" bestFit="1" customWidth="1"/>
    <col min="14848" max="14848" width="76.85546875" style="2"/>
    <col min="14849" max="14849" width="7.28515625" style="2" customWidth="1"/>
    <col min="14850" max="14850" width="6.140625" style="2" bestFit="1" customWidth="1"/>
    <col min="14851" max="14851" width="78" style="2" customWidth="1"/>
    <col min="14852" max="14852" width="20.7109375" style="2" customWidth="1"/>
    <col min="14853" max="14853" width="26" style="2" customWidth="1"/>
    <col min="14854" max="14854" width="37" style="2" bestFit="1" customWidth="1"/>
    <col min="14855" max="14863" width="0" style="2" hidden="1" customWidth="1"/>
    <col min="14864" max="14866" width="22.7109375" style="2" bestFit="1" customWidth="1"/>
    <col min="14867" max="14867" width="25.28515625" style="2" bestFit="1" customWidth="1"/>
    <col min="14868" max="14868" width="21" style="2" bestFit="1" customWidth="1"/>
    <col min="14869" max="14869" width="8.28515625" style="2" customWidth="1"/>
    <col min="14870" max="14870" width="19" style="2" bestFit="1" customWidth="1"/>
    <col min="14871" max="14871" width="20.5703125" style="2" bestFit="1" customWidth="1"/>
    <col min="14872" max="14872" width="19" style="2" customWidth="1"/>
    <col min="14873" max="15079" width="11.42578125" style="2" customWidth="1"/>
    <col min="15080" max="15082" width="7.28515625" style="2" customWidth="1"/>
    <col min="15083" max="15083" width="0" style="2" hidden="1" customWidth="1"/>
    <col min="15084" max="15084" width="7.28515625" style="2" customWidth="1"/>
    <col min="15085" max="15085" width="66.140625" style="2" customWidth="1"/>
    <col min="15086" max="15086" width="0" style="2" hidden="1" customWidth="1"/>
    <col min="15087" max="15087" width="28" style="2" customWidth="1"/>
    <col min="15088" max="15088" width="32.140625" style="2" customWidth="1"/>
    <col min="15089" max="15089" width="39.85546875" style="2" bestFit="1" customWidth="1"/>
    <col min="15090" max="15090" width="0" style="2" hidden="1" customWidth="1"/>
    <col min="15091" max="15091" width="7.28515625" style="2" customWidth="1"/>
    <col min="15092" max="15092" width="0" style="2" hidden="1" customWidth="1"/>
    <col min="15093" max="15093" width="7.28515625" style="2" customWidth="1"/>
    <col min="15094" max="15094" width="59.5703125" style="2" customWidth="1"/>
    <col min="15095" max="15095" width="0" style="2" hidden="1" customWidth="1"/>
    <col min="15096" max="15096" width="23.85546875" style="2" customWidth="1"/>
    <col min="15097" max="15097" width="27.42578125" style="2" customWidth="1"/>
    <col min="15098" max="15098" width="28" style="2" customWidth="1"/>
    <col min="15099" max="15101" width="0" style="2" hidden="1" customWidth="1"/>
    <col min="15102" max="15102" width="7.28515625" style="2" customWidth="1"/>
    <col min="15103" max="15103" width="6.140625" style="2" bestFit="1" customWidth="1"/>
    <col min="15104" max="15104" width="76.85546875" style="2"/>
    <col min="15105" max="15105" width="7.28515625" style="2" customWidth="1"/>
    <col min="15106" max="15106" width="6.140625" style="2" bestFit="1" customWidth="1"/>
    <col min="15107" max="15107" width="78" style="2" customWidth="1"/>
    <col min="15108" max="15108" width="20.7109375" style="2" customWidth="1"/>
    <col min="15109" max="15109" width="26" style="2" customWidth="1"/>
    <col min="15110" max="15110" width="37" style="2" bestFit="1" customWidth="1"/>
    <col min="15111" max="15119" width="0" style="2" hidden="1" customWidth="1"/>
    <col min="15120" max="15122" width="22.7109375" style="2" bestFit="1" customWidth="1"/>
    <col min="15123" max="15123" width="25.28515625" style="2" bestFit="1" customWidth="1"/>
    <col min="15124" max="15124" width="21" style="2" bestFit="1" customWidth="1"/>
    <col min="15125" max="15125" width="8.28515625" style="2" customWidth="1"/>
    <col min="15126" max="15126" width="19" style="2" bestFit="1" customWidth="1"/>
    <col min="15127" max="15127" width="20.5703125" style="2" bestFit="1" customWidth="1"/>
    <col min="15128" max="15128" width="19" style="2" customWidth="1"/>
    <col min="15129" max="15335" width="11.42578125" style="2" customWidth="1"/>
    <col min="15336" max="15338" width="7.28515625" style="2" customWidth="1"/>
    <col min="15339" max="15339" width="0" style="2" hidden="1" customWidth="1"/>
    <col min="15340" max="15340" width="7.28515625" style="2" customWidth="1"/>
    <col min="15341" max="15341" width="66.140625" style="2" customWidth="1"/>
    <col min="15342" max="15342" width="0" style="2" hidden="1" customWidth="1"/>
    <col min="15343" max="15343" width="28" style="2" customWidth="1"/>
    <col min="15344" max="15344" width="32.140625" style="2" customWidth="1"/>
    <col min="15345" max="15345" width="39.85546875" style="2" bestFit="1" customWidth="1"/>
    <col min="15346" max="15346" width="0" style="2" hidden="1" customWidth="1"/>
    <col min="15347" max="15347" width="7.28515625" style="2" customWidth="1"/>
    <col min="15348" max="15348" width="0" style="2" hidden="1" customWidth="1"/>
    <col min="15349" max="15349" width="7.28515625" style="2" customWidth="1"/>
    <col min="15350" max="15350" width="59.5703125" style="2" customWidth="1"/>
    <col min="15351" max="15351" width="0" style="2" hidden="1" customWidth="1"/>
    <col min="15352" max="15352" width="23.85546875" style="2" customWidth="1"/>
    <col min="15353" max="15353" width="27.42578125" style="2" customWidth="1"/>
    <col min="15354" max="15354" width="28" style="2" customWidth="1"/>
    <col min="15355" max="15357" width="0" style="2" hidden="1" customWidth="1"/>
    <col min="15358" max="15358" width="7.28515625" style="2" customWidth="1"/>
    <col min="15359" max="15359" width="6.140625" style="2" bestFit="1" customWidth="1"/>
    <col min="15360" max="15360" width="76.85546875" style="2"/>
    <col min="15361" max="15361" width="7.28515625" style="2" customWidth="1"/>
    <col min="15362" max="15362" width="6.140625" style="2" bestFit="1" customWidth="1"/>
    <col min="15363" max="15363" width="78" style="2" customWidth="1"/>
    <col min="15364" max="15364" width="20.7109375" style="2" customWidth="1"/>
    <col min="15365" max="15365" width="26" style="2" customWidth="1"/>
    <col min="15366" max="15366" width="37" style="2" bestFit="1" customWidth="1"/>
    <col min="15367" max="15375" width="0" style="2" hidden="1" customWidth="1"/>
    <col min="15376" max="15378" width="22.7109375" style="2" bestFit="1" customWidth="1"/>
    <col min="15379" max="15379" width="25.28515625" style="2" bestFit="1" customWidth="1"/>
    <col min="15380" max="15380" width="21" style="2" bestFit="1" customWidth="1"/>
    <col min="15381" max="15381" width="8.28515625" style="2" customWidth="1"/>
    <col min="15382" max="15382" width="19" style="2" bestFit="1" customWidth="1"/>
    <col min="15383" max="15383" width="20.5703125" style="2" bestFit="1" customWidth="1"/>
    <col min="15384" max="15384" width="19" style="2" customWidth="1"/>
    <col min="15385" max="15591" width="11.42578125" style="2" customWidth="1"/>
    <col min="15592" max="15594" width="7.28515625" style="2" customWidth="1"/>
    <col min="15595" max="15595" width="0" style="2" hidden="1" customWidth="1"/>
    <col min="15596" max="15596" width="7.28515625" style="2" customWidth="1"/>
    <col min="15597" max="15597" width="66.140625" style="2" customWidth="1"/>
    <col min="15598" max="15598" width="0" style="2" hidden="1" customWidth="1"/>
    <col min="15599" max="15599" width="28" style="2" customWidth="1"/>
    <col min="15600" max="15600" width="32.140625" style="2" customWidth="1"/>
    <col min="15601" max="15601" width="39.85546875" style="2" bestFit="1" customWidth="1"/>
    <col min="15602" max="15602" width="0" style="2" hidden="1" customWidth="1"/>
    <col min="15603" max="15603" width="7.28515625" style="2" customWidth="1"/>
    <col min="15604" max="15604" width="0" style="2" hidden="1" customWidth="1"/>
    <col min="15605" max="15605" width="7.28515625" style="2" customWidth="1"/>
    <col min="15606" max="15606" width="59.5703125" style="2" customWidth="1"/>
    <col min="15607" max="15607" width="0" style="2" hidden="1" customWidth="1"/>
    <col min="15608" max="15608" width="23.85546875" style="2" customWidth="1"/>
    <col min="15609" max="15609" width="27.42578125" style="2" customWidth="1"/>
    <col min="15610" max="15610" width="28" style="2" customWidth="1"/>
    <col min="15611" max="15613" width="0" style="2" hidden="1" customWidth="1"/>
    <col min="15614" max="15614" width="7.28515625" style="2" customWidth="1"/>
    <col min="15615" max="15615" width="6.140625" style="2" bestFit="1" customWidth="1"/>
    <col min="15616" max="15616" width="76.85546875" style="2"/>
    <col min="15617" max="15617" width="7.28515625" style="2" customWidth="1"/>
    <col min="15618" max="15618" width="6.140625" style="2" bestFit="1" customWidth="1"/>
    <col min="15619" max="15619" width="78" style="2" customWidth="1"/>
    <col min="15620" max="15620" width="20.7109375" style="2" customWidth="1"/>
    <col min="15621" max="15621" width="26" style="2" customWidth="1"/>
    <col min="15622" max="15622" width="37" style="2" bestFit="1" customWidth="1"/>
    <col min="15623" max="15631" width="0" style="2" hidden="1" customWidth="1"/>
    <col min="15632" max="15634" width="22.7109375" style="2" bestFit="1" customWidth="1"/>
    <col min="15635" max="15635" width="25.28515625" style="2" bestFit="1" customWidth="1"/>
    <col min="15636" max="15636" width="21" style="2" bestFit="1" customWidth="1"/>
    <col min="15637" max="15637" width="8.28515625" style="2" customWidth="1"/>
    <col min="15638" max="15638" width="19" style="2" bestFit="1" customWidth="1"/>
    <col min="15639" max="15639" width="20.5703125" style="2" bestFit="1" customWidth="1"/>
    <col min="15640" max="15640" width="19" style="2" customWidth="1"/>
    <col min="15641" max="15847" width="11.42578125" style="2" customWidth="1"/>
    <col min="15848" max="15850" width="7.28515625" style="2" customWidth="1"/>
    <col min="15851" max="15851" width="0" style="2" hidden="1" customWidth="1"/>
    <col min="15852" max="15852" width="7.28515625" style="2" customWidth="1"/>
    <col min="15853" max="15853" width="66.140625" style="2" customWidth="1"/>
    <col min="15854" max="15854" width="0" style="2" hidden="1" customWidth="1"/>
    <col min="15855" max="15855" width="28" style="2" customWidth="1"/>
    <col min="15856" max="15856" width="32.140625" style="2" customWidth="1"/>
    <col min="15857" max="15857" width="39.85546875" style="2" bestFit="1" customWidth="1"/>
    <col min="15858" max="15858" width="0" style="2" hidden="1" customWidth="1"/>
    <col min="15859" max="15859" width="7.28515625" style="2" customWidth="1"/>
    <col min="15860" max="15860" width="0" style="2" hidden="1" customWidth="1"/>
    <col min="15861" max="15861" width="7.28515625" style="2" customWidth="1"/>
    <col min="15862" max="15862" width="59.5703125" style="2" customWidth="1"/>
    <col min="15863" max="15863" width="0" style="2" hidden="1" customWidth="1"/>
    <col min="15864" max="15864" width="23.85546875" style="2" customWidth="1"/>
    <col min="15865" max="15865" width="27.42578125" style="2" customWidth="1"/>
    <col min="15866" max="15866" width="28" style="2" customWidth="1"/>
    <col min="15867" max="15869" width="0" style="2" hidden="1" customWidth="1"/>
    <col min="15870" max="15870" width="7.28515625" style="2" customWidth="1"/>
    <col min="15871" max="15871" width="6.140625" style="2" bestFit="1" customWidth="1"/>
    <col min="15872" max="15872" width="76.85546875" style="2"/>
    <col min="15873" max="15873" width="7.28515625" style="2" customWidth="1"/>
    <col min="15874" max="15874" width="6.140625" style="2" bestFit="1" customWidth="1"/>
    <col min="15875" max="15875" width="78" style="2" customWidth="1"/>
    <col min="15876" max="15876" width="20.7109375" style="2" customWidth="1"/>
    <col min="15877" max="15877" width="26" style="2" customWidth="1"/>
    <col min="15878" max="15878" width="37" style="2" bestFit="1" customWidth="1"/>
    <col min="15879" max="15887" width="0" style="2" hidden="1" customWidth="1"/>
    <col min="15888" max="15890" width="22.7109375" style="2" bestFit="1" customWidth="1"/>
    <col min="15891" max="15891" width="25.28515625" style="2" bestFit="1" customWidth="1"/>
    <col min="15892" max="15892" width="21" style="2" bestFit="1" customWidth="1"/>
    <col min="15893" max="15893" width="8.28515625" style="2" customWidth="1"/>
    <col min="15894" max="15894" width="19" style="2" bestFit="1" customWidth="1"/>
    <col min="15895" max="15895" width="20.5703125" style="2" bestFit="1" customWidth="1"/>
    <col min="15896" max="15896" width="19" style="2" customWidth="1"/>
    <col min="15897" max="16103" width="11.42578125" style="2" customWidth="1"/>
    <col min="16104" max="16106" width="7.28515625" style="2" customWidth="1"/>
    <col min="16107" max="16107" width="0" style="2" hidden="1" customWidth="1"/>
    <col min="16108" max="16108" width="7.28515625" style="2" customWidth="1"/>
    <col min="16109" max="16109" width="66.140625" style="2" customWidth="1"/>
    <col min="16110" max="16110" width="0" style="2" hidden="1" customWidth="1"/>
    <col min="16111" max="16111" width="28" style="2" customWidth="1"/>
    <col min="16112" max="16112" width="32.140625" style="2" customWidth="1"/>
    <col min="16113" max="16113" width="39.85546875" style="2" bestFit="1" customWidth="1"/>
    <col min="16114" max="16114" width="0" style="2" hidden="1" customWidth="1"/>
    <col min="16115" max="16115" width="7.28515625" style="2" customWidth="1"/>
    <col min="16116" max="16116" width="0" style="2" hidden="1" customWidth="1"/>
    <col min="16117" max="16117" width="7.28515625" style="2" customWidth="1"/>
    <col min="16118" max="16118" width="59.5703125" style="2" customWidth="1"/>
    <col min="16119" max="16119" width="0" style="2" hidden="1" customWidth="1"/>
    <col min="16120" max="16120" width="23.85546875" style="2" customWidth="1"/>
    <col min="16121" max="16121" width="27.42578125" style="2" customWidth="1"/>
    <col min="16122" max="16122" width="28" style="2" customWidth="1"/>
    <col min="16123" max="16125" width="0" style="2" hidden="1" customWidth="1"/>
    <col min="16126" max="16126" width="7.28515625" style="2" customWidth="1"/>
    <col min="16127" max="16127" width="6.140625" style="2" bestFit="1" customWidth="1"/>
    <col min="16128" max="16128" width="76.85546875" style="2"/>
    <col min="16129" max="16129" width="7.28515625" style="2" customWidth="1"/>
    <col min="16130" max="16130" width="6.140625" style="2" bestFit="1" customWidth="1"/>
    <col min="16131" max="16131" width="78" style="2" customWidth="1"/>
    <col min="16132" max="16132" width="20.7109375" style="2" customWidth="1"/>
    <col min="16133" max="16133" width="26" style="2" customWidth="1"/>
    <col min="16134" max="16134" width="37" style="2" bestFit="1" customWidth="1"/>
    <col min="16135" max="16143" width="0" style="2" hidden="1" customWidth="1"/>
    <col min="16144" max="16146" width="22.7109375" style="2" bestFit="1" customWidth="1"/>
    <col min="16147" max="16147" width="25.28515625" style="2" bestFit="1" customWidth="1"/>
    <col min="16148" max="16148" width="21" style="2" bestFit="1" customWidth="1"/>
    <col min="16149" max="16149" width="8.28515625" style="2" customWidth="1"/>
    <col min="16150" max="16150" width="19" style="2" bestFit="1" customWidth="1"/>
    <col min="16151" max="16151" width="20.5703125" style="2" bestFit="1" customWidth="1"/>
    <col min="16152" max="16152" width="19" style="2" customWidth="1"/>
    <col min="16153" max="16359" width="11.42578125" style="2" customWidth="1"/>
    <col min="16360" max="16362" width="7.28515625" style="2" customWidth="1"/>
    <col min="16363" max="16363" width="0" style="2" hidden="1" customWidth="1"/>
    <col min="16364" max="16364" width="7.28515625" style="2" customWidth="1"/>
    <col min="16365" max="16365" width="66.140625" style="2" customWidth="1"/>
    <col min="16366" max="16366" width="0" style="2" hidden="1" customWidth="1"/>
    <col min="16367" max="16367" width="28" style="2" customWidth="1"/>
    <col min="16368" max="16368" width="32.140625" style="2" customWidth="1"/>
    <col min="16369" max="16369" width="39.85546875" style="2" bestFit="1" customWidth="1"/>
    <col min="16370" max="16370" width="0" style="2" hidden="1" customWidth="1"/>
    <col min="16371" max="16371" width="7.28515625" style="2" customWidth="1"/>
    <col min="16372" max="16372" width="0" style="2" hidden="1" customWidth="1"/>
    <col min="16373" max="16373" width="7.28515625" style="2" customWidth="1"/>
    <col min="16374" max="16374" width="59.5703125" style="2" customWidth="1"/>
    <col min="16375" max="16375" width="0" style="2" hidden="1" customWidth="1"/>
    <col min="16376" max="16376" width="23.85546875" style="2" customWidth="1"/>
    <col min="16377" max="16377" width="27.42578125" style="2" customWidth="1"/>
    <col min="16378" max="16378" width="28" style="2" customWidth="1"/>
    <col min="16379" max="16381" width="0" style="2" hidden="1" customWidth="1"/>
    <col min="16382" max="16382" width="7.28515625" style="2" customWidth="1"/>
    <col min="16383" max="16383" width="6.140625" style="2" bestFit="1" customWidth="1"/>
    <col min="16384" max="16384" width="76.85546875" style="2"/>
  </cols>
  <sheetData>
    <row r="1" spans="1:65" s="154" customFormat="1" ht="27.75" customHeight="1" x14ac:dyDescent="0.3">
      <c r="A1" s="165"/>
      <c r="B1" s="165"/>
      <c r="C1" s="166" t="s">
        <v>0</v>
      </c>
      <c r="D1" s="167"/>
      <c r="E1" s="168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</row>
    <row r="2" spans="1:65" s="154" customFormat="1" ht="27.75" customHeight="1" x14ac:dyDescent="0.3">
      <c r="A2" s="165"/>
      <c r="B2" s="165"/>
      <c r="C2" s="166" t="s">
        <v>1</v>
      </c>
      <c r="D2" s="167"/>
      <c r="E2" s="168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</row>
    <row r="3" spans="1:65" s="154" customFormat="1" ht="27.75" customHeight="1" x14ac:dyDescent="0.3">
      <c r="A3" s="165"/>
      <c r="B3" s="165"/>
      <c r="C3" s="166" t="s">
        <v>2</v>
      </c>
      <c r="D3" s="167"/>
      <c r="E3" s="168"/>
      <c r="F3" s="164"/>
      <c r="G3" s="165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</row>
    <row r="4" spans="1:65" s="154" customFormat="1" ht="27.75" customHeight="1" x14ac:dyDescent="0.3">
      <c r="A4" s="165"/>
      <c r="B4" s="165"/>
      <c r="C4" s="169" t="s">
        <v>3</v>
      </c>
      <c r="D4" s="170"/>
      <c r="E4" s="171"/>
      <c r="F4" s="171"/>
      <c r="G4" s="171"/>
      <c r="H4" s="171"/>
      <c r="I4" s="171"/>
      <c r="J4" s="171"/>
      <c r="K4" s="171"/>
      <c r="L4" s="171"/>
      <c r="R4" s="164"/>
      <c r="S4" s="164"/>
      <c r="T4" s="164"/>
    </row>
    <row r="5" spans="1:65" s="154" customFormat="1" ht="27.75" customHeight="1" x14ac:dyDescent="0.3">
      <c r="A5" s="165"/>
      <c r="B5" s="165"/>
      <c r="C5" s="172" t="s">
        <v>142</v>
      </c>
      <c r="D5" s="173"/>
      <c r="E5" s="17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</row>
    <row r="6" spans="1:65" s="154" customFormat="1" ht="51" customHeight="1" x14ac:dyDescent="0.45">
      <c r="A6" s="165"/>
      <c r="B6" s="165"/>
      <c r="C6" s="172"/>
      <c r="D6" s="173"/>
      <c r="E6" s="356" t="s">
        <v>141</v>
      </c>
      <c r="F6" s="356"/>
      <c r="G6" s="356"/>
      <c r="H6" s="356"/>
      <c r="I6" s="356"/>
      <c r="J6" s="356"/>
      <c r="K6" s="356"/>
      <c r="L6" s="356"/>
      <c r="M6" s="356"/>
      <c r="N6" s="356"/>
      <c r="O6" s="356"/>
      <c r="P6" s="356"/>
      <c r="Q6" s="356"/>
      <c r="R6" s="356"/>
      <c r="S6" s="356"/>
      <c r="T6" s="356"/>
    </row>
    <row r="7" spans="1:65" s="154" customFormat="1" ht="27.75" hidden="1" customHeight="1" x14ac:dyDescent="0.3">
      <c r="A7" s="165"/>
      <c r="B7" s="165"/>
      <c r="C7" s="172"/>
      <c r="D7" s="175" t="s">
        <v>4</v>
      </c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</row>
    <row r="8" spans="1:65" s="154" customFormat="1" ht="27.75" customHeight="1" x14ac:dyDescent="0.45">
      <c r="A8" s="165"/>
      <c r="B8" s="165"/>
      <c r="C8" s="176" t="s">
        <v>155</v>
      </c>
      <c r="D8" s="177"/>
      <c r="E8" s="178"/>
      <c r="F8" s="179"/>
      <c r="G8" s="180"/>
      <c r="H8" s="164"/>
      <c r="I8" s="164"/>
      <c r="L8" s="164"/>
      <c r="M8" s="164"/>
      <c r="N8" s="164"/>
      <c r="O8" s="164"/>
      <c r="P8" s="164"/>
      <c r="Q8" s="164"/>
      <c r="R8" s="164"/>
      <c r="S8" s="164"/>
      <c r="T8" s="164"/>
    </row>
    <row r="9" spans="1:65" s="154" customFormat="1" ht="27.75" customHeight="1" x14ac:dyDescent="0.45">
      <c r="A9" s="165"/>
      <c r="B9" s="165"/>
      <c r="C9" s="176" t="s">
        <v>156</v>
      </c>
      <c r="D9" s="177"/>
      <c r="E9" s="178"/>
      <c r="F9" s="179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</row>
    <row r="10" spans="1:65" s="154" customFormat="1" ht="21.75" hidden="1" customHeight="1" x14ac:dyDescent="0.45">
      <c r="A10" s="165"/>
      <c r="B10" s="165"/>
      <c r="C10" s="177" t="s">
        <v>5</v>
      </c>
      <c r="D10" s="177"/>
      <c r="E10" s="178"/>
      <c r="F10" s="179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</row>
    <row r="11" spans="1:65" s="154" customFormat="1" ht="21.75" hidden="1" customHeight="1" x14ac:dyDescent="0.3">
      <c r="A11" s="165"/>
      <c r="B11" s="165"/>
      <c r="C11" s="181"/>
      <c r="D11" s="181"/>
      <c r="E11" s="164"/>
      <c r="F11" s="182" t="s">
        <v>6</v>
      </c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</row>
    <row r="12" spans="1:65" s="154" customFormat="1" ht="15" customHeight="1" thickBot="1" x14ac:dyDescent="0.3">
      <c r="A12" s="183"/>
      <c r="B12" s="155"/>
      <c r="C12" s="165"/>
      <c r="D12" s="165"/>
      <c r="E12" s="184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</row>
    <row r="13" spans="1:65" ht="57" customHeight="1" thickBot="1" x14ac:dyDescent="0.3">
      <c r="A13" s="183"/>
      <c r="B13" s="233"/>
      <c r="C13" s="86"/>
      <c r="D13" s="87" t="s">
        <v>7</v>
      </c>
      <c r="E13" s="88" t="s">
        <v>8</v>
      </c>
      <c r="F13" s="89" t="s">
        <v>9</v>
      </c>
      <c r="G13" s="87" t="s">
        <v>10</v>
      </c>
      <c r="H13" s="87" t="s">
        <v>181</v>
      </c>
      <c r="I13" s="87" t="s">
        <v>182</v>
      </c>
      <c r="J13" s="89" t="s">
        <v>183</v>
      </c>
      <c r="K13" s="87" t="s">
        <v>14</v>
      </c>
      <c r="L13" s="87" t="s">
        <v>15</v>
      </c>
      <c r="M13" s="87" t="s">
        <v>16</v>
      </c>
      <c r="N13" s="87" t="s">
        <v>17</v>
      </c>
      <c r="O13" s="90" t="s">
        <v>18</v>
      </c>
      <c r="P13" s="90" t="s">
        <v>19</v>
      </c>
      <c r="Q13" s="91" t="s">
        <v>20</v>
      </c>
      <c r="R13" s="87" t="s">
        <v>21</v>
      </c>
      <c r="S13" s="87" t="s">
        <v>22</v>
      </c>
      <c r="T13" s="87" t="s">
        <v>23</v>
      </c>
    </row>
    <row r="14" spans="1:65" s="7" customFormat="1" ht="30" customHeight="1" thickBot="1" x14ac:dyDescent="0.3">
      <c r="A14" s="185"/>
      <c r="B14" s="248"/>
      <c r="C14" s="92" t="s">
        <v>24</v>
      </c>
      <c r="D14" s="93"/>
      <c r="E14" s="94" t="s">
        <v>25</v>
      </c>
      <c r="F14" s="95" t="s">
        <v>25</v>
      </c>
      <c r="G14" s="187" t="s">
        <v>26</v>
      </c>
      <c r="H14" s="187" t="s">
        <v>26</v>
      </c>
      <c r="I14" s="187" t="s">
        <v>26</v>
      </c>
      <c r="J14" s="187" t="s">
        <v>26</v>
      </c>
      <c r="K14" s="187" t="s">
        <v>26</v>
      </c>
      <c r="L14" s="187" t="s">
        <v>26</v>
      </c>
      <c r="M14" s="187" t="s">
        <v>26</v>
      </c>
      <c r="N14" s="187" t="s">
        <v>26</v>
      </c>
      <c r="O14" s="187" t="s">
        <v>26</v>
      </c>
      <c r="P14" s="187" t="s">
        <v>26</v>
      </c>
      <c r="Q14" s="187" t="s">
        <v>26</v>
      </c>
      <c r="R14" s="187" t="s">
        <v>26</v>
      </c>
      <c r="S14" s="96" t="s">
        <v>29</v>
      </c>
      <c r="T14" s="96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</row>
    <row r="15" spans="1:65" s="7" customFormat="1" ht="18.75" hidden="1" thickBot="1" x14ac:dyDescent="0.3">
      <c r="A15" s="186"/>
      <c r="B15" s="97">
        <v>1</v>
      </c>
      <c r="C15" s="87" t="s">
        <v>30</v>
      </c>
      <c r="D15" s="98" t="s">
        <v>31</v>
      </c>
      <c r="E15" s="99">
        <f>+G15*12</f>
        <v>0</v>
      </c>
      <c r="F15" s="100">
        <f>+S15</f>
        <v>0</v>
      </c>
      <c r="G15" s="101"/>
      <c r="H15" s="101"/>
      <c r="I15" s="101"/>
      <c r="J15" s="102"/>
      <c r="K15" s="101"/>
      <c r="L15" s="101"/>
      <c r="M15" s="101"/>
      <c r="N15" s="101"/>
      <c r="O15" s="101"/>
      <c r="P15" s="101"/>
      <c r="Q15" s="101"/>
      <c r="R15" s="101"/>
      <c r="S15" s="103">
        <f t="shared" ref="S15:S80" si="0">SUM(G15:R15)</f>
        <v>0</v>
      </c>
      <c r="T15" s="103">
        <f t="shared" ref="T15:T80" si="1">+F15-S15</f>
        <v>0</v>
      </c>
      <c r="U15" s="155"/>
      <c r="V15" s="156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5"/>
      <c r="AU15" s="155"/>
      <c r="AV15" s="155"/>
      <c r="AW15" s="155"/>
      <c r="AX15" s="155"/>
      <c r="AY15" s="155"/>
      <c r="AZ15" s="155"/>
      <c r="BA15" s="155"/>
      <c r="BB15" s="155"/>
      <c r="BC15" s="155"/>
      <c r="BD15" s="155"/>
      <c r="BE15" s="155"/>
      <c r="BF15" s="155"/>
      <c r="BG15" s="155"/>
      <c r="BH15" s="155"/>
      <c r="BI15" s="155"/>
      <c r="BJ15" s="155"/>
      <c r="BK15" s="155"/>
      <c r="BL15" s="155"/>
      <c r="BM15" s="155"/>
    </row>
    <row r="16" spans="1:65" s="7" customFormat="1" ht="18.75" hidden="1" thickBot="1" x14ac:dyDescent="0.3">
      <c r="A16" s="186"/>
      <c r="B16" s="97">
        <v>2</v>
      </c>
      <c r="C16" s="87" t="s">
        <v>32</v>
      </c>
      <c r="D16" s="98" t="s">
        <v>31</v>
      </c>
      <c r="E16" s="105"/>
      <c r="F16" s="106"/>
      <c r="G16" s="107"/>
      <c r="H16" s="107"/>
      <c r="I16" s="107"/>
      <c r="J16" s="108"/>
      <c r="K16" s="107"/>
      <c r="L16" s="107"/>
      <c r="M16" s="107"/>
      <c r="N16" s="107"/>
      <c r="O16" s="107"/>
      <c r="P16" s="107"/>
      <c r="Q16" s="107"/>
      <c r="R16" s="107"/>
      <c r="S16" s="109">
        <f t="shared" si="0"/>
        <v>0</v>
      </c>
      <c r="T16" s="103">
        <f t="shared" si="1"/>
        <v>0</v>
      </c>
      <c r="U16" s="155"/>
      <c r="V16" s="156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5"/>
      <c r="BH16" s="155"/>
      <c r="BI16" s="155"/>
      <c r="BJ16" s="155"/>
      <c r="BK16" s="155"/>
      <c r="BL16" s="155"/>
      <c r="BM16" s="155"/>
    </row>
    <row r="17" spans="1:65" s="7" customFormat="1" ht="18.75" hidden="1" thickBot="1" x14ac:dyDescent="0.3">
      <c r="A17" s="186"/>
      <c r="B17" s="97">
        <v>3</v>
      </c>
      <c r="C17" s="87" t="s">
        <v>33</v>
      </c>
      <c r="D17" s="98" t="s">
        <v>31</v>
      </c>
      <c r="E17" s="110"/>
      <c r="F17" s="106"/>
      <c r="G17" s="107"/>
      <c r="H17" s="107"/>
      <c r="I17" s="107"/>
      <c r="J17" s="108"/>
      <c r="K17" s="107"/>
      <c r="L17" s="107"/>
      <c r="M17" s="107"/>
      <c r="N17" s="107"/>
      <c r="O17" s="107"/>
      <c r="P17" s="107"/>
      <c r="Q17" s="107"/>
      <c r="R17" s="107"/>
      <c r="S17" s="109">
        <f t="shared" si="0"/>
        <v>0</v>
      </c>
      <c r="T17" s="103">
        <f t="shared" si="1"/>
        <v>0</v>
      </c>
      <c r="U17" s="155"/>
      <c r="V17" s="156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/>
      <c r="BH17" s="155"/>
      <c r="BI17" s="155"/>
      <c r="BJ17" s="155"/>
      <c r="BK17" s="155"/>
      <c r="BL17" s="155"/>
      <c r="BM17" s="155"/>
    </row>
    <row r="18" spans="1:65" s="7" customFormat="1" ht="18.75" hidden="1" thickBot="1" x14ac:dyDescent="0.3">
      <c r="A18" s="186"/>
      <c r="B18" s="97">
        <v>4</v>
      </c>
      <c r="C18" s="87" t="s">
        <v>34</v>
      </c>
      <c r="D18" s="98" t="s">
        <v>31</v>
      </c>
      <c r="E18" s="105"/>
      <c r="F18" s="106"/>
      <c r="G18" s="107"/>
      <c r="H18" s="107"/>
      <c r="I18" s="107"/>
      <c r="J18" s="108"/>
      <c r="K18" s="107"/>
      <c r="L18" s="107"/>
      <c r="M18" s="107"/>
      <c r="N18" s="107"/>
      <c r="O18" s="107"/>
      <c r="P18" s="107"/>
      <c r="Q18" s="107"/>
      <c r="R18" s="107"/>
      <c r="S18" s="109">
        <f t="shared" si="0"/>
        <v>0</v>
      </c>
      <c r="T18" s="103">
        <f t="shared" si="1"/>
        <v>0</v>
      </c>
      <c r="U18" s="155"/>
      <c r="V18" s="156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5"/>
      <c r="BH18" s="155"/>
      <c r="BI18" s="155"/>
      <c r="BJ18" s="155"/>
      <c r="BK18" s="155"/>
      <c r="BL18" s="155"/>
      <c r="BM18" s="155"/>
    </row>
    <row r="19" spans="1:65" s="7" customFormat="1" ht="18.75" hidden="1" thickBot="1" x14ac:dyDescent="0.3">
      <c r="A19" s="186"/>
      <c r="B19" s="97">
        <v>5</v>
      </c>
      <c r="C19" s="87" t="s">
        <v>35</v>
      </c>
      <c r="D19" s="98" t="s">
        <v>31</v>
      </c>
      <c r="E19" s="105"/>
      <c r="F19" s="106"/>
      <c r="G19" s="107"/>
      <c r="H19" s="107"/>
      <c r="I19" s="107"/>
      <c r="J19" s="108"/>
      <c r="K19" s="107"/>
      <c r="L19" s="107"/>
      <c r="M19" s="107"/>
      <c r="N19" s="107"/>
      <c r="O19" s="107"/>
      <c r="P19" s="107"/>
      <c r="Q19" s="107"/>
      <c r="R19" s="107"/>
      <c r="S19" s="109">
        <f t="shared" si="0"/>
        <v>0</v>
      </c>
      <c r="T19" s="103">
        <f t="shared" si="1"/>
        <v>0</v>
      </c>
      <c r="U19" s="155"/>
      <c r="V19" s="156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/>
      <c r="BH19" s="155"/>
      <c r="BI19" s="155"/>
      <c r="BJ19" s="155"/>
      <c r="BK19" s="155"/>
      <c r="BL19" s="155"/>
      <c r="BM19" s="155"/>
    </row>
    <row r="20" spans="1:65" s="7" customFormat="1" ht="18.75" hidden="1" thickBot="1" x14ac:dyDescent="0.3">
      <c r="A20" s="186"/>
      <c r="B20" s="97">
        <v>6</v>
      </c>
      <c r="C20" s="87" t="s">
        <v>204</v>
      </c>
      <c r="D20" s="98"/>
      <c r="E20" s="105"/>
      <c r="F20" s="106"/>
      <c r="G20" s="107"/>
      <c r="H20" s="107"/>
      <c r="I20" s="107"/>
      <c r="J20" s="108"/>
      <c r="K20" s="107"/>
      <c r="L20" s="107"/>
      <c r="M20" s="107"/>
      <c r="N20" s="107"/>
      <c r="O20" s="107"/>
      <c r="P20" s="107"/>
      <c r="Q20" s="107"/>
      <c r="R20" s="107"/>
      <c r="S20" s="109"/>
      <c r="T20" s="103"/>
      <c r="U20" s="155"/>
      <c r="V20" s="156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55"/>
      <c r="AZ20" s="155"/>
      <c r="BA20" s="155"/>
      <c r="BB20" s="155"/>
      <c r="BC20" s="155"/>
      <c r="BD20" s="155"/>
      <c r="BE20" s="155"/>
      <c r="BF20" s="155"/>
      <c r="BG20" s="155"/>
      <c r="BH20" s="155"/>
      <c r="BI20" s="155"/>
      <c r="BJ20" s="155"/>
      <c r="BK20" s="155"/>
      <c r="BL20" s="155"/>
      <c r="BM20" s="155"/>
    </row>
    <row r="21" spans="1:65" s="7" customFormat="1" ht="18.75" hidden="1" thickBot="1" x14ac:dyDescent="0.3">
      <c r="A21" s="186"/>
      <c r="B21" s="97">
        <v>7</v>
      </c>
      <c r="C21" s="87" t="s">
        <v>36</v>
      </c>
      <c r="D21" s="98" t="s">
        <v>31</v>
      </c>
      <c r="E21" s="105"/>
      <c r="F21" s="106"/>
      <c r="G21" s="107"/>
      <c r="H21" s="107"/>
      <c r="I21" s="107"/>
      <c r="J21" s="108"/>
      <c r="K21" s="107"/>
      <c r="L21" s="107"/>
      <c r="M21" s="107"/>
      <c r="N21" s="107"/>
      <c r="O21" s="107"/>
      <c r="P21" s="107"/>
      <c r="Q21" s="107"/>
      <c r="R21" s="107"/>
      <c r="S21" s="109">
        <f t="shared" si="0"/>
        <v>0</v>
      </c>
      <c r="T21" s="103">
        <f t="shared" si="1"/>
        <v>0</v>
      </c>
      <c r="U21" s="155"/>
      <c r="V21" s="156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5"/>
      <c r="BA21" s="155"/>
      <c r="BB21" s="155"/>
      <c r="BC21" s="155"/>
      <c r="BD21" s="155"/>
      <c r="BE21" s="155"/>
      <c r="BF21" s="155"/>
      <c r="BG21" s="155"/>
      <c r="BH21" s="155"/>
      <c r="BI21" s="155"/>
      <c r="BJ21" s="155"/>
      <c r="BK21" s="155"/>
      <c r="BL21" s="155"/>
      <c r="BM21" s="155"/>
    </row>
    <row r="22" spans="1:65" s="7" customFormat="1" ht="18.75" hidden="1" thickBot="1" x14ac:dyDescent="0.3">
      <c r="A22" s="186"/>
      <c r="B22" s="97">
        <v>8</v>
      </c>
      <c r="C22" s="87" t="s">
        <v>37</v>
      </c>
      <c r="D22" s="98" t="s">
        <v>31</v>
      </c>
      <c r="E22" s="105"/>
      <c r="F22" s="106"/>
      <c r="G22" s="107"/>
      <c r="H22" s="107"/>
      <c r="I22" s="107"/>
      <c r="J22" s="108"/>
      <c r="K22" s="107"/>
      <c r="L22" s="107"/>
      <c r="M22" s="107"/>
      <c r="N22" s="107"/>
      <c r="O22" s="107"/>
      <c r="P22" s="107"/>
      <c r="Q22" s="107"/>
      <c r="R22" s="107"/>
      <c r="S22" s="109">
        <f t="shared" si="0"/>
        <v>0</v>
      </c>
      <c r="T22" s="103">
        <f t="shared" si="1"/>
        <v>0</v>
      </c>
      <c r="U22" s="155"/>
      <c r="V22" s="156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</row>
    <row r="23" spans="1:65" s="7" customFormat="1" ht="18.75" hidden="1" thickBot="1" x14ac:dyDescent="0.3">
      <c r="A23" s="186"/>
      <c r="B23" s="97">
        <v>9</v>
      </c>
      <c r="C23" s="87" t="s">
        <v>38</v>
      </c>
      <c r="D23" s="98" t="s">
        <v>31</v>
      </c>
      <c r="E23" s="105"/>
      <c r="F23" s="106"/>
      <c r="G23" s="107"/>
      <c r="H23" s="107"/>
      <c r="I23" s="107"/>
      <c r="J23" s="108"/>
      <c r="K23" s="107"/>
      <c r="L23" s="107"/>
      <c r="M23" s="107"/>
      <c r="N23" s="107"/>
      <c r="O23" s="107"/>
      <c r="P23" s="107"/>
      <c r="Q23" s="107"/>
      <c r="R23" s="107"/>
      <c r="S23" s="109">
        <f t="shared" si="0"/>
        <v>0</v>
      </c>
      <c r="T23" s="103">
        <f t="shared" si="1"/>
        <v>0</v>
      </c>
      <c r="U23" s="155"/>
      <c r="V23" s="156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</row>
    <row r="24" spans="1:65" s="7" customFormat="1" ht="18.75" hidden="1" thickBot="1" x14ac:dyDescent="0.3">
      <c r="A24" s="186"/>
      <c r="B24" s="97">
        <v>10</v>
      </c>
      <c r="C24" s="87" t="s">
        <v>39</v>
      </c>
      <c r="D24" s="98" t="s">
        <v>31</v>
      </c>
      <c r="E24" s="105"/>
      <c r="F24" s="106"/>
      <c r="G24" s="107"/>
      <c r="H24" s="107"/>
      <c r="I24" s="107"/>
      <c r="J24" s="108"/>
      <c r="K24" s="107"/>
      <c r="L24" s="107"/>
      <c r="M24" s="107"/>
      <c r="N24" s="107"/>
      <c r="O24" s="107"/>
      <c r="P24" s="107"/>
      <c r="Q24" s="107"/>
      <c r="R24" s="107"/>
      <c r="S24" s="109">
        <f t="shared" si="0"/>
        <v>0</v>
      </c>
      <c r="T24" s="103">
        <f t="shared" si="1"/>
        <v>0</v>
      </c>
      <c r="U24" s="155"/>
      <c r="V24" s="156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5"/>
      <c r="BA24" s="155"/>
      <c r="BB24" s="155"/>
      <c r="BC24" s="155"/>
      <c r="BD24" s="155"/>
      <c r="BE24" s="155"/>
      <c r="BF24" s="155"/>
      <c r="BG24" s="155"/>
      <c r="BH24" s="155"/>
      <c r="BI24" s="155"/>
      <c r="BJ24" s="155"/>
      <c r="BK24" s="155"/>
      <c r="BL24" s="155"/>
      <c r="BM24" s="155"/>
    </row>
    <row r="25" spans="1:65" s="7" customFormat="1" ht="21" hidden="1" thickBot="1" x14ac:dyDescent="0.35">
      <c r="A25" s="186"/>
      <c r="B25" s="97">
        <v>11</v>
      </c>
      <c r="C25" s="87" t="s">
        <v>40</v>
      </c>
      <c r="D25" s="98"/>
      <c r="E25" s="105"/>
      <c r="F25" s="106"/>
      <c r="G25" s="107"/>
      <c r="H25" s="107"/>
      <c r="I25" s="107"/>
      <c r="J25" s="108"/>
      <c r="K25" s="107"/>
      <c r="L25" s="107"/>
      <c r="M25" s="107"/>
      <c r="N25" s="107"/>
      <c r="O25" s="107"/>
      <c r="P25" s="107"/>
      <c r="Q25" s="107"/>
      <c r="R25" s="107"/>
      <c r="S25" s="109">
        <f t="shared" si="0"/>
        <v>0</v>
      </c>
      <c r="T25" s="103">
        <f t="shared" si="1"/>
        <v>0</v>
      </c>
      <c r="U25" s="157"/>
      <c r="V25" s="156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155"/>
      <c r="AY25" s="155"/>
      <c r="AZ25" s="155"/>
      <c r="BA25" s="155"/>
      <c r="BB25" s="155"/>
      <c r="BC25" s="155"/>
      <c r="BD25" s="155"/>
      <c r="BE25" s="155"/>
      <c r="BF25" s="155"/>
      <c r="BG25" s="155"/>
      <c r="BH25" s="155"/>
      <c r="BI25" s="155"/>
      <c r="BJ25" s="155"/>
      <c r="BK25" s="155"/>
      <c r="BL25" s="155"/>
      <c r="BM25" s="155"/>
    </row>
    <row r="26" spans="1:65" s="7" customFormat="1" ht="21" hidden="1" thickBot="1" x14ac:dyDescent="0.35">
      <c r="A26" s="186"/>
      <c r="B26" s="97">
        <v>12</v>
      </c>
      <c r="C26" s="87" t="s">
        <v>41</v>
      </c>
      <c r="D26" s="98"/>
      <c r="E26" s="105"/>
      <c r="F26" s="106"/>
      <c r="G26" s="107"/>
      <c r="H26" s="107"/>
      <c r="I26" s="107"/>
      <c r="J26" s="108"/>
      <c r="K26" s="107"/>
      <c r="L26" s="107"/>
      <c r="M26" s="107"/>
      <c r="N26" s="107"/>
      <c r="O26" s="107"/>
      <c r="P26" s="107"/>
      <c r="Q26" s="107"/>
      <c r="R26" s="107"/>
      <c r="S26" s="109">
        <f t="shared" si="0"/>
        <v>0</v>
      </c>
      <c r="T26" s="103">
        <f t="shared" si="1"/>
        <v>0</v>
      </c>
      <c r="U26" s="157"/>
      <c r="V26" s="156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</row>
    <row r="27" spans="1:65" s="7" customFormat="1" ht="18.75" hidden="1" thickBot="1" x14ac:dyDescent="0.3">
      <c r="A27" s="186"/>
      <c r="B27" s="97">
        <v>13</v>
      </c>
      <c r="C27" s="87" t="s">
        <v>42</v>
      </c>
      <c r="D27" s="98"/>
      <c r="E27" s="105"/>
      <c r="F27" s="106"/>
      <c r="G27" s="107"/>
      <c r="H27" s="107"/>
      <c r="I27" s="107"/>
      <c r="J27" s="108"/>
      <c r="K27" s="107"/>
      <c r="L27" s="107"/>
      <c r="M27" s="107"/>
      <c r="N27" s="107"/>
      <c r="O27" s="107"/>
      <c r="P27" s="107"/>
      <c r="Q27" s="107"/>
      <c r="R27" s="107"/>
      <c r="S27" s="109">
        <f t="shared" si="0"/>
        <v>0</v>
      </c>
      <c r="T27" s="103">
        <f t="shared" si="1"/>
        <v>0</v>
      </c>
      <c r="U27" s="155"/>
      <c r="V27" s="156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155"/>
    </row>
    <row r="28" spans="1:65" s="7" customFormat="1" ht="18.75" hidden="1" thickBot="1" x14ac:dyDescent="0.3">
      <c r="A28" s="186"/>
      <c r="B28" s="97">
        <v>14</v>
      </c>
      <c r="C28" s="87" t="s">
        <v>43</v>
      </c>
      <c r="D28" s="98"/>
      <c r="E28" s="105"/>
      <c r="F28" s="106"/>
      <c r="G28" s="107"/>
      <c r="H28" s="107"/>
      <c r="I28" s="107"/>
      <c r="J28" s="108"/>
      <c r="K28" s="107"/>
      <c r="L28" s="107"/>
      <c r="M28" s="107"/>
      <c r="N28" s="107"/>
      <c r="O28" s="107"/>
      <c r="P28" s="107"/>
      <c r="Q28" s="107"/>
      <c r="R28" s="107"/>
      <c r="S28" s="109">
        <f t="shared" si="0"/>
        <v>0</v>
      </c>
      <c r="T28" s="103">
        <f t="shared" si="1"/>
        <v>0</v>
      </c>
      <c r="U28" s="158"/>
      <c r="V28" s="156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5"/>
      <c r="BH28" s="155"/>
      <c r="BI28" s="155"/>
      <c r="BJ28" s="155"/>
      <c r="BK28" s="155"/>
      <c r="BL28" s="155"/>
      <c r="BM28" s="155"/>
    </row>
    <row r="29" spans="1:65" s="7" customFormat="1" ht="18.75" hidden="1" thickBot="1" x14ac:dyDescent="0.3">
      <c r="A29" s="186"/>
      <c r="B29" s="97">
        <v>15</v>
      </c>
      <c r="C29" s="87" t="s">
        <v>44</v>
      </c>
      <c r="D29" s="98"/>
      <c r="E29" s="105"/>
      <c r="F29" s="106"/>
      <c r="G29" s="107"/>
      <c r="H29" s="107"/>
      <c r="I29" s="107"/>
      <c r="J29" s="108"/>
      <c r="K29" s="107"/>
      <c r="L29" s="107"/>
      <c r="M29" s="107"/>
      <c r="N29" s="107"/>
      <c r="O29" s="107"/>
      <c r="P29" s="107"/>
      <c r="Q29" s="107"/>
      <c r="R29" s="107"/>
      <c r="S29" s="109">
        <f t="shared" si="0"/>
        <v>0</v>
      </c>
      <c r="T29" s="103">
        <f t="shared" si="1"/>
        <v>0</v>
      </c>
      <c r="U29" s="155"/>
      <c r="V29" s="156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</row>
    <row r="30" spans="1:65" s="7" customFormat="1" ht="18.75" hidden="1" thickBot="1" x14ac:dyDescent="0.3">
      <c r="A30" s="186"/>
      <c r="B30" s="97">
        <v>16</v>
      </c>
      <c r="C30" s="87" t="s">
        <v>45</v>
      </c>
      <c r="D30" s="98"/>
      <c r="E30" s="105"/>
      <c r="F30" s="106"/>
      <c r="G30" s="107"/>
      <c r="H30" s="107"/>
      <c r="I30" s="107"/>
      <c r="J30" s="108"/>
      <c r="K30" s="107"/>
      <c r="L30" s="107"/>
      <c r="M30" s="107"/>
      <c r="N30" s="107"/>
      <c r="O30" s="107"/>
      <c r="P30" s="107"/>
      <c r="Q30" s="107"/>
      <c r="R30" s="107"/>
      <c r="S30" s="109">
        <f t="shared" si="0"/>
        <v>0</v>
      </c>
      <c r="T30" s="103">
        <f t="shared" si="1"/>
        <v>0</v>
      </c>
      <c r="U30" s="155"/>
      <c r="V30" s="156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5"/>
      <c r="AU30" s="155"/>
      <c r="AV30" s="155"/>
      <c r="AW30" s="155"/>
      <c r="AX30" s="155"/>
      <c r="AY30" s="155"/>
      <c r="AZ30" s="155"/>
      <c r="BA30" s="155"/>
      <c r="BB30" s="155"/>
      <c r="BC30" s="155"/>
      <c r="BD30" s="155"/>
      <c r="BE30" s="155"/>
      <c r="BF30" s="155"/>
      <c r="BG30" s="155"/>
      <c r="BH30" s="155"/>
      <c r="BI30" s="155"/>
      <c r="BJ30" s="155"/>
      <c r="BK30" s="155"/>
      <c r="BL30" s="155"/>
      <c r="BM30" s="155"/>
    </row>
    <row r="31" spans="1:65" s="7" customFormat="1" ht="18.75" hidden="1" thickBot="1" x14ac:dyDescent="0.3">
      <c r="A31" s="186"/>
      <c r="B31" s="97">
        <v>17</v>
      </c>
      <c r="C31" s="87" t="s">
        <v>46</v>
      </c>
      <c r="D31" s="98"/>
      <c r="E31" s="105"/>
      <c r="F31" s="106"/>
      <c r="G31" s="107"/>
      <c r="H31" s="107"/>
      <c r="I31" s="107"/>
      <c r="J31" s="108"/>
      <c r="K31" s="107"/>
      <c r="L31" s="107"/>
      <c r="M31" s="107"/>
      <c r="N31" s="107"/>
      <c r="O31" s="107"/>
      <c r="P31" s="107"/>
      <c r="Q31" s="107"/>
      <c r="R31" s="107"/>
      <c r="S31" s="109">
        <f t="shared" si="0"/>
        <v>0</v>
      </c>
      <c r="T31" s="103">
        <f t="shared" si="1"/>
        <v>0</v>
      </c>
      <c r="U31" s="158"/>
      <c r="V31" s="156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5"/>
      <c r="AU31" s="155"/>
      <c r="AV31" s="155"/>
      <c r="AW31" s="155"/>
      <c r="AX31" s="155"/>
      <c r="AY31" s="155"/>
      <c r="AZ31" s="155"/>
      <c r="BA31" s="155"/>
      <c r="BB31" s="155"/>
      <c r="BC31" s="155"/>
      <c r="BD31" s="155"/>
      <c r="BE31" s="155"/>
      <c r="BF31" s="155"/>
      <c r="BG31" s="155"/>
      <c r="BH31" s="155"/>
      <c r="BI31" s="155"/>
      <c r="BJ31" s="155"/>
      <c r="BK31" s="155"/>
      <c r="BL31" s="155"/>
      <c r="BM31" s="155"/>
    </row>
    <row r="32" spans="1:65" s="7" customFormat="1" ht="36.75" hidden="1" thickBot="1" x14ac:dyDescent="0.3">
      <c r="A32" s="186"/>
      <c r="B32" s="97">
        <v>18</v>
      </c>
      <c r="C32" s="87" t="s">
        <v>47</v>
      </c>
      <c r="D32" s="98" t="s">
        <v>31</v>
      </c>
      <c r="E32" s="105"/>
      <c r="F32" s="106"/>
      <c r="G32" s="107"/>
      <c r="H32" s="107"/>
      <c r="I32" s="107"/>
      <c r="J32" s="108"/>
      <c r="K32" s="107"/>
      <c r="L32" s="107"/>
      <c r="M32" s="107"/>
      <c r="N32" s="107"/>
      <c r="O32" s="107"/>
      <c r="P32" s="107"/>
      <c r="Q32" s="107"/>
      <c r="R32" s="107"/>
      <c r="S32" s="109">
        <f t="shared" si="0"/>
        <v>0</v>
      </c>
      <c r="T32" s="103">
        <f t="shared" si="1"/>
        <v>0</v>
      </c>
      <c r="U32" s="155"/>
      <c r="V32" s="156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  <c r="BH32" s="155"/>
      <c r="BI32" s="155"/>
      <c r="BJ32" s="155"/>
      <c r="BK32" s="155"/>
      <c r="BL32" s="155"/>
      <c r="BM32" s="155"/>
    </row>
    <row r="33" spans="1:65" s="7" customFormat="1" ht="36.75" hidden="1" thickBot="1" x14ac:dyDescent="0.3">
      <c r="A33" s="186"/>
      <c r="B33" s="97">
        <v>19</v>
      </c>
      <c r="C33" s="87" t="s">
        <v>48</v>
      </c>
      <c r="D33" s="98" t="s">
        <v>31</v>
      </c>
      <c r="E33" s="105"/>
      <c r="F33" s="106"/>
      <c r="G33" s="107"/>
      <c r="H33" s="107"/>
      <c r="I33" s="107"/>
      <c r="J33" s="108"/>
      <c r="K33" s="107"/>
      <c r="L33" s="107"/>
      <c r="M33" s="107"/>
      <c r="N33" s="107"/>
      <c r="O33" s="107"/>
      <c r="P33" s="107"/>
      <c r="Q33" s="107"/>
      <c r="R33" s="107"/>
      <c r="S33" s="109">
        <f t="shared" si="0"/>
        <v>0</v>
      </c>
      <c r="T33" s="103">
        <f t="shared" si="1"/>
        <v>0</v>
      </c>
      <c r="U33" s="155"/>
      <c r="V33" s="156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</row>
    <row r="34" spans="1:65" s="7" customFormat="1" ht="36.75" hidden="1" thickBot="1" x14ac:dyDescent="0.3">
      <c r="A34" s="186"/>
      <c r="B34" s="97">
        <v>20</v>
      </c>
      <c r="C34" s="87" t="s">
        <v>49</v>
      </c>
      <c r="D34" s="98" t="s">
        <v>31</v>
      </c>
      <c r="E34" s="105"/>
      <c r="F34" s="106"/>
      <c r="G34" s="107"/>
      <c r="H34" s="107"/>
      <c r="I34" s="107"/>
      <c r="J34" s="108"/>
      <c r="K34" s="107"/>
      <c r="L34" s="107"/>
      <c r="M34" s="107"/>
      <c r="N34" s="107"/>
      <c r="O34" s="107"/>
      <c r="P34" s="107"/>
      <c r="Q34" s="107"/>
      <c r="R34" s="107"/>
      <c r="S34" s="109">
        <f t="shared" si="0"/>
        <v>0</v>
      </c>
      <c r="T34" s="103">
        <f t="shared" si="1"/>
        <v>0</v>
      </c>
      <c r="U34" s="155"/>
      <c r="V34" s="156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</row>
    <row r="35" spans="1:65" s="7" customFormat="1" ht="18.75" hidden="1" thickBot="1" x14ac:dyDescent="0.3">
      <c r="A35" s="186"/>
      <c r="B35" s="97">
        <v>21</v>
      </c>
      <c r="C35" s="87" t="s">
        <v>50</v>
      </c>
      <c r="D35" s="98" t="s">
        <v>31</v>
      </c>
      <c r="E35" s="105"/>
      <c r="F35" s="106"/>
      <c r="G35" s="107"/>
      <c r="H35" s="107"/>
      <c r="I35" s="107"/>
      <c r="J35" s="108"/>
      <c r="K35" s="107"/>
      <c r="L35" s="107"/>
      <c r="M35" s="107"/>
      <c r="N35" s="107"/>
      <c r="O35" s="107"/>
      <c r="P35" s="107"/>
      <c r="Q35" s="107"/>
      <c r="R35" s="107"/>
      <c r="S35" s="109">
        <f t="shared" si="0"/>
        <v>0</v>
      </c>
      <c r="T35" s="103">
        <f t="shared" si="1"/>
        <v>0</v>
      </c>
      <c r="U35" s="155"/>
      <c r="V35" s="156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5"/>
      <c r="AU35" s="155"/>
      <c r="AV35" s="155"/>
      <c r="AW35" s="155"/>
      <c r="AX35" s="155"/>
      <c r="AY35" s="155"/>
      <c r="AZ35" s="155"/>
      <c r="BA35" s="155"/>
      <c r="BB35" s="155"/>
      <c r="BC35" s="155"/>
      <c r="BD35" s="155"/>
      <c r="BE35" s="155"/>
      <c r="BF35" s="155"/>
      <c r="BG35" s="155"/>
      <c r="BH35" s="155"/>
      <c r="BI35" s="155"/>
      <c r="BJ35" s="155"/>
      <c r="BK35" s="155"/>
      <c r="BL35" s="155"/>
      <c r="BM35" s="155"/>
    </row>
    <row r="36" spans="1:65" s="8" customFormat="1" ht="18.75" hidden="1" thickBot="1" x14ac:dyDescent="0.3">
      <c r="A36" s="186"/>
      <c r="B36" s="97">
        <v>22</v>
      </c>
      <c r="C36" s="87" t="s">
        <v>232</v>
      </c>
      <c r="D36" s="98"/>
      <c r="E36" s="105"/>
      <c r="F36" s="106"/>
      <c r="G36" s="107"/>
      <c r="H36" s="107"/>
      <c r="I36" s="107"/>
      <c r="J36" s="108"/>
      <c r="K36" s="107"/>
      <c r="L36" s="107"/>
      <c r="M36" s="107"/>
      <c r="N36" s="107"/>
      <c r="O36" s="107"/>
      <c r="P36" s="107"/>
      <c r="Q36" s="107"/>
      <c r="R36" s="107"/>
      <c r="S36" s="109">
        <f t="shared" si="0"/>
        <v>0</v>
      </c>
      <c r="T36" s="103">
        <f t="shared" si="1"/>
        <v>0</v>
      </c>
      <c r="U36" s="155"/>
      <c r="V36" s="156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5"/>
      <c r="AU36" s="155"/>
      <c r="AV36" s="155"/>
      <c r="AW36" s="155"/>
      <c r="AX36" s="155"/>
      <c r="AY36" s="155"/>
      <c r="AZ36" s="155"/>
      <c r="BA36" s="155"/>
      <c r="BB36" s="155"/>
      <c r="BC36" s="155"/>
      <c r="BD36" s="155"/>
      <c r="BE36" s="155"/>
      <c r="BF36" s="155"/>
      <c r="BG36" s="155"/>
      <c r="BH36" s="155"/>
      <c r="BI36" s="155"/>
      <c r="BJ36" s="155"/>
      <c r="BK36" s="155"/>
      <c r="BL36" s="155"/>
      <c r="BM36" s="155"/>
    </row>
    <row r="37" spans="1:65" s="9" customFormat="1" ht="18.75" hidden="1" thickBot="1" x14ac:dyDescent="0.3">
      <c r="A37" s="186"/>
      <c r="B37" s="97">
        <v>23</v>
      </c>
      <c r="C37" s="87" t="s">
        <v>51</v>
      </c>
      <c r="D37" s="98"/>
      <c r="E37" s="105"/>
      <c r="F37" s="106"/>
      <c r="G37" s="107"/>
      <c r="H37" s="107"/>
      <c r="I37" s="107"/>
      <c r="J37" s="108"/>
      <c r="K37" s="107"/>
      <c r="L37" s="107"/>
      <c r="M37" s="107"/>
      <c r="N37" s="107"/>
      <c r="O37" s="107"/>
      <c r="P37" s="107"/>
      <c r="Q37" s="107"/>
      <c r="R37" s="107"/>
      <c r="S37" s="109">
        <f t="shared" si="0"/>
        <v>0</v>
      </c>
      <c r="T37" s="103">
        <f t="shared" si="1"/>
        <v>0</v>
      </c>
      <c r="U37" s="155"/>
      <c r="V37" s="156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</row>
    <row r="38" spans="1:65" s="9" customFormat="1" ht="18.75" hidden="1" thickBot="1" x14ac:dyDescent="0.3">
      <c r="A38" s="186"/>
      <c r="B38" s="97">
        <v>24</v>
      </c>
      <c r="C38" s="87" t="s">
        <v>52</v>
      </c>
      <c r="D38" s="98"/>
      <c r="E38" s="105"/>
      <c r="F38" s="106"/>
      <c r="G38" s="107"/>
      <c r="H38" s="107"/>
      <c r="I38" s="107"/>
      <c r="J38" s="108"/>
      <c r="K38" s="107"/>
      <c r="L38" s="107"/>
      <c r="M38" s="107"/>
      <c r="N38" s="107"/>
      <c r="O38" s="107"/>
      <c r="P38" s="107"/>
      <c r="Q38" s="107"/>
      <c r="R38" s="107"/>
      <c r="S38" s="109">
        <f t="shared" si="0"/>
        <v>0</v>
      </c>
      <c r="T38" s="103">
        <f t="shared" si="1"/>
        <v>0</v>
      </c>
      <c r="U38" s="155"/>
      <c r="V38" s="156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  <c r="AX38" s="155"/>
      <c r="AY38" s="155"/>
      <c r="AZ38" s="155"/>
      <c r="BA38" s="155"/>
      <c r="BB38" s="155"/>
      <c r="BC38" s="155"/>
      <c r="BD38" s="155"/>
      <c r="BE38" s="155"/>
      <c r="BF38" s="155"/>
      <c r="BG38" s="155"/>
      <c r="BH38" s="155"/>
      <c r="BI38" s="155"/>
      <c r="BJ38" s="155"/>
      <c r="BK38" s="155"/>
      <c r="BL38" s="155"/>
      <c r="BM38" s="155"/>
    </row>
    <row r="39" spans="1:65" s="7" customFormat="1" ht="18.75" hidden="1" thickBot="1" x14ac:dyDescent="0.3">
      <c r="A39" s="186"/>
      <c r="B39" s="97">
        <v>25</v>
      </c>
      <c r="C39" s="87" t="s">
        <v>53</v>
      </c>
      <c r="D39" s="98"/>
      <c r="E39" s="105"/>
      <c r="F39" s="106"/>
      <c r="G39" s="107"/>
      <c r="H39" s="111"/>
      <c r="I39" s="107"/>
      <c r="J39" s="108"/>
      <c r="K39" s="107"/>
      <c r="L39" s="107"/>
      <c r="M39" s="107"/>
      <c r="N39" s="107"/>
      <c r="O39" s="107"/>
      <c r="P39" s="107"/>
      <c r="Q39" s="107"/>
      <c r="R39" s="107"/>
      <c r="S39" s="109">
        <f t="shared" si="0"/>
        <v>0</v>
      </c>
      <c r="T39" s="103">
        <f t="shared" si="1"/>
        <v>0</v>
      </c>
      <c r="U39" s="155"/>
      <c r="V39" s="156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5"/>
      <c r="AU39" s="155"/>
      <c r="AV39" s="155"/>
      <c r="AW39" s="155"/>
      <c r="AX39" s="155"/>
      <c r="AY39" s="155"/>
      <c r="AZ39" s="155"/>
      <c r="BA39" s="155"/>
      <c r="BB39" s="155"/>
      <c r="BC39" s="155"/>
      <c r="BD39" s="155"/>
      <c r="BE39" s="155"/>
      <c r="BF39" s="155"/>
      <c r="BG39" s="155"/>
      <c r="BH39" s="155"/>
      <c r="BI39" s="155"/>
      <c r="BJ39" s="155"/>
      <c r="BK39" s="155"/>
      <c r="BL39" s="155"/>
      <c r="BM39" s="155"/>
    </row>
    <row r="40" spans="1:65" s="7" customFormat="1" ht="18.75" hidden="1" thickBot="1" x14ac:dyDescent="0.3">
      <c r="A40" s="186"/>
      <c r="B40" s="97">
        <v>26</v>
      </c>
      <c r="C40" s="87" t="s">
        <v>54</v>
      </c>
      <c r="D40" s="98" t="s">
        <v>31</v>
      </c>
      <c r="E40" s="105"/>
      <c r="F40" s="106"/>
      <c r="G40" s="107"/>
      <c r="H40" s="111"/>
      <c r="I40" s="107"/>
      <c r="J40" s="108"/>
      <c r="K40" s="107"/>
      <c r="L40" s="107"/>
      <c r="M40" s="107"/>
      <c r="N40" s="107"/>
      <c r="O40" s="107"/>
      <c r="P40" s="107"/>
      <c r="Q40" s="107"/>
      <c r="R40" s="107"/>
      <c r="S40" s="109">
        <f t="shared" si="0"/>
        <v>0</v>
      </c>
      <c r="T40" s="103">
        <f t="shared" si="1"/>
        <v>0</v>
      </c>
      <c r="U40" s="155"/>
      <c r="V40" s="156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  <c r="BH40" s="155"/>
      <c r="BI40" s="155"/>
      <c r="BJ40" s="155"/>
      <c r="BK40" s="155"/>
      <c r="BL40" s="155"/>
      <c r="BM40" s="155"/>
    </row>
    <row r="41" spans="1:65" s="10" customFormat="1" ht="18.75" hidden="1" thickBot="1" x14ac:dyDescent="0.3">
      <c r="A41" s="186"/>
      <c r="B41" s="97">
        <v>27</v>
      </c>
      <c r="C41" s="87" t="s">
        <v>55</v>
      </c>
      <c r="D41" s="98" t="s">
        <v>31</v>
      </c>
      <c r="E41" s="105"/>
      <c r="F41" s="106"/>
      <c r="G41" s="107"/>
      <c r="H41" s="107"/>
      <c r="I41" s="107"/>
      <c r="J41" s="108"/>
      <c r="K41" s="107"/>
      <c r="L41" s="107"/>
      <c r="M41" s="107"/>
      <c r="N41" s="107"/>
      <c r="O41" s="107"/>
      <c r="P41" s="107"/>
      <c r="Q41" s="107"/>
      <c r="R41" s="107"/>
      <c r="S41" s="109">
        <f t="shared" si="0"/>
        <v>0</v>
      </c>
      <c r="T41" s="103">
        <f t="shared" si="1"/>
        <v>0</v>
      </c>
      <c r="U41" s="159"/>
      <c r="V41" s="156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</row>
    <row r="42" spans="1:65" s="10" customFormat="1" ht="18.75" hidden="1" thickBot="1" x14ac:dyDescent="0.3">
      <c r="A42" s="186"/>
      <c r="B42" s="97">
        <v>28</v>
      </c>
      <c r="C42" s="87" t="s">
        <v>56</v>
      </c>
      <c r="D42" s="98" t="s">
        <v>31</v>
      </c>
      <c r="E42" s="105"/>
      <c r="F42" s="106"/>
      <c r="G42" s="107"/>
      <c r="H42" s="107"/>
      <c r="I42" s="107"/>
      <c r="J42" s="108"/>
      <c r="K42" s="107"/>
      <c r="L42" s="107"/>
      <c r="M42" s="107"/>
      <c r="N42" s="107"/>
      <c r="O42" s="107"/>
      <c r="P42" s="107"/>
      <c r="Q42" s="107"/>
      <c r="R42" s="107"/>
      <c r="S42" s="109">
        <f t="shared" si="0"/>
        <v>0</v>
      </c>
      <c r="T42" s="103">
        <f t="shared" si="1"/>
        <v>0</v>
      </c>
      <c r="U42" s="159"/>
      <c r="V42" s="156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</row>
    <row r="43" spans="1:65" s="10" customFormat="1" ht="18.75" hidden="1" thickBot="1" x14ac:dyDescent="0.3">
      <c r="A43" s="186"/>
      <c r="B43" s="97">
        <v>29</v>
      </c>
      <c r="C43" s="87" t="s">
        <v>57</v>
      </c>
      <c r="D43" s="98"/>
      <c r="E43" s="105"/>
      <c r="F43" s="106"/>
      <c r="G43" s="107"/>
      <c r="H43" s="107"/>
      <c r="I43" s="107"/>
      <c r="J43" s="108"/>
      <c r="K43" s="107"/>
      <c r="L43" s="107"/>
      <c r="M43" s="107"/>
      <c r="N43" s="107"/>
      <c r="O43" s="107"/>
      <c r="P43" s="107"/>
      <c r="Q43" s="107"/>
      <c r="R43" s="107"/>
      <c r="S43" s="109">
        <f t="shared" si="0"/>
        <v>0</v>
      </c>
      <c r="T43" s="103">
        <f t="shared" si="1"/>
        <v>0</v>
      </c>
      <c r="U43" s="160"/>
      <c r="V43" s="156"/>
      <c r="W43" s="160"/>
      <c r="X43" s="160"/>
      <c r="Y43" s="160"/>
      <c r="Z43" s="160"/>
      <c r="AA43" s="160"/>
      <c r="AB43" s="161"/>
      <c r="AC43" s="162"/>
      <c r="AD43" s="160"/>
      <c r="AE43" s="160"/>
      <c r="AF43" s="160"/>
      <c r="AG43" s="160"/>
      <c r="AH43" s="160"/>
      <c r="AI43" s="160"/>
      <c r="AJ43" s="163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</row>
    <row r="44" spans="1:65" s="10" customFormat="1" ht="18.75" hidden="1" thickBot="1" x14ac:dyDescent="0.3">
      <c r="A44" s="186"/>
      <c r="B44" s="97">
        <v>30</v>
      </c>
      <c r="C44" s="87" t="s">
        <v>58</v>
      </c>
      <c r="D44" s="98"/>
      <c r="E44" s="105"/>
      <c r="F44" s="106"/>
      <c r="G44" s="107"/>
      <c r="H44" s="107"/>
      <c r="I44" s="107"/>
      <c r="J44" s="108"/>
      <c r="K44" s="107"/>
      <c r="L44" s="107"/>
      <c r="M44" s="107"/>
      <c r="N44" s="107"/>
      <c r="O44" s="107"/>
      <c r="P44" s="107"/>
      <c r="Q44" s="107"/>
      <c r="R44" s="107"/>
      <c r="S44" s="109">
        <f t="shared" si="0"/>
        <v>0</v>
      </c>
      <c r="T44" s="103">
        <f t="shared" si="1"/>
        <v>0</v>
      </c>
      <c r="U44" s="160"/>
      <c r="V44" s="156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3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</row>
    <row r="45" spans="1:65" s="10" customFormat="1" ht="18.75" hidden="1" thickBot="1" x14ac:dyDescent="0.3">
      <c r="A45" s="186"/>
      <c r="B45" s="97">
        <v>31</v>
      </c>
      <c r="C45" s="87" t="s">
        <v>59</v>
      </c>
      <c r="D45" s="98"/>
      <c r="E45" s="105"/>
      <c r="F45" s="106"/>
      <c r="G45" s="107"/>
      <c r="H45" s="107"/>
      <c r="I45" s="107"/>
      <c r="J45" s="108"/>
      <c r="K45" s="107"/>
      <c r="L45" s="107"/>
      <c r="M45" s="107"/>
      <c r="N45" s="107"/>
      <c r="O45" s="107"/>
      <c r="P45" s="107"/>
      <c r="Q45" s="107"/>
      <c r="R45" s="107"/>
      <c r="S45" s="109">
        <f t="shared" si="0"/>
        <v>0</v>
      </c>
      <c r="T45" s="103">
        <f t="shared" si="1"/>
        <v>0</v>
      </c>
      <c r="U45" s="160"/>
      <c r="V45" s="156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3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</row>
    <row r="46" spans="1:65" s="10" customFormat="1" ht="18.75" hidden="1" thickBot="1" x14ac:dyDescent="0.3">
      <c r="A46" s="186"/>
      <c r="B46" s="97">
        <v>32</v>
      </c>
      <c r="C46" s="87" t="s">
        <v>60</v>
      </c>
      <c r="D46" s="98"/>
      <c r="E46" s="112"/>
      <c r="F46" s="106"/>
      <c r="G46" s="107"/>
      <c r="H46" s="107"/>
      <c r="I46" s="107"/>
      <c r="J46" s="108"/>
      <c r="K46" s="107"/>
      <c r="L46" s="107"/>
      <c r="M46" s="107"/>
      <c r="N46" s="107"/>
      <c r="O46" s="107"/>
      <c r="P46" s="107"/>
      <c r="Q46" s="107"/>
      <c r="R46" s="107"/>
      <c r="S46" s="109">
        <f t="shared" si="0"/>
        <v>0</v>
      </c>
      <c r="T46" s="103">
        <f t="shared" si="1"/>
        <v>0</v>
      </c>
      <c r="U46" s="160"/>
      <c r="V46" s="156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3"/>
      <c r="AK46" s="159"/>
      <c r="AL46" s="159"/>
      <c r="AM46" s="159"/>
      <c r="AN46" s="159"/>
      <c r="AO46" s="159"/>
      <c r="AP46" s="159"/>
      <c r="AQ46" s="159"/>
      <c r="AR46" s="159"/>
      <c r="AS46" s="159"/>
      <c r="AT46" s="159"/>
      <c r="AU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  <c r="BF46" s="159"/>
      <c r="BG46" s="159"/>
      <c r="BH46" s="159"/>
      <c r="BI46" s="159"/>
      <c r="BJ46" s="159"/>
      <c r="BK46" s="159"/>
      <c r="BL46" s="159"/>
      <c r="BM46" s="159"/>
    </row>
    <row r="47" spans="1:65" s="10" customFormat="1" ht="18.75" hidden="1" thickBot="1" x14ac:dyDescent="0.3">
      <c r="A47" s="186"/>
      <c r="B47" s="97">
        <v>33</v>
      </c>
      <c r="C47" s="87" t="s">
        <v>61</v>
      </c>
      <c r="D47" s="98"/>
      <c r="E47" s="112"/>
      <c r="F47" s="106"/>
      <c r="G47" s="107"/>
      <c r="H47" s="107"/>
      <c r="I47" s="107"/>
      <c r="J47" s="108"/>
      <c r="K47" s="107"/>
      <c r="L47" s="107"/>
      <c r="M47" s="107"/>
      <c r="N47" s="107"/>
      <c r="O47" s="107"/>
      <c r="P47" s="107"/>
      <c r="Q47" s="107"/>
      <c r="R47" s="107"/>
      <c r="S47" s="109">
        <f t="shared" si="0"/>
        <v>0</v>
      </c>
      <c r="T47" s="103">
        <f t="shared" si="1"/>
        <v>0</v>
      </c>
      <c r="U47" s="160"/>
      <c r="V47" s="156"/>
      <c r="W47" s="160"/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3"/>
      <c r="AK47" s="159"/>
      <c r="AL47" s="159"/>
      <c r="AM47" s="159"/>
      <c r="AN47" s="159"/>
      <c r="AO47" s="159"/>
      <c r="AP47" s="159"/>
      <c r="AQ47" s="159"/>
      <c r="AR47" s="159"/>
      <c r="AS47" s="159"/>
      <c r="AT47" s="159"/>
      <c r="AU47" s="159"/>
      <c r="AV47" s="159"/>
      <c r="AW47" s="159"/>
      <c r="AX47" s="159"/>
      <c r="AY47" s="159"/>
      <c r="AZ47" s="159"/>
      <c r="BA47" s="159"/>
      <c r="BB47" s="159"/>
      <c r="BC47" s="159"/>
      <c r="BD47" s="159"/>
      <c r="BE47" s="159"/>
      <c r="BF47" s="159"/>
      <c r="BG47" s="159"/>
      <c r="BH47" s="159"/>
      <c r="BI47" s="159"/>
      <c r="BJ47" s="159"/>
      <c r="BK47" s="159"/>
      <c r="BL47" s="159"/>
      <c r="BM47" s="159"/>
    </row>
    <row r="48" spans="1:65" s="10" customFormat="1" ht="18.75" hidden="1" thickBot="1" x14ac:dyDescent="0.3">
      <c r="A48" s="186"/>
      <c r="B48" s="97">
        <v>34</v>
      </c>
      <c r="C48" s="87" t="s">
        <v>210</v>
      </c>
      <c r="D48" s="98"/>
      <c r="E48" s="112"/>
      <c r="F48" s="106"/>
      <c r="G48" s="107"/>
      <c r="H48" s="107"/>
      <c r="I48" s="107"/>
      <c r="J48" s="108"/>
      <c r="K48" s="107"/>
      <c r="L48" s="107"/>
      <c r="M48" s="107"/>
      <c r="N48" s="107"/>
      <c r="O48" s="107"/>
      <c r="P48" s="107"/>
      <c r="Q48" s="107"/>
      <c r="R48" s="107"/>
      <c r="S48" s="109"/>
      <c r="T48" s="103"/>
      <c r="U48" s="160"/>
      <c r="V48" s="156"/>
      <c r="W48" s="160"/>
      <c r="X48" s="160"/>
      <c r="Y48" s="160"/>
      <c r="Z48" s="160"/>
      <c r="AA48" s="160"/>
      <c r="AB48" s="160"/>
      <c r="AC48" s="160"/>
      <c r="AD48" s="160"/>
      <c r="AE48" s="160"/>
      <c r="AF48" s="160"/>
      <c r="AG48" s="160"/>
      <c r="AH48" s="160"/>
      <c r="AI48" s="160"/>
      <c r="AJ48" s="163"/>
      <c r="AK48" s="159"/>
      <c r="AL48" s="159"/>
      <c r="AM48" s="159"/>
      <c r="AN48" s="159"/>
      <c r="AO48" s="159"/>
      <c r="AP48" s="159"/>
      <c r="AQ48" s="159"/>
      <c r="AR48" s="159"/>
      <c r="AS48" s="159"/>
      <c r="AT48" s="159"/>
      <c r="AU48" s="159"/>
      <c r="AV48" s="159"/>
      <c r="AW48" s="159"/>
      <c r="AX48" s="159"/>
      <c r="AY48" s="159"/>
      <c r="AZ48" s="159"/>
      <c r="BA48" s="159"/>
      <c r="BB48" s="159"/>
      <c r="BC48" s="159"/>
      <c r="BD48" s="159"/>
      <c r="BE48" s="159"/>
      <c r="BF48" s="159"/>
      <c r="BG48" s="159"/>
      <c r="BH48" s="159"/>
      <c r="BI48" s="159"/>
      <c r="BJ48" s="159"/>
      <c r="BK48" s="159"/>
      <c r="BL48" s="159"/>
      <c r="BM48" s="159"/>
    </row>
    <row r="49" spans="1:65" s="10" customFormat="1" ht="18.75" hidden="1" thickBot="1" x14ac:dyDescent="0.3">
      <c r="A49" s="186"/>
      <c r="B49" s="97">
        <v>35</v>
      </c>
      <c r="C49" s="87" t="s">
        <v>62</v>
      </c>
      <c r="D49" s="98"/>
      <c r="E49" s="112"/>
      <c r="F49" s="106"/>
      <c r="G49" s="107"/>
      <c r="H49" s="107"/>
      <c r="I49" s="107"/>
      <c r="J49" s="108"/>
      <c r="K49" s="107"/>
      <c r="L49" s="107"/>
      <c r="M49" s="107"/>
      <c r="N49" s="107"/>
      <c r="O49" s="107"/>
      <c r="P49" s="107"/>
      <c r="Q49" s="107"/>
      <c r="R49" s="107"/>
      <c r="S49" s="109">
        <f t="shared" si="0"/>
        <v>0</v>
      </c>
      <c r="T49" s="103">
        <f t="shared" si="1"/>
        <v>0</v>
      </c>
      <c r="U49" s="160"/>
      <c r="V49" s="156"/>
      <c r="W49" s="160"/>
      <c r="X49" s="160"/>
      <c r="Y49" s="160"/>
      <c r="Z49" s="160"/>
      <c r="AA49" s="160"/>
      <c r="AB49" s="160"/>
      <c r="AC49" s="160"/>
      <c r="AD49" s="160"/>
      <c r="AE49" s="160"/>
      <c r="AF49" s="160"/>
      <c r="AG49" s="160"/>
      <c r="AH49" s="160"/>
      <c r="AI49" s="160"/>
      <c r="AJ49" s="163"/>
      <c r="AK49" s="159"/>
      <c r="AL49" s="159"/>
      <c r="AM49" s="159"/>
      <c r="AN49" s="159"/>
      <c r="AO49" s="159"/>
      <c r="AP49" s="159"/>
      <c r="AQ49" s="159"/>
      <c r="AR49" s="159"/>
      <c r="AS49" s="159"/>
      <c r="AT49" s="159"/>
      <c r="AU49" s="159"/>
      <c r="AV49" s="159"/>
      <c r="AW49" s="159"/>
      <c r="AX49" s="159"/>
      <c r="AY49" s="159"/>
      <c r="AZ49" s="159"/>
      <c r="BA49" s="159"/>
      <c r="BB49" s="159"/>
      <c r="BC49" s="159"/>
      <c r="BD49" s="159"/>
      <c r="BE49" s="159"/>
      <c r="BF49" s="159"/>
      <c r="BG49" s="159"/>
      <c r="BH49" s="159"/>
      <c r="BI49" s="159"/>
      <c r="BJ49" s="159"/>
      <c r="BK49" s="159"/>
      <c r="BL49" s="159"/>
      <c r="BM49" s="159"/>
    </row>
    <row r="50" spans="1:65" s="10" customFormat="1" ht="18.75" hidden="1" thickBot="1" x14ac:dyDescent="0.3">
      <c r="A50" s="186"/>
      <c r="B50" s="97">
        <v>36</v>
      </c>
      <c r="C50" s="87" t="s">
        <v>63</v>
      </c>
      <c r="D50" s="98"/>
      <c r="E50" s="105"/>
      <c r="F50" s="106"/>
      <c r="G50" s="107"/>
      <c r="H50" s="107"/>
      <c r="I50" s="107"/>
      <c r="J50" s="108"/>
      <c r="K50" s="107"/>
      <c r="L50" s="107"/>
      <c r="M50" s="107"/>
      <c r="N50" s="107"/>
      <c r="O50" s="107"/>
      <c r="P50" s="107"/>
      <c r="Q50" s="107"/>
      <c r="R50" s="107"/>
      <c r="S50" s="109">
        <f t="shared" si="0"/>
        <v>0</v>
      </c>
      <c r="T50" s="103">
        <f t="shared" si="1"/>
        <v>0</v>
      </c>
      <c r="U50" s="160"/>
      <c r="V50" s="156"/>
      <c r="W50" s="160"/>
      <c r="X50" s="160"/>
      <c r="Y50" s="160"/>
      <c r="Z50" s="160"/>
      <c r="AA50" s="160"/>
      <c r="AB50" s="160"/>
      <c r="AC50" s="160"/>
      <c r="AD50" s="160"/>
      <c r="AE50" s="160"/>
      <c r="AF50" s="160"/>
      <c r="AG50" s="160"/>
      <c r="AH50" s="160"/>
      <c r="AI50" s="160"/>
      <c r="AJ50" s="163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  <c r="BI50" s="159"/>
      <c r="BJ50" s="159"/>
      <c r="BK50" s="159"/>
      <c r="BL50" s="159"/>
      <c r="BM50" s="159"/>
    </row>
    <row r="51" spans="1:65" s="10" customFormat="1" ht="18.75" hidden="1" thickBot="1" x14ac:dyDescent="0.3">
      <c r="A51" s="186"/>
      <c r="B51" s="97">
        <v>37</v>
      </c>
      <c r="C51" s="87" t="s">
        <v>64</v>
      </c>
      <c r="D51" s="98"/>
      <c r="E51" s="105"/>
      <c r="F51" s="106"/>
      <c r="G51" s="107"/>
      <c r="H51" s="107"/>
      <c r="I51" s="107"/>
      <c r="J51" s="108"/>
      <c r="K51" s="107"/>
      <c r="L51" s="107"/>
      <c r="M51" s="107"/>
      <c r="N51" s="107"/>
      <c r="O51" s="107"/>
      <c r="P51" s="107"/>
      <c r="Q51" s="107"/>
      <c r="R51" s="107"/>
      <c r="S51" s="109">
        <f t="shared" si="0"/>
        <v>0</v>
      </c>
      <c r="T51" s="103">
        <f t="shared" si="1"/>
        <v>0</v>
      </c>
      <c r="U51" s="160"/>
      <c r="V51" s="156"/>
      <c r="W51" s="160"/>
      <c r="X51" s="160"/>
      <c r="Y51" s="160"/>
      <c r="Z51" s="160"/>
      <c r="AA51" s="160"/>
      <c r="AB51" s="160"/>
      <c r="AC51" s="160"/>
      <c r="AD51" s="160"/>
      <c r="AE51" s="160"/>
      <c r="AF51" s="160"/>
      <c r="AG51" s="160"/>
      <c r="AH51" s="160"/>
      <c r="AI51" s="160"/>
      <c r="AJ51" s="163"/>
      <c r="AK51" s="159"/>
      <c r="AL51" s="159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159"/>
      <c r="BF51" s="159"/>
      <c r="BG51" s="159"/>
      <c r="BH51" s="159"/>
      <c r="BI51" s="159"/>
      <c r="BJ51" s="159"/>
      <c r="BK51" s="159"/>
      <c r="BL51" s="159"/>
      <c r="BM51" s="159"/>
    </row>
    <row r="52" spans="1:65" s="10" customFormat="1" ht="36.75" hidden="1" thickBot="1" x14ac:dyDescent="0.3">
      <c r="A52" s="186"/>
      <c r="B52" s="97">
        <v>38</v>
      </c>
      <c r="C52" s="87" t="s">
        <v>65</v>
      </c>
      <c r="D52" s="98"/>
      <c r="E52" s="105"/>
      <c r="F52" s="106"/>
      <c r="G52" s="107"/>
      <c r="H52" s="107"/>
      <c r="I52" s="107"/>
      <c r="J52" s="108"/>
      <c r="K52" s="107"/>
      <c r="L52" s="107"/>
      <c r="M52" s="107"/>
      <c r="N52" s="107"/>
      <c r="O52" s="107"/>
      <c r="P52" s="107"/>
      <c r="Q52" s="107"/>
      <c r="R52" s="107"/>
      <c r="S52" s="109">
        <f t="shared" si="0"/>
        <v>0</v>
      </c>
      <c r="T52" s="103">
        <f t="shared" si="1"/>
        <v>0</v>
      </c>
      <c r="U52" s="160"/>
      <c r="V52" s="156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3"/>
      <c r="AK52" s="159"/>
      <c r="AL52" s="159"/>
      <c r="AM52" s="159"/>
      <c r="AN52" s="159"/>
      <c r="AO52" s="159"/>
      <c r="AP52" s="159"/>
      <c r="AQ52" s="159"/>
      <c r="AR52" s="159"/>
      <c r="AS52" s="159"/>
      <c r="AT52" s="159"/>
      <c r="AU52" s="159"/>
      <c r="AV52" s="159"/>
      <c r="AW52" s="159"/>
      <c r="AX52" s="159"/>
      <c r="AY52" s="159"/>
      <c r="AZ52" s="159"/>
      <c r="BA52" s="159"/>
      <c r="BB52" s="159"/>
      <c r="BC52" s="159"/>
      <c r="BD52" s="159"/>
      <c r="BE52" s="159"/>
      <c r="BF52" s="159"/>
      <c r="BG52" s="159"/>
      <c r="BH52" s="159"/>
      <c r="BI52" s="159"/>
      <c r="BJ52" s="159"/>
      <c r="BK52" s="159"/>
      <c r="BL52" s="159"/>
      <c r="BM52" s="159"/>
    </row>
    <row r="53" spans="1:65" s="10" customFormat="1" ht="18.75" hidden="1" thickBot="1" x14ac:dyDescent="0.3">
      <c r="A53" s="186"/>
      <c r="B53" s="97">
        <v>39</v>
      </c>
      <c r="C53" s="87" t="s">
        <v>66</v>
      </c>
      <c r="D53" s="98"/>
      <c r="E53" s="105"/>
      <c r="F53" s="106"/>
      <c r="G53" s="107"/>
      <c r="H53" s="107"/>
      <c r="I53" s="107"/>
      <c r="J53" s="108"/>
      <c r="K53" s="107"/>
      <c r="L53" s="107"/>
      <c r="M53" s="107"/>
      <c r="N53" s="107"/>
      <c r="O53" s="107"/>
      <c r="P53" s="107"/>
      <c r="Q53" s="107"/>
      <c r="R53" s="107"/>
      <c r="S53" s="109">
        <f t="shared" si="0"/>
        <v>0</v>
      </c>
      <c r="T53" s="103">
        <f t="shared" si="1"/>
        <v>0</v>
      </c>
      <c r="U53" s="160"/>
      <c r="V53" s="156"/>
      <c r="W53" s="160"/>
      <c r="X53" s="160"/>
      <c r="Y53" s="160"/>
      <c r="Z53" s="160"/>
      <c r="AA53" s="160"/>
      <c r="AB53" s="160"/>
      <c r="AC53" s="160"/>
      <c r="AD53" s="160"/>
      <c r="AE53" s="160"/>
      <c r="AF53" s="160"/>
      <c r="AG53" s="160"/>
      <c r="AH53" s="160"/>
      <c r="AI53" s="160"/>
      <c r="AJ53" s="163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59"/>
      <c r="BH53" s="159"/>
      <c r="BI53" s="159"/>
      <c r="BJ53" s="159"/>
      <c r="BK53" s="159"/>
      <c r="BL53" s="159"/>
      <c r="BM53" s="159"/>
    </row>
    <row r="54" spans="1:65" s="10" customFormat="1" ht="36.75" hidden="1" thickBot="1" x14ac:dyDescent="0.3">
      <c r="A54" s="186"/>
      <c r="B54" s="97">
        <v>40</v>
      </c>
      <c r="C54" s="87" t="s">
        <v>67</v>
      </c>
      <c r="D54" s="98"/>
      <c r="E54" s="105"/>
      <c r="F54" s="106"/>
      <c r="G54" s="107"/>
      <c r="H54" s="107"/>
      <c r="I54" s="107"/>
      <c r="J54" s="108"/>
      <c r="K54" s="107"/>
      <c r="L54" s="107"/>
      <c r="M54" s="107"/>
      <c r="N54" s="107"/>
      <c r="O54" s="107"/>
      <c r="P54" s="107"/>
      <c r="Q54" s="107"/>
      <c r="R54" s="107"/>
      <c r="S54" s="109">
        <f t="shared" si="0"/>
        <v>0</v>
      </c>
      <c r="T54" s="103">
        <f t="shared" si="1"/>
        <v>0</v>
      </c>
      <c r="U54" s="160"/>
      <c r="V54" s="156"/>
      <c r="W54" s="160"/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3"/>
      <c r="AK54" s="159"/>
      <c r="AL54" s="159"/>
      <c r="AM54" s="159"/>
      <c r="AN54" s="159"/>
      <c r="AO54" s="159"/>
      <c r="AP54" s="159"/>
      <c r="AQ54" s="159"/>
      <c r="AR54" s="159"/>
      <c r="AS54" s="159"/>
      <c r="AT54" s="159"/>
      <c r="AU54" s="159"/>
      <c r="AV54" s="159"/>
      <c r="AW54" s="159"/>
      <c r="AX54" s="159"/>
      <c r="AY54" s="159"/>
      <c r="AZ54" s="159"/>
      <c r="BA54" s="159"/>
      <c r="BB54" s="159"/>
      <c r="BC54" s="159"/>
      <c r="BD54" s="159"/>
      <c r="BE54" s="159"/>
      <c r="BF54" s="159"/>
      <c r="BG54" s="159"/>
      <c r="BH54" s="159"/>
      <c r="BI54" s="159"/>
      <c r="BJ54" s="159"/>
      <c r="BK54" s="159"/>
      <c r="BL54" s="159"/>
      <c r="BM54" s="159"/>
    </row>
    <row r="55" spans="1:65" s="10" customFormat="1" ht="18.75" hidden="1" thickBot="1" x14ac:dyDescent="0.3">
      <c r="A55" s="186"/>
      <c r="B55" s="97">
        <v>41</v>
      </c>
      <c r="C55" s="87" t="s">
        <v>68</v>
      </c>
      <c r="D55" s="98"/>
      <c r="E55" s="113"/>
      <c r="F55" s="106"/>
      <c r="G55" s="107"/>
      <c r="H55" s="107"/>
      <c r="I55" s="107"/>
      <c r="J55" s="108"/>
      <c r="K55" s="107"/>
      <c r="L55" s="107"/>
      <c r="M55" s="107"/>
      <c r="N55" s="107"/>
      <c r="O55" s="107"/>
      <c r="P55" s="107"/>
      <c r="Q55" s="107"/>
      <c r="R55" s="107"/>
      <c r="S55" s="109">
        <f t="shared" si="0"/>
        <v>0</v>
      </c>
      <c r="T55" s="103">
        <f t="shared" si="1"/>
        <v>0</v>
      </c>
      <c r="U55" s="160"/>
      <c r="V55" s="156"/>
      <c r="W55" s="160"/>
      <c r="X55" s="160"/>
      <c r="Y55" s="160"/>
      <c r="Z55" s="160"/>
      <c r="AA55" s="160"/>
      <c r="AB55" s="160"/>
      <c r="AC55" s="160"/>
      <c r="AD55" s="160"/>
      <c r="AE55" s="160"/>
      <c r="AF55" s="160"/>
      <c r="AG55" s="160"/>
      <c r="AH55" s="160"/>
      <c r="AI55" s="160"/>
      <c r="AJ55" s="163"/>
      <c r="AK55" s="159"/>
      <c r="AL55" s="159"/>
      <c r="AM55" s="159"/>
      <c r="AN55" s="159"/>
      <c r="AO55" s="159"/>
      <c r="AP55" s="159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  <c r="BA55" s="159"/>
      <c r="BB55" s="159"/>
      <c r="BC55" s="159"/>
      <c r="BD55" s="159"/>
      <c r="BE55" s="159"/>
      <c r="BF55" s="159"/>
      <c r="BG55" s="159"/>
      <c r="BH55" s="159"/>
      <c r="BI55" s="159"/>
      <c r="BJ55" s="159"/>
      <c r="BK55" s="159"/>
      <c r="BL55" s="159"/>
      <c r="BM55" s="159"/>
    </row>
    <row r="56" spans="1:65" s="10" customFormat="1" ht="18.75" hidden="1" thickBot="1" x14ac:dyDescent="0.3">
      <c r="A56" s="186"/>
      <c r="B56" s="97">
        <v>42</v>
      </c>
      <c r="C56" s="87" t="s">
        <v>69</v>
      </c>
      <c r="D56" s="98"/>
      <c r="E56" s="114"/>
      <c r="F56" s="106"/>
      <c r="G56" s="107"/>
      <c r="H56" s="107"/>
      <c r="I56" s="107"/>
      <c r="J56" s="108"/>
      <c r="K56" s="107"/>
      <c r="L56" s="107"/>
      <c r="M56" s="107"/>
      <c r="N56" s="107"/>
      <c r="O56" s="107"/>
      <c r="P56" s="107"/>
      <c r="Q56" s="107"/>
      <c r="R56" s="107"/>
      <c r="S56" s="109">
        <f t="shared" si="0"/>
        <v>0</v>
      </c>
      <c r="T56" s="103">
        <f t="shared" si="1"/>
        <v>0</v>
      </c>
      <c r="U56" s="160"/>
      <c r="V56" s="156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  <c r="AG56" s="160"/>
      <c r="AH56" s="160"/>
      <c r="AI56" s="160"/>
      <c r="AJ56" s="163"/>
      <c r="AK56" s="159"/>
      <c r="AL56" s="159"/>
      <c r="AM56" s="159"/>
      <c r="AN56" s="159"/>
      <c r="AO56" s="159"/>
      <c r="AP56" s="159"/>
      <c r="AQ56" s="159"/>
      <c r="AR56" s="159"/>
      <c r="AS56" s="159"/>
      <c r="AT56" s="159"/>
      <c r="AU56" s="159"/>
      <c r="AV56" s="159"/>
      <c r="AW56" s="159"/>
      <c r="AX56" s="159"/>
      <c r="AY56" s="159"/>
      <c r="AZ56" s="159"/>
      <c r="BA56" s="159"/>
      <c r="BB56" s="159"/>
      <c r="BC56" s="159"/>
      <c r="BD56" s="159"/>
      <c r="BE56" s="159"/>
      <c r="BF56" s="159"/>
      <c r="BG56" s="159"/>
      <c r="BH56" s="159"/>
      <c r="BI56" s="159"/>
      <c r="BJ56" s="159"/>
      <c r="BK56" s="159"/>
      <c r="BL56" s="159"/>
      <c r="BM56" s="159"/>
    </row>
    <row r="57" spans="1:65" s="10" customFormat="1" ht="18.75" hidden="1" thickBot="1" x14ac:dyDescent="0.3">
      <c r="A57" s="186"/>
      <c r="B57" s="97">
        <v>43</v>
      </c>
      <c r="C57" s="87" t="s">
        <v>70</v>
      </c>
      <c r="D57" s="98"/>
      <c r="E57" s="105"/>
      <c r="F57" s="106"/>
      <c r="G57" s="107"/>
      <c r="H57" s="107"/>
      <c r="I57" s="107"/>
      <c r="J57" s="108"/>
      <c r="K57" s="107"/>
      <c r="L57" s="107"/>
      <c r="M57" s="107"/>
      <c r="N57" s="107"/>
      <c r="O57" s="107"/>
      <c r="P57" s="107"/>
      <c r="Q57" s="107"/>
      <c r="R57" s="107"/>
      <c r="S57" s="109">
        <f t="shared" si="0"/>
        <v>0</v>
      </c>
      <c r="T57" s="103">
        <f t="shared" si="1"/>
        <v>0</v>
      </c>
      <c r="U57" s="160"/>
      <c r="V57" s="156"/>
      <c r="W57" s="160"/>
      <c r="X57" s="160"/>
      <c r="Y57" s="160"/>
      <c r="Z57" s="160"/>
      <c r="AA57" s="160"/>
      <c r="AB57" s="160"/>
      <c r="AC57" s="160"/>
      <c r="AD57" s="160"/>
      <c r="AE57" s="160"/>
      <c r="AF57" s="160"/>
      <c r="AG57" s="160"/>
      <c r="AH57" s="160"/>
      <c r="AI57" s="160"/>
      <c r="AJ57" s="163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</row>
    <row r="58" spans="1:65" s="10" customFormat="1" ht="36.75" hidden="1" thickBot="1" x14ac:dyDescent="0.3">
      <c r="A58" s="186"/>
      <c r="B58" s="97">
        <v>44</v>
      </c>
      <c r="C58" s="87" t="s">
        <v>71</v>
      </c>
      <c r="D58" s="98"/>
      <c r="E58" s="112"/>
      <c r="F58" s="106"/>
      <c r="G58" s="107"/>
      <c r="H58" s="107"/>
      <c r="I58" s="107"/>
      <c r="J58" s="108"/>
      <c r="K58" s="107"/>
      <c r="L58" s="107"/>
      <c r="M58" s="107"/>
      <c r="N58" s="107"/>
      <c r="O58" s="107"/>
      <c r="P58" s="107"/>
      <c r="Q58" s="107"/>
      <c r="R58" s="107"/>
      <c r="S58" s="109">
        <f t="shared" si="0"/>
        <v>0</v>
      </c>
      <c r="T58" s="103">
        <f t="shared" si="1"/>
        <v>0</v>
      </c>
      <c r="U58" s="160"/>
      <c r="V58" s="156"/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  <c r="AG58" s="160"/>
      <c r="AH58" s="160"/>
      <c r="AI58" s="160"/>
      <c r="AJ58" s="163"/>
      <c r="AK58" s="159"/>
      <c r="AL58" s="159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  <c r="BA58" s="159"/>
      <c r="BB58" s="159"/>
      <c r="BC58" s="159"/>
      <c r="BD58" s="159"/>
      <c r="BE58" s="159"/>
      <c r="BF58" s="159"/>
      <c r="BG58" s="159"/>
      <c r="BH58" s="159"/>
      <c r="BI58" s="159"/>
      <c r="BJ58" s="159"/>
      <c r="BK58" s="159"/>
      <c r="BL58" s="159"/>
      <c r="BM58" s="159"/>
    </row>
    <row r="59" spans="1:65" s="10" customFormat="1" ht="18.75" hidden="1" thickBot="1" x14ac:dyDescent="0.3">
      <c r="A59" s="186"/>
      <c r="B59" s="97">
        <v>45</v>
      </c>
      <c r="C59" s="87" t="s">
        <v>72</v>
      </c>
      <c r="D59" s="98"/>
      <c r="E59" s="113"/>
      <c r="F59" s="106"/>
      <c r="G59" s="107"/>
      <c r="H59" s="107"/>
      <c r="I59" s="107"/>
      <c r="J59" s="108"/>
      <c r="K59" s="107"/>
      <c r="L59" s="107"/>
      <c r="M59" s="107"/>
      <c r="N59" s="107"/>
      <c r="O59" s="107"/>
      <c r="P59" s="107"/>
      <c r="Q59" s="107"/>
      <c r="R59" s="107"/>
      <c r="S59" s="109">
        <f t="shared" si="0"/>
        <v>0</v>
      </c>
      <c r="T59" s="103">
        <f t="shared" si="1"/>
        <v>0</v>
      </c>
      <c r="U59" s="160"/>
      <c r="V59" s="156"/>
      <c r="W59" s="160"/>
      <c r="X59" s="160"/>
      <c r="Y59" s="160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163"/>
      <c r="AK59" s="159"/>
      <c r="AL59" s="159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AX59" s="159"/>
      <c r="AY59" s="159"/>
      <c r="AZ59" s="159"/>
      <c r="BA59" s="159"/>
      <c r="BB59" s="159"/>
      <c r="BC59" s="159"/>
      <c r="BD59" s="159"/>
      <c r="BE59" s="159"/>
      <c r="BF59" s="159"/>
      <c r="BG59" s="159"/>
      <c r="BH59" s="159"/>
      <c r="BI59" s="159"/>
      <c r="BJ59" s="159"/>
      <c r="BK59" s="159"/>
      <c r="BL59" s="159"/>
      <c r="BM59" s="159"/>
    </row>
    <row r="60" spans="1:65" s="10" customFormat="1" ht="18.75" hidden="1" thickBot="1" x14ac:dyDescent="0.3">
      <c r="A60" s="186"/>
      <c r="B60" s="97">
        <v>46</v>
      </c>
      <c r="C60" s="87" t="s">
        <v>73</v>
      </c>
      <c r="D60" s="98"/>
      <c r="E60" s="113"/>
      <c r="F60" s="106"/>
      <c r="G60" s="107"/>
      <c r="H60" s="107"/>
      <c r="I60" s="107"/>
      <c r="J60" s="108"/>
      <c r="K60" s="107"/>
      <c r="L60" s="107"/>
      <c r="M60" s="107"/>
      <c r="N60" s="107"/>
      <c r="O60" s="107"/>
      <c r="P60" s="107"/>
      <c r="Q60" s="107"/>
      <c r="R60" s="107"/>
      <c r="S60" s="109">
        <f t="shared" si="0"/>
        <v>0</v>
      </c>
      <c r="T60" s="103">
        <f t="shared" si="1"/>
        <v>0</v>
      </c>
      <c r="U60" s="160"/>
      <c r="V60" s="156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3"/>
      <c r="AK60" s="159"/>
      <c r="AL60" s="159"/>
      <c r="AM60" s="159"/>
      <c r="AN60" s="159"/>
      <c r="AO60" s="159"/>
      <c r="AP60" s="159"/>
      <c r="AQ60" s="159"/>
      <c r="AR60" s="159"/>
      <c r="AS60" s="159"/>
      <c r="AT60" s="159"/>
      <c r="AU60" s="159"/>
      <c r="AV60" s="159"/>
      <c r="AW60" s="159"/>
      <c r="AX60" s="159"/>
      <c r="AY60" s="159"/>
      <c r="AZ60" s="159"/>
      <c r="BA60" s="159"/>
      <c r="BB60" s="159"/>
      <c r="BC60" s="159"/>
      <c r="BD60" s="159"/>
      <c r="BE60" s="159"/>
      <c r="BF60" s="159"/>
      <c r="BG60" s="159"/>
      <c r="BH60" s="159"/>
      <c r="BI60" s="159"/>
      <c r="BJ60" s="159"/>
      <c r="BK60" s="159"/>
      <c r="BL60" s="159"/>
      <c r="BM60" s="159"/>
    </row>
    <row r="61" spans="1:65" s="10" customFormat="1" ht="18.75" hidden="1" thickBot="1" x14ac:dyDescent="0.3">
      <c r="A61" s="186"/>
      <c r="B61" s="97">
        <v>47</v>
      </c>
      <c r="C61" s="87" t="s">
        <v>74</v>
      </c>
      <c r="D61" s="98"/>
      <c r="E61" s="115"/>
      <c r="F61" s="106"/>
      <c r="G61" s="107"/>
      <c r="H61" s="107"/>
      <c r="I61" s="107"/>
      <c r="J61" s="108"/>
      <c r="K61" s="107"/>
      <c r="L61" s="107"/>
      <c r="M61" s="107"/>
      <c r="N61" s="107"/>
      <c r="O61" s="107"/>
      <c r="P61" s="107"/>
      <c r="Q61" s="107"/>
      <c r="R61" s="107"/>
      <c r="S61" s="109">
        <f t="shared" si="0"/>
        <v>0</v>
      </c>
      <c r="T61" s="103">
        <f t="shared" si="1"/>
        <v>0</v>
      </c>
      <c r="U61" s="160"/>
      <c r="V61" s="156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163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  <c r="BF61" s="159"/>
      <c r="BG61" s="159"/>
      <c r="BH61" s="159"/>
      <c r="BI61" s="159"/>
      <c r="BJ61" s="159"/>
      <c r="BK61" s="159"/>
      <c r="BL61" s="159"/>
      <c r="BM61" s="159"/>
    </row>
    <row r="62" spans="1:65" s="10" customFormat="1" ht="18.75" thickBot="1" x14ac:dyDescent="0.3">
      <c r="A62" s="186"/>
      <c r="B62" s="97">
        <v>48</v>
      </c>
      <c r="C62" s="87" t="s">
        <v>75</v>
      </c>
      <c r="D62" s="98">
        <v>1529</v>
      </c>
      <c r="E62" s="115">
        <v>6113030</v>
      </c>
      <c r="F62" s="106">
        <f>+J62</f>
        <v>4279121</v>
      </c>
      <c r="G62" s="107"/>
      <c r="H62" s="107"/>
      <c r="I62" s="107"/>
      <c r="J62" s="108">
        <v>4279121</v>
      </c>
      <c r="K62" s="107">
        <v>0</v>
      </c>
      <c r="L62" s="107"/>
      <c r="M62" s="107"/>
      <c r="N62" s="107"/>
      <c r="O62" s="107"/>
      <c r="P62" s="107"/>
      <c r="Q62" s="107"/>
      <c r="R62" s="107"/>
      <c r="S62" s="109">
        <f t="shared" si="0"/>
        <v>4279121</v>
      </c>
      <c r="T62" s="103">
        <f t="shared" si="1"/>
        <v>0</v>
      </c>
      <c r="U62" s="160"/>
      <c r="V62" s="156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163"/>
      <c r="AK62" s="159"/>
      <c r="AL62" s="159"/>
      <c r="AM62" s="159"/>
      <c r="AN62" s="159"/>
      <c r="AO62" s="159"/>
      <c r="AP62" s="159"/>
      <c r="AQ62" s="159"/>
      <c r="AR62" s="159"/>
      <c r="AS62" s="159"/>
      <c r="AT62" s="159"/>
      <c r="AU62" s="159"/>
      <c r="AV62" s="159"/>
      <c r="AW62" s="159"/>
      <c r="AX62" s="159"/>
      <c r="AY62" s="159"/>
      <c r="AZ62" s="159"/>
      <c r="BA62" s="159"/>
      <c r="BB62" s="159"/>
      <c r="BC62" s="159"/>
      <c r="BD62" s="159"/>
      <c r="BE62" s="159"/>
      <c r="BF62" s="159"/>
      <c r="BG62" s="159"/>
      <c r="BH62" s="159"/>
      <c r="BI62" s="159"/>
      <c r="BJ62" s="159"/>
      <c r="BK62" s="159"/>
      <c r="BL62" s="159"/>
      <c r="BM62" s="159"/>
    </row>
    <row r="63" spans="1:65" s="10" customFormat="1" ht="18.75" hidden="1" thickBot="1" x14ac:dyDescent="0.3">
      <c r="A63" s="186"/>
      <c r="B63" s="97">
        <v>49</v>
      </c>
      <c r="C63" s="87" t="s">
        <v>76</v>
      </c>
      <c r="D63" s="98"/>
      <c r="E63" s="115"/>
      <c r="F63" s="106"/>
      <c r="G63" s="107"/>
      <c r="H63" s="107"/>
      <c r="I63" s="107"/>
      <c r="J63" s="108"/>
      <c r="K63" s="107"/>
      <c r="L63" s="107"/>
      <c r="M63" s="107"/>
      <c r="N63" s="107"/>
      <c r="O63" s="107"/>
      <c r="P63" s="107"/>
      <c r="Q63" s="107"/>
      <c r="R63" s="107"/>
      <c r="S63" s="109">
        <f t="shared" si="0"/>
        <v>0</v>
      </c>
      <c r="T63" s="103">
        <f t="shared" si="1"/>
        <v>0</v>
      </c>
      <c r="U63" s="160"/>
      <c r="V63" s="156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3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  <c r="BC63" s="159"/>
      <c r="BD63" s="159"/>
      <c r="BE63" s="159"/>
      <c r="BF63" s="159"/>
      <c r="BG63" s="159"/>
      <c r="BH63" s="159"/>
      <c r="BI63" s="159"/>
      <c r="BJ63" s="159"/>
      <c r="BK63" s="159"/>
      <c r="BL63" s="159"/>
      <c r="BM63" s="159"/>
    </row>
    <row r="64" spans="1:65" s="10" customFormat="1" ht="36.75" hidden="1" thickBot="1" x14ac:dyDescent="0.3">
      <c r="A64" s="186"/>
      <c r="B64" s="97">
        <v>50</v>
      </c>
      <c r="C64" s="87" t="s">
        <v>77</v>
      </c>
      <c r="D64" s="98"/>
      <c r="E64" s="115"/>
      <c r="F64" s="106"/>
      <c r="G64" s="107"/>
      <c r="H64" s="107"/>
      <c r="I64" s="107"/>
      <c r="J64" s="108"/>
      <c r="K64" s="107"/>
      <c r="L64" s="107"/>
      <c r="M64" s="107"/>
      <c r="N64" s="107"/>
      <c r="O64" s="107"/>
      <c r="P64" s="107"/>
      <c r="Q64" s="107"/>
      <c r="R64" s="107"/>
      <c r="S64" s="109">
        <f t="shared" si="0"/>
        <v>0</v>
      </c>
      <c r="T64" s="103">
        <f t="shared" si="1"/>
        <v>0</v>
      </c>
      <c r="U64" s="160"/>
      <c r="V64" s="156"/>
      <c r="W64" s="160"/>
      <c r="X64" s="160"/>
      <c r="Y64" s="160"/>
      <c r="Z64" s="160"/>
      <c r="AA64" s="160"/>
      <c r="AB64" s="160"/>
      <c r="AC64" s="160"/>
      <c r="AD64" s="160"/>
      <c r="AE64" s="160"/>
      <c r="AF64" s="160"/>
      <c r="AG64" s="160"/>
      <c r="AH64" s="160"/>
      <c r="AI64" s="160"/>
      <c r="AJ64" s="163"/>
      <c r="AK64" s="159"/>
      <c r="AL64" s="159"/>
      <c r="AM64" s="159"/>
      <c r="AN64" s="159"/>
      <c r="AO64" s="159"/>
      <c r="AP64" s="159"/>
      <c r="AQ64" s="159"/>
      <c r="AR64" s="159"/>
      <c r="AS64" s="159"/>
      <c r="AT64" s="159"/>
      <c r="AU64" s="159"/>
      <c r="AV64" s="159"/>
      <c r="AW64" s="159"/>
      <c r="AX64" s="159"/>
      <c r="AY64" s="159"/>
      <c r="AZ64" s="159"/>
      <c r="BA64" s="159"/>
      <c r="BB64" s="159"/>
      <c r="BC64" s="159"/>
      <c r="BD64" s="159"/>
      <c r="BE64" s="159"/>
      <c r="BF64" s="159"/>
      <c r="BG64" s="159"/>
      <c r="BH64" s="159"/>
      <c r="BI64" s="159"/>
      <c r="BJ64" s="159"/>
      <c r="BK64" s="159"/>
      <c r="BL64" s="159"/>
      <c r="BM64" s="159"/>
    </row>
    <row r="65" spans="1:65" s="10" customFormat="1" ht="18.75" hidden="1" thickBot="1" x14ac:dyDescent="0.3">
      <c r="A65" s="186"/>
      <c r="B65" s="97">
        <v>51</v>
      </c>
      <c r="C65" s="87" t="s">
        <v>78</v>
      </c>
      <c r="D65" s="98"/>
      <c r="E65" s="115"/>
      <c r="F65" s="106"/>
      <c r="G65" s="107"/>
      <c r="H65" s="107"/>
      <c r="I65" s="107"/>
      <c r="J65" s="108"/>
      <c r="K65" s="107"/>
      <c r="L65" s="107"/>
      <c r="M65" s="107"/>
      <c r="N65" s="107"/>
      <c r="O65" s="107"/>
      <c r="P65" s="107"/>
      <c r="Q65" s="107"/>
      <c r="R65" s="107"/>
      <c r="S65" s="109">
        <f t="shared" si="0"/>
        <v>0</v>
      </c>
      <c r="T65" s="103">
        <f t="shared" si="1"/>
        <v>0</v>
      </c>
      <c r="U65" s="160"/>
      <c r="V65" s="156"/>
      <c r="W65" s="160"/>
      <c r="X65" s="160"/>
      <c r="Y65" s="160"/>
      <c r="Z65" s="160"/>
      <c r="AA65" s="160"/>
      <c r="AB65" s="160"/>
      <c r="AC65" s="160"/>
      <c r="AD65" s="160"/>
      <c r="AE65" s="160"/>
      <c r="AF65" s="160"/>
      <c r="AG65" s="160"/>
      <c r="AH65" s="160"/>
      <c r="AI65" s="160"/>
      <c r="AJ65" s="163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159"/>
      <c r="AZ65" s="159"/>
      <c r="BA65" s="159"/>
      <c r="BB65" s="159"/>
      <c r="BC65" s="159"/>
      <c r="BD65" s="159"/>
      <c r="BE65" s="159"/>
      <c r="BF65" s="159"/>
      <c r="BG65" s="159"/>
      <c r="BH65" s="159"/>
      <c r="BI65" s="159"/>
      <c r="BJ65" s="159"/>
      <c r="BK65" s="159"/>
      <c r="BL65" s="159"/>
      <c r="BM65" s="159"/>
    </row>
    <row r="66" spans="1:65" s="10" customFormat="1" ht="18.75" thickBot="1" x14ac:dyDescent="0.3">
      <c r="A66" s="186"/>
      <c r="B66" s="97">
        <v>52</v>
      </c>
      <c r="C66" s="87" t="s">
        <v>79</v>
      </c>
      <c r="D66" s="98">
        <v>1530</v>
      </c>
      <c r="E66" s="114">
        <v>2385200</v>
      </c>
      <c r="F66" s="106">
        <f>+J66</f>
        <v>1669640</v>
      </c>
      <c r="G66" s="107"/>
      <c r="H66" s="107"/>
      <c r="I66" s="107"/>
      <c r="J66" s="108">
        <v>1669640</v>
      </c>
      <c r="K66" s="107">
        <v>0</v>
      </c>
      <c r="L66" s="107"/>
      <c r="M66" s="107"/>
      <c r="N66" s="107"/>
      <c r="O66" s="107"/>
      <c r="P66" s="107"/>
      <c r="Q66" s="107"/>
      <c r="R66" s="107"/>
      <c r="S66" s="109">
        <f t="shared" si="0"/>
        <v>1669640</v>
      </c>
      <c r="T66" s="103">
        <f t="shared" si="1"/>
        <v>0</v>
      </c>
      <c r="U66" s="160"/>
      <c r="V66" s="156"/>
      <c r="W66" s="160"/>
      <c r="X66" s="160"/>
      <c r="Y66" s="160"/>
      <c r="Z66" s="160"/>
      <c r="AA66" s="160"/>
      <c r="AB66" s="160"/>
      <c r="AC66" s="160"/>
      <c r="AD66" s="160"/>
      <c r="AE66" s="160"/>
      <c r="AF66" s="160"/>
      <c r="AG66" s="160"/>
      <c r="AH66" s="160"/>
      <c r="AI66" s="160"/>
      <c r="AJ66" s="163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159"/>
      <c r="AZ66" s="159"/>
      <c r="BA66" s="159"/>
      <c r="BB66" s="159"/>
      <c r="BC66" s="159"/>
      <c r="BD66" s="159"/>
      <c r="BE66" s="159"/>
      <c r="BF66" s="159"/>
      <c r="BG66" s="159"/>
      <c r="BH66" s="159"/>
      <c r="BI66" s="159"/>
      <c r="BJ66" s="159"/>
      <c r="BK66" s="159"/>
      <c r="BL66" s="159"/>
      <c r="BM66" s="159"/>
    </row>
    <row r="67" spans="1:65" s="10" customFormat="1" ht="18.75" hidden="1" thickBot="1" x14ac:dyDescent="0.3">
      <c r="A67" s="186"/>
      <c r="B67" s="97">
        <v>53</v>
      </c>
      <c r="C67" s="87" t="s">
        <v>80</v>
      </c>
      <c r="D67" s="98"/>
      <c r="E67" s="112"/>
      <c r="F67" s="106"/>
      <c r="G67" s="107"/>
      <c r="H67" s="107"/>
      <c r="I67" s="107"/>
      <c r="J67" s="108"/>
      <c r="K67" s="107"/>
      <c r="L67" s="107"/>
      <c r="M67" s="107"/>
      <c r="N67" s="107"/>
      <c r="O67" s="107"/>
      <c r="P67" s="107"/>
      <c r="Q67" s="107"/>
      <c r="R67" s="107"/>
      <c r="S67" s="109">
        <f t="shared" si="0"/>
        <v>0</v>
      </c>
      <c r="T67" s="103">
        <f t="shared" si="1"/>
        <v>0</v>
      </c>
      <c r="U67" s="160"/>
      <c r="V67" s="156"/>
      <c r="W67" s="160"/>
      <c r="X67" s="160"/>
      <c r="Y67" s="160"/>
      <c r="Z67" s="160"/>
      <c r="AA67" s="160"/>
      <c r="AB67" s="160"/>
      <c r="AC67" s="160"/>
      <c r="AD67" s="160"/>
      <c r="AE67" s="160"/>
      <c r="AF67" s="160"/>
      <c r="AG67" s="160"/>
      <c r="AH67" s="160"/>
      <c r="AI67" s="160"/>
      <c r="AJ67" s="163"/>
      <c r="AK67" s="159"/>
      <c r="AL67" s="159"/>
      <c r="AM67" s="159"/>
      <c r="AN67" s="159"/>
      <c r="AO67" s="159"/>
      <c r="AP67" s="159"/>
      <c r="AQ67" s="159"/>
      <c r="AR67" s="159"/>
      <c r="AS67" s="159"/>
      <c r="AT67" s="159"/>
      <c r="AU67" s="159"/>
      <c r="AV67" s="159"/>
      <c r="AW67" s="159"/>
      <c r="AX67" s="159"/>
      <c r="AY67" s="159"/>
      <c r="AZ67" s="159"/>
      <c r="BA67" s="159"/>
      <c r="BB67" s="159"/>
      <c r="BC67" s="159"/>
      <c r="BD67" s="159"/>
      <c r="BE67" s="159"/>
      <c r="BF67" s="159"/>
      <c r="BG67" s="159"/>
      <c r="BH67" s="159"/>
      <c r="BI67" s="159"/>
      <c r="BJ67" s="159"/>
      <c r="BK67" s="159"/>
      <c r="BL67" s="159"/>
      <c r="BM67" s="159"/>
    </row>
    <row r="68" spans="1:65" s="10" customFormat="1" ht="18.75" hidden="1" thickBot="1" x14ac:dyDescent="0.3">
      <c r="A68" s="186"/>
      <c r="B68" s="97">
        <v>54</v>
      </c>
      <c r="C68" s="87" t="s">
        <v>81</v>
      </c>
      <c r="D68" s="98"/>
      <c r="E68" s="105"/>
      <c r="F68" s="106"/>
      <c r="G68" s="107"/>
      <c r="H68" s="107"/>
      <c r="I68" s="107"/>
      <c r="J68" s="108"/>
      <c r="K68" s="107"/>
      <c r="L68" s="107"/>
      <c r="M68" s="107"/>
      <c r="N68" s="107"/>
      <c r="O68" s="107"/>
      <c r="P68" s="107"/>
      <c r="Q68" s="107"/>
      <c r="R68" s="107"/>
      <c r="S68" s="109">
        <f t="shared" si="0"/>
        <v>0</v>
      </c>
      <c r="T68" s="103">
        <f t="shared" si="1"/>
        <v>0</v>
      </c>
      <c r="U68" s="160"/>
      <c r="V68" s="156"/>
      <c r="W68" s="160"/>
      <c r="X68" s="160"/>
      <c r="Y68" s="160"/>
      <c r="Z68" s="160"/>
      <c r="AA68" s="160"/>
      <c r="AB68" s="160"/>
      <c r="AC68" s="160"/>
      <c r="AD68" s="160"/>
      <c r="AE68" s="160"/>
      <c r="AF68" s="160"/>
      <c r="AG68" s="160"/>
      <c r="AH68" s="160"/>
      <c r="AI68" s="160"/>
      <c r="AJ68" s="163"/>
      <c r="AK68" s="159"/>
      <c r="AL68" s="159"/>
      <c r="AM68" s="159"/>
      <c r="AN68" s="159"/>
      <c r="AO68" s="159"/>
      <c r="AP68" s="159"/>
      <c r="AQ68" s="159"/>
      <c r="AR68" s="159"/>
      <c r="AS68" s="159"/>
      <c r="AT68" s="159"/>
      <c r="AU68" s="159"/>
      <c r="AV68" s="159"/>
      <c r="AW68" s="159"/>
      <c r="AX68" s="159"/>
      <c r="AY68" s="159"/>
      <c r="AZ68" s="159"/>
      <c r="BA68" s="159"/>
      <c r="BB68" s="159"/>
      <c r="BC68" s="159"/>
      <c r="BD68" s="159"/>
      <c r="BE68" s="159"/>
      <c r="BF68" s="159"/>
      <c r="BG68" s="159"/>
      <c r="BH68" s="159"/>
      <c r="BI68" s="159"/>
      <c r="BJ68" s="159"/>
      <c r="BK68" s="159"/>
      <c r="BL68" s="159"/>
      <c r="BM68" s="159"/>
    </row>
    <row r="69" spans="1:65" s="10" customFormat="1" ht="18.75" hidden="1" thickBot="1" x14ac:dyDescent="0.3">
      <c r="A69" s="186"/>
      <c r="B69" s="97">
        <v>55</v>
      </c>
      <c r="C69" s="87" t="s">
        <v>82</v>
      </c>
      <c r="D69" s="98"/>
      <c r="E69" s="105"/>
      <c r="F69" s="106"/>
      <c r="G69" s="107"/>
      <c r="H69" s="107"/>
      <c r="I69" s="107"/>
      <c r="J69" s="108"/>
      <c r="K69" s="107"/>
      <c r="L69" s="107"/>
      <c r="M69" s="107"/>
      <c r="N69" s="107"/>
      <c r="O69" s="107"/>
      <c r="P69" s="107"/>
      <c r="Q69" s="107"/>
      <c r="R69" s="107"/>
      <c r="S69" s="109">
        <f t="shared" si="0"/>
        <v>0</v>
      </c>
      <c r="T69" s="103">
        <f t="shared" si="1"/>
        <v>0</v>
      </c>
      <c r="U69" s="160"/>
      <c r="V69" s="156"/>
      <c r="W69" s="160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  <c r="AH69" s="160"/>
      <c r="AI69" s="160"/>
      <c r="AJ69" s="163"/>
      <c r="AK69" s="159"/>
      <c r="AL69" s="159"/>
      <c r="AM69" s="159"/>
      <c r="AN69" s="159"/>
      <c r="AO69" s="159"/>
      <c r="AP69" s="159"/>
      <c r="AQ69" s="159"/>
      <c r="AR69" s="159"/>
      <c r="AS69" s="159"/>
      <c r="AT69" s="159"/>
      <c r="AU69" s="159"/>
      <c r="AV69" s="159"/>
      <c r="AW69" s="159"/>
      <c r="AX69" s="159"/>
      <c r="AY69" s="159"/>
      <c r="AZ69" s="159"/>
      <c r="BA69" s="159"/>
      <c r="BB69" s="159"/>
      <c r="BC69" s="159"/>
      <c r="BD69" s="159"/>
      <c r="BE69" s="159"/>
      <c r="BF69" s="159"/>
      <c r="BG69" s="159"/>
      <c r="BH69" s="159"/>
      <c r="BI69" s="159"/>
      <c r="BJ69" s="159"/>
      <c r="BK69" s="159"/>
      <c r="BL69" s="159"/>
      <c r="BM69" s="159"/>
    </row>
    <row r="70" spans="1:65" s="10" customFormat="1" ht="18.75" hidden="1" thickBot="1" x14ac:dyDescent="0.3">
      <c r="A70" s="186"/>
      <c r="B70" s="97">
        <v>56</v>
      </c>
      <c r="C70" s="87" t="s">
        <v>83</v>
      </c>
      <c r="D70" s="98"/>
      <c r="E70" s="105"/>
      <c r="F70" s="106"/>
      <c r="G70" s="107"/>
      <c r="H70" s="107"/>
      <c r="I70" s="107"/>
      <c r="J70" s="108"/>
      <c r="K70" s="107"/>
      <c r="L70" s="107"/>
      <c r="M70" s="107"/>
      <c r="N70" s="116"/>
      <c r="O70" s="107"/>
      <c r="P70" s="107"/>
      <c r="Q70" s="107"/>
      <c r="R70" s="107"/>
      <c r="S70" s="109">
        <f t="shared" si="0"/>
        <v>0</v>
      </c>
      <c r="T70" s="103">
        <f t="shared" si="1"/>
        <v>0</v>
      </c>
      <c r="U70" s="160"/>
      <c r="V70" s="156"/>
      <c r="W70" s="160"/>
      <c r="X70" s="160"/>
      <c r="Y70" s="160"/>
      <c r="Z70" s="160"/>
      <c r="AA70" s="160"/>
      <c r="AB70" s="160"/>
      <c r="AC70" s="160"/>
      <c r="AD70" s="160"/>
      <c r="AE70" s="160"/>
      <c r="AF70" s="160"/>
      <c r="AG70" s="160"/>
      <c r="AH70" s="160"/>
      <c r="AI70" s="160"/>
      <c r="AJ70" s="163"/>
      <c r="AK70" s="159"/>
      <c r="AL70" s="159"/>
      <c r="AM70" s="159"/>
      <c r="AN70" s="159"/>
      <c r="AO70" s="159"/>
      <c r="AP70" s="159"/>
      <c r="AQ70" s="159"/>
      <c r="AR70" s="159"/>
      <c r="AS70" s="159"/>
      <c r="AT70" s="159"/>
      <c r="AU70" s="159"/>
      <c r="AV70" s="159"/>
      <c r="AW70" s="159"/>
      <c r="AX70" s="159"/>
      <c r="AY70" s="159"/>
      <c r="AZ70" s="159"/>
      <c r="BA70" s="159"/>
      <c r="BB70" s="159"/>
      <c r="BC70" s="159"/>
      <c r="BD70" s="159"/>
      <c r="BE70" s="159"/>
      <c r="BF70" s="159"/>
      <c r="BG70" s="159"/>
      <c r="BH70" s="159"/>
      <c r="BI70" s="159"/>
      <c r="BJ70" s="159"/>
      <c r="BK70" s="159"/>
      <c r="BL70" s="159"/>
      <c r="BM70" s="159"/>
    </row>
    <row r="71" spans="1:65" s="10" customFormat="1" ht="18.75" hidden="1" thickBot="1" x14ac:dyDescent="0.3">
      <c r="A71" s="186"/>
      <c r="B71" s="97">
        <v>57</v>
      </c>
      <c r="C71" s="87" t="s">
        <v>84</v>
      </c>
      <c r="D71" s="98"/>
      <c r="E71" s="105"/>
      <c r="F71" s="106"/>
      <c r="G71" s="107"/>
      <c r="H71" s="107"/>
      <c r="I71" s="107"/>
      <c r="J71" s="108"/>
      <c r="K71" s="107"/>
      <c r="L71" s="107"/>
      <c r="M71" s="107"/>
      <c r="N71" s="107"/>
      <c r="O71" s="107"/>
      <c r="P71" s="107"/>
      <c r="Q71" s="107"/>
      <c r="R71" s="107"/>
      <c r="S71" s="109">
        <f t="shared" si="0"/>
        <v>0</v>
      </c>
      <c r="T71" s="103">
        <f t="shared" si="1"/>
        <v>0</v>
      </c>
      <c r="U71" s="160"/>
      <c r="V71" s="156"/>
      <c r="W71" s="160"/>
      <c r="X71" s="160"/>
      <c r="Y71" s="160"/>
      <c r="Z71" s="160"/>
      <c r="AA71" s="160"/>
      <c r="AB71" s="160"/>
      <c r="AC71" s="160"/>
      <c r="AD71" s="160"/>
      <c r="AE71" s="160"/>
      <c r="AF71" s="160"/>
      <c r="AG71" s="160"/>
      <c r="AH71" s="160"/>
      <c r="AI71" s="160"/>
      <c r="AJ71" s="163"/>
      <c r="AK71" s="159"/>
      <c r="AL71" s="159"/>
      <c r="AM71" s="159"/>
      <c r="AN71" s="159"/>
      <c r="AO71" s="159"/>
      <c r="AP71" s="159"/>
      <c r="AQ71" s="159"/>
      <c r="AR71" s="159"/>
      <c r="AS71" s="159"/>
      <c r="AT71" s="159"/>
      <c r="AU71" s="159"/>
      <c r="AV71" s="159"/>
      <c r="AW71" s="159"/>
      <c r="AX71" s="159"/>
      <c r="AY71" s="159"/>
      <c r="AZ71" s="159"/>
      <c r="BA71" s="159"/>
      <c r="BB71" s="159"/>
      <c r="BC71" s="159"/>
      <c r="BD71" s="159"/>
      <c r="BE71" s="159"/>
      <c r="BF71" s="159"/>
      <c r="BG71" s="159"/>
      <c r="BH71" s="159"/>
      <c r="BI71" s="159"/>
      <c r="BJ71" s="159"/>
      <c r="BK71" s="159"/>
      <c r="BL71" s="159"/>
      <c r="BM71" s="159"/>
    </row>
    <row r="72" spans="1:65" s="10" customFormat="1" ht="18.75" hidden="1" thickBot="1" x14ac:dyDescent="0.3">
      <c r="A72" s="186"/>
      <c r="B72" s="97">
        <v>58</v>
      </c>
      <c r="C72" s="87" t="s">
        <v>85</v>
      </c>
      <c r="D72" s="98"/>
      <c r="E72" s="105"/>
      <c r="F72" s="106"/>
      <c r="G72" s="107"/>
      <c r="H72" s="107"/>
      <c r="I72" s="107"/>
      <c r="J72" s="108"/>
      <c r="K72" s="107"/>
      <c r="L72" s="107"/>
      <c r="M72" s="107"/>
      <c r="N72" s="107"/>
      <c r="O72" s="107"/>
      <c r="P72" s="107"/>
      <c r="Q72" s="107"/>
      <c r="R72" s="107"/>
      <c r="S72" s="109">
        <f t="shared" si="0"/>
        <v>0</v>
      </c>
      <c r="T72" s="103">
        <f t="shared" si="1"/>
        <v>0</v>
      </c>
      <c r="U72" s="160"/>
      <c r="V72" s="156"/>
      <c r="W72" s="160"/>
      <c r="X72" s="160"/>
      <c r="Y72" s="160"/>
      <c r="Z72" s="160"/>
      <c r="AA72" s="160"/>
      <c r="AB72" s="160"/>
      <c r="AC72" s="160"/>
      <c r="AD72" s="160"/>
      <c r="AE72" s="160"/>
      <c r="AF72" s="160"/>
      <c r="AG72" s="160"/>
      <c r="AH72" s="160"/>
      <c r="AI72" s="160"/>
      <c r="AJ72" s="163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  <c r="BC72" s="159"/>
      <c r="BD72" s="159"/>
      <c r="BE72" s="159"/>
      <c r="BF72" s="159"/>
      <c r="BG72" s="159"/>
      <c r="BH72" s="159"/>
      <c r="BI72" s="159"/>
      <c r="BJ72" s="159"/>
      <c r="BK72" s="159"/>
      <c r="BL72" s="159"/>
      <c r="BM72" s="159"/>
    </row>
    <row r="73" spans="1:65" s="10" customFormat="1" ht="18.75" hidden="1" thickBot="1" x14ac:dyDescent="0.3">
      <c r="A73" s="186"/>
      <c r="B73" s="97">
        <v>59</v>
      </c>
      <c r="C73" s="87" t="s">
        <v>86</v>
      </c>
      <c r="D73" s="98"/>
      <c r="E73" s="105"/>
      <c r="F73" s="106"/>
      <c r="G73" s="107"/>
      <c r="H73" s="107"/>
      <c r="I73" s="107"/>
      <c r="J73" s="108"/>
      <c r="K73" s="107"/>
      <c r="L73" s="107"/>
      <c r="M73" s="107"/>
      <c r="N73" s="107"/>
      <c r="O73" s="107"/>
      <c r="P73" s="107"/>
      <c r="Q73" s="107"/>
      <c r="R73" s="107"/>
      <c r="S73" s="109">
        <f t="shared" si="0"/>
        <v>0</v>
      </c>
      <c r="T73" s="103">
        <f t="shared" si="1"/>
        <v>0</v>
      </c>
      <c r="U73" s="160"/>
      <c r="V73" s="156"/>
      <c r="W73" s="160"/>
      <c r="X73" s="160"/>
      <c r="Y73" s="160"/>
      <c r="Z73" s="160"/>
      <c r="AA73" s="160"/>
      <c r="AB73" s="160"/>
      <c r="AC73" s="160"/>
      <c r="AD73" s="160"/>
      <c r="AE73" s="160"/>
      <c r="AF73" s="160"/>
      <c r="AG73" s="160"/>
      <c r="AH73" s="160"/>
      <c r="AI73" s="160"/>
      <c r="AJ73" s="163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  <c r="BC73" s="159"/>
      <c r="BD73" s="159"/>
      <c r="BE73" s="159"/>
      <c r="BF73" s="159"/>
      <c r="BG73" s="159"/>
      <c r="BH73" s="159"/>
      <c r="BI73" s="159"/>
      <c r="BJ73" s="159"/>
      <c r="BK73" s="159"/>
      <c r="BL73" s="159"/>
      <c r="BM73" s="159"/>
    </row>
    <row r="74" spans="1:65" s="10" customFormat="1" ht="18.75" hidden="1" thickBot="1" x14ac:dyDescent="0.3">
      <c r="A74" s="186"/>
      <c r="B74" s="97">
        <v>60</v>
      </c>
      <c r="C74" s="87" t="s">
        <v>87</v>
      </c>
      <c r="D74" s="98"/>
      <c r="E74" s="105"/>
      <c r="F74" s="106"/>
      <c r="G74" s="107"/>
      <c r="H74" s="107"/>
      <c r="I74" s="107"/>
      <c r="J74" s="108"/>
      <c r="K74" s="107"/>
      <c r="L74" s="107"/>
      <c r="M74" s="107"/>
      <c r="N74" s="107"/>
      <c r="O74" s="107"/>
      <c r="P74" s="107"/>
      <c r="Q74" s="107"/>
      <c r="R74" s="107"/>
      <c r="S74" s="109">
        <f t="shared" si="0"/>
        <v>0</v>
      </c>
      <c r="T74" s="103">
        <f t="shared" si="1"/>
        <v>0</v>
      </c>
      <c r="U74" s="160"/>
      <c r="V74" s="156"/>
      <c r="W74" s="160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3"/>
      <c r="AK74" s="159"/>
      <c r="AL74" s="159"/>
      <c r="AM74" s="159"/>
      <c r="AN74" s="159"/>
      <c r="AO74" s="159"/>
      <c r="AP74" s="159"/>
      <c r="AQ74" s="159"/>
      <c r="AR74" s="159"/>
      <c r="AS74" s="159"/>
      <c r="AT74" s="159"/>
      <c r="AU74" s="159"/>
      <c r="AV74" s="159"/>
      <c r="AW74" s="159"/>
      <c r="AX74" s="159"/>
      <c r="AY74" s="159"/>
      <c r="AZ74" s="159"/>
      <c r="BA74" s="159"/>
      <c r="BB74" s="159"/>
      <c r="BC74" s="159"/>
      <c r="BD74" s="159"/>
      <c r="BE74" s="159"/>
      <c r="BF74" s="159"/>
      <c r="BG74" s="159"/>
      <c r="BH74" s="159"/>
      <c r="BI74" s="159"/>
      <c r="BJ74" s="159"/>
      <c r="BK74" s="159"/>
      <c r="BL74" s="159"/>
      <c r="BM74" s="159"/>
    </row>
    <row r="75" spans="1:65" s="10" customFormat="1" ht="18.75" hidden="1" thickBot="1" x14ac:dyDescent="0.3">
      <c r="A75" s="186"/>
      <c r="B75" s="97">
        <v>61</v>
      </c>
      <c r="C75" s="87" t="s">
        <v>88</v>
      </c>
      <c r="D75" s="98"/>
      <c r="E75" s="105"/>
      <c r="F75" s="106"/>
      <c r="G75" s="107"/>
      <c r="H75" s="107"/>
      <c r="I75" s="107"/>
      <c r="J75" s="108"/>
      <c r="K75" s="107"/>
      <c r="L75" s="107"/>
      <c r="M75" s="107"/>
      <c r="N75" s="107"/>
      <c r="O75" s="107"/>
      <c r="P75" s="107"/>
      <c r="Q75" s="107"/>
      <c r="R75" s="107"/>
      <c r="S75" s="109">
        <f t="shared" si="0"/>
        <v>0</v>
      </c>
      <c r="T75" s="103">
        <f t="shared" si="1"/>
        <v>0</v>
      </c>
      <c r="U75" s="160"/>
      <c r="V75" s="156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3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</row>
    <row r="76" spans="1:65" s="10" customFormat="1" ht="36.75" hidden="1" thickBot="1" x14ac:dyDescent="0.3">
      <c r="A76" s="186"/>
      <c r="B76" s="97">
        <v>62</v>
      </c>
      <c r="C76" s="87" t="s">
        <v>89</v>
      </c>
      <c r="D76" s="98"/>
      <c r="E76" s="105"/>
      <c r="F76" s="106"/>
      <c r="G76" s="107"/>
      <c r="H76" s="107"/>
      <c r="I76" s="107"/>
      <c r="J76" s="108"/>
      <c r="K76" s="107"/>
      <c r="L76" s="107"/>
      <c r="M76" s="107"/>
      <c r="N76" s="107"/>
      <c r="O76" s="107"/>
      <c r="P76" s="107"/>
      <c r="Q76" s="107"/>
      <c r="R76" s="107"/>
      <c r="S76" s="109">
        <f t="shared" si="0"/>
        <v>0</v>
      </c>
      <c r="T76" s="103">
        <f t="shared" si="1"/>
        <v>0</v>
      </c>
      <c r="U76" s="160"/>
      <c r="V76" s="156"/>
      <c r="W76" s="160"/>
      <c r="X76" s="160"/>
      <c r="Y76" s="160"/>
      <c r="Z76" s="160"/>
      <c r="AA76" s="160"/>
      <c r="AB76" s="160"/>
      <c r="AC76" s="160"/>
      <c r="AD76" s="160"/>
      <c r="AE76" s="160"/>
      <c r="AF76" s="160"/>
      <c r="AG76" s="160"/>
      <c r="AH76" s="160"/>
      <c r="AI76" s="160"/>
      <c r="AJ76" s="163"/>
      <c r="AK76" s="159"/>
      <c r="AL76" s="159"/>
      <c r="AM76" s="159"/>
      <c r="AN76" s="159"/>
      <c r="AO76" s="159"/>
      <c r="AP76" s="159"/>
      <c r="AQ76" s="159"/>
      <c r="AR76" s="159"/>
      <c r="AS76" s="159"/>
      <c r="AT76" s="159"/>
      <c r="AU76" s="159"/>
      <c r="AV76" s="159"/>
      <c r="AW76" s="159"/>
      <c r="AX76" s="159"/>
      <c r="AY76" s="159"/>
      <c r="AZ76" s="159"/>
      <c r="BA76" s="159"/>
      <c r="BB76" s="159"/>
      <c r="BC76" s="159"/>
      <c r="BD76" s="159"/>
      <c r="BE76" s="159"/>
      <c r="BF76" s="159"/>
      <c r="BG76" s="159"/>
      <c r="BH76" s="159"/>
      <c r="BI76" s="159"/>
      <c r="BJ76" s="159"/>
      <c r="BK76" s="159"/>
      <c r="BL76" s="159"/>
      <c r="BM76" s="159"/>
    </row>
    <row r="77" spans="1:65" s="10" customFormat="1" ht="36.75" hidden="1" thickBot="1" x14ac:dyDescent="0.3">
      <c r="A77" s="186"/>
      <c r="B77" s="97">
        <v>63</v>
      </c>
      <c r="C77" s="87" t="s">
        <v>90</v>
      </c>
      <c r="D77" s="98"/>
      <c r="E77" s="105"/>
      <c r="F77" s="106"/>
      <c r="G77" s="107"/>
      <c r="H77" s="107"/>
      <c r="I77" s="107"/>
      <c r="J77" s="108"/>
      <c r="K77" s="107"/>
      <c r="L77" s="107"/>
      <c r="M77" s="107"/>
      <c r="N77" s="107"/>
      <c r="O77" s="107"/>
      <c r="P77" s="107"/>
      <c r="Q77" s="107"/>
      <c r="R77" s="107"/>
      <c r="S77" s="109">
        <f t="shared" si="0"/>
        <v>0</v>
      </c>
      <c r="T77" s="103">
        <f t="shared" si="1"/>
        <v>0</v>
      </c>
      <c r="U77" s="160"/>
      <c r="V77" s="156"/>
      <c r="W77" s="160"/>
      <c r="X77" s="160"/>
      <c r="Y77" s="160"/>
      <c r="Z77" s="160"/>
      <c r="AA77" s="160"/>
      <c r="AB77" s="160"/>
      <c r="AC77" s="160"/>
      <c r="AD77" s="160"/>
      <c r="AE77" s="160"/>
      <c r="AF77" s="160"/>
      <c r="AG77" s="160"/>
      <c r="AH77" s="160"/>
      <c r="AI77" s="160"/>
      <c r="AJ77" s="163"/>
      <c r="AK77" s="159"/>
      <c r="AL77" s="159"/>
      <c r="AM77" s="159"/>
      <c r="AN77" s="159"/>
      <c r="AO77" s="159"/>
      <c r="AP77" s="159"/>
      <c r="AQ77" s="159"/>
      <c r="AR77" s="159"/>
      <c r="AS77" s="159"/>
      <c r="AT77" s="159"/>
      <c r="AU77" s="159"/>
      <c r="AV77" s="159"/>
      <c r="AW77" s="159"/>
      <c r="AX77" s="159"/>
      <c r="AY77" s="159"/>
      <c r="AZ77" s="159"/>
      <c r="BA77" s="159"/>
      <c r="BB77" s="159"/>
      <c r="BC77" s="159"/>
      <c r="BD77" s="159"/>
      <c r="BE77" s="159"/>
      <c r="BF77" s="159"/>
      <c r="BG77" s="159"/>
      <c r="BH77" s="159"/>
      <c r="BI77" s="159"/>
      <c r="BJ77" s="159"/>
      <c r="BK77" s="159"/>
      <c r="BL77" s="159"/>
      <c r="BM77" s="159"/>
    </row>
    <row r="78" spans="1:65" s="10" customFormat="1" ht="18.75" hidden="1" thickBot="1" x14ac:dyDescent="0.3">
      <c r="A78" s="186"/>
      <c r="B78" s="97">
        <v>64</v>
      </c>
      <c r="C78" s="87" t="s">
        <v>215</v>
      </c>
      <c r="D78" s="98"/>
      <c r="E78" s="105"/>
      <c r="F78" s="106"/>
      <c r="G78" s="107"/>
      <c r="H78" s="107"/>
      <c r="I78" s="107"/>
      <c r="J78" s="108"/>
      <c r="K78" s="107"/>
      <c r="L78" s="107"/>
      <c r="M78" s="107"/>
      <c r="N78" s="107"/>
      <c r="O78" s="107"/>
      <c r="P78" s="107"/>
      <c r="Q78" s="107"/>
      <c r="R78" s="107"/>
      <c r="S78" s="109">
        <f t="shared" si="0"/>
        <v>0</v>
      </c>
      <c r="T78" s="103">
        <f t="shared" si="1"/>
        <v>0</v>
      </c>
      <c r="U78" s="160"/>
      <c r="V78" s="156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60"/>
      <c r="AI78" s="160"/>
      <c r="AJ78" s="163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59"/>
      <c r="BK78" s="159"/>
      <c r="BL78" s="159"/>
      <c r="BM78" s="159"/>
    </row>
    <row r="79" spans="1:65" s="10" customFormat="1" ht="18.75" hidden="1" thickBot="1" x14ac:dyDescent="0.3">
      <c r="A79" s="186"/>
      <c r="B79" s="97">
        <v>65</v>
      </c>
      <c r="C79" s="87" t="s">
        <v>91</v>
      </c>
      <c r="D79" s="98"/>
      <c r="E79" s="105"/>
      <c r="F79" s="106"/>
      <c r="G79" s="107"/>
      <c r="H79" s="107"/>
      <c r="I79" s="107"/>
      <c r="J79" s="108"/>
      <c r="K79" s="107"/>
      <c r="L79" s="107"/>
      <c r="M79" s="107"/>
      <c r="N79" s="107"/>
      <c r="O79" s="107"/>
      <c r="P79" s="107"/>
      <c r="Q79" s="107"/>
      <c r="R79" s="107"/>
      <c r="S79" s="109">
        <f t="shared" si="0"/>
        <v>0</v>
      </c>
      <c r="T79" s="103">
        <f t="shared" si="1"/>
        <v>0</v>
      </c>
      <c r="U79" s="160"/>
      <c r="V79" s="156"/>
      <c r="W79" s="160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  <c r="AH79" s="160"/>
      <c r="AI79" s="160"/>
      <c r="AJ79" s="163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159"/>
    </row>
    <row r="80" spans="1:65" s="10" customFormat="1" ht="18.75" thickBot="1" x14ac:dyDescent="0.3">
      <c r="A80" s="186"/>
      <c r="B80" s="97">
        <v>66</v>
      </c>
      <c r="C80" s="87" t="s">
        <v>92</v>
      </c>
      <c r="D80" s="98">
        <v>1533</v>
      </c>
      <c r="E80" s="105">
        <v>28490287</v>
      </c>
      <c r="F80" s="106">
        <v>19943201</v>
      </c>
      <c r="G80" s="107"/>
      <c r="H80" s="107"/>
      <c r="I80" s="107">
        <v>19943201</v>
      </c>
      <c r="J80" s="108"/>
      <c r="K80" s="107">
        <v>0</v>
      </c>
      <c r="L80" s="107"/>
      <c r="M80" s="107"/>
      <c r="N80" s="107"/>
      <c r="O80" s="107"/>
      <c r="P80" s="107"/>
      <c r="Q80" s="107"/>
      <c r="R80" s="107"/>
      <c r="S80" s="109">
        <f t="shared" si="0"/>
        <v>19943201</v>
      </c>
      <c r="T80" s="103">
        <f t="shared" si="1"/>
        <v>0</v>
      </c>
      <c r="U80" s="160"/>
      <c r="V80" s="156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60"/>
      <c r="AI80" s="160"/>
      <c r="AJ80" s="163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159"/>
    </row>
    <row r="81" spans="1:65" s="10" customFormat="1" ht="18.75" hidden="1" thickBot="1" x14ac:dyDescent="0.3">
      <c r="A81" s="186"/>
      <c r="B81" s="97">
        <v>67</v>
      </c>
      <c r="C81" s="87" t="s">
        <v>93</v>
      </c>
      <c r="D81" s="98"/>
      <c r="E81" s="105"/>
      <c r="F81" s="106"/>
      <c r="G81" s="107"/>
      <c r="H81" s="107"/>
      <c r="I81" s="107"/>
      <c r="J81" s="108"/>
      <c r="K81" s="107"/>
      <c r="L81" s="107"/>
      <c r="M81" s="107"/>
      <c r="N81" s="107"/>
      <c r="O81" s="107"/>
      <c r="P81" s="107"/>
      <c r="Q81" s="107"/>
      <c r="R81" s="107"/>
      <c r="S81" s="109">
        <f t="shared" ref="S81:S115" si="2">SUM(G81:R81)</f>
        <v>0</v>
      </c>
      <c r="T81" s="103">
        <f t="shared" ref="T81:T115" si="3">+F81-S81</f>
        <v>0</v>
      </c>
      <c r="U81" s="160"/>
      <c r="V81" s="156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3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59"/>
    </row>
    <row r="82" spans="1:65" s="10" customFormat="1" ht="18.75" hidden="1" thickBot="1" x14ac:dyDescent="0.3">
      <c r="A82" s="186"/>
      <c r="B82" s="97">
        <v>68</v>
      </c>
      <c r="C82" s="87" t="s">
        <v>94</v>
      </c>
      <c r="D82" s="98"/>
      <c r="E82" s="105"/>
      <c r="F82" s="106"/>
      <c r="G82" s="107"/>
      <c r="H82" s="107"/>
      <c r="I82" s="107"/>
      <c r="J82" s="108"/>
      <c r="K82" s="107"/>
      <c r="L82" s="107"/>
      <c r="M82" s="107"/>
      <c r="N82" s="107"/>
      <c r="O82" s="107"/>
      <c r="P82" s="107"/>
      <c r="Q82" s="107"/>
      <c r="R82" s="107"/>
      <c r="S82" s="109">
        <f t="shared" si="2"/>
        <v>0</v>
      </c>
      <c r="T82" s="103">
        <f t="shared" si="3"/>
        <v>0</v>
      </c>
      <c r="U82" s="160"/>
      <c r="V82" s="156"/>
      <c r="W82" s="160"/>
      <c r="X82" s="160"/>
      <c r="Y82" s="160"/>
      <c r="Z82" s="160"/>
      <c r="AA82" s="160"/>
      <c r="AB82" s="160"/>
      <c r="AC82" s="160"/>
      <c r="AD82" s="160"/>
      <c r="AE82" s="160"/>
      <c r="AF82" s="160"/>
      <c r="AG82" s="160"/>
      <c r="AH82" s="160"/>
      <c r="AI82" s="160"/>
      <c r="AJ82" s="163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59"/>
    </row>
    <row r="83" spans="1:65" s="10" customFormat="1" ht="18.75" hidden="1" thickBot="1" x14ac:dyDescent="0.3">
      <c r="A83" s="186"/>
      <c r="B83" s="97">
        <v>69</v>
      </c>
      <c r="C83" s="87" t="s">
        <v>209</v>
      </c>
      <c r="D83" s="98"/>
      <c r="E83" s="105"/>
      <c r="F83" s="106"/>
      <c r="G83" s="107"/>
      <c r="H83" s="107"/>
      <c r="I83" s="107"/>
      <c r="J83" s="108"/>
      <c r="K83" s="107"/>
      <c r="L83" s="107"/>
      <c r="M83" s="107"/>
      <c r="N83" s="107"/>
      <c r="O83" s="107"/>
      <c r="P83" s="107"/>
      <c r="Q83" s="107"/>
      <c r="R83" s="107"/>
      <c r="S83" s="109"/>
      <c r="T83" s="103"/>
      <c r="U83" s="160"/>
      <c r="V83" s="156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3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159"/>
    </row>
    <row r="84" spans="1:65" s="10" customFormat="1" ht="18.75" hidden="1" thickBot="1" x14ac:dyDescent="0.3">
      <c r="A84" s="186"/>
      <c r="B84" s="97">
        <v>70</v>
      </c>
      <c r="C84" s="87" t="s">
        <v>95</v>
      </c>
      <c r="D84" s="98"/>
      <c r="E84" s="105"/>
      <c r="F84" s="106"/>
      <c r="G84" s="107"/>
      <c r="H84" s="107"/>
      <c r="I84" s="107"/>
      <c r="J84" s="108"/>
      <c r="K84" s="107"/>
      <c r="L84" s="107"/>
      <c r="M84" s="107"/>
      <c r="N84" s="107"/>
      <c r="O84" s="107"/>
      <c r="P84" s="107"/>
      <c r="Q84" s="107"/>
      <c r="R84" s="107"/>
      <c r="S84" s="109">
        <f t="shared" si="2"/>
        <v>0</v>
      </c>
      <c r="T84" s="103">
        <f t="shared" si="3"/>
        <v>0</v>
      </c>
      <c r="U84" s="160"/>
      <c r="V84" s="156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3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  <c r="BH84" s="159"/>
      <c r="BI84" s="159"/>
      <c r="BJ84" s="159"/>
      <c r="BK84" s="159"/>
      <c r="BL84" s="159"/>
      <c r="BM84" s="159"/>
    </row>
    <row r="85" spans="1:65" s="10" customFormat="1" ht="36.75" hidden="1" thickBot="1" x14ac:dyDescent="0.3">
      <c r="A85" s="186"/>
      <c r="B85" s="97">
        <v>71</v>
      </c>
      <c r="C85" s="87" t="s">
        <v>96</v>
      </c>
      <c r="D85" s="98"/>
      <c r="E85" s="105"/>
      <c r="F85" s="106"/>
      <c r="G85" s="107"/>
      <c r="H85" s="107"/>
      <c r="I85" s="107"/>
      <c r="J85" s="108"/>
      <c r="K85" s="107"/>
      <c r="L85" s="107"/>
      <c r="M85" s="107"/>
      <c r="N85" s="107"/>
      <c r="O85" s="107"/>
      <c r="P85" s="107"/>
      <c r="Q85" s="107"/>
      <c r="R85" s="107"/>
      <c r="S85" s="109">
        <f t="shared" si="2"/>
        <v>0</v>
      </c>
      <c r="T85" s="103">
        <f t="shared" si="3"/>
        <v>0</v>
      </c>
      <c r="U85" s="160"/>
      <c r="V85" s="156"/>
      <c r="W85" s="160"/>
      <c r="X85" s="160"/>
      <c r="Y85" s="160"/>
      <c r="Z85" s="160"/>
      <c r="AA85" s="160"/>
      <c r="AB85" s="160"/>
      <c r="AC85" s="160"/>
      <c r="AD85" s="160"/>
      <c r="AE85" s="160"/>
      <c r="AF85" s="160"/>
      <c r="AG85" s="160"/>
      <c r="AH85" s="160"/>
      <c r="AI85" s="160"/>
      <c r="AJ85" s="163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59"/>
      <c r="BK85" s="159"/>
      <c r="BL85" s="159"/>
      <c r="BM85" s="159"/>
    </row>
    <row r="86" spans="1:65" s="10" customFormat="1" ht="36.75" hidden="1" thickBot="1" x14ac:dyDescent="0.3">
      <c r="A86" s="186"/>
      <c r="B86" s="97">
        <v>72</v>
      </c>
      <c r="C86" s="87" t="s">
        <v>97</v>
      </c>
      <c r="D86" s="98"/>
      <c r="E86" s="105"/>
      <c r="F86" s="106"/>
      <c r="G86" s="107"/>
      <c r="H86" s="107"/>
      <c r="I86" s="107"/>
      <c r="J86" s="108"/>
      <c r="K86" s="107"/>
      <c r="L86" s="107"/>
      <c r="M86" s="107"/>
      <c r="N86" s="107"/>
      <c r="O86" s="107"/>
      <c r="P86" s="107"/>
      <c r="Q86" s="107"/>
      <c r="R86" s="107"/>
      <c r="S86" s="109">
        <f t="shared" si="2"/>
        <v>0</v>
      </c>
      <c r="T86" s="103">
        <f t="shared" si="3"/>
        <v>0</v>
      </c>
      <c r="U86" s="160"/>
      <c r="V86" s="156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3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59"/>
      <c r="BH86" s="159"/>
      <c r="BI86" s="159"/>
      <c r="BJ86" s="159"/>
      <c r="BK86" s="159"/>
      <c r="BL86" s="159"/>
      <c r="BM86" s="159"/>
    </row>
    <row r="87" spans="1:65" s="10" customFormat="1" ht="18.75" hidden="1" thickBot="1" x14ac:dyDescent="0.3">
      <c r="A87" s="186"/>
      <c r="B87" s="97">
        <v>73</v>
      </c>
      <c r="C87" s="87" t="s">
        <v>98</v>
      </c>
      <c r="D87" s="98"/>
      <c r="E87" s="105"/>
      <c r="F87" s="106"/>
      <c r="G87" s="107"/>
      <c r="H87" s="107"/>
      <c r="I87" s="107"/>
      <c r="J87" s="108"/>
      <c r="K87" s="107"/>
      <c r="L87" s="107"/>
      <c r="M87" s="107"/>
      <c r="N87" s="107"/>
      <c r="O87" s="107"/>
      <c r="P87" s="107"/>
      <c r="Q87" s="107"/>
      <c r="R87" s="107"/>
      <c r="S87" s="109">
        <f t="shared" si="2"/>
        <v>0</v>
      </c>
      <c r="T87" s="103">
        <f t="shared" si="3"/>
        <v>0</v>
      </c>
      <c r="U87" s="160"/>
      <c r="V87" s="156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3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159"/>
    </row>
    <row r="88" spans="1:65" s="10" customFormat="1" ht="18.75" hidden="1" thickBot="1" x14ac:dyDescent="0.3">
      <c r="A88" s="186"/>
      <c r="B88" s="97">
        <v>74</v>
      </c>
      <c r="C88" s="87" t="s">
        <v>99</v>
      </c>
      <c r="D88" s="98"/>
      <c r="E88" s="105"/>
      <c r="F88" s="106"/>
      <c r="G88" s="107"/>
      <c r="H88" s="107"/>
      <c r="I88" s="107"/>
      <c r="J88" s="108"/>
      <c r="K88" s="107"/>
      <c r="L88" s="107"/>
      <c r="M88" s="107"/>
      <c r="N88" s="107"/>
      <c r="O88" s="107"/>
      <c r="P88" s="107"/>
      <c r="Q88" s="107"/>
      <c r="R88" s="107"/>
      <c r="S88" s="109">
        <f t="shared" si="2"/>
        <v>0</v>
      </c>
      <c r="T88" s="103">
        <f t="shared" si="3"/>
        <v>0</v>
      </c>
      <c r="U88" s="160"/>
      <c r="V88" s="156"/>
      <c r="W88" s="160"/>
      <c r="X88" s="160"/>
      <c r="Y88" s="160"/>
      <c r="Z88" s="160"/>
      <c r="AA88" s="160"/>
      <c r="AB88" s="160"/>
      <c r="AC88" s="160"/>
      <c r="AD88" s="160"/>
      <c r="AE88" s="160"/>
      <c r="AF88" s="160"/>
      <c r="AG88" s="160"/>
      <c r="AH88" s="160"/>
      <c r="AI88" s="160"/>
      <c r="AJ88" s="163"/>
      <c r="AK88" s="159"/>
      <c r="AL88" s="159"/>
      <c r="AM88" s="159"/>
      <c r="AN88" s="159"/>
      <c r="AO88" s="159"/>
      <c r="AP88" s="159"/>
      <c r="AQ88" s="159"/>
      <c r="AR88" s="159"/>
      <c r="AS88" s="159"/>
      <c r="AT88" s="159"/>
      <c r="AU88" s="159"/>
      <c r="AV88" s="159"/>
      <c r="AW88" s="159"/>
      <c r="AX88" s="159"/>
      <c r="AY88" s="159"/>
      <c r="AZ88" s="159"/>
      <c r="BA88" s="159"/>
      <c r="BB88" s="159"/>
      <c r="BC88" s="159"/>
      <c r="BD88" s="159"/>
      <c r="BE88" s="159"/>
      <c r="BF88" s="159"/>
      <c r="BG88" s="159"/>
      <c r="BH88" s="159"/>
      <c r="BI88" s="159"/>
      <c r="BJ88" s="159"/>
      <c r="BK88" s="159"/>
      <c r="BL88" s="159"/>
      <c r="BM88" s="159"/>
    </row>
    <row r="89" spans="1:65" s="10" customFormat="1" ht="18.75" hidden="1" thickBot="1" x14ac:dyDescent="0.3">
      <c r="A89" s="186"/>
      <c r="B89" s="97">
        <v>75</v>
      </c>
      <c r="C89" s="87" t="s">
        <v>100</v>
      </c>
      <c r="D89" s="98"/>
      <c r="E89" s="105"/>
      <c r="F89" s="106"/>
      <c r="G89" s="107"/>
      <c r="H89" s="107"/>
      <c r="I89" s="107"/>
      <c r="J89" s="108"/>
      <c r="K89" s="107"/>
      <c r="L89" s="107"/>
      <c r="M89" s="107"/>
      <c r="N89" s="107"/>
      <c r="O89" s="107"/>
      <c r="P89" s="107"/>
      <c r="Q89" s="107"/>
      <c r="R89" s="107"/>
      <c r="S89" s="109">
        <f t="shared" si="2"/>
        <v>0</v>
      </c>
      <c r="T89" s="103">
        <f t="shared" si="3"/>
        <v>0</v>
      </c>
      <c r="U89" s="160"/>
      <c r="V89" s="156"/>
      <c r="W89" s="160"/>
      <c r="X89" s="160"/>
      <c r="Y89" s="160"/>
      <c r="Z89" s="160"/>
      <c r="AA89" s="160"/>
      <c r="AB89" s="160"/>
      <c r="AC89" s="160"/>
      <c r="AD89" s="160"/>
      <c r="AE89" s="160"/>
      <c r="AF89" s="160"/>
      <c r="AG89" s="160"/>
      <c r="AH89" s="160"/>
      <c r="AI89" s="160"/>
      <c r="AJ89" s="163"/>
      <c r="AK89" s="159"/>
      <c r="AL89" s="159"/>
      <c r="AM89" s="159"/>
      <c r="AN89" s="159"/>
      <c r="AO89" s="159"/>
      <c r="AP89" s="159"/>
      <c r="AQ89" s="159"/>
      <c r="AR89" s="159"/>
      <c r="AS89" s="159"/>
      <c r="AT89" s="159"/>
      <c r="AU89" s="159"/>
      <c r="AV89" s="159"/>
      <c r="AW89" s="159"/>
      <c r="AX89" s="159"/>
      <c r="AY89" s="159"/>
      <c r="AZ89" s="159"/>
      <c r="BA89" s="159"/>
      <c r="BB89" s="159"/>
      <c r="BC89" s="159"/>
      <c r="BD89" s="159"/>
      <c r="BE89" s="159"/>
      <c r="BF89" s="159"/>
      <c r="BG89" s="159"/>
      <c r="BH89" s="159"/>
      <c r="BI89" s="159"/>
      <c r="BJ89" s="159"/>
      <c r="BK89" s="159"/>
      <c r="BL89" s="159"/>
      <c r="BM89" s="159"/>
    </row>
    <row r="90" spans="1:65" s="10" customFormat="1" ht="18.75" hidden="1" thickBot="1" x14ac:dyDescent="0.3">
      <c r="A90" s="186"/>
      <c r="B90" s="97">
        <v>76</v>
      </c>
      <c r="C90" s="87" t="s">
        <v>101</v>
      </c>
      <c r="D90" s="98"/>
      <c r="E90" s="105"/>
      <c r="F90" s="106"/>
      <c r="G90" s="107"/>
      <c r="H90" s="107"/>
      <c r="I90" s="107"/>
      <c r="J90" s="108"/>
      <c r="K90" s="107"/>
      <c r="L90" s="107"/>
      <c r="M90" s="107"/>
      <c r="N90" s="107"/>
      <c r="O90" s="107"/>
      <c r="P90" s="107"/>
      <c r="Q90" s="107"/>
      <c r="R90" s="107"/>
      <c r="S90" s="109">
        <f t="shared" si="2"/>
        <v>0</v>
      </c>
      <c r="T90" s="103">
        <f t="shared" si="3"/>
        <v>0</v>
      </c>
      <c r="U90" s="160"/>
      <c r="V90" s="156"/>
      <c r="W90" s="160"/>
      <c r="X90" s="160"/>
      <c r="Y90" s="160"/>
      <c r="Z90" s="160"/>
      <c r="AA90" s="160"/>
      <c r="AB90" s="160"/>
      <c r="AC90" s="160"/>
      <c r="AD90" s="160"/>
      <c r="AE90" s="160"/>
      <c r="AF90" s="160"/>
      <c r="AG90" s="160"/>
      <c r="AH90" s="160"/>
      <c r="AI90" s="160"/>
      <c r="AJ90" s="163"/>
      <c r="AK90" s="159"/>
      <c r="AL90" s="159"/>
      <c r="AM90" s="159"/>
      <c r="AN90" s="159"/>
      <c r="AO90" s="159"/>
      <c r="AP90" s="159"/>
      <c r="AQ90" s="159"/>
      <c r="AR90" s="159"/>
      <c r="AS90" s="159"/>
      <c r="AT90" s="159"/>
      <c r="AU90" s="159"/>
      <c r="AV90" s="159"/>
      <c r="AW90" s="159"/>
      <c r="AX90" s="159"/>
      <c r="AY90" s="159"/>
      <c r="AZ90" s="159"/>
      <c r="BA90" s="159"/>
      <c r="BB90" s="159"/>
      <c r="BC90" s="159"/>
      <c r="BD90" s="159"/>
      <c r="BE90" s="159"/>
      <c r="BF90" s="159"/>
      <c r="BG90" s="159"/>
      <c r="BH90" s="159"/>
      <c r="BI90" s="159"/>
      <c r="BJ90" s="159"/>
      <c r="BK90" s="159"/>
      <c r="BL90" s="159"/>
      <c r="BM90" s="159"/>
    </row>
    <row r="91" spans="1:65" s="10" customFormat="1" ht="36.75" thickBot="1" x14ac:dyDescent="0.3">
      <c r="A91" s="186"/>
      <c r="B91" s="97"/>
      <c r="C91" s="87" t="s">
        <v>217</v>
      </c>
      <c r="D91" s="98"/>
      <c r="E91" s="105"/>
      <c r="F91" s="106"/>
      <c r="G91" s="107"/>
      <c r="H91" s="107"/>
      <c r="I91" s="107"/>
      <c r="J91" s="108"/>
      <c r="K91" s="107"/>
      <c r="L91" s="107"/>
      <c r="M91" s="107"/>
      <c r="N91" s="107"/>
      <c r="O91" s="107"/>
      <c r="P91" s="107"/>
      <c r="Q91" s="107"/>
      <c r="R91" s="107"/>
      <c r="S91" s="109"/>
      <c r="T91" s="103"/>
      <c r="U91" s="160"/>
      <c r="V91" s="156"/>
      <c r="W91" s="160"/>
      <c r="X91" s="160"/>
      <c r="Y91" s="160"/>
      <c r="Z91" s="160"/>
      <c r="AA91" s="160"/>
      <c r="AB91" s="160"/>
      <c r="AC91" s="160"/>
      <c r="AD91" s="160"/>
      <c r="AE91" s="160"/>
      <c r="AF91" s="160"/>
      <c r="AG91" s="160"/>
      <c r="AH91" s="160"/>
      <c r="AI91" s="160"/>
      <c r="AJ91" s="163"/>
      <c r="AK91" s="159"/>
      <c r="AL91" s="159"/>
      <c r="AM91" s="159"/>
      <c r="AN91" s="159"/>
      <c r="AO91" s="159"/>
      <c r="AP91" s="159"/>
      <c r="AQ91" s="159"/>
      <c r="AR91" s="159"/>
      <c r="AS91" s="159"/>
      <c r="AT91" s="159"/>
      <c r="AU91" s="159"/>
      <c r="AV91" s="159"/>
      <c r="AW91" s="159"/>
      <c r="AX91" s="159"/>
      <c r="AY91" s="159"/>
      <c r="AZ91" s="159"/>
      <c r="BA91" s="159"/>
      <c r="BB91" s="159"/>
      <c r="BC91" s="159"/>
      <c r="BD91" s="159"/>
      <c r="BE91" s="159"/>
      <c r="BF91" s="159"/>
      <c r="BG91" s="159"/>
      <c r="BH91" s="159"/>
      <c r="BI91" s="159"/>
      <c r="BJ91" s="159"/>
      <c r="BK91" s="159"/>
      <c r="BL91" s="159"/>
      <c r="BM91" s="159"/>
    </row>
    <row r="92" spans="1:65" s="10" customFormat="1" ht="18.75" thickBot="1" x14ac:dyDescent="0.3">
      <c r="A92" s="186"/>
      <c r="B92" s="97"/>
      <c r="C92" s="87" t="s">
        <v>220</v>
      </c>
      <c r="D92" s="98"/>
      <c r="E92" s="105"/>
      <c r="F92" s="106"/>
      <c r="G92" s="107"/>
      <c r="H92" s="107"/>
      <c r="I92" s="107"/>
      <c r="J92" s="108"/>
      <c r="K92" s="107"/>
      <c r="L92" s="107"/>
      <c r="M92" s="107"/>
      <c r="N92" s="107"/>
      <c r="O92" s="107"/>
      <c r="P92" s="107"/>
      <c r="Q92" s="107"/>
      <c r="R92" s="107"/>
      <c r="S92" s="109"/>
      <c r="T92" s="103"/>
      <c r="U92" s="160"/>
      <c r="V92" s="156"/>
      <c r="W92" s="160"/>
      <c r="X92" s="160"/>
      <c r="Y92" s="160"/>
      <c r="Z92" s="160"/>
      <c r="AA92" s="160"/>
      <c r="AB92" s="160"/>
      <c r="AC92" s="160"/>
      <c r="AD92" s="160"/>
      <c r="AE92" s="160"/>
      <c r="AF92" s="160"/>
      <c r="AG92" s="160"/>
      <c r="AH92" s="160"/>
      <c r="AI92" s="160"/>
      <c r="AJ92" s="163"/>
      <c r="AK92" s="159"/>
      <c r="AL92" s="159"/>
      <c r="AM92" s="159"/>
      <c r="AN92" s="159"/>
      <c r="AO92" s="159"/>
      <c r="AP92" s="159"/>
      <c r="AQ92" s="159"/>
      <c r="AR92" s="159"/>
      <c r="AS92" s="159"/>
      <c r="AT92" s="159"/>
      <c r="AU92" s="159"/>
      <c r="AV92" s="159"/>
      <c r="AW92" s="159"/>
      <c r="AX92" s="159"/>
      <c r="AY92" s="159"/>
      <c r="AZ92" s="159"/>
      <c r="BA92" s="159"/>
      <c r="BB92" s="159"/>
      <c r="BC92" s="159"/>
      <c r="BD92" s="159"/>
      <c r="BE92" s="159"/>
      <c r="BF92" s="159"/>
      <c r="BG92" s="159"/>
      <c r="BH92" s="159"/>
      <c r="BI92" s="159"/>
      <c r="BJ92" s="159"/>
      <c r="BK92" s="159"/>
      <c r="BL92" s="159"/>
      <c r="BM92" s="159"/>
    </row>
    <row r="93" spans="1:65" s="10" customFormat="1" ht="18.75" hidden="1" thickBot="1" x14ac:dyDescent="0.3">
      <c r="A93" s="186"/>
      <c r="B93" s="97">
        <v>77</v>
      </c>
      <c r="C93" s="87" t="s">
        <v>102</v>
      </c>
      <c r="D93" s="98"/>
      <c r="E93" s="105"/>
      <c r="F93" s="106"/>
      <c r="G93" s="107"/>
      <c r="H93" s="107"/>
      <c r="I93" s="107"/>
      <c r="J93" s="108"/>
      <c r="K93" s="107"/>
      <c r="L93" s="107"/>
      <c r="M93" s="107"/>
      <c r="N93" s="107"/>
      <c r="O93" s="107"/>
      <c r="P93" s="107"/>
      <c r="Q93" s="107"/>
      <c r="R93" s="107"/>
      <c r="S93" s="109">
        <f t="shared" si="2"/>
        <v>0</v>
      </c>
      <c r="T93" s="103">
        <f t="shared" si="3"/>
        <v>0</v>
      </c>
      <c r="U93" s="160"/>
      <c r="V93" s="156"/>
      <c r="W93" s="160"/>
      <c r="X93" s="160"/>
      <c r="Y93" s="160"/>
      <c r="Z93" s="160"/>
      <c r="AA93" s="160"/>
      <c r="AB93" s="160"/>
      <c r="AC93" s="160"/>
      <c r="AD93" s="160"/>
      <c r="AE93" s="160"/>
      <c r="AF93" s="160"/>
      <c r="AG93" s="160"/>
      <c r="AH93" s="160"/>
      <c r="AI93" s="160"/>
      <c r="AJ93" s="163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  <c r="BB93" s="159"/>
      <c r="BC93" s="159"/>
      <c r="BD93" s="159"/>
      <c r="BE93" s="159"/>
      <c r="BF93" s="159"/>
      <c r="BG93" s="159"/>
      <c r="BH93" s="159"/>
      <c r="BI93" s="159"/>
      <c r="BJ93" s="159"/>
      <c r="BK93" s="159"/>
      <c r="BL93" s="159"/>
      <c r="BM93" s="159"/>
    </row>
    <row r="94" spans="1:65" s="10" customFormat="1" ht="36.75" hidden="1" thickBot="1" x14ac:dyDescent="0.3">
      <c r="A94" s="186"/>
      <c r="B94" s="97">
        <v>78</v>
      </c>
      <c r="C94" s="87" t="s">
        <v>103</v>
      </c>
      <c r="D94" s="98"/>
      <c r="E94" s="105"/>
      <c r="F94" s="106"/>
      <c r="G94" s="107"/>
      <c r="H94" s="107"/>
      <c r="I94" s="107"/>
      <c r="J94" s="108"/>
      <c r="K94" s="107"/>
      <c r="L94" s="107"/>
      <c r="M94" s="107"/>
      <c r="N94" s="107"/>
      <c r="O94" s="107"/>
      <c r="P94" s="107"/>
      <c r="Q94" s="107"/>
      <c r="R94" s="107"/>
      <c r="S94" s="109">
        <f t="shared" si="2"/>
        <v>0</v>
      </c>
      <c r="T94" s="103">
        <f t="shared" si="3"/>
        <v>0</v>
      </c>
      <c r="U94" s="160"/>
      <c r="V94" s="156"/>
      <c r="W94" s="160"/>
      <c r="X94" s="160"/>
      <c r="Y94" s="160"/>
      <c r="Z94" s="160"/>
      <c r="AA94" s="160"/>
      <c r="AB94" s="160"/>
      <c r="AC94" s="160"/>
      <c r="AD94" s="160"/>
      <c r="AE94" s="160"/>
      <c r="AF94" s="160"/>
      <c r="AG94" s="160"/>
      <c r="AH94" s="160"/>
      <c r="AI94" s="160"/>
      <c r="AJ94" s="163"/>
      <c r="AK94" s="159"/>
      <c r="AL94" s="159"/>
      <c r="AM94" s="159"/>
      <c r="AN94" s="159"/>
      <c r="AO94" s="159"/>
      <c r="AP94" s="159"/>
      <c r="AQ94" s="159"/>
      <c r="AR94" s="159"/>
      <c r="AS94" s="159"/>
      <c r="AT94" s="159"/>
      <c r="AU94" s="159"/>
      <c r="AV94" s="159"/>
      <c r="AW94" s="159"/>
      <c r="AX94" s="159"/>
      <c r="AY94" s="159"/>
      <c r="AZ94" s="159"/>
      <c r="BA94" s="159"/>
      <c r="BB94" s="159"/>
      <c r="BC94" s="159"/>
      <c r="BD94" s="159"/>
      <c r="BE94" s="159"/>
      <c r="BF94" s="159"/>
      <c r="BG94" s="159"/>
      <c r="BH94" s="159"/>
      <c r="BI94" s="159"/>
      <c r="BJ94" s="159"/>
      <c r="BK94" s="159"/>
      <c r="BL94" s="159"/>
      <c r="BM94" s="159"/>
    </row>
    <row r="95" spans="1:65" s="10" customFormat="1" ht="18.75" hidden="1" thickBot="1" x14ac:dyDescent="0.3">
      <c r="A95" s="186"/>
      <c r="B95" s="97">
        <v>79</v>
      </c>
      <c r="C95" s="87" t="s">
        <v>104</v>
      </c>
      <c r="D95" s="98"/>
      <c r="E95" s="105"/>
      <c r="F95" s="106"/>
      <c r="G95" s="107"/>
      <c r="H95" s="107"/>
      <c r="I95" s="107"/>
      <c r="J95" s="108"/>
      <c r="K95" s="107"/>
      <c r="L95" s="107"/>
      <c r="M95" s="107"/>
      <c r="N95" s="107"/>
      <c r="O95" s="107"/>
      <c r="P95" s="107"/>
      <c r="Q95" s="107"/>
      <c r="R95" s="107"/>
      <c r="S95" s="109">
        <f t="shared" si="2"/>
        <v>0</v>
      </c>
      <c r="T95" s="103">
        <f t="shared" si="3"/>
        <v>0</v>
      </c>
      <c r="U95" s="160"/>
      <c r="V95" s="156"/>
      <c r="W95" s="160"/>
      <c r="X95" s="160"/>
      <c r="Y95" s="160"/>
      <c r="Z95" s="160"/>
      <c r="AA95" s="160"/>
      <c r="AB95" s="160"/>
      <c r="AC95" s="160"/>
      <c r="AD95" s="160"/>
      <c r="AE95" s="160"/>
      <c r="AF95" s="160"/>
      <c r="AG95" s="160"/>
      <c r="AH95" s="160"/>
      <c r="AI95" s="160"/>
      <c r="AJ95" s="163"/>
      <c r="AK95" s="159"/>
      <c r="AL95" s="159"/>
      <c r="AM95" s="159"/>
      <c r="AN95" s="159"/>
      <c r="AO95" s="159"/>
      <c r="AP95" s="159"/>
      <c r="AQ95" s="159"/>
      <c r="AR95" s="159"/>
      <c r="AS95" s="159"/>
      <c r="AT95" s="159"/>
      <c r="AU95" s="159"/>
      <c r="AV95" s="159"/>
      <c r="AW95" s="159"/>
      <c r="AX95" s="159"/>
      <c r="AY95" s="159"/>
      <c r="AZ95" s="159"/>
      <c r="BA95" s="159"/>
      <c r="BB95" s="159"/>
      <c r="BC95" s="159"/>
      <c r="BD95" s="159"/>
      <c r="BE95" s="159"/>
      <c r="BF95" s="159"/>
      <c r="BG95" s="159"/>
      <c r="BH95" s="159"/>
      <c r="BI95" s="159"/>
      <c r="BJ95" s="159"/>
      <c r="BK95" s="159"/>
      <c r="BL95" s="159"/>
      <c r="BM95" s="159"/>
    </row>
    <row r="96" spans="1:65" s="10" customFormat="1" ht="36.75" hidden="1" thickBot="1" x14ac:dyDescent="0.3">
      <c r="A96" s="186"/>
      <c r="B96" s="97">
        <v>80</v>
      </c>
      <c r="C96" s="87" t="s">
        <v>105</v>
      </c>
      <c r="D96" s="98"/>
      <c r="E96" s="105"/>
      <c r="F96" s="106"/>
      <c r="G96" s="107"/>
      <c r="H96" s="107"/>
      <c r="I96" s="107"/>
      <c r="J96" s="108"/>
      <c r="K96" s="107"/>
      <c r="L96" s="107"/>
      <c r="M96" s="107"/>
      <c r="N96" s="107"/>
      <c r="O96" s="107"/>
      <c r="P96" s="107"/>
      <c r="Q96" s="107"/>
      <c r="R96" s="107"/>
      <c r="S96" s="109">
        <f t="shared" si="2"/>
        <v>0</v>
      </c>
      <c r="T96" s="103">
        <f t="shared" si="3"/>
        <v>0</v>
      </c>
      <c r="U96" s="160"/>
      <c r="V96" s="156"/>
      <c r="W96" s="160"/>
      <c r="X96" s="160"/>
      <c r="Y96" s="160"/>
      <c r="Z96" s="160"/>
      <c r="AA96" s="160"/>
      <c r="AB96" s="160"/>
      <c r="AC96" s="160"/>
      <c r="AD96" s="160"/>
      <c r="AE96" s="160"/>
      <c r="AF96" s="160"/>
      <c r="AG96" s="160"/>
      <c r="AH96" s="160"/>
      <c r="AI96" s="160"/>
      <c r="AJ96" s="163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159"/>
      <c r="BE96" s="159"/>
      <c r="BF96" s="159"/>
      <c r="BG96" s="159"/>
      <c r="BH96" s="159"/>
      <c r="BI96" s="159"/>
      <c r="BJ96" s="159"/>
      <c r="BK96" s="159"/>
      <c r="BL96" s="159"/>
      <c r="BM96" s="159"/>
    </row>
    <row r="97" spans="1:65" s="10" customFormat="1" ht="18.75" hidden="1" thickBot="1" x14ac:dyDescent="0.3">
      <c r="A97" s="186"/>
      <c r="B97" s="97">
        <v>81</v>
      </c>
      <c r="C97" s="87" t="s">
        <v>106</v>
      </c>
      <c r="D97" s="98"/>
      <c r="E97" s="117"/>
      <c r="F97" s="106"/>
      <c r="G97" s="107"/>
      <c r="H97" s="107"/>
      <c r="I97" s="107"/>
      <c r="J97" s="108"/>
      <c r="K97" s="107"/>
      <c r="L97" s="107"/>
      <c r="M97" s="107"/>
      <c r="N97" s="107"/>
      <c r="O97" s="107"/>
      <c r="P97" s="107"/>
      <c r="Q97" s="107"/>
      <c r="R97" s="107"/>
      <c r="S97" s="109">
        <f t="shared" si="2"/>
        <v>0</v>
      </c>
      <c r="T97" s="103">
        <f t="shared" si="3"/>
        <v>0</v>
      </c>
      <c r="U97" s="160"/>
      <c r="V97" s="156"/>
      <c r="W97" s="160"/>
      <c r="X97" s="160"/>
      <c r="Y97" s="160"/>
      <c r="Z97" s="160"/>
      <c r="AA97" s="160"/>
      <c r="AB97" s="160"/>
      <c r="AC97" s="160"/>
      <c r="AD97" s="160"/>
      <c r="AE97" s="160"/>
      <c r="AF97" s="160"/>
      <c r="AG97" s="160"/>
      <c r="AH97" s="160"/>
      <c r="AI97" s="160"/>
      <c r="AJ97" s="163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  <c r="BD97" s="159"/>
      <c r="BE97" s="159"/>
      <c r="BF97" s="159"/>
      <c r="BG97" s="159"/>
      <c r="BH97" s="159"/>
      <c r="BI97" s="159"/>
      <c r="BJ97" s="159"/>
      <c r="BK97" s="159"/>
      <c r="BL97" s="159"/>
      <c r="BM97" s="159"/>
    </row>
    <row r="98" spans="1:65" s="10" customFormat="1" ht="36.75" hidden="1" thickBot="1" x14ac:dyDescent="0.3">
      <c r="A98" s="186"/>
      <c r="B98" s="97">
        <v>82</v>
      </c>
      <c r="C98" s="87" t="s">
        <v>107</v>
      </c>
      <c r="D98" s="98"/>
      <c r="E98" s="105"/>
      <c r="F98" s="106"/>
      <c r="G98" s="107"/>
      <c r="H98" s="107"/>
      <c r="I98" s="107"/>
      <c r="J98" s="108"/>
      <c r="K98" s="107"/>
      <c r="L98" s="107"/>
      <c r="M98" s="107"/>
      <c r="N98" s="107"/>
      <c r="O98" s="107"/>
      <c r="P98" s="107"/>
      <c r="Q98" s="107"/>
      <c r="R98" s="107"/>
      <c r="S98" s="109">
        <f t="shared" si="2"/>
        <v>0</v>
      </c>
      <c r="T98" s="103">
        <f t="shared" si="3"/>
        <v>0</v>
      </c>
      <c r="U98" s="160"/>
      <c r="V98" s="156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  <c r="AH98" s="160"/>
      <c r="AI98" s="160"/>
      <c r="AJ98" s="163"/>
      <c r="AK98" s="159"/>
      <c r="AL98" s="159"/>
      <c r="AM98" s="159"/>
      <c r="AN98" s="159"/>
      <c r="AO98" s="159"/>
      <c r="AP98" s="159"/>
      <c r="AQ98" s="159"/>
      <c r="AR98" s="159"/>
      <c r="AS98" s="159"/>
      <c r="AT98" s="159"/>
      <c r="AU98" s="159"/>
      <c r="AV98" s="159"/>
      <c r="AW98" s="159"/>
      <c r="AX98" s="159"/>
      <c r="AY98" s="159"/>
      <c r="AZ98" s="159"/>
      <c r="BA98" s="159"/>
      <c r="BB98" s="159"/>
      <c r="BC98" s="159"/>
      <c r="BD98" s="159"/>
      <c r="BE98" s="159"/>
      <c r="BF98" s="159"/>
      <c r="BG98" s="159"/>
      <c r="BH98" s="159"/>
      <c r="BI98" s="159"/>
      <c r="BJ98" s="159"/>
      <c r="BK98" s="159"/>
      <c r="BL98" s="159"/>
      <c r="BM98" s="159"/>
    </row>
    <row r="99" spans="1:65" s="10" customFormat="1" ht="36.75" hidden="1" thickBot="1" x14ac:dyDescent="0.3">
      <c r="A99" s="186"/>
      <c r="B99" s="97">
        <v>83</v>
      </c>
      <c r="C99" s="87" t="s">
        <v>108</v>
      </c>
      <c r="D99" s="98"/>
      <c r="E99" s="105"/>
      <c r="F99" s="106"/>
      <c r="G99" s="107"/>
      <c r="H99" s="107"/>
      <c r="I99" s="107"/>
      <c r="J99" s="108"/>
      <c r="K99" s="107"/>
      <c r="L99" s="107"/>
      <c r="M99" s="107"/>
      <c r="N99" s="107"/>
      <c r="O99" s="107"/>
      <c r="P99" s="107"/>
      <c r="Q99" s="107"/>
      <c r="R99" s="107"/>
      <c r="S99" s="109">
        <f t="shared" si="2"/>
        <v>0</v>
      </c>
      <c r="T99" s="103">
        <f t="shared" si="3"/>
        <v>0</v>
      </c>
      <c r="U99" s="160"/>
      <c r="V99" s="156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  <c r="AH99" s="160"/>
      <c r="AI99" s="160"/>
      <c r="AJ99" s="163"/>
      <c r="AK99" s="159"/>
      <c r="AL99" s="159"/>
      <c r="AM99" s="159"/>
      <c r="AN99" s="159"/>
      <c r="AO99" s="159"/>
      <c r="AP99" s="159"/>
      <c r="AQ99" s="159"/>
      <c r="AR99" s="159"/>
      <c r="AS99" s="159"/>
      <c r="AT99" s="159"/>
      <c r="AU99" s="159"/>
      <c r="AV99" s="159"/>
      <c r="AW99" s="159"/>
      <c r="AX99" s="159"/>
      <c r="AY99" s="159"/>
      <c r="AZ99" s="159"/>
      <c r="BA99" s="159"/>
      <c r="BB99" s="159"/>
      <c r="BC99" s="159"/>
      <c r="BD99" s="159"/>
      <c r="BE99" s="159"/>
      <c r="BF99" s="159"/>
      <c r="BG99" s="159"/>
      <c r="BH99" s="159"/>
      <c r="BI99" s="159"/>
      <c r="BJ99" s="159"/>
      <c r="BK99" s="159"/>
      <c r="BL99" s="159"/>
      <c r="BM99" s="159"/>
    </row>
    <row r="100" spans="1:65" s="10" customFormat="1" ht="18.75" hidden="1" thickBot="1" x14ac:dyDescent="0.3">
      <c r="A100" s="186"/>
      <c r="B100" s="97">
        <v>84</v>
      </c>
      <c r="C100" s="87" t="s">
        <v>109</v>
      </c>
      <c r="D100" s="98"/>
      <c r="E100" s="105"/>
      <c r="F100" s="106"/>
      <c r="G100" s="107"/>
      <c r="H100" s="107"/>
      <c r="I100" s="107"/>
      <c r="J100" s="108"/>
      <c r="K100" s="107"/>
      <c r="L100" s="107"/>
      <c r="M100" s="107"/>
      <c r="N100" s="107"/>
      <c r="O100" s="107"/>
      <c r="P100" s="107"/>
      <c r="Q100" s="107"/>
      <c r="R100" s="107"/>
      <c r="S100" s="109">
        <f t="shared" si="2"/>
        <v>0</v>
      </c>
      <c r="T100" s="103">
        <f t="shared" si="3"/>
        <v>0</v>
      </c>
      <c r="U100" s="160"/>
      <c r="V100" s="156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3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  <c r="BD100" s="159"/>
      <c r="BE100" s="159"/>
      <c r="BF100" s="159"/>
      <c r="BG100" s="159"/>
      <c r="BH100" s="159"/>
      <c r="BI100" s="159"/>
      <c r="BJ100" s="159"/>
      <c r="BK100" s="159"/>
      <c r="BL100" s="159"/>
      <c r="BM100" s="159"/>
    </row>
    <row r="101" spans="1:65" s="10" customFormat="1" ht="18.75" hidden="1" thickBot="1" x14ac:dyDescent="0.3">
      <c r="A101" s="186"/>
      <c r="B101" s="97">
        <v>85</v>
      </c>
      <c r="C101" s="87" t="s">
        <v>216</v>
      </c>
      <c r="D101" s="98"/>
      <c r="E101" s="105"/>
      <c r="F101" s="106"/>
      <c r="G101" s="107"/>
      <c r="H101" s="107"/>
      <c r="I101" s="107"/>
      <c r="J101" s="108"/>
      <c r="K101" s="107"/>
      <c r="L101" s="107"/>
      <c r="M101" s="107"/>
      <c r="N101" s="107"/>
      <c r="O101" s="107"/>
      <c r="P101" s="107"/>
      <c r="Q101" s="107"/>
      <c r="R101" s="107"/>
      <c r="S101" s="109">
        <f t="shared" si="2"/>
        <v>0</v>
      </c>
      <c r="T101" s="103">
        <f t="shared" si="3"/>
        <v>0</v>
      </c>
      <c r="U101" s="160"/>
      <c r="V101" s="156"/>
      <c r="W101" s="160"/>
      <c r="X101" s="160"/>
      <c r="Y101" s="160"/>
      <c r="Z101" s="160"/>
      <c r="AA101" s="160"/>
      <c r="AB101" s="160"/>
      <c r="AC101" s="160"/>
      <c r="AD101" s="160"/>
      <c r="AE101" s="160"/>
      <c r="AF101" s="160"/>
      <c r="AG101" s="160"/>
      <c r="AH101" s="160"/>
      <c r="AI101" s="160"/>
      <c r="AJ101" s="163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  <c r="BD101" s="159"/>
      <c r="BE101" s="159"/>
      <c r="BF101" s="159"/>
      <c r="BG101" s="159"/>
      <c r="BH101" s="159"/>
      <c r="BI101" s="159"/>
      <c r="BJ101" s="159"/>
      <c r="BK101" s="159"/>
      <c r="BL101" s="159"/>
      <c r="BM101" s="159"/>
    </row>
    <row r="102" spans="1:65" s="10" customFormat="1" ht="36.75" hidden="1" thickBot="1" x14ac:dyDescent="0.3">
      <c r="A102" s="186"/>
      <c r="B102" s="97">
        <v>86</v>
      </c>
      <c r="C102" s="87" t="s">
        <v>110</v>
      </c>
      <c r="D102" s="98"/>
      <c r="E102" s="105"/>
      <c r="F102" s="106"/>
      <c r="G102" s="107"/>
      <c r="H102" s="107"/>
      <c r="I102" s="107"/>
      <c r="J102" s="108"/>
      <c r="K102" s="107"/>
      <c r="L102" s="107"/>
      <c r="M102" s="107"/>
      <c r="N102" s="107"/>
      <c r="O102" s="107"/>
      <c r="P102" s="107"/>
      <c r="Q102" s="107"/>
      <c r="R102" s="107"/>
      <c r="S102" s="109">
        <f t="shared" si="2"/>
        <v>0</v>
      </c>
      <c r="T102" s="103">
        <f t="shared" si="3"/>
        <v>0</v>
      </c>
      <c r="U102" s="160"/>
      <c r="V102" s="156"/>
      <c r="W102" s="160"/>
      <c r="X102" s="160"/>
      <c r="Y102" s="160"/>
      <c r="Z102" s="160"/>
      <c r="AA102" s="160"/>
      <c r="AB102" s="160"/>
      <c r="AC102" s="160"/>
      <c r="AD102" s="160"/>
      <c r="AE102" s="160"/>
      <c r="AF102" s="160"/>
      <c r="AG102" s="160"/>
      <c r="AH102" s="160"/>
      <c r="AI102" s="160"/>
      <c r="AJ102" s="163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  <c r="BD102" s="159"/>
      <c r="BE102" s="159"/>
      <c r="BF102" s="159"/>
      <c r="BG102" s="159"/>
      <c r="BH102" s="159"/>
      <c r="BI102" s="159"/>
      <c r="BJ102" s="159"/>
      <c r="BK102" s="159"/>
      <c r="BL102" s="159"/>
      <c r="BM102" s="159"/>
    </row>
    <row r="103" spans="1:65" s="10" customFormat="1" ht="18.75" hidden="1" thickBot="1" x14ac:dyDescent="0.3">
      <c r="A103" s="186"/>
      <c r="B103" s="97">
        <v>87</v>
      </c>
      <c r="C103" s="87" t="s">
        <v>111</v>
      </c>
      <c r="D103" s="98"/>
      <c r="E103" s="105"/>
      <c r="F103" s="106"/>
      <c r="G103" s="107"/>
      <c r="H103" s="107"/>
      <c r="I103" s="107"/>
      <c r="J103" s="108"/>
      <c r="K103" s="107"/>
      <c r="L103" s="107"/>
      <c r="M103" s="107"/>
      <c r="N103" s="107"/>
      <c r="O103" s="107"/>
      <c r="P103" s="107"/>
      <c r="Q103" s="107"/>
      <c r="R103" s="107"/>
      <c r="S103" s="109">
        <f t="shared" si="2"/>
        <v>0</v>
      </c>
      <c r="T103" s="103">
        <f t="shared" si="3"/>
        <v>0</v>
      </c>
      <c r="U103" s="160"/>
      <c r="V103" s="156"/>
      <c r="W103" s="160"/>
      <c r="X103" s="160"/>
      <c r="Y103" s="160"/>
      <c r="Z103" s="160"/>
      <c r="AA103" s="160"/>
      <c r="AB103" s="160"/>
      <c r="AC103" s="160"/>
      <c r="AD103" s="160"/>
      <c r="AE103" s="160"/>
      <c r="AF103" s="160"/>
      <c r="AG103" s="160"/>
      <c r="AH103" s="160"/>
      <c r="AI103" s="160"/>
      <c r="AJ103" s="163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  <c r="BE103" s="159"/>
      <c r="BF103" s="159"/>
      <c r="BG103" s="159"/>
      <c r="BH103" s="159"/>
      <c r="BI103" s="159"/>
      <c r="BJ103" s="159"/>
      <c r="BK103" s="159"/>
      <c r="BL103" s="159"/>
      <c r="BM103" s="159"/>
    </row>
    <row r="104" spans="1:65" s="10" customFormat="1" ht="36.75" hidden="1" thickBot="1" x14ac:dyDescent="0.3">
      <c r="A104" s="186"/>
      <c r="B104" s="97">
        <v>88</v>
      </c>
      <c r="C104" s="87" t="s">
        <v>112</v>
      </c>
      <c r="D104" s="98"/>
      <c r="E104" s="105"/>
      <c r="F104" s="106"/>
      <c r="G104" s="107"/>
      <c r="H104" s="107"/>
      <c r="I104" s="107"/>
      <c r="J104" s="108"/>
      <c r="K104" s="107"/>
      <c r="L104" s="107"/>
      <c r="M104" s="107"/>
      <c r="N104" s="107"/>
      <c r="O104" s="107"/>
      <c r="P104" s="107"/>
      <c r="Q104" s="107"/>
      <c r="R104" s="107"/>
      <c r="S104" s="109">
        <f t="shared" si="2"/>
        <v>0</v>
      </c>
      <c r="T104" s="103">
        <f t="shared" si="3"/>
        <v>0</v>
      </c>
      <c r="U104" s="160"/>
      <c r="V104" s="156"/>
      <c r="W104" s="160"/>
      <c r="X104" s="160"/>
      <c r="Y104" s="160"/>
      <c r="Z104" s="160"/>
      <c r="AA104" s="160"/>
      <c r="AB104" s="160"/>
      <c r="AC104" s="160"/>
      <c r="AD104" s="160"/>
      <c r="AE104" s="160"/>
      <c r="AF104" s="160"/>
      <c r="AG104" s="160"/>
      <c r="AH104" s="160"/>
      <c r="AI104" s="160"/>
      <c r="AJ104" s="163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  <c r="BD104" s="159"/>
      <c r="BE104" s="159"/>
      <c r="BF104" s="159"/>
      <c r="BG104" s="159"/>
      <c r="BH104" s="159"/>
      <c r="BI104" s="159"/>
      <c r="BJ104" s="159"/>
      <c r="BK104" s="159"/>
      <c r="BL104" s="159"/>
      <c r="BM104" s="159"/>
    </row>
    <row r="105" spans="1:65" s="10" customFormat="1" ht="18.75" hidden="1" thickBot="1" x14ac:dyDescent="0.3">
      <c r="A105" s="186"/>
      <c r="B105" s="97">
        <v>89</v>
      </c>
      <c r="C105" s="87" t="s">
        <v>113</v>
      </c>
      <c r="D105" s="98"/>
      <c r="E105" s="105"/>
      <c r="F105" s="106"/>
      <c r="G105" s="107"/>
      <c r="H105" s="107"/>
      <c r="I105" s="107"/>
      <c r="J105" s="108"/>
      <c r="K105" s="107"/>
      <c r="L105" s="107"/>
      <c r="M105" s="107"/>
      <c r="N105" s="107"/>
      <c r="O105" s="107"/>
      <c r="P105" s="107"/>
      <c r="Q105" s="107"/>
      <c r="R105" s="107"/>
      <c r="S105" s="109">
        <f t="shared" si="2"/>
        <v>0</v>
      </c>
      <c r="T105" s="103">
        <f t="shared" si="3"/>
        <v>0</v>
      </c>
      <c r="U105" s="160"/>
      <c r="V105" s="156"/>
      <c r="W105" s="160"/>
      <c r="X105" s="160"/>
      <c r="Y105" s="160"/>
      <c r="Z105" s="160"/>
      <c r="AA105" s="160"/>
      <c r="AB105" s="160"/>
      <c r="AC105" s="160"/>
      <c r="AD105" s="160"/>
      <c r="AE105" s="160"/>
      <c r="AF105" s="160"/>
      <c r="AG105" s="160"/>
      <c r="AH105" s="160"/>
      <c r="AI105" s="160"/>
      <c r="AJ105" s="163"/>
      <c r="AK105" s="159"/>
      <c r="AL105" s="159"/>
      <c r="AM105" s="159"/>
      <c r="AN105" s="159"/>
      <c r="AO105" s="159"/>
      <c r="AP105" s="159"/>
      <c r="AQ105" s="159"/>
      <c r="AR105" s="159"/>
      <c r="AS105" s="159"/>
      <c r="AT105" s="159"/>
      <c r="AU105" s="159"/>
      <c r="AV105" s="159"/>
      <c r="AW105" s="159"/>
      <c r="AX105" s="159"/>
      <c r="AY105" s="159"/>
      <c r="AZ105" s="159"/>
      <c r="BA105" s="159"/>
      <c r="BB105" s="159"/>
      <c r="BC105" s="159"/>
      <c r="BD105" s="159"/>
      <c r="BE105" s="159"/>
      <c r="BF105" s="159"/>
      <c r="BG105" s="159"/>
      <c r="BH105" s="159"/>
      <c r="BI105" s="159"/>
      <c r="BJ105" s="159"/>
      <c r="BK105" s="159"/>
      <c r="BL105" s="159"/>
      <c r="BM105" s="159"/>
    </row>
    <row r="106" spans="1:65" s="10" customFormat="1" ht="18.75" hidden="1" thickBot="1" x14ac:dyDescent="0.3">
      <c r="A106" s="186"/>
      <c r="B106" s="97">
        <v>90</v>
      </c>
      <c r="C106" s="87" t="s">
        <v>114</v>
      </c>
      <c r="D106" s="98"/>
      <c r="E106" s="105"/>
      <c r="F106" s="106"/>
      <c r="G106" s="107"/>
      <c r="H106" s="107"/>
      <c r="I106" s="107"/>
      <c r="J106" s="108"/>
      <c r="K106" s="107"/>
      <c r="L106" s="107"/>
      <c r="M106" s="107"/>
      <c r="N106" s="107"/>
      <c r="O106" s="107"/>
      <c r="P106" s="107"/>
      <c r="Q106" s="107"/>
      <c r="R106" s="107"/>
      <c r="S106" s="109">
        <f t="shared" si="2"/>
        <v>0</v>
      </c>
      <c r="T106" s="103">
        <f t="shared" si="3"/>
        <v>0</v>
      </c>
      <c r="U106" s="160"/>
      <c r="V106" s="156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0"/>
      <c r="AG106" s="160"/>
      <c r="AH106" s="160"/>
      <c r="AI106" s="160"/>
      <c r="AJ106" s="163"/>
      <c r="AK106" s="159"/>
      <c r="AL106" s="159"/>
      <c r="AM106" s="159"/>
      <c r="AN106" s="159"/>
      <c r="AO106" s="159"/>
      <c r="AP106" s="159"/>
      <c r="AQ106" s="159"/>
      <c r="AR106" s="159"/>
      <c r="AS106" s="159"/>
      <c r="AT106" s="159"/>
      <c r="AU106" s="159"/>
      <c r="AV106" s="159"/>
      <c r="AW106" s="159"/>
      <c r="AX106" s="159"/>
      <c r="AY106" s="159"/>
      <c r="AZ106" s="159"/>
      <c r="BA106" s="159"/>
      <c r="BB106" s="159"/>
      <c r="BC106" s="159"/>
      <c r="BD106" s="159"/>
      <c r="BE106" s="159"/>
      <c r="BF106" s="159"/>
      <c r="BG106" s="159"/>
      <c r="BH106" s="159"/>
      <c r="BI106" s="159"/>
      <c r="BJ106" s="159"/>
      <c r="BK106" s="159"/>
      <c r="BL106" s="159"/>
      <c r="BM106" s="159"/>
    </row>
    <row r="107" spans="1:65" s="10" customFormat="1" ht="36.75" hidden="1" thickBot="1" x14ac:dyDescent="0.3">
      <c r="A107" s="186"/>
      <c r="B107" s="97">
        <v>91</v>
      </c>
      <c r="C107" s="87" t="s">
        <v>115</v>
      </c>
      <c r="D107" s="98"/>
      <c r="E107" s="105"/>
      <c r="F107" s="106"/>
      <c r="G107" s="107"/>
      <c r="H107" s="107"/>
      <c r="I107" s="107"/>
      <c r="J107" s="108"/>
      <c r="K107" s="107"/>
      <c r="L107" s="107"/>
      <c r="M107" s="107"/>
      <c r="N107" s="107"/>
      <c r="O107" s="107"/>
      <c r="P107" s="107"/>
      <c r="Q107" s="107"/>
      <c r="R107" s="107"/>
      <c r="S107" s="109">
        <f t="shared" si="2"/>
        <v>0</v>
      </c>
      <c r="T107" s="103">
        <f t="shared" si="3"/>
        <v>0</v>
      </c>
      <c r="U107" s="160"/>
      <c r="V107" s="156"/>
      <c r="W107" s="160"/>
      <c r="X107" s="160"/>
      <c r="Y107" s="160"/>
      <c r="Z107" s="160"/>
      <c r="AA107" s="160"/>
      <c r="AB107" s="160"/>
      <c r="AC107" s="160"/>
      <c r="AD107" s="160"/>
      <c r="AE107" s="160"/>
      <c r="AF107" s="160"/>
      <c r="AG107" s="160"/>
      <c r="AH107" s="160"/>
      <c r="AI107" s="160"/>
      <c r="AJ107" s="163"/>
      <c r="AK107" s="159"/>
      <c r="AL107" s="159"/>
      <c r="AM107" s="159"/>
      <c r="AN107" s="159"/>
      <c r="AO107" s="159"/>
      <c r="AP107" s="159"/>
      <c r="AQ107" s="159"/>
      <c r="AR107" s="159"/>
      <c r="AS107" s="159"/>
      <c r="AT107" s="159"/>
      <c r="AU107" s="159"/>
      <c r="AV107" s="159"/>
      <c r="AW107" s="159"/>
      <c r="AX107" s="159"/>
      <c r="AY107" s="159"/>
      <c r="AZ107" s="159"/>
      <c r="BA107" s="159"/>
      <c r="BB107" s="159"/>
      <c r="BC107" s="159"/>
      <c r="BD107" s="159"/>
      <c r="BE107" s="159"/>
      <c r="BF107" s="159"/>
      <c r="BG107" s="159"/>
      <c r="BH107" s="159"/>
      <c r="BI107" s="159"/>
      <c r="BJ107" s="159"/>
      <c r="BK107" s="159"/>
      <c r="BL107" s="159"/>
      <c r="BM107" s="159"/>
    </row>
    <row r="108" spans="1:65" s="10" customFormat="1" ht="36.75" hidden="1" thickBot="1" x14ac:dyDescent="0.3">
      <c r="A108" s="186"/>
      <c r="B108" s="97">
        <v>92</v>
      </c>
      <c r="C108" s="87" t="s">
        <v>116</v>
      </c>
      <c r="D108" s="98"/>
      <c r="E108" s="105"/>
      <c r="F108" s="106"/>
      <c r="G108" s="107"/>
      <c r="H108" s="107"/>
      <c r="I108" s="107"/>
      <c r="J108" s="108"/>
      <c r="K108" s="107"/>
      <c r="L108" s="107"/>
      <c r="M108" s="107"/>
      <c r="N108" s="107"/>
      <c r="O108" s="107"/>
      <c r="P108" s="107"/>
      <c r="Q108" s="107"/>
      <c r="R108" s="107"/>
      <c r="S108" s="109">
        <f t="shared" si="2"/>
        <v>0</v>
      </c>
      <c r="T108" s="103">
        <f t="shared" si="3"/>
        <v>0</v>
      </c>
      <c r="U108" s="160"/>
      <c r="V108" s="156"/>
      <c r="W108" s="160"/>
      <c r="X108" s="160"/>
      <c r="Y108" s="160"/>
      <c r="Z108" s="160"/>
      <c r="AA108" s="160"/>
      <c r="AB108" s="160"/>
      <c r="AC108" s="160"/>
      <c r="AD108" s="160"/>
      <c r="AE108" s="160"/>
      <c r="AF108" s="160"/>
      <c r="AG108" s="160"/>
      <c r="AH108" s="160"/>
      <c r="AI108" s="160"/>
      <c r="AJ108" s="163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</row>
    <row r="109" spans="1:65" s="10" customFormat="1" ht="36.75" hidden="1" thickBot="1" x14ac:dyDescent="0.3">
      <c r="A109" s="186"/>
      <c r="B109" s="97">
        <v>93</v>
      </c>
      <c r="C109" s="87" t="s">
        <v>206</v>
      </c>
      <c r="D109" s="98"/>
      <c r="E109" s="105"/>
      <c r="F109" s="106"/>
      <c r="G109" s="107"/>
      <c r="H109" s="107"/>
      <c r="I109" s="107"/>
      <c r="J109" s="108"/>
      <c r="K109" s="107"/>
      <c r="L109" s="107"/>
      <c r="M109" s="107"/>
      <c r="N109" s="107"/>
      <c r="O109" s="107"/>
      <c r="P109" s="107"/>
      <c r="Q109" s="107"/>
      <c r="R109" s="107"/>
      <c r="S109" s="109"/>
      <c r="T109" s="103"/>
      <c r="U109" s="160"/>
      <c r="V109" s="156"/>
      <c r="W109" s="160"/>
      <c r="X109" s="160"/>
      <c r="Y109" s="160"/>
      <c r="Z109" s="160"/>
      <c r="AA109" s="160"/>
      <c r="AB109" s="160"/>
      <c r="AC109" s="160"/>
      <c r="AD109" s="160"/>
      <c r="AE109" s="160"/>
      <c r="AF109" s="160"/>
      <c r="AG109" s="160"/>
      <c r="AH109" s="160"/>
      <c r="AI109" s="160"/>
      <c r="AJ109" s="163"/>
      <c r="AK109" s="159"/>
      <c r="AL109" s="159"/>
      <c r="AM109" s="159"/>
      <c r="AN109" s="159"/>
      <c r="AO109" s="159"/>
      <c r="AP109" s="159"/>
      <c r="AQ109" s="159"/>
      <c r="AR109" s="159"/>
      <c r="AS109" s="159"/>
      <c r="AT109" s="159"/>
      <c r="AU109" s="159"/>
      <c r="AV109" s="159"/>
      <c r="AW109" s="159"/>
      <c r="AX109" s="159"/>
      <c r="AY109" s="159"/>
      <c r="AZ109" s="159"/>
      <c r="BA109" s="159"/>
      <c r="BB109" s="159"/>
      <c r="BC109" s="159"/>
      <c r="BD109" s="159"/>
      <c r="BE109" s="159"/>
      <c r="BF109" s="159"/>
      <c r="BG109" s="159"/>
      <c r="BH109" s="159"/>
      <c r="BI109" s="159"/>
      <c r="BJ109" s="159"/>
      <c r="BK109" s="159"/>
      <c r="BL109" s="159"/>
      <c r="BM109" s="159"/>
    </row>
    <row r="110" spans="1:65" s="10" customFormat="1" ht="18.75" hidden="1" thickBot="1" x14ac:dyDescent="0.3">
      <c r="A110" s="186"/>
      <c r="B110" s="97">
        <v>94</v>
      </c>
      <c r="C110" s="87" t="s">
        <v>117</v>
      </c>
      <c r="D110" s="98"/>
      <c r="E110" s="105"/>
      <c r="F110" s="106"/>
      <c r="G110" s="107"/>
      <c r="H110" s="107"/>
      <c r="I110" s="107"/>
      <c r="J110" s="108"/>
      <c r="K110" s="107"/>
      <c r="L110" s="107"/>
      <c r="M110" s="107"/>
      <c r="N110" s="107"/>
      <c r="O110" s="107"/>
      <c r="P110" s="107"/>
      <c r="Q110" s="107"/>
      <c r="R110" s="107"/>
      <c r="S110" s="109">
        <f t="shared" si="2"/>
        <v>0</v>
      </c>
      <c r="T110" s="103">
        <f t="shared" si="3"/>
        <v>0</v>
      </c>
      <c r="U110" s="160"/>
      <c r="V110" s="156"/>
      <c r="W110" s="160"/>
      <c r="X110" s="160"/>
      <c r="Y110" s="160"/>
      <c r="Z110" s="160"/>
      <c r="AA110" s="160"/>
      <c r="AB110" s="160"/>
      <c r="AC110" s="160"/>
      <c r="AD110" s="160"/>
      <c r="AE110" s="160"/>
      <c r="AF110" s="160"/>
      <c r="AG110" s="160"/>
      <c r="AH110" s="160"/>
      <c r="AI110" s="160"/>
      <c r="AJ110" s="163"/>
      <c r="AK110" s="159"/>
      <c r="AL110" s="159"/>
      <c r="AM110" s="159"/>
      <c r="AN110" s="159"/>
      <c r="AO110" s="159"/>
      <c r="AP110" s="159"/>
      <c r="AQ110" s="159"/>
      <c r="AR110" s="159"/>
      <c r="AS110" s="159"/>
      <c r="AT110" s="159"/>
      <c r="AU110" s="159"/>
      <c r="AV110" s="159"/>
      <c r="AW110" s="159"/>
      <c r="AX110" s="159"/>
      <c r="AY110" s="159"/>
      <c r="AZ110" s="159"/>
      <c r="BA110" s="159"/>
      <c r="BB110" s="159"/>
      <c r="BC110" s="159"/>
      <c r="BD110" s="159"/>
      <c r="BE110" s="159"/>
      <c r="BF110" s="159"/>
      <c r="BG110" s="159"/>
      <c r="BH110" s="159"/>
      <c r="BI110" s="159"/>
      <c r="BJ110" s="159"/>
      <c r="BK110" s="159"/>
      <c r="BL110" s="159"/>
      <c r="BM110" s="159"/>
    </row>
    <row r="111" spans="1:65" s="10" customFormat="1" ht="36.75" thickBot="1" x14ac:dyDescent="0.3">
      <c r="A111" s="186"/>
      <c r="B111" s="97"/>
      <c r="C111" s="87" t="s">
        <v>228</v>
      </c>
      <c r="D111" s="98"/>
      <c r="E111" s="105"/>
      <c r="F111" s="106"/>
      <c r="G111" s="107"/>
      <c r="H111" s="107"/>
      <c r="I111" s="107"/>
      <c r="J111" s="108"/>
      <c r="K111" s="107"/>
      <c r="L111" s="107"/>
      <c r="M111" s="107"/>
      <c r="N111" s="107"/>
      <c r="O111" s="107"/>
      <c r="P111" s="107"/>
      <c r="Q111" s="107"/>
      <c r="R111" s="107"/>
      <c r="S111" s="109"/>
      <c r="T111" s="103"/>
      <c r="U111" s="160"/>
      <c r="V111" s="156"/>
      <c r="W111" s="160"/>
      <c r="X111" s="160"/>
      <c r="Y111" s="160"/>
      <c r="Z111" s="160"/>
      <c r="AA111" s="160"/>
      <c r="AB111" s="160"/>
      <c r="AC111" s="160"/>
      <c r="AD111" s="160"/>
      <c r="AE111" s="160"/>
      <c r="AF111" s="160"/>
      <c r="AG111" s="160"/>
      <c r="AH111" s="160"/>
      <c r="AI111" s="160"/>
      <c r="AJ111" s="163"/>
      <c r="AK111" s="159"/>
      <c r="AL111" s="159"/>
      <c r="AM111" s="159"/>
      <c r="AN111" s="159"/>
      <c r="AO111" s="159"/>
      <c r="AP111" s="159"/>
      <c r="AQ111" s="159"/>
      <c r="AR111" s="159"/>
      <c r="AS111" s="159"/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</row>
    <row r="112" spans="1:65" s="10" customFormat="1" ht="36.75" hidden="1" thickBot="1" x14ac:dyDescent="0.3">
      <c r="A112" s="186"/>
      <c r="B112" s="97">
        <v>95</v>
      </c>
      <c r="C112" s="87" t="s">
        <v>203</v>
      </c>
      <c r="D112" s="98"/>
      <c r="E112" s="105"/>
      <c r="F112" s="106"/>
      <c r="G112" s="107"/>
      <c r="H112" s="107"/>
      <c r="I112" s="107"/>
      <c r="J112" s="108"/>
      <c r="K112" s="107"/>
      <c r="L112" s="107"/>
      <c r="M112" s="107"/>
      <c r="N112" s="107"/>
      <c r="O112" s="107"/>
      <c r="P112" s="107"/>
      <c r="Q112" s="107"/>
      <c r="R112" s="107"/>
      <c r="S112" s="109"/>
      <c r="T112" s="103"/>
      <c r="U112" s="160"/>
      <c r="V112" s="156"/>
      <c r="W112" s="160"/>
      <c r="X112" s="160"/>
      <c r="Y112" s="160"/>
      <c r="Z112" s="160"/>
      <c r="AA112" s="160"/>
      <c r="AB112" s="160"/>
      <c r="AC112" s="160"/>
      <c r="AD112" s="160"/>
      <c r="AE112" s="160"/>
      <c r="AF112" s="160"/>
      <c r="AG112" s="160"/>
      <c r="AH112" s="160"/>
      <c r="AI112" s="160"/>
      <c r="AJ112" s="163"/>
      <c r="AK112" s="159"/>
      <c r="AL112" s="159"/>
      <c r="AM112" s="159"/>
      <c r="AN112" s="159"/>
      <c r="AO112" s="159"/>
      <c r="AP112" s="159"/>
      <c r="AQ112" s="159"/>
      <c r="AR112" s="159"/>
      <c r="AS112" s="159"/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</row>
    <row r="113" spans="1:65" s="10" customFormat="1" ht="36.75" hidden="1" thickBot="1" x14ac:dyDescent="0.3">
      <c r="A113" s="186"/>
      <c r="B113" s="97">
        <v>96</v>
      </c>
      <c r="C113" s="87" t="s">
        <v>118</v>
      </c>
      <c r="D113" s="98" t="s">
        <v>31</v>
      </c>
      <c r="E113" s="105"/>
      <c r="F113" s="106"/>
      <c r="G113" s="107"/>
      <c r="H113" s="107"/>
      <c r="I113" s="107"/>
      <c r="J113" s="108"/>
      <c r="K113" s="107"/>
      <c r="L113" s="107"/>
      <c r="M113" s="107"/>
      <c r="N113" s="107"/>
      <c r="O113" s="107"/>
      <c r="P113" s="107"/>
      <c r="Q113" s="107"/>
      <c r="R113" s="107"/>
      <c r="S113" s="109">
        <f t="shared" si="2"/>
        <v>0</v>
      </c>
      <c r="T113" s="103">
        <f t="shared" si="3"/>
        <v>0</v>
      </c>
      <c r="U113" s="160"/>
      <c r="V113" s="156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3"/>
      <c r="AK113" s="159"/>
      <c r="AL113" s="159"/>
      <c r="AM113" s="159"/>
      <c r="AN113" s="159"/>
      <c r="AO113" s="159"/>
      <c r="AP113" s="159"/>
      <c r="AQ113" s="159"/>
      <c r="AR113" s="159"/>
      <c r="AS113" s="159"/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</row>
    <row r="114" spans="1:65" s="10" customFormat="1" ht="18.75" hidden="1" thickBot="1" x14ac:dyDescent="0.3">
      <c r="A114" s="186"/>
      <c r="B114" s="97">
        <v>97</v>
      </c>
      <c r="C114" s="87" t="s">
        <v>119</v>
      </c>
      <c r="D114" s="98" t="s">
        <v>31</v>
      </c>
      <c r="E114" s="105"/>
      <c r="F114" s="106"/>
      <c r="G114" s="107"/>
      <c r="H114" s="107"/>
      <c r="I114" s="107"/>
      <c r="J114" s="108"/>
      <c r="K114" s="107"/>
      <c r="L114" s="107"/>
      <c r="M114" s="107"/>
      <c r="N114" s="107"/>
      <c r="O114" s="107"/>
      <c r="P114" s="107"/>
      <c r="Q114" s="107"/>
      <c r="R114" s="107"/>
      <c r="S114" s="109">
        <f t="shared" si="2"/>
        <v>0</v>
      </c>
      <c r="T114" s="103">
        <f t="shared" si="3"/>
        <v>0</v>
      </c>
      <c r="U114" s="160"/>
      <c r="V114" s="156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  <c r="AH114" s="160"/>
      <c r="AI114" s="160"/>
      <c r="AJ114" s="163"/>
      <c r="AK114" s="159"/>
      <c r="AL114" s="159"/>
      <c r="AM114" s="159"/>
      <c r="AN114" s="159"/>
      <c r="AO114" s="159"/>
      <c r="AP114" s="159"/>
      <c r="AQ114" s="159"/>
      <c r="AR114" s="159"/>
      <c r="AS114" s="159"/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</row>
    <row r="115" spans="1:65" s="10" customFormat="1" ht="36.75" hidden="1" thickBot="1" x14ac:dyDescent="0.3">
      <c r="A115" s="186"/>
      <c r="B115" s="97">
        <v>98</v>
      </c>
      <c r="C115" s="87" t="s">
        <v>120</v>
      </c>
      <c r="D115" s="98" t="s">
        <v>31</v>
      </c>
      <c r="E115" s="105"/>
      <c r="F115" s="106"/>
      <c r="G115" s="107"/>
      <c r="H115" s="107"/>
      <c r="I115" s="107"/>
      <c r="J115" s="108"/>
      <c r="K115" s="107"/>
      <c r="L115" s="107"/>
      <c r="M115" s="107"/>
      <c r="N115" s="107"/>
      <c r="O115" s="107"/>
      <c r="P115" s="107"/>
      <c r="Q115" s="107"/>
      <c r="R115" s="107"/>
      <c r="S115" s="109">
        <f t="shared" si="2"/>
        <v>0</v>
      </c>
      <c r="T115" s="103">
        <f t="shared" si="3"/>
        <v>0</v>
      </c>
      <c r="U115" s="160"/>
      <c r="V115" s="156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3"/>
      <c r="AK115" s="159"/>
      <c r="AL115" s="159"/>
      <c r="AM115" s="159"/>
      <c r="AN115" s="159"/>
      <c r="AO115" s="159"/>
      <c r="AP115" s="159"/>
      <c r="AQ115" s="159"/>
      <c r="AR115" s="159"/>
      <c r="AS115" s="159"/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</row>
    <row r="116" spans="1:65" s="10" customFormat="1" ht="18.75" hidden="1" thickBot="1" x14ac:dyDescent="0.3">
      <c r="A116" s="186"/>
      <c r="B116" s="97">
        <v>99</v>
      </c>
      <c r="C116" s="87" t="s">
        <v>121</v>
      </c>
      <c r="D116" s="98"/>
      <c r="E116" s="105"/>
      <c r="F116" s="106"/>
      <c r="G116" s="107"/>
      <c r="H116" s="107"/>
      <c r="I116" s="107"/>
      <c r="J116" s="108"/>
      <c r="K116" s="107"/>
      <c r="L116" s="107"/>
      <c r="M116" s="107"/>
      <c r="N116" s="107"/>
      <c r="O116" s="107"/>
      <c r="P116" s="107"/>
      <c r="Q116" s="107"/>
      <c r="R116" s="107"/>
      <c r="S116" s="109"/>
      <c r="T116" s="103"/>
      <c r="U116" s="160"/>
      <c r="V116" s="156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3"/>
      <c r="AK116" s="159"/>
      <c r="AL116" s="159"/>
      <c r="AM116" s="159"/>
      <c r="AN116" s="159"/>
      <c r="AO116" s="159"/>
      <c r="AP116" s="159"/>
      <c r="AQ116" s="159"/>
      <c r="AR116" s="159"/>
      <c r="AS116" s="159"/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</row>
    <row r="117" spans="1:65" s="10" customFormat="1" ht="36.75" hidden="1" thickBot="1" x14ac:dyDescent="0.3">
      <c r="A117" s="186"/>
      <c r="B117" s="97">
        <v>100</v>
      </c>
      <c r="C117" s="87" t="s">
        <v>122</v>
      </c>
      <c r="D117" s="98"/>
      <c r="E117" s="105"/>
      <c r="F117" s="106"/>
      <c r="G117" s="107"/>
      <c r="H117" s="107"/>
      <c r="I117" s="107"/>
      <c r="J117" s="108"/>
      <c r="K117" s="107"/>
      <c r="L117" s="107"/>
      <c r="M117" s="107"/>
      <c r="N117" s="107"/>
      <c r="O117" s="107"/>
      <c r="P117" s="107"/>
      <c r="Q117" s="107"/>
      <c r="R117" s="107"/>
      <c r="S117" s="109"/>
      <c r="T117" s="109"/>
      <c r="U117" s="160"/>
      <c r="V117" s="156"/>
      <c r="W117" s="160"/>
      <c r="X117" s="160"/>
      <c r="Y117" s="160"/>
      <c r="Z117" s="160"/>
      <c r="AA117" s="160"/>
      <c r="AB117" s="160"/>
      <c r="AC117" s="160"/>
      <c r="AD117" s="160"/>
      <c r="AE117" s="160"/>
      <c r="AF117" s="160"/>
      <c r="AG117" s="160"/>
      <c r="AH117" s="160"/>
      <c r="AI117" s="160"/>
      <c r="AJ117" s="163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</row>
    <row r="118" spans="1:65" s="10" customFormat="1" ht="18.75" hidden="1" thickBot="1" x14ac:dyDescent="0.3">
      <c r="A118" s="186"/>
      <c r="B118" s="97">
        <v>101</v>
      </c>
      <c r="C118" s="87" t="s">
        <v>123</v>
      </c>
      <c r="D118" s="98"/>
      <c r="E118" s="105"/>
      <c r="F118" s="106"/>
      <c r="G118" s="107"/>
      <c r="H118" s="107"/>
      <c r="I118" s="107"/>
      <c r="J118" s="108"/>
      <c r="K118" s="107"/>
      <c r="L118" s="107"/>
      <c r="M118" s="107"/>
      <c r="N118" s="107"/>
      <c r="O118" s="107"/>
      <c r="P118" s="107"/>
      <c r="Q118" s="107"/>
      <c r="R118" s="107"/>
      <c r="S118" s="109"/>
      <c r="T118" s="109"/>
      <c r="U118" s="160"/>
      <c r="V118" s="156"/>
      <c r="W118" s="160"/>
      <c r="X118" s="160"/>
      <c r="Y118" s="160"/>
      <c r="Z118" s="160"/>
      <c r="AA118" s="160"/>
      <c r="AB118" s="160"/>
      <c r="AC118" s="160"/>
      <c r="AD118" s="160"/>
      <c r="AE118" s="160"/>
      <c r="AF118" s="160"/>
      <c r="AG118" s="160"/>
      <c r="AH118" s="160"/>
      <c r="AI118" s="160"/>
      <c r="AJ118" s="163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</row>
    <row r="119" spans="1:65" s="10" customFormat="1" ht="36.75" hidden="1" thickBot="1" x14ac:dyDescent="0.3">
      <c r="A119" s="186"/>
      <c r="B119" s="97">
        <v>102</v>
      </c>
      <c r="C119" s="87" t="s">
        <v>124</v>
      </c>
      <c r="D119" s="98"/>
      <c r="E119" s="105"/>
      <c r="F119" s="106"/>
      <c r="G119" s="107"/>
      <c r="H119" s="107"/>
      <c r="I119" s="107"/>
      <c r="J119" s="108"/>
      <c r="K119" s="107"/>
      <c r="L119" s="107"/>
      <c r="M119" s="107"/>
      <c r="N119" s="107"/>
      <c r="O119" s="107"/>
      <c r="P119" s="107"/>
      <c r="Q119" s="107"/>
      <c r="R119" s="107"/>
      <c r="S119" s="109"/>
      <c r="T119" s="109"/>
      <c r="U119" s="160"/>
      <c r="V119" s="156"/>
      <c r="W119" s="160"/>
      <c r="X119" s="160"/>
      <c r="Y119" s="160"/>
      <c r="Z119" s="160"/>
      <c r="AA119" s="160"/>
      <c r="AB119" s="160"/>
      <c r="AC119" s="160"/>
      <c r="AD119" s="160"/>
      <c r="AE119" s="160"/>
      <c r="AF119" s="160"/>
      <c r="AG119" s="160"/>
      <c r="AH119" s="160"/>
      <c r="AI119" s="160"/>
      <c r="AJ119" s="163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</row>
    <row r="120" spans="1:65" s="10" customFormat="1" ht="36.75" hidden="1" thickBot="1" x14ac:dyDescent="0.3">
      <c r="A120" s="186"/>
      <c r="B120" s="97">
        <v>103</v>
      </c>
      <c r="C120" s="87" t="s">
        <v>125</v>
      </c>
      <c r="D120" s="98"/>
      <c r="E120" s="105"/>
      <c r="F120" s="106"/>
      <c r="G120" s="107"/>
      <c r="H120" s="107"/>
      <c r="I120" s="107"/>
      <c r="J120" s="108"/>
      <c r="K120" s="107"/>
      <c r="L120" s="107"/>
      <c r="M120" s="107"/>
      <c r="N120" s="107"/>
      <c r="O120" s="107"/>
      <c r="P120" s="107"/>
      <c r="Q120" s="107"/>
      <c r="R120" s="107"/>
      <c r="S120" s="109"/>
      <c r="T120" s="109"/>
      <c r="U120" s="160"/>
      <c r="V120" s="156"/>
      <c r="W120" s="160"/>
      <c r="X120" s="160"/>
      <c r="Y120" s="160"/>
      <c r="Z120" s="160"/>
      <c r="AA120" s="160"/>
      <c r="AB120" s="160"/>
      <c r="AC120" s="160"/>
      <c r="AD120" s="160"/>
      <c r="AE120" s="160"/>
      <c r="AF120" s="160"/>
      <c r="AG120" s="160"/>
      <c r="AH120" s="160"/>
      <c r="AI120" s="160"/>
      <c r="AJ120" s="163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</row>
    <row r="121" spans="1:65" s="10" customFormat="1" ht="36.75" hidden="1" thickBot="1" x14ac:dyDescent="0.3">
      <c r="A121" s="186"/>
      <c r="B121" s="97">
        <v>104</v>
      </c>
      <c r="C121" s="87" t="s">
        <v>126</v>
      </c>
      <c r="D121" s="98"/>
      <c r="E121" s="105"/>
      <c r="F121" s="106"/>
      <c r="G121" s="107"/>
      <c r="H121" s="107"/>
      <c r="I121" s="107"/>
      <c r="J121" s="108"/>
      <c r="K121" s="107"/>
      <c r="L121" s="107"/>
      <c r="M121" s="107"/>
      <c r="N121" s="107"/>
      <c r="O121" s="107"/>
      <c r="P121" s="107"/>
      <c r="Q121" s="107"/>
      <c r="R121" s="107"/>
      <c r="S121" s="109"/>
      <c r="T121" s="109"/>
      <c r="U121" s="160"/>
      <c r="V121" s="156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3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</row>
    <row r="122" spans="1:65" s="10" customFormat="1" ht="18.75" hidden="1" thickBot="1" x14ac:dyDescent="0.3">
      <c r="A122" s="186"/>
      <c r="B122" s="97">
        <v>105</v>
      </c>
      <c r="C122" s="87" t="s">
        <v>127</v>
      </c>
      <c r="D122" s="98"/>
      <c r="E122" s="105"/>
      <c r="F122" s="106"/>
      <c r="G122" s="107"/>
      <c r="H122" s="107"/>
      <c r="I122" s="107"/>
      <c r="J122" s="108"/>
      <c r="K122" s="107"/>
      <c r="L122" s="107"/>
      <c r="M122" s="107"/>
      <c r="N122" s="107"/>
      <c r="O122" s="107"/>
      <c r="P122" s="107"/>
      <c r="Q122" s="107"/>
      <c r="R122" s="107"/>
      <c r="S122" s="109"/>
      <c r="T122" s="109"/>
      <c r="U122" s="160"/>
      <c r="V122" s="156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3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</row>
    <row r="123" spans="1:65" s="10" customFormat="1" ht="36.75" hidden="1" thickBot="1" x14ac:dyDescent="0.3">
      <c r="A123" s="186"/>
      <c r="B123" s="97">
        <v>106</v>
      </c>
      <c r="C123" s="87" t="s">
        <v>128</v>
      </c>
      <c r="D123" s="98"/>
      <c r="E123" s="105"/>
      <c r="F123" s="106"/>
      <c r="G123" s="107"/>
      <c r="H123" s="107"/>
      <c r="I123" s="107"/>
      <c r="J123" s="108"/>
      <c r="K123" s="107"/>
      <c r="L123" s="107"/>
      <c r="M123" s="107"/>
      <c r="N123" s="107"/>
      <c r="O123" s="107"/>
      <c r="P123" s="107"/>
      <c r="Q123" s="107"/>
      <c r="R123" s="107"/>
      <c r="S123" s="109"/>
      <c r="T123" s="109"/>
      <c r="U123" s="160"/>
      <c r="V123" s="156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3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</row>
    <row r="124" spans="1:65" s="10" customFormat="1" ht="36.75" hidden="1" thickBot="1" x14ac:dyDescent="0.3">
      <c r="A124" s="186"/>
      <c r="B124" s="97">
        <v>107</v>
      </c>
      <c r="C124" s="87" t="s">
        <v>129</v>
      </c>
      <c r="D124" s="98"/>
      <c r="E124" s="105"/>
      <c r="F124" s="106"/>
      <c r="G124" s="107"/>
      <c r="H124" s="107"/>
      <c r="I124" s="107"/>
      <c r="J124" s="108"/>
      <c r="K124" s="107"/>
      <c r="L124" s="107"/>
      <c r="M124" s="107"/>
      <c r="N124" s="107"/>
      <c r="O124" s="107"/>
      <c r="P124" s="107"/>
      <c r="Q124" s="107"/>
      <c r="R124" s="107"/>
      <c r="S124" s="109"/>
      <c r="T124" s="109"/>
      <c r="U124" s="160"/>
      <c r="V124" s="156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3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</row>
    <row r="125" spans="1:65" s="10" customFormat="1" ht="18.75" hidden="1" thickBot="1" x14ac:dyDescent="0.3">
      <c r="A125" s="186"/>
      <c r="B125" s="97">
        <v>108</v>
      </c>
      <c r="C125" s="87" t="s">
        <v>130</v>
      </c>
      <c r="D125" s="98"/>
      <c r="E125" s="105"/>
      <c r="F125" s="106"/>
      <c r="G125" s="107"/>
      <c r="H125" s="107"/>
      <c r="I125" s="107"/>
      <c r="J125" s="108"/>
      <c r="K125" s="107"/>
      <c r="L125" s="107"/>
      <c r="M125" s="107"/>
      <c r="N125" s="107"/>
      <c r="O125" s="107"/>
      <c r="P125" s="107"/>
      <c r="Q125" s="107"/>
      <c r="R125" s="107"/>
      <c r="S125" s="109"/>
      <c r="T125" s="109"/>
      <c r="U125" s="160"/>
      <c r="V125" s="156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3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</row>
    <row r="126" spans="1:65" s="11" customFormat="1" ht="36.75" hidden="1" thickBot="1" x14ac:dyDescent="0.3">
      <c r="A126" s="186"/>
      <c r="B126" s="97">
        <v>109</v>
      </c>
      <c r="C126" s="87" t="s">
        <v>131</v>
      </c>
      <c r="D126" s="98"/>
      <c r="E126" s="105"/>
      <c r="F126" s="106"/>
      <c r="G126" s="107"/>
      <c r="H126" s="107"/>
      <c r="I126" s="107"/>
      <c r="J126" s="108"/>
      <c r="K126" s="107"/>
      <c r="L126" s="107"/>
      <c r="M126" s="107"/>
      <c r="N126" s="107"/>
      <c r="O126" s="107"/>
      <c r="P126" s="107"/>
      <c r="Q126" s="107"/>
      <c r="R126" s="107"/>
      <c r="S126" s="109"/>
      <c r="T126" s="109"/>
      <c r="U126" s="160"/>
      <c r="V126" s="156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3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</row>
    <row r="127" spans="1:65" s="10" customFormat="1" ht="36.75" hidden="1" thickBot="1" x14ac:dyDescent="0.3">
      <c r="A127" s="186"/>
      <c r="B127" s="97">
        <v>110</v>
      </c>
      <c r="C127" s="87" t="s">
        <v>132</v>
      </c>
      <c r="D127" s="98"/>
      <c r="E127" s="105"/>
      <c r="F127" s="106"/>
      <c r="G127" s="107"/>
      <c r="H127" s="107"/>
      <c r="I127" s="107"/>
      <c r="J127" s="108"/>
      <c r="K127" s="107"/>
      <c r="L127" s="107"/>
      <c r="M127" s="107"/>
      <c r="N127" s="107"/>
      <c r="O127" s="107"/>
      <c r="P127" s="107"/>
      <c r="Q127" s="107"/>
      <c r="R127" s="107"/>
      <c r="S127" s="109"/>
      <c r="T127" s="109"/>
      <c r="U127" s="160"/>
      <c r="V127" s="156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3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</row>
    <row r="128" spans="1:65" s="10" customFormat="1" ht="18.75" hidden="1" thickBot="1" x14ac:dyDescent="0.3">
      <c r="A128" s="186"/>
      <c r="B128" s="97">
        <v>111</v>
      </c>
      <c r="C128" s="87" t="s">
        <v>133</v>
      </c>
      <c r="D128" s="98"/>
      <c r="E128" s="105"/>
      <c r="F128" s="106"/>
      <c r="G128" s="107"/>
      <c r="H128" s="107"/>
      <c r="I128" s="107"/>
      <c r="J128" s="108"/>
      <c r="K128" s="107"/>
      <c r="L128" s="107"/>
      <c r="M128" s="107"/>
      <c r="N128" s="107"/>
      <c r="O128" s="107"/>
      <c r="P128" s="107"/>
      <c r="Q128" s="107"/>
      <c r="R128" s="107"/>
      <c r="S128" s="109"/>
      <c r="T128" s="109"/>
      <c r="U128" s="160"/>
      <c r="V128" s="156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3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G128" s="159"/>
      <c r="BH128" s="159"/>
      <c r="BI128" s="159"/>
      <c r="BJ128" s="159"/>
      <c r="BK128" s="159"/>
      <c r="BL128" s="159"/>
      <c r="BM128" s="159"/>
    </row>
    <row r="129" spans="1:65" s="10" customFormat="1" ht="18.75" hidden="1" thickBot="1" x14ac:dyDescent="0.3">
      <c r="A129" s="186"/>
      <c r="B129" s="97">
        <v>112</v>
      </c>
      <c r="C129" s="87" t="s">
        <v>134</v>
      </c>
      <c r="D129" s="98"/>
      <c r="E129" s="105"/>
      <c r="F129" s="106"/>
      <c r="G129" s="107"/>
      <c r="H129" s="107"/>
      <c r="I129" s="107"/>
      <c r="J129" s="108"/>
      <c r="K129" s="107"/>
      <c r="L129" s="107"/>
      <c r="M129" s="107"/>
      <c r="N129" s="107"/>
      <c r="O129" s="107"/>
      <c r="P129" s="107"/>
      <c r="Q129" s="107"/>
      <c r="R129" s="107"/>
      <c r="S129" s="109">
        <f>SUM(G129:R129)</f>
        <v>0</v>
      </c>
      <c r="T129" s="109">
        <f>+F129-S129</f>
        <v>0</v>
      </c>
      <c r="U129" s="160"/>
      <c r="V129" s="156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3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</row>
    <row r="130" spans="1:65" s="10" customFormat="1" ht="18.75" hidden="1" thickBot="1" x14ac:dyDescent="0.3">
      <c r="A130" s="159"/>
      <c r="B130" s="104"/>
      <c r="C130" s="87"/>
      <c r="D130" s="98"/>
      <c r="E130" s="105"/>
      <c r="F130" s="106"/>
      <c r="G130" s="107"/>
      <c r="H130" s="107"/>
      <c r="I130" s="107"/>
      <c r="J130" s="108"/>
      <c r="K130" s="107"/>
      <c r="L130" s="107"/>
      <c r="M130" s="107"/>
      <c r="N130" s="107"/>
      <c r="O130" s="107"/>
      <c r="P130" s="107"/>
      <c r="Q130" s="107"/>
      <c r="R130" s="107"/>
      <c r="S130" s="109">
        <f>SUM(G130:R130)</f>
        <v>0</v>
      </c>
      <c r="T130" s="109">
        <f>+F130-S130</f>
        <v>0</v>
      </c>
      <c r="U130" s="160"/>
      <c r="V130" s="156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3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</row>
    <row r="131" spans="1:65" s="10" customFormat="1" ht="18.75" thickBot="1" x14ac:dyDescent="0.3">
      <c r="A131" s="159"/>
      <c r="B131" s="248"/>
      <c r="C131" s="123" t="s">
        <v>180</v>
      </c>
      <c r="D131" s="124"/>
      <c r="E131" s="125">
        <f t="shared" ref="E131:T131" si="4">SUM(E15:E130)</f>
        <v>36988517</v>
      </c>
      <c r="F131" s="126">
        <f t="shared" si="4"/>
        <v>25891962</v>
      </c>
      <c r="G131" s="127">
        <f t="shared" si="4"/>
        <v>0</v>
      </c>
      <c r="H131" s="127">
        <f t="shared" si="4"/>
        <v>0</v>
      </c>
      <c r="I131" s="127">
        <f t="shared" si="4"/>
        <v>19943201</v>
      </c>
      <c r="J131" s="127">
        <f t="shared" si="4"/>
        <v>5948761</v>
      </c>
      <c r="K131" s="127">
        <f t="shared" si="4"/>
        <v>0</v>
      </c>
      <c r="L131" s="127">
        <f t="shared" si="4"/>
        <v>0</v>
      </c>
      <c r="M131" s="127">
        <f t="shared" si="4"/>
        <v>0</v>
      </c>
      <c r="N131" s="127">
        <f t="shared" si="4"/>
        <v>0</v>
      </c>
      <c r="O131" s="127">
        <f t="shared" si="4"/>
        <v>0</v>
      </c>
      <c r="P131" s="127">
        <f t="shared" si="4"/>
        <v>0</v>
      </c>
      <c r="Q131" s="127">
        <f t="shared" si="4"/>
        <v>0</v>
      </c>
      <c r="R131" s="127">
        <f t="shared" si="4"/>
        <v>0</v>
      </c>
      <c r="S131" s="127">
        <f t="shared" si="4"/>
        <v>25891962</v>
      </c>
      <c r="T131" s="127">
        <f t="shared" si="4"/>
        <v>0</v>
      </c>
      <c r="U131" s="160"/>
      <c r="V131" s="156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3"/>
      <c r="AK131" s="159"/>
      <c r="AL131" s="159"/>
      <c r="AM131" s="159"/>
      <c r="AN131" s="159"/>
      <c r="AO131" s="159"/>
      <c r="AP131" s="159"/>
      <c r="AQ131" s="159"/>
      <c r="AR131" s="159"/>
      <c r="AS131" s="159"/>
      <c r="AT131" s="159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</row>
    <row r="132" spans="1:65" s="159" customFormat="1" ht="21.75" customHeight="1" x14ac:dyDescent="0.25">
      <c r="B132" s="249"/>
      <c r="S132" s="249"/>
      <c r="T132" s="249"/>
    </row>
    <row r="133" spans="1:65" s="159" customFormat="1" ht="21.75" customHeight="1" x14ac:dyDescent="0.25">
      <c r="B133" s="249"/>
      <c r="F133" s="250"/>
      <c r="I133" s="250"/>
      <c r="S133" s="249"/>
      <c r="T133" s="249"/>
    </row>
    <row r="134" spans="1:65" s="159" customFormat="1" ht="21.75" customHeight="1" thickBot="1" x14ac:dyDescent="0.3">
      <c r="B134" s="249"/>
      <c r="S134" s="249"/>
      <c r="T134" s="249"/>
    </row>
    <row r="135" spans="1:65" s="159" customFormat="1" ht="18" x14ac:dyDescent="0.25">
      <c r="B135" s="249"/>
      <c r="C135" s="357" t="s">
        <v>138</v>
      </c>
      <c r="D135" s="358"/>
      <c r="E135" s="358"/>
      <c r="F135" s="358"/>
      <c r="G135" s="358"/>
      <c r="H135" s="358"/>
      <c r="I135" s="358"/>
      <c r="J135" s="358"/>
      <c r="K135" s="358"/>
      <c r="L135" s="358"/>
      <c r="M135" s="358"/>
      <c r="N135" s="358"/>
      <c r="O135" s="358"/>
      <c r="P135" s="358"/>
      <c r="Q135" s="358"/>
      <c r="R135" s="358"/>
      <c r="S135" s="358"/>
      <c r="T135" s="359"/>
    </row>
    <row r="136" spans="1:65" s="164" customFormat="1" ht="18.75" x14ac:dyDescent="0.3">
      <c r="C136" s="360" t="s">
        <v>136</v>
      </c>
      <c r="D136" s="361"/>
      <c r="E136" s="361"/>
      <c r="F136" s="361"/>
      <c r="G136" s="361"/>
      <c r="H136" s="361"/>
      <c r="I136" s="361"/>
      <c r="J136" s="361"/>
      <c r="K136" s="361"/>
      <c r="L136" s="361"/>
      <c r="M136" s="361"/>
      <c r="N136" s="361"/>
      <c r="O136" s="361"/>
      <c r="P136" s="361"/>
      <c r="Q136" s="361"/>
      <c r="R136" s="361"/>
      <c r="S136" s="361"/>
      <c r="T136" s="362"/>
    </row>
    <row r="137" spans="1:65" s="164" customFormat="1" ht="18.75" x14ac:dyDescent="0.3">
      <c r="C137" s="360" t="s">
        <v>137</v>
      </c>
      <c r="D137" s="361"/>
      <c r="E137" s="361"/>
      <c r="F137" s="361"/>
      <c r="G137" s="361"/>
      <c r="H137" s="361"/>
      <c r="I137" s="361"/>
      <c r="J137" s="361"/>
      <c r="K137" s="361"/>
      <c r="L137" s="361"/>
      <c r="M137" s="361"/>
      <c r="N137" s="361"/>
      <c r="O137" s="361"/>
      <c r="P137" s="361"/>
      <c r="Q137" s="361"/>
      <c r="R137" s="361"/>
      <c r="S137" s="361"/>
      <c r="T137" s="362"/>
    </row>
    <row r="138" spans="1:65" s="164" customFormat="1" ht="18.75" x14ac:dyDescent="0.3">
      <c r="C138" s="360"/>
      <c r="D138" s="361"/>
      <c r="E138" s="361"/>
      <c r="F138" s="361"/>
      <c r="G138" s="361"/>
      <c r="H138" s="361"/>
      <c r="I138" s="361"/>
      <c r="J138" s="361"/>
      <c r="K138" s="361"/>
      <c r="L138" s="361"/>
      <c r="M138" s="361"/>
      <c r="N138" s="361"/>
      <c r="O138" s="361"/>
      <c r="P138" s="361"/>
      <c r="Q138" s="361"/>
      <c r="R138" s="361"/>
      <c r="S138" s="361"/>
      <c r="T138" s="362"/>
    </row>
    <row r="139" spans="1:65" s="154" customFormat="1" ht="21.75" customHeight="1" thickBot="1" x14ac:dyDescent="0.3">
      <c r="C139" s="251"/>
      <c r="D139" s="252"/>
      <c r="E139" s="253"/>
      <c r="F139" s="252"/>
      <c r="G139" s="252"/>
      <c r="H139" s="252"/>
      <c r="I139" s="252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4"/>
    </row>
    <row r="140" spans="1:65" s="159" customFormat="1" ht="21.75" customHeight="1" x14ac:dyDescent="0.25">
      <c r="B140" s="249"/>
      <c r="S140" s="249"/>
      <c r="T140" s="249"/>
    </row>
    <row r="141" spans="1:65" s="159" customFormat="1" ht="21.75" customHeight="1" x14ac:dyDescent="0.25">
      <c r="B141" s="249"/>
      <c r="S141" s="249"/>
      <c r="T141" s="249"/>
    </row>
    <row r="142" spans="1:65" s="159" customFormat="1" ht="21.75" customHeight="1" x14ac:dyDescent="0.25">
      <c r="B142" s="249"/>
      <c r="S142" s="249"/>
      <c r="T142" s="249"/>
    </row>
    <row r="143" spans="1:65" s="159" customFormat="1" ht="21.75" customHeight="1" x14ac:dyDescent="0.25">
      <c r="B143" s="249"/>
      <c r="S143" s="249"/>
      <c r="T143" s="249"/>
    </row>
    <row r="144" spans="1:65" s="159" customFormat="1" ht="21.75" customHeight="1" x14ac:dyDescent="0.25">
      <c r="B144" s="249"/>
      <c r="S144" s="249"/>
      <c r="T144" s="249"/>
    </row>
    <row r="145" spans="2:20" s="159" customFormat="1" ht="21.75" customHeight="1" x14ac:dyDescent="0.25">
      <c r="B145" s="249"/>
      <c r="S145" s="249"/>
      <c r="T145" s="249"/>
    </row>
    <row r="146" spans="2:20" s="159" customFormat="1" ht="21.75" customHeight="1" x14ac:dyDescent="0.25">
      <c r="B146" s="249"/>
      <c r="S146" s="249"/>
      <c r="T146" s="249"/>
    </row>
    <row r="147" spans="2:20" s="159" customFormat="1" ht="21.75" customHeight="1" x14ac:dyDescent="0.25">
      <c r="B147" s="249"/>
      <c r="S147" s="249"/>
      <c r="T147" s="249"/>
    </row>
    <row r="148" spans="2:20" s="159" customFormat="1" ht="21.75" customHeight="1" x14ac:dyDescent="0.25">
      <c r="B148" s="249"/>
      <c r="S148" s="249"/>
      <c r="T148" s="249"/>
    </row>
    <row r="149" spans="2:20" s="159" customFormat="1" ht="21.75" customHeight="1" x14ac:dyDescent="0.25">
      <c r="B149" s="249"/>
      <c r="S149" s="249"/>
      <c r="T149" s="249"/>
    </row>
    <row r="150" spans="2:20" s="159" customFormat="1" ht="21.75" customHeight="1" x14ac:dyDescent="0.25">
      <c r="B150" s="249"/>
      <c r="S150" s="249"/>
      <c r="T150" s="249"/>
    </row>
    <row r="151" spans="2:20" s="159" customFormat="1" ht="21.75" customHeight="1" x14ac:dyDescent="0.25">
      <c r="B151" s="249"/>
      <c r="S151" s="249"/>
      <c r="T151" s="249"/>
    </row>
    <row r="152" spans="2:20" s="159" customFormat="1" ht="13.5" customHeight="1" x14ac:dyDescent="0.25">
      <c r="B152" s="249"/>
      <c r="S152" s="249"/>
      <c r="T152" s="249"/>
    </row>
    <row r="153" spans="2:20" s="159" customFormat="1" ht="31.5" hidden="1" customHeight="1" x14ac:dyDescent="0.25">
      <c r="B153" s="249"/>
      <c r="C153" s="255"/>
      <c r="D153" s="255"/>
      <c r="E153" s="256"/>
      <c r="F153" s="257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3"/>
      <c r="T153" s="163"/>
    </row>
    <row r="154" spans="2:20" s="159" customFormat="1" ht="15.75" x14ac:dyDescent="0.25">
      <c r="B154" s="249"/>
      <c r="S154" s="163"/>
      <c r="T154" s="163"/>
    </row>
    <row r="155" spans="2:20" s="154" customFormat="1" x14ac:dyDescent="0.25">
      <c r="E155" s="258"/>
    </row>
    <row r="156" spans="2:20" s="154" customFormat="1" x14ac:dyDescent="0.25">
      <c r="E156" s="258"/>
    </row>
    <row r="157" spans="2:20" s="154" customFormat="1" x14ac:dyDescent="0.25">
      <c r="E157" s="258"/>
    </row>
    <row r="158" spans="2:20" s="154" customFormat="1" x14ac:dyDescent="0.25">
      <c r="E158" s="258"/>
    </row>
    <row r="159" spans="2:20" s="154" customFormat="1" x14ac:dyDescent="0.25">
      <c r="E159" s="258"/>
    </row>
    <row r="160" spans="2:20" s="154" customFormat="1" x14ac:dyDescent="0.25">
      <c r="E160" s="258"/>
    </row>
    <row r="161" spans="5:5" s="154" customFormat="1" x14ac:dyDescent="0.25">
      <c r="E161" s="258"/>
    </row>
    <row r="162" spans="5:5" s="154" customFormat="1" x14ac:dyDescent="0.25">
      <c r="E162" s="258"/>
    </row>
    <row r="163" spans="5:5" s="154" customFormat="1" x14ac:dyDescent="0.25">
      <c r="E163" s="258"/>
    </row>
    <row r="164" spans="5:5" s="154" customFormat="1" x14ac:dyDescent="0.25">
      <c r="E164" s="258"/>
    </row>
    <row r="165" spans="5:5" s="154" customFormat="1" x14ac:dyDescent="0.25">
      <c r="E165" s="258"/>
    </row>
    <row r="166" spans="5:5" s="154" customFormat="1" x14ac:dyDescent="0.25">
      <c r="E166" s="258"/>
    </row>
    <row r="167" spans="5:5" s="154" customFormat="1" x14ac:dyDescent="0.25">
      <c r="E167" s="258"/>
    </row>
    <row r="168" spans="5:5" s="154" customFormat="1" x14ac:dyDescent="0.25">
      <c r="E168" s="258"/>
    </row>
    <row r="169" spans="5:5" s="154" customFormat="1" x14ac:dyDescent="0.25">
      <c r="E169" s="258"/>
    </row>
    <row r="170" spans="5:5" s="154" customFormat="1" x14ac:dyDescent="0.25">
      <c r="E170" s="258"/>
    </row>
    <row r="171" spans="5:5" s="154" customFormat="1" x14ac:dyDescent="0.25">
      <c r="E171" s="258"/>
    </row>
    <row r="172" spans="5:5" s="154" customFormat="1" x14ac:dyDescent="0.25">
      <c r="E172" s="258"/>
    </row>
    <row r="173" spans="5:5" s="154" customFormat="1" x14ac:dyDescent="0.25">
      <c r="E173" s="258"/>
    </row>
    <row r="174" spans="5:5" s="154" customFormat="1" x14ac:dyDescent="0.25">
      <c r="E174" s="258"/>
    </row>
    <row r="175" spans="5:5" s="154" customFormat="1" x14ac:dyDescent="0.25">
      <c r="E175" s="258"/>
    </row>
    <row r="176" spans="5:5" s="154" customFormat="1" x14ac:dyDescent="0.25">
      <c r="E176" s="258"/>
    </row>
    <row r="177" spans="5:5" s="154" customFormat="1" x14ac:dyDescent="0.25">
      <c r="E177" s="258"/>
    </row>
    <row r="178" spans="5:5" s="154" customFormat="1" x14ac:dyDescent="0.25">
      <c r="E178" s="258"/>
    </row>
    <row r="179" spans="5:5" s="154" customFormat="1" x14ac:dyDescent="0.25">
      <c r="E179" s="258"/>
    </row>
    <row r="180" spans="5:5" s="154" customFormat="1" x14ac:dyDescent="0.25">
      <c r="E180" s="258"/>
    </row>
    <row r="181" spans="5:5" s="154" customFormat="1" x14ac:dyDescent="0.25">
      <c r="E181" s="258"/>
    </row>
    <row r="182" spans="5:5" s="154" customFormat="1" x14ac:dyDescent="0.25">
      <c r="E182" s="258"/>
    </row>
    <row r="183" spans="5:5" s="154" customFormat="1" x14ac:dyDescent="0.25">
      <c r="E183" s="258"/>
    </row>
    <row r="184" spans="5:5" s="154" customFormat="1" x14ac:dyDescent="0.25">
      <c r="E184" s="258"/>
    </row>
    <row r="185" spans="5:5" s="154" customFormat="1" x14ac:dyDescent="0.25">
      <c r="E185" s="258"/>
    </row>
    <row r="186" spans="5:5" s="154" customFormat="1" x14ac:dyDescent="0.25">
      <c r="E186" s="258"/>
    </row>
    <row r="187" spans="5:5" s="154" customFormat="1" x14ac:dyDescent="0.25">
      <c r="E187" s="258"/>
    </row>
    <row r="188" spans="5:5" s="154" customFormat="1" x14ac:dyDescent="0.25">
      <c r="E188" s="258"/>
    </row>
    <row r="189" spans="5:5" s="154" customFormat="1" x14ac:dyDescent="0.25">
      <c r="E189" s="258"/>
    </row>
    <row r="190" spans="5:5" s="154" customFormat="1" x14ac:dyDescent="0.25">
      <c r="E190" s="258"/>
    </row>
    <row r="191" spans="5:5" s="154" customFormat="1" x14ac:dyDescent="0.25">
      <c r="E191" s="258"/>
    </row>
    <row r="192" spans="5:5" s="154" customFormat="1" x14ac:dyDescent="0.25">
      <c r="E192" s="258"/>
    </row>
    <row r="193" spans="5:5" s="154" customFormat="1" x14ac:dyDescent="0.25">
      <c r="E193" s="258"/>
    </row>
    <row r="194" spans="5:5" s="154" customFormat="1" x14ac:dyDescent="0.25">
      <c r="E194" s="258"/>
    </row>
    <row r="195" spans="5:5" s="154" customFormat="1" x14ac:dyDescent="0.25">
      <c r="E195" s="258"/>
    </row>
    <row r="196" spans="5:5" s="154" customFormat="1" x14ac:dyDescent="0.25">
      <c r="E196" s="258"/>
    </row>
    <row r="197" spans="5:5" s="154" customFormat="1" x14ac:dyDescent="0.25">
      <c r="E197" s="258"/>
    </row>
    <row r="198" spans="5:5" s="154" customFormat="1" x14ac:dyDescent="0.25">
      <c r="E198" s="258"/>
    </row>
    <row r="199" spans="5:5" s="154" customFormat="1" x14ac:dyDescent="0.25">
      <c r="E199" s="258"/>
    </row>
    <row r="200" spans="5:5" s="154" customFormat="1" x14ac:dyDescent="0.25">
      <c r="E200" s="258"/>
    </row>
    <row r="201" spans="5:5" s="154" customFormat="1" x14ac:dyDescent="0.25">
      <c r="E201" s="258"/>
    </row>
    <row r="202" spans="5:5" s="154" customFormat="1" x14ac:dyDescent="0.25">
      <c r="E202" s="258"/>
    </row>
    <row r="203" spans="5:5" s="154" customFormat="1" x14ac:dyDescent="0.25">
      <c r="E203" s="258"/>
    </row>
    <row r="204" spans="5:5" s="154" customFormat="1" x14ac:dyDescent="0.25">
      <c r="E204" s="258"/>
    </row>
    <row r="205" spans="5:5" s="154" customFormat="1" x14ac:dyDescent="0.25">
      <c r="E205" s="258"/>
    </row>
    <row r="206" spans="5:5" s="154" customFormat="1" x14ac:dyDescent="0.25">
      <c r="E206" s="258"/>
    </row>
    <row r="207" spans="5:5" s="154" customFormat="1" x14ac:dyDescent="0.25">
      <c r="E207" s="258"/>
    </row>
    <row r="208" spans="5:5" s="154" customFormat="1" x14ac:dyDescent="0.25">
      <c r="E208" s="258"/>
    </row>
    <row r="209" spans="5:5" s="154" customFormat="1" x14ac:dyDescent="0.25">
      <c r="E209" s="258"/>
    </row>
    <row r="210" spans="5:5" s="154" customFormat="1" x14ac:dyDescent="0.25">
      <c r="E210" s="258"/>
    </row>
    <row r="211" spans="5:5" s="154" customFormat="1" x14ac:dyDescent="0.25">
      <c r="E211" s="258"/>
    </row>
    <row r="212" spans="5:5" s="154" customFormat="1" x14ac:dyDescent="0.25">
      <c r="E212" s="258"/>
    </row>
    <row r="213" spans="5:5" s="154" customFormat="1" x14ac:dyDescent="0.25">
      <c r="E213" s="258"/>
    </row>
    <row r="214" spans="5:5" s="154" customFormat="1" x14ac:dyDescent="0.25">
      <c r="E214" s="258"/>
    </row>
    <row r="215" spans="5:5" s="154" customFormat="1" x14ac:dyDescent="0.25">
      <c r="E215" s="258"/>
    </row>
    <row r="216" spans="5:5" s="154" customFormat="1" x14ac:dyDescent="0.25">
      <c r="E216" s="258"/>
    </row>
    <row r="217" spans="5:5" s="154" customFormat="1" x14ac:dyDescent="0.25">
      <c r="E217" s="258"/>
    </row>
    <row r="218" spans="5:5" s="154" customFormat="1" x14ac:dyDescent="0.25">
      <c r="E218" s="258"/>
    </row>
    <row r="219" spans="5:5" s="154" customFormat="1" x14ac:dyDescent="0.25">
      <c r="E219" s="258"/>
    </row>
    <row r="220" spans="5:5" s="154" customFormat="1" x14ac:dyDescent="0.25">
      <c r="E220" s="258"/>
    </row>
    <row r="221" spans="5:5" s="154" customFormat="1" x14ac:dyDescent="0.25">
      <c r="E221" s="258"/>
    </row>
    <row r="222" spans="5:5" s="154" customFormat="1" x14ac:dyDescent="0.25">
      <c r="E222" s="258"/>
    </row>
    <row r="223" spans="5:5" s="154" customFormat="1" x14ac:dyDescent="0.25">
      <c r="E223" s="258"/>
    </row>
    <row r="224" spans="5:5" s="154" customFormat="1" x14ac:dyDescent="0.25">
      <c r="E224" s="258"/>
    </row>
    <row r="225" spans="5:5" s="154" customFormat="1" x14ac:dyDescent="0.25">
      <c r="E225" s="258"/>
    </row>
    <row r="226" spans="5:5" s="154" customFormat="1" x14ac:dyDescent="0.25">
      <c r="E226" s="258"/>
    </row>
    <row r="227" spans="5:5" s="154" customFormat="1" x14ac:dyDescent="0.25">
      <c r="E227" s="258"/>
    </row>
    <row r="228" spans="5:5" s="154" customFormat="1" x14ac:dyDescent="0.25">
      <c r="E228" s="258"/>
    </row>
    <row r="229" spans="5:5" s="154" customFormat="1" x14ac:dyDescent="0.25">
      <c r="E229" s="258"/>
    </row>
    <row r="230" spans="5:5" s="154" customFormat="1" x14ac:dyDescent="0.25">
      <c r="E230" s="258"/>
    </row>
    <row r="231" spans="5:5" s="154" customFormat="1" x14ac:dyDescent="0.25">
      <c r="E231" s="258"/>
    </row>
    <row r="232" spans="5:5" s="154" customFormat="1" x14ac:dyDescent="0.25">
      <c r="E232" s="258"/>
    </row>
    <row r="233" spans="5:5" s="154" customFormat="1" x14ac:dyDescent="0.25">
      <c r="E233" s="258"/>
    </row>
    <row r="234" spans="5:5" s="154" customFormat="1" x14ac:dyDescent="0.25">
      <c r="E234" s="258"/>
    </row>
    <row r="235" spans="5:5" s="154" customFormat="1" x14ac:dyDescent="0.25">
      <c r="E235" s="258"/>
    </row>
    <row r="236" spans="5:5" s="154" customFormat="1" x14ac:dyDescent="0.25">
      <c r="E236" s="258"/>
    </row>
    <row r="237" spans="5:5" s="154" customFormat="1" x14ac:dyDescent="0.25">
      <c r="E237" s="258"/>
    </row>
    <row r="238" spans="5:5" s="154" customFormat="1" x14ac:dyDescent="0.25">
      <c r="E238" s="258"/>
    </row>
    <row r="239" spans="5:5" s="154" customFormat="1" x14ac:dyDescent="0.25">
      <c r="E239" s="258"/>
    </row>
    <row r="240" spans="5:5" s="154" customFormat="1" x14ac:dyDescent="0.25">
      <c r="E240" s="258"/>
    </row>
    <row r="241" spans="5:5" s="154" customFormat="1" x14ac:dyDescent="0.25">
      <c r="E241" s="258"/>
    </row>
    <row r="242" spans="5:5" s="154" customFormat="1" x14ac:dyDescent="0.25">
      <c r="E242" s="258"/>
    </row>
    <row r="243" spans="5:5" s="154" customFormat="1" x14ac:dyDescent="0.25">
      <c r="E243" s="258"/>
    </row>
    <row r="244" spans="5:5" s="154" customFormat="1" x14ac:dyDescent="0.25">
      <c r="E244" s="258"/>
    </row>
    <row r="245" spans="5:5" s="154" customFormat="1" x14ac:dyDescent="0.25">
      <c r="E245" s="258"/>
    </row>
    <row r="246" spans="5:5" s="154" customFormat="1" x14ac:dyDescent="0.25">
      <c r="E246" s="258"/>
    </row>
    <row r="247" spans="5:5" s="154" customFormat="1" x14ac:dyDescent="0.25">
      <c r="E247" s="258"/>
    </row>
    <row r="248" spans="5:5" s="154" customFormat="1" x14ac:dyDescent="0.25">
      <c r="E248" s="258"/>
    </row>
    <row r="249" spans="5:5" s="154" customFormat="1" x14ac:dyDescent="0.25">
      <c r="E249" s="258"/>
    </row>
    <row r="250" spans="5:5" s="154" customFormat="1" x14ac:dyDescent="0.25">
      <c r="E250" s="258"/>
    </row>
    <row r="251" spans="5:5" s="154" customFormat="1" x14ac:dyDescent="0.25">
      <c r="E251" s="258"/>
    </row>
    <row r="252" spans="5:5" s="154" customFormat="1" x14ac:dyDescent="0.25">
      <c r="E252" s="258"/>
    </row>
    <row r="253" spans="5:5" s="154" customFormat="1" x14ac:dyDescent="0.25">
      <c r="E253" s="258"/>
    </row>
    <row r="254" spans="5:5" s="154" customFormat="1" x14ac:dyDescent="0.25">
      <c r="E254" s="258"/>
    </row>
    <row r="255" spans="5:5" s="154" customFormat="1" x14ac:dyDescent="0.25">
      <c r="E255" s="258"/>
    </row>
    <row r="256" spans="5:5" s="154" customFormat="1" x14ac:dyDescent="0.25">
      <c r="E256" s="258"/>
    </row>
    <row r="257" spans="5:5" s="154" customFormat="1" x14ac:dyDescent="0.25">
      <c r="E257" s="258"/>
    </row>
    <row r="258" spans="5:5" s="154" customFormat="1" x14ac:dyDescent="0.25">
      <c r="E258" s="258"/>
    </row>
    <row r="259" spans="5:5" s="154" customFormat="1" x14ac:dyDescent="0.25">
      <c r="E259" s="258"/>
    </row>
    <row r="260" spans="5:5" s="154" customFormat="1" x14ac:dyDescent="0.25">
      <c r="E260" s="258"/>
    </row>
    <row r="261" spans="5:5" s="154" customFormat="1" x14ac:dyDescent="0.25">
      <c r="E261" s="258"/>
    </row>
    <row r="262" spans="5:5" s="154" customFormat="1" x14ac:dyDescent="0.25">
      <c r="E262" s="258"/>
    </row>
    <row r="263" spans="5:5" s="154" customFormat="1" x14ac:dyDescent="0.25">
      <c r="E263" s="258"/>
    </row>
    <row r="264" spans="5:5" s="154" customFormat="1" x14ac:dyDescent="0.25">
      <c r="E264" s="258"/>
    </row>
    <row r="265" spans="5:5" s="154" customFormat="1" x14ac:dyDescent="0.25">
      <c r="E265" s="258"/>
    </row>
    <row r="266" spans="5:5" s="154" customFormat="1" x14ac:dyDescent="0.25">
      <c r="E266" s="258"/>
    </row>
    <row r="267" spans="5:5" s="154" customFormat="1" x14ac:dyDescent="0.25">
      <c r="E267" s="258"/>
    </row>
    <row r="268" spans="5:5" s="154" customFormat="1" x14ac:dyDescent="0.25">
      <c r="E268" s="258"/>
    </row>
    <row r="269" spans="5:5" s="154" customFormat="1" x14ac:dyDescent="0.25">
      <c r="E269" s="258"/>
    </row>
    <row r="270" spans="5:5" s="154" customFormat="1" x14ac:dyDescent="0.25">
      <c r="E270" s="258"/>
    </row>
    <row r="271" spans="5:5" s="154" customFormat="1" x14ac:dyDescent="0.25">
      <c r="E271" s="258"/>
    </row>
    <row r="272" spans="5:5" s="154" customFormat="1" x14ac:dyDescent="0.25">
      <c r="E272" s="258"/>
    </row>
    <row r="273" spans="5:5" s="154" customFormat="1" x14ac:dyDescent="0.25">
      <c r="E273" s="258"/>
    </row>
    <row r="274" spans="5:5" s="154" customFormat="1" x14ac:dyDescent="0.25">
      <c r="E274" s="258"/>
    </row>
    <row r="275" spans="5:5" s="154" customFormat="1" x14ac:dyDescent="0.25">
      <c r="E275" s="258"/>
    </row>
    <row r="276" spans="5:5" s="154" customFormat="1" x14ac:dyDescent="0.25">
      <c r="E276" s="258"/>
    </row>
    <row r="277" spans="5:5" s="154" customFormat="1" x14ac:dyDescent="0.25">
      <c r="E277" s="258"/>
    </row>
    <row r="278" spans="5:5" s="154" customFormat="1" x14ac:dyDescent="0.25">
      <c r="E278" s="258"/>
    </row>
    <row r="279" spans="5:5" s="154" customFormat="1" x14ac:dyDescent="0.25">
      <c r="E279" s="258"/>
    </row>
    <row r="280" spans="5:5" s="154" customFormat="1" x14ac:dyDescent="0.25">
      <c r="E280" s="258"/>
    </row>
    <row r="281" spans="5:5" s="154" customFormat="1" x14ac:dyDescent="0.25">
      <c r="E281" s="258"/>
    </row>
    <row r="282" spans="5:5" s="154" customFormat="1" x14ac:dyDescent="0.25">
      <c r="E282" s="258"/>
    </row>
    <row r="283" spans="5:5" s="154" customFormat="1" x14ac:dyDescent="0.25">
      <c r="E283" s="258"/>
    </row>
    <row r="284" spans="5:5" s="154" customFormat="1" x14ac:dyDescent="0.25">
      <c r="E284" s="258"/>
    </row>
    <row r="285" spans="5:5" s="154" customFormat="1" x14ac:dyDescent="0.25">
      <c r="E285" s="258"/>
    </row>
    <row r="286" spans="5:5" s="154" customFormat="1" x14ac:dyDescent="0.25">
      <c r="E286" s="258"/>
    </row>
    <row r="287" spans="5:5" s="154" customFormat="1" x14ac:dyDescent="0.25">
      <c r="E287" s="258"/>
    </row>
    <row r="288" spans="5:5" s="154" customFormat="1" x14ac:dyDescent="0.25">
      <c r="E288" s="258"/>
    </row>
    <row r="289" spans="5:5" s="154" customFormat="1" x14ac:dyDescent="0.25">
      <c r="E289" s="258"/>
    </row>
    <row r="290" spans="5:5" s="154" customFormat="1" x14ac:dyDescent="0.25">
      <c r="E290" s="258"/>
    </row>
    <row r="291" spans="5:5" s="154" customFormat="1" x14ac:dyDescent="0.25">
      <c r="E291" s="258"/>
    </row>
    <row r="292" spans="5:5" s="154" customFormat="1" x14ac:dyDescent="0.25">
      <c r="E292" s="258"/>
    </row>
    <row r="293" spans="5:5" s="154" customFormat="1" x14ac:dyDescent="0.25">
      <c r="E293" s="258"/>
    </row>
    <row r="294" spans="5:5" s="154" customFormat="1" x14ac:dyDescent="0.25">
      <c r="E294" s="258"/>
    </row>
    <row r="295" spans="5:5" s="154" customFormat="1" x14ac:dyDescent="0.25">
      <c r="E295" s="258"/>
    </row>
    <row r="296" spans="5:5" s="154" customFormat="1" x14ac:dyDescent="0.25">
      <c r="E296" s="258"/>
    </row>
    <row r="297" spans="5:5" s="154" customFormat="1" x14ac:dyDescent="0.25">
      <c r="E297" s="258"/>
    </row>
    <row r="298" spans="5:5" s="154" customFormat="1" x14ac:dyDescent="0.25">
      <c r="E298" s="258"/>
    </row>
    <row r="299" spans="5:5" s="154" customFormat="1" x14ac:dyDescent="0.25">
      <c r="E299" s="258"/>
    </row>
    <row r="300" spans="5:5" s="154" customFormat="1" x14ac:dyDescent="0.25">
      <c r="E300" s="258"/>
    </row>
    <row r="301" spans="5:5" s="154" customFormat="1" x14ac:dyDescent="0.25">
      <c r="E301" s="258"/>
    </row>
    <row r="302" spans="5:5" s="154" customFormat="1" x14ac:dyDescent="0.25">
      <c r="E302" s="258"/>
    </row>
    <row r="303" spans="5:5" s="154" customFormat="1" x14ac:dyDescent="0.25">
      <c r="E303" s="258"/>
    </row>
    <row r="304" spans="5:5" s="154" customFormat="1" x14ac:dyDescent="0.25">
      <c r="E304" s="258"/>
    </row>
    <row r="305" spans="5:5" s="154" customFormat="1" x14ac:dyDescent="0.25">
      <c r="E305" s="258"/>
    </row>
    <row r="306" spans="5:5" s="154" customFormat="1" x14ac:dyDescent="0.25">
      <c r="E306" s="258"/>
    </row>
    <row r="307" spans="5:5" s="154" customFormat="1" x14ac:dyDescent="0.25">
      <c r="E307" s="258"/>
    </row>
    <row r="308" spans="5:5" s="154" customFormat="1" x14ac:dyDescent="0.25">
      <c r="E308" s="258"/>
    </row>
    <row r="309" spans="5:5" s="154" customFormat="1" x14ac:dyDescent="0.25">
      <c r="E309" s="258"/>
    </row>
    <row r="310" spans="5:5" s="154" customFormat="1" x14ac:dyDescent="0.25">
      <c r="E310" s="258"/>
    </row>
    <row r="311" spans="5:5" s="154" customFormat="1" x14ac:dyDescent="0.25">
      <c r="E311" s="258"/>
    </row>
    <row r="312" spans="5:5" s="154" customFormat="1" x14ac:dyDescent="0.25">
      <c r="E312" s="258"/>
    </row>
    <row r="313" spans="5:5" s="154" customFormat="1" x14ac:dyDescent="0.25">
      <c r="E313" s="258"/>
    </row>
    <row r="314" spans="5:5" s="154" customFormat="1" x14ac:dyDescent="0.25">
      <c r="E314" s="258"/>
    </row>
    <row r="315" spans="5:5" s="154" customFormat="1" x14ac:dyDescent="0.25">
      <c r="E315" s="258"/>
    </row>
    <row r="316" spans="5:5" s="154" customFormat="1" x14ac:dyDescent="0.25">
      <c r="E316" s="258"/>
    </row>
    <row r="317" spans="5:5" s="154" customFormat="1" x14ac:dyDescent="0.25">
      <c r="E317" s="258"/>
    </row>
    <row r="318" spans="5:5" s="154" customFormat="1" x14ac:dyDescent="0.25">
      <c r="E318" s="258"/>
    </row>
    <row r="319" spans="5:5" s="154" customFormat="1" x14ac:dyDescent="0.25">
      <c r="E319" s="258"/>
    </row>
    <row r="320" spans="5:5" s="154" customFormat="1" x14ac:dyDescent="0.25">
      <c r="E320" s="258"/>
    </row>
    <row r="321" spans="5:5" s="154" customFormat="1" x14ac:dyDescent="0.25">
      <c r="E321" s="258"/>
    </row>
    <row r="322" spans="5:5" s="154" customFormat="1" x14ac:dyDescent="0.25">
      <c r="E322" s="258"/>
    </row>
    <row r="323" spans="5:5" s="154" customFormat="1" x14ac:dyDescent="0.25">
      <c r="E323" s="258"/>
    </row>
    <row r="324" spans="5:5" s="154" customFormat="1" x14ac:dyDescent="0.25">
      <c r="E324" s="258"/>
    </row>
    <row r="325" spans="5:5" s="154" customFormat="1" x14ac:dyDescent="0.25">
      <c r="E325" s="258"/>
    </row>
    <row r="326" spans="5:5" s="154" customFormat="1" x14ac:dyDescent="0.25">
      <c r="E326" s="258"/>
    </row>
    <row r="327" spans="5:5" s="154" customFormat="1" x14ac:dyDescent="0.25">
      <c r="E327" s="258"/>
    </row>
    <row r="328" spans="5:5" s="154" customFormat="1" x14ac:dyDescent="0.25">
      <c r="E328" s="258"/>
    </row>
    <row r="329" spans="5:5" s="154" customFormat="1" x14ac:dyDescent="0.25">
      <c r="E329" s="258"/>
    </row>
    <row r="330" spans="5:5" s="154" customFormat="1" x14ac:dyDescent="0.25">
      <c r="E330" s="258"/>
    </row>
    <row r="331" spans="5:5" s="154" customFormat="1" x14ac:dyDescent="0.25">
      <c r="E331" s="258"/>
    </row>
    <row r="332" spans="5:5" s="154" customFormat="1" x14ac:dyDescent="0.25">
      <c r="E332" s="258"/>
    </row>
    <row r="333" spans="5:5" s="154" customFormat="1" x14ac:dyDescent="0.25">
      <c r="E333" s="258"/>
    </row>
    <row r="334" spans="5:5" s="154" customFormat="1" x14ac:dyDescent="0.25">
      <c r="E334" s="258"/>
    </row>
    <row r="335" spans="5:5" s="154" customFormat="1" x14ac:dyDescent="0.25">
      <c r="E335" s="258"/>
    </row>
    <row r="336" spans="5:5" s="154" customFormat="1" x14ac:dyDescent="0.25">
      <c r="E336" s="258"/>
    </row>
    <row r="337" spans="5:5" s="154" customFormat="1" x14ac:dyDescent="0.25">
      <c r="E337" s="258"/>
    </row>
    <row r="338" spans="5:5" s="154" customFormat="1" x14ac:dyDescent="0.25">
      <c r="E338" s="258"/>
    </row>
    <row r="339" spans="5:5" s="154" customFormat="1" x14ac:dyDescent="0.25">
      <c r="E339" s="258"/>
    </row>
    <row r="340" spans="5:5" s="154" customFormat="1" x14ac:dyDescent="0.25">
      <c r="E340" s="258"/>
    </row>
    <row r="341" spans="5:5" s="154" customFormat="1" x14ac:dyDescent="0.25">
      <c r="E341" s="258"/>
    </row>
    <row r="342" spans="5:5" s="154" customFormat="1" x14ac:dyDescent="0.25">
      <c r="E342" s="258"/>
    </row>
    <row r="343" spans="5:5" s="154" customFormat="1" x14ac:dyDescent="0.25">
      <c r="E343" s="258"/>
    </row>
    <row r="344" spans="5:5" s="154" customFormat="1" x14ac:dyDescent="0.25">
      <c r="E344" s="258"/>
    </row>
    <row r="345" spans="5:5" s="154" customFormat="1" x14ac:dyDescent="0.25">
      <c r="E345" s="258"/>
    </row>
    <row r="346" spans="5:5" s="154" customFormat="1" x14ac:dyDescent="0.25">
      <c r="E346" s="258"/>
    </row>
    <row r="347" spans="5:5" s="154" customFormat="1" x14ac:dyDescent="0.25">
      <c r="E347" s="258"/>
    </row>
    <row r="348" spans="5:5" s="154" customFormat="1" x14ac:dyDescent="0.25">
      <c r="E348" s="258"/>
    </row>
    <row r="349" spans="5:5" s="154" customFormat="1" x14ac:dyDescent="0.25">
      <c r="E349" s="258"/>
    </row>
    <row r="350" spans="5:5" s="154" customFormat="1" x14ac:dyDescent="0.25">
      <c r="E350" s="258"/>
    </row>
    <row r="351" spans="5:5" s="154" customFormat="1" x14ac:dyDescent="0.25">
      <c r="E351" s="258"/>
    </row>
    <row r="352" spans="5:5" s="154" customFormat="1" x14ac:dyDescent="0.25">
      <c r="E352" s="258"/>
    </row>
    <row r="353" spans="5:5" s="154" customFormat="1" x14ac:dyDescent="0.25">
      <c r="E353" s="258"/>
    </row>
    <row r="354" spans="5:5" s="154" customFormat="1" x14ac:dyDescent="0.25">
      <c r="E354" s="258"/>
    </row>
    <row r="355" spans="5:5" s="154" customFormat="1" x14ac:dyDescent="0.25">
      <c r="E355" s="258"/>
    </row>
    <row r="356" spans="5:5" s="154" customFormat="1" x14ac:dyDescent="0.25">
      <c r="E356" s="258"/>
    </row>
    <row r="357" spans="5:5" s="154" customFormat="1" x14ac:dyDescent="0.25">
      <c r="E357" s="258"/>
    </row>
    <row r="358" spans="5:5" s="154" customFormat="1" x14ac:dyDescent="0.25">
      <c r="E358" s="258"/>
    </row>
    <row r="359" spans="5:5" s="154" customFormat="1" x14ac:dyDescent="0.25">
      <c r="E359" s="258"/>
    </row>
    <row r="360" spans="5:5" s="154" customFormat="1" x14ac:dyDescent="0.25">
      <c r="E360" s="258"/>
    </row>
    <row r="361" spans="5:5" s="154" customFormat="1" x14ac:dyDescent="0.25">
      <c r="E361" s="258"/>
    </row>
    <row r="362" spans="5:5" s="154" customFormat="1" x14ac:dyDescent="0.25">
      <c r="E362" s="258"/>
    </row>
    <row r="363" spans="5:5" s="154" customFormat="1" x14ac:dyDescent="0.25">
      <c r="E363" s="258"/>
    </row>
    <row r="364" spans="5:5" s="154" customFormat="1" x14ac:dyDescent="0.25">
      <c r="E364" s="258"/>
    </row>
    <row r="365" spans="5:5" s="154" customFormat="1" x14ac:dyDescent="0.25">
      <c r="E365" s="258"/>
    </row>
    <row r="366" spans="5:5" s="154" customFormat="1" x14ac:dyDescent="0.25">
      <c r="E366" s="258"/>
    </row>
    <row r="367" spans="5:5" s="154" customFormat="1" x14ac:dyDescent="0.25">
      <c r="E367" s="258"/>
    </row>
    <row r="368" spans="5:5" s="154" customFormat="1" x14ac:dyDescent="0.25">
      <c r="E368" s="258"/>
    </row>
    <row r="369" spans="5:5" s="154" customFormat="1" x14ac:dyDescent="0.25">
      <c r="E369" s="258"/>
    </row>
    <row r="370" spans="5:5" s="154" customFormat="1" x14ac:dyDescent="0.25">
      <c r="E370" s="258"/>
    </row>
    <row r="371" spans="5:5" s="154" customFormat="1" x14ac:dyDescent="0.25">
      <c r="E371" s="258"/>
    </row>
    <row r="372" spans="5:5" s="154" customFormat="1" x14ac:dyDescent="0.25">
      <c r="E372" s="258"/>
    </row>
    <row r="373" spans="5:5" s="154" customFormat="1" x14ac:dyDescent="0.25">
      <c r="E373" s="258"/>
    </row>
    <row r="374" spans="5:5" s="154" customFormat="1" x14ac:dyDescent="0.25">
      <c r="E374" s="258"/>
    </row>
    <row r="375" spans="5:5" s="154" customFormat="1" x14ac:dyDescent="0.25">
      <c r="E375" s="258"/>
    </row>
    <row r="376" spans="5:5" s="154" customFormat="1" x14ac:dyDescent="0.25">
      <c r="E376" s="258"/>
    </row>
    <row r="377" spans="5:5" s="154" customFormat="1" x14ac:dyDescent="0.25">
      <c r="E377" s="258"/>
    </row>
    <row r="378" spans="5:5" s="154" customFormat="1" x14ac:dyDescent="0.25">
      <c r="E378" s="258"/>
    </row>
    <row r="379" spans="5:5" s="154" customFormat="1" x14ac:dyDescent="0.25">
      <c r="E379" s="258"/>
    </row>
    <row r="380" spans="5:5" s="154" customFormat="1" x14ac:dyDescent="0.25">
      <c r="E380" s="258"/>
    </row>
    <row r="381" spans="5:5" s="154" customFormat="1" x14ac:dyDescent="0.25">
      <c r="E381" s="258"/>
    </row>
    <row r="382" spans="5:5" s="154" customFormat="1" x14ac:dyDescent="0.25">
      <c r="E382" s="258"/>
    </row>
    <row r="383" spans="5:5" s="154" customFormat="1" x14ac:dyDescent="0.25">
      <c r="E383" s="258"/>
    </row>
    <row r="384" spans="5:5" s="154" customFormat="1" x14ac:dyDescent="0.25">
      <c r="E384" s="258"/>
    </row>
    <row r="385" spans="5:5" s="154" customFormat="1" x14ac:dyDescent="0.25">
      <c r="E385" s="258"/>
    </row>
    <row r="386" spans="5:5" s="154" customFormat="1" x14ac:dyDescent="0.25">
      <c r="E386" s="258"/>
    </row>
    <row r="387" spans="5:5" s="154" customFormat="1" x14ac:dyDescent="0.25">
      <c r="E387" s="258"/>
    </row>
    <row r="388" spans="5:5" s="154" customFormat="1" x14ac:dyDescent="0.25">
      <c r="E388" s="258"/>
    </row>
    <row r="389" spans="5:5" s="154" customFormat="1" x14ac:dyDescent="0.25">
      <c r="E389" s="258"/>
    </row>
    <row r="390" spans="5:5" s="154" customFormat="1" x14ac:dyDescent="0.25">
      <c r="E390" s="258"/>
    </row>
    <row r="391" spans="5:5" s="154" customFormat="1" x14ac:dyDescent="0.25">
      <c r="E391" s="258"/>
    </row>
    <row r="392" spans="5:5" s="154" customFormat="1" x14ac:dyDescent="0.25">
      <c r="E392" s="258"/>
    </row>
    <row r="393" spans="5:5" s="154" customFormat="1" x14ac:dyDescent="0.25">
      <c r="E393" s="258"/>
    </row>
    <row r="394" spans="5:5" s="154" customFormat="1" x14ac:dyDescent="0.25">
      <c r="E394" s="258"/>
    </row>
    <row r="395" spans="5:5" s="154" customFormat="1" x14ac:dyDescent="0.25">
      <c r="E395" s="258"/>
    </row>
    <row r="396" spans="5:5" s="154" customFormat="1" x14ac:dyDescent="0.25">
      <c r="E396" s="258"/>
    </row>
    <row r="397" spans="5:5" s="154" customFormat="1" x14ac:dyDescent="0.25">
      <c r="E397" s="258"/>
    </row>
    <row r="398" spans="5:5" s="154" customFormat="1" x14ac:dyDescent="0.25">
      <c r="E398" s="258"/>
    </row>
    <row r="399" spans="5:5" s="154" customFormat="1" x14ac:dyDescent="0.25">
      <c r="E399" s="258"/>
    </row>
    <row r="400" spans="5:5" s="154" customFormat="1" x14ac:dyDescent="0.25">
      <c r="E400" s="258"/>
    </row>
    <row r="401" spans="5:5" s="154" customFormat="1" x14ac:dyDescent="0.25">
      <c r="E401" s="258"/>
    </row>
    <row r="402" spans="5:5" s="154" customFormat="1" x14ac:dyDescent="0.25">
      <c r="E402" s="258"/>
    </row>
    <row r="403" spans="5:5" s="154" customFormat="1" x14ac:dyDescent="0.25">
      <c r="E403" s="258"/>
    </row>
    <row r="404" spans="5:5" s="154" customFormat="1" x14ac:dyDescent="0.25">
      <c r="E404" s="258"/>
    </row>
    <row r="405" spans="5:5" s="154" customFormat="1" x14ac:dyDescent="0.25">
      <c r="E405" s="258"/>
    </row>
    <row r="406" spans="5:5" s="154" customFormat="1" x14ac:dyDescent="0.25">
      <c r="E406" s="258"/>
    </row>
    <row r="407" spans="5:5" s="154" customFormat="1" x14ac:dyDescent="0.25">
      <c r="E407" s="258"/>
    </row>
    <row r="408" spans="5:5" s="154" customFormat="1" x14ac:dyDescent="0.25">
      <c r="E408" s="258"/>
    </row>
    <row r="409" spans="5:5" s="154" customFormat="1" x14ac:dyDescent="0.25">
      <c r="E409" s="258"/>
    </row>
    <row r="410" spans="5:5" s="154" customFormat="1" x14ac:dyDescent="0.25">
      <c r="E410" s="258"/>
    </row>
    <row r="411" spans="5:5" s="154" customFormat="1" x14ac:dyDescent="0.25">
      <c r="E411" s="258"/>
    </row>
    <row r="412" spans="5:5" s="154" customFormat="1" x14ac:dyDescent="0.25">
      <c r="E412" s="258"/>
    </row>
    <row r="413" spans="5:5" s="154" customFormat="1" x14ac:dyDescent="0.25">
      <c r="E413" s="258"/>
    </row>
    <row r="414" spans="5:5" s="154" customFormat="1" x14ac:dyDescent="0.25">
      <c r="E414" s="258"/>
    </row>
    <row r="415" spans="5:5" s="154" customFormat="1" x14ac:dyDescent="0.25">
      <c r="E415" s="258"/>
    </row>
    <row r="416" spans="5:5" s="154" customFormat="1" x14ac:dyDescent="0.25">
      <c r="E416" s="258"/>
    </row>
    <row r="417" spans="5:5" s="154" customFormat="1" x14ac:dyDescent="0.25">
      <c r="E417" s="258"/>
    </row>
    <row r="418" spans="5:5" s="154" customFormat="1" x14ac:dyDescent="0.25">
      <c r="E418" s="258"/>
    </row>
    <row r="419" spans="5:5" s="154" customFormat="1" x14ac:dyDescent="0.25">
      <c r="E419" s="258"/>
    </row>
    <row r="420" spans="5:5" s="154" customFormat="1" x14ac:dyDescent="0.25">
      <c r="E420" s="258"/>
    </row>
    <row r="421" spans="5:5" s="154" customFormat="1" x14ac:dyDescent="0.25">
      <c r="E421" s="258"/>
    </row>
    <row r="422" spans="5:5" s="154" customFormat="1" x14ac:dyDescent="0.25">
      <c r="E422" s="258"/>
    </row>
    <row r="423" spans="5:5" s="154" customFormat="1" x14ac:dyDescent="0.25">
      <c r="E423" s="258"/>
    </row>
    <row r="424" spans="5:5" s="154" customFormat="1" x14ac:dyDescent="0.25">
      <c r="E424" s="258"/>
    </row>
    <row r="425" spans="5:5" s="154" customFormat="1" x14ac:dyDescent="0.25">
      <c r="E425" s="258"/>
    </row>
    <row r="426" spans="5:5" s="154" customFormat="1" x14ac:dyDescent="0.25">
      <c r="E426" s="258"/>
    </row>
    <row r="427" spans="5:5" s="154" customFormat="1" x14ac:dyDescent="0.25">
      <c r="E427" s="258"/>
    </row>
    <row r="428" spans="5:5" s="154" customFormat="1" x14ac:dyDescent="0.25">
      <c r="E428" s="258"/>
    </row>
    <row r="429" spans="5:5" s="154" customFormat="1" x14ac:dyDescent="0.25">
      <c r="E429" s="258"/>
    </row>
    <row r="430" spans="5:5" s="154" customFormat="1" x14ac:dyDescent="0.25">
      <c r="E430" s="258"/>
    </row>
    <row r="431" spans="5:5" s="154" customFormat="1" x14ac:dyDescent="0.25">
      <c r="E431" s="258"/>
    </row>
    <row r="432" spans="5:5" s="154" customFormat="1" x14ac:dyDescent="0.25">
      <c r="E432" s="258"/>
    </row>
    <row r="433" spans="5:5" s="154" customFormat="1" x14ac:dyDescent="0.25">
      <c r="E433" s="258"/>
    </row>
    <row r="434" spans="5:5" s="154" customFormat="1" x14ac:dyDescent="0.25">
      <c r="E434" s="258"/>
    </row>
    <row r="435" spans="5:5" s="154" customFormat="1" x14ac:dyDescent="0.25">
      <c r="E435" s="258"/>
    </row>
    <row r="436" spans="5:5" s="154" customFormat="1" x14ac:dyDescent="0.25">
      <c r="E436" s="258"/>
    </row>
    <row r="437" spans="5:5" s="154" customFormat="1" x14ac:dyDescent="0.25">
      <c r="E437" s="258"/>
    </row>
    <row r="438" spans="5:5" s="154" customFormat="1" x14ac:dyDescent="0.25">
      <c r="E438" s="258"/>
    </row>
    <row r="439" spans="5:5" s="154" customFormat="1" x14ac:dyDescent="0.25">
      <c r="E439" s="258"/>
    </row>
    <row r="440" spans="5:5" s="154" customFormat="1" x14ac:dyDescent="0.25">
      <c r="E440" s="258"/>
    </row>
    <row r="441" spans="5:5" s="154" customFormat="1" x14ac:dyDescent="0.25">
      <c r="E441" s="258"/>
    </row>
    <row r="442" spans="5:5" s="154" customFormat="1" x14ac:dyDescent="0.25">
      <c r="E442" s="258"/>
    </row>
    <row r="443" spans="5:5" s="154" customFormat="1" x14ac:dyDescent="0.25">
      <c r="E443" s="258"/>
    </row>
    <row r="444" spans="5:5" s="154" customFormat="1" x14ac:dyDescent="0.25">
      <c r="E444" s="258"/>
    </row>
    <row r="445" spans="5:5" s="154" customFormat="1" x14ac:dyDescent="0.25">
      <c r="E445" s="258"/>
    </row>
    <row r="446" spans="5:5" s="154" customFormat="1" x14ac:dyDescent="0.25">
      <c r="E446" s="258"/>
    </row>
    <row r="447" spans="5:5" s="154" customFormat="1" x14ac:dyDescent="0.25">
      <c r="E447" s="258"/>
    </row>
    <row r="448" spans="5:5" s="154" customFormat="1" x14ac:dyDescent="0.25">
      <c r="E448" s="258"/>
    </row>
    <row r="449" spans="5:5" s="154" customFormat="1" x14ac:dyDescent="0.25">
      <c r="E449" s="258"/>
    </row>
    <row r="450" spans="5:5" s="154" customFormat="1" x14ac:dyDescent="0.25">
      <c r="E450" s="258"/>
    </row>
    <row r="451" spans="5:5" s="154" customFormat="1" x14ac:dyDescent="0.25">
      <c r="E451" s="258"/>
    </row>
    <row r="452" spans="5:5" s="154" customFormat="1" x14ac:dyDescent="0.25">
      <c r="E452" s="258"/>
    </row>
    <row r="453" spans="5:5" s="154" customFormat="1" x14ac:dyDescent="0.25">
      <c r="E453" s="258"/>
    </row>
    <row r="454" spans="5:5" s="154" customFormat="1" x14ac:dyDescent="0.25">
      <c r="E454" s="258"/>
    </row>
    <row r="455" spans="5:5" s="154" customFormat="1" x14ac:dyDescent="0.25">
      <c r="E455" s="258"/>
    </row>
    <row r="456" spans="5:5" s="154" customFormat="1" x14ac:dyDescent="0.25">
      <c r="E456" s="258"/>
    </row>
    <row r="457" spans="5:5" s="154" customFormat="1" x14ac:dyDescent="0.25">
      <c r="E457" s="258"/>
    </row>
    <row r="458" spans="5:5" s="154" customFormat="1" x14ac:dyDescent="0.25">
      <c r="E458" s="258"/>
    </row>
    <row r="459" spans="5:5" s="154" customFormat="1" x14ac:dyDescent="0.25">
      <c r="E459" s="258"/>
    </row>
    <row r="460" spans="5:5" s="154" customFormat="1" x14ac:dyDescent="0.25">
      <c r="E460" s="258"/>
    </row>
    <row r="461" spans="5:5" s="154" customFormat="1" x14ac:dyDescent="0.25">
      <c r="E461" s="258"/>
    </row>
    <row r="462" spans="5:5" s="154" customFormat="1" x14ac:dyDescent="0.25">
      <c r="E462" s="258"/>
    </row>
    <row r="463" spans="5:5" s="154" customFormat="1" x14ac:dyDescent="0.25">
      <c r="E463" s="258"/>
    </row>
    <row r="464" spans="5:5" s="154" customFormat="1" x14ac:dyDescent="0.25">
      <c r="E464" s="258"/>
    </row>
    <row r="465" spans="5:5" s="154" customFormat="1" x14ac:dyDescent="0.25">
      <c r="E465" s="258"/>
    </row>
    <row r="466" spans="5:5" s="154" customFormat="1" x14ac:dyDescent="0.25">
      <c r="E466" s="258"/>
    </row>
    <row r="467" spans="5:5" s="154" customFormat="1" x14ac:dyDescent="0.25">
      <c r="E467" s="258"/>
    </row>
    <row r="468" spans="5:5" s="154" customFormat="1" x14ac:dyDescent="0.25">
      <c r="E468" s="258"/>
    </row>
    <row r="469" spans="5:5" s="154" customFormat="1" x14ac:dyDescent="0.25">
      <c r="E469" s="258"/>
    </row>
    <row r="470" spans="5:5" s="154" customFormat="1" x14ac:dyDescent="0.25">
      <c r="E470" s="258"/>
    </row>
    <row r="471" spans="5:5" s="154" customFormat="1" x14ac:dyDescent="0.25">
      <c r="E471" s="258"/>
    </row>
    <row r="472" spans="5:5" s="154" customFormat="1" x14ac:dyDescent="0.25">
      <c r="E472" s="258"/>
    </row>
    <row r="473" spans="5:5" s="154" customFormat="1" x14ac:dyDescent="0.25">
      <c r="E473" s="258"/>
    </row>
    <row r="474" spans="5:5" s="154" customFormat="1" x14ac:dyDescent="0.25">
      <c r="E474" s="258"/>
    </row>
    <row r="475" spans="5:5" s="154" customFormat="1" x14ac:dyDescent="0.25">
      <c r="E475" s="258"/>
    </row>
    <row r="476" spans="5:5" s="154" customFormat="1" x14ac:dyDescent="0.25">
      <c r="E476" s="258"/>
    </row>
    <row r="477" spans="5:5" s="154" customFormat="1" x14ac:dyDescent="0.25">
      <c r="E477" s="258"/>
    </row>
    <row r="478" spans="5:5" s="154" customFormat="1" x14ac:dyDescent="0.25">
      <c r="E478" s="258"/>
    </row>
    <row r="479" spans="5:5" s="154" customFormat="1" x14ac:dyDescent="0.25">
      <c r="E479" s="258"/>
    </row>
    <row r="480" spans="5:5" s="154" customFormat="1" x14ac:dyDescent="0.25">
      <c r="E480" s="258"/>
    </row>
  </sheetData>
  <autoFilter ref="A14:AJ131" xr:uid="{00000000-0009-0000-0000-000006000000}"/>
  <mergeCells count="5">
    <mergeCell ref="E6:T6"/>
    <mergeCell ref="C135:T135"/>
    <mergeCell ref="C136:T136"/>
    <mergeCell ref="C137:T137"/>
    <mergeCell ref="C138:T13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BM478"/>
  <sheetViews>
    <sheetView topLeftCell="D1" zoomScale="60" zoomScaleNormal="60" workbookViewId="0">
      <selection activeCell="L97" sqref="L97"/>
    </sheetView>
  </sheetViews>
  <sheetFormatPr baseColWidth="10" defaultColWidth="76.85546875" defaultRowHeight="15" x14ac:dyDescent="0.25"/>
  <cols>
    <col min="1" max="1" width="7.28515625" style="154" customWidth="1"/>
    <col min="2" max="2" width="9.5703125" style="2" customWidth="1"/>
    <col min="3" max="3" width="51" style="2" customWidth="1"/>
    <col min="4" max="4" width="20.7109375" style="2" customWidth="1"/>
    <col min="5" max="5" width="44.5703125" style="12" bestFit="1" customWidth="1"/>
    <col min="6" max="6" width="37.140625" style="2" bestFit="1" customWidth="1"/>
    <col min="7" max="7" width="24.5703125" style="2" customWidth="1"/>
    <col min="8" max="8" width="24.85546875" style="2" customWidth="1"/>
    <col min="9" max="9" width="23.140625" style="2" customWidth="1"/>
    <col min="10" max="10" width="25.42578125" style="2" customWidth="1"/>
    <col min="11" max="11" width="25.42578125" style="2" bestFit="1" customWidth="1"/>
    <col min="12" max="12" width="24.85546875" style="2" customWidth="1"/>
    <col min="13" max="13" width="22.7109375" style="2" customWidth="1"/>
    <col min="14" max="18" width="22.7109375" style="2" hidden="1" customWidth="1"/>
    <col min="19" max="19" width="27.7109375" style="2" bestFit="1" customWidth="1"/>
    <col min="20" max="20" width="28.5703125" style="2" bestFit="1" customWidth="1"/>
    <col min="21" max="21" width="8.28515625" style="154" customWidth="1"/>
    <col min="22" max="22" width="19" style="154" bestFit="1" customWidth="1"/>
    <col min="23" max="23" width="20.5703125" style="154" bestFit="1" customWidth="1"/>
    <col min="24" max="24" width="19" style="154" customWidth="1"/>
    <col min="25" max="65" width="11.42578125" style="154" customWidth="1"/>
    <col min="66" max="231" width="11.42578125" style="2" customWidth="1"/>
    <col min="232" max="234" width="7.28515625" style="2" customWidth="1"/>
    <col min="235" max="235" width="0" style="2" hidden="1" customWidth="1"/>
    <col min="236" max="236" width="7.28515625" style="2" customWidth="1"/>
    <col min="237" max="237" width="66.140625" style="2" customWidth="1"/>
    <col min="238" max="238" width="0" style="2" hidden="1" customWidth="1"/>
    <col min="239" max="239" width="28" style="2" customWidth="1"/>
    <col min="240" max="240" width="32.140625" style="2" customWidth="1"/>
    <col min="241" max="241" width="39.85546875" style="2" bestFit="1" customWidth="1"/>
    <col min="242" max="242" width="0" style="2" hidden="1" customWidth="1"/>
    <col min="243" max="243" width="7.28515625" style="2" customWidth="1"/>
    <col min="244" max="244" width="0" style="2" hidden="1" customWidth="1"/>
    <col min="245" max="245" width="7.28515625" style="2" customWidth="1"/>
    <col min="246" max="246" width="59.5703125" style="2" customWidth="1"/>
    <col min="247" max="247" width="0" style="2" hidden="1" customWidth="1"/>
    <col min="248" max="248" width="23.85546875" style="2" customWidth="1"/>
    <col min="249" max="249" width="27.42578125" style="2" customWidth="1"/>
    <col min="250" max="250" width="28" style="2" customWidth="1"/>
    <col min="251" max="253" width="0" style="2" hidden="1" customWidth="1"/>
    <col min="254" max="254" width="7.28515625" style="2" customWidth="1"/>
    <col min="255" max="255" width="6.140625" style="2" bestFit="1" customWidth="1"/>
    <col min="256" max="256" width="76.85546875" style="2"/>
    <col min="257" max="257" width="7.28515625" style="2" customWidth="1"/>
    <col min="258" max="258" width="6.140625" style="2" bestFit="1" customWidth="1"/>
    <col min="259" max="259" width="78" style="2" customWidth="1"/>
    <col min="260" max="260" width="20.7109375" style="2" customWidth="1"/>
    <col min="261" max="261" width="26" style="2" customWidth="1"/>
    <col min="262" max="262" width="37" style="2" bestFit="1" customWidth="1"/>
    <col min="263" max="271" width="0" style="2" hidden="1" customWidth="1"/>
    <col min="272" max="274" width="22.7109375" style="2" bestFit="1" customWidth="1"/>
    <col min="275" max="275" width="25.28515625" style="2" bestFit="1" customWidth="1"/>
    <col min="276" max="276" width="21" style="2" bestFit="1" customWidth="1"/>
    <col min="277" max="277" width="8.28515625" style="2" customWidth="1"/>
    <col min="278" max="278" width="19" style="2" bestFit="1" customWidth="1"/>
    <col min="279" max="279" width="20.5703125" style="2" bestFit="1" customWidth="1"/>
    <col min="280" max="280" width="19" style="2" customWidth="1"/>
    <col min="281" max="487" width="11.42578125" style="2" customWidth="1"/>
    <col min="488" max="490" width="7.28515625" style="2" customWidth="1"/>
    <col min="491" max="491" width="0" style="2" hidden="1" customWidth="1"/>
    <col min="492" max="492" width="7.28515625" style="2" customWidth="1"/>
    <col min="493" max="493" width="66.140625" style="2" customWidth="1"/>
    <col min="494" max="494" width="0" style="2" hidden="1" customWidth="1"/>
    <col min="495" max="495" width="28" style="2" customWidth="1"/>
    <col min="496" max="496" width="32.140625" style="2" customWidth="1"/>
    <col min="497" max="497" width="39.85546875" style="2" bestFit="1" customWidth="1"/>
    <col min="498" max="498" width="0" style="2" hidden="1" customWidth="1"/>
    <col min="499" max="499" width="7.28515625" style="2" customWidth="1"/>
    <col min="500" max="500" width="0" style="2" hidden="1" customWidth="1"/>
    <col min="501" max="501" width="7.28515625" style="2" customWidth="1"/>
    <col min="502" max="502" width="59.5703125" style="2" customWidth="1"/>
    <col min="503" max="503" width="0" style="2" hidden="1" customWidth="1"/>
    <col min="504" max="504" width="23.85546875" style="2" customWidth="1"/>
    <col min="505" max="505" width="27.42578125" style="2" customWidth="1"/>
    <col min="506" max="506" width="28" style="2" customWidth="1"/>
    <col min="507" max="509" width="0" style="2" hidden="1" customWidth="1"/>
    <col min="510" max="510" width="7.28515625" style="2" customWidth="1"/>
    <col min="511" max="511" width="6.140625" style="2" bestFit="1" customWidth="1"/>
    <col min="512" max="512" width="76.85546875" style="2"/>
    <col min="513" max="513" width="7.28515625" style="2" customWidth="1"/>
    <col min="514" max="514" width="6.140625" style="2" bestFit="1" customWidth="1"/>
    <col min="515" max="515" width="78" style="2" customWidth="1"/>
    <col min="516" max="516" width="20.7109375" style="2" customWidth="1"/>
    <col min="517" max="517" width="26" style="2" customWidth="1"/>
    <col min="518" max="518" width="37" style="2" bestFit="1" customWidth="1"/>
    <col min="519" max="527" width="0" style="2" hidden="1" customWidth="1"/>
    <col min="528" max="530" width="22.7109375" style="2" bestFit="1" customWidth="1"/>
    <col min="531" max="531" width="25.28515625" style="2" bestFit="1" customWidth="1"/>
    <col min="532" max="532" width="21" style="2" bestFit="1" customWidth="1"/>
    <col min="533" max="533" width="8.28515625" style="2" customWidth="1"/>
    <col min="534" max="534" width="19" style="2" bestFit="1" customWidth="1"/>
    <col min="535" max="535" width="20.5703125" style="2" bestFit="1" customWidth="1"/>
    <col min="536" max="536" width="19" style="2" customWidth="1"/>
    <col min="537" max="743" width="11.42578125" style="2" customWidth="1"/>
    <col min="744" max="746" width="7.28515625" style="2" customWidth="1"/>
    <col min="747" max="747" width="0" style="2" hidden="1" customWidth="1"/>
    <col min="748" max="748" width="7.28515625" style="2" customWidth="1"/>
    <col min="749" max="749" width="66.140625" style="2" customWidth="1"/>
    <col min="750" max="750" width="0" style="2" hidden="1" customWidth="1"/>
    <col min="751" max="751" width="28" style="2" customWidth="1"/>
    <col min="752" max="752" width="32.140625" style="2" customWidth="1"/>
    <col min="753" max="753" width="39.85546875" style="2" bestFit="1" customWidth="1"/>
    <col min="754" max="754" width="0" style="2" hidden="1" customWidth="1"/>
    <col min="755" max="755" width="7.28515625" style="2" customWidth="1"/>
    <col min="756" max="756" width="0" style="2" hidden="1" customWidth="1"/>
    <col min="757" max="757" width="7.28515625" style="2" customWidth="1"/>
    <col min="758" max="758" width="59.5703125" style="2" customWidth="1"/>
    <col min="759" max="759" width="0" style="2" hidden="1" customWidth="1"/>
    <col min="760" max="760" width="23.85546875" style="2" customWidth="1"/>
    <col min="761" max="761" width="27.42578125" style="2" customWidth="1"/>
    <col min="762" max="762" width="28" style="2" customWidth="1"/>
    <col min="763" max="765" width="0" style="2" hidden="1" customWidth="1"/>
    <col min="766" max="766" width="7.28515625" style="2" customWidth="1"/>
    <col min="767" max="767" width="6.140625" style="2" bestFit="1" customWidth="1"/>
    <col min="768" max="768" width="76.85546875" style="2"/>
    <col min="769" max="769" width="7.28515625" style="2" customWidth="1"/>
    <col min="770" max="770" width="6.140625" style="2" bestFit="1" customWidth="1"/>
    <col min="771" max="771" width="78" style="2" customWidth="1"/>
    <col min="772" max="772" width="20.7109375" style="2" customWidth="1"/>
    <col min="773" max="773" width="26" style="2" customWidth="1"/>
    <col min="774" max="774" width="37" style="2" bestFit="1" customWidth="1"/>
    <col min="775" max="783" width="0" style="2" hidden="1" customWidth="1"/>
    <col min="784" max="786" width="22.7109375" style="2" bestFit="1" customWidth="1"/>
    <col min="787" max="787" width="25.28515625" style="2" bestFit="1" customWidth="1"/>
    <col min="788" max="788" width="21" style="2" bestFit="1" customWidth="1"/>
    <col min="789" max="789" width="8.28515625" style="2" customWidth="1"/>
    <col min="790" max="790" width="19" style="2" bestFit="1" customWidth="1"/>
    <col min="791" max="791" width="20.5703125" style="2" bestFit="1" customWidth="1"/>
    <col min="792" max="792" width="19" style="2" customWidth="1"/>
    <col min="793" max="999" width="11.42578125" style="2" customWidth="1"/>
    <col min="1000" max="1002" width="7.28515625" style="2" customWidth="1"/>
    <col min="1003" max="1003" width="0" style="2" hidden="1" customWidth="1"/>
    <col min="1004" max="1004" width="7.28515625" style="2" customWidth="1"/>
    <col min="1005" max="1005" width="66.140625" style="2" customWidth="1"/>
    <col min="1006" max="1006" width="0" style="2" hidden="1" customWidth="1"/>
    <col min="1007" max="1007" width="28" style="2" customWidth="1"/>
    <col min="1008" max="1008" width="32.140625" style="2" customWidth="1"/>
    <col min="1009" max="1009" width="39.85546875" style="2" bestFit="1" customWidth="1"/>
    <col min="1010" max="1010" width="0" style="2" hidden="1" customWidth="1"/>
    <col min="1011" max="1011" width="7.28515625" style="2" customWidth="1"/>
    <col min="1012" max="1012" width="0" style="2" hidden="1" customWidth="1"/>
    <col min="1013" max="1013" width="7.28515625" style="2" customWidth="1"/>
    <col min="1014" max="1014" width="59.5703125" style="2" customWidth="1"/>
    <col min="1015" max="1015" width="0" style="2" hidden="1" customWidth="1"/>
    <col min="1016" max="1016" width="23.85546875" style="2" customWidth="1"/>
    <col min="1017" max="1017" width="27.42578125" style="2" customWidth="1"/>
    <col min="1018" max="1018" width="28" style="2" customWidth="1"/>
    <col min="1019" max="1021" width="0" style="2" hidden="1" customWidth="1"/>
    <col min="1022" max="1022" width="7.28515625" style="2" customWidth="1"/>
    <col min="1023" max="1023" width="6.140625" style="2" bestFit="1" customWidth="1"/>
    <col min="1024" max="1024" width="76.85546875" style="2"/>
    <col min="1025" max="1025" width="7.28515625" style="2" customWidth="1"/>
    <col min="1026" max="1026" width="6.140625" style="2" bestFit="1" customWidth="1"/>
    <col min="1027" max="1027" width="78" style="2" customWidth="1"/>
    <col min="1028" max="1028" width="20.7109375" style="2" customWidth="1"/>
    <col min="1029" max="1029" width="26" style="2" customWidth="1"/>
    <col min="1030" max="1030" width="37" style="2" bestFit="1" customWidth="1"/>
    <col min="1031" max="1039" width="0" style="2" hidden="1" customWidth="1"/>
    <col min="1040" max="1042" width="22.7109375" style="2" bestFit="1" customWidth="1"/>
    <col min="1043" max="1043" width="25.28515625" style="2" bestFit="1" customWidth="1"/>
    <col min="1044" max="1044" width="21" style="2" bestFit="1" customWidth="1"/>
    <col min="1045" max="1045" width="8.28515625" style="2" customWidth="1"/>
    <col min="1046" max="1046" width="19" style="2" bestFit="1" customWidth="1"/>
    <col min="1047" max="1047" width="20.5703125" style="2" bestFit="1" customWidth="1"/>
    <col min="1048" max="1048" width="19" style="2" customWidth="1"/>
    <col min="1049" max="1255" width="11.42578125" style="2" customWidth="1"/>
    <col min="1256" max="1258" width="7.28515625" style="2" customWidth="1"/>
    <col min="1259" max="1259" width="0" style="2" hidden="1" customWidth="1"/>
    <col min="1260" max="1260" width="7.28515625" style="2" customWidth="1"/>
    <col min="1261" max="1261" width="66.140625" style="2" customWidth="1"/>
    <col min="1262" max="1262" width="0" style="2" hidden="1" customWidth="1"/>
    <col min="1263" max="1263" width="28" style="2" customWidth="1"/>
    <col min="1264" max="1264" width="32.140625" style="2" customWidth="1"/>
    <col min="1265" max="1265" width="39.85546875" style="2" bestFit="1" customWidth="1"/>
    <col min="1266" max="1266" width="0" style="2" hidden="1" customWidth="1"/>
    <col min="1267" max="1267" width="7.28515625" style="2" customWidth="1"/>
    <col min="1268" max="1268" width="0" style="2" hidden="1" customWidth="1"/>
    <col min="1269" max="1269" width="7.28515625" style="2" customWidth="1"/>
    <col min="1270" max="1270" width="59.5703125" style="2" customWidth="1"/>
    <col min="1271" max="1271" width="0" style="2" hidden="1" customWidth="1"/>
    <col min="1272" max="1272" width="23.85546875" style="2" customWidth="1"/>
    <col min="1273" max="1273" width="27.42578125" style="2" customWidth="1"/>
    <col min="1274" max="1274" width="28" style="2" customWidth="1"/>
    <col min="1275" max="1277" width="0" style="2" hidden="1" customWidth="1"/>
    <col min="1278" max="1278" width="7.28515625" style="2" customWidth="1"/>
    <col min="1279" max="1279" width="6.140625" style="2" bestFit="1" customWidth="1"/>
    <col min="1280" max="1280" width="76.85546875" style="2"/>
    <col min="1281" max="1281" width="7.28515625" style="2" customWidth="1"/>
    <col min="1282" max="1282" width="6.140625" style="2" bestFit="1" customWidth="1"/>
    <col min="1283" max="1283" width="78" style="2" customWidth="1"/>
    <col min="1284" max="1284" width="20.7109375" style="2" customWidth="1"/>
    <col min="1285" max="1285" width="26" style="2" customWidth="1"/>
    <col min="1286" max="1286" width="37" style="2" bestFit="1" customWidth="1"/>
    <col min="1287" max="1295" width="0" style="2" hidden="1" customWidth="1"/>
    <col min="1296" max="1298" width="22.7109375" style="2" bestFit="1" customWidth="1"/>
    <col min="1299" max="1299" width="25.28515625" style="2" bestFit="1" customWidth="1"/>
    <col min="1300" max="1300" width="21" style="2" bestFit="1" customWidth="1"/>
    <col min="1301" max="1301" width="8.28515625" style="2" customWidth="1"/>
    <col min="1302" max="1302" width="19" style="2" bestFit="1" customWidth="1"/>
    <col min="1303" max="1303" width="20.5703125" style="2" bestFit="1" customWidth="1"/>
    <col min="1304" max="1304" width="19" style="2" customWidth="1"/>
    <col min="1305" max="1511" width="11.42578125" style="2" customWidth="1"/>
    <col min="1512" max="1514" width="7.28515625" style="2" customWidth="1"/>
    <col min="1515" max="1515" width="0" style="2" hidden="1" customWidth="1"/>
    <col min="1516" max="1516" width="7.28515625" style="2" customWidth="1"/>
    <col min="1517" max="1517" width="66.140625" style="2" customWidth="1"/>
    <col min="1518" max="1518" width="0" style="2" hidden="1" customWidth="1"/>
    <col min="1519" max="1519" width="28" style="2" customWidth="1"/>
    <col min="1520" max="1520" width="32.140625" style="2" customWidth="1"/>
    <col min="1521" max="1521" width="39.85546875" style="2" bestFit="1" customWidth="1"/>
    <col min="1522" max="1522" width="0" style="2" hidden="1" customWidth="1"/>
    <col min="1523" max="1523" width="7.28515625" style="2" customWidth="1"/>
    <col min="1524" max="1524" width="0" style="2" hidden="1" customWidth="1"/>
    <col min="1525" max="1525" width="7.28515625" style="2" customWidth="1"/>
    <col min="1526" max="1526" width="59.5703125" style="2" customWidth="1"/>
    <col min="1527" max="1527" width="0" style="2" hidden="1" customWidth="1"/>
    <col min="1528" max="1528" width="23.85546875" style="2" customWidth="1"/>
    <col min="1529" max="1529" width="27.42578125" style="2" customWidth="1"/>
    <col min="1530" max="1530" width="28" style="2" customWidth="1"/>
    <col min="1531" max="1533" width="0" style="2" hidden="1" customWidth="1"/>
    <col min="1534" max="1534" width="7.28515625" style="2" customWidth="1"/>
    <col min="1535" max="1535" width="6.140625" style="2" bestFit="1" customWidth="1"/>
    <col min="1536" max="1536" width="76.85546875" style="2"/>
    <col min="1537" max="1537" width="7.28515625" style="2" customWidth="1"/>
    <col min="1538" max="1538" width="6.140625" style="2" bestFit="1" customWidth="1"/>
    <col min="1539" max="1539" width="78" style="2" customWidth="1"/>
    <col min="1540" max="1540" width="20.7109375" style="2" customWidth="1"/>
    <col min="1541" max="1541" width="26" style="2" customWidth="1"/>
    <col min="1542" max="1542" width="37" style="2" bestFit="1" customWidth="1"/>
    <col min="1543" max="1551" width="0" style="2" hidden="1" customWidth="1"/>
    <col min="1552" max="1554" width="22.7109375" style="2" bestFit="1" customWidth="1"/>
    <col min="1555" max="1555" width="25.28515625" style="2" bestFit="1" customWidth="1"/>
    <col min="1556" max="1556" width="21" style="2" bestFit="1" customWidth="1"/>
    <col min="1557" max="1557" width="8.28515625" style="2" customWidth="1"/>
    <col min="1558" max="1558" width="19" style="2" bestFit="1" customWidth="1"/>
    <col min="1559" max="1559" width="20.5703125" style="2" bestFit="1" customWidth="1"/>
    <col min="1560" max="1560" width="19" style="2" customWidth="1"/>
    <col min="1561" max="1767" width="11.42578125" style="2" customWidth="1"/>
    <col min="1768" max="1770" width="7.28515625" style="2" customWidth="1"/>
    <col min="1771" max="1771" width="0" style="2" hidden="1" customWidth="1"/>
    <col min="1772" max="1772" width="7.28515625" style="2" customWidth="1"/>
    <col min="1773" max="1773" width="66.140625" style="2" customWidth="1"/>
    <col min="1774" max="1774" width="0" style="2" hidden="1" customWidth="1"/>
    <col min="1775" max="1775" width="28" style="2" customWidth="1"/>
    <col min="1776" max="1776" width="32.140625" style="2" customWidth="1"/>
    <col min="1777" max="1777" width="39.85546875" style="2" bestFit="1" customWidth="1"/>
    <col min="1778" max="1778" width="0" style="2" hidden="1" customWidth="1"/>
    <col min="1779" max="1779" width="7.28515625" style="2" customWidth="1"/>
    <col min="1780" max="1780" width="0" style="2" hidden="1" customWidth="1"/>
    <col min="1781" max="1781" width="7.28515625" style="2" customWidth="1"/>
    <col min="1782" max="1782" width="59.5703125" style="2" customWidth="1"/>
    <col min="1783" max="1783" width="0" style="2" hidden="1" customWidth="1"/>
    <col min="1784" max="1784" width="23.85546875" style="2" customWidth="1"/>
    <col min="1785" max="1785" width="27.42578125" style="2" customWidth="1"/>
    <col min="1786" max="1786" width="28" style="2" customWidth="1"/>
    <col min="1787" max="1789" width="0" style="2" hidden="1" customWidth="1"/>
    <col min="1790" max="1790" width="7.28515625" style="2" customWidth="1"/>
    <col min="1791" max="1791" width="6.140625" style="2" bestFit="1" customWidth="1"/>
    <col min="1792" max="1792" width="76.85546875" style="2"/>
    <col min="1793" max="1793" width="7.28515625" style="2" customWidth="1"/>
    <col min="1794" max="1794" width="6.140625" style="2" bestFit="1" customWidth="1"/>
    <col min="1795" max="1795" width="78" style="2" customWidth="1"/>
    <col min="1796" max="1796" width="20.7109375" style="2" customWidth="1"/>
    <col min="1797" max="1797" width="26" style="2" customWidth="1"/>
    <col min="1798" max="1798" width="37" style="2" bestFit="1" customWidth="1"/>
    <col min="1799" max="1807" width="0" style="2" hidden="1" customWidth="1"/>
    <col min="1808" max="1810" width="22.7109375" style="2" bestFit="1" customWidth="1"/>
    <col min="1811" max="1811" width="25.28515625" style="2" bestFit="1" customWidth="1"/>
    <col min="1812" max="1812" width="21" style="2" bestFit="1" customWidth="1"/>
    <col min="1813" max="1813" width="8.28515625" style="2" customWidth="1"/>
    <col min="1814" max="1814" width="19" style="2" bestFit="1" customWidth="1"/>
    <col min="1815" max="1815" width="20.5703125" style="2" bestFit="1" customWidth="1"/>
    <col min="1816" max="1816" width="19" style="2" customWidth="1"/>
    <col min="1817" max="2023" width="11.42578125" style="2" customWidth="1"/>
    <col min="2024" max="2026" width="7.28515625" style="2" customWidth="1"/>
    <col min="2027" max="2027" width="0" style="2" hidden="1" customWidth="1"/>
    <col min="2028" max="2028" width="7.28515625" style="2" customWidth="1"/>
    <col min="2029" max="2029" width="66.140625" style="2" customWidth="1"/>
    <col min="2030" max="2030" width="0" style="2" hidden="1" customWidth="1"/>
    <col min="2031" max="2031" width="28" style="2" customWidth="1"/>
    <col min="2032" max="2032" width="32.140625" style="2" customWidth="1"/>
    <col min="2033" max="2033" width="39.85546875" style="2" bestFit="1" customWidth="1"/>
    <col min="2034" max="2034" width="0" style="2" hidden="1" customWidth="1"/>
    <col min="2035" max="2035" width="7.28515625" style="2" customWidth="1"/>
    <col min="2036" max="2036" width="0" style="2" hidden="1" customWidth="1"/>
    <col min="2037" max="2037" width="7.28515625" style="2" customWidth="1"/>
    <col min="2038" max="2038" width="59.5703125" style="2" customWidth="1"/>
    <col min="2039" max="2039" width="0" style="2" hidden="1" customWidth="1"/>
    <col min="2040" max="2040" width="23.85546875" style="2" customWidth="1"/>
    <col min="2041" max="2041" width="27.42578125" style="2" customWidth="1"/>
    <col min="2042" max="2042" width="28" style="2" customWidth="1"/>
    <col min="2043" max="2045" width="0" style="2" hidden="1" customWidth="1"/>
    <col min="2046" max="2046" width="7.28515625" style="2" customWidth="1"/>
    <col min="2047" max="2047" width="6.140625" style="2" bestFit="1" customWidth="1"/>
    <col min="2048" max="2048" width="76.85546875" style="2"/>
    <col min="2049" max="2049" width="7.28515625" style="2" customWidth="1"/>
    <col min="2050" max="2050" width="6.140625" style="2" bestFit="1" customWidth="1"/>
    <col min="2051" max="2051" width="78" style="2" customWidth="1"/>
    <col min="2052" max="2052" width="20.7109375" style="2" customWidth="1"/>
    <col min="2053" max="2053" width="26" style="2" customWidth="1"/>
    <col min="2054" max="2054" width="37" style="2" bestFit="1" customWidth="1"/>
    <col min="2055" max="2063" width="0" style="2" hidden="1" customWidth="1"/>
    <col min="2064" max="2066" width="22.7109375" style="2" bestFit="1" customWidth="1"/>
    <col min="2067" max="2067" width="25.28515625" style="2" bestFit="1" customWidth="1"/>
    <col min="2068" max="2068" width="21" style="2" bestFit="1" customWidth="1"/>
    <col min="2069" max="2069" width="8.28515625" style="2" customWidth="1"/>
    <col min="2070" max="2070" width="19" style="2" bestFit="1" customWidth="1"/>
    <col min="2071" max="2071" width="20.5703125" style="2" bestFit="1" customWidth="1"/>
    <col min="2072" max="2072" width="19" style="2" customWidth="1"/>
    <col min="2073" max="2279" width="11.42578125" style="2" customWidth="1"/>
    <col min="2280" max="2282" width="7.28515625" style="2" customWidth="1"/>
    <col min="2283" max="2283" width="0" style="2" hidden="1" customWidth="1"/>
    <col min="2284" max="2284" width="7.28515625" style="2" customWidth="1"/>
    <col min="2285" max="2285" width="66.140625" style="2" customWidth="1"/>
    <col min="2286" max="2286" width="0" style="2" hidden="1" customWidth="1"/>
    <col min="2287" max="2287" width="28" style="2" customWidth="1"/>
    <col min="2288" max="2288" width="32.140625" style="2" customWidth="1"/>
    <col min="2289" max="2289" width="39.85546875" style="2" bestFit="1" customWidth="1"/>
    <col min="2290" max="2290" width="0" style="2" hidden="1" customWidth="1"/>
    <col min="2291" max="2291" width="7.28515625" style="2" customWidth="1"/>
    <col min="2292" max="2292" width="0" style="2" hidden="1" customWidth="1"/>
    <col min="2293" max="2293" width="7.28515625" style="2" customWidth="1"/>
    <col min="2294" max="2294" width="59.5703125" style="2" customWidth="1"/>
    <col min="2295" max="2295" width="0" style="2" hidden="1" customWidth="1"/>
    <col min="2296" max="2296" width="23.85546875" style="2" customWidth="1"/>
    <col min="2297" max="2297" width="27.42578125" style="2" customWidth="1"/>
    <col min="2298" max="2298" width="28" style="2" customWidth="1"/>
    <col min="2299" max="2301" width="0" style="2" hidden="1" customWidth="1"/>
    <col min="2302" max="2302" width="7.28515625" style="2" customWidth="1"/>
    <col min="2303" max="2303" width="6.140625" style="2" bestFit="1" customWidth="1"/>
    <col min="2304" max="2304" width="76.85546875" style="2"/>
    <col min="2305" max="2305" width="7.28515625" style="2" customWidth="1"/>
    <col min="2306" max="2306" width="6.140625" style="2" bestFit="1" customWidth="1"/>
    <col min="2307" max="2307" width="78" style="2" customWidth="1"/>
    <col min="2308" max="2308" width="20.7109375" style="2" customWidth="1"/>
    <col min="2309" max="2309" width="26" style="2" customWidth="1"/>
    <col min="2310" max="2310" width="37" style="2" bestFit="1" customWidth="1"/>
    <col min="2311" max="2319" width="0" style="2" hidden="1" customWidth="1"/>
    <col min="2320" max="2322" width="22.7109375" style="2" bestFit="1" customWidth="1"/>
    <col min="2323" max="2323" width="25.28515625" style="2" bestFit="1" customWidth="1"/>
    <col min="2324" max="2324" width="21" style="2" bestFit="1" customWidth="1"/>
    <col min="2325" max="2325" width="8.28515625" style="2" customWidth="1"/>
    <col min="2326" max="2326" width="19" style="2" bestFit="1" customWidth="1"/>
    <col min="2327" max="2327" width="20.5703125" style="2" bestFit="1" customWidth="1"/>
    <col min="2328" max="2328" width="19" style="2" customWidth="1"/>
    <col min="2329" max="2535" width="11.42578125" style="2" customWidth="1"/>
    <col min="2536" max="2538" width="7.28515625" style="2" customWidth="1"/>
    <col min="2539" max="2539" width="0" style="2" hidden="1" customWidth="1"/>
    <col min="2540" max="2540" width="7.28515625" style="2" customWidth="1"/>
    <col min="2541" max="2541" width="66.140625" style="2" customWidth="1"/>
    <col min="2542" max="2542" width="0" style="2" hidden="1" customWidth="1"/>
    <col min="2543" max="2543" width="28" style="2" customWidth="1"/>
    <col min="2544" max="2544" width="32.140625" style="2" customWidth="1"/>
    <col min="2545" max="2545" width="39.85546875" style="2" bestFit="1" customWidth="1"/>
    <col min="2546" max="2546" width="0" style="2" hidden="1" customWidth="1"/>
    <col min="2547" max="2547" width="7.28515625" style="2" customWidth="1"/>
    <col min="2548" max="2548" width="0" style="2" hidden="1" customWidth="1"/>
    <col min="2549" max="2549" width="7.28515625" style="2" customWidth="1"/>
    <col min="2550" max="2550" width="59.5703125" style="2" customWidth="1"/>
    <col min="2551" max="2551" width="0" style="2" hidden="1" customWidth="1"/>
    <col min="2552" max="2552" width="23.85546875" style="2" customWidth="1"/>
    <col min="2553" max="2553" width="27.42578125" style="2" customWidth="1"/>
    <col min="2554" max="2554" width="28" style="2" customWidth="1"/>
    <col min="2555" max="2557" width="0" style="2" hidden="1" customWidth="1"/>
    <col min="2558" max="2558" width="7.28515625" style="2" customWidth="1"/>
    <col min="2559" max="2559" width="6.140625" style="2" bestFit="1" customWidth="1"/>
    <col min="2560" max="2560" width="76.85546875" style="2"/>
    <col min="2561" max="2561" width="7.28515625" style="2" customWidth="1"/>
    <col min="2562" max="2562" width="6.140625" style="2" bestFit="1" customWidth="1"/>
    <col min="2563" max="2563" width="78" style="2" customWidth="1"/>
    <col min="2564" max="2564" width="20.7109375" style="2" customWidth="1"/>
    <col min="2565" max="2565" width="26" style="2" customWidth="1"/>
    <col min="2566" max="2566" width="37" style="2" bestFit="1" customWidth="1"/>
    <col min="2567" max="2575" width="0" style="2" hidden="1" customWidth="1"/>
    <col min="2576" max="2578" width="22.7109375" style="2" bestFit="1" customWidth="1"/>
    <col min="2579" max="2579" width="25.28515625" style="2" bestFit="1" customWidth="1"/>
    <col min="2580" max="2580" width="21" style="2" bestFit="1" customWidth="1"/>
    <col min="2581" max="2581" width="8.28515625" style="2" customWidth="1"/>
    <col min="2582" max="2582" width="19" style="2" bestFit="1" customWidth="1"/>
    <col min="2583" max="2583" width="20.5703125" style="2" bestFit="1" customWidth="1"/>
    <col min="2584" max="2584" width="19" style="2" customWidth="1"/>
    <col min="2585" max="2791" width="11.42578125" style="2" customWidth="1"/>
    <col min="2792" max="2794" width="7.28515625" style="2" customWidth="1"/>
    <col min="2795" max="2795" width="0" style="2" hidden="1" customWidth="1"/>
    <col min="2796" max="2796" width="7.28515625" style="2" customWidth="1"/>
    <col min="2797" max="2797" width="66.140625" style="2" customWidth="1"/>
    <col min="2798" max="2798" width="0" style="2" hidden="1" customWidth="1"/>
    <col min="2799" max="2799" width="28" style="2" customWidth="1"/>
    <col min="2800" max="2800" width="32.140625" style="2" customWidth="1"/>
    <col min="2801" max="2801" width="39.85546875" style="2" bestFit="1" customWidth="1"/>
    <col min="2802" max="2802" width="0" style="2" hidden="1" customWidth="1"/>
    <col min="2803" max="2803" width="7.28515625" style="2" customWidth="1"/>
    <col min="2804" max="2804" width="0" style="2" hidden="1" customWidth="1"/>
    <col min="2805" max="2805" width="7.28515625" style="2" customWidth="1"/>
    <col min="2806" max="2806" width="59.5703125" style="2" customWidth="1"/>
    <col min="2807" max="2807" width="0" style="2" hidden="1" customWidth="1"/>
    <col min="2808" max="2808" width="23.85546875" style="2" customWidth="1"/>
    <col min="2809" max="2809" width="27.42578125" style="2" customWidth="1"/>
    <col min="2810" max="2810" width="28" style="2" customWidth="1"/>
    <col min="2811" max="2813" width="0" style="2" hidden="1" customWidth="1"/>
    <col min="2814" max="2814" width="7.28515625" style="2" customWidth="1"/>
    <col min="2815" max="2815" width="6.140625" style="2" bestFit="1" customWidth="1"/>
    <col min="2816" max="2816" width="76.85546875" style="2"/>
    <col min="2817" max="2817" width="7.28515625" style="2" customWidth="1"/>
    <col min="2818" max="2818" width="6.140625" style="2" bestFit="1" customWidth="1"/>
    <col min="2819" max="2819" width="78" style="2" customWidth="1"/>
    <col min="2820" max="2820" width="20.7109375" style="2" customWidth="1"/>
    <col min="2821" max="2821" width="26" style="2" customWidth="1"/>
    <col min="2822" max="2822" width="37" style="2" bestFit="1" customWidth="1"/>
    <col min="2823" max="2831" width="0" style="2" hidden="1" customWidth="1"/>
    <col min="2832" max="2834" width="22.7109375" style="2" bestFit="1" customWidth="1"/>
    <col min="2835" max="2835" width="25.28515625" style="2" bestFit="1" customWidth="1"/>
    <col min="2836" max="2836" width="21" style="2" bestFit="1" customWidth="1"/>
    <col min="2837" max="2837" width="8.28515625" style="2" customWidth="1"/>
    <col min="2838" max="2838" width="19" style="2" bestFit="1" customWidth="1"/>
    <col min="2839" max="2839" width="20.5703125" style="2" bestFit="1" customWidth="1"/>
    <col min="2840" max="2840" width="19" style="2" customWidth="1"/>
    <col min="2841" max="3047" width="11.42578125" style="2" customWidth="1"/>
    <col min="3048" max="3050" width="7.28515625" style="2" customWidth="1"/>
    <col min="3051" max="3051" width="0" style="2" hidden="1" customWidth="1"/>
    <col min="3052" max="3052" width="7.28515625" style="2" customWidth="1"/>
    <col min="3053" max="3053" width="66.140625" style="2" customWidth="1"/>
    <col min="3054" max="3054" width="0" style="2" hidden="1" customWidth="1"/>
    <col min="3055" max="3055" width="28" style="2" customWidth="1"/>
    <col min="3056" max="3056" width="32.140625" style="2" customWidth="1"/>
    <col min="3057" max="3057" width="39.85546875" style="2" bestFit="1" customWidth="1"/>
    <col min="3058" max="3058" width="0" style="2" hidden="1" customWidth="1"/>
    <col min="3059" max="3059" width="7.28515625" style="2" customWidth="1"/>
    <col min="3060" max="3060" width="0" style="2" hidden="1" customWidth="1"/>
    <col min="3061" max="3061" width="7.28515625" style="2" customWidth="1"/>
    <col min="3062" max="3062" width="59.5703125" style="2" customWidth="1"/>
    <col min="3063" max="3063" width="0" style="2" hidden="1" customWidth="1"/>
    <col min="3064" max="3064" width="23.85546875" style="2" customWidth="1"/>
    <col min="3065" max="3065" width="27.42578125" style="2" customWidth="1"/>
    <col min="3066" max="3066" width="28" style="2" customWidth="1"/>
    <col min="3067" max="3069" width="0" style="2" hidden="1" customWidth="1"/>
    <col min="3070" max="3070" width="7.28515625" style="2" customWidth="1"/>
    <col min="3071" max="3071" width="6.140625" style="2" bestFit="1" customWidth="1"/>
    <col min="3072" max="3072" width="76.85546875" style="2"/>
    <col min="3073" max="3073" width="7.28515625" style="2" customWidth="1"/>
    <col min="3074" max="3074" width="6.140625" style="2" bestFit="1" customWidth="1"/>
    <col min="3075" max="3075" width="78" style="2" customWidth="1"/>
    <col min="3076" max="3076" width="20.7109375" style="2" customWidth="1"/>
    <col min="3077" max="3077" width="26" style="2" customWidth="1"/>
    <col min="3078" max="3078" width="37" style="2" bestFit="1" customWidth="1"/>
    <col min="3079" max="3087" width="0" style="2" hidden="1" customWidth="1"/>
    <col min="3088" max="3090" width="22.7109375" style="2" bestFit="1" customWidth="1"/>
    <col min="3091" max="3091" width="25.28515625" style="2" bestFit="1" customWidth="1"/>
    <col min="3092" max="3092" width="21" style="2" bestFit="1" customWidth="1"/>
    <col min="3093" max="3093" width="8.28515625" style="2" customWidth="1"/>
    <col min="3094" max="3094" width="19" style="2" bestFit="1" customWidth="1"/>
    <col min="3095" max="3095" width="20.5703125" style="2" bestFit="1" customWidth="1"/>
    <col min="3096" max="3096" width="19" style="2" customWidth="1"/>
    <col min="3097" max="3303" width="11.42578125" style="2" customWidth="1"/>
    <col min="3304" max="3306" width="7.28515625" style="2" customWidth="1"/>
    <col min="3307" max="3307" width="0" style="2" hidden="1" customWidth="1"/>
    <col min="3308" max="3308" width="7.28515625" style="2" customWidth="1"/>
    <col min="3309" max="3309" width="66.140625" style="2" customWidth="1"/>
    <col min="3310" max="3310" width="0" style="2" hidden="1" customWidth="1"/>
    <col min="3311" max="3311" width="28" style="2" customWidth="1"/>
    <col min="3312" max="3312" width="32.140625" style="2" customWidth="1"/>
    <col min="3313" max="3313" width="39.85546875" style="2" bestFit="1" customWidth="1"/>
    <col min="3314" max="3314" width="0" style="2" hidden="1" customWidth="1"/>
    <col min="3315" max="3315" width="7.28515625" style="2" customWidth="1"/>
    <col min="3316" max="3316" width="0" style="2" hidden="1" customWidth="1"/>
    <col min="3317" max="3317" width="7.28515625" style="2" customWidth="1"/>
    <col min="3318" max="3318" width="59.5703125" style="2" customWidth="1"/>
    <col min="3319" max="3319" width="0" style="2" hidden="1" customWidth="1"/>
    <col min="3320" max="3320" width="23.85546875" style="2" customWidth="1"/>
    <col min="3321" max="3321" width="27.42578125" style="2" customWidth="1"/>
    <col min="3322" max="3322" width="28" style="2" customWidth="1"/>
    <col min="3323" max="3325" width="0" style="2" hidden="1" customWidth="1"/>
    <col min="3326" max="3326" width="7.28515625" style="2" customWidth="1"/>
    <col min="3327" max="3327" width="6.140625" style="2" bestFit="1" customWidth="1"/>
    <col min="3328" max="3328" width="76.85546875" style="2"/>
    <col min="3329" max="3329" width="7.28515625" style="2" customWidth="1"/>
    <col min="3330" max="3330" width="6.140625" style="2" bestFit="1" customWidth="1"/>
    <col min="3331" max="3331" width="78" style="2" customWidth="1"/>
    <col min="3332" max="3332" width="20.7109375" style="2" customWidth="1"/>
    <col min="3333" max="3333" width="26" style="2" customWidth="1"/>
    <col min="3334" max="3334" width="37" style="2" bestFit="1" customWidth="1"/>
    <col min="3335" max="3343" width="0" style="2" hidden="1" customWidth="1"/>
    <col min="3344" max="3346" width="22.7109375" style="2" bestFit="1" customWidth="1"/>
    <col min="3347" max="3347" width="25.28515625" style="2" bestFit="1" customWidth="1"/>
    <col min="3348" max="3348" width="21" style="2" bestFit="1" customWidth="1"/>
    <col min="3349" max="3349" width="8.28515625" style="2" customWidth="1"/>
    <col min="3350" max="3350" width="19" style="2" bestFit="1" customWidth="1"/>
    <col min="3351" max="3351" width="20.5703125" style="2" bestFit="1" customWidth="1"/>
    <col min="3352" max="3352" width="19" style="2" customWidth="1"/>
    <col min="3353" max="3559" width="11.42578125" style="2" customWidth="1"/>
    <col min="3560" max="3562" width="7.28515625" style="2" customWidth="1"/>
    <col min="3563" max="3563" width="0" style="2" hidden="1" customWidth="1"/>
    <col min="3564" max="3564" width="7.28515625" style="2" customWidth="1"/>
    <col min="3565" max="3565" width="66.140625" style="2" customWidth="1"/>
    <col min="3566" max="3566" width="0" style="2" hidden="1" customWidth="1"/>
    <col min="3567" max="3567" width="28" style="2" customWidth="1"/>
    <col min="3568" max="3568" width="32.140625" style="2" customWidth="1"/>
    <col min="3569" max="3569" width="39.85546875" style="2" bestFit="1" customWidth="1"/>
    <col min="3570" max="3570" width="0" style="2" hidden="1" customWidth="1"/>
    <col min="3571" max="3571" width="7.28515625" style="2" customWidth="1"/>
    <col min="3572" max="3572" width="0" style="2" hidden="1" customWidth="1"/>
    <col min="3573" max="3573" width="7.28515625" style="2" customWidth="1"/>
    <col min="3574" max="3574" width="59.5703125" style="2" customWidth="1"/>
    <col min="3575" max="3575" width="0" style="2" hidden="1" customWidth="1"/>
    <col min="3576" max="3576" width="23.85546875" style="2" customWidth="1"/>
    <col min="3577" max="3577" width="27.42578125" style="2" customWidth="1"/>
    <col min="3578" max="3578" width="28" style="2" customWidth="1"/>
    <col min="3579" max="3581" width="0" style="2" hidden="1" customWidth="1"/>
    <col min="3582" max="3582" width="7.28515625" style="2" customWidth="1"/>
    <col min="3583" max="3583" width="6.140625" style="2" bestFit="1" customWidth="1"/>
    <col min="3584" max="3584" width="76.85546875" style="2"/>
    <col min="3585" max="3585" width="7.28515625" style="2" customWidth="1"/>
    <col min="3586" max="3586" width="6.140625" style="2" bestFit="1" customWidth="1"/>
    <col min="3587" max="3587" width="78" style="2" customWidth="1"/>
    <col min="3588" max="3588" width="20.7109375" style="2" customWidth="1"/>
    <col min="3589" max="3589" width="26" style="2" customWidth="1"/>
    <col min="3590" max="3590" width="37" style="2" bestFit="1" customWidth="1"/>
    <col min="3591" max="3599" width="0" style="2" hidden="1" customWidth="1"/>
    <col min="3600" max="3602" width="22.7109375" style="2" bestFit="1" customWidth="1"/>
    <col min="3603" max="3603" width="25.28515625" style="2" bestFit="1" customWidth="1"/>
    <col min="3604" max="3604" width="21" style="2" bestFit="1" customWidth="1"/>
    <col min="3605" max="3605" width="8.28515625" style="2" customWidth="1"/>
    <col min="3606" max="3606" width="19" style="2" bestFit="1" customWidth="1"/>
    <col min="3607" max="3607" width="20.5703125" style="2" bestFit="1" customWidth="1"/>
    <col min="3608" max="3608" width="19" style="2" customWidth="1"/>
    <col min="3609" max="3815" width="11.42578125" style="2" customWidth="1"/>
    <col min="3816" max="3818" width="7.28515625" style="2" customWidth="1"/>
    <col min="3819" max="3819" width="0" style="2" hidden="1" customWidth="1"/>
    <col min="3820" max="3820" width="7.28515625" style="2" customWidth="1"/>
    <col min="3821" max="3821" width="66.140625" style="2" customWidth="1"/>
    <col min="3822" max="3822" width="0" style="2" hidden="1" customWidth="1"/>
    <col min="3823" max="3823" width="28" style="2" customWidth="1"/>
    <col min="3824" max="3824" width="32.140625" style="2" customWidth="1"/>
    <col min="3825" max="3825" width="39.85546875" style="2" bestFit="1" customWidth="1"/>
    <col min="3826" max="3826" width="0" style="2" hidden="1" customWidth="1"/>
    <col min="3827" max="3827" width="7.28515625" style="2" customWidth="1"/>
    <col min="3828" max="3828" width="0" style="2" hidden="1" customWidth="1"/>
    <col min="3829" max="3829" width="7.28515625" style="2" customWidth="1"/>
    <col min="3830" max="3830" width="59.5703125" style="2" customWidth="1"/>
    <col min="3831" max="3831" width="0" style="2" hidden="1" customWidth="1"/>
    <col min="3832" max="3832" width="23.85546875" style="2" customWidth="1"/>
    <col min="3833" max="3833" width="27.42578125" style="2" customWidth="1"/>
    <col min="3834" max="3834" width="28" style="2" customWidth="1"/>
    <col min="3835" max="3837" width="0" style="2" hidden="1" customWidth="1"/>
    <col min="3838" max="3838" width="7.28515625" style="2" customWidth="1"/>
    <col min="3839" max="3839" width="6.140625" style="2" bestFit="1" customWidth="1"/>
    <col min="3840" max="3840" width="76.85546875" style="2"/>
    <col min="3841" max="3841" width="7.28515625" style="2" customWidth="1"/>
    <col min="3842" max="3842" width="6.140625" style="2" bestFit="1" customWidth="1"/>
    <col min="3843" max="3843" width="78" style="2" customWidth="1"/>
    <col min="3844" max="3844" width="20.7109375" style="2" customWidth="1"/>
    <col min="3845" max="3845" width="26" style="2" customWidth="1"/>
    <col min="3846" max="3846" width="37" style="2" bestFit="1" customWidth="1"/>
    <col min="3847" max="3855" width="0" style="2" hidden="1" customWidth="1"/>
    <col min="3856" max="3858" width="22.7109375" style="2" bestFit="1" customWidth="1"/>
    <col min="3859" max="3859" width="25.28515625" style="2" bestFit="1" customWidth="1"/>
    <col min="3860" max="3860" width="21" style="2" bestFit="1" customWidth="1"/>
    <col min="3861" max="3861" width="8.28515625" style="2" customWidth="1"/>
    <col min="3862" max="3862" width="19" style="2" bestFit="1" customWidth="1"/>
    <col min="3863" max="3863" width="20.5703125" style="2" bestFit="1" customWidth="1"/>
    <col min="3864" max="3864" width="19" style="2" customWidth="1"/>
    <col min="3865" max="4071" width="11.42578125" style="2" customWidth="1"/>
    <col min="4072" max="4074" width="7.28515625" style="2" customWidth="1"/>
    <col min="4075" max="4075" width="0" style="2" hidden="1" customWidth="1"/>
    <col min="4076" max="4076" width="7.28515625" style="2" customWidth="1"/>
    <col min="4077" max="4077" width="66.140625" style="2" customWidth="1"/>
    <col min="4078" max="4078" width="0" style="2" hidden="1" customWidth="1"/>
    <col min="4079" max="4079" width="28" style="2" customWidth="1"/>
    <col min="4080" max="4080" width="32.140625" style="2" customWidth="1"/>
    <col min="4081" max="4081" width="39.85546875" style="2" bestFit="1" customWidth="1"/>
    <col min="4082" max="4082" width="0" style="2" hidden="1" customWidth="1"/>
    <col min="4083" max="4083" width="7.28515625" style="2" customWidth="1"/>
    <col min="4084" max="4084" width="0" style="2" hidden="1" customWidth="1"/>
    <col min="4085" max="4085" width="7.28515625" style="2" customWidth="1"/>
    <col min="4086" max="4086" width="59.5703125" style="2" customWidth="1"/>
    <col min="4087" max="4087" width="0" style="2" hidden="1" customWidth="1"/>
    <col min="4088" max="4088" width="23.85546875" style="2" customWidth="1"/>
    <col min="4089" max="4089" width="27.42578125" style="2" customWidth="1"/>
    <col min="4090" max="4090" width="28" style="2" customWidth="1"/>
    <col min="4091" max="4093" width="0" style="2" hidden="1" customWidth="1"/>
    <col min="4094" max="4094" width="7.28515625" style="2" customWidth="1"/>
    <col min="4095" max="4095" width="6.140625" style="2" bestFit="1" customWidth="1"/>
    <col min="4096" max="4096" width="76.85546875" style="2"/>
    <col min="4097" max="4097" width="7.28515625" style="2" customWidth="1"/>
    <col min="4098" max="4098" width="6.140625" style="2" bestFit="1" customWidth="1"/>
    <col min="4099" max="4099" width="78" style="2" customWidth="1"/>
    <col min="4100" max="4100" width="20.7109375" style="2" customWidth="1"/>
    <col min="4101" max="4101" width="26" style="2" customWidth="1"/>
    <col min="4102" max="4102" width="37" style="2" bestFit="1" customWidth="1"/>
    <col min="4103" max="4111" width="0" style="2" hidden="1" customWidth="1"/>
    <col min="4112" max="4114" width="22.7109375" style="2" bestFit="1" customWidth="1"/>
    <col min="4115" max="4115" width="25.28515625" style="2" bestFit="1" customWidth="1"/>
    <col min="4116" max="4116" width="21" style="2" bestFit="1" customWidth="1"/>
    <col min="4117" max="4117" width="8.28515625" style="2" customWidth="1"/>
    <col min="4118" max="4118" width="19" style="2" bestFit="1" customWidth="1"/>
    <col min="4119" max="4119" width="20.5703125" style="2" bestFit="1" customWidth="1"/>
    <col min="4120" max="4120" width="19" style="2" customWidth="1"/>
    <col min="4121" max="4327" width="11.42578125" style="2" customWidth="1"/>
    <col min="4328" max="4330" width="7.28515625" style="2" customWidth="1"/>
    <col min="4331" max="4331" width="0" style="2" hidden="1" customWidth="1"/>
    <col min="4332" max="4332" width="7.28515625" style="2" customWidth="1"/>
    <col min="4333" max="4333" width="66.140625" style="2" customWidth="1"/>
    <col min="4334" max="4334" width="0" style="2" hidden="1" customWidth="1"/>
    <col min="4335" max="4335" width="28" style="2" customWidth="1"/>
    <col min="4336" max="4336" width="32.140625" style="2" customWidth="1"/>
    <col min="4337" max="4337" width="39.85546875" style="2" bestFit="1" customWidth="1"/>
    <col min="4338" max="4338" width="0" style="2" hidden="1" customWidth="1"/>
    <col min="4339" max="4339" width="7.28515625" style="2" customWidth="1"/>
    <col min="4340" max="4340" width="0" style="2" hidden="1" customWidth="1"/>
    <col min="4341" max="4341" width="7.28515625" style="2" customWidth="1"/>
    <col min="4342" max="4342" width="59.5703125" style="2" customWidth="1"/>
    <col min="4343" max="4343" width="0" style="2" hidden="1" customWidth="1"/>
    <col min="4344" max="4344" width="23.85546875" style="2" customWidth="1"/>
    <col min="4345" max="4345" width="27.42578125" style="2" customWidth="1"/>
    <col min="4346" max="4346" width="28" style="2" customWidth="1"/>
    <col min="4347" max="4349" width="0" style="2" hidden="1" customWidth="1"/>
    <col min="4350" max="4350" width="7.28515625" style="2" customWidth="1"/>
    <col min="4351" max="4351" width="6.140625" style="2" bestFit="1" customWidth="1"/>
    <col min="4352" max="4352" width="76.85546875" style="2"/>
    <col min="4353" max="4353" width="7.28515625" style="2" customWidth="1"/>
    <col min="4354" max="4354" width="6.140625" style="2" bestFit="1" customWidth="1"/>
    <col min="4355" max="4355" width="78" style="2" customWidth="1"/>
    <col min="4356" max="4356" width="20.7109375" style="2" customWidth="1"/>
    <col min="4357" max="4357" width="26" style="2" customWidth="1"/>
    <col min="4358" max="4358" width="37" style="2" bestFit="1" customWidth="1"/>
    <col min="4359" max="4367" width="0" style="2" hidden="1" customWidth="1"/>
    <col min="4368" max="4370" width="22.7109375" style="2" bestFit="1" customWidth="1"/>
    <col min="4371" max="4371" width="25.28515625" style="2" bestFit="1" customWidth="1"/>
    <col min="4372" max="4372" width="21" style="2" bestFit="1" customWidth="1"/>
    <col min="4373" max="4373" width="8.28515625" style="2" customWidth="1"/>
    <col min="4374" max="4374" width="19" style="2" bestFit="1" customWidth="1"/>
    <col min="4375" max="4375" width="20.5703125" style="2" bestFit="1" customWidth="1"/>
    <col min="4376" max="4376" width="19" style="2" customWidth="1"/>
    <col min="4377" max="4583" width="11.42578125" style="2" customWidth="1"/>
    <col min="4584" max="4586" width="7.28515625" style="2" customWidth="1"/>
    <col min="4587" max="4587" width="0" style="2" hidden="1" customWidth="1"/>
    <col min="4588" max="4588" width="7.28515625" style="2" customWidth="1"/>
    <col min="4589" max="4589" width="66.140625" style="2" customWidth="1"/>
    <col min="4590" max="4590" width="0" style="2" hidden="1" customWidth="1"/>
    <col min="4591" max="4591" width="28" style="2" customWidth="1"/>
    <col min="4592" max="4592" width="32.140625" style="2" customWidth="1"/>
    <col min="4593" max="4593" width="39.85546875" style="2" bestFit="1" customWidth="1"/>
    <col min="4594" max="4594" width="0" style="2" hidden="1" customWidth="1"/>
    <col min="4595" max="4595" width="7.28515625" style="2" customWidth="1"/>
    <col min="4596" max="4596" width="0" style="2" hidden="1" customWidth="1"/>
    <col min="4597" max="4597" width="7.28515625" style="2" customWidth="1"/>
    <col min="4598" max="4598" width="59.5703125" style="2" customWidth="1"/>
    <col min="4599" max="4599" width="0" style="2" hidden="1" customWidth="1"/>
    <col min="4600" max="4600" width="23.85546875" style="2" customWidth="1"/>
    <col min="4601" max="4601" width="27.42578125" style="2" customWidth="1"/>
    <col min="4602" max="4602" width="28" style="2" customWidth="1"/>
    <col min="4603" max="4605" width="0" style="2" hidden="1" customWidth="1"/>
    <col min="4606" max="4606" width="7.28515625" style="2" customWidth="1"/>
    <col min="4607" max="4607" width="6.140625" style="2" bestFit="1" customWidth="1"/>
    <col min="4608" max="4608" width="76.85546875" style="2"/>
    <col min="4609" max="4609" width="7.28515625" style="2" customWidth="1"/>
    <col min="4610" max="4610" width="6.140625" style="2" bestFit="1" customWidth="1"/>
    <col min="4611" max="4611" width="78" style="2" customWidth="1"/>
    <col min="4612" max="4612" width="20.7109375" style="2" customWidth="1"/>
    <col min="4613" max="4613" width="26" style="2" customWidth="1"/>
    <col min="4614" max="4614" width="37" style="2" bestFit="1" customWidth="1"/>
    <col min="4615" max="4623" width="0" style="2" hidden="1" customWidth="1"/>
    <col min="4624" max="4626" width="22.7109375" style="2" bestFit="1" customWidth="1"/>
    <col min="4627" max="4627" width="25.28515625" style="2" bestFit="1" customWidth="1"/>
    <col min="4628" max="4628" width="21" style="2" bestFit="1" customWidth="1"/>
    <col min="4629" max="4629" width="8.28515625" style="2" customWidth="1"/>
    <col min="4630" max="4630" width="19" style="2" bestFit="1" customWidth="1"/>
    <col min="4631" max="4631" width="20.5703125" style="2" bestFit="1" customWidth="1"/>
    <col min="4632" max="4632" width="19" style="2" customWidth="1"/>
    <col min="4633" max="4839" width="11.42578125" style="2" customWidth="1"/>
    <col min="4840" max="4842" width="7.28515625" style="2" customWidth="1"/>
    <col min="4843" max="4843" width="0" style="2" hidden="1" customWidth="1"/>
    <col min="4844" max="4844" width="7.28515625" style="2" customWidth="1"/>
    <col min="4845" max="4845" width="66.140625" style="2" customWidth="1"/>
    <col min="4846" max="4846" width="0" style="2" hidden="1" customWidth="1"/>
    <col min="4847" max="4847" width="28" style="2" customWidth="1"/>
    <col min="4848" max="4848" width="32.140625" style="2" customWidth="1"/>
    <col min="4849" max="4849" width="39.85546875" style="2" bestFit="1" customWidth="1"/>
    <col min="4850" max="4850" width="0" style="2" hidden="1" customWidth="1"/>
    <col min="4851" max="4851" width="7.28515625" style="2" customWidth="1"/>
    <col min="4852" max="4852" width="0" style="2" hidden="1" customWidth="1"/>
    <col min="4853" max="4853" width="7.28515625" style="2" customWidth="1"/>
    <col min="4854" max="4854" width="59.5703125" style="2" customWidth="1"/>
    <col min="4855" max="4855" width="0" style="2" hidden="1" customWidth="1"/>
    <col min="4856" max="4856" width="23.85546875" style="2" customWidth="1"/>
    <col min="4857" max="4857" width="27.42578125" style="2" customWidth="1"/>
    <col min="4858" max="4858" width="28" style="2" customWidth="1"/>
    <col min="4859" max="4861" width="0" style="2" hidden="1" customWidth="1"/>
    <col min="4862" max="4862" width="7.28515625" style="2" customWidth="1"/>
    <col min="4863" max="4863" width="6.140625" style="2" bestFit="1" customWidth="1"/>
    <col min="4864" max="4864" width="76.85546875" style="2"/>
    <col min="4865" max="4865" width="7.28515625" style="2" customWidth="1"/>
    <col min="4866" max="4866" width="6.140625" style="2" bestFit="1" customWidth="1"/>
    <col min="4867" max="4867" width="78" style="2" customWidth="1"/>
    <col min="4868" max="4868" width="20.7109375" style="2" customWidth="1"/>
    <col min="4869" max="4869" width="26" style="2" customWidth="1"/>
    <col min="4870" max="4870" width="37" style="2" bestFit="1" customWidth="1"/>
    <col min="4871" max="4879" width="0" style="2" hidden="1" customWidth="1"/>
    <col min="4880" max="4882" width="22.7109375" style="2" bestFit="1" customWidth="1"/>
    <col min="4883" max="4883" width="25.28515625" style="2" bestFit="1" customWidth="1"/>
    <col min="4884" max="4884" width="21" style="2" bestFit="1" customWidth="1"/>
    <col min="4885" max="4885" width="8.28515625" style="2" customWidth="1"/>
    <col min="4886" max="4886" width="19" style="2" bestFit="1" customWidth="1"/>
    <col min="4887" max="4887" width="20.5703125" style="2" bestFit="1" customWidth="1"/>
    <col min="4888" max="4888" width="19" style="2" customWidth="1"/>
    <col min="4889" max="5095" width="11.42578125" style="2" customWidth="1"/>
    <col min="5096" max="5098" width="7.28515625" style="2" customWidth="1"/>
    <col min="5099" max="5099" width="0" style="2" hidden="1" customWidth="1"/>
    <col min="5100" max="5100" width="7.28515625" style="2" customWidth="1"/>
    <col min="5101" max="5101" width="66.140625" style="2" customWidth="1"/>
    <col min="5102" max="5102" width="0" style="2" hidden="1" customWidth="1"/>
    <col min="5103" max="5103" width="28" style="2" customWidth="1"/>
    <col min="5104" max="5104" width="32.140625" style="2" customWidth="1"/>
    <col min="5105" max="5105" width="39.85546875" style="2" bestFit="1" customWidth="1"/>
    <col min="5106" max="5106" width="0" style="2" hidden="1" customWidth="1"/>
    <col min="5107" max="5107" width="7.28515625" style="2" customWidth="1"/>
    <col min="5108" max="5108" width="0" style="2" hidden="1" customWidth="1"/>
    <col min="5109" max="5109" width="7.28515625" style="2" customWidth="1"/>
    <col min="5110" max="5110" width="59.5703125" style="2" customWidth="1"/>
    <col min="5111" max="5111" width="0" style="2" hidden="1" customWidth="1"/>
    <col min="5112" max="5112" width="23.85546875" style="2" customWidth="1"/>
    <col min="5113" max="5113" width="27.42578125" style="2" customWidth="1"/>
    <col min="5114" max="5114" width="28" style="2" customWidth="1"/>
    <col min="5115" max="5117" width="0" style="2" hidden="1" customWidth="1"/>
    <col min="5118" max="5118" width="7.28515625" style="2" customWidth="1"/>
    <col min="5119" max="5119" width="6.140625" style="2" bestFit="1" customWidth="1"/>
    <col min="5120" max="5120" width="76.85546875" style="2"/>
    <col min="5121" max="5121" width="7.28515625" style="2" customWidth="1"/>
    <col min="5122" max="5122" width="6.140625" style="2" bestFit="1" customWidth="1"/>
    <col min="5123" max="5123" width="78" style="2" customWidth="1"/>
    <col min="5124" max="5124" width="20.7109375" style="2" customWidth="1"/>
    <col min="5125" max="5125" width="26" style="2" customWidth="1"/>
    <col min="5126" max="5126" width="37" style="2" bestFit="1" customWidth="1"/>
    <col min="5127" max="5135" width="0" style="2" hidden="1" customWidth="1"/>
    <col min="5136" max="5138" width="22.7109375" style="2" bestFit="1" customWidth="1"/>
    <col min="5139" max="5139" width="25.28515625" style="2" bestFit="1" customWidth="1"/>
    <col min="5140" max="5140" width="21" style="2" bestFit="1" customWidth="1"/>
    <col min="5141" max="5141" width="8.28515625" style="2" customWidth="1"/>
    <col min="5142" max="5142" width="19" style="2" bestFit="1" customWidth="1"/>
    <col min="5143" max="5143" width="20.5703125" style="2" bestFit="1" customWidth="1"/>
    <col min="5144" max="5144" width="19" style="2" customWidth="1"/>
    <col min="5145" max="5351" width="11.42578125" style="2" customWidth="1"/>
    <col min="5352" max="5354" width="7.28515625" style="2" customWidth="1"/>
    <col min="5355" max="5355" width="0" style="2" hidden="1" customWidth="1"/>
    <col min="5356" max="5356" width="7.28515625" style="2" customWidth="1"/>
    <col min="5357" max="5357" width="66.140625" style="2" customWidth="1"/>
    <col min="5358" max="5358" width="0" style="2" hidden="1" customWidth="1"/>
    <col min="5359" max="5359" width="28" style="2" customWidth="1"/>
    <col min="5360" max="5360" width="32.140625" style="2" customWidth="1"/>
    <col min="5361" max="5361" width="39.85546875" style="2" bestFit="1" customWidth="1"/>
    <col min="5362" max="5362" width="0" style="2" hidden="1" customWidth="1"/>
    <col min="5363" max="5363" width="7.28515625" style="2" customWidth="1"/>
    <col min="5364" max="5364" width="0" style="2" hidden="1" customWidth="1"/>
    <col min="5365" max="5365" width="7.28515625" style="2" customWidth="1"/>
    <col min="5366" max="5366" width="59.5703125" style="2" customWidth="1"/>
    <col min="5367" max="5367" width="0" style="2" hidden="1" customWidth="1"/>
    <col min="5368" max="5368" width="23.85546875" style="2" customWidth="1"/>
    <col min="5369" max="5369" width="27.42578125" style="2" customWidth="1"/>
    <col min="5370" max="5370" width="28" style="2" customWidth="1"/>
    <col min="5371" max="5373" width="0" style="2" hidden="1" customWidth="1"/>
    <col min="5374" max="5374" width="7.28515625" style="2" customWidth="1"/>
    <col min="5375" max="5375" width="6.140625" style="2" bestFit="1" customWidth="1"/>
    <col min="5376" max="5376" width="76.85546875" style="2"/>
    <col min="5377" max="5377" width="7.28515625" style="2" customWidth="1"/>
    <col min="5378" max="5378" width="6.140625" style="2" bestFit="1" customWidth="1"/>
    <col min="5379" max="5379" width="78" style="2" customWidth="1"/>
    <col min="5380" max="5380" width="20.7109375" style="2" customWidth="1"/>
    <col min="5381" max="5381" width="26" style="2" customWidth="1"/>
    <col min="5382" max="5382" width="37" style="2" bestFit="1" customWidth="1"/>
    <col min="5383" max="5391" width="0" style="2" hidden="1" customWidth="1"/>
    <col min="5392" max="5394" width="22.7109375" style="2" bestFit="1" customWidth="1"/>
    <col min="5395" max="5395" width="25.28515625" style="2" bestFit="1" customWidth="1"/>
    <col min="5396" max="5396" width="21" style="2" bestFit="1" customWidth="1"/>
    <col min="5397" max="5397" width="8.28515625" style="2" customWidth="1"/>
    <col min="5398" max="5398" width="19" style="2" bestFit="1" customWidth="1"/>
    <col min="5399" max="5399" width="20.5703125" style="2" bestFit="1" customWidth="1"/>
    <col min="5400" max="5400" width="19" style="2" customWidth="1"/>
    <col min="5401" max="5607" width="11.42578125" style="2" customWidth="1"/>
    <col min="5608" max="5610" width="7.28515625" style="2" customWidth="1"/>
    <col min="5611" max="5611" width="0" style="2" hidden="1" customWidth="1"/>
    <col min="5612" max="5612" width="7.28515625" style="2" customWidth="1"/>
    <col min="5613" max="5613" width="66.140625" style="2" customWidth="1"/>
    <col min="5614" max="5614" width="0" style="2" hidden="1" customWidth="1"/>
    <col min="5615" max="5615" width="28" style="2" customWidth="1"/>
    <col min="5616" max="5616" width="32.140625" style="2" customWidth="1"/>
    <col min="5617" max="5617" width="39.85546875" style="2" bestFit="1" customWidth="1"/>
    <col min="5618" max="5618" width="0" style="2" hidden="1" customWidth="1"/>
    <col min="5619" max="5619" width="7.28515625" style="2" customWidth="1"/>
    <col min="5620" max="5620" width="0" style="2" hidden="1" customWidth="1"/>
    <col min="5621" max="5621" width="7.28515625" style="2" customWidth="1"/>
    <col min="5622" max="5622" width="59.5703125" style="2" customWidth="1"/>
    <col min="5623" max="5623" width="0" style="2" hidden="1" customWidth="1"/>
    <col min="5624" max="5624" width="23.85546875" style="2" customWidth="1"/>
    <col min="5625" max="5625" width="27.42578125" style="2" customWidth="1"/>
    <col min="5626" max="5626" width="28" style="2" customWidth="1"/>
    <col min="5627" max="5629" width="0" style="2" hidden="1" customWidth="1"/>
    <col min="5630" max="5630" width="7.28515625" style="2" customWidth="1"/>
    <col min="5631" max="5631" width="6.140625" style="2" bestFit="1" customWidth="1"/>
    <col min="5632" max="5632" width="76.85546875" style="2"/>
    <col min="5633" max="5633" width="7.28515625" style="2" customWidth="1"/>
    <col min="5634" max="5634" width="6.140625" style="2" bestFit="1" customWidth="1"/>
    <col min="5635" max="5635" width="78" style="2" customWidth="1"/>
    <col min="5636" max="5636" width="20.7109375" style="2" customWidth="1"/>
    <col min="5637" max="5637" width="26" style="2" customWidth="1"/>
    <col min="5638" max="5638" width="37" style="2" bestFit="1" customWidth="1"/>
    <col min="5639" max="5647" width="0" style="2" hidden="1" customWidth="1"/>
    <col min="5648" max="5650" width="22.7109375" style="2" bestFit="1" customWidth="1"/>
    <col min="5651" max="5651" width="25.28515625" style="2" bestFit="1" customWidth="1"/>
    <col min="5652" max="5652" width="21" style="2" bestFit="1" customWidth="1"/>
    <col min="5653" max="5653" width="8.28515625" style="2" customWidth="1"/>
    <col min="5654" max="5654" width="19" style="2" bestFit="1" customWidth="1"/>
    <col min="5655" max="5655" width="20.5703125" style="2" bestFit="1" customWidth="1"/>
    <col min="5656" max="5656" width="19" style="2" customWidth="1"/>
    <col min="5657" max="5863" width="11.42578125" style="2" customWidth="1"/>
    <col min="5864" max="5866" width="7.28515625" style="2" customWidth="1"/>
    <col min="5867" max="5867" width="0" style="2" hidden="1" customWidth="1"/>
    <col min="5868" max="5868" width="7.28515625" style="2" customWidth="1"/>
    <col min="5869" max="5869" width="66.140625" style="2" customWidth="1"/>
    <col min="5870" max="5870" width="0" style="2" hidden="1" customWidth="1"/>
    <col min="5871" max="5871" width="28" style="2" customWidth="1"/>
    <col min="5872" max="5872" width="32.140625" style="2" customWidth="1"/>
    <col min="5873" max="5873" width="39.85546875" style="2" bestFit="1" customWidth="1"/>
    <col min="5874" max="5874" width="0" style="2" hidden="1" customWidth="1"/>
    <col min="5875" max="5875" width="7.28515625" style="2" customWidth="1"/>
    <col min="5876" max="5876" width="0" style="2" hidden="1" customWidth="1"/>
    <col min="5877" max="5877" width="7.28515625" style="2" customWidth="1"/>
    <col min="5878" max="5878" width="59.5703125" style="2" customWidth="1"/>
    <col min="5879" max="5879" width="0" style="2" hidden="1" customWidth="1"/>
    <col min="5880" max="5880" width="23.85546875" style="2" customWidth="1"/>
    <col min="5881" max="5881" width="27.42578125" style="2" customWidth="1"/>
    <col min="5882" max="5882" width="28" style="2" customWidth="1"/>
    <col min="5883" max="5885" width="0" style="2" hidden="1" customWidth="1"/>
    <col min="5886" max="5886" width="7.28515625" style="2" customWidth="1"/>
    <col min="5887" max="5887" width="6.140625" style="2" bestFit="1" customWidth="1"/>
    <col min="5888" max="5888" width="76.85546875" style="2"/>
    <col min="5889" max="5889" width="7.28515625" style="2" customWidth="1"/>
    <col min="5890" max="5890" width="6.140625" style="2" bestFit="1" customWidth="1"/>
    <col min="5891" max="5891" width="78" style="2" customWidth="1"/>
    <col min="5892" max="5892" width="20.7109375" style="2" customWidth="1"/>
    <col min="5893" max="5893" width="26" style="2" customWidth="1"/>
    <col min="5894" max="5894" width="37" style="2" bestFit="1" customWidth="1"/>
    <col min="5895" max="5903" width="0" style="2" hidden="1" customWidth="1"/>
    <col min="5904" max="5906" width="22.7109375" style="2" bestFit="1" customWidth="1"/>
    <col min="5907" max="5907" width="25.28515625" style="2" bestFit="1" customWidth="1"/>
    <col min="5908" max="5908" width="21" style="2" bestFit="1" customWidth="1"/>
    <col min="5909" max="5909" width="8.28515625" style="2" customWidth="1"/>
    <col min="5910" max="5910" width="19" style="2" bestFit="1" customWidth="1"/>
    <col min="5911" max="5911" width="20.5703125" style="2" bestFit="1" customWidth="1"/>
    <col min="5912" max="5912" width="19" style="2" customWidth="1"/>
    <col min="5913" max="6119" width="11.42578125" style="2" customWidth="1"/>
    <col min="6120" max="6122" width="7.28515625" style="2" customWidth="1"/>
    <col min="6123" max="6123" width="0" style="2" hidden="1" customWidth="1"/>
    <col min="6124" max="6124" width="7.28515625" style="2" customWidth="1"/>
    <col min="6125" max="6125" width="66.140625" style="2" customWidth="1"/>
    <col min="6126" max="6126" width="0" style="2" hidden="1" customWidth="1"/>
    <col min="6127" max="6127" width="28" style="2" customWidth="1"/>
    <col min="6128" max="6128" width="32.140625" style="2" customWidth="1"/>
    <col min="6129" max="6129" width="39.85546875" style="2" bestFit="1" customWidth="1"/>
    <col min="6130" max="6130" width="0" style="2" hidden="1" customWidth="1"/>
    <col min="6131" max="6131" width="7.28515625" style="2" customWidth="1"/>
    <col min="6132" max="6132" width="0" style="2" hidden="1" customWidth="1"/>
    <col min="6133" max="6133" width="7.28515625" style="2" customWidth="1"/>
    <col min="6134" max="6134" width="59.5703125" style="2" customWidth="1"/>
    <col min="6135" max="6135" width="0" style="2" hidden="1" customWidth="1"/>
    <col min="6136" max="6136" width="23.85546875" style="2" customWidth="1"/>
    <col min="6137" max="6137" width="27.42578125" style="2" customWidth="1"/>
    <col min="6138" max="6138" width="28" style="2" customWidth="1"/>
    <col min="6139" max="6141" width="0" style="2" hidden="1" customWidth="1"/>
    <col min="6142" max="6142" width="7.28515625" style="2" customWidth="1"/>
    <col min="6143" max="6143" width="6.140625" style="2" bestFit="1" customWidth="1"/>
    <col min="6144" max="6144" width="76.85546875" style="2"/>
    <col min="6145" max="6145" width="7.28515625" style="2" customWidth="1"/>
    <col min="6146" max="6146" width="6.140625" style="2" bestFit="1" customWidth="1"/>
    <col min="6147" max="6147" width="78" style="2" customWidth="1"/>
    <col min="6148" max="6148" width="20.7109375" style="2" customWidth="1"/>
    <col min="6149" max="6149" width="26" style="2" customWidth="1"/>
    <col min="6150" max="6150" width="37" style="2" bestFit="1" customWidth="1"/>
    <col min="6151" max="6159" width="0" style="2" hidden="1" customWidth="1"/>
    <col min="6160" max="6162" width="22.7109375" style="2" bestFit="1" customWidth="1"/>
    <col min="6163" max="6163" width="25.28515625" style="2" bestFit="1" customWidth="1"/>
    <col min="6164" max="6164" width="21" style="2" bestFit="1" customWidth="1"/>
    <col min="6165" max="6165" width="8.28515625" style="2" customWidth="1"/>
    <col min="6166" max="6166" width="19" style="2" bestFit="1" customWidth="1"/>
    <col min="6167" max="6167" width="20.5703125" style="2" bestFit="1" customWidth="1"/>
    <col min="6168" max="6168" width="19" style="2" customWidth="1"/>
    <col min="6169" max="6375" width="11.42578125" style="2" customWidth="1"/>
    <col min="6376" max="6378" width="7.28515625" style="2" customWidth="1"/>
    <col min="6379" max="6379" width="0" style="2" hidden="1" customWidth="1"/>
    <col min="6380" max="6380" width="7.28515625" style="2" customWidth="1"/>
    <col min="6381" max="6381" width="66.140625" style="2" customWidth="1"/>
    <col min="6382" max="6382" width="0" style="2" hidden="1" customWidth="1"/>
    <col min="6383" max="6383" width="28" style="2" customWidth="1"/>
    <col min="6384" max="6384" width="32.140625" style="2" customWidth="1"/>
    <col min="6385" max="6385" width="39.85546875" style="2" bestFit="1" customWidth="1"/>
    <col min="6386" max="6386" width="0" style="2" hidden="1" customWidth="1"/>
    <col min="6387" max="6387" width="7.28515625" style="2" customWidth="1"/>
    <col min="6388" max="6388" width="0" style="2" hidden="1" customWidth="1"/>
    <col min="6389" max="6389" width="7.28515625" style="2" customWidth="1"/>
    <col min="6390" max="6390" width="59.5703125" style="2" customWidth="1"/>
    <col min="6391" max="6391" width="0" style="2" hidden="1" customWidth="1"/>
    <col min="6392" max="6392" width="23.85546875" style="2" customWidth="1"/>
    <col min="6393" max="6393" width="27.42578125" style="2" customWidth="1"/>
    <col min="6394" max="6394" width="28" style="2" customWidth="1"/>
    <col min="6395" max="6397" width="0" style="2" hidden="1" customWidth="1"/>
    <col min="6398" max="6398" width="7.28515625" style="2" customWidth="1"/>
    <col min="6399" max="6399" width="6.140625" style="2" bestFit="1" customWidth="1"/>
    <col min="6400" max="6400" width="76.85546875" style="2"/>
    <col min="6401" max="6401" width="7.28515625" style="2" customWidth="1"/>
    <col min="6402" max="6402" width="6.140625" style="2" bestFit="1" customWidth="1"/>
    <col min="6403" max="6403" width="78" style="2" customWidth="1"/>
    <col min="6404" max="6404" width="20.7109375" style="2" customWidth="1"/>
    <col min="6405" max="6405" width="26" style="2" customWidth="1"/>
    <col min="6406" max="6406" width="37" style="2" bestFit="1" customWidth="1"/>
    <col min="6407" max="6415" width="0" style="2" hidden="1" customWidth="1"/>
    <col min="6416" max="6418" width="22.7109375" style="2" bestFit="1" customWidth="1"/>
    <col min="6419" max="6419" width="25.28515625" style="2" bestFit="1" customWidth="1"/>
    <col min="6420" max="6420" width="21" style="2" bestFit="1" customWidth="1"/>
    <col min="6421" max="6421" width="8.28515625" style="2" customWidth="1"/>
    <col min="6422" max="6422" width="19" style="2" bestFit="1" customWidth="1"/>
    <col min="6423" max="6423" width="20.5703125" style="2" bestFit="1" customWidth="1"/>
    <col min="6424" max="6424" width="19" style="2" customWidth="1"/>
    <col min="6425" max="6631" width="11.42578125" style="2" customWidth="1"/>
    <col min="6632" max="6634" width="7.28515625" style="2" customWidth="1"/>
    <col min="6635" max="6635" width="0" style="2" hidden="1" customWidth="1"/>
    <col min="6636" max="6636" width="7.28515625" style="2" customWidth="1"/>
    <col min="6637" max="6637" width="66.140625" style="2" customWidth="1"/>
    <col min="6638" max="6638" width="0" style="2" hidden="1" customWidth="1"/>
    <col min="6639" max="6639" width="28" style="2" customWidth="1"/>
    <col min="6640" max="6640" width="32.140625" style="2" customWidth="1"/>
    <col min="6641" max="6641" width="39.85546875" style="2" bestFit="1" customWidth="1"/>
    <col min="6642" max="6642" width="0" style="2" hidden="1" customWidth="1"/>
    <col min="6643" max="6643" width="7.28515625" style="2" customWidth="1"/>
    <col min="6644" max="6644" width="0" style="2" hidden="1" customWidth="1"/>
    <col min="6645" max="6645" width="7.28515625" style="2" customWidth="1"/>
    <col min="6646" max="6646" width="59.5703125" style="2" customWidth="1"/>
    <col min="6647" max="6647" width="0" style="2" hidden="1" customWidth="1"/>
    <col min="6648" max="6648" width="23.85546875" style="2" customWidth="1"/>
    <col min="6649" max="6649" width="27.42578125" style="2" customWidth="1"/>
    <col min="6650" max="6650" width="28" style="2" customWidth="1"/>
    <col min="6651" max="6653" width="0" style="2" hidden="1" customWidth="1"/>
    <col min="6654" max="6654" width="7.28515625" style="2" customWidth="1"/>
    <col min="6655" max="6655" width="6.140625" style="2" bestFit="1" customWidth="1"/>
    <col min="6656" max="6656" width="76.85546875" style="2"/>
    <col min="6657" max="6657" width="7.28515625" style="2" customWidth="1"/>
    <col min="6658" max="6658" width="6.140625" style="2" bestFit="1" customWidth="1"/>
    <col min="6659" max="6659" width="78" style="2" customWidth="1"/>
    <col min="6660" max="6660" width="20.7109375" style="2" customWidth="1"/>
    <col min="6661" max="6661" width="26" style="2" customWidth="1"/>
    <col min="6662" max="6662" width="37" style="2" bestFit="1" customWidth="1"/>
    <col min="6663" max="6671" width="0" style="2" hidden="1" customWidth="1"/>
    <col min="6672" max="6674" width="22.7109375" style="2" bestFit="1" customWidth="1"/>
    <col min="6675" max="6675" width="25.28515625" style="2" bestFit="1" customWidth="1"/>
    <col min="6676" max="6676" width="21" style="2" bestFit="1" customWidth="1"/>
    <col min="6677" max="6677" width="8.28515625" style="2" customWidth="1"/>
    <col min="6678" max="6678" width="19" style="2" bestFit="1" customWidth="1"/>
    <col min="6679" max="6679" width="20.5703125" style="2" bestFit="1" customWidth="1"/>
    <col min="6680" max="6680" width="19" style="2" customWidth="1"/>
    <col min="6681" max="6887" width="11.42578125" style="2" customWidth="1"/>
    <col min="6888" max="6890" width="7.28515625" style="2" customWidth="1"/>
    <col min="6891" max="6891" width="0" style="2" hidden="1" customWidth="1"/>
    <col min="6892" max="6892" width="7.28515625" style="2" customWidth="1"/>
    <col min="6893" max="6893" width="66.140625" style="2" customWidth="1"/>
    <col min="6894" max="6894" width="0" style="2" hidden="1" customWidth="1"/>
    <col min="6895" max="6895" width="28" style="2" customWidth="1"/>
    <col min="6896" max="6896" width="32.140625" style="2" customWidth="1"/>
    <col min="6897" max="6897" width="39.85546875" style="2" bestFit="1" customWidth="1"/>
    <col min="6898" max="6898" width="0" style="2" hidden="1" customWidth="1"/>
    <col min="6899" max="6899" width="7.28515625" style="2" customWidth="1"/>
    <col min="6900" max="6900" width="0" style="2" hidden="1" customWidth="1"/>
    <col min="6901" max="6901" width="7.28515625" style="2" customWidth="1"/>
    <col min="6902" max="6902" width="59.5703125" style="2" customWidth="1"/>
    <col min="6903" max="6903" width="0" style="2" hidden="1" customWidth="1"/>
    <col min="6904" max="6904" width="23.85546875" style="2" customWidth="1"/>
    <col min="6905" max="6905" width="27.42578125" style="2" customWidth="1"/>
    <col min="6906" max="6906" width="28" style="2" customWidth="1"/>
    <col min="6907" max="6909" width="0" style="2" hidden="1" customWidth="1"/>
    <col min="6910" max="6910" width="7.28515625" style="2" customWidth="1"/>
    <col min="6911" max="6911" width="6.140625" style="2" bestFit="1" customWidth="1"/>
    <col min="6912" max="6912" width="76.85546875" style="2"/>
    <col min="6913" max="6913" width="7.28515625" style="2" customWidth="1"/>
    <col min="6914" max="6914" width="6.140625" style="2" bestFit="1" customWidth="1"/>
    <col min="6915" max="6915" width="78" style="2" customWidth="1"/>
    <col min="6916" max="6916" width="20.7109375" style="2" customWidth="1"/>
    <col min="6917" max="6917" width="26" style="2" customWidth="1"/>
    <col min="6918" max="6918" width="37" style="2" bestFit="1" customWidth="1"/>
    <col min="6919" max="6927" width="0" style="2" hidden="1" customWidth="1"/>
    <col min="6928" max="6930" width="22.7109375" style="2" bestFit="1" customWidth="1"/>
    <col min="6931" max="6931" width="25.28515625" style="2" bestFit="1" customWidth="1"/>
    <col min="6932" max="6932" width="21" style="2" bestFit="1" customWidth="1"/>
    <col min="6933" max="6933" width="8.28515625" style="2" customWidth="1"/>
    <col min="6934" max="6934" width="19" style="2" bestFit="1" customWidth="1"/>
    <col min="6935" max="6935" width="20.5703125" style="2" bestFit="1" customWidth="1"/>
    <col min="6936" max="6936" width="19" style="2" customWidth="1"/>
    <col min="6937" max="7143" width="11.42578125" style="2" customWidth="1"/>
    <col min="7144" max="7146" width="7.28515625" style="2" customWidth="1"/>
    <col min="7147" max="7147" width="0" style="2" hidden="1" customWidth="1"/>
    <col min="7148" max="7148" width="7.28515625" style="2" customWidth="1"/>
    <col min="7149" max="7149" width="66.140625" style="2" customWidth="1"/>
    <col min="7150" max="7150" width="0" style="2" hidden="1" customWidth="1"/>
    <col min="7151" max="7151" width="28" style="2" customWidth="1"/>
    <col min="7152" max="7152" width="32.140625" style="2" customWidth="1"/>
    <col min="7153" max="7153" width="39.85546875" style="2" bestFit="1" customWidth="1"/>
    <col min="7154" max="7154" width="0" style="2" hidden="1" customWidth="1"/>
    <col min="7155" max="7155" width="7.28515625" style="2" customWidth="1"/>
    <col min="7156" max="7156" width="0" style="2" hidden="1" customWidth="1"/>
    <col min="7157" max="7157" width="7.28515625" style="2" customWidth="1"/>
    <col min="7158" max="7158" width="59.5703125" style="2" customWidth="1"/>
    <col min="7159" max="7159" width="0" style="2" hidden="1" customWidth="1"/>
    <col min="7160" max="7160" width="23.85546875" style="2" customWidth="1"/>
    <col min="7161" max="7161" width="27.42578125" style="2" customWidth="1"/>
    <col min="7162" max="7162" width="28" style="2" customWidth="1"/>
    <col min="7163" max="7165" width="0" style="2" hidden="1" customWidth="1"/>
    <col min="7166" max="7166" width="7.28515625" style="2" customWidth="1"/>
    <col min="7167" max="7167" width="6.140625" style="2" bestFit="1" customWidth="1"/>
    <col min="7168" max="7168" width="76.85546875" style="2"/>
    <col min="7169" max="7169" width="7.28515625" style="2" customWidth="1"/>
    <col min="7170" max="7170" width="6.140625" style="2" bestFit="1" customWidth="1"/>
    <col min="7171" max="7171" width="78" style="2" customWidth="1"/>
    <col min="7172" max="7172" width="20.7109375" style="2" customWidth="1"/>
    <col min="7173" max="7173" width="26" style="2" customWidth="1"/>
    <col min="7174" max="7174" width="37" style="2" bestFit="1" customWidth="1"/>
    <col min="7175" max="7183" width="0" style="2" hidden="1" customWidth="1"/>
    <col min="7184" max="7186" width="22.7109375" style="2" bestFit="1" customWidth="1"/>
    <col min="7187" max="7187" width="25.28515625" style="2" bestFit="1" customWidth="1"/>
    <col min="7188" max="7188" width="21" style="2" bestFit="1" customWidth="1"/>
    <col min="7189" max="7189" width="8.28515625" style="2" customWidth="1"/>
    <col min="7190" max="7190" width="19" style="2" bestFit="1" customWidth="1"/>
    <col min="7191" max="7191" width="20.5703125" style="2" bestFit="1" customWidth="1"/>
    <col min="7192" max="7192" width="19" style="2" customWidth="1"/>
    <col min="7193" max="7399" width="11.42578125" style="2" customWidth="1"/>
    <col min="7400" max="7402" width="7.28515625" style="2" customWidth="1"/>
    <col min="7403" max="7403" width="0" style="2" hidden="1" customWidth="1"/>
    <col min="7404" max="7404" width="7.28515625" style="2" customWidth="1"/>
    <col min="7405" max="7405" width="66.140625" style="2" customWidth="1"/>
    <col min="7406" max="7406" width="0" style="2" hidden="1" customWidth="1"/>
    <col min="7407" max="7407" width="28" style="2" customWidth="1"/>
    <col min="7408" max="7408" width="32.140625" style="2" customWidth="1"/>
    <col min="7409" max="7409" width="39.85546875" style="2" bestFit="1" customWidth="1"/>
    <col min="7410" max="7410" width="0" style="2" hidden="1" customWidth="1"/>
    <col min="7411" max="7411" width="7.28515625" style="2" customWidth="1"/>
    <col min="7412" max="7412" width="0" style="2" hidden="1" customWidth="1"/>
    <col min="7413" max="7413" width="7.28515625" style="2" customWidth="1"/>
    <col min="7414" max="7414" width="59.5703125" style="2" customWidth="1"/>
    <col min="7415" max="7415" width="0" style="2" hidden="1" customWidth="1"/>
    <col min="7416" max="7416" width="23.85546875" style="2" customWidth="1"/>
    <col min="7417" max="7417" width="27.42578125" style="2" customWidth="1"/>
    <col min="7418" max="7418" width="28" style="2" customWidth="1"/>
    <col min="7419" max="7421" width="0" style="2" hidden="1" customWidth="1"/>
    <col min="7422" max="7422" width="7.28515625" style="2" customWidth="1"/>
    <col min="7423" max="7423" width="6.140625" style="2" bestFit="1" customWidth="1"/>
    <col min="7424" max="7424" width="76.85546875" style="2"/>
    <col min="7425" max="7425" width="7.28515625" style="2" customWidth="1"/>
    <col min="7426" max="7426" width="6.140625" style="2" bestFit="1" customWidth="1"/>
    <col min="7427" max="7427" width="78" style="2" customWidth="1"/>
    <col min="7428" max="7428" width="20.7109375" style="2" customWidth="1"/>
    <col min="7429" max="7429" width="26" style="2" customWidth="1"/>
    <col min="7430" max="7430" width="37" style="2" bestFit="1" customWidth="1"/>
    <col min="7431" max="7439" width="0" style="2" hidden="1" customWidth="1"/>
    <col min="7440" max="7442" width="22.7109375" style="2" bestFit="1" customWidth="1"/>
    <col min="7443" max="7443" width="25.28515625" style="2" bestFit="1" customWidth="1"/>
    <col min="7444" max="7444" width="21" style="2" bestFit="1" customWidth="1"/>
    <col min="7445" max="7445" width="8.28515625" style="2" customWidth="1"/>
    <col min="7446" max="7446" width="19" style="2" bestFit="1" customWidth="1"/>
    <col min="7447" max="7447" width="20.5703125" style="2" bestFit="1" customWidth="1"/>
    <col min="7448" max="7448" width="19" style="2" customWidth="1"/>
    <col min="7449" max="7655" width="11.42578125" style="2" customWidth="1"/>
    <col min="7656" max="7658" width="7.28515625" style="2" customWidth="1"/>
    <col min="7659" max="7659" width="0" style="2" hidden="1" customWidth="1"/>
    <col min="7660" max="7660" width="7.28515625" style="2" customWidth="1"/>
    <col min="7661" max="7661" width="66.140625" style="2" customWidth="1"/>
    <col min="7662" max="7662" width="0" style="2" hidden="1" customWidth="1"/>
    <col min="7663" max="7663" width="28" style="2" customWidth="1"/>
    <col min="7664" max="7664" width="32.140625" style="2" customWidth="1"/>
    <col min="7665" max="7665" width="39.85546875" style="2" bestFit="1" customWidth="1"/>
    <col min="7666" max="7666" width="0" style="2" hidden="1" customWidth="1"/>
    <col min="7667" max="7667" width="7.28515625" style="2" customWidth="1"/>
    <col min="7668" max="7668" width="0" style="2" hidden="1" customWidth="1"/>
    <col min="7669" max="7669" width="7.28515625" style="2" customWidth="1"/>
    <col min="7670" max="7670" width="59.5703125" style="2" customWidth="1"/>
    <col min="7671" max="7671" width="0" style="2" hidden="1" customWidth="1"/>
    <col min="7672" max="7672" width="23.85546875" style="2" customWidth="1"/>
    <col min="7673" max="7673" width="27.42578125" style="2" customWidth="1"/>
    <col min="7674" max="7674" width="28" style="2" customWidth="1"/>
    <col min="7675" max="7677" width="0" style="2" hidden="1" customWidth="1"/>
    <col min="7678" max="7678" width="7.28515625" style="2" customWidth="1"/>
    <col min="7679" max="7679" width="6.140625" style="2" bestFit="1" customWidth="1"/>
    <col min="7680" max="7680" width="76.85546875" style="2"/>
    <col min="7681" max="7681" width="7.28515625" style="2" customWidth="1"/>
    <col min="7682" max="7682" width="6.140625" style="2" bestFit="1" customWidth="1"/>
    <col min="7683" max="7683" width="78" style="2" customWidth="1"/>
    <col min="7684" max="7684" width="20.7109375" style="2" customWidth="1"/>
    <col min="7685" max="7685" width="26" style="2" customWidth="1"/>
    <col min="7686" max="7686" width="37" style="2" bestFit="1" customWidth="1"/>
    <col min="7687" max="7695" width="0" style="2" hidden="1" customWidth="1"/>
    <col min="7696" max="7698" width="22.7109375" style="2" bestFit="1" customWidth="1"/>
    <col min="7699" max="7699" width="25.28515625" style="2" bestFit="1" customWidth="1"/>
    <col min="7700" max="7700" width="21" style="2" bestFit="1" customWidth="1"/>
    <col min="7701" max="7701" width="8.28515625" style="2" customWidth="1"/>
    <col min="7702" max="7702" width="19" style="2" bestFit="1" customWidth="1"/>
    <col min="7703" max="7703" width="20.5703125" style="2" bestFit="1" customWidth="1"/>
    <col min="7704" max="7704" width="19" style="2" customWidth="1"/>
    <col min="7705" max="7911" width="11.42578125" style="2" customWidth="1"/>
    <col min="7912" max="7914" width="7.28515625" style="2" customWidth="1"/>
    <col min="7915" max="7915" width="0" style="2" hidden="1" customWidth="1"/>
    <col min="7916" max="7916" width="7.28515625" style="2" customWidth="1"/>
    <col min="7917" max="7917" width="66.140625" style="2" customWidth="1"/>
    <col min="7918" max="7918" width="0" style="2" hidden="1" customWidth="1"/>
    <col min="7919" max="7919" width="28" style="2" customWidth="1"/>
    <col min="7920" max="7920" width="32.140625" style="2" customWidth="1"/>
    <col min="7921" max="7921" width="39.85546875" style="2" bestFit="1" customWidth="1"/>
    <col min="7922" max="7922" width="0" style="2" hidden="1" customWidth="1"/>
    <col min="7923" max="7923" width="7.28515625" style="2" customWidth="1"/>
    <col min="7924" max="7924" width="0" style="2" hidden="1" customWidth="1"/>
    <col min="7925" max="7925" width="7.28515625" style="2" customWidth="1"/>
    <col min="7926" max="7926" width="59.5703125" style="2" customWidth="1"/>
    <col min="7927" max="7927" width="0" style="2" hidden="1" customWidth="1"/>
    <col min="7928" max="7928" width="23.85546875" style="2" customWidth="1"/>
    <col min="7929" max="7929" width="27.42578125" style="2" customWidth="1"/>
    <col min="7930" max="7930" width="28" style="2" customWidth="1"/>
    <col min="7931" max="7933" width="0" style="2" hidden="1" customWidth="1"/>
    <col min="7934" max="7934" width="7.28515625" style="2" customWidth="1"/>
    <col min="7935" max="7935" width="6.140625" style="2" bestFit="1" customWidth="1"/>
    <col min="7936" max="7936" width="76.85546875" style="2"/>
    <col min="7937" max="7937" width="7.28515625" style="2" customWidth="1"/>
    <col min="7938" max="7938" width="6.140625" style="2" bestFit="1" customWidth="1"/>
    <col min="7939" max="7939" width="78" style="2" customWidth="1"/>
    <col min="7940" max="7940" width="20.7109375" style="2" customWidth="1"/>
    <col min="7941" max="7941" width="26" style="2" customWidth="1"/>
    <col min="7942" max="7942" width="37" style="2" bestFit="1" customWidth="1"/>
    <col min="7943" max="7951" width="0" style="2" hidden="1" customWidth="1"/>
    <col min="7952" max="7954" width="22.7109375" style="2" bestFit="1" customWidth="1"/>
    <col min="7955" max="7955" width="25.28515625" style="2" bestFit="1" customWidth="1"/>
    <col min="7956" max="7956" width="21" style="2" bestFit="1" customWidth="1"/>
    <col min="7957" max="7957" width="8.28515625" style="2" customWidth="1"/>
    <col min="7958" max="7958" width="19" style="2" bestFit="1" customWidth="1"/>
    <col min="7959" max="7959" width="20.5703125" style="2" bestFit="1" customWidth="1"/>
    <col min="7960" max="7960" width="19" style="2" customWidth="1"/>
    <col min="7961" max="8167" width="11.42578125" style="2" customWidth="1"/>
    <col min="8168" max="8170" width="7.28515625" style="2" customWidth="1"/>
    <col min="8171" max="8171" width="0" style="2" hidden="1" customWidth="1"/>
    <col min="8172" max="8172" width="7.28515625" style="2" customWidth="1"/>
    <col min="8173" max="8173" width="66.140625" style="2" customWidth="1"/>
    <col min="8174" max="8174" width="0" style="2" hidden="1" customWidth="1"/>
    <col min="8175" max="8175" width="28" style="2" customWidth="1"/>
    <col min="8176" max="8176" width="32.140625" style="2" customWidth="1"/>
    <col min="8177" max="8177" width="39.85546875" style="2" bestFit="1" customWidth="1"/>
    <col min="8178" max="8178" width="0" style="2" hidden="1" customWidth="1"/>
    <col min="8179" max="8179" width="7.28515625" style="2" customWidth="1"/>
    <col min="8180" max="8180" width="0" style="2" hidden="1" customWidth="1"/>
    <col min="8181" max="8181" width="7.28515625" style="2" customWidth="1"/>
    <col min="8182" max="8182" width="59.5703125" style="2" customWidth="1"/>
    <col min="8183" max="8183" width="0" style="2" hidden="1" customWidth="1"/>
    <col min="8184" max="8184" width="23.85546875" style="2" customWidth="1"/>
    <col min="8185" max="8185" width="27.42578125" style="2" customWidth="1"/>
    <col min="8186" max="8186" width="28" style="2" customWidth="1"/>
    <col min="8187" max="8189" width="0" style="2" hidden="1" customWidth="1"/>
    <col min="8190" max="8190" width="7.28515625" style="2" customWidth="1"/>
    <col min="8191" max="8191" width="6.140625" style="2" bestFit="1" customWidth="1"/>
    <col min="8192" max="8192" width="76.85546875" style="2"/>
    <col min="8193" max="8193" width="7.28515625" style="2" customWidth="1"/>
    <col min="8194" max="8194" width="6.140625" style="2" bestFit="1" customWidth="1"/>
    <col min="8195" max="8195" width="78" style="2" customWidth="1"/>
    <col min="8196" max="8196" width="20.7109375" style="2" customWidth="1"/>
    <col min="8197" max="8197" width="26" style="2" customWidth="1"/>
    <col min="8198" max="8198" width="37" style="2" bestFit="1" customWidth="1"/>
    <col min="8199" max="8207" width="0" style="2" hidden="1" customWidth="1"/>
    <col min="8208" max="8210" width="22.7109375" style="2" bestFit="1" customWidth="1"/>
    <col min="8211" max="8211" width="25.28515625" style="2" bestFit="1" customWidth="1"/>
    <col min="8212" max="8212" width="21" style="2" bestFit="1" customWidth="1"/>
    <col min="8213" max="8213" width="8.28515625" style="2" customWidth="1"/>
    <col min="8214" max="8214" width="19" style="2" bestFit="1" customWidth="1"/>
    <col min="8215" max="8215" width="20.5703125" style="2" bestFit="1" customWidth="1"/>
    <col min="8216" max="8216" width="19" style="2" customWidth="1"/>
    <col min="8217" max="8423" width="11.42578125" style="2" customWidth="1"/>
    <col min="8424" max="8426" width="7.28515625" style="2" customWidth="1"/>
    <col min="8427" max="8427" width="0" style="2" hidden="1" customWidth="1"/>
    <col min="8428" max="8428" width="7.28515625" style="2" customWidth="1"/>
    <col min="8429" max="8429" width="66.140625" style="2" customWidth="1"/>
    <col min="8430" max="8430" width="0" style="2" hidden="1" customWidth="1"/>
    <col min="8431" max="8431" width="28" style="2" customWidth="1"/>
    <col min="8432" max="8432" width="32.140625" style="2" customWidth="1"/>
    <col min="8433" max="8433" width="39.85546875" style="2" bestFit="1" customWidth="1"/>
    <col min="8434" max="8434" width="0" style="2" hidden="1" customWidth="1"/>
    <col min="8435" max="8435" width="7.28515625" style="2" customWidth="1"/>
    <col min="8436" max="8436" width="0" style="2" hidden="1" customWidth="1"/>
    <col min="8437" max="8437" width="7.28515625" style="2" customWidth="1"/>
    <col min="8438" max="8438" width="59.5703125" style="2" customWidth="1"/>
    <col min="8439" max="8439" width="0" style="2" hidden="1" customWidth="1"/>
    <col min="8440" max="8440" width="23.85546875" style="2" customWidth="1"/>
    <col min="8441" max="8441" width="27.42578125" style="2" customWidth="1"/>
    <col min="8442" max="8442" width="28" style="2" customWidth="1"/>
    <col min="8443" max="8445" width="0" style="2" hidden="1" customWidth="1"/>
    <col min="8446" max="8446" width="7.28515625" style="2" customWidth="1"/>
    <col min="8447" max="8447" width="6.140625" style="2" bestFit="1" customWidth="1"/>
    <col min="8448" max="8448" width="76.85546875" style="2"/>
    <col min="8449" max="8449" width="7.28515625" style="2" customWidth="1"/>
    <col min="8450" max="8450" width="6.140625" style="2" bestFit="1" customWidth="1"/>
    <col min="8451" max="8451" width="78" style="2" customWidth="1"/>
    <col min="8452" max="8452" width="20.7109375" style="2" customWidth="1"/>
    <col min="8453" max="8453" width="26" style="2" customWidth="1"/>
    <col min="8454" max="8454" width="37" style="2" bestFit="1" customWidth="1"/>
    <col min="8455" max="8463" width="0" style="2" hidden="1" customWidth="1"/>
    <col min="8464" max="8466" width="22.7109375" style="2" bestFit="1" customWidth="1"/>
    <col min="8467" max="8467" width="25.28515625" style="2" bestFit="1" customWidth="1"/>
    <col min="8468" max="8468" width="21" style="2" bestFit="1" customWidth="1"/>
    <col min="8469" max="8469" width="8.28515625" style="2" customWidth="1"/>
    <col min="8470" max="8470" width="19" style="2" bestFit="1" customWidth="1"/>
    <col min="8471" max="8471" width="20.5703125" style="2" bestFit="1" customWidth="1"/>
    <col min="8472" max="8472" width="19" style="2" customWidth="1"/>
    <col min="8473" max="8679" width="11.42578125" style="2" customWidth="1"/>
    <col min="8680" max="8682" width="7.28515625" style="2" customWidth="1"/>
    <col min="8683" max="8683" width="0" style="2" hidden="1" customWidth="1"/>
    <col min="8684" max="8684" width="7.28515625" style="2" customWidth="1"/>
    <col min="8685" max="8685" width="66.140625" style="2" customWidth="1"/>
    <col min="8686" max="8686" width="0" style="2" hidden="1" customWidth="1"/>
    <col min="8687" max="8687" width="28" style="2" customWidth="1"/>
    <col min="8688" max="8688" width="32.140625" style="2" customWidth="1"/>
    <col min="8689" max="8689" width="39.85546875" style="2" bestFit="1" customWidth="1"/>
    <col min="8690" max="8690" width="0" style="2" hidden="1" customWidth="1"/>
    <col min="8691" max="8691" width="7.28515625" style="2" customWidth="1"/>
    <col min="8692" max="8692" width="0" style="2" hidden="1" customWidth="1"/>
    <col min="8693" max="8693" width="7.28515625" style="2" customWidth="1"/>
    <col min="8694" max="8694" width="59.5703125" style="2" customWidth="1"/>
    <col min="8695" max="8695" width="0" style="2" hidden="1" customWidth="1"/>
    <col min="8696" max="8696" width="23.85546875" style="2" customWidth="1"/>
    <col min="8697" max="8697" width="27.42578125" style="2" customWidth="1"/>
    <col min="8698" max="8698" width="28" style="2" customWidth="1"/>
    <col min="8699" max="8701" width="0" style="2" hidden="1" customWidth="1"/>
    <col min="8702" max="8702" width="7.28515625" style="2" customWidth="1"/>
    <col min="8703" max="8703" width="6.140625" style="2" bestFit="1" customWidth="1"/>
    <col min="8704" max="8704" width="76.85546875" style="2"/>
    <col min="8705" max="8705" width="7.28515625" style="2" customWidth="1"/>
    <col min="8706" max="8706" width="6.140625" style="2" bestFit="1" customWidth="1"/>
    <col min="8707" max="8707" width="78" style="2" customWidth="1"/>
    <col min="8708" max="8708" width="20.7109375" style="2" customWidth="1"/>
    <col min="8709" max="8709" width="26" style="2" customWidth="1"/>
    <col min="8710" max="8710" width="37" style="2" bestFit="1" customWidth="1"/>
    <col min="8711" max="8719" width="0" style="2" hidden="1" customWidth="1"/>
    <col min="8720" max="8722" width="22.7109375" style="2" bestFit="1" customWidth="1"/>
    <col min="8723" max="8723" width="25.28515625" style="2" bestFit="1" customWidth="1"/>
    <col min="8724" max="8724" width="21" style="2" bestFit="1" customWidth="1"/>
    <col min="8725" max="8725" width="8.28515625" style="2" customWidth="1"/>
    <col min="8726" max="8726" width="19" style="2" bestFit="1" customWidth="1"/>
    <col min="8727" max="8727" width="20.5703125" style="2" bestFit="1" customWidth="1"/>
    <col min="8728" max="8728" width="19" style="2" customWidth="1"/>
    <col min="8729" max="8935" width="11.42578125" style="2" customWidth="1"/>
    <col min="8936" max="8938" width="7.28515625" style="2" customWidth="1"/>
    <col min="8939" max="8939" width="0" style="2" hidden="1" customWidth="1"/>
    <col min="8940" max="8940" width="7.28515625" style="2" customWidth="1"/>
    <col min="8941" max="8941" width="66.140625" style="2" customWidth="1"/>
    <col min="8942" max="8942" width="0" style="2" hidden="1" customWidth="1"/>
    <col min="8943" max="8943" width="28" style="2" customWidth="1"/>
    <col min="8944" max="8944" width="32.140625" style="2" customWidth="1"/>
    <col min="8945" max="8945" width="39.85546875" style="2" bestFit="1" customWidth="1"/>
    <col min="8946" max="8946" width="0" style="2" hidden="1" customWidth="1"/>
    <col min="8947" max="8947" width="7.28515625" style="2" customWidth="1"/>
    <col min="8948" max="8948" width="0" style="2" hidden="1" customWidth="1"/>
    <col min="8949" max="8949" width="7.28515625" style="2" customWidth="1"/>
    <col min="8950" max="8950" width="59.5703125" style="2" customWidth="1"/>
    <col min="8951" max="8951" width="0" style="2" hidden="1" customWidth="1"/>
    <col min="8952" max="8952" width="23.85546875" style="2" customWidth="1"/>
    <col min="8953" max="8953" width="27.42578125" style="2" customWidth="1"/>
    <col min="8954" max="8954" width="28" style="2" customWidth="1"/>
    <col min="8955" max="8957" width="0" style="2" hidden="1" customWidth="1"/>
    <col min="8958" max="8958" width="7.28515625" style="2" customWidth="1"/>
    <col min="8959" max="8959" width="6.140625" style="2" bestFit="1" customWidth="1"/>
    <col min="8960" max="8960" width="76.85546875" style="2"/>
    <col min="8961" max="8961" width="7.28515625" style="2" customWidth="1"/>
    <col min="8962" max="8962" width="6.140625" style="2" bestFit="1" customWidth="1"/>
    <col min="8963" max="8963" width="78" style="2" customWidth="1"/>
    <col min="8964" max="8964" width="20.7109375" style="2" customWidth="1"/>
    <col min="8965" max="8965" width="26" style="2" customWidth="1"/>
    <col min="8966" max="8966" width="37" style="2" bestFit="1" customWidth="1"/>
    <col min="8967" max="8975" width="0" style="2" hidden="1" customWidth="1"/>
    <col min="8976" max="8978" width="22.7109375" style="2" bestFit="1" customWidth="1"/>
    <col min="8979" max="8979" width="25.28515625" style="2" bestFit="1" customWidth="1"/>
    <col min="8980" max="8980" width="21" style="2" bestFit="1" customWidth="1"/>
    <col min="8981" max="8981" width="8.28515625" style="2" customWidth="1"/>
    <col min="8982" max="8982" width="19" style="2" bestFit="1" customWidth="1"/>
    <col min="8983" max="8983" width="20.5703125" style="2" bestFit="1" customWidth="1"/>
    <col min="8984" max="8984" width="19" style="2" customWidth="1"/>
    <col min="8985" max="9191" width="11.42578125" style="2" customWidth="1"/>
    <col min="9192" max="9194" width="7.28515625" style="2" customWidth="1"/>
    <col min="9195" max="9195" width="0" style="2" hidden="1" customWidth="1"/>
    <col min="9196" max="9196" width="7.28515625" style="2" customWidth="1"/>
    <col min="9197" max="9197" width="66.140625" style="2" customWidth="1"/>
    <col min="9198" max="9198" width="0" style="2" hidden="1" customWidth="1"/>
    <col min="9199" max="9199" width="28" style="2" customWidth="1"/>
    <col min="9200" max="9200" width="32.140625" style="2" customWidth="1"/>
    <col min="9201" max="9201" width="39.85546875" style="2" bestFit="1" customWidth="1"/>
    <col min="9202" max="9202" width="0" style="2" hidden="1" customWidth="1"/>
    <col min="9203" max="9203" width="7.28515625" style="2" customWidth="1"/>
    <col min="9204" max="9204" width="0" style="2" hidden="1" customWidth="1"/>
    <col min="9205" max="9205" width="7.28515625" style="2" customWidth="1"/>
    <col min="9206" max="9206" width="59.5703125" style="2" customWidth="1"/>
    <col min="9207" max="9207" width="0" style="2" hidden="1" customWidth="1"/>
    <col min="9208" max="9208" width="23.85546875" style="2" customWidth="1"/>
    <col min="9209" max="9209" width="27.42578125" style="2" customWidth="1"/>
    <col min="9210" max="9210" width="28" style="2" customWidth="1"/>
    <col min="9211" max="9213" width="0" style="2" hidden="1" customWidth="1"/>
    <col min="9214" max="9214" width="7.28515625" style="2" customWidth="1"/>
    <col min="9215" max="9215" width="6.140625" style="2" bestFit="1" customWidth="1"/>
    <col min="9216" max="9216" width="76.85546875" style="2"/>
    <col min="9217" max="9217" width="7.28515625" style="2" customWidth="1"/>
    <col min="9218" max="9218" width="6.140625" style="2" bestFit="1" customWidth="1"/>
    <col min="9219" max="9219" width="78" style="2" customWidth="1"/>
    <col min="9220" max="9220" width="20.7109375" style="2" customWidth="1"/>
    <col min="9221" max="9221" width="26" style="2" customWidth="1"/>
    <col min="9222" max="9222" width="37" style="2" bestFit="1" customWidth="1"/>
    <col min="9223" max="9231" width="0" style="2" hidden="1" customWidth="1"/>
    <col min="9232" max="9234" width="22.7109375" style="2" bestFit="1" customWidth="1"/>
    <col min="9235" max="9235" width="25.28515625" style="2" bestFit="1" customWidth="1"/>
    <col min="9236" max="9236" width="21" style="2" bestFit="1" customWidth="1"/>
    <col min="9237" max="9237" width="8.28515625" style="2" customWidth="1"/>
    <col min="9238" max="9238" width="19" style="2" bestFit="1" customWidth="1"/>
    <col min="9239" max="9239" width="20.5703125" style="2" bestFit="1" customWidth="1"/>
    <col min="9240" max="9240" width="19" style="2" customWidth="1"/>
    <col min="9241" max="9447" width="11.42578125" style="2" customWidth="1"/>
    <col min="9448" max="9450" width="7.28515625" style="2" customWidth="1"/>
    <col min="9451" max="9451" width="0" style="2" hidden="1" customWidth="1"/>
    <col min="9452" max="9452" width="7.28515625" style="2" customWidth="1"/>
    <col min="9453" max="9453" width="66.140625" style="2" customWidth="1"/>
    <col min="9454" max="9454" width="0" style="2" hidden="1" customWidth="1"/>
    <col min="9455" max="9455" width="28" style="2" customWidth="1"/>
    <col min="9456" max="9456" width="32.140625" style="2" customWidth="1"/>
    <col min="9457" max="9457" width="39.85546875" style="2" bestFit="1" customWidth="1"/>
    <col min="9458" max="9458" width="0" style="2" hidden="1" customWidth="1"/>
    <col min="9459" max="9459" width="7.28515625" style="2" customWidth="1"/>
    <col min="9460" max="9460" width="0" style="2" hidden="1" customWidth="1"/>
    <col min="9461" max="9461" width="7.28515625" style="2" customWidth="1"/>
    <col min="9462" max="9462" width="59.5703125" style="2" customWidth="1"/>
    <col min="9463" max="9463" width="0" style="2" hidden="1" customWidth="1"/>
    <col min="9464" max="9464" width="23.85546875" style="2" customWidth="1"/>
    <col min="9465" max="9465" width="27.42578125" style="2" customWidth="1"/>
    <col min="9466" max="9466" width="28" style="2" customWidth="1"/>
    <col min="9467" max="9469" width="0" style="2" hidden="1" customWidth="1"/>
    <col min="9470" max="9470" width="7.28515625" style="2" customWidth="1"/>
    <col min="9471" max="9471" width="6.140625" style="2" bestFit="1" customWidth="1"/>
    <col min="9472" max="9472" width="76.85546875" style="2"/>
    <col min="9473" max="9473" width="7.28515625" style="2" customWidth="1"/>
    <col min="9474" max="9474" width="6.140625" style="2" bestFit="1" customWidth="1"/>
    <col min="9475" max="9475" width="78" style="2" customWidth="1"/>
    <col min="9476" max="9476" width="20.7109375" style="2" customWidth="1"/>
    <col min="9477" max="9477" width="26" style="2" customWidth="1"/>
    <col min="9478" max="9478" width="37" style="2" bestFit="1" customWidth="1"/>
    <col min="9479" max="9487" width="0" style="2" hidden="1" customWidth="1"/>
    <col min="9488" max="9490" width="22.7109375" style="2" bestFit="1" customWidth="1"/>
    <col min="9491" max="9491" width="25.28515625" style="2" bestFit="1" customWidth="1"/>
    <col min="9492" max="9492" width="21" style="2" bestFit="1" customWidth="1"/>
    <col min="9493" max="9493" width="8.28515625" style="2" customWidth="1"/>
    <col min="9494" max="9494" width="19" style="2" bestFit="1" customWidth="1"/>
    <col min="9495" max="9495" width="20.5703125" style="2" bestFit="1" customWidth="1"/>
    <col min="9496" max="9496" width="19" style="2" customWidth="1"/>
    <col min="9497" max="9703" width="11.42578125" style="2" customWidth="1"/>
    <col min="9704" max="9706" width="7.28515625" style="2" customWidth="1"/>
    <col min="9707" max="9707" width="0" style="2" hidden="1" customWidth="1"/>
    <col min="9708" max="9708" width="7.28515625" style="2" customWidth="1"/>
    <col min="9709" max="9709" width="66.140625" style="2" customWidth="1"/>
    <col min="9710" max="9710" width="0" style="2" hidden="1" customWidth="1"/>
    <col min="9711" max="9711" width="28" style="2" customWidth="1"/>
    <col min="9712" max="9712" width="32.140625" style="2" customWidth="1"/>
    <col min="9713" max="9713" width="39.85546875" style="2" bestFit="1" customWidth="1"/>
    <col min="9714" max="9714" width="0" style="2" hidden="1" customWidth="1"/>
    <col min="9715" max="9715" width="7.28515625" style="2" customWidth="1"/>
    <col min="9716" max="9716" width="0" style="2" hidden="1" customWidth="1"/>
    <col min="9717" max="9717" width="7.28515625" style="2" customWidth="1"/>
    <col min="9718" max="9718" width="59.5703125" style="2" customWidth="1"/>
    <col min="9719" max="9719" width="0" style="2" hidden="1" customWidth="1"/>
    <col min="9720" max="9720" width="23.85546875" style="2" customWidth="1"/>
    <col min="9721" max="9721" width="27.42578125" style="2" customWidth="1"/>
    <col min="9722" max="9722" width="28" style="2" customWidth="1"/>
    <col min="9723" max="9725" width="0" style="2" hidden="1" customWidth="1"/>
    <col min="9726" max="9726" width="7.28515625" style="2" customWidth="1"/>
    <col min="9727" max="9727" width="6.140625" style="2" bestFit="1" customWidth="1"/>
    <col min="9728" max="9728" width="76.85546875" style="2"/>
    <col min="9729" max="9729" width="7.28515625" style="2" customWidth="1"/>
    <col min="9730" max="9730" width="6.140625" style="2" bestFit="1" customWidth="1"/>
    <col min="9731" max="9731" width="78" style="2" customWidth="1"/>
    <col min="9732" max="9732" width="20.7109375" style="2" customWidth="1"/>
    <col min="9733" max="9733" width="26" style="2" customWidth="1"/>
    <col min="9734" max="9734" width="37" style="2" bestFit="1" customWidth="1"/>
    <col min="9735" max="9743" width="0" style="2" hidden="1" customWidth="1"/>
    <col min="9744" max="9746" width="22.7109375" style="2" bestFit="1" customWidth="1"/>
    <col min="9747" max="9747" width="25.28515625" style="2" bestFit="1" customWidth="1"/>
    <col min="9748" max="9748" width="21" style="2" bestFit="1" customWidth="1"/>
    <col min="9749" max="9749" width="8.28515625" style="2" customWidth="1"/>
    <col min="9750" max="9750" width="19" style="2" bestFit="1" customWidth="1"/>
    <col min="9751" max="9751" width="20.5703125" style="2" bestFit="1" customWidth="1"/>
    <col min="9752" max="9752" width="19" style="2" customWidth="1"/>
    <col min="9753" max="9959" width="11.42578125" style="2" customWidth="1"/>
    <col min="9960" max="9962" width="7.28515625" style="2" customWidth="1"/>
    <col min="9963" max="9963" width="0" style="2" hidden="1" customWidth="1"/>
    <col min="9964" max="9964" width="7.28515625" style="2" customWidth="1"/>
    <col min="9965" max="9965" width="66.140625" style="2" customWidth="1"/>
    <col min="9966" max="9966" width="0" style="2" hidden="1" customWidth="1"/>
    <col min="9967" max="9967" width="28" style="2" customWidth="1"/>
    <col min="9968" max="9968" width="32.140625" style="2" customWidth="1"/>
    <col min="9969" max="9969" width="39.85546875" style="2" bestFit="1" customWidth="1"/>
    <col min="9970" max="9970" width="0" style="2" hidden="1" customWidth="1"/>
    <col min="9971" max="9971" width="7.28515625" style="2" customWidth="1"/>
    <col min="9972" max="9972" width="0" style="2" hidden="1" customWidth="1"/>
    <col min="9973" max="9973" width="7.28515625" style="2" customWidth="1"/>
    <col min="9974" max="9974" width="59.5703125" style="2" customWidth="1"/>
    <col min="9975" max="9975" width="0" style="2" hidden="1" customWidth="1"/>
    <col min="9976" max="9976" width="23.85546875" style="2" customWidth="1"/>
    <col min="9977" max="9977" width="27.42578125" style="2" customWidth="1"/>
    <col min="9978" max="9978" width="28" style="2" customWidth="1"/>
    <col min="9979" max="9981" width="0" style="2" hidden="1" customWidth="1"/>
    <col min="9982" max="9982" width="7.28515625" style="2" customWidth="1"/>
    <col min="9983" max="9983" width="6.140625" style="2" bestFit="1" customWidth="1"/>
    <col min="9984" max="9984" width="76.85546875" style="2"/>
    <col min="9985" max="9985" width="7.28515625" style="2" customWidth="1"/>
    <col min="9986" max="9986" width="6.140625" style="2" bestFit="1" customWidth="1"/>
    <col min="9987" max="9987" width="78" style="2" customWidth="1"/>
    <col min="9988" max="9988" width="20.7109375" style="2" customWidth="1"/>
    <col min="9989" max="9989" width="26" style="2" customWidth="1"/>
    <col min="9990" max="9990" width="37" style="2" bestFit="1" customWidth="1"/>
    <col min="9991" max="9999" width="0" style="2" hidden="1" customWidth="1"/>
    <col min="10000" max="10002" width="22.7109375" style="2" bestFit="1" customWidth="1"/>
    <col min="10003" max="10003" width="25.28515625" style="2" bestFit="1" customWidth="1"/>
    <col min="10004" max="10004" width="21" style="2" bestFit="1" customWidth="1"/>
    <col min="10005" max="10005" width="8.28515625" style="2" customWidth="1"/>
    <col min="10006" max="10006" width="19" style="2" bestFit="1" customWidth="1"/>
    <col min="10007" max="10007" width="20.5703125" style="2" bestFit="1" customWidth="1"/>
    <col min="10008" max="10008" width="19" style="2" customWidth="1"/>
    <col min="10009" max="10215" width="11.42578125" style="2" customWidth="1"/>
    <col min="10216" max="10218" width="7.28515625" style="2" customWidth="1"/>
    <col min="10219" max="10219" width="0" style="2" hidden="1" customWidth="1"/>
    <col min="10220" max="10220" width="7.28515625" style="2" customWidth="1"/>
    <col min="10221" max="10221" width="66.140625" style="2" customWidth="1"/>
    <col min="10222" max="10222" width="0" style="2" hidden="1" customWidth="1"/>
    <col min="10223" max="10223" width="28" style="2" customWidth="1"/>
    <col min="10224" max="10224" width="32.140625" style="2" customWidth="1"/>
    <col min="10225" max="10225" width="39.85546875" style="2" bestFit="1" customWidth="1"/>
    <col min="10226" max="10226" width="0" style="2" hidden="1" customWidth="1"/>
    <col min="10227" max="10227" width="7.28515625" style="2" customWidth="1"/>
    <col min="10228" max="10228" width="0" style="2" hidden="1" customWidth="1"/>
    <col min="10229" max="10229" width="7.28515625" style="2" customWidth="1"/>
    <col min="10230" max="10230" width="59.5703125" style="2" customWidth="1"/>
    <col min="10231" max="10231" width="0" style="2" hidden="1" customWidth="1"/>
    <col min="10232" max="10232" width="23.85546875" style="2" customWidth="1"/>
    <col min="10233" max="10233" width="27.42578125" style="2" customWidth="1"/>
    <col min="10234" max="10234" width="28" style="2" customWidth="1"/>
    <col min="10235" max="10237" width="0" style="2" hidden="1" customWidth="1"/>
    <col min="10238" max="10238" width="7.28515625" style="2" customWidth="1"/>
    <col min="10239" max="10239" width="6.140625" style="2" bestFit="1" customWidth="1"/>
    <col min="10240" max="10240" width="76.85546875" style="2"/>
    <col min="10241" max="10241" width="7.28515625" style="2" customWidth="1"/>
    <col min="10242" max="10242" width="6.140625" style="2" bestFit="1" customWidth="1"/>
    <col min="10243" max="10243" width="78" style="2" customWidth="1"/>
    <col min="10244" max="10244" width="20.7109375" style="2" customWidth="1"/>
    <col min="10245" max="10245" width="26" style="2" customWidth="1"/>
    <col min="10246" max="10246" width="37" style="2" bestFit="1" customWidth="1"/>
    <col min="10247" max="10255" width="0" style="2" hidden="1" customWidth="1"/>
    <col min="10256" max="10258" width="22.7109375" style="2" bestFit="1" customWidth="1"/>
    <col min="10259" max="10259" width="25.28515625" style="2" bestFit="1" customWidth="1"/>
    <col min="10260" max="10260" width="21" style="2" bestFit="1" customWidth="1"/>
    <col min="10261" max="10261" width="8.28515625" style="2" customWidth="1"/>
    <col min="10262" max="10262" width="19" style="2" bestFit="1" customWidth="1"/>
    <col min="10263" max="10263" width="20.5703125" style="2" bestFit="1" customWidth="1"/>
    <col min="10264" max="10264" width="19" style="2" customWidth="1"/>
    <col min="10265" max="10471" width="11.42578125" style="2" customWidth="1"/>
    <col min="10472" max="10474" width="7.28515625" style="2" customWidth="1"/>
    <col min="10475" max="10475" width="0" style="2" hidden="1" customWidth="1"/>
    <col min="10476" max="10476" width="7.28515625" style="2" customWidth="1"/>
    <col min="10477" max="10477" width="66.140625" style="2" customWidth="1"/>
    <col min="10478" max="10478" width="0" style="2" hidden="1" customWidth="1"/>
    <col min="10479" max="10479" width="28" style="2" customWidth="1"/>
    <col min="10480" max="10480" width="32.140625" style="2" customWidth="1"/>
    <col min="10481" max="10481" width="39.85546875" style="2" bestFit="1" customWidth="1"/>
    <col min="10482" max="10482" width="0" style="2" hidden="1" customWidth="1"/>
    <col min="10483" max="10483" width="7.28515625" style="2" customWidth="1"/>
    <col min="10484" max="10484" width="0" style="2" hidden="1" customWidth="1"/>
    <col min="10485" max="10485" width="7.28515625" style="2" customWidth="1"/>
    <col min="10486" max="10486" width="59.5703125" style="2" customWidth="1"/>
    <col min="10487" max="10487" width="0" style="2" hidden="1" customWidth="1"/>
    <col min="10488" max="10488" width="23.85546875" style="2" customWidth="1"/>
    <col min="10489" max="10489" width="27.42578125" style="2" customWidth="1"/>
    <col min="10490" max="10490" width="28" style="2" customWidth="1"/>
    <col min="10491" max="10493" width="0" style="2" hidden="1" customWidth="1"/>
    <col min="10494" max="10494" width="7.28515625" style="2" customWidth="1"/>
    <col min="10495" max="10495" width="6.140625" style="2" bestFit="1" customWidth="1"/>
    <col min="10496" max="10496" width="76.85546875" style="2"/>
    <col min="10497" max="10497" width="7.28515625" style="2" customWidth="1"/>
    <col min="10498" max="10498" width="6.140625" style="2" bestFit="1" customWidth="1"/>
    <col min="10499" max="10499" width="78" style="2" customWidth="1"/>
    <col min="10500" max="10500" width="20.7109375" style="2" customWidth="1"/>
    <col min="10501" max="10501" width="26" style="2" customWidth="1"/>
    <col min="10502" max="10502" width="37" style="2" bestFit="1" customWidth="1"/>
    <col min="10503" max="10511" width="0" style="2" hidden="1" customWidth="1"/>
    <col min="10512" max="10514" width="22.7109375" style="2" bestFit="1" customWidth="1"/>
    <col min="10515" max="10515" width="25.28515625" style="2" bestFit="1" customWidth="1"/>
    <col min="10516" max="10516" width="21" style="2" bestFit="1" customWidth="1"/>
    <col min="10517" max="10517" width="8.28515625" style="2" customWidth="1"/>
    <col min="10518" max="10518" width="19" style="2" bestFit="1" customWidth="1"/>
    <col min="10519" max="10519" width="20.5703125" style="2" bestFit="1" customWidth="1"/>
    <col min="10520" max="10520" width="19" style="2" customWidth="1"/>
    <col min="10521" max="10727" width="11.42578125" style="2" customWidth="1"/>
    <col min="10728" max="10730" width="7.28515625" style="2" customWidth="1"/>
    <col min="10731" max="10731" width="0" style="2" hidden="1" customWidth="1"/>
    <col min="10732" max="10732" width="7.28515625" style="2" customWidth="1"/>
    <col min="10733" max="10733" width="66.140625" style="2" customWidth="1"/>
    <col min="10734" max="10734" width="0" style="2" hidden="1" customWidth="1"/>
    <col min="10735" max="10735" width="28" style="2" customWidth="1"/>
    <col min="10736" max="10736" width="32.140625" style="2" customWidth="1"/>
    <col min="10737" max="10737" width="39.85546875" style="2" bestFit="1" customWidth="1"/>
    <col min="10738" max="10738" width="0" style="2" hidden="1" customWidth="1"/>
    <col min="10739" max="10739" width="7.28515625" style="2" customWidth="1"/>
    <col min="10740" max="10740" width="0" style="2" hidden="1" customWidth="1"/>
    <col min="10741" max="10741" width="7.28515625" style="2" customWidth="1"/>
    <col min="10742" max="10742" width="59.5703125" style="2" customWidth="1"/>
    <col min="10743" max="10743" width="0" style="2" hidden="1" customWidth="1"/>
    <col min="10744" max="10744" width="23.85546875" style="2" customWidth="1"/>
    <col min="10745" max="10745" width="27.42578125" style="2" customWidth="1"/>
    <col min="10746" max="10746" width="28" style="2" customWidth="1"/>
    <col min="10747" max="10749" width="0" style="2" hidden="1" customWidth="1"/>
    <col min="10750" max="10750" width="7.28515625" style="2" customWidth="1"/>
    <col min="10751" max="10751" width="6.140625" style="2" bestFit="1" customWidth="1"/>
    <col min="10752" max="10752" width="76.85546875" style="2"/>
    <col min="10753" max="10753" width="7.28515625" style="2" customWidth="1"/>
    <col min="10754" max="10754" width="6.140625" style="2" bestFit="1" customWidth="1"/>
    <col min="10755" max="10755" width="78" style="2" customWidth="1"/>
    <col min="10756" max="10756" width="20.7109375" style="2" customWidth="1"/>
    <col min="10757" max="10757" width="26" style="2" customWidth="1"/>
    <col min="10758" max="10758" width="37" style="2" bestFit="1" customWidth="1"/>
    <col min="10759" max="10767" width="0" style="2" hidden="1" customWidth="1"/>
    <col min="10768" max="10770" width="22.7109375" style="2" bestFit="1" customWidth="1"/>
    <col min="10771" max="10771" width="25.28515625" style="2" bestFit="1" customWidth="1"/>
    <col min="10772" max="10772" width="21" style="2" bestFit="1" customWidth="1"/>
    <col min="10773" max="10773" width="8.28515625" style="2" customWidth="1"/>
    <col min="10774" max="10774" width="19" style="2" bestFit="1" customWidth="1"/>
    <col min="10775" max="10775" width="20.5703125" style="2" bestFit="1" customWidth="1"/>
    <col min="10776" max="10776" width="19" style="2" customWidth="1"/>
    <col min="10777" max="10983" width="11.42578125" style="2" customWidth="1"/>
    <col min="10984" max="10986" width="7.28515625" style="2" customWidth="1"/>
    <col min="10987" max="10987" width="0" style="2" hidden="1" customWidth="1"/>
    <col min="10988" max="10988" width="7.28515625" style="2" customWidth="1"/>
    <col min="10989" max="10989" width="66.140625" style="2" customWidth="1"/>
    <col min="10990" max="10990" width="0" style="2" hidden="1" customWidth="1"/>
    <col min="10991" max="10991" width="28" style="2" customWidth="1"/>
    <col min="10992" max="10992" width="32.140625" style="2" customWidth="1"/>
    <col min="10993" max="10993" width="39.85546875" style="2" bestFit="1" customWidth="1"/>
    <col min="10994" max="10994" width="0" style="2" hidden="1" customWidth="1"/>
    <col min="10995" max="10995" width="7.28515625" style="2" customWidth="1"/>
    <col min="10996" max="10996" width="0" style="2" hidden="1" customWidth="1"/>
    <col min="10997" max="10997" width="7.28515625" style="2" customWidth="1"/>
    <col min="10998" max="10998" width="59.5703125" style="2" customWidth="1"/>
    <col min="10999" max="10999" width="0" style="2" hidden="1" customWidth="1"/>
    <col min="11000" max="11000" width="23.85546875" style="2" customWidth="1"/>
    <col min="11001" max="11001" width="27.42578125" style="2" customWidth="1"/>
    <col min="11002" max="11002" width="28" style="2" customWidth="1"/>
    <col min="11003" max="11005" width="0" style="2" hidden="1" customWidth="1"/>
    <col min="11006" max="11006" width="7.28515625" style="2" customWidth="1"/>
    <col min="11007" max="11007" width="6.140625" style="2" bestFit="1" customWidth="1"/>
    <col min="11008" max="11008" width="76.85546875" style="2"/>
    <col min="11009" max="11009" width="7.28515625" style="2" customWidth="1"/>
    <col min="11010" max="11010" width="6.140625" style="2" bestFit="1" customWidth="1"/>
    <col min="11011" max="11011" width="78" style="2" customWidth="1"/>
    <col min="11012" max="11012" width="20.7109375" style="2" customWidth="1"/>
    <col min="11013" max="11013" width="26" style="2" customWidth="1"/>
    <col min="11014" max="11014" width="37" style="2" bestFit="1" customWidth="1"/>
    <col min="11015" max="11023" width="0" style="2" hidden="1" customWidth="1"/>
    <col min="11024" max="11026" width="22.7109375" style="2" bestFit="1" customWidth="1"/>
    <col min="11027" max="11027" width="25.28515625" style="2" bestFit="1" customWidth="1"/>
    <col min="11028" max="11028" width="21" style="2" bestFit="1" customWidth="1"/>
    <col min="11029" max="11029" width="8.28515625" style="2" customWidth="1"/>
    <col min="11030" max="11030" width="19" style="2" bestFit="1" customWidth="1"/>
    <col min="11031" max="11031" width="20.5703125" style="2" bestFit="1" customWidth="1"/>
    <col min="11032" max="11032" width="19" style="2" customWidth="1"/>
    <col min="11033" max="11239" width="11.42578125" style="2" customWidth="1"/>
    <col min="11240" max="11242" width="7.28515625" style="2" customWidth="1"/>
    <col min="11243" max="11243" width="0" style="2" hidden="1" customWidth="1"/>
    <col min="11244" max="11244" width="7.28515625" style="2" customWidth="1"/>
    <col min="11245" max="11245" width="66.140625" style="2" customWidth="1"/>
    <col min="11246" max="11246" width="0" style="2" hidden="1" customWidth="1"/>
    <col min="11247" max="11247" width="28" style="2" customWidth="1"/>
    <col min="11248" max="11248" width="32.140625" style="2" customWidth="1"/>
    <col min="11249" max="11249" width="39.85546875" style="2" bestFit="1" customWidth="1"/>
    <col min="11250" max="11250" width="0" style="2" hidden="1" customWidth="1"/>
    <col min="11251" max="11251" width="7.28515625" style="2" customWidth="1"/>
    <col min="11252" max="11252" width="0" style="2" hidden="1" customWidth="1"/>
    <col min="11253" max="11253" width="7.28515625" style="2" customWidth="1"/>
    <col min="11254" max="11254" width="59.5703125" style="2" customWidth="1"/>
    <col min="11255" max="11255" width="0" style="2" hidden="1" customWidth="1"/>
    <col min="11256" max="11256" width="23.85546875" style="2" customWidth="1"/>
    <col min="11257" max="11257" width="27.42578125" style="2" customWidth="1"/>
    <col min="11258" max="11258" width="28" style="2" customWidth="1"/>
    <col min="11259" max="11261" width="0" style="2" hidden="1" customWidth="1"/>
    <col min="11262" max="11262" width="7.28515625" style="2" customWidth="1"/>
    <col min="11263" max="11263" width="6.140625" style="2" bestFit="1" customWidth="1"/>
    <col min="11264" max="11264" width="76.85546875" style="2"/>
    <col min="11265" max="11265" width="7.28515625" style="2" customWidth="1"/>
    <col min="11266" max="11266" width="6.140625" style="2" bestFit="1" customWidth="1"/>
    <col min="11267" max="11267" width="78" style="2" customWidth="1"/>
    <col min="11268" max="11268" width="20.7109375" style="2" customWidth="1"/>
    <col min="11269" max="11269" width="26" style="2" customWidth="1"/>
    <col min="11270" max="11270" width="37" style="2" bestFit="1" customWidth="1"/>
    <col min="11271" max="11279" width="0" style="2" hidden="1" customWidth="1"/>
    <col min="11280" max="11282" width="22.7109375" style="2" bestFit="1" customWidth="1"/>
    <col min="11283" max="11283" width="25.28515625" style="2" bestFit="1" customWidth="1"/>
    <col min="11284" max="11284" width="21" style="2" bestFit="1" customWidth="1"/>
    <col min="11285" max="11285" width="8.28515625" style="2" customWidth="1"/>
    <col min="11286" max="11286" width="19" style="2" bestFit="1" customWidth="1"/>
    <col min="11287" max="11287" width="20.5703125" style="2" bestFit="1" customWidth="1"/>
    <col min="11288" max="11288" width="19" style="2" customWidth="1"/>
    <col min="11289" max="11495" width="11.42578125" style="2" customWidth="1"/>
    <col min="11496" max="11498" width="7.28515625" style="2" customWidth="1"/>
    <col min="11499" max="11499" width="0" style="2" hidden="1" customWidth="1"/>
    <col min="11500" max="11500" width="7.28515625" style="2" customWidth="1"/>
    <col min="11501" max="11501" width="66.140625" style="2" customWidth="1"/>
    <col min="11502" max="11502" width="0" style="2" hidden="1" customWidth="1"/>
    <col min="11503" max="11503" width="28" style="2" customWidth="1"/>
    <col min="11504" max="11504" width="32.140625" style="2" customWidth="1"/>
    <col min="11505" max="11505" width="39.85546875" style="2" bestFit="1" customWidth="1"/>
    <col min="11506" max="11506" width="0" style="2" hidden="1" customWidth="1"/>
    <col min="11507" max="11507" width="7.28515625" style="2" customWidth="1"/>
    <col min="11508" max="11508" width="0" style="2" hidden="1" customWidth="1"/>
    <col min="11509" max="11509" width="7.28515625" style="2" customWidth="1"/>
    <col min="11510" max="11510" width="59.5703125" style="2" customWidth="1"/>
    <col min="11511" max="11511" width="0" style="2" hidden="1" customWidth="1"/>
    <col min="11512" max="11512" width="23.85546875" style="2" customWidth="1"/>
    <col min="11513" max="11513" width="27.42578125" style="2" customWidth="1"/>
    <col min="11514" max="11514" width="28" style="2" customWidth="1"/>
    <col min="11515" max="11517" width="0" style="2" hidden="1" customWidth="1"/>
    <col min="11518" max="11518" width="7.28515625" style="2" customWidth="1"/>
    <col min="11519" max="11519" width="6.140625" style="2" bestFit="1" customWidth="1"/>
    <col min="11520" max="11520" width="76.85546875" style="2"/>
    <col min="11521" max="11521" width="7.28515625" style="2" customWidth="1"/>
    <col min="11522" max="11522" width="6.140625" style="2" bestFit="1" customWidth="1"/>
    <col min="11523" max="11523" width="78" style="2" customWidth="1"/>
    <col min="11524" max="11524" width="20.7109375" style="2" customWidth="1"/>
    <col min="11525" max="11525" width="26" style="2" customWidth="1"/>
    <col min="11526" max="11526" width="37" style="2" bestFit="1" customWidth="1"/>
    <col min="11527" max="11535" width="0" style="2" hidden="1" customWidth="1"/>
    <col min="11536" max="11538" width="22.7109375" style="2" bestFit="1" customWidth="1"/>
    <col min="11539" max="11539" width="25.28515625" style="2" bestFit="1" customWidth="1"/>
    <col min="11540" max="11540" width="21" style="2" bestFit="1" customWidth="1"/>
    <col min="11541" max="11541" width="8.28515625" style="2" customWidth="1"/>
    <col min="11542" max="11542" width="19" style="2" bestFit="1" customWidth="1"/>
    <col min="11543" max="11543" width="20.5703125" style="2" bestFit="1" customWidth="1"/>
    <col min="11544" max="11544" width="19" style="2" customWidth="1"/>
    <col min="11545" max="11751" width="11.42578125" style="2" customWidth="1"/>
    <col min="11752" max="11754" width="7.28515625" style="2" customWidth="1"/>
    <col min="11755" max="11755" width="0" style="2" hidden="1" customWidth="1"/>
    <col min="11756" max="11756" width="7.28515625" style="2" customWidth="1"/>
    <col min="11757" max="11757" width="66.140625" style="2" customWidth="1"/>
    <col min="11758" max="11758" width="0" style="2" hidden="1" customWidth="1"/>
    <col min="11759" max="11759" width="28" style="2" customWidth="1"/>
    <col min="11760" max="11760" width="32.140625" style="2" customWidth="1"/>
    <col min="11761" max="11761" width="39.85546875" style="2" bestFit="1" customWidth="1"/>
    <col min="11762" max="11762" width="0" style="2" hidden="1" customWidth="1"/>
    <col min="11763" max="11763" width="7.28515625" style="2" customWidth="1"/>
    <col min="11764" max="11764" width="0" style="2" hidden="1" customWidth="1"/>
    <col min="11765" max="11765" width="7.28515625" style="2" customWidth="1"/>
    <col min="11766" max="11766" width="59.5703125" style="2" customWidth="1"/>
    <col min="11767" max="11767" width="0" style="2" hidden="1" customWidth="1"/>
    <col min="11768" max="11768" width="23.85546875" style="2" customWidth="1"/>
    <col min="11769" max="11769" width="27.42578125" style="2" customWidth="1"/>
    <col min="11770" max="11770" width="28" style="2" customWidth="1"/>
    <col min="11771" max="11773" width="0" style="2" hidden="1" customWidth="1"/>
    <col min="11774" max="11774" width="7.28515625" style="2" customWidth="1"/>
    <col min="11775" max="11775" width="6.140625" style="2" bestFit="1" customWidth="1"/>
    <col min="11776" max="11776" width="76.85546875" style="2"/>
    <col min="11777" max="11777" width="7.28515625" style="2" customWidth="1"/>
    <col min="11778" max="11778" width="6.140625" style="2" bestFit="1" customWidth="1"/>
    <col min="11779" max="11779" width="78" style="2" customWidth="1"/>
    <col min="11780" max="11780" width="20.7109375" style="2" customWidth="1"/>
    <col min="11781" max="11781" width="26" style="2" customWidth="1"/>
    <col min="11782" max="11782" width="37" style="2" bestFit="1" customWidth="1"/>
    <col min="11783" max="11791" width="0" style="2" hidden="1" customWidth="1"/>
    <col min="11792" max="11794" width="22.7109375" style="2" bestFit="1" customWidth="1"/>
    <col min="11795" max="11795" width="25.28515625" style="2" bestFit="1" customWidth="1"/>
    <col min="11796" max="11796" width="21" style="2" bestFit="1" customWidth="1"/>
    <col min="11797" max="11797" width="8.28515625" style="2" customWidth="1"/>
    <col min="11798" max="11798" width="19" style="2" bestFit="1" customWidth="1"/>
    <col min="11799" max="11799" width="20.5703125" style="2" bestFit="1" customWidth="1"/>
    <col min="11800" max="11800" width="19" style="2" customWidth="1"/>
    <col min="11801" max="12007" width="11.42578125" style="2" customWidth="1"/>
    <col min="12008" max="12010" width="7.28515625" style="2" customWidth="1"/>
    <col min="12011" max="12011" width="0" style="2" hidden="1" customWidth="1"/>
    <col min="12012" max="12012" width="7.28515625" style="2" customWidth="1"/>
    <col min="12013" max="12013" width="66.140625" style="2" customWidth="1"/>
    <col min="12014" max="12014" width="0" style="2" hidden="1" customWidth="1"/>
    <col min="12015" max="12015" width="28" style="2" customWidth="1"/>
    <col min="12016" max="12016" width="32.140625" style="2" customWidth="1"/>
    <col min="12017" max="12017" width="39.85546875" style="2" bestFit="1" customWidth="1"/>
    <col min="12018" max="12018" width="0" style="2" hidden="1" customWidth="1"/>
    <col min="12019" max="12019" width="7.28515625" style="2" customWidth="1"/>
    <col min="12020" max="12020" width="0" style="2" hidden="1" customWidth="1"/>
    <col min="12021" max="12021" width="7.28515625" style="2" customWidth="1"/>
    <col min="12022" max="12022" width="59.5703125" style="2" customWidth="1"/>
    <col min="12023" max="12023" width="0" style="2" hidden="1" customWidth="1"/>
    <col min="12024" max="12024" width="23.85546875" style="2" customWidth="1"/>
    <col min="12025" max="12025" width="27.42578125" style="2" customWidth="1"/>
    <col min="12026" max="12026" width="28" style="2" customWidth="1"/>
    <col min="12027" max="12029" width="0" style="2" hidden="1" customWidth="1"/>
    <col min="12030" max="12030" width="7.28515625" style="2" customWidth="1"/>
    <col min="12031" max="12031" width="6.140625" style="2" bestFit="1" customWidth="1"/>
    <col min="12032" max="12032" width="76.85546875" style="2"/>
    <col min="12033" max="12033" width="7.28515625" style="2" customWidth="1"/>
    <col min="12034" max="12034" width="6.140625" style="2" bestFit="1" customWidth="1"/>
    <col min="12035" max="12035" width="78" style="2" customWidth="1"/>
    <col min="12036" max="12036" width="20.7109375" style="2" customWidth="1"/>
    <col min="12037" max="12037" width="26" style="2" customWidth="1"/>
    <col min="12038" max="12038" width="37" style="2" bestFit="1" customWidth="1"/>
    <col min="12039" max="12047" width="0" style="2" hidden="1" customWidth="1"/>
    <col min="12048" max="12050" width="22.7109375" style="2" bestFit="1" customWidth="1"/>
    <col min="12051" max="12051" width="25.28515625" style="2" bestFit="1" customWidth="1"/>
    <col min="12052" max="12052" width="21" style="2" bestFit="1" customWidth="1"/>
    <col min="12053" max="12053" width="8.28515625" style="2" customWidth="1"/>
    <col min="12054" max="12054" width="19" style="2" bestFit="1" customWidth="1"/>
    <col min="12055" max="12055" width="20.5703125" style="2" bestFit="1" customWidth="1"/>
    <col min="12056" max="12056" width="19" style="2" customWidth="1"/>
    <col min="12057" max="12263" width="11.42578125" style="2" customWidth="1"/>
    <col min="12264" max="12266" width="7.28515625" style="2" customWidth="1"/>
    <col min="12267" max="12267" width="0" style="2" hidden="1" customWidth="1"/>
    <col min="12268" max="12268" width="7.28515625" style="2" customWidth="1"/>
    <col min="12269" max="12269" width="66.140625" style="2" customWidth="1"/>
    <col min="12270" max="12270" width="0" style="2" hidden="1" customWidth="1"/>
    <col min="12271" max="12271" width="28" style="2" customWidth="1"/>
    <col min="12272" max="12272" width="32.140625" style="2" customWidth="1"/>
    <col min="12273" max="12273" width="39.85546875" style="2" bestFit="1" customWidth="1"/>
    <col min="12274" max="12274" width="0" style="2" hidden="1" customWidth="1"/>
    <col min="12275" max="12275" width="7.28515625" style="2" customWidth="1"/>
    <col min="12276" max="12276" width="0" style="2" hidden="1" customWidth="1"/>
    <col min="12277" max="12277" width="7.28515625" style="2" customWidth="1"/>
    <col min="12278" max="12278" width="59.5703125" style="2" customWidth="1"/>
    <col min="12279" max="12279" width="0" style="2" hidden="1" customWidth="1"/>
    <col min="12280" max="12280" width="23.85546875" style="2" customWidth="1"/>
    <col min="12281" max="12281" width="27.42578125" style="2" customWidth="1"/>
    <col min="12282" max="12282" width="28" style="2" customWidth="1"/>
    <col min="12283" max="12285" width="0" style="2" hidden="1" customWidth="1"/>
    <col min="12286" max="12286" width="7.28515625" style="2" customWidth="1"/>
    <col min="12287" max="12287" width="6.140625" style="2" bestFit="1" customWidth="1"/>
    <col min="12288" max="12288" width="76.85546875" style="2"/>
    <col min="12289" max="12289" width="7.28515625" style="2" customWidth="1"/>
    <col min="12290" max="12290" width="6.140625" style="2" bestFit="1" customWidth="1"/>
    <col min="12291" max="12291" width="78" style="2" customWidth="1"/>
    <col min="12292" max="12292" width="20.7109375" style="2" customWidth="1"/>
    <col min="12293" max="12293" width="26" style="2" customWidth="1"/>
    <col min="12294" max="12294" width="37" style="2" bestFit="1" customWidth="1"/>
    <col min="12295" max="12303" width="0" style="2" hidden="1" customWidth="1"/>
    <col min="12304" max="12306" width="22.7109375" style="2" bestFit="1" customWidth="1"/>
    <col min="12307" max="12307" width="25.28515625" style="2" bestFit="1" customWidth="1"/>
    <col min="12308" max="12308" width="21" style="2" bestFit="1" customWidth="1"/>
    <col min="12309" max="12309" width="8.28515625" style="2" customWidth="1"/>
    <col min="12310" max="12310" width="19" style="2" bestFit="1" customWidth="1"/>
    <col min="12311" max="12311" width="20.5703125" style="2" bestFit="1" customWidth="1"/>
    <col min="12312" max="12312" width="19" style="2" customWidth="1"/>
    <col min="12313" max="12519" width="11.42578125" style="2" customWidth="1"/>
    <col min="12520" max="12522" width="7.28515625" style="2" customWidth="1"/>
    <col min="12523" max="12523" width="0" style="2" hidden="1" customWidth="1"/>
    <col min="12524" max="12524" width="7.28515625" style="2" customWidth="1"/>
    <col min="12525" max="12525" width="66.140625" style="2" customWidth="1"/>
    <col min="12526" max="12526" width="0" style="2" hidden="1" customWidth="1"/>
    <col min="12527" max="12527" width="28" style="2" customWidth="1"/>
    <col min="12528" max="12528" width="32.140625" style="2" customWidth="1"/>
    <col min="12529" max="12529" width="39.85546875" style="2" bestFit="1" customWidth="1"/>
    <col min="12530" max="12530" width="0" style="2" hidden="1" customWidth="1"/>
    <col min="12531" max="12531" width="7.28515625" style="2" customWidth="1"/>
    <col min="12532" max="12532" width="0" style="2" hidden="1" customWidth="1"/>
    <col min="12533" max="12533" width="7.28515625" style="2" customWidth="1"/>
    <col min="12534" max="12534" width="59.5703125" style="2" customWidth="1"/>
    <col min="12535" max="12535" width="0" style="2" hidden="1" customWidth="1"/>
    <col min="12536" max="12536" width="23.85546875" style="2" customWidth="1"/>
    <col min="12537" max="12537" width="27.42578125" style="2" customWidth="1"/>
    <col min="12538" max="12538" width="28" style="2" customWidth="1"/>
    <col min="12539" max="12541" width="0" style="2" hidden="1" customWidth="1"/>
    <col min="12542" max="12542" width="7.28515625" style="2" customWidth="1"/>
    <col min="12543" max="12543" width="6.140625" style="2" bestFit="1" customWidth="1"/>
    <col min="12544" max="12544" width="76.85546875" style="2"/>
    <col min="12545" max="12545" width="7.28515625" style="2" customWidth="1"/>
    <col min="12546" max="12546" width="6.140625" style="2" bestFit="1" customWidth="1"/>
    <col min="12547" max="12547" width="78" style="2" customWidth="1"/>
    <col min="12548" max="12548" width="20.7109375" style="2" customWidth="1"/>
    <col min="12549" max="12549" width="26" style="2" customWidth="1"/>
    <col min="12550" max="12550" width="37" style="2" bestFit="1" customWidth="1"/>
    <col min="12551" max="12559" width="0" style="2" hidden="1" customWidth="1"/>
    <col min="12560" max="12562" width="22.7109375" style="2" bestFit="1" customWidth="1"/>
    <col min="12563" max="12563" width="25.28515625" style="2" bestFit="1" customWidth="1"/>
    <col min="12564" max="12564" width="21" style="2" bestFit="1" customWidth="1"/>
    <col min="12565" max="12565" width="8.28515625" style="2" customWidth="1"/>
    <col min="12566" max="12566" width="19" style="2" bestFit="1" customWidth="1"/>
    <col min="12567" max="12567" width="20.5703125" style="2" bestFit="1" customWidth="1"/>
    <col min="12568" max="12568" width="19" style="2" customWidth="1"/>
    <col min="12569" max="12775" width="11.42578125" style="2" customWidth="1"/>
    <col min="12776" max="12778" width="7.28515625" style="2" customWidth="1"/>
    <col min="12779" max="12779" width="0" style="2" hidden="1" customWidth="1"/>
    <col min="12780" max="12780" width="7.28515625" style="2" customWidth="1"/>
    <col min="12781" max="12781" width="66.140625" style="2" customWidth="1"/>
    <col min="12782" max="12782" width="0" style="2" hidden="1" customWidth="1"/>
    <col min="12783" max="12783" width="28" style="2" customWidth="1"/>
    <col min="12784" max="12784" width="32.140625" style="2" customWidth="1"/>
    <col min="12785" max="12785" width="39.85546875" style="2" bestFit="1" customWidth="1"/>
    <col min="12786" max="12786" width="0" style="2" hidden="1" customWidth="1"/>
    <col min="12787" max="12787" width="7.28515625" style="2" customWidth="1"/>
    <col min="12788" max="12788" width="0" style="2" hidden="1" customWidth="1"/>
    <col min="12789" max="12789" width="7.28515625" style="2" customWidth="1"/>
    <col min="12790" max="12790" width="59.5703125" style="2" customWidth="1"/>
    <col min="12791" max="12791" width="0" style="2" hidden="1" customWidth="1"/>
    <col min="12792" max="12792" width="23.85546875" style="2" customWidth="1"/>
    <col min="12793" max="12793" width="27.42578125" style="2" customWidth="1"/>
    <col min="12794" max="12794" width="28" style="2" customWidth="1"/>
    <col min="12795" max="12797" width="0" style="2" hidden="1" customWidth="1"/>
    <col min="12798" max="12798" width="7.28515625" style="2" customWidth="1"/>
    <col min="12799" max="12799" width="6.140625" style="2" bestFit="1" customWidth="1"/>
    <col min="12800" max="12800" width="76.85546875" style="2"/>
    <col min="12801" max="12801" width="7.28515625" style="2" customWidth="1"/>
    <col min="12802" max="12802" width="6.140625" style="2" bestFit="1" customWidth="1"/>
    <col min="12803" max="12803" width="78" style="2" customWidth="1"/>
    <col min="12804" max="12804" width="20.7109375" style="2" customWidth="1"/>
    <col min="12805" max="12805" width="26" style="2" customWidth="1"/>
    <col min="12806" max="12806" width="37" style="2" bestFit="1" customWidth="1"/>
    <col min="12807" max="12815" width="0" style="2" hidden="1" customWidth="1"/>
    <col min="12816" max="12818" width="22.7109375" style="2" bestFit="1" customWidth="1"/>
    <col min="12819" max="12819" width="25.28515625" style="2" bestFit="1" customWidth="1"/>
    <col min="12820" max="12820" width="21" style="2" bestFit="1" customWidth="1"/>
    <col min="12821" max="12821" width="8.28515625" style="2" customWidth="1"/>
    <col min="12822" max="12822" width="19" style="2" bestFit="1" customWidth="1"/>
    <col min="12823" max="12823" width="20.5703125" style="2" bestFit="1" customWidth="1"/>
    <col min="12824" max="12824" width="19" style="2" customWidth="1"/>
    <col min="12825" max="13031" width="11.42578125" style="2" customWidth="1"/>
    <col min="13032" max="13034" width="7.28515625" style="2" customWidth="1"/>
    <col min="13035" max="13035" width="0" style="2" hidden="1" customWidth="1"/>
    <col min="13036" max="13036" width="7.28515625" style="2" customWidth="1"/>
    <col min="13037" max="13037" width="66.140625" style="2" customWidth="1"/>
    <col min="13038" max="13038" width="0" style="2" hidden="1" customWidth="1"/>
    <col min="13039" max="13039" width="28" style="2" customWidth="1"/>
    <col min="13040" max="13040" width="32.140625" style="2" customWidth="1"/>
    <col min="13041" max="13041" width="39.85546875" style="2" bestFit="1" customWidth="1"/>
    <col min="13042" max="13042" width="0" style="2" hidden="1" customWidth="1"/>
    <col min="13043" max="13043" width="7.28515625" style="2" customWidth="1"/>
    <col min="13044" max="13044" width="0" style="2" hidden="1" customWidth="1"/>
    <col min="13045" max="13045" width="7.28515625" style="2" customWidth="1"/>
    <col min="13046" max="13046" width="59.5703125" style="2" customWidth="1"/>
    <col min="13047" max="13047" width="0" style="2" hidden="1" customWidth="1"/>
    <col min="13048" max="13048" width="23.85546875" style="2" customWidth="1"/>
    <col min="13049" max="13049" width="27.42578125" style="2" customWidth="1"/>
    <col min="13050" max="13050" width="28" style="2" customWidth="1"/>
    <col min="13051" max="13053" width="0" style="2" hidden="1" customWidth="1"/>
    <col min="13054" max="13054" width="7.28515625" style="2" customWidth="1"/>
    <col min="13055" max="13055" width="6.140625" style="2" bestFit="1" customWidth="1"/>
    <col min="13056" max="13056" width="76.85546875" style="2"/>
    <col min="13057" max="13057" width="7.28515625" style="2" customWidth="1"/>
    <col min="13058" max="13058" width="6.140625" style="2" bestFit="1" customWidth="1"/>
    <col min="13059" max="13059" width="78" style="2" customWidth="1"/>
    <col min="13060" max="13060" width="20.7109375" style="2" customWidth="1"/>
    <col min="13061" max="13061" width="26" style="2" customWidth="1"/>
    <col min="13062" max="13062" width="37" style="2" bestFit="1" customWidth="1"/>
    <col min="13063" max="13071" width="0" style="2" hidden="1" customWidth="1"/>
    <col min="13072" max="13074" width="22.7109375" style="2" bestFit="1" customWidth="1"/>
    <col min="13075" max="13075" width="25.28515625" style="2" bestFit="1" customWidth="1"/>
    <col min="13076" max="13076" width="21" style="2" bestFit="1" customWidth="1"/>
    <col min="13077" max="13077" width="8.28515625" style="2" customWidth="1"/>
    <col min="13078" max="13078" width="19" style="2" bestFit="1" customWidth="1"/>
    <col min="13079" max="13079" width="20.5703125" style="2" bestFit="1" customWidth="1"/>
    <col min="13080" max="13080" width="19" style="2" customWidth="1"/>
    <col min="13081" max="13287" width="11.42578125" style="2" customWidth="1"/>
    <col min="13288" max="13290" width="7.28515625" style="2" customWidth="1"/>
    <col min="13291" max="13291" width="0" style="2" hidden="1" customWidth="1"/>
    <col min="13292" max="13292" width="7.28515625" style="2" customWidth="1"/>
    <col min="13293" max="13293" width="66.140625" style="2" customWidth="1"/>
    <col min="13294" max="13294" width="0" style="2" hidden="1" customWidth="1"/>
    <col min="13295" max="13295" width="28" style="2" customWidth="1"/>
    <col min="13296" max="13296" width="32.140625" style="2" customWidth="1"/>
    <col min="13297" max="13297" width="39.85546875" style="2" bestFit="1" customWidth="1"/>
    <col min="13298" max="13298" width="0" style="2" hidden="1" customWidth="1"/>
    <col min="13299" max="13299" width="7.28515625" style="2" customWidth="1"/>
    <col min="13300" max="13300" width="0" style="2" hidden="1" customWidth="1"/>
    <col min="13301" max="13301" width="7.28515625" style="2" customWidth="1"/>
    <col min="13302" max="13302" width="59.5703125" style="2" customWidth="1"/>
    <col min="13303" max="13303" width="0" style="2" hidden="1" customWidth="1"/>
    <col min="13304" max="13304" width="23.85546875" style="2" customWidth="1"/>
    <col min="13305" max="13305" width="27.42578125" style="2" customWidth="1"/>
    <col min="13306" max="13306" width="28" style="2" customWidth="1"/>
    <col min="13307" max="13309" width="0" style="2" hidden="1" customWidth="1"/>
    <col min="13310" max="13310" width="7.28515625" style="2" customWidth="1"/>
    <col min="13311" max="13311" width="6.140625" style="2" bestFit="1" customWidth="1"/>
    <col min="13312" max="13312" width="76.85546875" style="2"/>
    <col min="13313" max="13313" width="7.28515625" style="2" customWidth="1"/>
    <col min="13314" max="13314" width="6.140625" style="2" bestFit="1" customWidth="1"/>
    <col min="13315" max="13315" width="78" style="2" customWidth="1"/>
    <col min="13316" max="13316" width="20.7109375" style="2" customWidth="1"/>
    <col min="13317" max="13317" width="26" style="2" customWidth="1"/>
    <col min="13318" max="13318" width="37" style="2" bestFit="1" customWidth="1"/>
    <col min="13319" max="13327" width="0" style="2" hidden="1" customWidth="1"/>
    <col min="13328" max="13330" width="22.7109375" style="2" bestFit="1" customWidth="1"/>
    <col min="13331" max="13331" width="25.28515625" style="2" bestFit="1" customWidth="1"/>
    <col min="13332" max="13332" width="21" style="2" bestFit="1" customWidth="1"/>
    <col min="13333" max="13333" width="8.28515625" style="2" customWidth="1"/>
    <col min="13334" max="13334" width="19" style="2" bestFit="1" customWidth="1"/>
    <col min="13335" max="13335" width="20.5703125" style="2" bestFit="1" customWidth="1"/>
    <col min="13336" max="13336" width="19" style="2" customWidth="1"/>
    <col min="13337" max="13543" width="11.42578125" style="2" customWidth="1"/>
    <col min="13544" max="13546" width="7.28515625" style="2" customWidth="1"/>
    <col min="13547" max="13547" width="0" style="2" hidden="1" customWidth="1"/>
    <col min="13548" max="13548" width="7.28515625" style="2" customWidth="1"/>
    <col min="13549" max="13549" width="66.140625" style="2" customWidth="1"/>
    <col min="13550" max="13550" width="0" style="2" hidden="1" customWidth="1"/>
    <col min="13551" max="13551" width="28" style="2" customWidth="1"/>
    <col min="13552" max="13552" width="32.140625" style="2" customWidth="1"/>
    <col min="13553" max="13553" width="39.85546875" style="2" bestFit="1" customWidth="1"/>
    <col min="13554" max="13554" width="0" style="2" hidden="1" customWidth="1"/>
    <col min="13555" max="13555" width="7.28515625" style="2" customWidth="1"/>
    <col min="13556" max="13556" width="0" style="2" hidden="1" customWidth="1"/>
    <col min="13557" max="13557" width="7.28515625" style="2" customWidth="1"/>
    <col min="13558" max="13558" width="59.5703125" style="2" customWidth="1"/>
    <col min="13559" max="13559" width="0" style="2" hidden="1" customWidth="1"/>
    <col min="13560" max="13560" width="23.85546875" style="2" customWidth="1"/>
    <col min="13561" max="13561" width="27.42578125" style="2" customWidth="1"/>
    <col min="13562" max="13562" width="28" style="2" customWidth="1"/>
    <col min="13563" max="13565" width="0" style="2" hidden="1" customWidth="1"/>
    <col min="13566" max="13566" width="7.28515625" style="2" customWidth="1"/>
    <col min="13567" max="13567" width="6.140625" style="2" bestFit="1" customWidth="1"/>
    <col min="13568" max="13568" width="76.85546875" style="2"/>
    <col min="13569" max="13569" width="7.28515625" style="2" customWidth="1"/>
    <col min="13570" max="13570" width="6.140625" style="2" bestFit="1" customWidth="1"/>
    <col min="13571" max="13571" width="78" style="2" customWidth="1"/>
    <col min="13572" max="13572" width="20.7109375" style="2" customWidth="1"/>
    <col min="13573" max="13573" width="26" style="2" customWidth="1"/>
    <col min="13574" max="13574" width="37" style="2" bestFit="1" customWidth="1"/>
    <col min="13575" max="13583" width="0" style="2" hidden="1" customWidth="1"/>
    <col min="13584" max="13586" width="22.7109375" style="2" bestFit="1" customWidth="1"/>
    <col min="13587" max="13587" width="25.28515625" style="2" bestFit="1" customWidth="1"/>
    <col min="13588" max="13588" width="21" style="2" bestFit="1" customWidth="1"/>
    <col min="13589" max="13589" width="8.28515625" style="2" customWidth="1"/>
    <col min="13590" max="13590" width="19" style="2" bestFit="1" customWidth="1"/>
    <col min="13591" max="13591" width="20.5703125" style="2" bestFit="1" customWidth="1"/>
    <col min="13592" max="13592" width="19" style="2" customWidth="1"/>
    <col min="13593" max="13799" width="11.42578125" style="2" customWidth="1"/>
    <col min="13800" max="13802" width="7.28515625" style="2" customWidth="1"/>
    <col min="13803" max="13803" width="0" style="2" hidden="1" customWidth="1"/>
    <col min="13804" max="13804" width="7.28515625" style="2" customWidth="1"/>
    <col min="13805" max="13805" width="66.140625" style="2" customWidth="1"/>
    <col min="13806" max="13806" width="0" style="2" hidden="1" customWidth="1"/>
    <col min="13807" max="13807" width="28" style="2" customWidth="1"/>
    <col min="13808" max="13808" width="32.140625" style="2" customWidth="1"/>
    <col min="13809" max="13809" width="39.85546875" style="2" bestFit="1" customWidth="1"/>
    <col min="13810" max="13810" width="0" style="2" hidden="1" customWidth="1"/>
    <col min="13811" max="13811" width="7.28515625" style="2" customWidth="1"/>
    <col min="13812" max="13812" width="0" style="2" hidden="1" customWidth="1"/>
    <col min="13813" max="13813" width="7.28515625" style="2" customWidth="1"/>
    <col min="13814" max="13814" width="59.5703125" style="2" customWidth="1"/>
    <col min="13815" max="13815" width="0" style="2" hidden="1" customWidth="1"/>
    <col min="13816" max="13816" width="23.85546875" style="2" customWidth="1"/>
    <col min="13817" max="13817" width="27.42578125" style="2" customWidth="1"/>
    <col min="13818" max="13818" width="28" style="2" customWidth="1"/>
    <col min="13819" max="13821" width="0" style="2" hidden="1" customWidth="1"/>
    <col min="13822" max="13822" width="7.28515625" style="2" customWidth="1"/>
    <col min="13823" max="13823" width="6.140625" style="2" bestFit="1" customWidth="1"/>
    <col min="13824" max="13824" width="76.85546875" style="2"/>
    <col min="13825" max="13825" width="7.28515625" style="2" customWidth="1"/>
    <col min="13826" max="13826" width="6.140625" style="2" bestFit="1" customWidth="1"/>
    <col min="13827" max="13827" width="78" style="2" customWidth="1"/>
    <col min="13828" max="13828" width="20.7109375" style="2" customWidth="1"/>
    <col min="13829" max="13829" width="26" style="2" customWidth="1"/>
    <col min="13830" max="13830" width="37" style="2" bestFit="1" customWidth="1"/>
    <col min="13831" max="13839" width="0" style="2" hidden="1" customWidth="1"/>
    <col min="13840" max="13842" width="22.7109375" style="2" bestFit="1" customWidth="1"/>
    <col min="13843" max="13843" width="25.28515625" style="2" bestFit="1" customWidth="1"/>
    <col min="13844" max="13844" width="21" style="2" bestFit="1" customWidth="1"/>
    <col min="13845" max="13845" width="8.28515625" style="2" customWidth="1"/>
    <col min="13846" max="13846" width="19" style="2" bestFit="1" customWidth="1"/>
    <col min="13847" max="13847" width="20.5703125" style="2" bestFit="1" customWidth="1"/>
    <col min="13848" max="13848" width="19" style="2" customWidth="1"/>
    <col min="13849" max="14055" width="11.42578125" style="2" customWidth="1"/>
    <col min="14056" max="14058" width="7.28515625" style="2" customWidth="1"/>
    <col min="14059" max="14059" width="0" style="2" hidden="1" customWidth="1"/>
    <col min="14060" max="14060" width="7.28515625" style="2" customWidth="1"/>
    <col min="14061" max="14061" width="66.140625" style="2" customWidth="1"/>
    <col min="14062" max="14062" width="0" style="2" hidden="1" customWidth="1"/>
    <col min="14063" max="14063" width="28" style="2" customWidth="1"/>
    <col min="14064" max="14064" width="32.140625" style="2" customWidth="1"/>
    <col min="14065" max="14065" width="39.85546875" style="2" bestFit="1" customWidth="1"/>
    <col min="14066" max="14066" width="0" style="2" hidden="1" customWidth="1"/>
    <col min="14067" max="14067" width="7.28515625" style="2" customWidth="1"/>
    <col min="14068" max="14068" width="0" style="2" hidden="1" customWidth="1"/>
    <col min="14069" max="14069" width="7.28515625" style="2" customWidth="1"/>
    <col min="14070" max="14070" width="59.5703125" style="2" customWidth="1"/>
    <col min="14071" max="14071" width="0" style="2" hidden="1" customWidth="1"/>
    <col min="14072" max="14072" width="23.85546875" style="2" customWidth="1"/>
    <col min="14073" max="14073" width="27.42578125" style="2" customWidth="1"/>
    <col min="14074" max="14074" width="28" style="2" customWidth="1"/>
    <col min="14075" max="14077" width="0" style="2" hidden="1" customWidth="1"/>
    <col min="14078" max="14078" width="7.28515625" style="2" customWidth="1"/>
    <col min="14079" max="14079" width="6.140625" style="2" bestFit="1" customWidth="1"/>
    <col min="14080" max="14080" width="76.85546875" style="2"/>
    <col min="14081" max="14081" width="7.28515625" style="2" customWidth="1"/>
    <col min="14082" max="14082" width="6.140625" style="2" bestFit="1" customWidth="1"/>
    <col min="14083" max="14083" width="78" style="2" customWidth="1"/>
    <col min="14084" max="14084" width="20.7109375" style="2" customWidth="1"/>
    <col min="14085" max="14085" width="26" style="2" customWidth="1"/>
    <col min="14086" max="14086" width="37" style="2" bestFit="1" customWidth="1"/>
    <col min="14087" max="14095" width="0" style="2" hidden="1" customWidth="1"/>
    <col min="14096" max="14098" width="22.7109375" style="2" bestFit="1" customWidth="1"/>
    <col min="14099" max="14099" width="25.28515625" style="2" bestFit="1" customWidth="1"/>
    <col min="14100" max="14100" width="21" style="2" bestFit="1" customWidth="1"/>
    <col min="14101" max="14101" width="8.28515625" style="2" customWidth="1"/>
    <col min="14102" max="14102" width="19" style="2" bestFit="1" customWidth="1"/>
    <col min="14103" max="14103" width="20.5703125" style="2" bestFit="1" customWidth="1"/>
    <col min="14104" max="14104" width="19" style="2" customWidth="1"/>
    <col min="14105" max="14311" width="11.42578125" style="2" customWidth="1"/>
    <col min="14312" max="14314" width="7.28515625" style="2" customWidth="1"/>
    <col min="14315" max="14315" width="0" style="2" hidden="1" customWidth="1"/>
    <col min="14316" max="14316" width="7.28515625" style="2" customWidth="1"/>
    <col min="14317" max="14317" width="66.140625" style="2" customWidth="1"/>
    <col min="14318" max="14318" width="0" style="2" hidden="1" customWidth="1"/>
    <col min="14319" max="14319" width="28" style="2" customWidth="1"/>
    <col min="14320" max="14320" width="32.140625" style="2" customWidth="1"/>
    <col min="14321" max="14321" width="39.85546875" style="2" bestFit="1" customWidth="1"/>
    <col min="14322" max="14322" width="0" style="2" hidden="1" customWidth="1"/>
    <col min="14323" max="14323" width="7.28515625" style="2" customWidth="1"/>
    <col min="14324" max="14324" width="0" style="2" hidden="1" customWidth="1"/>
    <col min="14325" max="14325" width="7.28515625" style="2" customWidth="1"/>
    <col min="14326" max="14326" width="59.5703125" style="2" customWidth="1"/>
    <col min="14327" max="14327" width="0" style="2" hidden="1" customWidth="1"/>
    <col min="14328" max="14328" width="23.85546875" style="2" customWidth="1"/>
    <col min="14329" max="14329" width="27.42578125" style="2" customWidth="1"/>
    <col min="14330" max="14330" width="28" style="2" customWidth="1"/>
    <col min="14331" max="14333" width="0" style="2" hidden="1" customWidth="1"/>
    <col min="14334" max="14334" width="7.28515625" style="2" customWidth="1"/>
    <col min="14335" max="14335" width="6.140625" style="2" bestFit="1" customWidth="1"/>
    <col min="14336" max="14336" width="76.85546875" style="2"/>
    <col min="14337" max="14337" width="7.28515625" style="2" customWidth="1"/>
    <col min="14338" max="14338" width="6.140625" style="2" bestFit="1" customWidth="1"/>
    <col min="14339" max="14339" width="78" style="2" customWidth="1"/>
    <col min="14340" max="14340" width="20.7109375" style="2" customWidth="1"/>
    <col min="14341" max="14341" width="26" style="2" customWidth="1"/>
    <col min="14342" max="14342" width="37" style="2" bestFit="1" customWidth="1"/>
    <col min="14343" max="14351" width="0" style="2" hidden="1" customWidth="1"/>
    <col min="14352" max="14354" width="22.7109375" style="2" bestFit="1" customWidth="1"/>
    <col min="14355" max="14355" width="25.28515625" style="2" bestFit="1" customWidth="1"/>
    <col min="14356" max="14356" width="21" style="2" bestFit="1" customWidth="1"/>
    <col min="14357" max="14357" width="8.28515625" style="2" customWidth="1"/>
    <col min="14358" max="14358" width="19" style="2" bestFit="1" customWidth="1"/>
    <col min="14359" max="14359" width="20.5703125" style="2" bestFit="1" customWidth="1"/>
    <col min="14360" max="14360" width="19" style="2" customWidth="1"/>
    <col min="14361" max="14567" width="11.42578125" style="2" customWidth="1"/>
    <col min="14568" max="14570" width="7.28515625" style="2" customWidth="1"/>
    <col min="14571" max="14571" width="0" style="2" hidden="1" customWidth="1"/>
    <col min="14572" max="14572" width="7.28515625" style="2" customWidth="1"/>
    <col min="14573" max="14573" width="66.140625" style="2" customWidth="1"/>
    <col min="14574" max="14574" width="0" style="2" hidden="1" customWidth="1"/>
    <col min="14575" max="14575" width="28" style="2" customWidth="1"/>
    <col min="14576" max="14576" width="32.140625" style="2" customWidth="1"/>
    <col min="14577" max="14577" width="39.85546875" style="2" bestFit="1" customWidth="1"/>
    <col min="14578" max="14578" width="0" style="2" hidden="1" customWidth="1"/>
    <col min="14579" max="14579" width="7.28515625" style="2" customWidth="1"/>
    <col min="14580" max="14580" width="0" style="2" hidden="1" customWidth="1"/>
    <col min="14581" max="14581" width="7.28515625" style="2" customWidth="1"/>
    <col min="14582" max="14582" width="59.5703125" style="2" customWidth="1"/>
    <col min="14583" max="14583" width="0" style="2" hidden="1" customWidth="1"/>
    <col min="14584" max="14584" width="23.85546875" style="2" customWidth="1"/>
    <col min="14585" max="14585" width="27.42578125" style="2" customWidth="1"/>
    <col min="14586" max="14586" width="28" style="2" customWidth="1"/>
    <col min="14587" max="14589" width="0" style="2" hidden="1" customWidth="1"/>
    <col min="14590" max="14590" width="7.28515625" style="2" customWidth="1"/>
    <col min="14591" max="14591" width="6.140625" style="2" bestFit="1" customWidth="1"/>
    <col min="14592" max="14592" width="76.85546875" style="2"/>
    <col min="14593" max="14593" width="7.28515625" style="2" customWidth="1"/>
    <col min="14594" max="14594" width="6.140625" style="2" bestFit="1" customWidth="1"/>
    <col min="14595" max="14595" width="78" style="2" customWidth="1"/>
    <col min="14596" max="14596" width="20.7109375" style="2" customWidth="1"/>
    <col min="14597" max="14597" width="26" style="2" customWidth="1"/>
    <col min="14598" max="14598" width="37" style="2" bestFit="1" customWidth="1"/>
    <col min="14599" max="14607" width="0" style="2" hidden="1" customWidth="1"/>
    <col min="14608" max="14610" width="22.7109375" style="2" bestFit="1" customWidth="1"/>
    <col min="14611" max="14611" width="25.28515625" style="2" bestFit="1" customWidth="1"/>
    <col min="14612" max="14612" width="21" style="2" bestFit="1" customWidth="1"/>
    <col min="14613" max="14613" width="8.28515625" style="2" customWidth="1"/>
    <col min="14614" max="14614" width="19" style="2" bestFit="1" customWidth="1"/>
    <col min="14615" max="14615" width="20.5703125" style="2" bestFit="1" customWidth="1"/>
    <col min="14616" max="14616" width="19" style="2" customWidth="1"/>
    <col min="14617" max="14823" width="11.42578125" style="2" customWidth="1"/>
    <col min="14824" max="14826" width="7.28515625" style="2" customWidth="1"/>
    <col min="14827" max="14827" width="0" style="2" hidden="1" customWidth="1"/>
    <col min="14828" max="14828" width="7.28515625" style="2" customWidth="1"/>
    <col min="14829" max="14829" width="66.140625" style="2" customWidth="1"/>
    <col min="14830" max="14830" width="0" style="2" hidden="1" customWidth="1"/>
    <col min="14831" max="14831" width="28" style="2" customWidth="1"/>
    <col min="14832" max="14832" width="32.140625" style="2" customWidth="1"/>
    <col min="14833" max="14833" width="39.85546875" style="2" bestFit="1" customWidth="1"/>
    <col min="14834" max="14834" width="0" style="2" hidden="1" customWidth="1"/>
    <col min="14835" max="14835" width="7.28515625" style="2" customWidth="1"/>
    <col min="14836" max="14836" width="0" style="2" hidden="1" customWidth="1"/>
    <col min="14837" max="14837" width="7.28515625" style="2" customWidth="1"/>
    <col min="14838" max="14838" width="59.5703125" style="2" customWidth="1"/>
    <col min="14839" max="14839" width="0" style="2" hidden="1" customWidth="1"/>
    <col min="14840" max="14840" width="23.85546875" style="2" customWidth="1"/>
    <col min="14841" max="14841" width="27.42578125" style="2" customWidth="1"/>
    <col min="14842" max="14842" width="28" style="2" customWidth="1"/>
    <col min="14843" max="14845" width="0" style="2" hidden="1" customWidth="1"/>
    <col min="14846" max="14846" width="7.28515625" style="2" customWidth="1"/>
    <col min="14847" max="14847" width="6.140625" style="2" bestFit="1" customWidth="1"/>
    <col min="14848" max="14848" width="76.85546875" style="2"/>
    <col min="14849" max="14849" width="7.28515625" style="2" customWidth="1"/>
    <col min="14850" max="14850" width="6.140625" style="2" bestFit="1" customWidth="1"/>
    <col min="14851" max="14851" width="78" style="2" customWidth="1"/>
    <col min="14852" max="14852" width="20.7109375" style="2" customWidth="1"/>
    <col min="14853" max="14853" width="26" style="2" customWidth="1"/>
    <col min="14854" max="14854" width="37" style="2" bestFit="1" customWidth="1"/>
    <col min="14855" max="14863" width="0" style="2" hidden="1" customWidth="1"/>
    <col min="14864" max="14866" width="22.7109375" style="2" bestFit="1" customWidth="1"/>
    <col min="14867" max="14867" width="25.28515625" style="2" bestFit="1" customWidth="1"/>
    <col min="14868" max="14868" width="21" style="2" bestFit="1" customWidth="1"/>
    <col min="14869" max="14869" width="8.28515625" style="2" customWidth="1"/>
    <col min="14870" max="14870" width="19" style="2" bestFit="1" customWidth="1"/>
    <col min="14871" max="14871" width="20.5703125" style="2" bestFit="1" customWidth="1"/>
    <col min="14872" max="14872" width="19" style="2" customWidth="1"/>
    <col min="14873" max="15079" width="11.42578125" style="2" customWidth="1"/>
    <col min="15080" max="15082" width="7.28515625" style="2" customWidth="1"/>
    <col min="15083" max="15083" width="0" style="2" hidden="1" customWidth="1"/>
    <col min="15084" max="15084" width="7.28515625" style="2" customWidth="1"/>
    <col min="15085" max="15085" width="66.140625" style="2" customWidth="1"/>
    <col min="15086" max="15086" width="0" style="2" hidden="1" customWidth="1"/>
    <col min="15087" max="15087" width="28" style="2" customWidth="1"/>
    <col min="15088" max="15088" width="32.140625" style="2" customWidth="1"/>
    <col min="15089" max="15089" width="39.85546875" style="2" bestFit="1" customWidth="1"/>
    <col min="15090" max="15090" width="0" style="2" hidden="1" customWidth="1"/>
    <col min="15091" max="15091" width="7.28515625" style="2" customWidth="1"/>
    <col min="15092" max="15092" width="0" style="2" hidden="1" customWidth="1"/>
    <col min="15093" max="15093" width="7.28515625" style="2" customWidth="1"/>
    <col min="15094" max="15094" width="59.5703125" style="2" customWidth="1"/>
    <col min="15095" max="15095" width="0" style="2" hidden="1" customWidth="1"/>
    <col min="15096" max="15096" width="23.85546875" style="2" customWidth="1"/>
    <col min="15097" max="15097" width="27.42578125" style="2" customWidth="1"/>
    <col min="15098" max="15098" width="28" style="2" customWidth="1"/>
    <col min="15099" max="15101" width="0" style="2" hidden="1" customWidth="1"/>
    <col min="15102" max="15102" width="7.28515625" style="2" customWidth="1"/>
    <col min="15103" max="15103" width="6.140625" style="2" bestFit="1" customWidth="1"/>
    <col min="15104" max="15104" width="76.85546875" style="2"/>
    <col min="15105" max="15105" width="7.28515625" style="2" customWidth="1"/>
    <col min="15106" max="15106" width="6.140625" style="2" bestFit="1" customWidth="1"/>
    <col min="15107" max="15107" width="78" style="2" customWidth="1"/>
    <col min="15108" max="15108" width="20.7109375" style="2" customWidth="1"/>
    <col min="15109" max="15109" width="26" style="2" customWidth="1"/>
    <col min="15110" max="15110" width="37" style="2" bestFit="1" customWidth="1"/>
    <col min="15111" max="15119" width="0" style="2" hidden="1" customWidth="1"/>
    <col min="15120" max="15122" width="22.7109375" style="2" bestFit="1" customWidth="1"/>
    <col min="15123" max="15123" width="25.28515625" style="2" bestFit="1" customWidth="1"/>
    <col min="15124" max="15124" width="21" style="2" bestFit="1" customWidth="1"/>
    <col min="15125" max="15125" width="8.28515625" style="2" customWidth="1"/>
    <col min="15126" max="15126" width="19" style="2" bestFit="1" customWidth="1"/>
    <col min="15127" max="15127" width="20.5703125" style="2" bestFit="1" customWidth="1"/>
    <col min="15128" max="15128" width="19" style="2" customWidth="1"/>
    <col min="15129" max="15335" width="11.42578125" style="2" customWidth="1"/>
    <col min="15336" max="15338" width="7.28515625" style="2" customWidth="1"/>
    <col min="15339" max="15339" width="0" style="2" hidden="1" customWidth="1"/>
    <col min="15340" max="15340" width="7.28515625" style="2" customWidth="1"/>
    <col min="15341" max="15341" width="66.140625" style="2" customWidth="1"/>
    <col min="15342" max="15342" width="0" style="2" hidden="1" customWidth="1"/>
    <col min="15343" max="15343" width="28" style="2" customWidth="1"/>
    <col min="15344" max="15344" width="32.140625" style="2" customWidth="1"/>
    <col min="15345" max="15345" width="39.85546875" style="2" bestFit="1" customWidth="1"/>
    <col min="15346" max="15346" width="0" style="2" hidden="1" customWidth="1"/>
    <col min="15347" max="15347" width="7.28515625" style="2" customWidth="1"/>
    <col min="15348" max="15348" width="0" style="2" hidden="1" customWidth="1"/>
    <col min="15349" max="15349" width="7.28515625" style="2" customWidth="1"/>
    <col min="15350" max="15350" width="59.5703125" style="2" customWidth="1"/>
    <col min="15351" max="15351" width="0" style="2" hidden="1" customWidth="1"/>
    <col min="15352" max="15352" width="23.85546875" style="2" customWidth="1"/>
    <col min="15353" max="15353" width="27.42578125" style="2" customWidth="1"/>
    <col min="15354" max="15354" width="28" style="2" customWidth="1"/>
    <col min="15355" max="15357" width="0" style="2" hidden="1" customWidth="1"/>
    <col min="15358" max="15358" width="7.28515625" style="2" customWidth="1"/>
    <col min="15359" max="15359" width="6.140625" style="2" bestFit="1" customWidth="1"/>
    <col min="15360" max="15360" width="76.85546875" style="2"/>
    <col min="15361" max="15361" width="7.28515625" style="2" customWidth="1"/>
    <col min="15362" max="15362" width="6.140625" style="2" bestFit="1" customWidth="1"/>
    <col min="15363" max="15363" width="78" style="2" customWidth="1"/>
    <col min="15364" max="15364" width="20.7109375" style="2" customWidth="1"/>
    <col min="15365" max="15365" width="26" style="2" customWidth="1"/>
    <col min="15366" max="15366" width="37" style="2" bestFit="1" customWidth="1"/>
    <col min="15367" max="15375" width="0" style="2" hidden="1" customWidth="1"/>
    <col min="15376" max="15378" width="22.7109375" style="2" bestFit="1" customWidth="1"/>
    <col min="15379" max="15379" width="25.28515625" style="2" bestFit="1" customWidth="1"/>
    <col min="15380" max="15380" width="21" style="2" bestFit="1" customWidth="1"/>
    <col min="15381" max="15381" width="8.28515625" style="2" customWidth="1"/>
    <col min="15382" max="15382" width="19" style="2" bestFit="1" customWidth="1"/>
    <col min="15383" max="15383" width="20.5703125" style="2" bestFit="1" customWidth="1"/>
    <col min="15384" max="15384" width="19" style="2" customWidth="1"/>
    <col min="15385" max="15591" width="11.42578125" style="2" customWidth="1"/>
    <col min="15592" max="15594" width="7.28515625" style="2" customWidth="1"/>
    <col min="15595" max="15595" width="0" style="2" hidden="1" customWidth="1"/>
    <col min="15596" max="15596" width="7.28515625" style="2" customWidth="1"/>
    <col min="15597" max="15597" width="66.140625" style="2" customWidth="1"/>
    <col min="15598" max="15598" width="0" style="2" hidden="1" customWidth="1"/>
    <col min="15599" max="15599" width="28" style="2" customWidth="1"/>
    <col min="15600" max="15600" width="32.140625" style="2" customWidth="1"/>
    <col min="15601" max="15601" width="39.85546875" style="2" bestFit="1" customWidth="1"/>
    <col min="15602" max="15602" width="0" style="2" hidden="1" customWidth="1"/>
    <col min="15603" max="15603" width="7.28515625" style="2" customWidth="1"/>
    <col min="15604" max="15604" width="0" style="2" hidden="1" customWidth="1"/>
    <col min="15605" max="15605" width="7.28515625" style="2" customWidth="1"/>
    <col min="15606" max="15606" width="59.5703125" style="2" customWidth="1"/>
    <col min="15607" max="15607" width="0" style="2" hidden="1" customWidth="1"/>
    <col min="15608" max="15608" width="23.85546875" style="2" customWidth="1"/>
    <col min="15609" max="15609" width="27.42578125" style="2" customWidth="1"/>
    <col min="15610" max="15610" width="28" style="2" customWidth="1"/>
    <col min="15611" max="15613" width="0" style="2" hidden="1" customWidth="1"/>
    <col min="15614" max="15614" width="7.28515625" style="2" customWidth="1"/>
    <col min="15615" max="15615" width="6.140625" style="2" bestFit="1" customWidth="1"/>
    <col min="15616" max="15616" width="76.85546875" style="2"/>
    <col min="15617" max="15617" width="7.28515625" style="2" customWidth="1"/>
    <col min="15618" max="15618" width="6.140625" style="2" bestFit="1" customWidth="1"/>
    <col min="15619" max="15619" width="78" style="2" customWidth="1"/>
    <col min="15620" max="15620" width="20.7109375" style="2" customWidth="1"/>
    <col min="15621" max="15621" width="26" style="2" customWidth="1"/>
    <col min="15622" max="15622" width="37" style="2" bestFit="1" customWidth="1"/>
    <col min="15623" max="15631" width="0" style="2" hidden="1" customWidth="1"/>
    <col min="15632" max="15634" width="22.7109375" style="2" bestFit="1" customWidth="1"/>
    <col min="15635" max="15635" width="25.28515625" style="2" bestFit="1" customWidth="1"/>
    <col min="15636" max="15636" width="21" style="2" bestFit="1" customWidth="1"/>
    <col min="15637" max="15637" width="8.28515625" style="2" customWidth="1"/>
    <col min="15638" max="15638" width="19" style="2" bestFit="1" customWidth="1"/>
    <col min="15639" max="15639" width="20.5703125" style="2" bestFit="1" customWidth="1"/>
    <col min="15640" max="15640" width="19" style="2" customWidth="1"/>
    <col min="15641" max="15847" width="11.42578125" style="2" customWidth="1"/>
    <col min="15848" max="15850" width="7.28515625" style="2" customWidth="1"/>
    <col min="15851" max="15851" width="0" style="2" hidden="1" customWidth="1"/>
    <col min="15852" max="15852" width="7.28515625" style="2" customWidth="1"/>
    <col min="15853" max="15853" width="66.140625" style="2" customWidth="1"/>
    <col min="15854" max="15854" width="0" style="2" hidden="1" customWidth="1"/>
    <col min="15855" max="15855" width="28" style="2" customWidth="1"/>
    <col min="15856" max="15856" width="32.140625" style="2" customWidth="1"/>
    <col min="15857" max="15857" width="39.85546875" style="2" bestFit="1" customWidth="1"/>
    <col min="15858" max="15858" width="0" style="2" hidden="1" customWidth="1"/>
    <col min="15859" max="15859" width="7.28515625" style="2" customWidth="1"/>
    <col min="15860" max="15860" width="0" style="2" hidden="1" customWidth="1"/>
    <col min="15861" max="15861" width="7.28515625" style="2" customWidth="1"/>
    <col min="15862" max="15862" width="59.5703125" style="2" customWidth="1"/>
    <col min="15863" max="15863" width="0" style="2" hidden="1" customWidth="1"/>
    <col min="15864" max="15864" width="23.85546875" style="2" customWidth="1"/>
    <col min="15865" max="15865" width="27.42578125" style="2" customWidth="1"/>
    <col min="15866" max="15866" width="28" style="2" customWidth="1"/>
    <col min="15867" max="15869" width="0" style="2" hidden="1" customWidth="1"/>
    <col min="15870" max="15870" width="7.28515625" style="2" customWidth="1"/>
    <col min="15871" max="15871" width="6.140625" style="2" bestFit="1" customWidth="1"/>
    <col min="15872" max="15872" width="76.85546875" style="2"/>
    <col min="15873" max="15873" width="7.28515625" style="2" customWidth="1"/>
    <col min="15874" max="15874" width="6.140625" style="2" bestFit="1" customWidth="1"/>
    <col min="15875" max="15875" width="78" style="2" customWidth="1"/>
    <col min="15876" max="15876" width="20.7109375" style="2" customWidth="1"/>
    <col min="15877" max="15877" width="26" style="2" customWidth="1"/>
    <col min="15878" max="15878" width="37" style="2" bestFit="1" customWidth="1"/>
    <col min="15879" max="15887" width="0" style="2" hidden="1" customWidth="1"/>
    <col min="15888" max="15890" width="22.7109375" style="2" bestFit="1" customWidth="1"/>
    <col min="15891" max="15891" width="25.28515625" style="2" bestFit="1" customWidth="1"/>
    <col min="15892" max="15892" width="21" style="2" bestFit="1" customWidth="1"/>
    <col min="15893" max="15893" width="8.28515625" style="2" customWidth="1"/>
    <col min="15894" max="15894" width="19" style="2" bestFit="1" customWidth="1"/>
    <col min="15895" max="15895" width="20.5703125" style="2" bestFit="1" customWidth="1"/>
    <col min="15896" max="15896" width="19" style="2" customWidth="1"/>
    <col min="15897" max="16103" width="11.42578125" style="2" customWidth="1"/>
    <col min="16104" max="16106" width="7.28515625" style="2" customWidth="1"/>
    <col min="16107" max="16107" width="0" style="2" hidden="1" customWidth="1"/>
    <col min="16108" max="16108" width="7.28515625" style="2" customWidth="1"/>
    <col min="16109" max="16109" width="66.140625" style="2" customWidth="1"/>
    <col min="16110" max="16110" width="0" style="2" hidden="1" customWidth="1"/>
    <col min="16111" max="16111" width="28" style="2" customWidth="1"/>
    <col min="16112" max="16112" width="32.140625" style="2" customWidth="1"/>
    <col min="16113" max="16113" width="39.85546875" style="2" bestFit="1" customWidth="1"/>
    <col min="16114" max="16114" width="0" style="2" hidden="1" customWidth="1"/>
    <col min="16115" max="16115" width="7.28515625" style="2" customWidth="1"/>
    <col min="16116" max="16116" width="0" style="2" hidden="1" customWidth="1"/>
    <col min="16117" max="16117" width="7.28515625" style="2" customWidth="1"/>
    <col min="16118" max="16118" width="59.5703125" style="2" customWidth="1"/>
    <col min="16119" max="16119" width="0" style="2" hidden="1" customWidth="1"/>
    <col min="16120" max="16120" width="23.85546875" style="2" customWidth="1"/>
    <col min="16121" max="16121" width="27.42578125" style="2" customWidth="1"/>
    <col min="16122" max="16122" width="28" style="2" customWidth="1"/>
    <col min="16123" max="16125" width="0" style="2" hidden="1" customWidth="1"/>
    <col min="16126" max="16126" width="7.28515625" style="2" customWidth="1"/>
    <col min="16127" max="16127" width="6.140625" style="2" bestFit="1" customWidth="1"/>
    <col min="16128" max="16128" width="76.85546875" style="2"/>
    <col min="16129" max="16129" width="7.28515625" style="2" customWidth="1"/>
    <col min="16130" max="16130" width="6.140625" style="2" bestFit="1" customWidth="1"/>
    <col min="16131" max="16131" width="78" style="2" customWidth="1"/>
    <col min="16132" max="16132" width="20.7109375" style="2" customWidth="1"/>
    <col min="16133" max="16133" width="26" style="2" customWidth="1"/>
    <col min="16134" max="16134" width="37" style="2" bestFit="1" customWidth="1"/>
    <col min="16135" max="16143" width="0" style="2" hidden="1" customWidth="1"/>
    <col min="16144" max="16146" width="22.7109375" style="2" bestFit="1" customWidth="1"/>
    <col min="16147" max="16147" width="25.28515625" style="2" bestFit="1" customWidth="1"/>
    <col min="16148" max="16148" width="21" style="2" bestFit="1" customWidth="1"/>
    <col min="16149" max="16149" width="8.28515625" style="2" customWidth="1"/>
    <col min="16150" max="16150" width="19" style="2" bestFit="1" customWidth="1"/>
    <col min="16151" max="16151" width="20.5703125" style="2" bestFit="1" customWidth="1"/>
    <col min="16152" max="16152" width="19" style="2" customWidth="1"/>
    <col min="16153" max="16359" width="11.42578125" style="2" customWidth="1"/>
    <col min="16360" max="16362" width="7.28515625" style="2" customWidth="1"/>
    <col min="16363" max="16363" width="0" style="2" hidden="1" customWidth="1"/>
    <col min="16364" max="16364" width="7.28515625" style="2" customWidth="1"/>
    <col min="16365" max="16365" width="66.140625" style="2" customWidth="1"/>
    <col min="16366" max="16366" width="0" style="2" hidden="1" customWidth="1"/>
    <col min="16367" max="16367" width="28" style="2" customWidth="1"/>
    <col min="16368" max="16368" width="32.140625" style="2" customWidth="1"/>
    <col min="16369" max="16369" width="39.85546875" style="2" bestFit="1" customWidth="1"/>
    <col min="16370" max="16370" width="0" style="2" hidden="1" customWidth="1"/>
    <col min="16371" max="16371" width="7.28515625" style="2" customWidth="1"/>
    <col min="16372" max="16372" width="0" style="2" hidden="1" customWidth="1"/>
    <col min="16373" max="16373" width="7.28515625" style="2" customWidth="1"/>
    <col min="16374" max="16374" width="59.5703125" style="2" customWidth="1"/>
    <col min="16375" max="16375" width="0" style="2" hidden="1" customWidth="1"/>
    <col min="16376" max="16376" width="23.85546875" style="2" customWidth="1"/>
    <col min="16377" max="16377" width="27.42578125" style="2" customWidth="1"/>
    <col min="16378" max="16378" width="28" style="2" customWidth="1"/>
    <col min="16379" max="16381" width="0" style="2" hidden="1" customWidth="1"/>
    <col min="16382" max="16382" width="7.28515625" style="2" customWidth="1"/>
    <col min="16383" max="16383" width="6.140625" style="2" bestFit="1" customWidth="1"/>
    <col min="16384" max="16384" width="76.85546875" style="2"/>
  </cols>
  <sheetData>
    <row r="1" spans="1:65" s="154" customFormat="1" ht="27.75" customHeight="1" x14ac:dyDescent="0.3">
      <c r="A1" s="165"/>
      <c r="B1" s="165"/>
      <c r="C1" s="166" t="s">
        <v>0</v>
      </c>
      <c r="D1" s="167"/>
      <c r="E1" s="168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</row>
    <row r="2" spans="1:65" s="154" customFormat="1" ht="27.75" customHeight="1" x14ac:dyDescent="0.3">
      <c r="A2" s="165"/>
      <c r="B2" s="165"/>
      <c r="C2" s="166" t="s">
        <v>1</v>
      </c>
      <c r="D2" s="167"/>
      <c r="E2" s="168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</row>
    <row r="3" spans="1:65" s="154" customFormat="1" ht="27.75" customHeight="1" x14ac:dyDescent="0.3">
      <c r="A3" s="165"/>
      <c r="B3" s="165"/>
      <c r="C3" s="166" t="s">
        <v>2</v>
      </c>
      <c r="D3" s="167"/>
      <c r="E3" s="168"/>
      <c r="F3" s="164"/>
      <c r="G3" s="165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</row>
    <row r="4" spans="1:65" s="154" customFormat="1" ht="27.75" customHeight="1" x14ac:dyDescent="0.3">
      <c r="A4" s="165"/>
      <c r="B4" s="165"/>
      <c r="C4" s="169" t="s">
        <v>3</v>
      </c>
      <c r="D4" s="170"/>
      <c r="E4" s="171"/>
      <c r="F4" s="171"/>
      <c r="G4" s="171"/>
      <c r="H4" s="171"/>
      <c r="I4" s="171"/>
      <c r="J4" s="171"/>
      <c r="K4" s="171"/>
      <c r="L4" s="171"/>
      <c r="R4" s="164"/>
      <c r="S4" s="164"/>
      <c r="T4" s="164"/>
    </row>
    <row r="5" spans="1:65" s="154" customFormat="1" ht="27.75" customHeight="1" x14ac:dyDescent="0.3">
      <c r="A5" s="165"/>
      <c r="B5" s="165"/>
      <c r="C5" s="172" t="s">
        <v>142</v>
      </c>
      <c r="D5" s="173"/>
      <c r="E5" s="17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</row>
    <row r="6" spans="1:65" s="154" customFormat="1" ht="51" customHeight="1" x14ac:dyDescent="0.45">
      <c r="A6" s="165"/>
      <c r="B6" s="165"/>
      <c r="C6" s="172"/>
      <c r="D6" s="173"/>
      <c r="E6" s="356" t="s">
        <v>141</v>
      </c>
      <c r="F6" s="356"/>
      <c r="G6" s="356"/>
      <c r="H6" s="356"/>
      <c r="I6" s="356"/>
      <c r="J6" s="356"/>
      <c r="K6" s="356"/>
      <c r="L6" s="356"/>
      <c r="M6" s="356"/>
      <c r="N6" s="356"/>
      <c r="O6" s="356"/>
      <c r="P6" s="356"/>
      <c r="Q6" s="356"/>
      <c r="R6" s="356"/>
      <c r="S6" s="356"/>
      <c r="T6" s="356"/>
    </row>
    <row r="7" spans="1:65" s="154" customFormat="1" ht="27.75" hidden="1" customHeight="1" x14ac:dyDescent="0.3">
      <c r="A7" s="165"/>
      <c r="B7" s="165"/>
      <c r="C7" s="172"/>
      <c r="D7" s="175" t="s">
        <v>4</v>
      </c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</row>
    <row r="8" spans="1:65" s="154" customFormat="1" ht="27.75" customHeight="1" x14ac:dyDescent="0.45">
      <c r="A8" s="165"/>
      <c r="B8" s="165"/>
      <c r="C8" s="176" t="s">
        <v>157</v>
      </c>
      <c r="D8" s="177"/>
      <c r="E8" s="178"/>
      <c r="F8" s="179"/>
      <c r="G8" s="180"/>
      <c r="H8" s="164"/>
      <c r="I8" s="164"/>
      <c r="L8" s="164"/>
      <c r="M8" s="164"/>
      <c r="N8" s="164"/>
      <c r="O8" s="164"/>
      <c r="P8" s="164"/>
      <c r="Q8" s="164"/>
      <c r="R8" s="164"/>
      <c r="S8" s="164"/>
      <c r="T8" s="164"/>
    </row>
    <row r="9" spans="1:65" s="154" customFormat="1" ht="27.75" customHeight="1" x14ac:dyDescent="0.45">
      <c r="A9" s="165"/>
      <c r="B9" s="165"/>
      <c r="C9" s="176" t="s">
        <v>158</v>
      </c>
      <c r="D9" s="177"/>
      <c r="E9" s="178"/>
      <c r="F9" s="179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</row>
    <row r="10" spans="1:65" s="154" customFormat="1" ht="21.75" hidden="1" customHeight="1" x14ac:dyDescent="0.45">
      <c r="A10" s="165"/>
      <c r="B10" s="165"/>
      <c r="C10" s="177" t="s">
        <v>5</v>
      </c>
      <c r="D10" s="177"/>
      <c r="E10" s="178"/>
      <c r="F10" s="179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</row>
    <row r="11" spans="1:65" s="154" customFormat="1" ht="21.75" hidden="1" customHeight="1" x14ac:dyDescent="0.3">
      <c r="A11" s="165"/>
      <c r="B11" s="165"/>
      <c r="C11" s="181"/>
      <c r="D11" s="181"/>
      <c r="E11" s="164"/>
      <c r="F11" s="182" t="s">
        <v>6</v>
      </c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</row>
    <row r="12" spans="1:65" s="154" customFormat="1" ht="15" customHeight="1" thickBot="1" x14ac:dyDescent="0.3">
      <c r="A12" s="183"/>
      <c r="B12" s="155"/>
      <c r="C12" s="165"/>
      <c r="D12" s="165"/>
      <c r="E12" s="184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</row>
    <row r="13" spans="1:65" ht="57" customHeight="1" thickBot="1" x14ac:dyDescent="0.3">
      <c r="A13" s="183"/>
      <c r="B13" s="233"/>
      <c r="C13" s="86"/>
      <c r="D13" s="87" t="s">
        <v>7</v>
      </c>
      <c r="E13" s="88" t="s">
        <v>8</v>
      </c>
      <c r="F13" s="89" t="s">
        <v>9</v>
      </c>
      <c r="G13" s="87" t="s">
        <v>10</v>
      </c>
      <c r="H13" s="87" t="s">
        <v>181</v>
      </c>
      <c r="I13" s="87" t="s">
        <v>182</v>
      </c>
      <c r="J13" s="89" t="s">
        <v>183</v>
      </c>
      <c r="K13" s="87" t="s">
        <v>14</v>
      </c>
      <c r="L13" s="87" t="s">
        <v>15</v>
      </c>
      <c r="M13" s="87" t="s">
        <v>16</v>
      </c>
      <c r="N13" s="87" t="s">
        <v>17</v>
      </c>
      <c r="O13" s="90" t="s">
        <v>18</v>
      </c>
      <c r="P13" s="90" t="s">
        <v>19</v>
      </c>
      <c r="Q13" s="91" t="s">
        <v>20</v>
      </c>
      <c r="R13" s="87" t="s">
        <v>21</v>
      </c>
      <c r="S13" s="87" t="s">
        <v>22</v>
      </c>
      <c r="T13" s="87" t="s">
        <v>23</v>
      </c>
    </row>
    <row r="14" spans="1:65" s="7" customFormat="1" ht="30" customHeight="1" thickBot="1" x14ac:dyDescent="0.3">
      <c r="A14" s="185"/>
      <c r="B14" s="315"/>
      <c r="C14" s="92" t="s">
        <v>24</v>
      </c>
      <c r="D14" s="93"/>
      <c r="E14" s="94" t="s">
        <v>25</v>
      </c>
      <c r="F14" s="95" t="s">
        <v>25</v>
      </c>
      <c r="G14" s="187" t="s">
        <v>26</v>
      </c>
      <c r="H14" s="187" t="s">
        <v>26</v>
      </c>
      <c r="I14" s="187" t="s">
        <v>26</v>
      </c>
      <c r="J14" s="308" t="s">
        <v>26</v>
      </c>
      <c r="K14" s="187" t="s">
        <v>26</v>
      </c>
      <c r="L14" s="187" t="s">
        <v>26</v>
      </c>
      <c r="M14" s="187" t="s">
        <v>26</v>
      </c>
      <c r="N14" s="187" t="s">
        <v>26</v>
      </c>
      <c r="O14" s="187" t="s">
        <v>26</v>
      </c>
      <c r="P14" s="187" t="s">
        <v>26</v>
      </c>
      <c r="Q14" s="187" t="s">
        <v>26</v>
      </c>
      <c r="R14" s="187" t="s">
        <v>26</v>
      </c>
      <c r="S14" s="187" t="s">
        <v>29</v>
      </c>
      <c r="T14" s="96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</row>
    <row r="15" spans="1:65" s="7" customFormat="1" ht="18.75" thickBot="1" x14ac:dyDescent="0.3">
      <c r="A15" s="186"/>
      <c r="B15" s="97">
        <v>1</v>
      </c>
      <c r="C15" s="87" t="s">
        <v>30</v>
      </c>
      <c r="D15" s="98" t="s">
        <v>31</v>
      </c>
      <c r="E15" s="99">
        <f>+G15*12</f>
        <v>1813386708</v>
      </c>
      <c r="F15" s="100">
        <f>+S15</f>
        <v>1057808913</v>
      </c>
      <c r="G15" s="101">
        <v>151115559</v>
      </c>
      <c r="H15" s="101">
        <v>151115559</v>
      </c>
      <c r="I15" s="101">
        <v>151115559</v>
      </c>
      <c r="J15" s="102">
        <v>151115559</v>
      </c>
      <c r="K15" s="101">
        <v>151115559</v>
      </c>
      <c r="L15" s="101">
        <v>151115559</v>
      </c>
      <c r="M15" s="101">
        <v>151115559</v>
      </c>
      <c r="N15" s="101"/>
      <c r="O15" s="101"/>
      <c r="P15" s="101"/>
      <c r="Q15" s="101"/>
      <c r="R15" s="101"/>
      <c r="S15" s="103">
        <f t="shared" ref="S15:S80" si="0">SUM(G15:R15)</f>
        <v>1057808913</v>
      </c>
      <c r="T15" s="103">
        <f>+F15-S15</f>
        <v>0</v>
      </c>
      <c r="U15" s="155"/>
      <c r="V15" s="156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5"/>
      <c r="AU15" s="155"/>
      <c r="AV15" s="155"/>
      <c r="AW15" s="155"/>
      <c r="AX15" s="155"/>
      <c r="AY15" s="155"/>
      <c r="AZ15" s="155"/>
      <c r="BA15" s="155"/>
      <c r="BB15" s="155"/>
      <c r="BC15" s="155"/>
      <c r="BD15" s="155"/>
      <c r="BE15" s="155"/>
      <c r="BF15" s="155"/>
      <c r="BG15" s="155"/>
      <c r="BH15" s="155"/>
      <c r="BI15" s="155"/>
      <c r="BJ15" s="155"/>
      <c r="BK15" s="155"/>
      <c r="BL15" s="155"/>
      <c r="BM15" s="155"/>
    </row>
    <row r="16" spans="1:65" s="7" customFormat="1" ht="18.75" thickBot="1" x14ac:dyDescent="0.3">
      <c r="A16" s="186"/>
      <c r="B16" s="97">
        <v>2</v>
      </c>
      <c r="C16" s="87" t="s">
        <v>32</v>
      </c>
      <c r="D16" s="98" t="s">
        <v>31</v>
      </c>
      <c r="E16" s="105"/>
      <c r="F16" s="106">
        <f t="shared" ref="F16:F32" si="1">+S16</f>
        <v>0</v>
      </c>
      <c r="G16" s="107"/>
      <c r="H16" s="107"/>
      <c r="I16" s="107"/>
      <c r="J16" s="108"/>
      <c r="K16" s="107"/>
      <c r="L16" s="107"/>
      <c r="M16" s="107"/>
      <c r="N16" s="107"/>
      <c r="O16" s="107"/>
      <c r="P16" s="107"/>
      <c r="Q16" s="107"/>
      <c r="R16" s="107"/>
      <c r="S16" s="109">
        <f t="shared" si="0"/>
        <v>0</v>
      </c>
      <c r="T16" s="103">
        <f t="shared" ref="T16:T81" si="2">+F16-S16</f>
        <v>0</v>
      </c>
      <c r="U16" s="155"/>
      <c r="V16" s="156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5"/>
      <c r="BH16" s="155"/>
      <c r="BI16" s="155"/>
      <c r="BJ16" s="155"/>
      <c r="BK16" s="155"/>
      <c r="BL16" s="155"/>
      <c r="BM16" s="155"/>
    </row>
    <row r="17" spans="1:65" s="7" customFormat="1" ht="18.75" thickBot="1" x14ac:dyDescent="0.3">
      <c r="A17" s="186"/>
      <c r="B17" s="97">
        <v>3</v>
      </c>
      <c r="C17" s="87" t="s">
        <v>33</v>
      </c>
      <c r="D17" s="98" t="s">
        <v>31</v>
      </c>
      <c r="E17" s="110"/>
      <c r="F17" s="106">
        <f t="shared" si="1"/>
        <v>0</v>
      </c>
      <c r="G17" s="107"/>
      <c r="H17" s="107"/>
      <c r="I17" s="107"/>
      <c r="J17" s="108"/>
      <c r="K17" s="107"/>
      <c r="L17" s="107"/>
      <c r="M17" s="107"/>
      <c r="N17" s="107"/>
      <c r="O17" s="107"/>
      <c r="P17" s="107"/>
      <c r="Q17" s="107"/>
      <c r="R17" s="107"/>
      <c r="S17" s="109">
        <f t="shared" si="0"/>
        <v>0</v>
      </c>
      <c r="T17" s="103">
        <f t="shared" si="2"/>
        <v>0</v>
      </c>
      <c r="U17" s="155"/>
      <c r="V17" s="156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/>
      <c r="BH17" s="155"/>
      <c r="BI17" s="155"/>
      <c r="BJ17" s="155"/>
      <c r="BK17" s="155"/>
      <c r="BL17" s="155"/>
      <c r="BM17" s="155"/>
    </row>
    <row r="18" spans="1:65" s="7" customFormat="1" ht="18.75" thickBot="1" x14ac:dyDescent="0.3">
      <c r="A18" s="186"/>
      <c r="B18" s="97">
        <v>4</v>
      </c>
      <c r="C18" s="87" t="s">
        <v>34</v>
      </c>
      <c r="D18" s="98" t="s">
        <v>31</v>
      </c>
      <c r="E18" s="105">
        <f>+G18*12</f>
        <v>111122700</v>
      </c>
      <c r="F18" s="106">
        <f t="shared" si="1"/>
        <v>64821575</v>
      </c>
      <c r="G18" s="107">
        <v>9260225</v>
      </c>
      <c r="H18" s="107">
        <v>9260225</v>
      </c>
      <c r="I18" s="107">
        <v>9260225</v>
      </c>
      <c r="J18" s="108">
        <v>9260225</v>
      </c>
      <c r="K18" s="107">
        <v>9260225</v>
      </c>
      <c r="L18" s="107">
        <v>9260225</v>
      </c>
      <c r="M18" s="107">
        <v>9260225</v>
      </c>
      <c r="N18" s="107"/>
      <c r="O18" s="107"/>
      <c r="P18" s="107"/>
      <c r="Q18" s="107"/>
      <c r="R18" s="107"/>
      <c r="S18" s="109">
        <f t="shared" si="0"/>
        <v>64821575</v>
      </c>
      <c r="T18" s="103">
        <f t="shared" si="2"/>
        <v>0</v>
      </c>
      <c r="U18" s="155"/>
      <c r="V18" s="156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5"/>
      <c r="BH18" s="155"/>
      <c r="BI18" s="155"/>
      <c r="BJ18" s="155"/>
      <c r="BK18" s="155"/>
      <c r="BL18" s="155"/>
      <c r="BM18" s="155"/>
    </row>
    <row r="19" spans="1:65" s="7" customFormat="1" ht="18.75" thickBot="1" x14ac:dyDescent="0.3">
      <c r="A19" s="186"/>
      <c r="B19" s="97">
        <v>5</v>
      </c>
      <c r="C19" s="87" t="s">
        <v>179</v>
      </c>
      <c r="D19" s="98" t="s">
        <v>31</v>
      </c>
      <c r="E19" s="105">
        <f>+G19*12</f>
        <v>1443780</v>
      </c>
      <c r="F19" s="106">
        <f>+S19</f>
        <v>842211</v>
      </c>
      <c r="G19" s="107">
        <f>120315</f>
        <v>120315</v>
      </c>
      <c r="H19" s="107">
        <v>120316</v>
      </c>
      <c r="I19" s="107">
        <v>120316</v>
      </c>
      <c r="J19" s="108">
        <v>120316</v>
      </c>
      <c r="K19" s="107">
        <v>120316</v>
      </c>
      <c r="L19" s="107">
        <v>120316</v>
      </c>
      <c r="M19" s="107">
        <v>120316</v>
      </c>
      <c r="N19" s="107"/>
      <c r="O19" s="107"/>
      <c r="P19" s="107"/>
      <c r="Q19" s="107"/>
      <c r="R19" s="107"/>
      <c r="S19" s="109">
        <f t="shared" si="0"/>
        <v>842211</v>
      </c>
      <c r="T19" s="103">
        <f t="shared" si="2"/>
        <v>0</v>
      </c>
      <c r="U19" s="155"/>
      <c r="V19" s="156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/>
      <c r="BH19" s="155"/>
      <c r="BI19" s="155"/>
      <c r="BJ19" s="155"/>
      <c r="BK19" s="155"/>
      <c r="BL19" s="155"/>
      <c r="BM19" s="155"/>
    </row>
    <row r="20" spans="1:65" s="7" customFormat="1" ht="18.75" thickBot="1" x14ac:dyDescent="0.3">
      <c r="A20" s="186"/>
      <c r="B20" s="97">
        <v>6</v>
      </c>
      <c r="C20" s="87" t="s">
        <v>204</v>
      </c>
      <c r="D20" s="98"/>
      <c r="E20" s="105"/>
      <c r="F20" s="106">
        <f>+G20</f>
        <v>232494</v>
      </c>
      <c r="G20" s="107">
        <v>232494</v>
      </c>
      <c r="H20" s="107"/>
      <c r="I20" s="107"/>
      <c r="J20" s="108"/>
      <c r="K20" s="107"/>
      <c r="L20" s="107"/>
      <c r="M20" s="107"/>
      <c r="N20" s="107"/>
      <c r="O20" s="107"/>
      <c r="P20" s="107"/>
      <c r="Q20" s="107"/>
      <c r="R20" s="107"/>
      <c r="S20" s="109">
        <f>SUM(G20:K20)</f>
        <v>232494</v>
      </c>
      <c r="T20" s="103"/>
      <c r="U20" s="155"/>
      <c r="V20" s="156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55"/>
      <c r="AZ20" s="155"/>
      <c r="BA20" s="155"/>
      <c r="BB20" s="155"/>
      <c r="BC20" s="155"/>
      <c r="BD20" s="155"/>
      <c r="BE20" s="155"/>
      <c r="BF20" s="155"/>
      <c r="BG20" s="155"/>
      <c r="BH20" s="155"/>
      <c r="BI20" s="155"/>
      <c r="BJ20" s="155"/>
      <c r="BK20" s="155"/>
      <c r="BL20" s="155"/>
      <c r="BM20" s="155"/>
    </row>
    <row r="21" spans="1:65" s="7" customFormat="1" ht="18.75" thickBot="1" x14ac:dyDescent="0.3">
      <c r="A21" s="186"/>
      <c r="B21" s="97">
        <v>7</v>
      </c>
      <c r="C21" s="87" t="s">
        <v>36</v>
      </c>
      <c r="D21" s="98" t="s">
        <v>31</v>
      </c>
      <c r="E21" s="105"/>
      <c r="F21" s="106">
        <f t="shared" si="1"/>
        <v>0</v>
      </c>
      <c r="G21" s="107"/>
      <c r="H21" s="107"/>
      <c r="I21" s="107"/>
      <c r="J21" s="108"/>
      <c r="K21" s="107"/>
      <c r="L21" s="107"/>
      <c r="M21" s="107"/>
      <c r="N21" s="107"/>
      <c r="O21" s="107"/>
      <c r="P21" s="107"/>
      <c r="Q21" s="107"/>
      <c r="R21" s="107"/>
      <c r="S21" s="109">
        <f t="shared" si="0"/>
        <v>0</v>
      </c>
      <c r="T21" s="103">
        <f t="shared" si="2"/>
        <v>0</v>
      </c>
      <c r="U21" s="155"/>
      <c r="V21" s="156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5"/>
      <c r="BA21" s="155"/>
      <c r="BB21" s="155"/>
      <c r="BC21" s="155"/>
      <c r="BD21" s="155"/>
      <c r="BE21" s="155"/>
      <c r="BF21" s="155"/>
      <c r="BG21" s="155"/>
      <c r="BH21" s="155"/>
      <c r="BI21" s="155"/>
      <c r="BJ21" s="155"/>
      <c r="BK21" s="155"/>
      <c r="BL21" s="155"/>
      <c r="BM21" s="155"/>
    </row>
    <row r="22" spans="1:65" s="7" customFormat="1" ht="18.75" thickBot="1" x14ac:dyDescent="0.3">
      <c r="A22" s="186"/>
      <c r="B22" s="97">
        <v>8</v>
      </c>
      <c r="C22" s="87" t="s">
        <v>37</v>
      </c>
      <c r="D22" s="98" t="s">
        <v>31</v>
      </c>
      <c r="E22" s="105">
        <f>+G22*12</f>
        <v>5908104</v>
      </c>
      <c r="F22" s="106">
        <f t="shared" si="1"/>
        <v>3641732</v>
      </c>
      <c r="G22" s="107">
        <v>492342</v>
      </c>
      <c r="H22" s="107">
        <v>492343</v>
      </c>
      <c r="I22" s="107">
        <v>492343</v>
      </c>
      <c r="J22" s="108">
        <v>492343</v>
      </c>
      <c r="K22" s="107">
        <v>492343</v>
      </c>
      <c r="L22" s="107">
        <v>492343</v>
      </c>
      <c r="M22" s="107">
        <v>687675</v>
      </c>
      <c r="N22" s="107"/>
      <c r="O22" s="107"/>
      <c r="P22" s="107"/>
      <c r="Q22" s="107"/>
      <c r="R22" s="107"/>
      <c r="S22" s="109">
        <f t="shared" si="0"/>
        <v>3641732</v>
      </c>
      <c r="T22" s="103">
        <f t="shared" si="2"/>
        <v>0</v>
      </c>
      <c r="U22" s="155"/>
      <c r="V22" s="156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</row>
    <row r="23" spans="1:65" s="7" customFormat="1" ht="18.75" thickBot="1" x14ac:dyDescent="0.3">
      <c r="A23" s="186"/>
      <c r="B23" s="97">
        <v>9</v>
      </c>
      <c r="C23" s="87" t="s">
        <v>38</v>
      </c>
      <c r="D23" s="98" t="s">
        <v>31</v>
      </c>
      <c r="E23" s="105"/>
      <c r="F23" s="106">
        <f t="shared" si="1"/>
        <v>0</v>
      </c>
      <c r="G23" s="107"/>
      <c r="H23" s="107"/>
      <c r="I23" s="107"/>
      <c r="J23" s="108"/>
      <c r="K23" s="107"/>
      <c r="L23" s="107"/>
      <c r="M23" s="107"/>
      <c r="N23" s="107"/>
      <c r="O23" s="107"/>
      <c r="P23" s="107"/>
      <c r="Q23" s="107"/>
      <c r="R23" s="107"/>
      <c r="S23" s="109">
        <f t="shared" si="0"/>
        <v>0</v>
      </c>
      <c r="T23" s="103">
        <f t="shared" si="2"/>
        <v>0</v>
      </c>
      <c r="U23" s="155"/>
      <c r="V23" s="156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</row>
    <row r="24" spans="1:65" s="7" customFormat="1" ht="18.75" thickBot="1" x14ac:dyDescent="0.3">
      <c r="A24" s="186"/>
      <c r="B24" s="97">
        <v>10</v>
      </c>
      <c r="C24" s="87" t="s">
        <v>39</v>
      </c>
      <c r="D24" s="98" t="s">
        <v>31</v>
      </c>
      <c r="E24" s="105">
        <f>+G24*12</f>
        <v>4523988</v>
      </c>
      <c r="F24" s="106">
        <f t="shared" si="1"/>
        <v>2638993</v>
      </c>
      <c r="G24" s="107">
        <v>376999</v>
      </c>
      <c r="H24" s="107">
        <v>376999</v>
      </c>
      <c r="I24" s="107">
        <v>376999</v>
      </c>
      <c r="J24" s="108">
        <v>376999</v>
      </c>
      <c r="K24" s="107">
        <v>376999</v>
      </c>
      <c r="L24" s="107">
        <v>376999</v>
      </c>
      <c r="M24" s="107">
        <v>376999</v>
      </c>
      <c r="N24" s="107"/>
      <c r="O24" s="107"/>
      <c r="P24" s="107"/>
      <c r="Q24" s="107"/>
      <c r="R24" s="107"/>
      <c r="S24" s="109">
        <f t="shared" si="0"/>
        <v>2638993</v>
      </c>
      <c r="T24" s="103">
        <f t="shared" si="2"/>
        <v>0</v>
      </c>
      <c r="U24" s="155"/>
      <c r="V24" s="156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5"/>
      <c r="BA24" s="155"/>
      <c r="BB24" s="155"/>
      <c r="BC24" s="155"/>
      <c r="BD24" s="155"/>
      <c r="BE24" s="155"/>
      <c r="BF24" s="155"/>
      <c r="BG24" s="155"/>
      <c r="BH24" s="155"/>
      <c r="BI24" s="155"/>
      <c r="BJ24" s="155"/>
      <c r="BK24" s="155"/>
      <c r="BL24" s="155"/>
      <c r="BM24" s="155"/>
    </row>
    <row r="25" spans="1:65" s="7" customFormat="1" ht="21" thickBot="1" x14ac:dyDescent="0.35">
      <c r="A25" s="186"/>
      <c r="B25" s="97">
        <v>11</v>
      </c>
      <c r="C25" s="87" t="s">
        <v>40</v>
      </c>
      <c r="D25" s="98"/>
      <c r="E25" s="105"/>
      <c r="F25" s="106">
        <f t="shared" si="1"/>
        <v>0</v>
      </c>
      <c r="G25" s="107"/>
      <c r="H25" s="107"/>
      <c r="I25" s="107"/>
      <c r="J25" s="108"/>
      <c r="K25" s="107"/>
      <c r="L25" s="107"/>
      <c r="M25" s="107"/>
      <c r="N25" s="107"/>
      <c r="O25" s="107"/>
      <c r="P25" s="107"/>
      <c r="Q25" s="107"/>
      <c r="R25" s="107"/>
      <c r="S25" s="109">
        <f t="shared" si="0"/>
        <v>0</v>
      </c>
      <c r="T25" s="103">
        <f t="shared" si="2"/>
        <v>0</v>
      </c>
      <c r="U25" s="157"/>
      <c r="V25" s="156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155"/>
      <c r="AY25" s="155"/>
      <c r="AZ25" s="155"/>
      <c r="BA25" s="155"/>
      <c r="BB25" s="155"/>
      <c r="BC25" s="155"/>
      <c r="BD25" s="155"/>
      <c r="BE25" s="155"/>
      <c r="BF25" s="155"/>
      <c r="BG25" s="155"/>
      <c r="BH25" s="155"/>
      <c r="BI25" s="155"/>
      <c r="BJ25" s="155"/>
      <c r="BK25" s="155"/>
      <c r="BL25" s="155"/>
      <c r="BM25" s="155"/>
    </row>
    <row r="26" spans="1:65" s="7" customFormat="1" ht="21" thickBot="1" x14ac:dyDescent="0.35">
      <c r="A26" s="186"/>
      <c r="B26" s="97">
        <v>12</v>
      </c>
      <c r="C26" s="87" t="s">
        <v>41</v>
      </c>
      <c r="D26" s="98"/>
      <c r="E26" s="105"/>
      <c r="F26" s="106">
        <f t="shared" si="1"/>
        <v>0</v>
      </c>
      <c r="G26" s="107"/>
      <c r="H26" s="107"/>
      <c r="I26" s="107"/>
      <c r="J26" s="108"/>
      <c r="K26" s="107"/>
      <c r="L26" s="107"/>
      <c r="M26" s="107"/>
      <c r="N26" s="107"/>
      <c r="O26" s="107"/>
      <c r="P26" s="107"/>
      <c r="Q26" s="107"/>
      <c r="R26" s="107"/>
      <c r="S26" s="109">
        <f t="shared" si="0"/>
        <v>0</v>
      </c>
      <c r="T26" s="103">
        <f t="shared" si="2"/>
        <v>0</v>
      </c>
      <c r="U26" s="157"/>
      <c r="V26" s="156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</row>
    <row r="27" spans="1:65" s="7" customFormat="1" ht="18.75" thickBot="1" x14ac:dyDescent="0.3">
      <c r="A27" s="186"/>
      <c r="B27" s="97">
        <v>13</v>
      </c>
      <c r="C27" s="87" t="s">
        <v>42</v>
      </c>
      <c r="D27" s="98"/>
      <c r="E27" s="105"/>
      <c r="F27" s="106">
        <f t="shared" si="1"/>
        <v>0</v>
      </c>
      <c r="G27" s="107"/>
      <c r="H27" s="107"/>
      <c r="I27" s="107"/>
      <c r="J27" s="108"/>
      <c r="K27" s="107"/>
      <c r="L27" s="107"/>
      <c r="M27" s="107"/>
      <c r="N27" s="107"/>
      <c r="O27" s="107"/>
      <c r="P27" s="107"/>
      <c r="Q27" s="107"/>
      <c r="R27" s="107"/>
      <c r="S27" s="109">
        <f t="shared" si="0"/>
        <v>0</v>
      </c>
      <c r="T27" s="103">
        <f t="shared" si="2"/>
        <v>0</v>
      </c>
      <c r="U27" s="155"/>
      <c r="V27" s="156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155"/>
    </row>
    <row r="28" spans="1:65" s="7" customFormat="1" ht="18.75" thickBot="1" x14ac:dyDescent="0.3">
      <c r="A28" s="186"/>
      <c r="B28" s="97">
        <v>14</v>
      </c>
      <c r="C28" s="87" t="s">
        <v>43</v>
      </c>
      <c r="D28" s="98"/>
      <c r="E28" s="105"/>
      <c r="F28" s="106">
        <f t="shared" si="1"/>
        <v>0</v>
      </c>
      <c r="G28" s="107"/>
      <c r="H28" s="107"/>
      <c r="I28" s="107"/>
      <c r="J28" s="108"/>
      <c r="K28" s="107"/>
      <c r="L28" s="107"/>
      <c r="M28" s="107"/>
      <c r="N28" s="107"/>
      <c r="O28" s="107"/>
      <c r="P28" s="107"/>
      <c r="Q28" s="107"/>
      <c r="R28" s="107"/>
      <c r="S28" s="109">
        <f t="shared" si="0"/>
        <v>0</v>
      </c>
      <c r="T28" s="103">
        <f t="shared" si="2"/>
        <v>0</v>
      </c>
      <c r="U28" s="158"/>
      <c r="V28" s="156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5"/>
      <c r="BH28" s="155"/>
      <c r="BI28" s="155"/>
      <c r="BJ28" s="155"/>
      <c r="BK28" s="155"/>
      <c r="BL28" s="155"/>
      <c r="BM28" s="155"/>
    </row>
    <row r="29" spans="1:65" s="7" customFormat="1" ht="18.75" thickBot="1" x14ac:dyDescent="0.3">
      <c r="A29" s="186"/>
      <c r="B29" s="97">
        <v>15</v>
      </c>
      <c r="C29" s="87" t="s">
        <v>44</v>
      </c>
      <c r="D29" s="98"/>
      <c r="E29" s="105"/>
      <c r="F29" s="106">
        <f t="shared" si="1"/>
        <v>0</v>
      </c>
      <c r="G29" s="107"/>
      <c r="H29" s="107"/>
      <c r="I29" s="107"/>
      <c r="J29" s="108"/>
      <c r="K29" s="107"/>
      <c r="L29" s="107"/>
      <c r="M29" s="107"/>
      <c r="N29" s="107"/>
      <c r="O29" s="107"/>
      <c r="P29" s="107"/>
      <c r="Q29" s="107"/>
      <c r="R29" s="107"/>
      <c r="S29" s="109">
        <f t="shared" si="0"/>
        <v>0</v>
      </c>
      <c r="T29" s="103">
        <f t="shared" si="2"/>
        <v>0</v>
      </c>
      <c r="U29" s="155"/>
      <c r="V29" s="156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</row>
    <row r="30" spans="1:65" s="7" customFormat="1" ht="18.75" thickBot="1" x14ac:dyDescent="0.3">
      <c r="A30" s="186"/>
      <c r="B30" s="97">
        <v>16</v>
      </c>
      <c r="C30" s="87" t="s">
        <v>45</v>
      </c>
      <c r="D30" s="98">
        <v>1539</v>
      </c>
      <c r="E30" s="105">
        <v>73554653</v>
      </c>
      <c r="F30" s="106">
        <f>+I30+6129555+6129554+6129555+6129554</f>
        <v>42906881</v>
      </c>
      <c r="G30" s="107"/>
      <c r="H30" s="107"/>
      <c r="I30" s="107">
        <v>18388663</v>
      </c>
      <c r="J30" s="108"/>
      <c r="K30" s="107"/>
      <c r="L30" s="107"/>
      <c r="M30" s="107">
        <f>6129554+12259109</f>
        <v>18388663</v>
      </c>
      <c r="N30" s="107"/>
      <c r="O30" s="107"/>
      <c r="P30" s="107"/>
      <c r="Q30" s="107"/>
      <c r="R30" s="107"/>
      <c r="S30" s="109">
        <f t="shared" si="0"/>
        <v>36777326</v>
      </c>
      <c r="T30" s="103">
        <f t="shared" si="2"/>
        <v>6129555</v>
      </c>
      <c r="U30" s="155"/>
      <c r="V30" s="156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5"/>
      <c r="AU30" s="155"/>
      <c r="AV30" s="155"/>
      <c r="AW30" s="155"/>
      <c r="AX30" s="155"/>
      <c r="AY30" s="155"/>
      <c r="AZ30" s="155"/>
      <c r="BA30" s="155"/>
      <c r="BB30" s="155"/>
      <c r="BC30" s="155"/>
      <c r="BD30" s="155"/>
      <c r="BE30" s="155"/>
      <c r="BF30" s="155"/>
      <c r="BG30" s="155"/>
      <c r="BH30" s="155"/>
      <c r="BI30" s="155"/>
      <c r="BJ30" s="155"/>
      <c r="BK30" s="155"/>
      <c r="BL30" s="155"/>
      <c r="BM30" s="155"/>
    </row>
    <row r="31" spans="1:65" s="7" customFormat="1" ht="18.75" thickBot="1" x14ac:dyDescent="0.3">
      <c r="A31" s="186"/>
      <c r="B31" s="97">
        <v>17</v>
      </c>
      <c r="C31" s="87" t="s">
        <v>46</v>
      </c>
      <c r="D31" s="98">
        <v>919</v>
      </c>
      <c r="E31" s="105">
        <v>21991190</v>
      </c>
      <c r="F31" s="106">
        <f t="shared" si="1"/>
        <v>10995595</v>
      </c>
      <c r="G31" s="107"/>
      <c r="H31" s="107"/>
      <c r="I31" s="107"/>
      <c r="J31" s="108">
        <v>10995595</v>
      </c>
      <c r="K31" s="107"/>
      <c r="L31" s="107"/>
      <c r="M31" s="107"/>
      <c r="N31" s="107"/>
      <c r="O31" s="107"/>
      <c r="P31" s="107"/>
      <c r="Q31" s="107"/>
      <c r="R31" s="107"/>
      <c r="S31" s="109">
        <f t="shared" si="0"/>
        <v>10995595</v>
      </c>
      <c r="T31" s="103">
        <f t="shared" si="2"/>
        <v>0</v>
      </c>
      <c r="U31" s="158"/>
      <c r="V31" s="156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5"/>
      <c r="AU31" s="155"/>
      <c r="AV31" s="155"/>
      <c r="AW31" s="155"/>
      <c r="AX31" s="155"/>
      <c r="AY31" s="155"/>
      <c r="AZ31" s="155"/>
      <c r="BA31" s="155"/>
      <c r="BB31" s="155"/>
      <c r="BC31" s="155"/>
      <c r="BD31" s="155"/>
      <c r="BE31" s="155"/>
      <c r="BF31" s="155"/>
      <c r="BG31" s="155"/>
      <c r="BH31" s="155"/>
      <c r="BI31" s="155"/>
      <c r="BJ31" s="155"/>
      <c r="BK31" s="155"/>
      <c r="BL31" s="155"/>
      <c r="BM31" s="155"/>
    </row>
    <row r="32" spans="1:65" s="7" customFormat="1" ht="36" customHeight="1" thickBot="1" x14ac:dyDescent="0.3">
      <c r="A32" s="186"/>
      <c r="B32" s="97">
        <v>18</v>
      </c>
      <c r="C32" s="87" t="s">
        <v>47</v>
      </c>
      <c r="D32" s="98"/>
      <c r="E32" s="105"/>
      <c r="F32" s="106">
        <f t="shared" si="1"/>
        <v>11309930</v>
      </c>
      <c r="G32" s="107">
        <v>11309930</v>
      </c>
      <c r="H32" s="107"/>
      <c r="I32" s="107"/>
      <c r="J32" s="108"/>
      <c r="K32" s="107"/>
      <c r="L32" s="107"/>
      <c r="M32" s="107"/>
      <c r="N32" s="107"/>
      <c r="O32" s="107"/>
      <c r="P32" s="107"/>
      <c r="Q32" s="107"/>
      <c r="R32" s="107"/>
      <c r="S32" s="109">
        <f t="shared" si="0"/>
        <v>11309930</v>
      </c>
      <c r="T32" s="103">
        <f t="shared" si="2"/>
        <v>0</v>
      </c>
      <c r="U32" s="155"/>
      <c r="V32" s="156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  <c r="BH32" s="155"/>
      <c r="BI32" s="155"/>
      <c r="BJ32" s="155"/>
      <c r="BK32" s="155"/>
      <c r="BL32" s="155"/>
      <c r="BM32" s="155"/>
    </row>
    <row r="33" spans="1:65" s="7" customFormat="1" ht="36.75" thickBot="1" x14ac:dyDescent="0.3">
      <c r="A33" s="186"/>
      <c r="B33" s="97">
        <v>19</v>
      </c>
      <c r="C33" s="87" t="s">
        <v>48</v>
      </c>
      <c r="D33" s="98" t="s">
        <v>31</v>
      </c>
      <c r="E33" s="105">
        <f>+G33*12</f>
        <v>-14795064</v>
      </c>
      <c r="F33" s="106">
        <f>SUM(G33:R33)</f>
        <v>-7944296</v>
      </c>
      <c r="G33" s="107">
        <v>-1232922</v>
      </c>
      <c r="H33" s="107">
        <v>-1232922</v>
      </c>
      <c r="I33" s="107">
        <v>-1232922</v>
      </c>
      <c r="J33" s="108">
        <v>-1232922</v>
      </c>
      <c r="K33" s="107">
        <v>-1232922</v>
      </c>
      <c r="L33" s="107">
        <v>-1232922</v>
      </c>
      <c r="M33" s="107">
        <v>-546764</v>
      </c>
      <c r="N33" s="107"/>
      <c r="O33" s="107"/>
      <c r="P33" s="107"/>
      <c r="Q33" s="107"/>
      <c r="R33" s="107"/>
      <c r="S33" s="109">
        <f t="shared" si="0"/>
        <v>-7944296</v>
      </c>
      <c r="T33" s="103">
        <f t="shared" si="2"/>
        <v>0</v>
      </c>
      <c r="U33" s="155"/>
      <c r="V33" s="156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</row>
    <row r="34" spans="1:65" s="7" customFormat="1" ht="36.75" thickBot="1" x14ac:dyDescent="0.3">
      <c r="A34" s="186"/>
      <c r="B34" s="97">
        <v>20</v>
      </c>
      <c r="C34" s="87" t="s">
        <v>49</v>
      </c>
      <c r="D34" s="98" t="s">
        <v>31</v>
      </c>
      <c r="E34" s="105">
        <f>+G34*12</f>
        <v>-3513792</v>
      </c>
      <c r="F34" s="106">
        <f>SUM(G34:R34)</f>
        <v>-2601163</v>
      </c>
      <c r="G34" s="107">
        <v>-292816</v>
      </c>
      <c r="H34" s="107">
        <v>-292816</v>
      </c>
      <c r="I34" s="107">
        <v>-292816</v>
      </c>
      <c r="J34" s="108">
        <v>-292816</v>
      </c>
      <c r="K34" s="107">
        <v>-292816</v>
      </c>
      <c r="L34" s="107">
        <v>-292816</v>
      </c>
      <c r="M34" s="107">
        <v>-844267</v>
      </c>
      <c r="N34" s="107"/>
      <c r="O34" s="107"/>
      <c r="P34" s="107"/>
      <c r="Q34" s="107"/>
      <c r="R34" s="107"/>
      <c r="S34" s="109">
        <f t="shared" si="0"/>
        <v>-2601163</v>
      </c>
      <c r="T34" s="103">
        <f t="shared" si="2"/>
        <v>0</v>
      </c>
      <c r="U34" s="155"/>
      <c r="V34" s="156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</row>
    <row r="35" spans="1:65" s="7" customFormat="1" ht="18.75" thickBot="1" x14ac:dyDescent="0.3">
      <c r="A35" s="186"/>
      <c r="B35" s="97">
        <v>21</v>
      </c>
      <c r="C35" s="87" t="s">
        <v>50</v>
      </c>
      <c r="D35" s="98" t="s">
        <v>31</v>
      </c>
      <c r="E35" s="105"/>
      <c r="F35" s="106">
        <f>+L35</f>
        <v>80603791</v>
      </c>
      <c r="G35" s="107"/>
      <c r="H35" s="107"/>
      <c r="I35" s="107"/>
      <c r="J35" s="108"/>
      <c r="K35" s="107"/>
      <c r="L35" s="107">
        <v>80603791</v>
      </c>
      <c r="M35" s="107"/>
      <c r="N35" s="107"/>
      <c r="O35" s="107"/>
      <c r="P35" s="107"/>
      <c r="Q35" s="107"/>
      <c r="R35" s="107"/>
      <c r="S35" s="109">
        <f t="shared" si="0"/>
        <v>80603791</v>
      </c>
      <c r="T35" s="103">
        <f t="shared" si="2"/>
        <v>0</v>
      </c>
      <c r="U35" s="155"/>
      <c r="V35" s="156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5"/>
      <c r="AU35" s="155"/>
      <c r="AV35" s="155"/>
      <c r="AW35" s="155"/>
      <c r="AX35" s="155"/>
      <c r="AY35" s="155"/>
      <c r="AZ35" s="155"/>
      <c r="BA35" s="155"/>
      <c r="BB35" s="155"/>
      <c r="BC35" s="155"/>
      <c r="BD35" s="155"/>
      <c r="BE35" s="155"/>
      <c r="BF35" s="155"/>
      <c r="BG35" s="155"/>
      <c r="BH35" s="155"/>
      <c r="BI35" s="155"/>
      <c r="BJ35" s="155"/>
      <c r="BK35" s="155"/>
      <c r="BL35" s="155"/>
      <c r="BM35" s="155"/>
    </row>
    <row r="36" spans="1:65" s="8" customFormat="1" ht="18.75" thickBot="1" x14ac:dyDescent="0.3">
      <c r="A36" s="186"/>
      <c r="B36" s="97">
        <v>22</v>
      </c>
      <c r="C36" s="87" t="s">
        <v>232</v>
      </c>
      <c r="D36" s="98"/>
      <c r="E36" s="105"/>
      <c r="F36" s="106"/>
      <c r="G36" s="107"/>
      <c r="H36" s="107"/>
      <c r="I36" s="107"/>
      <c r="J36" s="108"/>
      <c r="K36" s="107"/>
      <c r="L36" s="107"/>
      <c r="M36" s="107"/>
      <c r="N36" s="107"/>
      <c r="O36" s="107"/>
      <c r="P36" s="107"/>
      <c r="Q36" s="107"/>
      <c r="R36" s="107"/>
      <c r="S36" s="109">
        <f t="shared" si="0"/>
        <v>0</v>
      </c>
      <c r="T36" s="103">
        <f t="shared" si="2"/>
        <v>0</v>
      </c>
      <c r="U36" s="155"/>
      <c r="V36" s="156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5"/>
      <c r="AU36" s="155"/>
      <c r="AV36" s="155"/>
      <c r="AW36" s="155"/>
      <c r="AX36" s="155"/>
      <c r="AY36" s="155"/>
      <c r="AZ36" s="155"/>
      <c r="BA36" s="155"/>
      <c r="BB36" s="155"/>
      <c r="BC36" s="155"/>
      <c r="BD36" s="155"/>
      <c r="BE36" s="155"/>
      <c r="BF36" s="155"/>
      <c r="BG36" s="155"/>
      <c r="BH36" s="155"/>
      <c r="BI36" s="155"/>
      <c r="BJ36" s="155"/>
      <c r="BK36" s="155"/>
      <c r="BL36" s="155"/>
      <c r="BM36" s="155"/>
    </row>
    <row r="37" spans="1:65" s="9" customFormat="1" ht="18.75" thickBot="1" x14ac:dyDescent="0.3">
      <c r="A37" s="186"/>
      <c r="B37" s="97">
        <v>23</v>
      </c>
      <c r="C37" s="87" t="s">
        <v>51</v>
      </c>
      <c r="D37" s="98"/>
      <c r="E37" s="105"/>
      <c r="F37" s="106"/>
      <c r="G37" s="107"/>
      <c r="H37" s="107"/>
      <c r="I37" s="107"/>
      <c r="J37" s="108"/>
      <c r="K37" s="107"/>
      <c r="L37" s="107"/>
      <c r="M37" s="107"/>
      <c r="N37" s="107"/>
      <c r="O37" s="107"/>
      <c r="P37" s="107"/>
      <c r="Q37" s="107"/>
      <c r="R37" s="107"/>
      <c r="S37" s="109">
        <f t="shared" si="0"/>
        <v>0</v>
      </c>
      <c r="T37" s="103">
        <f t="shared" si="2"/>
        <v>0</v>
      </c>
      <c r="U37" s="155"/>
      <c r="V37" s="156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</row>
    <row r="38" spans="1:65" s="9" customFormat="1" ht="18.75" thickBot="1" x14ac:dyDescent="0.3">
      <c r="A38" s="186"/>
      <c r="B38" s="97">
        <v>24</v>
      </c>
      <c r="C38" s="87" t="s">
        <v>52</v>
      </c>
      <c r="D38" s="98"/>
      <c r="E38" s="105"/>
      <c r="F38" s="106"/>
      <c r="G38" s="107"/>
      <c r="H38" s="107"/>
      <c r="I38" s="107"/>
      <c r="J38" s="108"/>
      <c r="K38" s="107"/>
      <c r="L38" s="107"/>
      <c r="M38" s="107"/>
      <c r="N38" s="107"/>
      <c r="O38" s="107"/>
      <c r="P38" s="107"/>
      <c r="Q38" s="107"/>
      <c r="R38" s="107"/>
      <c r="S38" s="109">
        <f t="shared" si="0"/>
        <v>0</v>
      </c>
      <c r="T38" s="103">
        <f t="shared" si="2"/>
        <v>0</v>
      </c>
      <c r="U38" s="155"/>
      <c r="V38" s="156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  <c r="AX38" s="155"/>
      <c r="AY38" s="155"/>
      <c r="AZ38" s="155"/>
      <c r="BA38" s="155"/>
      <c r="BB38" s="155"/>
      <c r="BC38" s="155"/>
      <c r="BD38" s="155"/>
      <c r="BE38" s="155"/>
      <c r="BF38" s="155"/>
      <c r="BG38" s="155"/>
      <c r="BH38" s="155"/>
      <c r="BI38" s="155"/>
      <c r="BJ38" s="155"/>
      <c r="BK38" s="155"/>
      <c r="BL38" s="155"/>
      <c r="BM38" s="155"/>
    </row>
    <row r="39" spans="1:65" s="7" customFormat="1" ht="18.75" thickBot="1" x14ac:dyDescent="0.3">
      <c r="A39" s="186"/>
      <c r="B39" s="97">
        <v>25</v>
      </c>
      <c r="C39" s="87" t="s">
        <v>53</v>
      </c>
      <c r="D39" s="98"/>
      <c r="E39" s="105"/>
      <c r="F39" s="106"/>
      <c r="G39" s="107"/>
      <c r="H39" s="111"/>
      <c r="I39" s="107"/>
      <c r="J39" s="108"/>
      <c r="K39" s="107"/>
      <c r="L39" s="107"/>
      <c r="M39" s="107"/>
      <c r="N39" s="107"/>
      <c r="O39" s="107"/>
      <c r="P39" s="107"/>
      <c r="Q39" s="107"/>
      <c r="R39" s="107"/>
      <c r="S39" s="109">
        <f t="shared" si="0"/>
        <v>0</v>
      </c>
      <c r="T39" s="103">
        <f t="shared" si="2"/>
        <v>0</v>
      </c>
      <c r="U39" s="155"/>
      <c r="V39" s="156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5"/>
      <c r="AU39" s="155"/>
      <c r="AV39" s="155"/>
      <c r="AW39" s="155"/>
      <c r="AX39" s="155"/>
      <c r="AY39" s="155"/>
      <c r="AZ39" s="155"/>
      <c r="BA39" s="155"/>
      <c r="BB39" s="155"/>
      <c r="BC39" s="155"/>
      <c r="BD39" s="155"/>
      <c r="BE39" s="155"/>
      <c r="BF39" s="155"/>
      <c r="BG39" s="155"/>
      <c r="BH39" s="155"/>
      <c r="BI39" s="155"/>
      <c r="BJ39" s="155"/>
      <c r="BK39" s="155"/>
      <c r="BL39" s="155"/>
      <c r="BM39" s="155"/>
    </row>
    <row r="40" spans="1:65" s="7" customFormat="1" ht="18.75" thickBot="1" x14ac:dyDescent="0.3">
      <c r="A40" s="186"/>
      <c r="B40" s="97">
        <v>26</v>
      </c>
      <c r="C40" s="87" t="s">
        <v>54</v>
      </c>
      <c r="D40" s="98" t="s">
        <v>31</v>
      </c>
      <c r="E40" s="105"/>
      <c r="F40" s="106"/>
      <c r="G40" s="107"/>
      <c r="H40" s="111"/>
      <c r="I40" s="107"/>
      <c r="J40" s="108"/>
      <c r="K40" s="107"/>
      <c r="L40" s="107"/>
      <c r="M40" s="107"/>
      <c r="N40" s="107"/>
      <c r="O40" s="107"/>
      <c r="P40" s="107"/>
      <c r="Q40" s="107"/>
      <c r="R40" s="107"/>
      <c r="S40" s="109">
        <f t="shared" si="0"/>
        <v>0</v>
      </c>
      <c r="T40" s="103">
        <f t="shared" si="2"/>
        <v>0</v>
      </c>
      <c r="U40" s="155"/>
      <c r="V40" s="156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  <c r="BH40" s="155"/>
      <c r="BI40" s="155"/>
      <c r="BJ40" s="155"/>
      <c r="BK40" s="155"/>
      <c r="BL40" s="155"/>
      <c r="BM40" s="155"/>
    </row>
    <row r="41" spans="1:65" s="10" customFormat="1" ht="18.75" thickBot="1" x14ac:dyDescent="0.3">
      <c r="A41" s="186"/>
      <c r="B41" s="97">
        <v>27</v>
      </c>
      <c r="C41" s="87" t="s">
        <v>55</v>
      </c>
      <c r="D41" s="98" t="s">
        <v>31</v>
      </c>
      <c r="E41" s="105"/>
      <c r="F41" s="106"/>
      <c r="G41" s="107"/>
      <c r="H41" s="107"/>
      <c r="I41" s="107"/>
      <c r="J41" s="108"/>
      <c r="K41" s="107"/>
      <c r="L41" s="107"/>
      <c r="M41" s="107"/>
      <c r="N41" s="107"/>
      <c r="O41" s="107"/>
      <c r="P41" s="107"/>
      <c r="Q41" s="107"/>
      <c r="R41" s="107"/>
      <c r="S41" s="109">
        <f t="shared" si="0"/>
        <v>0</v>
      </c>
      <c r="T41" s="103">
        <f t="shared" si="2"/>
        <v>0</v>
      </c>
      <c r="U41" s="159"/>
      <c r="V41" s="156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</row>
    <row r="42" spans="1:65" s="10" customFormat="1" ht="18.75" thickBot="1" x14ac:dyDescent="0.3">
      <c r="A42" s="186"/>
      <c r="B42" s="97">
        <v>28</v>
      </c>
      <c r="C42" s="87" t="s">
        <v>56</v>
      </c>
      <c r="D42" s="98" t="s">
        <v>31</v>
      </c>
      <c r="E42" s="105"/>
      <c r="F42" s="106"/>
      <c r="G42" s="107"/>
      <c r="H42" s="107"/>
      <c r="I42" s="107"/>
      <c r="J42" s="108"/>
      <c r="K42" s="107"/>
      <c r="L42" s="107"/>
      <c r="M42" s="107"/>
      <c r="N42" s="107"/>
      <c r="O42" s="107"/>
      <c r="P42" s="107"/>
      <c r="Q42" s="107"/>
      <c r="R42" s="107"/>
      <c r="S42" s="109">
        <f t="shared" si="0"/>
        <v>0</v>
      </c>
      <c r="T42" s="103">
        <f t="shared" si="2"/>
        <v>0</v>
      </c>
      <c r="U42" s="159"/>
      <c r="V42" s="156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</row>
    <row r="43" spans="1:65" s="10" customFormat="1" ht="18.75" thickBot="1" x14ac:dyDescent="0.3">
      <c r="A43" s="186"/>
      <c r="B43" s="97">
        <v>29</v>
      </c>
      <c r="C43" s="87" t="s">
        <v>57</v>
      </c>
      <c r="D43" s="98"/>
      <c r="E43" s="105"/>
      <c r="F43" s="106"/>
      <c r="G43" s="107"/>
      <c r="H43" s="107"/>
      <c r="I43" s="107"/>
      <c r="J43" s="108"/>
      <c r="K43" s="107"/>
      <c r="L43" s="107"/>
      <c r="M43" s="107"/>
      <c r="N43" s="107"/>
      <c r="O43" s="107"/>
      <c r="P43" s="107"/>
      <c r="Q43" s="107"/>
      <c r="R43" s="107"/>
      <c r="S43" s="109">
        <f t="shared" si="0"/>
        <v>0</v>
      </c>
      <c r="T43" s="103">
        <f t="shared" si="2"/>
        <v>0</v>
      </c>
      <c r="U43" s="160"/>
      <c r="V43" s="156"/>
      <c r="W43" s="160"/>
      <c r="X43" s="160"/>
      <c r="Y43" s="160"/>
      <c r="Z43" s="160"/>
      <c r="AA43" s="160"/>
      <c r="AB43" s="161"/>
      <c r="AC43" s="162"/>
      <c r="AD43" s="160"/>
      <c r="AE43" s="160"/>
      <c r="AF43" s="160"/>
      <c r="AG43" s="160"/>
      <c r="AH43" s="160"/>
      <c r="AI43" s="160"/>
      <c r="AJ43" s="163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</row>
    <row r="44" spans="1:65" s="10" customFormat="1" ht="18.75" thickBot="1" x14ac:dyDescent="0.3">
      <c r="A44" s="186"/>
      <c r="B44" s="97">
        <v>30</v>
      </c>
      <c r="C44" s="87" t="s">
        <v>58</v>
      </c>
      <c r="D44" s="98"/>
      <c r="E44" s="105"/>
      <c r="F44" s="106"/>
      <c r="G44" s="107"/>
      <c r="H44" s="107"/>
      <c r="I44" s="107"/>
      <c r="J44" s="108"/>
      <c r="K44" s="107"/>
      <c r="L44" s="107"/>
      <c r="M44" s="107"/>
      <c r="N44" s="107"/>
      <c r="O44" s="107"/>
      <c r="P44" s="107"/>
      <c r="Q44" s="107"/>
      <c r="R44" s="107"/>
      <c r="S44" s="109">
        <f t="shared" si="0"/>
        <v>0</v>
      </c>
      <c r="T44" s="103">
        <f t="shared" si="2"/>
        <v>0</v>
      </c>
      <c r="U44" s="160"/>
      <c r="V44" s="156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3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</row>
    <row r="45" spans="1:65" s="10" customFormat="1" ht="18.75" thickBot="1" x14ac:dyDescent="0.3">
      <c r="A45" s="186"/>
      <c r="B45" s="97">
        <v>31</v>
      </c>
      <c r="C45" s="87" t="s">
        <v>59</v>
      </c>
      <c r="D45" s="98"/>
      <c r="E45" s="105"/>
      <c r="F45" s="106"/>
      <c r="G45" s="107"/>
      <c r="H45" s="107"/>
      <c r="I45" s="107"/>
      <c r="J45" s="108"/>
      <c r="K45" s="107"/>
      <c r="L45" s="107"/>
      <c r="M45" s="107"/>
      <c r="N45" s="107"/>
      <c r="O45" s="107"/>
      <c r="P45" s="107"/>
      <c r="Q45" s="107"/>
      <c r="R45" s="107"/>
      <c r="S45" s="109">
        <f t="shared" si="0"/>
        <v>0</v>
      </c>
      <c r="T45" s="103">
        <f t="shared" si="2"/>
        <v>0</v>
      </c>
      <c r="U45" s="160"/>
      <c r="V45" s="156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3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</row>
    <row r="46" spans="1:65" s="10" customFormat="1" ht="18.75" thickBot="1" x14ac:dyDescent="0.3">
      <c r="A46" s="186"/>
      <c r="B46" s="97">
        <v>32</v>
      </c>
      <c r="C46" s="87" t="s">
        <v>60</v>
      </c>
      <c r="D46" s="98">
        <v>1551</v>
      </c>
      <c r="E46" s="112">
        <v>7526400</v>
      </c>
      <c r="F46" s="106">
        <f>+J46</f>
        <v>5268480</v>
      </c>
      <c r="G46" s="107"/>
      <c r="H46" s="107"/>
      <c r="I46" s="107"/>
      <c r="J46" s="108">
        <v>5268480</v>
      </c>
      <c r="K46" s="107"/>
      <c r="L46" s="107"/>
      <c r="M46" s="107"/>
      <c r="N46" s="107"/>
      <c r="O46" s="107"/>
      <c r="P46" s="107"/>
      <c r="Q46" s="107"/>
      <c r="R46" s="107"/>
      <c r="S46" s="109">
        <f t="shared" si="0"/>
        <v>5268480</v>
      </c>
      <c r="T46" s="103">
        <f t="shared" si="2"/>
        <v>0</v>
      </c>
      <c r="U46" s="160"/>
      <c r="V46" s="156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3"/>
      <c r="AK46" s="159"/>
      <c r="AL46" s="159"/>
      <c r="AM46" s="159"/>
      <c r="AN46" s="159"/>
      <c r="AO46" s="159"/>
      <c r="AP46" s="159"/>
      <c r="AQ46" s="159"/>
      <c r="AR46" s="159"/>
      <c r="AS46" s="159"/>
      <c r="AT46" s="159"/>
      <c r="AU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  <c r="BF46" s="159"/>
      <c r="BG46" s="159"/>
      <c r="BH46" s="159"/>
      <c r="BI46" s="159"/>
      <c r="BJ46" s="159"/>
      <c r="BK46" s="159"/>
      <c r="BL46" s="159"/>
      <c r="BM46" s="159"/>
    </row>
    <row r="47" spans="1:65" s="10" customFormat="1" ht="18.75" thickBot="1" x14ac:dyDescent="0.3">
      <c r="A47" s="186"/>
      <c r="B47" s="97">
        <v>33</v>
      </c>
      <c r="C47" s="87" t="s">
        <v>61</v>
      </c>
      <c r="D47" s="98">
        <v>1551</v>
      </c>
      <c r="E47" s="112">
        <v>32098160</v>
      </c>
      <c r="F47" s="106">
        <f>+J47</f>
        <v>22468712</v>
      </c>
      <c r="G47" s="107"/>
      <c r="H47" s="107"/>
      <c r="I47" s="107"/>
      <c r="J47" s="108">
        <v>22468712</v>
      </c>
      <c r="K47" s="107"/>
      <c r="L47" s="107"/>
      <c r="M47" s="107"/>
      <c r="N47" s="107"/>
      <c r="O47" s="107"/>
      <c r="P47" s="107"/>
      <c r="Q47" s="107"/>
      <c r="R47" s="107"/>
      <c r="S47" s="109">
        <f t="shared" si="0"/>
        <v>22468712</v>
      </c>
      <c r="T47" s="103">
        <f t="shared" si="2"/>
        <v>0</v>
      </c>
      <c r="U47" s="160"/>
      <c r="V47" s="156"/>
      <c r="W47" s="160"/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3"/>
      <c r="AK47" s="159"/>
      <c r="AL47" s="159"/>
      <c r="AM47" s="159"/>
      <c r="AN47" s="159"/>
      <c r="AO47" s="159"/>
      <c r="AP47" s="159"/>
      <c r="AQ47" s="159"/>
      <c r="AR47" s="159"/>
      <c r="AS47" s="159"/>
      <c r="AT47" s="159"/>
      <c r="AU47" s="159"/>
      <c r="AV47" s="159"/>
      <c r="AW47" s="159"/>
      <c r="AX47" s="159"/>
      <c r="AY47" s="159"/>
      <c r="AZ47" s="159"/>
      <c r="BA47" s="159"/>
      <c r="BB47" s="159"/>
      <c r="BC47" s="159"/>
      <c r="BD47" s="159"/>
      <c r="BE47" s="159"/>
      <c r="BF47" s="159"/>
      <c r="BG47" s="159"/>
      <c r="BH47" s="159"/>
      <c r="BI47" s="159"/>
      <c r="BJ47" s="159"/>
      <c r="BK47" s="159"/>
      <c r="BL47" s="159"/>
      <c r="BM47" s="159"/>
    </row>
    <row r="48" spans="1:65" s="10" customFormat="1" ht="18.75" thickBot="1" x14ac:dyDescent="0.3">
      <c r="A48" s="186"/>
      <c r="B48" s="97">
        <v>34</v>
      </c>
      <c r="C48" s="87" t="s">
        <v>210</v>
      </c>
      <c r="D48" s="98"/>
      <c r="E48" s="112"/>
      <c r="F48" s="106"/>
      <c r="G48" s="107"/>
      <c r="H48" s="107"/>
      <c r="I48" s="107"/>
      <c r="J48" s="108"/>
      <c r="K48" s="107"/>
      <c r="L48" s="107"/>
      <c r="M48" s="107"/>
      <c r="N48" s="107"/>
      <c r="O48" s="107"/>
      <c r="P48" s="107"/>
      <c r="Q48" s="107"/>
      <c r="R48" s="107"/>
      <c r="S48" s="109"/>
      <c r="T48" s="103"/>
      <c r="U48" s="160"/>
      <c r="V48" s="156"/>
      <c r="W48" s="160"/>
      <c r="X48" s="160"/>
      <c r="Y48" s="160"/>
      <c r="Z48" s="160"/>
      <c r="AA48" s="160"/>
      <c r="AB48" s="160"/>
      <c r="AC48" s="160"/>
      <c r="AD48" s="160"/>
      <c r="AE48" s="160"/>
      <c r="AF48" s="160"/>
      <c r="AG48" s="160"/>
      <c r="AH48" s="160"/>
      <c r="AI48" s="160"/>
      <c r="AJ48" s="163"/>
      <c r="AK48" s="159"/>
      <c r="AL48" s="159"/>
      <c r="AM48" s="159"/>
      <c r="AN48" s="159"/>
      <c r="AO48" s="159"/>
      <c r="AP48" s="159"/>
      <c r="AQ48" s="159"/>
      <c r="AR48" s="159"/>
      <c r="AS48" s="159"/>
      <c r="AT48" s="159"/>
      <c r="AU48" s="159"/>
      <c r="AV48" s="159"/>
      <c r="AW48" s="159"/>
      <c r="AX48" s="159"/>
      <c r="AY48" s="159"/>
      <c r="AZ48" s="159"/>
      <c r="BA48" s="159"/>
      <c r="BB48" s="159"/>
      <c r="BC48" s="159"/>
      <c r="BD48" s="159"/>
      <c r="BE48" s="159"/>
      <c r="BF48" s="159"/>
      <c r="BG48" s="159"/>
      <c r="BH48" s="159"/>
      <c r="BI48" s="159"/>
      <c r="BJ48" s="159"/>
      <c r="BK48" s="159"/>
      <c r="BL48" s="159"/>
      <c r="BM48" s="159"/>
    </row>
    <row r="49" spans="1:65" s="10" customFormat="1" ht="18.75" thickBot="1" x14ac:dyDescent="0.3">
      <c r="A49" s="186"/>
      <c r="B49" s="97">
        <v>35</v>
      </c>
      <c r="C49" s="87" t="s">
        <v>62</v>
      </c>
      <c r="D49" s="98"/>
      <c r="E49" s="112"/>
      <c r="F49" s="106"/>
      <c r="G49" s="107"/>
      <c r="H49" s="107"/>
      <c r="I49" s="107"/>
      <c r="J49" s="108"/>
      <c r="K49" s="107"/>
      <c r="L49" s="107"/>
      <c r="M49" s="107"/>
      <c r="N49" s="107"/>
      <c r="O49" s="107"/>
      <c r="P49" s="107"/>
      <c r="Q49" s="107"/>
      <c r="R49" s="107"/>
      <c r="S49" s="109">
        <f t="shared" si="0"/>
        <v>0</v>
      </c>
      <c r="T49" s="103">
        <f t="shared" si="2"/>
        <v>0</v>
      </c>
      <c r="U49" s="160"/>
      <c r="V49" s="156"/>
      <c r="W49" s="160"/>
      <c r="X49" s="160"/>
      <c r="Y49" s="160"/>
      <c r="Z49" s="160"/>
      <c r="AA49" s="160"/>
      <c r="AB49" s="160"/>
      <c r="AC49" s="160"/>
      <c r="AD49" s="160"/>
      <c r="AE49" s="160"/>
      <c r="AF49" s="160"/>
      <c r="AG49" s="160"/>
      <c r="AH49" s="160"/>
      <c r="AI49" s="160"/>
      <c r="AJ49" s="163"/>
      <c r="AK49" s="159"/>
      <c r="AL49" s="159"/>
      <c r="AM49" s="159"/>
      <c r="AN49" s="159"/>
      <c r="AO49" s="159"/>
      <c r="AP49" s="159"/>
      <c r="AQ49" s="159"/>
      <c r="AR49" s="159"/>
      <c r="AS49" s="159"/>
      <c r="AT49" s="159"/>
      <c r="AU49" s="159"/>
      <c r="AV49" s="159"/>
      <c r="AW49" s="159"/>
      <c r="AX49" s="159"/>
      <c r="AY49" s="159"/>
      <c r="AZ49" s="159"/>
      <c r="BA49" s="159"/>
      <c r="BB49" s="159"/>
      <c r="BC49" s="159"/>
      <c r="BD49" s="159"/>
      <c r="BE49" s="159"/>
      <c r="BF49" s="159"/>
      <c r="BG49" s="159"/>
      <c r="BH49" s="159"/>
      <c r="BI49" s="159"/>
      <c r="BJ49" s="159"/>
      <c r="BK49" s="159"/>
      <c r="BL49" s="159"/>
      <c r="BM49" s="159"/>
    </row>
    <row r="50" spans="1:65" s="10" customFormat="1" ht="18.75" thickBot="1" x14ac:dyDescent="0.3">
      <c r="A50" s="186"/>
      <c r="B50" s="97">
        <v>36</v>
      </c>
      <c r="C50" s="87" t="s">
        <v>63</v>
      </c>
      <c r="D50" s="98"/>
      <c r="E50" s="105"/>
      <c r="F50" s="106"/>
      <c r="G50" s="107"/>
      <c r="H50" s="107"/>
      <c r="I50" s="107"/>
      <c r="J50" s="108"/>
      <c r="K50" s="107"/>
      <c r="L50" s="107"/>
      <c r="M50" s="107"/>
      <c r="N50" s="107"/>
      <c r="O50" s="107"/>
      <c r="P50" s="107"/>
      <c r="Q50" s="107"/>
      <c r="R50" s="107"/>
      <c r="S50" s="109">
        <f t="shared" si="0"/>
        <v>0</v>
      </c>
      <c r="T50" s="103">
        <f t="shared" si="2"/>
        <v>0</v>
      </c>
      <c r="U50" s="160"/>
      <c r="V50" s="156"/>
      <c r="W50" s="160"/>
      <c r="X50" s="160"/>
      <c r="Y50" s="160"/>
      <c r="Z50" s="160"/>
      <c r="AA50" s="160"/>
      <c r="AB50" s="160"/>
      <c r="AC50" s="160"/>
      <c r="AD50" s="160"/>
      <c r="AE50" s="160"/>
      <c r="AF50" s="160"/>
      <c r="AG50" s="160"/>
      <c r="AH50" s="160"/>
      <c r="AI50" s="160"/>
      <c r="AJ50" s="163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  <c r="BI50" s="159"/>
      <c r="BJ50" s="159"/>
      <c r="BK50" s="159"/>
      <c r="BL50" s="159"/>
      <c r="BM50" s="159"/>
    </row>
    <row r="51" spans="1:65" s="10" customFormat="1" ht="18.75" thickBot="1" x14ac:dyDescent="0.3">
      <c r="A51" s="186"/>
      <c r="B51" s="97">
        <v>37</v>
      </c>
      <c r="C51" s="87" t="s">
        <v>64</v>
      </c>
      <c r="D51" s="98"/>
      <c r="E51" s="105"/>
      <c r="F51" s="106"/>
      <c r="G51" s="107"/>
      <c r="H51" s="107"/>
      <c r="I51" s="107"/>
      <c r="J51" s="108"/>
      <c r="K51" s="107"/>
      <c r="L51" s="107"/>
      <c r="M51" s="107"/>
      <c r="N51" s="107"/>
      <c r="O51" s="107"/>
      <c r="P51" s="107"/>
      <c r="Q51" s="107"/>
      <c r="R51" s="107"/>
      <c r="S51" s="109">
        <f t="shared" si="0"/>
        <v>0</v>
      </c>
      <c r="T51" s="103">
        <f t="shared" si="2"/>
        <v>0</v>
      </c>
      <c r="U51" s="160"/>
      <c r="V51" s="156"/>
      <c r="W51" s="160"/>
      <c r="X51" s="160"/>
      <c r="Y51" s="160"/>
      <c r="Z51" s="160"/>
      <c r="AA51" s="160"/>
      <c r="AB51" s="160"/>
      <c r="AC51" s="160"/>
      <c r="AD51" s="160"/>
      <c r="AE51" s="160"/>
      <c r="AF51" s="160"/>
      <c r="AG51" s="160"/>
      <c r="AH51" s="160"/>
      <c r="AI51" s="160"/>
      <c r="AJ51" s="163"/>
      <c r="AK51" s="159"/>
      <c r="AL51" s="159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159"/>
      <c r="BF51" s="159"/>
      <c r="BG51" s="159"/>
      <c r="BH51" s="159"/>
      <c r="BI51" s="159"/>
      <c r="BJ51" s="159"/>
      <c r="BK51" s="159"/>
      <c r="BL51" s="159"/>
      <c r="BM51" s="159"/>
    </row>
    <row r="52" spans="1:65" s="10" customFormat="1" ht="36.75" thickBot="1" x14ac:dyDescent="0.3">
      <c r="A52" s="186"/>
      <c r="B52" s="97">
        <v>38</v>
      </c>
      <c r="C52" s="87" t="s">
        <v>65</v>
      </c>
      <c r="D52" s="98"/>
      <c r="E52" s="105"/>
      <c r="F52" s="106"/>
      <c r="G52" s="107"/>
      <c r="H52" s="107"/>
      <c r="I52" s="107"/>
      <c r="J52" s="108"/>
      <c r="K52" s="107"/>
      <c r="L52" s="107"/>
      <c r="M52" s="107"/>
      <c r="N52" s="107"/>
      <c r="O52" s="107"/>
      <c r="P52" s="107"/>
      <c r="Q52" s="107"/>
      <c r="R52" s="107"/>
      <c r="S52" s="109">
        <f t="shared" si="0"/>
        <v>0</v>
      </c>
      <c r="T52" s="103">
        <f t="shared" si="2"/>
        <v>0</v>
      </c>
      <c r="U52" s="160"/>
      <c r="V52" s="156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3"/>
      <c r="AK52" s="159"/>
      <c r="AL52" s="159"/>
      <c r="AM52" s="159"/>
      <c r="AN52" s="159"/>
      <c r="AO52" s="159"/>
      <c r="AP52" s="159"/>
      <c r="AQ52" s="159"/>
      <c r="AR52" s="159"/>
      <c r="AS52" s="159"/>
      <c r="AT52" s="159"/>
      <c r="AU52" s="159"/>
      <c r="AV52" s="159"/>
      <c r="AW52" s="159"/>
      <c r="AX52" s="159"/>
      <c r="AY52" s="159"/>
      <c r="AZ52" s="159"/>
      <c r="BA52" s="159"/>
      <c r="BB52" s="159"/>
      <c r="BC52" s="159"/>
      <c r="BD52" s="159"/>
      <c r="BE52" s="159"/>
      <c r="BF52" s="159"/>
      <c r="BG52" s="159"/>
      <c r="BH52" s="159"/>
      <c r="BI52" s="159"/>
      <c r="BJ52" s="159"/>
      <c r="BK52" s="159"/>
      <c r="BL52" s="159"/>
      <c r="BM52" s="159"/>
    </row>
    <row r="53" spans="1:65" s="10" customFormat="1" ht="18.75" thickBot="1" x14ac:dyDescent="0.3">
      <c r="A53" s="186"/>
      <c r="B53" s="97">
        <v>39</v>
      </c>
      <c r="C53" s="87" t="s">
        <v>66</v>
      </c>
      <c r="D53" s="98"/>
      <c r="E53" s="105"/>
      <c r="F53" s="106"/>
      <c r="G53" s="107"/>
      <c r="H53" s="107"/>
      <c r="I53" s="107"/>
      <c r="J53" s="108"/>
      <c r="K53" s="107"/>
      <c r="L53" s="107"/>
      <c r="M53" s="107"/>
      <c r="N53" s="107"/>
      <c r="O53" s="107"/>
      <c r="P53" s="107"/>
      <c r="Q53" s="107"/>
      <c r="R53" s="107"/>
      <c r="S53" s="109">
        <f t="shared" si="0"/>
        <v>0</v>
      </c>
      <c r="T53" s="103">
        <f t="shared" si="2"/>
        <v>0</v>
      </c>
      <c r="U53" s="160"/>
      <c r="V53" s="156"/>
      <c r="W53" s="160"/>
      <c r="X53" s="160"/>
      <c r="Y53" s="160"/>
      <c r="Z53" s="160"/>
      <c r="AA53" s="160"/>
      <c r="AB53" s="160"/>
      <c r="AC53" s="160"/>
      <c r="AD53" s="160"/>
      <c r="AE53" s="160"/>
      <c r="AF53" s="160"/>
      <c r="AG53" s="160"/>
      <c r="AH53" s="160"/>
      <c r="AI53" s="160"/>
      <c r="AJ53" s="163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59"/>
      <c r="BH53" s="159"/>
      <c r="BI53" s="159"/>
      <c r="BJ53" s="159"/>
      <c r="BK53" s="159"/>
      <c r="BL53" s="159"/>
      <c r="BM53" s="159"/>
    </row>
    <row r="54" spans="1:65" s="10" customFormat="1" ht="36.75" thickBot="1" x14ac:dyDescent="0.3">
      <c r="A54" s="186"/>
      <c r="B54" s="97">
        <v>40</v>
      </c>
      <c r="C54" s="87" t="s">
        <v>67</v>
      </c>
      <c r="D54" s="98"/>
      <c r="E54" s="105"/>
      <c r="F54" s="106"/>
      <c r="G54" s="107"/>
      <c r="H54" s="107"/>
      <c r="I54" s="107"/>
      <c r="J54" s="108"/>
      <c r="K54" s="107"/>
      <c r="L54" s="107"/>
      <c r="M54" s="107"/>
      <c r="N54" s="107"/>
      <c r="O54" s="107"/>
      <c r="P54" s="107"/>
      <c r="Q54" s="107"/>
      <c r="R54" s="107"/>
      <c r="S54" s="109">
        <f t="shared" si="0"/>
        <v>0</v>
      </c>
      <c r="T54" s="103">
        <f t="shared" si="2"/>
        <v>0</v>
      </c>
      <c r="U54" s="160"/>
      <c r="V54" s="156"/>
      <c r="W54" s="160"/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3"/>
      <c r="AK54" s="159"/>
      <c r="AL54" s="159"/>
      <c r="AM54" s="159"/>
      <c r="AN54" s="159"/>
      <c r="AO54" s="159"/>
      <c r="AP54" s="159"/>
      <c r="AQ54" s="159"/>
      <c r="AR54" s="159"/>
      <c r="AS54" s="159"/>
      <c r="AT54" s="159"/>
      <c r="AU54" s="159"/>
      <c r="AV54" s="159"/>
      <c r="AW54" s="159"/>
      <c r="AX54" s="159"/>
      <c r="AY54" s="159"/>
      <c r="AZ54" s="159"/>
      <c r="BA54" s="159"/>
      <c r="BB54" s="159"/>
      <c r="BC54" s="159"/>
      <c r="BD54" s="159"/>
      <c r="BE54" s="159"/>
      <c r="BF54" s="159"/>
      <c r="BG54" s="159"/>
      <c r="BH54" s="159"/>
      <c r="BI54" s="159"/>
      <c r="BJ54" s="159"/>
      <c r="BK54" s="159"/>
      <c r="BL54" s="159"/>
      <c r="BM54" s="159"/>
    </row>
    <row r="55" spans="1:65" s="10" customFormat="1" ht="18.75" thickBot="1" x14ac:dyDescent="0.3">
      <c r="A55" s="186"/>
      <c r="B55" s="97">
        <v>41</v>
      </c>
      <c r="C55" s="87" t="s">
        <v>68</v>
      </c>
      <c r="D55" s="98"/>
      <c r="E55" s="113"/>
      <c r="F55" s="106"/>
      <c r="G55" s="107"/>
      <c r="H55" s="107"/>
      <c r="I55" s="107"/>
      <c r="J55" s="108"/>
      <c r="K55" s="107"/>
      <c r="L55" s="107"/>
      <c r="M55" s="107"/>
      <c r="N55" s="107"/>
      <c r="O55" s="107"/>
      <c r="P55" s="107"/>
      <c r="Q55" s="107"/>
      <c r="R55" s="107"/>
      <c r="S55" s="109">
        <f t="shared" si="0"/>
        <v>0</v>
      </c>
      <c r="T55" s="103">
        <f t="shared" si="2"/>
        <v>0</v>
      </c>
      <c r="U55" s="160"/>
      <c r="V55" s="156"/>
      <c r="W55" s="160"/>
      <c r="X55" s="160"/>
      <c r="Y55" s="160"/>
      <c r="Z55" s="160"/>
      <c r="AA55" s="160"/>
      <c r="AB55" s="160"/>
      <c r="AC55" s="160"/>
      <c r="AD55" s="160"/>
      <c r="AE55" s="160"/>
      <c r="AF55" s="160"/>
      <c r="AG55" s="160"/>
      <c r="AH55" s="160"/>
      <c r="AI55" s="160"/>
      <c r="AJ55" s="163"/>
      <c r="AK55" s="159"/>
      <c r="AL55" s="159"/>
      <c r="AM55" s="159"/>
      <c r="AN55" s="159"/>
      <c r="AO55" s="159"/>
      <c r="AP55" s="159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  <c r="BA55" s="159"/>
      <c r="BB55" s="159"/>
      <c r="BC55" s="159"/>
      <c r="BD55" s="159"/>
      <c r="BE55" s="159"/>
      <c r="BF55" s="159"/>
      <c r="BG55" s="159"/>
      <c r="BH55" s="159"/>
      <c r="BI55" s="159"/>
      <c r="BJ55" s="159"/>
      <c r="BK55" s="159"/>
      <c r="BL55" s="159"/>
      <c r="BM55" s="159"/>
    </row>
    <row r="56" spans="1:65" s="10" customFormat="1" ht="18.75" thickBot="1" x14ac:dyDescent="0.3">
      <c r="A56" s="186"/>
      <c r="B56" s="97">
        <v>42</v>
      </c>
      <c r="C56" s="87" t="s">
        <v>69</v>
      </c>
      <c r="D56" s="98">
        <v>1148</v>
      </c>
      <c r="E56" s="114">
        <v>554492</v>
      </c>
      <c r="F56" s="106">
        <v>388144.39999999997</v>
      </c>
      <c r="G56" s="107"/>
      <c r="H56" s="107"/>
      <c r="I56" s="107">
        <v>388144.39999999997</v>
      </c>
      <c r="J56" s="108"/>
      <c r="K56" s="107"/>
      <c r="L56" s="107"/>
      <c r="M56" s="107"/>
      <c r="N56" s="107"/>
      <c r="O56" s="107"/>
      <c r="P56" s="107"/>
      <c r="Q56" s="107"/>
      <c r="R56" s="107"/>
      <c r="S56" s="109">
        <f t="shared" si="0"/>
        <v>388144.39999999997</v>
      </c>
      <c r="T56" s="103">
        <f t="shared" si="2"/>
        <v>0</v>
      </c>
      <c r="U56" s="160"/>
      <c r="V56" s="156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  <c r="AG56" s="160"/>
      <c r="AH56" s="160"/>
      <c r="AI56" s="160"/>
      <c r="AJ56" s="163"/>
      <c r="AK56" s="159"/>
      <c r="AL56" s="159"/>
      <c r="AM56" s="159"/>
      <c r="AN56" s="159"/>
      <c r="AO56" s="159"/>
      <c r="AP56" s="159"/>
      <c r="AQ56" s="159"/>
      <c r="AR56" s="159"/>
      <c r="AS56" s="159"/>
      <c r="AT56" s="159"/>
      <c r="AU56" s="159"/>
      <c r="AV56" s="159"/>
      <c r="AW56" s="159"/>
      <c r="AX56" s="159"/>
      <c r="AY56" s="159"/>
      <c r="AZ56" s="159"/>
      <c r="BA56" s="159"/>
      <c r="BB56" s="159"/>
      <c r="BC56" s="159"/>
      <c r="BD56" s="159"/>
      <c r="BE56" s="159"/>
      <c r="BF56" s="159"/>
      <c r="BG56" s="159"/>
      <c r="BH56" s="159"/>
      <c r="BI56" s="159"/>
      <c r="BJ56" s="159"/>
      <c r="BK56" s="159"/>
      <c r="BL56" s="159"/>
      <c r="BM56" s="159"/>
    </row>
    <row r="57" spans="1:65" s="10" customFormat="1" ht="18.75" thickBot="1" x14ac:dyDescent="0.3">
      <c r="A57" s="186"/>
      <c r="B57" s="97">
        <v>43</v>
      </c>
      <c r="C57" s="87" t="s">
        <v>70</v>
      </c>
      <c r="D57" s="98">
        <v>1148</v>
      </c>
      <c r="E57" s="105">
        <v>22226400</v>
      </c>
      <c r="F57" s="106">
        <v>15558479.999999998</v>
      </c>
      <c r="G57" s="107"/>
      <c r="H57" s="107"/>
      <c r="I57" s="107">
        <v>15558479.999999998</v>
      </c>
      <c r="J57" s="108"/>
      <c r="K57" s="107"/>
      <c r="L57" s="107"/>
      <c r="M57" s="107"/>
      <c r="N57" s="107"/>
      <c r="O57" s="107"/>
      <c r="P57" s="107"/>
      <c r="Q57" s="107"/>
      <c r="R57" s="107"/>
      <c r="S57" s="109">
        <f t="shared" si="0"/>
        <v>15558479.999999998</v>
      </c>
      <c r="T57" s="103">
        <f t="shared" si="2"/>
        <v>0</v>
      </c>
      <c r="U57" s="160"/>
      <c r="V57" s="156"/>
      <c r="W57" s="160"/>
      <c r="X57" s="160"/>
      <c r="Y57" s="160"/>
      <c r="Z57" s="160"/>
      <c r="AA57" s="160"/>
      <c r="AB57" s="160"/>
      <c r="AC57" s="160"/>
      <c r="AD57" s="160"/>
      <c r="AE57" s="160"/>
      <c r="AF57" s="160"/>
      <c r="AG57" s="160"/>
      <c r="AH57" s="160"/>
      <c r="AI57" s="160"/>
      <c r="AJ57" s="163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</row>
    <row r="58" spans="1:65" s="10" customFormat="1" ht="36.75" thickBot="1" x14ac:dyDescent="0.3">
      <c r="A58" s="186"/>
      <c r="B58" s="97">
        <v>44</v>
      </c>
      <c r="C58" s="87" t="s">
        <v>71</v>
      </c>
      <c r="D58" s="98"/>
      <c r="E58" s="112"/>
      <c r="F58" s="106"/>
      <c r="G58" s="107"/>
      <c r="H58" s="107"/>
      <c r="I58" s="107"/>
      <c r="J58" s="108"/>
      <c r="K58" s="107"/>
      <c r="L58" s="107"/>
      <c r="M58" s="107"/>
      <c r="N58" s="107"/>
      <c r="O58" s="107"/>
      <c r="P58" s="107"/>
      <c r="Q58" s="107"/>
      <c r="R58" s="107"/>
      <c r="S58" s="109">
        <f t="shared" si="0"/>
        <v>0</v>
      </c>
      <c r="T58" s="103">
        <f t="shared" si="2"/>
        <v>0</v>
      </c>
      <c r="U58" s="160"/>
      <c r="V58" s="156"/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  <c r="AG58" s="160"/>
      <c r="AH58" s="160"/>
      <c r="AI58" s="160"/>
      <c r="AJ58" s="163"/>
      <c r="AK58" s="159"/>
      <c r="AL58" s="159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  <c r="BA58" s="159"/>
      <c r="BB58" s="159"/>
      <c r="BC58" s="159"/>
      <c r="BD58" s="159"/>
      <c r="BE58" s="159"/>
      <c r="BF58" s="159"/>
      <c r="BG58" s="159"/>
      <c r="BH58" s="159"/>
      <c r="BI58" s="159"/>
      <c r="BJ58" s="159"/>
      <c r="BK58" s="159"/>
      <c r="BL58" s="159"/>
      <c r="BM58" s="159"/>
    </row>
    <row r="59" spans="1:65" s="10" customFormat="1" ht="18.75" thickBot="1" x14ac:dyDescent="0.3">
      <c r="A59" s="186"/>
      <c r="B59" s="97">
        <v>45</v>
      </c>
      <c r="C59" s="87" t="s">
        <v>72</v>
      </c>
      <c r="D59" s="98"/>
      <c r="E59" s="113"/>
      <c r="F59" s="106"/>
      <c r="G59" s="107"/>
      <c r="H59" s="107"/>
      <c r="I59" s="107"/>
      <c r="J59" s="108"/>
      <c r="K59" s="107"/>
      <c r="L59" s="107"/>
      <c r="M59" s="107"/>
      <c r="N59" s="107"/>
      <c r="O59" s="107"/>
      <c r="P59" s="107"/>
      <c r="Q59" s="107"/>
      <c r="R59" s="107"/>
      <c r="S59" s="109">
        <f t="shared" si="0"/>
        <v>0</v>
      </c>
      <c r="T59" s="103">
        <f t="shared" si="2"/>
        <v>0</v>
      </c>
      <c r="U59" s="160"/>
      <c r="V59" s="156"/>
      <c r="W59" s="160"/>
      <c r="X59" s="160"/>
      <c r="Y59" s="160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163"/>
      <c r="AK59" s="159"/>
      <c r="AL59" s="159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AX59" s="159"/>
      <c r="AY59" s="159"/>
      <c r="AZ59" s="159"/>
      <c r="BA59" s="159"/>
      <c r="BB59" s="159"/>
      <c r="BC59" s="159"/>
      <c r="BD59" s="159"/>
      <c r="BE59" s="159"/>
      <c r="BF59" s="159"/>
      <c r="BG59" s="159"/>
      <c r="BH59" s="159"/>
      <c r="BI59" s="159"/>
      <c r="BJ59" s="159"/>
      <c r="BK59" s="159"/>
      <c r="BL59" s="159"/>
      <c r="BM59" s="159"/>
    </row>
    <row r="60" spans="1:65" s="10" customFormat="1" ht="18.75" thickBot="1" x14ac:dyDescent="0.3">
      <c r="A60" s="186"/>
      <c r="B60" s="97">
        <v>46</v>
      </c>
      <c r="C60" s="87" t="s">
        <v>193</v>
      </c>
      <c r="D60" s="98">
        <v>1580</v>
      </c>
      <c r="E60" s="113">
        <f>66561095+107012143</f>
        <v>173573238</v>
      </c>
      <c r="F60" s="106">
        <f>+J60+2+14464437+23100204</f>
        <v>95422389</v>
      </c>
      <c r="G60" s="107"/>
      <c r="H60" s="107"/>
      <c r="I60" s="107"/>
      <c r="J60" s="108">
        <v>57857746</v>
      </c>
      <c r="K60" s="107">
        <v>14464437</v>
      </c>
      <c r="L60" s="107"/>
      <c r="M60" s="107">
        <v>14464436</v>
      </c>
      <c r="N60" s="107"/>
      <c r="O60" s="107"/>
      <c r="P60" s="107"/>
      <c r="Q60" s="107"/>
      <c r="R60" s="107"/>
      <c r="S60" s="109">
        <f t="shared" si="0"/>
        <v>86786619</v>
      </c>
      <c r="T60" s="103">
        <f t="shared" si="2"/>
        <v>8635770</v>
      </c>
      <c r="U60" s="160"/>
      <c r="V60" s="156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3"/>
      <c r="AK60" s="159"/>
      <c r="AL60" s="159"/>
      <c r="AM60" s="159"/>
      <c r="AN60" s="159"/>
      <c r="AO60" s="159"/>
      <c r="AP60" s="159"/>
      <c r="AQ60" s="159"/>
      <c r="AR60" s="159"/>
      <c r="AS60" s="159"/>
      <c r="AT60" s="159"/>
      <c r="AU60" s="159"/>
      <c r="AV60" s="159"/>
      <c r="AW60" s="159"/>
      <c r="AX60" s="159"/>
      <c r="AY60" s="159"/>
      <c r="AZ60" s="159"/>
      <c r="BA60" s="159"/>
      <c r="BB60" s="159"/>
      <c r="BC60" s="159"/>
      <c r="BD60" s="159"/>
      <c r="BE60" s="159"/>
      <c r="BF60" s="159"/>
      <c r="BG60" s="159"/>
      <c r="BH60" s="159"/>
      <c r="BI60" s="159"/>
      <c r="BJ60" s="159"/>
      <c r="BK60" s="159"/>
      <c r="BL60" s="159"/>
      <c r="BM60" s="159"/>
    </row>
    <row r="61" spans="1:65" s="10" customFormat="1" ht="18.75" thickBot="1" x14ac:dyDescent="0.3">
      <c r="A61" s="186"/>
      <c r="B61" s="97">
        <v>47</v>
      </c>
      <c r="C61" s="87" t="s">
        <v>74</v>
      </c>
      <c r="D61" s="98"/>
      <c r="E61" s="115"/>
      <c r="F61" s="106"/>
      <c r="G61" s="107"/>
      <c r="H61" s="107"/>
      <c r="I61" s="107"/>
      <c r="J61" s="108"/>
      <c r="K61" s="107"/>
      <c r="L61" s="107"/>
      <c r="M61" s="107"/>
      <c r="N61" s="107"/>
      <c r="O61" s="107"/>
      <c r="P61" s="107"/>
      <c r="Q61" s="107"/>
      <c r="R61" s="107"/>
      <c r="S61" s="109">
        <f t="shared" si="0"/>
        <v>0</v>
      </c>
      <c r="T61" s="103">
        <f t="shared" si="2"/>
        <v>0</v>
      </c>
      <c r="U61" s="160"/>
      <c r="V61" s="156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163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  <c r="BF61" s="159"/>
      <c r="BG61" s="159"/>
      <c r="BH61" s="159"/>
      <c r="BI61" s="159"/>
      <c r="BJ61" s="159"/>
      <c r="BK61" s="159"/>
      <c r="BL61" s="159"/>
      <c r="BM61" s="159"/>
    </row>
    <row r="62" spans="1:65" s="10" customFormat="1" ht="18.75" thickBot="1" x14ac:dyDescent="0.3">
      <c r="A62" s="186"/>
      <c r="B62" s="97">
        <v>48</v>
      </c>
      <c r="C62" s="87" t="s">
        <v>75</v>
      </c>
      <c r="D62" s="98">
        <v>1540</v>
      </c>
      <c r="E62" s="115">
        <v>2056201</v>
      </c>
      <c r="F62" s="106">
        <f>+J62</f>
        <v>1439340.7</v>
      </c>
      <c r="G62" s="107"/>
      <c r="H62" s="107"/>
      <c r="I62" s="107"/>
      <c r="J62" s="108">
        <v>1439340.7</v>
      </c>
      <c r="K62" s="107"/>
      <c r="L62" s="107"/>
      <c r="M62" s="107"/>
      <c r="N62" s="107"/>
      <c r="O62" s="107"/>
      <c r="P62" s="107"/>
      <c r="Q62" s="107"/>
      <c r="R62" s="107"/>
      <c r="S62" s="109">
        <f t="shared" si="0"/>
        <v>1439340.7</v>
      </c>
      <c r="T62" s="103">
        <f t="shared" si="2"/>
        <v>0</v>
      </c>
      <c r="U62" s="160"/>
      <c r="V62" s="156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163"/>
      <c r="AK62" s="159"/>
      <c r="AL62" s="159"/>
      <c r="AM62" s="159"/>
      <c r="AN62" s="159"/>
      <c r="AO62" s="159"/>
      <c r="AP62" s="159"/>
      <c r="AQ62" s="159"/>
      <c r="AR62" s="159"/>
      <c r="AS62" s="159"/>
      <c r="AT62" s="159"/>
      <c r="AU62" s="159"/>
      <c r="AV62" s="159"/>
      <c r="AW62" s="159"/>
      <c r="AX62" s="159"/>
      <c r="AY62" s="159"/>
      <c r="AZ62" s="159"/>
      <c r="BA62" s="159"/>
      <c r="BB62" s="159"/>
      <c r="BC62" s="159"/>
      <c r="BD62" s="159"/>
      <c r="BE62" s="159"/>
      <c r="BF62" s="159"/>
      <c r="BG62" s="159"/>
      <c r="BH62" s="159"/>
      <c r="BI62" s="159"/>
      <c r="BJ62" s="159"/>
      <c r="BK62" s="159"/>
      <c r="BL62" s="159"/>
      <c r="BM62" s="159"/>
    </row>
    <row r="63" spans="1:65" s="10" customFormat="1" ht="18.75" thickBot="1" x14ac:dyDescent="0.3">
      <c r="A63" s="186"/>
      <c r="B63" s="97">
        <v>49</v>
      </c>
      <c r="C63" s="87" t="s">
        <v>76</v>
      </c>
      <c r="D63" s="98"/>
      <c r="E63" s="115"/>
      <c r="F63" s="106"/>
      <c r="G63" s="107"/>
      <c r="H63" s="107"/>
      <c r="I63" s="107"/>
      <c r="J63" s="108"/>
      <c r="K63" s="107"/>
      <c r="L63" s="107"/>
      <c r="M63" s="107"/>
      <c r="N63" s="107"/>
      <c r="O63" s="107"/>
      <c r="P63" s="107"/>
      <c r="Q63" s="107"/>
      <c r="R63" s="107"/>
      <c r="S63" s="109">
        <f t="shared" si="0"/>
        <v>0</v>
      </c>
      <c r="T63" s="103">
        <f t="shared" si="2"/>
        <v>0</v>
      </c>
      <c r="U63" s="160"/>
      <c r="V63" s="156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3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  <c r="BC63" s="159"/>
      <c r="BD63" s="159"/>
      <c r="BE63" s="159"/>
      <c r="BF63" s="159"/>
      <c r="BG63" s="159"/>
      <c r="BH63" s="159"/>
      <c r="BI63" s="159"/>
      <c r="BJ63" s="159"/>
      <c r="BK63" s="159"/>
      <c r="BL63" s="159"/>
      <c r="BM63" s="159"/>
    </row>
    <row r="64" spans="1:65" s="10" customFormat="1" ht="18.75" thickBot="1" x14ac:dyDescent="0.3">
      <c r="A64" s="186"/>
      <c r="B64" s="97">
        <v>50</v>
      </c>
      <c r="C64" s="87" t="s">
        <v>187</v>
      </c>
      <c r="D64" s="98">
        <v>1540</v>
      </c>
      <c r="E64" s="114">
        <v>6706497</v>
      </c>
      <c r="F64" s="106">
        <f>+J64</f>
        <v>4694547.8999999994</v>
      </c>
      <c r="G64" s="107"/>
      <c r="H64" s="107"/>
      <c r="I64" s="107"/>
      <c r="J64" s="108">
        <v>4694547.8999999994</v>
      </c>
      <c r="K64" s="107"/>
      <c r="L64" s="107"/>
      <c r="M64" s="107"/>
      <c r="N64" s="107"/>
      <c r="O64" s="107"/>
      <c r="P64" s="107"/>
      <c r="Q64" s="107"/>
      <c r="R64" s="107"/>
      <c r="S64" s="109">
        <f>SUM(G64:R64)</f>
        <v>4694547.8999999994</v>
      </c>
      <c r="T64" s="103"/>
      <c r="U64" s="160"/>
      <c r="V64" s="156"/>
      <c r="W64" s="160"/>
      <c r="X64" s="160"/>
      <c r="Y64" s="160"/>
      <c r="Z64" s="160"/>
      <c r="AA64" s="160"/>
      <c r="AB64" s="160"/>
      <c r="AC64" s="160"/>
      <c r="AD64" s="160"/>
      <c r="AE64" s="160"/>
      <c r="AF64" s="160"/>
      <c r="AG64" s="160"/>
      <c r="AH64" s="160"/>
      <c r="AI64" s="160"/>
      <c r="AJ64" s="163"/>
      <c r="AK64" s="159"/>
      <c r="AL64" s="159"/>
      <c r="AM64" s="159"/>
      <c r="AN64" s="159"/>
      <c r="AO64" s="159"/>
      <c r="AP64" s="159"/>
      <c r="AQ64" s="159"/>
      <c r="AR64" s="159"/>
      <c r="AS64" s="159"/>
      <c r="AT64" s="159"/>
      <c r="AU64" s="159"/>
      <c r="AV64" s="159"/>
      <c r="AW64" s="159"/>
      <c r="AX64" s="159"/>
      <c r="AY64" s="159"/>
      <c r="AZ64" s="159"/>
      <c r="BA64" s="159"/>
      <c r="BB64" s="159"/>
      <c r="BC64" s="159"/>
      <c r="BD64" s="159"/>
      <c r="BE64" s="159"/>
      <c r="BF64" s="159"/>
      <c r="BG64" s="159"/>
      <c r="BH64" s="159"/>
      <c r="BI64" s="159"/>
      <c r="BJ64" s="159"/>
      <c r="BK64" s="159"/>
      <c r="BL64" s="159"/>
      <c r="BM64" s="159"/>
    </row>
    <row r="65" spans="1:65" s="10" customFormat="1" ht="18.75" thickBot="1" x14ac:dyDescent="0.3">
      <c r="A65" s="186"/>
      <c r="B65" s="97">
        <v>51</v>
      </c>
      <c r="C65" s="87" t="s">
        <v>78</v>
      </c>
      <c r="D65" s="98">
        <v>1540</v>
      </c>
      <c r="E65" s="115">
        <v>58943610</v>
      </c>
      <c r="F65" s="106">
        <f>+J65</f>
        <v>41260527</v>
      </c>
      <c r="G65" s="107"/>
      <c r="H65" s="107"/>
      <c r="I65" s="107"/>
      <c r="J65" s="108">
        <v>41260527</v>
      </c>
      <c r="K65" s="107"/>
      <c r="L65" s="107"/>
      <c r="M65" s="107"/>
      <c r="N65" s="107"/>
      <c r="O65" s="107"/>
      <c r="P65" s="107"/>
      <c r="Q65" s="107"/>
      <c r="R65" s="107"/>
      <c r="S65" s="109">
        <f t="shared" si="0"/>
        <v>41260527</v>
      </c>
      <c r="T65" s="103">
        <f t="shared" si="2"/>
        <v>0</v>
      </c>
      <c r="U65" s="160"/>
      <c r="V65" s="156"/>
      <c r="W65" s="160"/>
      <c r="X65" s="160"/>
      <c r="Y65" s="160"/>
      <c r="Z65" s="160"/>
      <c r="AA65" s="160"/>
      <c r="AB65" s="160"/>
      <c r="AC65" s="160"/>
      <c r="AD65" s="160"/>
      <c r="AE65" s="160"/>
      <c r="AF65" s="160"/>
      <c r="AG65" s="160"/>
      <c r="AH65" s="160"/>
      <c r="AI65" s="160"/>
      <c r="AJ65" s="163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159"/>
      <c r="AZ65" s="159"/>
      <c r="BA65" s="159"/>
      <c r="BB65" s="159"/>
      <c r="BC65" s="159"/>
      <c r="BD65" s="159"/>
      <c r="BE65" s="159"/>
      <c r="BF65" s="159"/>
      <c r="BG65" s="159"/>
      <c r="BH65" s="159"/>
      <c r="BI65" s="159"/>
      <c r="BJ65" s="159"/>
      <c r="BK65" s="159"/>
      <c r="BL65" s="159"/>
      <c r="BM65" s="159"/>
    </row>
    <row r="66" spans="1:65" s="10" customFormat="1" ht="18.75" thickBot="1" x14ac:dyDescent="0.3">
      <c r="A66" s="186"/>
      <c r="B66" s="97">
        <v>52</v>
      </c>
      <c r="C66" s="87" t="s">
        <v>79</v>
      </c>
      <c r="D66" s="98">
        <v>1550</v>
      </c>
      <c r="E66" s="112">
        <v>3947506</v>
      </c>
      <c r="F66" s="106">
        <f>+J66</f>
        <v>2763254.1999999997</v>
      </c>
      <c r="G66" s="107"/>
      <c r="H66" s="107"/>
      <c r="I66" s="107"/>
      <c r="J66" s="108">
        <v>2763254.1999999997</v>
      </c>
      <c r="K66" s="107"/>
      <c r="L66" s="107"/>
      <c r="M66" s="107"/>
      <c r="N66" s="107"/>
      <c r="O66" s="107"/>
      <c r="P66" s="107"/>
      <c r="Q66" s="107"/>
      <c r="R66" s="107"/>
      <c r="S66" s="109">
        <f t="shared" si="0"/>
        <v>2763254.1999999997</v>
      </c>
      <c r="T66" s="103">
        <f t="shared" si="2"/>
        <v>0</v>
      </c>
      <c r="U66" s="160"/>
      <c r="V66" s="156"/>
      <c r="W66" s="160"/>
      <c r="X66" s="160"/>
      <c r="Y66" s="160"/>
      <c r="Z66" s="160"/>
      <c r="AA66" s="160"/>
      <c r="AB66" s="160"/>
      <c r="AC66" s="160"/>
      <c r="AD66" s="160"/>
      <c r="AE66" s="160"/>
      <c r="AF66" s="160"/>
      <c r="AG66" s="160"/>
      <c r="AH66" s="160"/>
      <c r="AI66" s="160"/>
      <c r="AJ66" s="163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159"/>
      <c r="AZ66" s="159"/>
      <c r="BA66" s="159"/>
      <c r="BB66" s="159"/>
      <c r="BC66" s="159"/>
      <c r="BD66" s="159"/>
      <c r="BE66" s="159"/>
      <c r="BF66" s="159"/>
      <c r="BG66" s="159"/>
      <c r="BH66" s="159"/>
      <c r="BI66" s="159"/>
      <c r="BJ66" s="159"/>
      <c r="BK66" s="159"/>
      <c r="BL66" s="159"/>
      <c r="BM66" s="159"/>
    </row>
    <row r="67" spans="1:65" s="10" customFormat="1" ht="18.75" thickBot="1" x14ac:dyDescent="0.3">
      <c r="A67" s="186"/>
      <c r="B67" s="97">
        <v>53</v>
      </c>
      <c r="C67" s="87" t="s">
        <v>80</v>
      </c>
      <c r="D67" s="98"/>
      <c r="E67" s="105"/>
      <c r="F67" s="106"/>
      <c r="G67" s="107"/>
      <c r="H67" s="107"/>
      <c r="I67" s="107"/>
      <c r="J67" s="108"/>
      <c r="K67" s="107"/>
      <c r="L67" s="107"/>
      <c r="M67" s="107"/>
      <c r="N67" s="107"/>
      <c r="O67" s="107"/>
      <c r="P67" s="107"/>
      <c r="Q67" s="107"/>
      <c r="R67" s="107"/>
      <c r="S67" s="109">
        <f t="shared" si="0"/>
        <v>0</v>
      </c>
      <c r="T67" s="103">
        <f t="shared" si="2"/>
        <v>0</v>
      </c>
      <c r="U67" s="160"/>
      <c r="V67" s="156"/>
      <c r="W67" s="160"/>
      <c r="X67" s="160"/>
      <c r="Y67" s="160"/>
      <c r="Z67" s="160"/>
      <c r="AA67" s="160"/>
      <c r="AB67" s="160"/>
      <c r="AC67" s="160"/>
      <c r="AD67" s="160"/>
      <c r="AE67" s="160"/>
      <c r="AF67" s="160"/>
      <c r="AG67" s="160"/>
      <c r="AH67" s="160"/>
      <c r="AI67" s="160"/>
      <c r="AJ67" s="163"/>
      <c r="AK67" s="159"/>
      <c r="AL67" s="159"/>
      <c r="AM67" s="159"/>
      <c r="AN67" s="159"/>
      <c r="AO67" s="159"/>
      <c r="AP67" s="159"/>
      <c r="AQ67" s="159"/>
      <c r="AR67" s="159"/>
      <c r="AS67" s="159"/>
      <c r="AT67" s="159"/>
      <c r="AU67" s="159"/>
      <c r="AV67" s="159"/>
      <c r="AW67" s="159"/>
      <c r="AX67" s="159"/>
      <c r="AY67" s="159"/>
      <c r="AZ67" s="159"/>
      <c r="BA67" s="159"/>
      <c r="BB67" s="159"/>
      <c r="BC67" s="159"/>
      <c r="BD67" s="159"/>
      <c r="BE67" s="159"/>
      <c r="BF67" s="159"/>
      <c r="BG67" s="159"/>
      <c r="BH67" s="159"/>
      <c r="BI67" s="159"/>
      <c r="BJ67" s="159"/>
      <c r="BK67" s="159"/>
      <c r="BL67" s="159"/>
      <c r="BM67" s="159"/>
    </row>
    <row r="68" spans="1:65" s="10" customFormat="1" ht="18.75" thickBot="1" x14ac:dyDescent="0.3">
      <c r="A68" s="186"/>
      <c r="B68" s="97">
        <v>54</v>
      </c>
      <c r="C68" s="87" t="s">
        <v>81</v>
      </c>
      <c r="D68" s="98"/>
      <c r="E68" s="105"/>
      <c r="F68" s="106"/>
      <c r="G68" s="107"/>
      <c r="H68" s="107"/>
      <c r="I68" s="107"/>
      <c r="J68" s="108"/>
      <c r="K68" s="107"/>
      <c r="L68" s="107"/>
      <c r="M68" s="107"/>
      <c r="N68" s="107"/>
      <c r="O68" s="107"/>
      <c r="P68" s="107"/>
      <c r="Q68" s="107"/>
      <c r="R68" s="107"/>
      <c r="S68" s="109">
        <f t="shared" si="0"/>
        <v>0</v>
      </c>
      <c r="T68" s="103">
        <f t="shared" si="2"/>
        <v>0</v>
      </c>
      <c r="U68" s="160"/>
      <c r="V68" s="156"/>
      <c r="W68" s="160"/>
      <c r="X68" s="160"/>
      <c r="Y68" s="160"/>
      <c r="Z68" s="160"/>
      <c r="AA68" s="160"/>
      <c r="AB68" s="160"/>
      <c r="AC68" s="160"/>
      <c r="AD68" s="160"/>
      <c r="AE68" s="160"/>
      <c r="AF68" s="160"/>
      <c r="AG68" s="160"/>
      <c r="AH68" s="160"/>
      <c r="AI68" s="160"/>
      <c r="AJ68" s="163"/>
      <c r="AK68" s="159"/>
      <c r="AL68" s="159"/>
      <c r="AM68" s="159"/>
      <c r="AN68" s="159"/>
      <c r="AO68" s="159"/>
      <c r="AP68" s="159"/>
      <c r="AQ68" s="159"/>
      <c r="AR68" s="159"/>
      <c r="AS68" s="159"/>
      <c r="AT68" s="159"/>
      <c r="AU68" s="159"/>
      <c r="AV68" s="159"/>
      <c r="AW68" s="159"/>
      <c r="AX68" s="159"/>
      <c r="AY68" s="159"/>
      <c r="AZ68" s="159"/>
      <c r="BA68" s="159"/>
      <c r="BB68" s="159"/>
      <c r="BC68" s="159"/>
      <c r="BD68" s="159"/>
      <c r="BE68" s="159"/>
      <c r="BF68" s="159"/>
      <c r="BG68" s="159"/>
      <c r="BH68" s="159"/>
      <c r="BI68" s="159"/>
      <c r="BJ68" s="159"/>
      <c r="BK68" s="159"/>
      <c r="BL68" s="159"/>
      <c r="BM68" s="159"/>
    </row>
    <row r="69" spans="1:65" s="10" customFormat="1" ht="18.75" thickBot="1" x14ac:dyDescent="0.3">
      <c r="A69" s="186"/>
      <c r="B69" s="97">
        <v>55</v>
      </c>
      <c r="C69" s="87" t="s">
        <v>82</v>
      </c>
      <c r="D69" s="98"/>
      <c r="E69" s="105"/>
      <c r="F69" s="106"/>
      <c r="G69" s="107"/>
      <c r="H69" s="107"/>
      <c r="I69" s="107"/>
      <c r="J69" s="108"/>
      <c r="K69" s="107"/>
      <c r="L69" s="107"/>
      <c r="M69" s="107"/>
      <c r="N69" s="116"/>
      <c r="O69" s="107"/>
      <c r="P69" s="107"/>
      <c r="Q69" s="107"/>
      <c r="R69" s="107"/>
      <c r="S69" s="109">
        <f t="shared" si="0"/>
        <v>0</v>
      </c>
      <c r="T69" s="103">
        <f t="shared" si="2"/>
        <v>0</v>
      </c>
      <c r="U69" s="160"/>
      <c r="V69" s="156"/>
      <c r="W69" s="160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  <c r="AH69" s="160"/>
      <c r="AI69" s="160"/>
      <c r="AJ69" s="163"/>
      <c r="AK69" s="159"/>
      <c r="AL69" s="159"/>
      <c r="AM69" s="159"/>
      <c r="AN69" s="159"/>
      <c r="AO69" s="159"/>
      <c r="AP69" s="159"/>
      <c r="AQ69" s="159"/>
      <c r="AR69" s="159"/>
      <c r="AS69" s="159"/>
      <c r="AT69" s="159"/>
      <c r="AU69" s="159"/>
      <c r="AV69" s="159"/>
      <c r="AW69" s="159"/>
      <c r="AX69" s="159"/>
      <c r="AY69" s="159"/>
      <c r="AZ69" s="159"/>
      <c r="BA69" s="159"/>
      <c r="BB69" s="159"/>
      <c r="BC69" s="159"/>
      <c r="BD69" s="159"/>
      <c r="BE69" s="159"/>
      <c r="BF69" s="159"/>
      <c r="BG69" s="159"/>
      <c r="BH69" s="159"/>
      <c r="BI69" s="159"/>
      <c r="BJ69" s="159"/>
      <c r="BK69" s="159"/>
      <c r="BL69" s="159"/>
      <c r="BM69" s="159"/>
    </row>
    <row r="70" spans="1:65" s="10" customFormat="1" ht="18.75" thickBot="1" x14ac:dyDescent="0.3">
      <c r="A70" s="186"/>
      <c r="B70" s="97">
        <v>56</v>
      </c>
      <c r="C70" s="87" t="s">
        <v>83</v>
      </c>
      <c r="D70" s="98"/>
      <c r="E70" s="105"/>
      <c r="F70" s="106"/>
      <c r="G70" s="107"/>
      <c r="H70" s="107"/>
      <c r="I70" s="107"/>
      <c r="J70" s="108"/>
      <c r="K70" s="107"/>
      <c r="L70" s="107"/>
      <c r="M70" s="107"/>
      <c r="N70" s="107"/>
      <c r="O70" s="107"/>
      <c r="P70" s="107"/>
      <c r="Q70" s="107"/>
      <c r="R70" s="107"/>
      <c r="S70" s="109">
        <f t="shared" si="0"/>
        <v>0</v>
      </c>
      <c r="T70" s="103">
        <f t="shared" si="2"/>
        <v>0</v>
      </c>
      <c r="U70" s="160"/>
      <c r="V70" s="156"/>
      <c r="W70" s="160"/>
      <c r="X70" s="160"/>
      <c r="Y70" s="160"/>
      <c r="Z70" s="160"/>
      <c r="AA70" s="160"/>
      <c r="AB70" s="160"/>
      <c r="AC70" s="160"/>
      <c r="AD70" s="160"/>
      <c r="AE70" s="160"/>
      <c r="AF70" s="160"/>
      <c r="AG70" s="160"/>
      <c r="AH70" s="160"/>
      <c r="AI70" s="160"/>
      <c r="AJ70" s="163"/>
      <c r="AK70" s="159"/>
      <c r="AL70" s="159"/>
      <c r="AM70" s="159"/>
      <c r="AN70" s="159"/>
      <c r="AO70" s="159"/>
      <c r="AP70" s="159"/>
      <c r="AQ70" s="159"/>
      <c r="AR70" s="159"/>
      <c r="AS70" s="159"/>
      <c r="AT70" s="159"/>
      <c r="AU70" s="159"/>
      <c r="AV70" s="159"/>
      <c r="AW70" s="159"/>
      <c r="AX70" s="159"/>
      <c r="AY70" s="159"/>
      <c r="AZ70" s="159"/>
      <c r="BA70" s="159"/>
      <c r="BB70" s="159"/>
      <c r="BC70" s="159"/>
      <c r="BD70" s="159"/>
      <c r="BE70" s="159"/>
      <c r="BF70" s="159"/>
      <c r="BG70" s="159"/>
      <c r="BH70" s="159"/>
      <c r="BI70" s="159"/>
      <c r="BJ70" s="159"/>
      <c r="BK70" s="159"/>
      <c r="BL70" s="159"/>
      <c r="BM70" s="159"/>
    </row>
    <row r="71" spans="1:65" s="10" customFormat="1" ht="18.75" thickBot="1" x14ac:dyDescent="0.3">
      <c r="A71" s="186"/>
      <c r="B71" s="97">
        <v>57</v>
      </c>
      <c r="C71" s="87" t="s">
        <v>84</v>
      </c>
      <c r="D71" s="98">
        <v>921</v>
      </c>
      <c r="E71" s="105">
        <v>12803780</v>
      </c>
      <c r="F71" s="106">
        <v>8962646</v>
      </c>
      <c r="G71" s="107"/>
      <c r="H71" s="107"/>
      <c r="I71" s="107">
        <v>8962646</v>
      </c>
      <c r="J71" s="108"/>
      <c r="K71" s="107"/>
      <c r="L71" s="107"/>
      <c r="M71" s="107"/>
      <c r="N71" s="107"/>
      <c r="O71" s="107"/>
      <c r="P71" s="107"/>
      <c r="Q71" s="107"/>
      <c r="R71" s="107"/>
      <c r="S71" s="109">
        <f t="shared" si="0"/>
        <v>8962646</v>
      </c>
      <c r="T71" s="103">
        <f t="shared" si="2"/>
        <v>0</v>
      </c>
      <c r="U71" s="160"/>
      <c r="V71" s="156"/>
      <c r="W71" s="160"/>
      <c r="X71" s="160"/>
      <c r="Y71" s="160"/>
      <c r="Z71" s="160"/>
      <c r="AA71" s="160"/>
      <c r="AB71" s="160"/>
      <c r="AC71" s="160"/>
      <c r="AD71" s="160"/>
      <c r="AE71" s="160"/>
      <c r="AF71" s="160"/>
      <c r="AG71" s="160"/>
      <c r="AH71" s="160"/>
      <c r="AI71" s="160"/>
      <c r="AJ71" s="163"/>
      <c r="AK71" s="159"/>
      <c r="AL71" s="159"/>
      <c r="AM71" s="159"/>
      <c r="AN71" s="159"/>
      <c r="AO71" s="159"/>
      <c r="AP71" s="159"/>
      <c r="AQ71" s="159"/>
      <c r="AR71" s="159"/>
      <c r="AS71" s="159"/>
      <c r="AT71" s="159"/>
      <c r="AU71" s="159"/>
      <c r="AV71" s="159"/>
      <c r="AW71" s="159"/>
      <c r="AX71" s="159"/>
      <c r="AY71" s="159"/>
      <c r="AZ71" s="159"/>
      <c r="BA71" s="159"/>
      <c r="BB71" s="159"/>
      <c r="BC71" s="159"/>
      <c r="BD71" s="159"/>
      <c r="BE71" s="159"/>
      <c r="BF71" s="159"/>
      <c r="BG71" s="159"/>
      <c r="BH71" s="159"/>
      <c r="BI71" s="159"/>
      <c r="BJ71" s="159"/>
      <c r="BK71" s="159"/>
      <c r="BL71" s="159"/>
      <c r="BM71" s="159"/>
    </row>
    <row r="72" spans="1:65" s="10" customFormat="1" ht="18.75" thickBot="1" x14ac:dyDescent="0.3">
      <c r="A72" s="186"/>
      <c r="B72" s="97">
        <v>58</v>
      </c>
      <c r="C72" s="87" t="s">
        <v>85</v>
      </c>
      <c r="D72" s="98"/>
      <c r="E72" s="105"/>
      <c r="F72" s="106"/>
      <c r="G72" s="107"/>
      <c r="H72" s="107"/>
      <c r="I72" s="107"/>
      <c r="J72" s="108"/>
      <c r="K72" s="107"/>
      <c r="L72" s="107"/>
      <c r="M72" s="107"/>
      <c r="N72" s="107"/>
      <c r="O72" s="107"/>
      <c r="P72" s="107"/>
      <c r="Q72" s="107"/>
      <c r="R72" s="107"/>
      <c r="S72" s="109">
        <f t="shared" si="0"/>
        <v>0</v>
      </c>
      <c r="T72" s="103">
        <f t="shared" si="2"/>
        <v>0</v>
      </c>
      <c r="U72" s="160"/>
      <c r="V72" s="156"/>
      <c r="W72" s="160"/>
      <c r="X72" s="160"/>
      <c r="Y72" s="160"/>
      <c r="Z72" s="160"/>
      <c r="AA72" s="160"/>
      <c r="AB72" s="160"/>
      <c r="AC72" s="160"/>
      <c r="AD72" s="160"/>
      <c r="AE72" s="160"/>
      <c r="AF72" s="160"/>
      <c r="AG72" s="160"/>
      <c r="AH72" s="160"/>
      <c r="AI72" s="160"/>
      <c r="AJ72" s="163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  <c r="BC72" s="159"/>
      <c r="BD72" s="159"/>
      <c r="BE72" s="159"/>
      <c r="BF72" s="159"/>
      <c r="BG72" s="159"/>
      <c r="BH72" s="159"/>
      <c r="BI72" s="159"/>
      <c r="BJ72" s="159"/>
      <c r="BK72" s="159"/>
      <c r="BL72" s="159"/>
      <c r="BM72" s="159"/>
    </row>
    <row r="73" spans="1:65" s="10" customFormat="1" ht="18.75" thickBot="1" x14ac:dyDescent="0.3">
      <c r="A73" s="186"/>
      <c r="B73" s="97">
        <v>59</v>
      </c>
      <c r="C73" s="87" t="s">
        <v>86</v>
      </c>
      <c r="D73" s="98"/>
      <c r="E73" s="105"/>
      <c r="F73" s="106"/>
      <c r="G73" s="107"/>
      <c r="H73" s="107"/>
      <c r="I73" s="107"/>
      <c r="J73" s="108"/>
      <c r="K73" s="107"/>
      <c r="L73" s="107"/>
      <c r="M73" s="107"/>
      <c r="N73" s="107"/>
      <c r="O73" s="107"/>
      <c r="P73" s="107"/>
      <c r="Q73" s="107"/>
      <c r="R73" s="107"/>
      <c r="S73" s="109">
        <f t="shared" si="0"/>
        <v>0</v>
      </c>
      <c r="T73" s="103">
        <f t="shared" si="2"/>
        <v>0</v>
      </c>
      <c r="U73" s="160"/>
      <c r="V73" s="156"/>
      <c r="W73" s="160"/>
      <c r="X73" s="160"/>
      <c r="Y73" s="160"/>
      <c r="Z73" s="160"/>
      <c r="AA73" s="160"/>
      <c r="AB73" s="160"/>
      <c r="AC73" s="160"/>
      <c r="AD73" s="160"/>
      <c r="AE73" s="160"/>
      <c r="AF73" s="160"/>
      <c r="AG73" s="160"/>
      <c r="AH73" s="160"/>
      <c r="AI73" s="160"/>
      <c r="AJ73" s="163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  <c r="BC73" s="159"/>
      <c r="BD73" s="159"/>
      <c r="BE73" s="159"/>
      <c r="BF73" s="159"/>
      <c r="BG73" s="159"/>
      <c r="BH73" s="159"/>
      <c r="BI73" s="159"/>
      <c r="BJ73" s="159"/>
      <c r="BK73" s="159"/>
      <c r="BL73" s="159"/>
      <c r="BM73" s="159"/>
    </row>
    <row r="74" spans="1:65" s="10" customFormat="1" ht="18.75" thickBot="1" x14ac:dyDescent="0.3">
      <c r="A74" s="186"/>
      <c r="B74" s="97">
        <v>60</v>
      </c>
      <c r="C74" s="87" t="s">
        <v>87</v>
      </c>
      <c r="D74" s="98"/>
      <c r="E74" s="105"/>
      <c r="F74" s="106"/>
      <c r="G74" s="107"/>
      <c r="H74" s="107"/>
      <c r="I74" s="107"/>
      <c r="J74" s="108"/>
      <c r="K74" s="107"/>
      <c r="L74" s="107"/>
      <c r="M74" s="107"/>
      <c r="N74" s="107"/>
      <c r="O74" s="107"/>
      <c r="P74" s="107"/>
      <c r="Q74" s="107"/>
      <c r="R74" s="107"/>
      <c r="S74" s="109">
        <f t="shared" si="0"/>
        <v>0</v>
      </c>
      <c r="T74" s="103">
        <f t="shared" si="2"/>
        <v>0</v>
      </c>
      <c r="U74" s="160"/>
      <c r="V74" s="156"/>
      <c r="W74" s="160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3"/>
      <c r="AK74" s="159"/>
      <c r="AL74" s="159"/>
      <c r="AM74" s="159"/>
      <c r="AN74" s="159"/>
      <c r="AO74" s="159"/>
      <c r="AP74" s="159"/>
      <c r="AQ74" s="159"/>
      <c r="AR74" s="159"/>
      <c r="AS74" s="159"/>
      <c r="AT74" s="159"/>
      <c r="AU74" s="159"/>
      <c r="AV74" s="159"/>
      <c r="AW74" s="159"/>
      <c r="AX74" s="159"/>
      <c r="AY74" s="159"/>
      <c r="AZ74" s="159"/>
      <c r="BA74" s="159"/>
      <c r="BB74" s="159"/>
      <c r="BC74" s="159"/>
      <c r="BD74" s="159"/>
      <c r="BE74" s="159"/>
      <c r="BF74" s="159"/>
      <c r="BG74" s="159"/>
      <c r="BH74" s="159"/>
      <c r="BI74" s="159"/>
      <c r="BJ74" s="159"/>
      <c r="BK74" s="159"/>
      <c r="BL74" s="159"/>
      <c r="BM74" s="159"/>
    </row>
    <row r="75" spans="1:65" s="10" customFormat="1" ht="18.75" thickBot="1" x14ac:dyDescent="0.3">
      <c r="A75" s="186"/>
      <c r="B75" s="97">
        <v>61</v>
      </c>
      <c r="C75" s="87" t="s">
        <v>88</v>
      </c>
      <c r="D75" s="98"/>
      <c r="E75" s="105"/>
      <c r="F75" s="106"/>
      <c r="G75" s="107"/>
      <c r="H75" s="107"/>
      <c r="I75" s="107"/>
      <c r="J75" s="108"/>
      <c r="K75" s="107"/>
      <c r="L75" s="107"/>
      <c r="M75" s="107"/>
      <c r="N75" s="107"/>
      <c r="O75" s="107"/>
      <c r="P75" s="107"/>
      <c r="Q75" s="107"/>
      <c r="R75" s="107"/>
      <c r="S75" s="109">
        <f t="shared" si="0"/>
        <v>0</v>
      </c>
      <c r="T75" s="103">
        <f t="shared" si="2"/>
        <v>0</v>
      </c>
      <c r="U75" s="160"/>
      <c r="V75" s="156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3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</row>
    <row r="76" spans="1:65" s="10" customFormat="1" ht="36.75" thickBot="1" x14ac:dyDescent="0.3">
      <c r="A76" s="186"/>
      <c r="B76" s="97">
        <v>62</v>
      </c>
      <c r="C76" s="87" t="s">
        <v>89</v>
      </c>
      <c r="D76" s="98">
        <v>3443</v>
      </c>
      <c r="E76" s="105">
        <v>5915710</v>
      </c>
      <c r="F76" s="106"/>
      <c r="G76" s="107"/>
      <c r="H76" s="107"/>
      <c r="I76" s="107"/>
      <c r="J76" s="108"/>
      <c r="K76" s="107"/>
      <c r="L76" s="107"/>
      <c r="M76" s="107"/>
      <c r="N76" s="107"/>
      <c r="O76" s="107"/>
      <c r="P76" s="107"/>
      <c r="Q76" s="107"/>
      <c r="R76" s="107"/>
      <c r="S76" s="109">
        <f t="shared" si="0"/>
        <v>0</v>
      </c>
      <c r="T76" s="103">
        <f t="shared" si="2"/>
        <v>0</v>
      </c>
      <c r="U76" s="160"/>
      <c r="V76" s="156"/>
      <c r="W76" s="160"/>
      <c r="X76" s="160"/>
      <c r="Y76" s="160"/>
      <c r="Z76" s="160"/>
      <c r="AA76" s="160"/>
      <c r="AB76" s="160"/>
      <c r="AC76" s="160"/>
      <c r="AD76" s="160"/>
      <c r="AE76" s="160"/>
      <c r="AF76" s="160"/>
      <c r="AG76" s="160"/>
      <c r="AH76" s="160"/>
      <c r="AI76" s="160"/>
      <c r="AJ76" s="163"/>
      <c r="AK76" s="159"/>
      <c r="AL76" s="159"/>
      <c r="AM76" s="159"/>
      <c r="AN76" s="159"/>
      <c r="AO76" s="159"/>
      <c r="AP76" s="159"/>
      <c r="AQ76" s="159"/>
      <c r="AR76" s="159"/>
      <c r="AS76" s="159"/>
      <c r="AT76" s="159"/>
      <c r="AU76" s="159"/>
      <c r="AV76" s="159"/>
      <c r="AW76" s="159"/>
      <c r="AX76" s="159"/>
      <c r="AY76" s="159"/>
      <c r="AZ76" s="159"/>
      <c r="BA76" s="159"/>
      <c r="BB76" s="159"/>
      <c r="BC76" s="159"/>
      <c r="BD76" s="159"/>
      <c r="BE76" s="159"/>
      <c r="BF76" s="159"/>
      <c r="BG76" s="159"/>
      <c r="BH76" s="159"/>
      <c r="BI76" s="159"/>
      <c r="BJ76" s="159"/>
      <c r="BK76" s="159"/>
      <c r="BL76" s="159"/>
      <c r="BM76" s="159"/>
    </row>
    <row r="77" spans="1:65" s="10" customFormat="1" ht="36.75" thickBot="1" x14ac:dyDescent="0.3">
      <c r="A77" s="186"/>
      <c r="B77" s="97">
        <v>63</v>
      </c>
      <c r="C77" s="87" t="s">
        <v>90</v>
      </c>
      <c r="D77" s="98">
        <v>920</v>
      </c>
      <c r="E77" s="105">
        <v>10095328</v>
      </c>
      <c r="F77" s="106">
        <v>7066729</v>
      </c>
      <c r="G77" s="107"/>
      <c r="H77" s="107"/>
      <c r="I77" s="107">
        <v>7066729</v>
      </c>
      <c r="J77" s="108"/>
      <c r="K77" s="107"/>
      <c r="L77" s="107"/>
      <c r="M77" s="107"/>
      <c r="N77" s="107"/>
      <c r="O77" s="107"/>
      <c r="P77" s="107"/>
      <c r="Q77" s="107"/>
      <c r="R77" s="107"/>
      <c r="S77" s="109">
        <f t="shared" si="0"/>
        <v>7066729</v>
      </c>
      <c r="T77" s="103">
        <f t="shared" si="2"/>
        <v>0</v>
      </c>
      <c r="U77" s="160"/>
      <c r="V77" s="156"/>
      <c r="W77" s="160"/>
      <c r="X77" s="160"/>
      <c r="Y77" s="160"/>
      <c r="Z77" s="160"/>
      <c r="AA77" s="160"/>
      <c r="AB77" s="160"/>
      <c r="AC77" s="160"/>
      <c r="AD77" s="160"/>
      <c r="AE77" s="160"/>
      <c r="AF77" s="160"/>
      <c r="AG77" s="160"/>
      <c r="AH77" s="160"/>
      <c r="AI77" s="160"/>
      <c r="AJ77" s="163"/>
      <c r="AK77" s="159"/>
      <c r="AL77" s="159"/>
      <c r="AM77" s="159"/>
      <c r="AN77" s="159"/>
      <c r="AO77" s="159"/>
      <c r="AP77" s="159"/>
      <c r="AQ77" s="159"/>
      <c r="AR77" s="159"/>
      <c r="AS77" s="159"/>
      <c r="AT77" s="159"/>
      <c r="AU77" s="159"/>
      <c r="AV77" s="159"/>
      <c r="AW77" s="159"/>
      <c r="AX77" s="159"/>
      <c r="AY77" s="159"/>
      <c r="AZ77" s="159"/>
      <c r="BA77" s="159"/>
      <c r="BB77" s="159"/>
      <c r="BC77" s="159"/>
      <c r="BD77" s="159"/>
      <c r="BE77" s="159"/>
      <c r="BF77" s="159"/>
      <c r="BG77" s="159"/>
      <c r="BH77" s="159"/>
      <c r="BI77" s="159"/>
      <c r="BJ77" s="159"/>
      <c r="BK77" s="159"/>
      <c r="BL77" s="159"/>
      <c r="BM77" s="159"/>
    </row>
    <row r="78" spans="1:65" s="10" customFormat="1" ht="18.75" thickBot="1" x14ac:dyDescent="0.3">
      <c r="A78" s="186"/>
      <c r="B78" s="97">
        <v>64</v>
      </c>
      <c r="C78" s="87" t="s">
        <v>224</v>
      </c>
      <c r="D78" s="98">
        <v>3669</v>
      </c>
      <c r="E78" s="105">
        <v>1631249</v>
      </c>
      <c r="F78" s="106">
        <f>+L78</f>
        <v>1616920</v>
      </c>
      <c r="G78" s="107"/>
      <c r="H78" s="107"/>
      <c r="I78" s="107"/>
      <c r="J78" s="108"/>
      <c r="K78" s="107"/>
      <c r="L78" s="107">
        <v>1616920</v>
      </c>
      <c r="M78" s="107"/>
      <c r="N78" s="107"/>
      <c r="O78" s="107"/>
      <c r="P78" s="107"/>
      <c r="Q78" s="107"/>
      <c r="R78" s="107"/>
      <c r="S78" s="109">
        <f t="shared" si="0"/>
        <v>1616920</v>
      </c>
      <c r="T78" s="103">
        <f t="shared" si="2"/>
        <v>0</v>
      </c>
      <c r="U78" s="160"/>
      <c r="V78" s="156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60"/>
      <c r="AI78" s="160"/>
      <c r="AJ78" s="163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59"/>
      <c r="BK78" s="159"/>
      <c r="BL78" s="159"/>
      <c r="BM78" s="159"/>
    </row>
    <row r="79" spans="1:65" s="10" customFormat="1" ht="18.75" thickBot="1" x14ac:dyDescent="0.3">
      <c r="A79" s="186"/>
      <c r="B79" s="97">
        <v>65</v>
      </c>
      <c r="C79" s="87" t="s">
        <v>91</v>
      </c>
      <c r="D79" s="98"/>
      <c r="E79" s="105"/>
      <c r="F79" s="106"/>
      <c r="G79" s="107"/>
      <c r="H79" s="107"/>
      <c r="I79" s="107"/>
      <c r="J79" s="108"/>
      <c r="K79" s="107"/>
      <c r="L79" s="107"/>
      <c r="M79" s="107"/>
      <c r="N79" s="107"/>
      <c r="O79" s="107"/>
      <c r="P79" s="107"/>
      <c r="Q79" s="107"/>
      <c r="R79" s="107"/>
      <c r="S79" s="109">
        <f t="shared" si="0"/>
        <v>0</v>
      </c>
      <c r="T79" s="103">
        <f t="shared" si="2"/>
        <v>0</v>
      </c>
      <c r="U79" s="160"/>
      <c r="V79" s="156"/>
      <c r="W79" s="160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  <c r="AH79" s="160"/>
      <c r="AI79" s="160"/>
      <c r="AJ79" s="163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159"/>
    </row>
    <row r="80" spans="1:65" s="10" customFormat="1" ht="18.75" thickBot="1" x14ac:dyDescent="0.3">
      <c r="A80" s="186"/>
      <c r="B80" s="97">
        <v>66</v>
      </c>
      <c r="C80" s="87" t="s">
        <v>92</v>
      </c>
      <c r="D80" s="98">
        <v>1538</v>
      </c>
      <c r="E80" s="105">
        <v>14246381</v>
      </c>
      <c r="F80" s="106">
        <v>9972467</v>
      </c>
      <c r="G80" s="107"/>
      <c r="H80" s="107"/>
      <c r="I80" s="107">
        <v>9972467</v>
      </c>
      <c r="J80" s="108"/>
      <c r="K80" s="107"/>
      <c r="L80" s="107"/>
      <c r="M80" s="107"/>
      <c r="N80" s="107"/>
      <c r="O80" s="107"/>
      <c r="P80" s="107"/>
      <c r="Q80" s="107"/>
      <c r="R80" s="107"/>
      <c r="S80" s="109">
        <f t="shared" si="0"/>
        <v>9972467</v>
      </c>
      <c r="T80" s="103">
        <f t="shared" si="2"/>
        <v>0</v>
      </c>
      <c r="U80" s="160"/>
      <c r="V80" s="156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60"/>
      <c r="AI80" s="160"/>
      <c r="AJ80" s="163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159"/>
    </row>
    <row r="81" spans="1:65" s="10" customFormat="1" ht="18.75" thickBot="1" x14ac:dyDescent="0.3">
      <c r="A81" s="186"/>
      <c r="B81" s="97">
        <v>67</v>
      </c>
      <c r="C81" s="87" t="s">
        <v>93</v>
      </c>
      <c r="D81" s="98">
        <v>1536</v>
      </c>
      <c r="E81" s="105">
        <v>26601000</v>
      </c>
      <c r="F81" s="106">
        <f>+J81</f>
        <v>18620700</v>
      </c>
      <c r="G81" s="107"/>
      <c r="H81" s="107"/>
      <c r="I81" s="107"/>
      <c r="J81" s="108">
        <v>18620700</v>
      </c>
      <c r="K81" s="107"/>
      <c r="L81" s="107"/>
      <c r="M81" s="107"/>
      <c r="N81" s="107"/>
      <c r="O81" s="107"/>
      <c r="P81" s="107"/>
      <c r="Q81" s="107"/>
      <c r="R81" s="107"/>
      <c r="S81" s="109">
        <f t="shared" ref="S81:S115" si="3">SUM(G81:R81)</f>
        <v>18620700</v>
      </c>
      <c r="T81" s="103">
        <f t="shared" si="2"/>
        <v>0</v>
      </c>
      <c r="U81" s="160"/>
      <c r="V81" s="156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3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59"/>
    </row>
    <row r="82" spans="1:65" s="10" customFormat="1" ht="18.75" thickBot="1" x14ac:dyDescent="0.3">
      <c r="A82" s="186"/>
      <c r="B82" s="97">
        <v>68</v>
      </c>
      <c r="C82" s="87" t="s">
        <v>209</v>
      </c>
      <c r="D82" s="98"/>
      <c r="E82" s="105"/>
      <c r="F82" s="106"/>
      <c r="G82" s="107"/>
      <c r="H82" s="107"/>
      <c r="I82" s="107"/>
      <c r="J82" s="108"/>
      <c r="K82" s="107"/>
      <c r="L82" s="107"/>
      <c r="M82" s="107"/>
      <c r="N82" s="107"/>
      <c r="O82" s="107"/>
      <c r="P82" s="107"/>
      <c r="Q82" s="107"/>
      <c r="R82" s="107"/>
      <c r="S82" s="109"/>
      <c r="T82" s="103"/>
      <c r="U82" s="160"/>
      <c r="V82" s="156"/>
      <c r="W82" s="160"/>
      <c r="X82" s="160"/>
      <c r="Y82" s="160"/>
      <c r="Z82" s="160"/>
      <c r="AA82" s="160"/>
      <c r="AB82" s="160"/>
      <c r="AC82" s="160"/>
      <c r="AD82" s="160"/>
      <c r="AE82" s="160"/>
      <c r="AF82" s="160"/>
      <c r="AG82" s="160"/>
      <c r="AH82" s="160"/>
      <c r="AI82" s="160"/>
      <c r="AJ82" s="163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59"/>
    </row>
    <row r="83" spans="1:65" s="10" customFormat="1" ht="18.75" thickBot="1" x14ac:dyDescent="0.3">
      <c r="A83" s="186"/>
      <c r="B83" s="97">
        <v>69</v>
      </c>
      <c r="C83" s="87" t="s">
        <v>94</v>
      </c>
      <c r="D83" s="98"/>
      <c r="E83" s="105"/>
      <c r="F83" s="106"/>
      <c r="G83" s="107"/>
      <c r="H83" s="107"/>
      <c r="I83" s="107"/>
      <c r="J83" s="108"/>
      <c r="K83" s="107"/>
      <c r="L83" s="107"/>
      <c r="M83" s="107"/>
      <c r="N83" s="107"/>
      <c r="O83" s="107"/>
      <c r="P83" s="107"/>
      <c r="Q83" s="107"/>
      <c r="R83" s="107"/>
      <c r="S83" s="109">
        <f t="shared" si="3"/>
        <v>0</v>
      </c>
      <c r="T83" s="103">
        <f t="shared" ref="T83:T115" si="4">+F83-S83</f>
        <v>0</v>
      </c>
      <c r="U83" s="160"/>
      <c r="V83" s="156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3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159"/>
    </row>
    <row r="84" spans="1:65" s="10" customFormat="1" ht="18.75" thickBot="1" x14ac:dyDescent="0.3">
      <c r="A84" s="186"/>
      <c r="B84" s="97">
        <v>70</v>
      </c>
      <c r="C84" s="87" t="s">
        <v>95</v>
      </c>
      <c r="D84" s="98"/>
      <c r="E84" s="105"/>
      <c r="F84" s="106"/>
      <c r="G84" s="107"/>
      <c r="H84" s="107"/>
      <c r="I84" s="107"/>
      <c r="J84" s="108"/>
      <c r="K84" s="107"/>
      <c r="L84" s="107"/>
      <c r="M84" s="107"/>
      <c r="N84" s="107"/>
      <c r="O84" s="107"/>
      <c r="P84" s="107"/>
      <c r="Q84" s="107"/>
      <c r="R84" s="107"/>
      <c r="S84" s="109">
        <f t="shared" si="3"/>
        <v>0</v>
      </c>
      <c r="T84" s="103">
        <f t="shared" si="4"/>
        <v>0</v>
      </c>
      <c r="U84" s="160"/>
      <c r="V84" s="156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3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  <c r="BH84" s="159"/>
      <c r="BI84" s="159"/>
      <c r="BJ84" s="159"/>
      <c r="BK84" s="159"/>
      <c r="BL84" s="159"/>
      <c r="BM84" s="159"/>
    </row>
    <row r="85" spans="1:65" s="10" customFormat="1" ht="36.75" thickBot="1" x14ac:dyDescent="0.3">
      <c r="A85" s="186"/>
      <c r="B85" s="97">
        <v>71</v>
      </c>
      <c r="C85" s="87" t="s">
        <v>96</v>
      </c>
      <c r="D85" s="98">
        <v>2463</v>
      </c>
      <c r="E85" s="105">
        <v>210536</v>
      </c>
      <c r="F85" s="106">
        <f>+J85</f>
        <v>210536</v>
      </c>
      <c r="G85" s="107"/>
      <c r="H85" s="107"/>
      <c r="I85" s="107"/>
      <c r="J85" s="108">
        <v>210536</v>
      </c>
      <c r="K85" s="107"/>
      <c r="L85" s="107"/>
      <c r="M85" s="107"/>
      <c r="N85" s="107"/>
      <c r="O85" s="107"/>
      <c r="P85" s="107"/>
      <c r="Q85" s="107"/>
      <c r="R85" s="107"/>
      <c r="S85" s="109">
        <f t="shared" si="3"/>
        <v>210536</v>
      </c>
      <c r="T85" s="103">
        <f t="shared" si="4"/>
        <v>0</v>
      </c>
      <c r="U85" s="160"/>
      <c r="V85" s="156"/>
      <c r="W85" s="160"/>
      <c r="X85" s="160"/>
      <c r="Y85" s="160"/>
      <c r="Z85" s="160"/>
      <c r="AA85" s="160"/>
      <c r="AB85" s="160"/>
      <c r="AC85" s="160"/>
      <c r="AD85" s="160"/>
      <c r="AE85" s="160"/>
      <c r="AF85" s="160"/>
      <c r="AG85" s="160"/>
      <c r="AH85" s="160"/>
      <c r="AI85" s="160"/>
      <c r="AJ85" s="163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59"/>
      <c r="BK85" s="159"/>
      <c r="BL85" s="159"/>
      <c r="BM85" s="159"/>
    </row>
    <row r="86" spans="1:65" s="10" customFormat="1" ht="36.75" thickBot="1" x14ac:dyDescent="0.3">
      <c r="A86" s="186"/>
      <c r="B86" s="97">
        <v>72</v>
      </c>
      <c r="C86" s="87" t="s">
        <v>97</v>
      </c>
      <c r="D86" s="98"/>
      <c r="E86" s="105"/>
      <c r="F86" s="106"/>
      <c r="G86" s="107"/>
      <c r="H86" s="107"/>
      <c r="I86" s="107"/>
      <c r="J86" s="108"/>
      <c r="K86" s="107"/>
      <c r="L86" s="107"/>
      <c r="M86" s="107"/>
      <c r="N86" s="107"/>
      <c r="O86" s="107"/>
      <c r="P86" s="107"/>
      <c r="Q86" s="107"/>
      <c r="R86" s="107"/>
      <c r="S86" s="109">
        <f t="shared" si="3"/>
        <v>0</v>
      </c>
      <c r="T86" s="103">
        <f t="shared" si="4"/>
        <v>0</v>
      </c>
      <c r="U86" s="160"/>
      <c r="V86" s="156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3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59"/>
      <c r="BH86" s="159"/>
      <c r="BI86" s="159"/>
      <c r="BJ86" s="159"/>
      <c r="BK86" s="159"/>
      <c r="BL86" s="159"/>
      <c r="BM86" s="159"/>
    </row>
    <row r="87" spans="1:65" s="10" customFormat="1" ht="18.75" thickBot="1" x14ac:dyDescent="0.3">
      <c r="A87" s="186"/>
      <c r="B87" s="97">
        <v>73</v>
      </c>
      <c r="C87" s="87" t="s">
        <v>98</v>
      </c>
      <c r="D87" s="98"/>
      <c r="E87" s="105"/>
      <c r="F87" s="106"/>
      <c r="G87" s="107"/>
      <c r="H87" s="107"/>
      <c r="I87" s="107"/>
      <c r="J87" s="108"/>
      <c r="K87" s="107"/>
      <c r="L87" s="107"/>
      <c r="M87" s="107"/>
      <c r="N87" s="107"/>
      <c r="O87" s="107"/>
      <c r="P87" s="107"/>
      <c r="Q87" s="107"/>
      <c r="R87" s="107"/>
      <c r="S87" s="109">
        <f t="shared" si="3"/>
        <v>0</v>
      </c>
      <c r="T87" s="103">
        <f t="shared" si="4"/>
        <v>0</v>
      </c>
      <c r="U87" s="160"/>
      <c r="V87" s="156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3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159"/>
    </row>
    <row r="88" spans="1:65" s="10" customFormat="1" ht="18.75" thickBot="1" x14ac:dyDescent="0.3">
      <c r="A88" s="186"/>
      <c r="B88" s="97">
        <v>74</v>
      </c>
      <c r="C88" s="87" t="s">
        <v>99</v>
      </c>
      <c r="D88" s="98"/>
      <c r="E88" s="105"/>
      <c r="F88" s="106"/>
      <c r="G88" s="107"/>
      <c r="H88" s="107"/>
      <c r="I88" s="107"/>
      <c r="J88" s="108"/>
      <c r="K88" s="107"/>
      <c r="L88" s="107"/>
      <c r="M88" s="107"/>
      <c r="N88" s="107"/>
      <c r="O88" s="107"/>
      <c r="P88" s="107"/>
      <c r="Q88" s="107"/>
      <c r="R88" s="107"/>
      <c r="S88" s="109">
        <f t="shared" si="3"/>
        <v>0</v>
      </c>
      <c r="T88" s="103">
        <f t="shared" si="4"/>
        <v>0</v>
      </c>
      <c r="U88" s="160"/>
      <c r="V88" s="156"/>
      <c r="W88" s="160"/>
      <c r="X88" s="160"/>
      <c r="Y88" s="160"/>
      <c r="Z88" s="160"/>
      <c r="AA88" s="160"/>
      <c r="AB88" s="160"/>
      <c r="AC88" s="160"/>
      <c r="AD88" s="160"/>
      <c r="AE88" s="160"/>
      <c r="AF88" s="160"/>
      <c r="AG88" s="160"/>
      <c r="AH88" s="160"/>
      <c r="AI88" s="160"/>
      <c r="AJ88" s="163"/>
      <c r="AK88" s="159"/>
      <c r="AL88" s="159"/>
      <c r="AM88" s="159"/>
      <c r="AN88" s="159"/>
      <c r="AO88" s="159"/>
      <c r="AP88" s="159"/>
      <c r="AQ88" s="159"/>
      <c r="AR88" s="159"/>
      <c r="AS88" s="159"/>
      <c r="AT88" s="159"/>
      <c r="AU88" s="159"/>
      <c r="AV88" s="159"/>
      <c r="AW88" s="159"/>
      <c r="AX88" s="159"/>
      <c r="AY88" s="159"/>
      <c r="AZ88" s="159"/>
      <c r="BA88" s="159"/>
      <c r="BB88" s="159"/>
      <c r="BC88" s="159"/>
      <c r="BD88" s="159"/>
      <c r="BE88" s="159"/>
      <c r="BF88" s="159"/>
      <c r="BG88" s="159"/>
      <c r="BH88" s="159"/>
      <c r="BI88" s="159"/>
      <c r="BJ88" s="159"/>
      <c r="BK88" s="159"/>
      <c r="BL88" s="159"/>
      <c r="BM88" s="159"/>
    </row>
    <row r="89" spans="1:65" s="10" customFormat="1" ht="18.75" thickBot="1" x14ac:dyDescent="0.3">
      <c r="A89" s="186"/>
      <c r="B89" s="97">
        <v>75</v>
      </c>
      <c r="C89" s="87" t="s">
        <v>100</v>
      </c>
      <c r="D89" s="98"/>
      <c r="E89" s="105"/>
      <c r="F89" s="106"/>
      <c r="G89" s="107"/>
      <c r="H89" s="107"/>
      <c r="I89" s="107"/>
      <c r="J89" s="108"/>
      <c r="K89" s="107"/>
      <c r="L89" s="107"/>
      <c r="M89" s="107"/>
      <c r="N89" s="107"/>
      <c r="O89" s="107"/>
      <c r="P89" s="107"/>
      <c r="Q89" s="107"/>
      <c r="R89" s="107"/>
      <c r="S89" s="109">
        <f t="shared" si="3"/>
        <v>0</v>
      </c>
      <c r="T89" s="103">
        <f t="shared" si="4"/>
        <v>0</v>
      </c>
      <c r="U89" s="160"/>
      <c r="V89" s="156"/>
      <c r="W89" s="160"/>
      <c r="X89" s="160"/>
      <c r="Y89" s="160"/>
      <c r="Z89" s="160"/>
      <c r="AA89" s="160"/>
      <c r="AB89" s="160"/>
      <c r="AC89" s="160"/>
      <c r="AD89" s="160"/>
      <c r="AE89" s="160"/>
      <c r="AF89" s="160"/>
      <c r="AG89" s="160"/>
      <c r="AH89" s="160"/>
      <c r="AI89" s="160"/>
      <c r="AJ89" s="163"/>
      <c r="AK89" s="159"/>
      <c r="AL89" s="159"/>
      <c r="AM89" s="159"/>
      <c r="AN89" s="159"/>
      <c r="AO89" s="159"/>
      <c r="AP89" s="159"/>
      <c r="AQ89" s="159"/>
      <c r="AR89" s="159"/>
      <c r="AS89" s="159"/>
      <c r="AT89" s="159"/>
      <c r="AU89" s="159"/>
      <c r="AV89" s="159"/>
      <c r="AW89" s="159"/>
      <c r="AX89" s="159"/>
      <c r="AY89" s="159"/>
      <c r="AZ89" s="159"/>
      <c r="BA89" s="159"/>
      <c r="BB89" s="159"/>
      <c r="BC89" s="159"/>
      <c r="BD89" s="159"/>
      <c r="BE89" s="159"/>
      <c r="BF89" s="159"/>
      <c r="BG89" s="159"/>
      <c r="BH89" s="159"/>
      <c r="BI89" s="159"/>
      <c r="BJ89" s="159"/>
      <c r="BK89" s="159"/>
      <c r="BL89" s="159"/>
      <c r="BM89" s="159"/>
    </row>
    <row r="90" spans="1:65" s="10" customFormat="1" ht="18.75" thickBot="1" x14ac:dyDescent="0.3">
      <c r="A90" s="186"/>
      <c r="B90" s="97">
        <v>76</v>
      </c>
      <c r="C90" s="87" t="s">
        <v>101</v>
      </c>
      <c r="D90" s="98">
        <v>1149</v>
      </c>
      <c r="E90" s="105">
        <v>16375412</v>
      </c>
      <c r="F90" s="106">
        <v>11462788</v>
      </c>
      <c r="G90" s="107"/>
      <c r="H90" s="107"/>
      <c r="I90" s="107">
        <v>11462788</v>
      </c>
      <c r="J90" s="108"/>
      <c r="K90" s="107"/>
      <c r="L90" s="107"/>
      <c r="M90" s="107"/>
      <c r="N90" s="107"/>
      <c r="O90" s="107"/>
      <c r="P90" s="107"/>
      <c r="Q90" s="107"/>
      <c r="R90" s="107"/>
      <c r="S90" s="109">
        <f t="shared" si="3"/>
        <v>11462788</v>
      </c>
      <c r="T90" s="103">
        <f t="shared" si="4"/>
        <v>0</v>
      </c>
      <c r="U90" s="160"/>
      <c r="V90" s="156"/>
      <c r="W90" s="160"/>
      <c r="X90" s="160"/>
      <c r="Y90" s="160"/>
      <c r="Z90" s="160"/>
      <c r="AA90" s="160"/>
      <c r="AB90" s="160"/>
      <c r="AC90" s="160"/>
      <c r="AD90" s="160"/>
      <c r="AE90" s="160"/>
      <c r="AF90" s="160"/>
      <c r="AG90" s="160"/>
      <c r="AH90" s="160"/>
      <c r="AI90" s="160"/>
      <c r="AJ90" s="163"/>
      <c r="AK90" s="159"/>
      <c r="AL90" s="159"/>
      <c r="AM90" s="159"/>
      <c r="AN90" s="159"/>
      <c r="AO90" s="159"/>
      <c r="AP90" s="159"/>
      <c r="AQ90" s="159"/>
      <c r="AR90" s="159"/>
      <c r="AS90" s="159"/>
      <c r="AT90" s="159"/>
      <c r="AU90" s="159"/>
      <c r="AV90" s="159"/>
      <c r="AW90" s="159"/>
      <c r="AX90" s="159"/>
      <c r="AY90" s="159"/>
      <c r="AZ90" s="159"/>
      <c r="BA90" s="159"/>
      <c r="BB90" s="159"/>
      <c r="BC90" s="159"/>
      <c r="BD90" s="159"/>
      <c r="BE90" s="159"/>
      <c r="BF90" s="159"/>
      <c r="BG90" s="159"/>
      <c r="BH90" s="159"/>
      <c r="BI90" s="159"/>
      <c r="BJ90" s="159"/>
      <c r="BK90" s="159"/>
      <c r="BL90" s="159"/>
      <c r="BM90" s="159"/>
    </row>
    <row r="91" spans="1:65" s="10" customFormat="1" ht="36.75" thickBot="1" x14ac:dyDescent="0.3">
      <c r="A91" s="186"/>
      <c r="B91" s="97"/>
      <c r="C91" s="87" t="s">
        <v>217</v>
      </c>
      <c r="D91" s="98"/>
      <c r="E91" s="105"/>
      <c r="F91" s="106"/>
      <c r="G91" s="107"/>
      <c r="H91" s="107"/>
      <c r="I91" s="107"/>
      <c r="J91" s="108"/>
      <c r="K91" s="107"/>
      <c r="L91" s="107"/>
      <c r="M91" s="107"/>
      <c r="N91" s="107"/>
      <c r="O91" s="107"/>
      <c r="P91" s="107"/>
      <c r="Q91" s="107"/>
      <c r="R91" s="107"/>
      <c r="S91" s="109"/>
      <c r="T91" s="103"/>
      <c r="U91" s="160"/>
      <c r="V91" s="156"/>
      <c r="W91" s="160"/>
      <c r="X91" s="160"/>
      <c r="Y91" s="160"/>
      <c r="Z91" s="160"/>
      <c r="AA91" s="160"/>
      <c r="AB91" s="160"/>
      <c r="AC91" s="160"/>
      <c r="AD91" s="160"/>
      <c r="AE91" s="160"/>
      <c r="AF91" s="160"/>
      <c r="AG91" s="160"/>
      <c r="AH91" s="160"/>
      <c r="AI91" s="160"/>
      <c r="AJ91" s="163"/>
      <c r="AK91" s="159"/>
      <c r="AL91" s="159"/>
      <c r="AM91" s="159"/>
      <c r="AN91" s="159"/>
      <c r="AO91" s="159"/>
      <c r="AP91" s="159"/>
      <c r="AQ91" s="159"/>
      <c r="AR91" s="159"/>
      <c r="AS91" s="159"/>
      <c r="AT91" s="159"/>
      <c r="AU91" s="159"/>
      <c r="AV91" s="159"/>
      <c r="AW91" s="159"/>
      <c r="AX91" s="159"/>
      <c r="AY91" s="159"/>
      <c r="AZ91" s="159"/>
      <c r="BA91" s="159"/>
      <c r="BB91" s="159"/>
      <c r="BC91" s="159"/>
      <c r="BD91" s="159"/>
      <c r="BE91" s="159"/>
      <c r="BF91" s="159"/>
      <c r="BG91" s="159"/>
      <c r="BH91" s="159"/>
      <c r="BI91" s="159"/>
      <c r="BJ91" s="159"/>
      <c r="BK91" s="159"/>
      <c r="BL91" s="159"/>
      <c r="BM91" s="159"/>
    </row>
    <row r="92" spans="1:65" s="10" customFormat="1" ht="18.75" thickBot="1" x14ac:dyDescent="0.3">
      <c r="A92" s="186"/>
      <c r="B92" s="97"/>
      <c r="C92" s="87" t="s">
        <v>220</v>
      </c>
      <c r="D92" s="98"/>
      <c r="E92" s="105"/>
      <c r="F92" s="106"/>
      <c r="G92" s="107"/>
      <c r="H92" s="107"/>
      <c r="I92" s="107"/>
      <c r="J92" s="108"/>
      <c r="K92" s="107"/>
      <c r="L92" s="107"/>
      <c r="M92" s="107"/>
      <c r="N92" s="107"/>
      <c r="O92" s="107"/>
      <c r="P92" s="107"/>
      <c r="Q92" s="107"/>
      <c r="R92" s="107"/>
      <c r="S92" s="109"/>
      <c r="T92" s="103"/>
      <c r="U92" s="160"/>
      <c r="V92" s="156"/>
      <c r="W92" s="160"/>
      <c r="X92" s="160"/>
      <c r="Y92" s="160"/>
      <c r="Z92" s="160"/>
      <c r="AA92" s="160"/>
      <c r="AB92" s="160"/>
      <c r="AC92" s="160"/>
      <c r="AD92" s="160"/>
      <c r="AE92" s="160"/>
      <c r="AF92" s="160"/>
      <c r="AG92" s="160"/>
      <c r="AH92" s="160"/>
      <c r="AI92" s="160"/>
      <c r="AJ92" s="163"/>
      <c r="AK92" s="159"/>
      <c r="AL92" s="159"/>
      <c r="AM92" s="159"/>
      <c r="AN92" s="159"/>
      <c r="AO92" s="159"/>
      <c r="AP92" s="159"/>
      <c r="AQ92" s="159"/>
      <c r="AR92" s="159"/>
      <c r="AS92" s="159"/>
      <c r="AT92" s="159"/>
      <c r="AU92" s="159"/>
      <c r="AV92" s="159"/>
      <c r="AW92" s="159"/>
      <c r="AX92" s="159"/>
      <c r="AY92" s="159"/>
      <c r="AZ92" s="159"/>
      <c r="BA92" s="159"/>
      <c r="BB92" s="159"/>
      <c r="BC92" s="159"/>
      <c r="BD92" s="159"/>
      <c r="BE92" s="159"/>
      <c r="BF92" s="159"/>
      <c r="BG92" s="159"/>
      <c r="BH92" s="159"/>
      <c r="BI92" s="159"/>
      <c r="BJ92" s="159"/>
      <c r="BK92" s="159"/>
      <c r="BL92" s="159"/>
      <c r="BM92" s="159"/>
    </row>
    <row r="93" spans="1:65" s="10" customFormat="1" ht="18.75" thickBot="1" x14ac:dyDescent="0.3">
      <c r="A93" s="186"/>
      <c r="B93" s="97">
        <v>77</v>
      </c>
      <c r="C93" s="87" t="s">
        <v>102</v>
      </c>
      <c r="D93" s="98">
        <v>1899</v>
      </c>
      <c r="E93" s="105">
        <v>2244455</v>
      </c>
      <c r="F93" s="106">
        <f>+J93+1556299</f>
        <v>2971119</v>
      </c>
      <c r="G93" s="107"/>
      <c r="H93" s="107"/>
      <c r="I93" s="107"/>
      <c r="J93" s="108">
        <v>1414820</v>
      </c>
      <c r="K93" s="107"/>
      <c r="L93" s="107">
        <v>374076</v>
      </c>
      <c r="M93" s="107"/>
      <c r="N93" s="107"/>
      <c r="O93" s="107"/>
      <c r="P93" s="107"/>
      <c r="Q93" s="107"/>
      <c r="R93" s="107"/>
      <c r="S93" s="109">
        <f t="shared" si="3"/>
        <v>1788896</v>
      </c>
      <c r="T93" s="103">
        <f t="shared" si="4"/>
        <v>1182223</v>
      </c>
      <c r="U93" s="160"/>
      <c r="V93" s="156"/>
      <c r="W93" s="160"/>
      <c r="X93" s="160"/>
      <c r="Y93" s="160"/>
      <c r="Z93" s="160"/>
      <c r="AA93" s="160"/>
      <c r="AB93" s="160"/>
      <c r="AC93" s="160"/>
      <c r="AD93" s="160"/>
      <c r="AE93" s="160"/>
      <c r="AF93" s="160"/>
      <c r="AG93" s="160"/>
      <c r="AH93" s="160"/>
      <c r="AI93" s="160"/>
      <c r="AJ93" s="163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  <c r="BB93" s="159"/>
      <c r="BC93" s="159"/>
      <c r="BD93" s="159"/>
      <c r="BE93" s="159"/>
      <c r="BF93" s="159"/>
      <c r="BG93" s="159"/>
      <c r="BH93" s="159"/>
      <c r="BI93" s="159"/>
      <c r="BJ93" s="159"/>
      <c r="BK93" s="159"/>
      <c r="BL93" s="159"/>
      <c r="BM93" s="159"/>
    </row>
    <row r="94" spans="1:65" s="10" customFormat="1" ht="36.75" thickBot="1" x14ac:dyDescent="0.3">
      <c r="A94" s="186"/>
      <c r="B94" s="97">
        <v>78</v>
      </c>
      <c r="C94" s="87" t="s">
        <v>103</v>
      </c>
      <c r="D94" s="98"/>
      <c r="E94" s="105"/>
      <c r="F94" s="106"/>
      <c r="G94" s="107"/>
      <c r="H94" s="107"/>
      <c r="I94" s="107"/>
      <c r="J94" s="108"/>
      <c r="K94" s="107"/>
      <c r="L94" s="107"/>
      <c r="M94" s="107"/>
      <c r="N94" s="107"/>
      <c r="O94" s="107"/>
      <c r="P94" s="107"/>
      <c r="Q94" s="107"/>
      <c r="R94" s="107"/>
      <c r="S94" s="109">
        <f t="shared" si="3"/>
        <v>0</v>
      </c>
      <c r="T94" s="103">
        <f t="shared" si="4"/>
        <v>0</v>
      </c>
      <c r="U94" s="160"/>
      <c r="V94" s="156"/>
      <c r="W94" s="160"/>
      <c r="X94" s="160"/>
      <c r="Y94" s="160"/>
      <c r="Z94" s="160"/>
      <c r="AA94" s="160"/>
      <c r="AB94" s="160"/>
      <c r="AC94" s="160"/>
      <c r="AD94" s="160"/>
      <c r="AE94" s="160"/>
      <c r="AF94" s="160"/>
      <c r="AG94" s="160"/>
      <c r="AH94" s="160"/>
      <c r="AI94" s="160"/>
      <c r="AJ94" s="163"/>
      <c r="AK94" s="159"/>
      <c r="AL94" s="159"/>
      <c r="AM94" s="159"/>
      <c r="AN94" s="159"/>
      <c r="AO94" s="159"/>
      <c r="AP94" s="159"/>
      <c r="AQ94" s="159"/>
      <c r="AR94" s="159"/>
      <c r="AS94" s="159"/>
      <c r="AT94" s="159"/>
      <c r="AU94" s="159"/>
      <c r="AV94" s="159"/>
      <c r="AW94" s="159"/>
      <c r="AX94" s="159"/>
      <c r="AY94" s="159"/>
      <c r="AZ94" s="159"/>
      <c r="BA94" s="159"/>
      <c r="BB94" s="159"/>
      <c r="BC94" s="159"/>
      <c r="BD94" s="159"/>
      <c r="BE94" s="159"/>
      <c r="BF94" s="159"/>
      <c r="BG94" s="159"/>
      <c r="BH94" s="159"/>
      <c r="BI94" s="159"/>
      <c r="BJ94" s="159"/>
      <c r="BK94" s="159"/>
      <c r="BL94" s="159"/>
      <c r="BM94" s="159"/>
    </row>
    <row r="95" spans="1:65" s="10" customFormat="1" ht="18.75" thickBot="1" x14ac:dyDescent="0.3">
      <c r="A95" s="186"/>
      <c r="B95" s="97">
        <v>79</v>
      </c>
      <c r="C95" s="87" t="s">
        <v>104</v>
      </c>
      <c r="D95" s="98"/>
      <c r="E95" s="105"/>
      <c r="F95" s="106"/>
      <c r="G95" s="107"/>
      <c r="H95" s="107"/>
      <c r="I95" s="107"/>
      <c r="J95" s="108"/>
      <c r="K95" s="107"/>
      <c r="L95" s="107"/>
      <c r="M95" s="107"/>
      <c r="N95" s="107"/>
      <c r="O95" s="107"/>
      <c r="P95" s="107"/>
      <c r="Q95" s="107"/>
      <c r="R95" s="107"/>
      <c r="S95" s="109">
        <f t="shared" si="3"/>
        <v>0</v>
      </c>
      <c r="T95" s="103">
        <f t="shared" si="4"/>
        <v>0</v>
      </c>
      <c r="U95" s="160"/>
      <c r="V95" s="156"/>
      <c r="W95" s="160"/>
      <c r="X95" s="160"/>
      <c r="Y95" s="160"/>
      <c r="Z95" s="160"/>
      <c r="AA95" s="160"/>
      <c r="AB95" s="160"/>
      <c r="AC95" s="160"/>
      <c r="AD95" s="160"/>
      <c r="AE95" s="160"/>
      <c r="AF95" s="160"/>
      <c r="AG95" s="160"/>
      <c r="AH95" s="160"/>
      <c r="AI95" s="160"/>
      <c r="AJ95" s="163"/>
      <c r="AK95" s="159"/>
      <c r="AL95" s="159"/>
      <c r="AM95" s="159"/>
      <c r="AN95" s="159"/>
      <c r="AO95" s="159"/>
      <c r="AP95" s="159"/>
      <c r="AQ95" s="159"/>
      <c r="AR95" s="159"/>
      <c r="AS95" s="159"/>
      <c r="AT95" s="159"/>
      <c r="AU95" s="159"/>
      <c r="AV95" s="159"/>
      <c r="AW95" s="159"/>
      <c r="AX95" s="159"/>
      <c r="AY95" s="159"/>
      <c r="AZ95" s="159"/>
      <c r="BA95" s="159"/>
      <c r="BB95" s="159"/>
      <c r="BC95" s="159"/>
      <c r="BD95" s="159"/>
      <c r="BE95" s="159"/>
      <c r="BF95" s="159"/>
      <c r="BG95" s="159"/>
      <c r="BH95" s="159"/>
      <c r="BI95" s="159"/>
      <c r="BJ95" s="159"/>
      <c r="BK95" s="159"/>
      <c r="BL95" s="159"/>
      <c r="BM95" s="159"/>
    </row>
    <row r="96" spans="1:65" s="10" customFormat="1" ht="36.75" thickBot="1" x14ac:dyDescent="0.3">
      <c r="A96" s="186"/>
      <c r="B96" s="97">
        <v>80</v>
      </c>
      <c r="C96" s="87" t="s">
        <v>105</v>
      </c>
      <c r="D96" s="98"/>
      <c r="E96" s="117"/>
      <c r="F96" s="106"/>
      <c r="G96" s="107"/>
      <c r="H96" s="107"/>
      <c r="I96" s="107"/>
      <c r="J96" s="108"/>
      <c r="K96" s="107"/>
      <c r="L96" s="107"/>
      <c r="M96" s="107"/>
      <c r="N96" s="107"/>
      <c r="O96" s="107"/>
      <c r="P96" s="107"/>
      <c r="Q96" s="107"/>
      <c r="R96" s="107"/>
      <c r="S96" s="109">
        <f t="shared" si="3"/>
        <v>0</v>
      </c>
      <c r="T96" s="103">
        <f t="shared" si="4"/>
        <v>0</v>
      </c>
      <c r="U96" s="160"/>
      <c r="V96" s="156"/>
      <c r="W96" s="160"/>
      <c r="X96" s="160"/>
      <c r="Y96" s="160"/>
      <c r="Z96" s="160"/>
      <c r="AA96" s="160"/>
      <c r="AB96" s="160"/>
      <c r="AC96" s="160"/>
      <c r="AD96" s="160"/>
      <c r="AE96" s="160"/>
      <c r="AF96" s="160"/>
      <c r="AG96" s="160"/>
      <c r="AH96" s="160"/>
      <c r="AI96" s="160"/>
      <c r="AJ96" s="163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159"/>
      <c r="BE96" s="159"/>
      <c r="BF96" s="159"/>
      <c r="BG96" s="159"/>
      <c r="BH96" s="159"/>
      <c r="BI96" s="159"/>
      <c r="BJ96" s="159"/>
      <c r="BK96" s="159"/>
      <c r="BL96" s="159"/>
      <c r="BM96" s="159"/>
    </row>
    <row r="97" spans="1:65" s="10" customFormat="1" ht="18.75" thickBot="1" x14ac:dyDescent="0.3">
      <c r="A97" s="186"/>
      <c r="B97" s="97">
        <v>81</v>
      </c>
      <c r="C97" s="87" t="s">
        <v>106</v>
      </c>
      <c r="D97" s="98"/>
      <c r="E97" s="105"/>
      <c r="F97" s="106"/>
      <c r="G97" s="107"/>
      <c r="H97" s="107"/>
      <c r="I97" s="107"/>
      <c r="J97" s="108"/>
      <c r="K97" s="107"/>
      <c r="L97" s="107"/>
      <c r="M97" s="107"/>
      <c r="N97" s="107"/>
      <c r="O97" s="107"/>
      <c r="P97" s="107"/>
      <c r="Q97" s="107"/>
      <c r="R97" s="107"/>
      <c r="S97" s="109">
        <f t="shared" si="3"/>
        <v>0</v>
      </c>
      <c r="T97" s="103">
        <f t="shared" si="4"/>
        <v>0</v>
      </c>
      <c r="U97" s="160"/>
      <c r="V97" s="156"/>
      <c r="W97" s="160"/>
      <c r="X97" s="160"/>
      <c r="Y97" s="160"/>
      <c r="Z97" s="160"/>
      <c r="AA97" s="160"/>
      <c r="AB97" s="160"/>
      <c r="AC97" s="160"/>
      <c r="AD97" s="160"/>
      <c r="AE97" s="160"/>
      <c r="AF97" s="160"/>
      <c r="AG97" s="160"/>
      <c r="AH97" s="160"/>
      <c r="AI97" s="160"/>
      <c r="AJ97" s="163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  <c r="BD97" s="159"/>
      <c r="BE97" s="159"/>
      <c r="BF97" s="159"/>
      <c r="BG97" s="159"/>
      <c r="BH97" s="159"/>
      <c r="BI97" s="159"/>
      <c r="BJ97" s="159"/>
      <c r="BK97" s="159"/>
      <c r="BL97" s="159"/>
      <c r="BM97" s="159"/>
    </row>
    <row r="98" spans="1:65" s="10" customFormat="1" ht="36.75" thickBot="1" x14ac:dyDescent="0.3">
      <c r="A98" s="186"/>
      <c r="B98" s="97">
        <v>82</v>
      </c>
      <c r="C98" s="87" t="s">
        <v>107</v>
      </c>
      <c r="D98" s="98"/>
      <c r="E98" s="105"/>
      <c r="F98" s="106"/>
      <c r="G98" s="107"/>
      <c r="H98" s="107"/>
      <c r="I98" s="107"/>
      <c r="J98" s="108"/>
      <c r="K98" s="107"/>
      <c r="L98" s="107"/>
      <c r="M98" s="107"/>
      <c r="N98" s="107"/>
      <c r="O98" s="107"/>
      <c r="P98" s="107"/>
      <c r="Q98" s="107"/>
      <c r="R98" s="107"/>
      <c r="S98" s="109">
        <f t="shared" si="3"/>
        <v>0</v>
      </c>
      <c r="T98" s="103">
        <f t="shared" si="4"/>
        <v>0</v>
      </c>
      <c r="U98" s="160"/>
      <c r="V98" s="156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  <c r="AH98" s="160"/>
      <c r="AI98" s="160"/>
      <c r="AJ98" s="163"/>
      <c r="AK98" s="159"/>
      <c r="AL98" s="159"/>
      <c r="AM98" s="159"/>
      <c r="AN98" s="159"/>
      <c r="AO98" s="159"/>
      <c r="AP98" s="159"/>
      <c r="AQ98" s="159"/>
      <c r="AR98" s="159"/>
      <c r="AS98" s="159"/>
      <c r="AT98" s="159"/>
      <c r="AU98" s="159"/>
      <c r="AV98" s="159"/>
      <c r="AW98" s="159"/>
      <c r="AX98" s="159"/>
      <c r="AY98" s="159"/>
      <c r="AZ98" s="159"/>
      <c r="BA98" s="159"/>
      <c r="BB98" s="159"/>
      <c r="BC98" s="159"/>
      <c r="BD98" s="159"/>
      <c r="BE98" s="159"/>
      <c r="BF98" s="159"/>
      <c r="BG98" s="159"/>
      <c r="BH98" s="159"/>
      <c r="BI98" s="159"/>
      <c r="BJ98" s="159"/>
      <c r="BK98" s="159"/>
      <c r="BL98" s="159"/>
      <c r="BM98" s="159"/>
    </row>
    <row r="99" spans="1:65" s="10" customFormat="1" ht="41.25" customHeight="1" thickBot="1" x14ac:dyDescent="0.3">
      <c r="A99" s="186"/>
      <c r="B99" s="97">
        <v>83</v>
      </c>
      <c r="C99" s="87" t="s">
        <v>108</v>
      </c>
      <c r="D99" s="98">
        <v>1537</v>
      </c>
      <c r="E99" s="105">
        <v>55859148</v>
      </c>
      <c r="F99" s="106">
        <f>+J99</f>
        <v>39101404</v>
      </c>
      <c r="G99" s="107"/>
      <c r="H99" s="107"/>
      <c r="I99" s="107"/>
      <c r="J99" s="108">
        <v>39101404</v>
      </c>
      <c r="K99" s="107"/>
      <c r="L99" s="107"/>
      <c r="M99" s="107"/>
      <c r="N99" s="107"/>
      <c r="O99" s="107"/>
      <c r="P99" s="107"/>
      <c r="Q99" s="107"/>
      <c r="R99" s="107"/>
      <c r="S99" s="109">
        <f t="shared" si="3"/>
        <v>39101404</v>
      </c>
      <c r="T99" s="103">
        <f t="shared" si="4"/>
        <v>0</v>
      </c>
      <c r="U99" s="160"/>
      <c r="V99" s="156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  <c r="AH99" s="160"/>
      <c r="AI99" s="160"/>
      <c r="AJ99" s="163"/>
      <c r="AK99" s="159"/>
      <c r="AL99" s="159"/>
      <c r="AM99" s="159"/>
      <c r="AN99" s="159"/>
      <c r="AO99" s="159"/>
      <c r="AP99" s="159"/>
      <c r="AQ99" s="159"/>
      <c r="AR99" s="159"/>
      <c r="AS99" s="159"/>
      <c r="AT99" s="159"/>
      <c r="AU99" s="159"/>
      <c r="AV99" s="159"/>
      <c r="AW99" s="159"/>
      <c r="AX99" s="159"/>
      <c r="AY99" s="159"/>
      <c r="AZ99" s="159"/>
      <c r="BA99" s="159"/>
      <c r="BB99" s="159"/>
      <c r="BC99" s="159"/>
      <c r="BD99" s="159"/>
      <c r="BE99" s="159"/>
      <c r="BF99" s="159"/>
      <c r="BG99" s="159"/>
      <c r="BH99" s="159"/>
      <c r="BI99" s="159"/>
      <c r="BJ99" s="159"/>
      <c r="BK99" s="159"/>
      <c r="BL99" s="159"/>
      <c r="BM99" s="159"/>
    </row>
    <row r="100" spans="1:65" s="10" customFormat="1" ht="18.75" thickBot="1" x14ac:dyDescent="0.3">
      <c r="A100" s="186"/>
      <c r="B100" s="97">
        <v>84</v>
      </c>
      <c r="C100" s="87" t="s">
        <v>109</v>
      </c>
      <c r="D100" s="98"/>
      <c r="E100" s="105"/>
      <c r="F100" s="106"/>
      <c r="G100" s="107"/>
      <c r="H100" s="107"/>
      <c r="I100" s="107"/>
      <c r="J100" s="108"/>
      <c r="K100" s="107"/>
      <c r="L100" s="107"/>
      <c r="M100" s="107"/>
      <c r="N100" s="107"/>
      <c r="O100" s="107"/>
      <c r="P100" s="107"/>
      <c r="Q100" s="107"/>
      <c r="R100" s="107"/>
      <c r="S100" s="109">
        <f t="shared" si="3"/>
        <v>0</v>
      </c>
      <c r="T100" s="103">
        <f t="shared" si="4"/>
        <v>0</v>
      </c>
      <c r="U100" s="160"/>
      <c r="V100" s="156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3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  <c r="BD100" s="159"/>
      <c r="BE100" s="159"/>
      <c r="BF100" s="159"/>
      <c r="BG100" s="159"/>
      <c r="BH100" s="159"/>
      <c r="BI100" s="159"/>
      <c r="BJ100" s="159"/>
      <c r="BK100" s="159"/>
      <c r="BL100" s="159"/>
      <c r="BM100" s="159"/>
    </row>
    <row r="101" spans="1:65" s="10" customFormat="1" ht="18.75" thickBot="1" x14ac:dyDescent="0.3">
      <c r="A101" s="186"/>
      <c r="B101" s="97">
        <v>85</v>
      </c>
      <c r="C101" s="87" t="s">
        <v>216</v>
      </c>
      <c r="D101" s="98"/>
      <c r="E101" s="105"/>
      <c r="F101" s="106"/>
      <c r="G101" s="107"/>
      <c r="H101" s="107"/>
      <c r="I101" s="107"/>
      <c r="J101" s="108"/>
      <c r="K101" s="107"/>
      <c r="L101" s="107"/>
      <c r="M101" s="107"/>
      <c r="N101" s="107"/>
      <c r="O101" s="107"/>
      <c r="P101" s="107"/>
      <c r="Q101" s="107"/>
      <c r="R101" s="107"/>
      <c r="S101" s="109">
        <f t="shared" si="3"/>
        <v>0</v>
      </c>
      <c r="T101" s="103">
        <f t="shared" si="4"/>
        <v>0</v>
      </c>
      <c r="U101" s="160"/>
      <c r="V101" s="156"/>
      <c r="W101" s="160"/>
      <c r="X101" s="160"/>
      <c r="Y101" s="160"/>
      <c r="Z101" s="160"/>
      <c r="AA101" s="160"/>
      <c r="AB101" s="160"/>
      <c r="AC101" s="160"/>
      <c r="AD101" s="160"/>
      <c r="AE101" s="160"/>
      <c r="AF101" s="160"/>
      <c r="AG101" s="160"/>
      <c r="AH101" s="160"/>
      <c r="AI101" s="160"/>
      <c r="AJ101" s="163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  <c r="BD101" s="159"/>
      <c r="BE101" s="159"/>
      <c r="BF101" s="159"/>
      <c r="BG101" s="159"/>
      <c r="BH101" s="159"/>
      <c r="BI101" s="159"/>
      <c r="BJ101" s="159"/>
      <c r="BK101" s="159"/>
      <c r="BL101" s="159"/>
      <c r="BM101" s="159"/>
    </row>
    <row r="102" spans="1:65" s="10" customFormat="1" ht="36.75" thickBot="1" x14ac:dyDescent="0.3">
      <c r="A102" s="186"/>
      <c r="B102" s="97">
        <v>86</v>
      </c>
      <c r="C102" s="87" t="s">
        <v>110</v>
      </c>
      <c r="D102" s="98"/>
      <c r="E102" s="105"/>
      <c r="F102" s="106"/>
      <c r="G102" s="107"/>
      <c r="H102" s="107"/>
      <c r="I102" s="107"/>
      <c r="J102" s="108"/>
      <c r="K102" s="107"/>
      <c r="L102" s="107"/>
      <c r="M102" s="107"/>
      <c r="N102" s="107"/>
      <c r="O102" s="107"/>
      <c r="P102" s="107"/>
      <c r="Q102" s="107"/>
      <c r="R102" s="107"/>
      <c r="S102" s="109">
        <f t="shared" si="3"/>
        <v>0</v>
      </c>
      <c r="T102" s="103">
        <f t="shared" si="4"/>
        <v>0</v>
      </c>
      <c r="U102" s="160"/>
      <c r="V102" s="156"/>
      <c r="W102" s="160"/>
      <c r="X102" s="160"/>
      <c r="Y102" s="160"/>
      <c r="Z102" s="160"/>
      <c r="AA102" s="160"/>
      <c r="AB102" s="160"/>
      <c r="AC102" s="160"/>
      <c r="AD102" s="160"/>
      <c r="AE102" s="160"/>
      <c r="AF102" s="160"/>
      <c r="AG102" s="160"/>
      <c r="AH102" s="160"/>
      <c r="AI102" s="160"/>
      <c r="AJ102" s="163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  <c r="BD102" s="159"/>
      <c r="BE102" s="159"/>
      <c r="BF102" s="159"/>
      <c r="BG102" s="159"/>
      <c r="BH102" s="159"/>
      <c r="BI102" s="159"/>
      <c r="BJ102" s="159"/>
      <c r="BK102" s="159"/>
      <c r="BL102" s="159"/>
      <c r="BM102" s="159"/>
    </row>
    <row r="103" spans="1:65" s="10" customFormat="1" ht="18.75" thickBot="1" x14ac:dyDescent="0.3">
      <c r="A103" s="186"/>
      <c r="B103" s="97">
        <v>87</v>
      </c>
      <c r="C103" s="87" t="s">
        <v>111</v>
      </c>
      <c r="D103" s="98"/>
      <c r="E103" s="105"/>
      <c r="F103" s="106"/>
      <c r="G103" s="107"/>
      <c r="H103" s="107"/>
      <c r="I103" s="107"/>
      <c r="J103" s="108"/>
      <c r="K103" s="107"/>
      <c r="L103" s="107"/>
      <c r="M103" s="107"/>
      <c r="N103" s="107"/>
      <c r="O103" s="107"/>
      <c r="P103" s="107"/>
      <c r="Q103" s="107"/>
      <c r="R103" s="107"/>
      <c r="S103" s="109">
        <f t="shared" si="3"/>
        <v>0</v>
      </c>
      <c r="T103" s="103">
        <f t="shared" si="4"/>
        <v>0</v>
      </c>
      <c r="U103" s="160"/>
      <c r="V103" s="156"/>
      <c r="W103" s="160"/>
      <c r="X103" s="160"/>
      <c r="Y103" s="160"/>
      <c r="Z103" s="160"/>
      <c r="AA103" s="160"/>
      <c r="AB103" s="160"/>
      <c r="AC103" s="160"/>
      <c r="AD103" s="160"/>
      <c r="AE103" s="160"/>
      <c r="AF103" s="160"/>
      <c r="AG103" s="160"/>
      <c r="AH103" s="160"/>
      <c r="AI103" s="160"/>
      <c r="AJ103" s="163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  <c r="BE103" s="159"/>
      <c r="BF103" s="159"/>
      <c r="BG103" s="159"/>
      <c r="BH103" s="159"/>
      <c r="BI103" s="159"/>
      <c r="BJ103" s="159"/>
      <c r="BK103" s="159"/>
      <c r="BL103" s="159"/>
      <c r="BM103" s="159"/>
    </row>
    <row r="104" spans="1:65" s="10" customFormat="1" ht="36.75" thickBot="1" x14ac:dyDescent="0.3">
      <c r="A104" s="186"/>
      <c r="B104" s="97">
        <v>88</v>
      </c>
      <c r="C104" s="87" t="s">
        <v>112</v>
      </c>
      <c r="D104" s="98"/>
      <c r="E104" s="105"/>
      <c r="F104" s="106"/>
      <c r="G104" s="107"/>
      <c r="H104" s="107"/>
      <c r="I104" s="107"/>
      <c r="J104" s="108"/>
      <c r="K104" s="107"/>
      <c r="L104" s="107"/>
      <c r="M104" s="107"/>
      <c r="N104" s="107"/>
      <c r="O104" s="107"/>
      <c r="P104" s="107"/>
      <c r="Q104" s="107"/>
      <c r="R104" s="107"/>
      <c r="S104" s="109">
        <f t="shared" si="3"/>
        <v>0</v>
      </c>
      <c r="T104" s="103">
        <f t="shared" si="4"/>
        <v>0</v>
      </c>
      <c r="U104" s="160"/>
      <c r="V104" s="156"/>
      <c r="W104" s="160"/>
      <c r="X104" s="160"/>
      <c r="Y104" s="160"/>
      <c r="Z104" s="160"/>
      <c r="AA104" s="160"/>
      <c r="AB104" s="160"/>
      <c r="AC104" s="160"/>
      <c r="AD104" s="160"/>
      <c r="AE104" s="160"/>
      <c r="AF104" s="160"/>
      <c r="AG104" s="160"/>
      <c r="AH104" s="160"/>
      <c r="AI104" s="160"/>
      <c r="AJ104" s="163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  <c r="BD104" s="159"/>
      <c r="BE104" s="159"/>
      <c r="BF104" s="159"/>
      <c r="BG104" s="159"/>
      <c r="BH104" s="159"/>
      <c r="BI104" s="159"/>
      <c r="BJ104" s="159"/>
      <c r="BK104" s="159"/>
      <c r="BL104" s="159"/>
      <c r="BM104" s="159"/>
    </row>
    <row r="105" spans="1:65" s="10" customFormat="1" ht="18.75" thickBot="1" x14ac:dyDescent="0.3">
      <c r="A105" s="186"/>
      <c r="B105" s="97">
        <v>89</v>
      </c>
      <c r="C105" s="87" t="s">
        <v>113</v>
      </c>
      <c r="D105" s="98"/>
      <c r="E105" s="105"/>
      <c r="F105" s="106"/>
      <c r="G105" s="107"/>
      <c r="H105" s="107"/>
      <c r="I105" s="107"/>
      <c r="J105" s="108"/>
      <c r="K105" s="107"/>
      <c r="L105" s="107"/>
      <c r="M105" s="107"/>
      <c r="N105" s="107"/>
      <c r="O105" s="107"/>
      <c r="P105" s="107"/>
      <c r="Q105" s="107"/>
      <c r="R105" s="107"/>
      <c r="S105" s="109">
        <f t="shared" si="3"/>
        <v>0</v>
      </c>
      <c r="T105" s="103">
        <f t="shared" si="4"/>
        <v>0</v>
      </c>
      <c r="U105" s="160"/>
      <c r="V105" s="156"/>
      <c r="W105" s="160"/>
      <c r="X105" s="160"/>
      <c r="Y105" s="160"/>
      <c r="Z105" s="160"/>
      <c r="AA105" s="160"/>
      <c r="AB105" s="160"/>
      <c r="AC105" s="160"/>
      <c r="AD105" s="160"/>
      <c r="AE105" s="160"/>
      <c r="AF105" s="160"/>
      <c r="AG105" s="160"/>
      <c r="AH105" s="160"/>
      <c r="AI105" s="160"/>
      <c r="AJ105" s="163"/>
      <c r="AK105" s="159"/>
      <c r="AL105" s="159"/>
      <c r="AM105" s="159"/>
      <c r="AN105" s="159"/>
      <c r="AO105" s="159"/>
      <c r="AP105" s="159"/>
      <c r="AQ105" s="159"/>
      <c r="AR105" s="159"/>
      <c r="AS105" s="159"/>
      <c r="AT105" s="159"/>
      <c r="AU105" s="159"/>
      <c r="AV105" s="159"/>
      <c r="AW105" s="159"/>
      <c r="AX105" s="159"/>
      <c r="AY105" s="159"/>
      <c r="AZ105" s="159"/>
      <c r="BA105" s="159"/>
      <c r="BB105" s="159"/>
      <c r="BC105" s="159"/>
      <c r="BD105" s="159"/>
      <c r="BE105" s="159"/>
      <c r="BF105" s="159"/>
      <c r="BG105" s="159"/>
      <c r="BH105" s="159"/>
      <c r="BI105" s="159"/>
      <c r="BJ105" s="159"/>
      <c r="BK105" s="159"/>
      <c r="BL105" s="159"/>
      <c r="BM105" s="159"/>
    </row>
    <row r="106" spans="1:65" s="10" customFormat="1" ht="18.75" thickBot="1" x14ac:dyDescent="0.3">
      <c r="A106" s="186"/>
      <c r="B106" s="97">
        <v>90</v>
      </c>
      <c r="C106" s="87" t="s">
        <v>114</v>
      </c>
      <c r="D106" s="98"/>
      <c r="E106" s="105"/>
      <c r="F106" s="106"/>
      <c r="G106" s="107"/>
      <c r="H106" s="107"/>
      <c r="I106" s="107"/>
      <c r="J106" s="108"/>
      <c r="K106" s="107"/>
      <c r="L106" s="107"/>
      <c r="M106" s="107"/>
      <c r="N106" s="107"/>
      <c r="O106" s="107"/>
      <c r="P106" s="107"/>
      <c r="Q106" s="107"/>
      <c r="R106" s="107"/>
      <c r="S106" s="109">
        <f t="shared" si="3"/>
        <v>0</v>
      </c>
      <c r="T106" s="103">
        <f t="shared" si="4"/>
        <v>0</v>
      </c>
      <c r="U106" s="160"/>
      <c r="V106" s="156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0"/>
      <c r="AG106" s="160"/>
      <c r="AH106" s="160"/>
      <c r="AI106" s="160"/>
      <c r="AJ106" s="163"/>
      <c r="AK106" s="159"/>
      <c r="AL106" s="159"/>
      <c r="AM106" s="159"/>
      <c r="AN106" s="159"/>
      <c r="AO106" s="159"/>
      <c r="AP106" s="159"/>
      <c r="AQ106" s="159"/>
      <c r="AR106" s="159"/>
      <c r="AS106" s="159"/>
      <c r="AT106" s="159"/>
      <c r="AU106" s="159"/>
      <c r="AV106" s="159"/>
      <c r="AW106" s="159"/>
      <c r="AX106" s="159"/>
      <c r="AY106" s="159"/>
      <c r="AZ106" s="159"/>
      <c r="BA106" s="159"/>
      <c r="BB106" s="159"/>
      <c r="BC106" s="159"/>
      <c r="BD106" s="159"/>
      <c r="BE106" s="159"/>
      <c r="BF106" s="159"/>
      <c r="BG106" s="159"/>
      <c r="BH106" s="159"/>
      <c r="BI106" s="159"/>
      <c r="BJ106" s="159"/>
      <c r="BK106" s="159"/>
      <c r="BL106" s="159"/>
      <c r="BM106" s="159"/>
    </row>
    <row r="107" spans="1:65" s="10" customFormat="1" ht="36.75" thickBot="1" x14ac:dyDescent="0.3">
      <c r="A107" s="186"/>
      <c r="B107" s="97">
        <v>91</v>
      </c>
      <c r="C107" s="87" t="s">
        <v>115</v>
      </c>
      <c r="D107" s="98"/>
      <c r="E107" s="105"/>
      <c r="F107" s="106"/>
      <c r="G107" s="107"/>
      <c r="H107" s="107"/>
      <c r="I107" s="107"/>
      <c r="J107" s="108"/>
      <c r="K107" s="107"/>
      <c r="L107" s="107"/>
      <c r="M107" s="107"/>
      <c r="N107" s="107"/>
      <c r="O107" s="107"/>
      <c r="P107" s="107"/>
      <c r="Q107" s="107"/>
      <c r="R107" s="107"/>
      <c r="S107" s="109">
        <f t="shared" si="3"/>
        <v>0</v>
      </c>
      <c r="T107" s="103">
        <f t="shared" si="4"/>
        <v>0</v>
      </c>
      <c r="U107" s="160"/>
      <c r="V107" s="156"/>
      <c r="W107" s="160"/>
      <c r="X107" s="160"/>
      <c r="Y107" s="160"/>
      <c r="Z107" s="160"/>
      <c r="AA107" s="160"/>
      <c r="AB107" s="160"/>
      <c r="AC107" s="160"/>
      <c r="AD107" s="160"/>
      <c r="AE107" s="160"/>
      <c r="AF107" s="160"/>
      <c r="AG107" s="160"/>
      <c r="AH107" s="160"/>
      <c r="AI107" s="160"/>
      <c r="AJ107" s="163"/>
      <c r="AK107" s="159"/>
      <c r="AL107" s="159"/>
      <c r="AM107" s="159"/>
      <c r="AN107" s="159"/>
      <c r="AO107" s="159"/>
      <c r="AP107" s="159"/>
      <c r="AQ107" s="159"/>
      <c r="AR107" s="159"/>
      <c r="AS107" s="159"/>
      <c r="AT107" s="159"/>
      <c r="AU107" s="159"/>
      <c r="AV107" s="159"/>
      <c r="AW107" s="159"/>
      <c r="AX107" s="159"/>
      <c r="AY107" s="159"/>
      <c r="AZ107" s="159"/>
      <c r="BA107" s="159"/>
      <c r="BB107" s="159"/>
      <c r="BC107" s="159"/>
      <c r="BD107" s="159"/>
      <c r="BE107" s="159"/>
      <c r="BF107" s="159"/>
      <c r="BG107" s="159"/>
      <c r="BH107" s="159"/>
      <c r="BI107" s="159"/>
      <c r="BJ107" s="159"/>
      <c r="BK107" s="159"/>
      <c r="BL107" s="159"/>
      <c r="BM107" s="159"/>
    </row>
    <row r="108" spans="1:65" s="10" customFormat="1" ht="36.75" thickBot="1" x14ac:dyDescent="0.3">
      <c r="A108" s="186"/>
      <c r="B108" s="97">
        <v>92</v>
      </c>
      <c r="C108" s="87" t="s">
        <v>206</v>
      </c>
      <c r="D108" s="98"/>
      <c r="E108" s="105"/>
      <c r="F108" s="106"/>
      <c r="G108" s="107"/>
      <c r="H108" s="107"/>
      <c r="I108" s="107"/>
      <c r="J108" s="108"/>
      <c r="K108" s="107"/>
      <c r="L108" s="107"/>
      <c r="M108" s="107"/>
      <c r="N108" s="107"/>
      <c r="O108" s="107"/>
      <c r="P108" s="107"/>
      <c r="Q108" s="107"/>
      <c r="R108" s="107"/>
      <c r="S108" s="109"/>
      <c r="T108" s="103"/>
      <c r="U108" s="160"/>
      <c r="V108" s="156"/>
      <c r="W108" s="160"/>
      <c r="X108" s="160"/>
      <c r="Y108" s="160"/>
      <c r="Z108" s="160"/>
      <c r="AA108" s="160"/>
      <c r="AB108" s="160"/>
      <c r="AC108" s="160"/>
      <c r="AD108" s="160"/>
      <c r="AE108" s="160"/>
      <c r="AF108" s="160"/>
      <c r="AG108" s="160"/>
      <c r="AH108" s="160"/>
      <c r="AI108" s="160"/>
      <c r="AJ108" s="163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</row>
    <row r="109" spans="1:65" s="10" customFormat="1" ht="36.75" thickBot="1" x14ac:dyDescent="0.3">
      <c r="A109" s="186"/>
      <c r="B109" s="97">
        <v>93</v>
      </c>
      <c r="C109" s="87" t="s">
        <v>116</v>
      </c>
      <c r="D109" s="98">
        <v>1535</v>
      </c>
      <c r="E109" s="105">
        <v>65279685</v>
      </c>
      <c r="F109" s="106">
        <f>+I109</f>
        <v>45695780</v>
      </c>
      <c r="G109" s="107"/>
      <c r="H109" s="107"/>
      <c r="I109" s="107">
        <v>45695780</v>
      </c>
      <c r="J109" s="108"/>
      <c r="K109" s="107"/>
      <c r="L109" s="107"/>
      <c r="M109" s="107"/>
      <c r="N109" s="107"/>
      <c r="O109" s="107"/>
      <c r="P109" s="107"/>
      <c r="Q109" s="107"/>
      <c r="R109" s="107"/>
      <c r="S109" s="109">
        <f t="shared" si="3"/>
        <v>45695780</v>
      </c>
      <c r="T109" s="103">
        <f t="shared" si="4"/>
        <v>0</v>
      </c>
      <c r="U109" s="160"/>
      <c r="V109" s="156"/>
      <c r="W109" s="160"/>
      <c r="X109" s="160"/>
      <c r="Y109" s="160"/>
      <c r="Z109" s="160"/>
      <c r="AA109" s="160"/>
      <c r="AB109" s="160"/>
      <c r="AC109" s="160"/>
      <c r="AD109" s="160"/>
      <c r="AE109" s="160"/>
      <c r="AF109" s="160"/>
      <c r="AG109" s="160"/>
      <c r="AH109" s="160"/>
      <c r="AI109" s="160"/>
      <c r="AJ109" s="163"/>
      <c r="AK109" s="159"/>
      <c r="AL109" s="159"/>
      <c r="AM109" s="159"/>
      <c r="AN109" s="159"/>
      <c r="AO109" s="159"/>
      <c r="AP109" s="159"/>
      <c r="AQ109" s="159"/>
      <c r="AR109" s="159"/>
      <c r="AS109" s="159"/>
      <c r="AT109" s="159"/>
      <c r="AU109" s="159"/>
      <c r="AV109" s="159"/>
      <c r="AW109" s="159"/>
      <c r="AX109" s="159"/>
      <c r="AY109" s="159"/>
      <c r="AZ109" s="159"/>
      <c r="BA109" s="159"/>
      <c r="BB109" s="159"/>
      <c r="BC109" s="159"/>
      <c r="BD109" s="159"/>
      <c r="BE109" s="159"/>
      <c r="BF109" s="159"/>
      <c r="BG109" s="159"/>
      <c r="BH109" s="159"/>
      <c r="BI109" s="159"/>
      <c r="BJ109" s="159"/>
      <c r="BK109" s="159"/>
      <c r="BL109" s="159"/>
      <c r="BM109" s="159"/>
    </row>
    <row r="110" spans="1:65" s="10" customFormat="1" ht="36.75" thickBot="1" x14ac:dyDescent="0.3">
      <c r="A110" s="186"/>
      <c r="B110" s="97">
        <v>94</v>
      </c>
      <c r="C110" s="87" t="s">
        <v>203</v>
      </c>
      <c r="D110" s="98"/>
      <c r="E110" s="105"/>
      <c r="F110" s="106"/>
      <c r="G110" s="107"/>
      <c r="H110" s="107"/>
      <c r="I110" s="107"/>
      <c r="J110" s="108"/>
      <c r="K110" s="107"/>
      <c r="L110" s="107"/>
      <c r="M110" s="107"/>
      <c r="N110" s="107"/>
      <c r="O110" s="107"/>
      <c r="P110" s="107"/>
      <c r="Q110" s="107"/>
      <c r="R110" s="107"/>
      <c r="S110" s="109"/>
      <c r="T110" s="103"/>
      <c r="U110" s="160"/>
      <c r="V110" s="156"/>
      <c r="W110" s="160"/>
      <c r="X110" s="160"/>
      <c r="Y110" s="160"/>
      <c r="Z110" s="160"/>
      <c r="AA110" s="160"/>
      <c r="AB110" s="160"/>
      <c r="AC110" s="160"/>
      <c r="AD110" s="160"/>
      <c r="AE110" s="160"/>
      <c r="AF110" s="160"/>
      <c r="AG110" s="160"/>
      <c r="AH110" s="160"/>
      <c r="AI110" s="160"/>
      <c r="AJ110" s="163"/>
      <c r="AK110" s="159"/>
      <c r="AL110" s="159"/>
      <c r="AM110" s="159"/>
      <c r="AN110" s="159"/>
      <c r="AO110" s="159"/>
      <c r="AP110" s="159"/>
      <c r="AQ110" s="159"/>
      <c r="AR110" s="159"/>
      <c r="AS110" s="159"/>
      <c r="AT110" s="159"/>
      <c r="AU110" s="159"/>
      <c r="AV110" s="159"/>
      <c r="AW110" s="159"/>
      <c r="AX110" s="159"/>
      <c r="AY110" s="159"/>
      <c r="AZ110" s="159"/>
      <c r="BA110" s="159"/>
      <c r="BB110" s="159"/>
      <c r="BC110" s="159"/>
      <c r="BD110" s="159"/>
      <c r="BE110" s="159"/>
      <c r="BF110" s="159"/>
      <c r="BG110" s="159"/>
      <c r="BH110" s="159"/>
      <c r="BI110" s="159"/>
      <c r="BJ110" s="159"/>
      <c r="BK110" s="159"/>
      <c r="BL110" s="159"/>
      <c r="BM110" s="159"/>
    </row>
    <row r="111" spans="1:65" s="10" customFormat="1" ht="36.75" thickBot="1" x14ac:dyDescent="0.3">
      <c r="A111" s="186"/>
      <c r="B111" s="97"/>
      <c r="C111" s="87" t="s">
        <v>228</v>
      </c>
      <c r="D111" s="98"/>
      <c r="E111" s="105"/>
      <c r="F111" s="106"/>
      <c r="G111" s="107"/>
      <c r="H111" s="107"/>
      <c r="I111" s="107"/>
      <c r="J111" s="108"/>
      <c r="K111" s="107"/>
      <c r="L111" s="107"/>
      <c r="M111" s="107"/>
      <c r="N111" s="107"/>
      <c r="O111" s="107"/>
      <c r="P111" s="107"/>
      <c r="Q111" s="107"/>
      <c r="R111" s="107"/>
      <c r="S111" s="109"/>
      <c r="T111" s="103"/>
      <c r="U111" s="160"/>
      <c r="V111" s="156"/>
      <c r="W111" s="160"/>
      <c r="X111" s="160"/>
      <c r="Y111" s="160"/>
      <c r="Z111" s="160"/>
      <c r="AA111" s="160"/>
      <c r="AB111" s="160"/>
      <c r="AC111" s="160"/>
      <c r="AD111" s="160"/>
      <c r="AE111" s="160"/>
      <c r="AF111" s="160"/>
      <c r="AG111" s="160"/>
      <c r="AH111" s="160"/>
      <c r="AI111" s="160"/>
      <c r="AJ111" s="163"/>
      <c r="AK111" s="159"/>
      <c r="AL111" s="159"/>
      <c r="AM111" s="159"/>
      <c r="AN111" s="159"/>
      <c r="AO111" s="159"/>
      <c r="AP111" s="159"/>
      <c r="AQ111" s="159"/>
      <c r="AR111" s="159"/>
      <c r="AS111" s="159"/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</row>
    <row r="112" spans="1:65" s="10" customFormat="1" ht="18.75" thickBot="1" x14ac:dyDescent="0.3">
      <c r="A112" s="186"/>
      <c r="B112" s="97">
        <v>95</v>
      </c>
      <c r="C112" s="87" t="s">
        <v>117</v>
      </c>
      <c r="D112" s="98"/>
      <c r="E112" s="105"/>
      <c r="F112" s="106"/>
      <c r="G112" s="107"/>
      <c r="H112" s="107"/>
      <c r="I112" s="107"/>
      <c r="J112" s="108"/>
      <c r="K112" s="107"/>
      <c r="L112" s="107"/>
      <c r="M112" s="107"/>
      <c r="N112" s="107"/>
      <c r="O112" s="107"/>
      <c r="P112" s="107"/>
      <c r="Q112" s="107"/>
      <c r="R112" s="107"/>
      <c r="S112" s="109">
        <f t="shared" si="3"/>
        <v>0</v>
      </c>
      <c r="T112" s="103">
        <f t="shared" si="4"/>
        <v>0</v>
      </c>
      <c r="U112" s="160"/>
      <c r="V112" s="156"/>
      <c r="W112" s="160"/>
      <c r="X112" s="160"/>
      <c r="Y112" s="160"/>
      <c r="Z112" s="160"/>
      <c r="AA112" s="160"/>
      <c r="AB112" s="160"/>
      <c r="AC112" s="160"/>
      <c r="AD112" s="160"/>
      <c r="AE112" s="160"/>
      <c r="AF112" s="160"/>
      <c r="AG112" s="160"/>
      <c r="AH112" s="160"/>
      <c r="AI112" s="160"/>
      <c r="AJ112" s="163"/>
      <c r="AK112" s="159"/>
      <c r="AL112" s="159"/>
      <c r="AM112" s="159"/>
      <c r="AN112" s="159"/>
      <c r="AO112" s="159"/>
      <c r="AP112" s="159"/>
      <c r="AQ112" s="159"/>
      <c r="AR112" s="159"/>
      <c r="AS112" s="159"/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</row>
    <row r="113" spans="1:65" s="10" customFormat="1" ht="36.75" thickBot="1" x14ac:dyDescent="0.3">
      <c r="A113" s="186"/>
      <c r="B113" s="97">
        <v>96</v>
      </c>
      <c r="C113" s="87" t="s">
        <v>118</v>
      </c>
      <c r="D113" s="98" t="s">
        <v>31</v>
      </c>
      <c r="E113" s="105"/>
      <c r="F113" s="106"/>
      <c r="G113" s="107"/>
      <c r="H113" s="107"/>
      <c r="I113" s="107"/>
      <c r="J113" s="108"/>
      <c r="K113" s="107"/>
      <c r="L113" s="107"/>
      <c r="M113" s="107"/>
      <c r="N113" s="107"/>
      <c r="O113" s="107"/>
      <c r="P113" s="107"/>
      <c r="Q113" s="107"/>
      <c r="R113" s="107"/>
      <c r="S113" s="109">
        <f t="shared" si="3"/>
        <v>0</v>
      </c>
      <c r="T113" s="103">
        <f t="shared" si="4"/>
        <v>0</v>
      </c>
      <c r="U113" s="160"/>
      <c r="V113" s="156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3"/>
      <c r="AK113" s="159"/>
      <c r="AL113" s="159"/>
      <c r="AM113" s="159"/>
      <c r="AN113" s="159"/>
      <c r="AO113" s="159"/>
      <c r="AP113" s="159"/>
      <c r="AQ113" s="159"/>
      <c r="AR113" s="159"/>
      <c r="AS113" s="159"/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</row>
    <row r="114" spans="1:65" s="10" customFormat="1" ht="18.75" thickBot="1" x14ac:dyDescent="0.3">
      <c r="A114" s="186"/>
      <c r="B114" s="97">
        <v>97</v>
      </c>
      <c r="C114" s="87" t="s">
        <v>119</v>
      </c>
      <c r="D114" s="98" t="s">
        <v>31</v>
      </c>
      <c r="E114" s="105"/>
      <c r="F114" s="106"/>
      <c r="G114" s="107"/>
      <c r="H114" s="107"/>
      <c r="I114" s="107"/>
      <c r="J114" s="108"/>
      <c r="K114" s="107"/>
      <c r="L114" s="107"/>
      <c r="M114" s="107"/>
      <c r="N114" s="107"/>
      <c r="O114" s="107"/>
      <c r="P114" s="107"/>
      <c r="Q114" s="107"/>
      <c r="R114" s="107"/>
      <c r="S114" s="109">
        <f t="shared" si="3"/>
        <v>0</v>
      </c>
      <c r="T114" s="103">
        <f t="shared" si="4"/>
        <v>0</v>
      </c>
      <c r="U114" s="160"/>
      <c r="V114" s="156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  <c r="AH114" s="160"/>
      <c r="AI114" s="160"/>
      <c r="AJ114" s="163"/>
      <c r="AK114" s="159"/>
      <c r="AL114" s="159"/>
      <c r="AM114" s="159"/>
      <c r="AN114" s="159"/>
      <c r="AO114" s="159"/>
      <c r="AP114" s="159"/>
      <c r="AQ114" s="159"/>
      <c r="AR114" s="159"/>
      <c r="AS114" s="159"/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</row>
    <row r="115" spans="1:65" s="10" customFormat="1" ht="54" customHeight="1" thickBot="1" x14ac:dyDescent="0.3">
      <c r="A115" s="186"/>
      <c r="B115" s="97">
        <v>98</v>
      </c>
      <c r="C115" s="87" t="s">
        <v>120</v>
      </c>
      <c r="D115" s="98" t="s">
        <v>31</v>
      </c>
      <c r="E115" s="105"/>
      <c r="F115" s="106">
        <f>+J115+L115</f>
        <v>101130230</v>
      </c>
      <c r="G115" s="107"/>
      <c r="H115" s="107"/>
      <c r="I115" s="107"/>
      <c r="J115" s="108">
        <f>24824235+28680431</f>
        <v>53504666</v>
      </c>
      <c r="K115" s="107"/>
      <c r="L115" s="107">
        <f>22096543+25529021</f>
        <v>47625564</v>
      </c>
      <c r="M115" s="107"/>
      <c r="N115" s="107"/>
      <c r="O115" s="107"/>
      <c r="P115" s="107"/>
      <c r="Q115" s="107"/>
      <c r="R115" s="107"/>
      <c r="S115" s="109">
        <f t="shared" si="3"/>
        <v>101130230</v>
      </c>
      <c r="T115" s="103">
        <f t="shared" si="4"/>
        <v>0</v>
      </c>
      <c r="U115" s="160"/>
      <c r="V115" s="156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3"/>
      <c r="AK115" s="159"/>
      <c r="AL115" s="159"/>
      <c r="AM115" s="159"/>
      <c r="AN115" s="159"/>
      <c r="AO115" s="159"/>
      <c r="AP115" s="159"/>
      <c r="AQ115" s="159"/>
      <c r="AR115" s="159"/>
      <c r="AS115" s="159"/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</row>
    <row r="116" spans="1:65" s="10" customFormat="1" ht="18.75" thickBot="1" x14ac:dyDescent="0.3">
      <c r="A116" s="186"/>
      <c r="B116" s="97">
        <v>99</v>
      </c>
      <c r="C116" s="87" t="s">
        <v>121</v>
      </c>
      <c r="D116" s="98"/>
      <c r="E116" s="105"/>
      <c r="F116" s="106"/>
      <c r="G116" s="107"/>
      <c r="H116" s="107"/>
      <c r="I116" s="107"/>
      <c r="J116" s="108"/>
      <c r="K116" s="107"/>
      <c r="L116" s="107"/>
      <c r="M116" s="107"/>
      <c r="N116" s="107"/>
      <c r="O116" s="107"/>
      <c r="P116" s="107"/>
      <c r="Q116" s="107"/>
      <c r="R116" s="107"/>
      <c r="S116" s="109"/>
      <c r="T116" s="109"/>
      <c r="U116" s="160"/>
      <c r="V116" s="156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3"/>
      <c r="AK116" s="159"/>
      <c r="AL116" s="159"/>
      <c r="AM116" s="159"/>
      <c r="AN116" s="159"/>
      <c r="AO116" s="159"/>
      <c r="AP116" s="159"/>
      <c r="AQ116" s="159"/>
      <c r="AR116" s="159"/>
      <c r="AS116" s="159"/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</row>
    <row r="117" spans="1:65" s="10" customFormat="1" ht="36.75" thickBot="1" x14ac:dyDescent="0.3">
      <c r="A117" s="186"/>
      <c r="B117" s="97">
        <v>100</v>
      </c>
      <c r="C117" s="87" t="s">
        <v>122</v>
      </c>
      <c r="D117" s="98"/>
      <c r="E117" s="105"/>
      <c r="F117" s="106"/>
      <c r="G117" s="107"/>
      <c r="H117" s="107"/>
      <c r="I117" s="107"/>
      <c r="J117" s="108"/>
      <c r="K117" s="107"/>
      <c r="L117" s="107"/>
      <c r="M117" s="107"/>
      <c r="N117" s="107"/>
      <c r="O117" s="107"/>
      <c r="P117" s="107"/>
      <c r="Q117" s="107"/>
      <c r="R117" s="107"/>
      <c r="S117" s="109"/>
      <c r="T117" s="109"/>
      <c r="U117" s="160"/>
      <c r="V117" s="156"/>
      <c r="W117" s="160"/>
      <c r="X117" s="160"/>
      <c r="Y117" s="160"/>
      <c r="Z117" s="160"/>
      <c r="AA117" s="160"/>
      <c r="AB117" s="160"/>
      <c r="AC117" s="160"/>
      <c r="AD117" s="160"/>
      <c r="AE117" s="160"/>
      <c r="AF117" s="160"/>
      <c r="AG117" s="160"/>
      <c r="AH117" s="160"/>
      <c r="AI117" s="160"/>
      <c r="AJ117" s="163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</row>
    <row r="118" spans="1:65" s="10" customFormat="1" ht="18.75" thickBot="1" x14ac:dyDescent="0.3">
      <c r="A118" s="186"/>
      <c r="B118" s="97">
        <v>101</v>
      </c>
      <c r="C118" s="87" t="s">
        <v>123</v>
      </c>
      <c r="D118" s="98"/>
      <c r="E118" s="105"/>
      <c r="F118" s="106"/>
      <c r="G118" s="107"/>
      <c r="H118" s="107"/>
      <c r="I118" s="107"/>
      <c r="J118" s="108"/>
      <c r="K118" s="107"/>
      <c r="L118" s="107"/>
      <c r="M118" s="107"/>
      <c r="N118" s="107"/>
      <c r="O118" s="107"/>
      <c r="P118" s="107"/>
      <c r="Q118" s="107"/>
      <c r="R118" s="107"/>
      <c r="S118" s="109"/>
      <c r="T118" s="109"/>
      <c r="U118" s="160"/>
      <c r="V118" s="156"/>
      <c r="W118" s="160"/>
      <c r="X118" s="160"/>
      <c r="Y118" s="160"/>
      <c r="Z118" s="160"/>
      <c r="AA118" s="160"/>
      <c r="AB118" s="160"/>
      <c r="AC118" s="160"/>
      <c r="AD118" s="160"/>
      <c r="AE118" s="160"/>
      <c r="AF118" s="160"/>
      <c r="AG118" s="160"/>
      <c r="AH118" s="160"/>
      <c r="AI118" s="160"/>
      <c r="AJ118" s="163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</row>
    <row r="119" spans="1:65" s="10" customFormat="1" ht="36.75" thickBot="1" x14ac:dyDescent="0.3">
      <c r="A119" s="186"/>
      <c r="B119" s="97">
        <v>102</v>
      </c>
      <c r="C119" s="87" t="s">
        <v>124</v>
      </c>
      <c r="D119" s="98"/>
      <c r="E119" s="105"/>
      <c r="F119" s="106"/>
      <c r="G119" s="107"/>
      <c r="H119" s="107"/>
      <c r="I119" s="107"/>
      <c r="J119" s="108"/>
      <c r="K119" s="107"/>
      <c r="L119" s="107"/>
      <c r="M119" s="107"/>
      <c r="N119" s="107"/>
      <c r="O119" s="107"/>
      <c r="P119" s="107"/>
      <c r="Q119" s="107"/>
      <c r="R119" s="107"/>
      <c r="S119" s="109"/>
      <c r="T119" s="109"/>
      <c r="U119" s="160"/>
      <c r="V119" s="156"/>
      <c r="W119" s="160"/>
      <c r="X119" s="160"/>
      <c r="Y119" s="160"/>
      <c r="Z119" s="160"/>
      <c r="AA119" s="160"/>
      <c r="AB119" s="160"/>
      <c r="AC119" s="160"/>
      <c r="AD119" s="160"/>
      <c r="AE119" s="160"/>
      <c r="AF119" s="160"/>
      <c r="AG119" s="160"/>
      <c r="AH119" s="160"/>
      <c r="AI119" s="160"/>
      <c r="AJ119" s="163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</row>
    <row r="120" spans="1:65" s="10" customFormat="1" ht="36.75" thickBot="1" x14ac:dyDescent="0.3">
      <c r="A120" s="186"/>
      <c r="B120" s="97">
        <v>103</v>
      </c>
      <c r="C120" s="87" t="s">
        <v>125</v>
      </c>
      <c r="D120" s="98"/>
      <c r="E120" s="105"/>
      <c r="F120" s="106"/>
      <c r="G120" s="107"/>
      <c r="H120" s="107"/>
      <c r="I120" s="107"/>
      <c r="J120" s="108"/>
      <c r="K120" s="107"/>
      <c r="L120" s="107"/>
      <c r="M120" s="107"/>
      <c r="N120" s="107"/>
      <c r="O120" s="107"/>
      <c r="P120" s="107"/>
      <c r="Q120" s="107"/>
      <c r="R120" s="107"/>
      <c r="S120" s="109"/>
      <c r="T120" s="109"/>
      <c r="U120" s="160"/>
      <c r="V120" s="156"/>
      <c r="W120" s="160"/>
      <c r="X120" s="160"/>
      <c r="Y120" s="160"/>
      <c r="Z120" s="160"/>
      <c r="AA120" s="160"/>
      <c r="AB120" s="160"/>
      <c r="AC120" s="160"/>
      <c r="AD120" s="160"/>
      <c r="AE120" s="160"/>
      <c r="AF120" s="160"/>
      <c r="AG120" s="160"/>
      <c r="AH120" s="160"/>
      <c r="AI120" s="160"/>
      <c r="AJ120" s="163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</row>
    <row r="121" spans="1:65" s="10" customFormat="1" ht="36.75" thickBot="1" x14ac:dyDescent="0.3">
      <c r="A121" s="186"/>
      <c r="B121" s="97">
        <v>104</v>
      </c>
      <c r="C121" s="87" t="s">
        <v>126</v>
      </c>
      <c r="D121" s="98"/>
      <c r="E121" s="105"/>
      <c r="F121" s="106"/>
      <c r="G121" s="107"/>
      <c r="H121" s="107"/>
      <c r="I121" s="107"/>
      <c r="J121" s="108"/>
      <c r="K121" s="107"/>
      <c r="L121" s="107"/>
      <c r="M121" s="107"/>
      <c r="N121" s="107"/>
      <c r="O121" s="107"/>
      <c r="P121" s="107"/>
      <c r="Q121" s="107"/>
      <c r="R121" s="107"/>
      <c r="S121" s="109"/>
      <c r="T121" s="109"/>
      <c r="U121" s="160"/>
      <c r="V121" s="156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3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</row>
    <row r="122" spans="1:65" s="10" customFormat="1" ht="18.75" thickBot="1" x14ac:dyDescent="0.3">
      <c r="A122" s="186"/>
      <c r="B122" s="97">
        <v>105</v>
      </c>
      <c r="C122" s="87" t="s">
        <v>127</v>
      </c>
      <c r="D122" s="98"/>
      <c r="E122" s="105"/>
      <c r="F122" s="106"/>
      <c r="G122" s="107"/>
      <c r="H122" s="107"/>
      <c r="I122" s="107"/>
      <c r="J122" s="108"/>
      <c r="K122" s="107"/>
      <c r="L122" s="107"/>
      <c r="M122" s="107"/>
      <c r="N122" s="107"/>
      <c r="O122" s="107"/>
      <c r="P122" s="107"/>
      <c r="Q122" s="107"/>
      <c r="R122" s="107"/>
      <c r="S122" s="109"/>
      <c r="T122" s="109"/>
      <c r="U122" s="160"/>
      <c r="V122" s="156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3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</row>
    <row r="123" spans="1:65" s="10" customFormat="1" ht="36.75" thickBot="1" x14ac:dyDescent="0.3">
      <c r="A123" s="186"/>
      <c r="B123" s="97">
        <v>106</v>
      </c>
      <c r="C123" s="87" t="s">
        <v>128</v>
      </c>
      <c r="D123" s="98"/>
      <c r="E123" s="105"/>
      <c r="F123" s="106"/>
      <c r="G123" s="107"/>
      <c r="H123" s="107"/>
      <c r="I123" s="107"/>
      <c r="J123" s="108"/>
      <c r="K123" s="107"/>
      <c r="L123" s="107"/>
      <c r="M123" s="107"/>
      <c r="N123" s="107"/>
      <c r="O123" s="107"/>
      <c r="P123" s="107"/>
      <c r="Q123" s="107"/>
      <c r="R123" s="107"/>
      <c r="S123" s="109"/>
      <c r="T123" s="109"/>
      <c r="U123" s="160"/>
      <c r="V123" s="156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3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</row>
    <row r="124" spans="1:65" s="10" customFormat="1" ht="36.75" thickBot="1" x14ac:dyDescent="0.3">
      <c r="A124" s="186"/>
      <c r="B124" s="97">
        <v>107</v>
      </c>
      <c r="C124" s="87" t="s">
        <v>129</v>
      </c>
      <c r="D124" s="98"/>
      <c r="E124" s="105"/>
      <c r="F124" s="106"/>
      <c r="G124" s="107"/>
      <c r="H124" s="107"/>
      <c r="I124" s="107"/>
      <c r="J124" s="108"/>
      <c r="K124" s="107"/>
      <c r="L124" s="107"/>
      <c r="M124" s="107"/>
      <c r="N124" s="107"/>
      <c r="O124" s="107"/>
      <c r="P124" s="107"/>
      <c r="Q124" s="107"/>
      <c r="R124" s="107"/>
      <c r="S124" s="109"/>
      <c r="T124" s="109"/>
      <c r="U124" s="160"/>
      <c r="V124" s="156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3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</row>
    <row r="125" spans="1:65" s="11" customFormat="1" ht="18.75" thickBot="1" x14ac:dyDescent="0.3">
      <c r="A125" s="186"/>
      <c r="B125" s="97">
        <v>108</v>
      </c>
      <c r="C125" s="87" t="s">
        <v>130</v>
      </c>
      <c r="D125" s="98"/>
      <c r="E125" s="105"/>
      <c r="F125" s="106"/>
      <c r="G125" s="107"/>
      <c r="H125" s="107"/>
      <c r="I125" s="107"/>
      <c r="J125" s="108"/>
      <c r="K125" s="107"/>
      <c r="L125" s="107"/>
      <c r="M125" s="107"/>
      <c r="N125" s="107"/>
      <c r="O125" s="107"/>
      <c r="P125" s="107"/>
      <c r="Q125" s="107"/>
      <c r="R125" s="107"/>
      <c r="S125" s="109"/>
      <c r="T125" s="109"/>
      <c r="U125" s="160"/>
      <c r="V125" s="156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3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</row>
    <row r="126" spans="1:65" s="10" customFormat="1" ht="36.75" thickBot="1" x14ac:dyDescent="0.3">
      <c r="A126" s="186"/>
      <c r="B126" s="97">
        <v>109</v>
      </c>
      <c r="C126" s="87" t="s">
        <v>131</v>
      </c>
      <c r="D126" s="98"/>
      <c r="E126" s="105"/>
      <c r="F126" s="106"/>
      <c r="G126" s="107"/>
      <c r="H126" s="107"/>
      <c r="I126" s="107"/>
      <c r="J126" s="108"/>
      <c r="K126" s="107"/>
      <c r="L126" s="107"/>
      <c r="M126" s="107"/>
      <c r="N126" s="107"/>
      <c r="O126" s="107"/>
      <c r="P126" s="107"/>
      <c r="Q126" s="107"/>
      <c r="R126" s="107"/>
      <c r="S126" s="109"/>
      <c r="T126" s="109"/>
      <c r="U126" s="160"/>
      <c r="V126" s="156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3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</row>
    <row r="127" spans="1:65" s="10" customFormat="1" ht="36.75" thickBot="1" x14ac:dyDescent="0.3">
      <c r="A127" s="186"/>
      <c r="B127" s="97">
        <v>110</v>
      </c>
      <c r="C127" s="87" t="s">
        <v>132</v>
      </c>
      <c r="D127" s="98"/>
      <c r="E127" s="105"/>
      <c r="F127" s="106"/>
      <c r="G127" s="107"/>
      <c r="H127" s="107"/>
      <c r="I127" s="107"/>
      <c r="J127" s="108"/>
      <c r="K127" s="107"/>
      <c r="L127" s="107"/>
      <c r="M127" s="107"/>
      <c r="N127" s="107"/>
      <c r="O127" s="107"/>
      <c r="P127" s="107"/>
      <c r="Q127" s="107"/>
      <c r="R127" s="107"/>
      <c r="S127" s="109"/>
      <c r="T127" s="109"/>
      <c r="U127" s="160"/>
      <c r="V127" s="156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3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</row>
    <row r="128" spans="1:65" s="10" customFormat="1" ht="18.75" thickBot="1" x14ac:dyDescent="0.3">
      <c r="A128" s="186"/>
      <c r="B128" s="97">
        <v>111</v>
      </c>
      <c r="C128" s="87" t="s">
        <v>133</v>
      </c>
      <c r="D128" s="98"/>
      <c r="E128" s="105"/>
      <c r="F128" s="106"/>
      <c r="G128" s="107"/>
      <c r="H128" s="107"/>
      <c r="I128" s="107"/>
      <c r="J128" s="108"/>
      <c r="K128" s="107"/>
      <c r="L128" s="107"/>
      <c r="M128" s="107"/>
      <c r="N128" s="107"/>
      <c r="O128" s="107"/>
      <c r="P128" s="107"/>
      <c r="Q128" s="107"/>
      <c r="R128" s="107"/>
      <c r="S128" s="109"/>
      <c r="T128" s="109"/>
      <c r="U128" s="160"/>
      <c r="V128" s="156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3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G128" s="159"/>
      <c r="BH128" s="159"/>
      <c r="BI128" s="159"/>
      <c r="BJ128" s="159"/>
      <c r="BK128" s="159"/>
      <c r="BL128" s="159"/>
      <c r="BM128" s="159"/>
    </row>
    <row r="129" spans="1:65" s="10" customFormat="1" ht="18.75" thickBot="1" x14ac:dyDescent="0.3">
      <c r="A129" s="159"/>
      <c r="B129" s="97">
        <v>112</v>
      </c>
      <c r="C129" s="87" t="s">
        <v>134</v>
      </c>
      <c r="D129" s="98"/>
      <c r="E129" s="105"/>
      <c r="F129" s="106"/>
      <c r="G129" s="107"/>
      <c r="H129" s="107"/>
      <c r="I129" s="107"/>
      <c r="J129" s="108"/>
      <c r="K129" s="107"/>
      <c r="L129" s="107"/>
      <c r="M129" s="107"/>
      <c r="N129" s="107"/>
      <c r="O129" s="107"/>
      <c r="P129" s="107"/>
      <c r="Q129" s="107"/>
      <c r="R129" s="107"/>
      <c r="S129" s="109">
        <f>SUM(G129:R129)</f>
        <v>0</v>
      </c>
      <c r="T129" s="109">
        <f>+F129-S129</f>
        <v>0</v>
      </c>
      <c r="U129" s="160"/>
      <c r="V129" s="156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3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</row>
    <row r="130" spans="1:65" s="159" customFormat="1" ht="18.75" thickBot="1" x14ac:dyDescent="0.3">
      <c r="B130" s="249"/>
      <c r="C130" s="123" t="s">
        <v>180</v>
      </c>
      <c r="D130" s="124"/>
      <c r="E130" s="125">
        <f t="shared" ref="E130:T130" si="5">SUM(E15:E129)</f>
        <v>2532517455</v>
      </c>
      <c r="F130" s="126">
        <f t="shared" si="5"/>
        <v>1701331850.2000003</v>
      </c>
      <c r="G130" s="127">
        <f t="shared" si="5"/>
        <v>171382126</v>
      </c>
      <c r="H130" s="127">
        <f t="shared" si="5"/>
        <v>159839704</v>
      </c>
      <c r="I130" s="127">
        <f t="shared" si="5"/>
        <v>277335401.39999998</v>
      </c>
      <c r="J130" s="127">
        <f t="shared" si="5"/>
        <v>419440032.80000001</v>
      </c>
      <c r="K130" s="127">
        <f t="shared" si="5"/>
        <v>174304141</v>
      </c>
      <c r="L130" s="127">
        <f t="shared" si="5"/>
        <v>290060055</v>
      </c>
      <c r="M130" s="127">
        <f t="shared" si="5"/>
        <v>193022842</v>
      </c>
      <c r="N130" s="127">
        <f t="shared" si="5"/>
        <v>0</v>
      </c>
      <c r="O130" s="127">
        <f t="shared" si="5"/>
        <v>0</v>
      </c>
      <c r="P130" s="127">
        <f t="shared" si="5"/>
        <v>0</v>
      </c>
      <c r="Q130" s="127">
        <f t="shared" si="5"/>
        <v>0</v>
      </c>
      <c r="R130" s="127">
        <f t="shared" si="5"/>
        <v>0</v>
      </c>
      <c r="S130" s="127">
        <f t="shared" si="5"/>
        <v>1685384302.2000003</v>
      </c>
      <c r="T130" s="127">
        <f t="shared" si="5"/>
        <v>15947548</v>
      </c>
    </row>
    <row r="131" spans="1:65" s="159" customFormat="1" ht="21.75" customHeight="1" x14ac:dyDescent="0.25">
      <c r="B131" s="249"/>
      <c r="F131" s="250"/>
      <c r="I131" s="250"/>
      <c r="S131" s="249"/>
      <c r="T131" s="249"/>
    </row>
    <row r="132" spans="1:65" s="159" customFormat="1" ht="21.75" customHeight="1" thickBot="1" x14ac:dyDescent="0.3">
      <c r="B132" s="249"/>
      <c r="S132" s="249"/>
      <c r="T132" s="249"/>
    </row>
    <row r="133" spans="1:65" s="159" customFormat="1" ht="21.75" customHeight="1" x14ac:dyDescent="0.25">
      <c r="B133" s="249"/>
      <c r="C133" s="357"/>
      <c r="D133" s="358"/>
      <c r="E133" s="358"/>
      <c r="F133" s="358"/>
      <c r="G133" s="358"/>
      <c r="H133" s="358"/>
      <c r="I133" s="358"/>
      <c r="J133" s="358"/>
      <c r="K133" s="358"/>
      <c r="L133" s="358"/>
      <c r="M133" s="358"/>
      <c r="N133" s="358"/>
      <c r="O133" s="358"/>
      <c r="P133" s="358"/>
      <c r="Q133" s="358"/>
      <c r="R133" s="358"/>
      <c r="S133" s="358"/>
      <c r="T133" s="359"/>
    </row>
    <row r="134" spans="1:65" s="164" customFormat="1" ht="21.75" customHeight="1" x14ac:dyDescent="0.3">
      <c r="C134" s="360"/>
      <c r="D134" s="361"/>
      <c r="E134" s="361"/>
      <c r="F134" s="361"/>
      <c r="G134" s="361"/>
      <c r="H134" s="361"/>
      <c r="I134" s="361"/>
      <c r="J134" s="361"/>
      <c r="K134" s="361"/>
      <c r="L134" s="361"/>
      <c r="M134" s="361"/>
      <c r="N134" s="361"/>
      <c r="O134" s="361"/>
      <c r="P134" s="361"/>
      <c r="Q134" s="361"/>
      <c r="R134" s="361"/>
      <c r="S134" s="361"/>
      <c r="T134" s="362"/>
    </row>
    <row r="135" spans="1:65" s="164" customFormat="1" ht="18.75" x14ac:dyDescent="0.3">
      <c r="C135" s="360" t="s">
        <v>138</v>
      </c>
      <c r="D135" s="361"/>
      <c r="E135" s="361"/>
      <c r="F135" s="361"/>
      <c r="G135" s="361"/>
      <c r="H135" s="361"/>
      <c r="I135" s="361"/>
      <c r="J135" s="361"/>
      <c r="K135" s="361"/>
      <c r="L135" s="361"/>
      <c r="M135" s="361"/>
      <c r="N135" s="361"/>
      <c r="O135" s="361"/>
      <c r="P135" s="361"/>
      <c r="Q135" s="361"/>
      <c r="R135" s="361"/>
      <c r="S135" s="361"/>
      <c r="T135" s="362"/>
    </row>
    <row r="136" spans="1:65" s="164" customFormat="1" ht="18.75" x14ac:dyDescent="0.3">
      <c r="C136" s="360" t="s">
        <v>136</v>
      </c>
      <c r="D136" s="361"/>
      <c r="E136" s="361"/>
      <c r="F136" s="361"/>
      <c r="G136" s="361"/>
      <c r="H136" s="361"/>
      <c r="I136" s="361"/>
      <c r="J136" s="361"/>
      <c r="K136" s="361"/>
      <c r="L136" s="361"/>
      <c r="M136" s="361"/>
      <c r="N136" s="361"/>
      <c r="O136" s="361"/>
      <c r="P136" s="361"/>
      <c r="Q136" s="361"/>
      <c r="R136" s="361"/>
      <c r="S136" s="361"/>
      <c r="T136" s="362"/>
    </row>
    <row r="137" spans="1:65" s="154" customFormat="1" ht="15.75" thickBot="1" x14ac:dyDescent="0.3">
      <c r="C137" s="363" t="s">
        <v>137</v>
      </c>
      <c r="D137" s="364"/>
      <c r="E137" s="364"/>
      <c r="F137" s="364"/>
      <c r="G137" s="364"/>
      <c r="H137" s="364"/>
      <c r="I137" s="364"/>
      <c r="J137" s="364"/>
      <c r="K137" s="364"/>
      <c r="L137" s="364"/>
      <c r="M137" s="364"/>
      <c r="N137" s="364"/>
      <c r="O137" s="364"/>
      <c r="P137" s="364"/>
      <c r="Q137" s="364"/>
      <c r="R137" s="364"/>
      <c r="S137" s="364"/>
      <c r="T137" s="366"/>
    </row>
    <row r="138" spans="1:65" s="159" customFormat="1" ht="15.75" x14ac:dyDescent="0.25">
      <c r="B138" s="249"/>
      <c r="S138" s="249"/>
      <c r="T138" s="249"/>
    </row>
    <row r="139" spans="1:65" s="159" customFormat="1" ht="21.75" customHeight="1" x14ac:dyDescent="0.25">
      <c r="B139" s="249"/>
      <c r="S139" s="249"/>
      <c r="T139" s="249"/>
    </row>
    <row r="140" spans="1:65" s="159" customFormat="1" ht="21.75" customHeight="1" x14ac:dyDescent="0.25">
      <c r="B140" s="249"/>
      <c r="S140" s="249"/>
      <c r="T140" s="249"/>
    </row>
    <row r="141" spans="1:65" s="159" customFormat="1" ht="21.75" customHeight="1" x14ac:dyDescent="0.25">
      <c r="B141" s="249"/>
      <c r="S141" s="249"/>
      <c r="T141" s="249"/>
    </row>
    <row r="142" spans="1:65" s="159" customFormat="1" ht="21.75" customHeight="1" x14ac:dyDescent="0.25">
      <c r="B142" s="249"/>
      <c r="S142" s="249"/>
      <c r="T142" s="249"/>
    </row>
    <row r="143" spans="1:65" s="159" customFormat="1" ht="21.75" customHeight="1" x14ac:dyDescent="0.25">
      <c r="B143" s="249"/>
      <c r="S143" s="249"/>
      <c r="T143" s="249"/>
    </row>
    <row r="144" spans="1:65" s="159" customFormat="1" ht="21.75" customHeight="1" x14ac:dyDescent="0.25">
      <c r="B144" s="249"/>
      <c r="S144" s="249"/>
      <c r="T144" s="249"/>
    </row>
    <row r="145" spans="2:20" s="159" customFormat="1" ht="21.75" customHeight="1" x14ac:dyDescent="0.25">
      <c r="B145" s="249"/>
      <c r="S145" s="249"/>
      <c r="T145" s="249"/>
    </row>
    <row r="146" spans="2:20" s="159" customFormat="1" ht="21.75" customHeight="1" x14ac:dyDescent="0.25">
      <c r="B146" s="249"/>
      <c r="S146" s="249"/>
      <c r="T146" s="249"/>
    </row>
    <row r="147" spans="2:20" s="159" customFormat="1" ht="21.75" customHeight="1" x14ac:dyDescent="0.25">
      <c r="B147" s="249"/>
      <c r="S147" s="249"/>
      <c r="T147" s="249"/>
    </row>
    <row r="148" spans="2:20" s="159" customFormat="1" ht="21.75" customHeight="1" x14ac:dyDescent="0.25">
      <c r="B148" s="249"/>
      <c r="S148" s="249"/>
      <c r="T148" s="249"/>
    </row>
    <row r="149" spans="2:20" s="159" customFormat="1" ht="21.75" customHeight="1" x14ac:dyDescent="0.25">
      <c r="B149" s="249"/>
      <c r="S149" s="249"/>
      <c r="T149" s="249"/>
    </row>
    <row r="150" spans="2:20" s="159" customFormat="1" ht="21.75" customHeight="1" x14ac:dyDescent="0.25">
      <c r="B150" s="249"/>
      <c r="S150" s="249"/>
      <c r="T150" s="249"/>
    </row>
    <row r="151" spans="2:20" s="159" customFormat="1" ht="21.75" customHeight="1" x14ac:dyDescent="0.25">
      <c r="B151" s="249"/>
      <c r="C151" s="255"/>
      <c r="D151" s="255"/>
      <c r="E151" s="256"/>
      <c r="F151" s="257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3"/>
      <c r="T151" s="163"/>
    </row>
    <row r="152" spans="2:20" s="159" customFormat="1" ht="13.5" customHeight="1" x14ac:dyDescent="0.25">
      <c r="B152" s="249"/>
      <c r="S152" s="163"/>
      <c r="T152" s="163"/>
    </row>
    <row r="153" spans="2:20" s="154" customFormat="1" ht="31.5" hidden="1" customHeight="1" x14ac:dyDescent="0.25">
      <c r="E153" s="258"/>
    </row>
    <row r="154" spans="2:20" s="154" customFormat="1" x14ac:dyDescent="0.25">
      <c r="E154" s="258"/>
    </row>
    <row r="155" spans="2:20" s="154" customFormat="1" x14ac:dyDescent="0.25">
      <c r="E155" s="258"/>
    </row>
    <row r="156" spans="2:20" s="154" customFormat="1" x14ac:dyDescent="0.25">
      <c r="E156" s="258"/>
    </row>
    <row r="157" spans="2:20" s="154" customFormat="1" x14ac:dyDescent="0.25">
      <c r="E157" s="258"/>
    </row>
    <row r="158" spans="2:20" s="154" customFormat="1" x14ac:dyDescent="0.25">
      <c r="E158" s="258"/>
    </row>
    <row r="159" spans="2:20" s="154" customFormat="1" x14ac:dyDescent="0.25">
      <c r="E159" s="258"/>
    </row>
    <row r="160" spans="2:20" s="154" customFormat="1" x14ac:dyDescent="0.25">
      <c r="E160" s="258"/>
    </row>
    <row r="161" spans="5:5" s="154" customFormat="1" x14ac:dyDescent="0.25">
      <c r="E161" s="258"/>
    </row>
    <row r="162" spans="5:5" s="154" customFormat="1" x14ac:dyDescent="0.25">
      <c r="E162" s="258"/>
    </row>
    <row r="163" spans="5:5" s="154" customFormat="1" x14ac:dyDescent="0.25">
      <c r="E163" s="258"/>
    </row>
    <row r="164" spans="5:5" s="154" customFormat="1" x14ac:dyDescent="0.25">
      <c r="E164" s="258"/>
    </row>
    <row r="165" spans="5:5" s="154" customFormat="1" x14ac:dyDescent="0.25">
      <c r="E165" s="258"/>
    </row>
    <row r="166" spans="5:5" s="154" customFormat="1" x14ac:dyDescent="0.25">
      <c r="E166" s="258"/>
    </row>
    <row r="167" spans="5:5" s="154" customFormat="1" x14ac:dyDescent="0.25">
      <c r="E167" s="258"/>
    </row>
    <row r="168" spans="5:5" s="154" customFormat="1" x14ac:dyDescent="0.25">
      <c r="E168" s="258"/>
    </row>
    <row r="169" spans="5:5" s="154" customFormat="1" x14ac:dyDescent="0.25">
      <c r="E169" s="258"/>
    </row>
    <row r="170" spans="5:5" s="154" customFormat="1" x14ac:dyDescent="0.25">
      <c r="E170" s="258"/>
    </row>
    <row r="171" spans="5:5" s="154" customFormat="1" x14ac:dyDescent="0.25">
      <c r="E171" s="258"/>
    </row>
    <row r="172" spans="5:5" s="154" customFormat="1" x14ac:dyDescent="0.25">
      <c r="E172" s="258"/>
    </row>
    <row r="173" spans="5:5" s="154" customFormat="1" x14ac:dyDescent="0.25">
      <c r="E173" s="258"/>
    </row>
    <row r="174" spans="5:5" s="154" customFormat="1" x14ac:dyDescent="0.25">
      <c r="E174" s="258"/>
    </row>
    <row r="175" spans="5:5" s="154" customFormat="1" x14ac:dyDescent="0.25">
      <c r="E175" s="258"/>
    </row>
    <row r="176" spans="5:5" s="154" customFormat="1" x14ac:dyDescent="0.25">
      <c r="E176" s="258"/>
    </row>
    <row r="177" spans="5:5" s="154" customFormat="1" x14ac:dyDescent="0.25">
      <c r="E177" s="258"/>
    </row>
    <row r="178" spans="5:5" s="154" customFormat="1" x14ac:dyDescent="0.25">
      <c r="E178" s="258"/>
    </row>
    <row r="179" spans="5:5" s="154" customFormat="1" x14ac:dyDescent="0.25">
      <c r="E179" s="258"/>
    </row>
    <row r="180" spans="5:5" s="154" customFormat="1" x14ac:dyDescent="0.25">
      <c r="E180" s="258"/>
    </row>
    <row r="181" spans="5:5" s="154" customFormat="1" x14ac:dyDescent="0.25">
      <c r="E181" s="258"/>
    </row>
    <row r="182" spans="5:5" s="154" customFormat="1" x14ac:dyDescent="0.25">
      <c r="E182" s="258"/>
    </row>
    <row r="183" spans="5:5" s="154" customFormat="1" x14ac:dyDescent="0.25">
      <c r="E183" s="258"/>
    </row>
    <row r="184" spans="5:5" s="154" customFormat="1" x14ac:dyDescent="0.25">
      <c r="E184" s="258"/>
    </row>
    <row r="185" spans="5:5" s="154" customFormat="1" x14ac:dyDescent="0.25">
      <c r="E185" s="258"/>
    </row>
    <row r="186" spans="5:5" s="154" customFormat="1" x14ac:dyDescent="0.25">
      <c r="E186" s="258"/>
    </row>
    <row r="187" spans="5:5" s="154" customFormat="1" x14ac:dyDescent="0.25">
      <c r="E187" s="258"/>
    </row>
    <row r="188" spans="5:5" s="154" customFormat="1" x14ac:dyDescent="0.25">
      <c r="E188" s="258"/>
    </row>
    <row r="189" spans="5:5" s="154" customFormat="1" x14ac:dyDescent="0.25">
      <c r="E189" s="258"/>
    </row>
    <row r="190" spans="5:5" s="154" customFormat="1" x14ac:dyDescent="0.25">
      <c r="E190" s="258"/>
    </row>
    <row r="191" spans="5:5" s="154" customFormat="1" x14ac:dyDescent="0.25">
      <c r="E191" s="258"/>
    </row>
    <row r="192" spans="5:5" s="154" customFormat="1" x14ac:dyDescent="0.25">
      <c r="E192" s="258"/>
    </row>
    <row r="193" spans="5:5" s="154" customFormat="1" x14ac:dyDescent="0.25">
      <c r="E193" s="258"/>
    </row>
    <row r="194" spans="5:5" s="154" customFormat="1" x14ac:dyDescent="0.25">
      <c r="E194" s="258"/>
    </row>
    <row r="195" spans="5:5" s="154" customFormat="1" x14ac:dyDescent="0.25">
      <c r="E195" s="258"/>
    </row>
    <row r="196" spans="5:5" s="154" customFormat="1" x14ac:dyDescent="0.25">
      <c r="E196" s="258"/>
    </row>
    <row r="197" spans="5:5" s="154" customFormat="1" x14ac:dyDescent="0.25">
      <c r="E197" s="258"/>
    </row>
    <row r="198" spans="5:5" s="154" customFormat="1" x14ac:dyDescent="0.25">
      <c r="E198" s="258"/>
    </row>
    <row r="199" spans="5:5" s="154" customFormat="1" x14ac:dyDescent="0.25">
      <c r="E199" s="258"/>
    </row>
    <row r="200" spans="5:5" s="154" customFormat="1" x14ac:dyDescent="0.25">
      <c r="E200" s="258"/>
    </row>
    <row r="201" spans="5:5" s="154" customFormat="1" x14ac:dyDescent="0.25">
      <c r="E201" s="258"/>
    </row>
    <row r="202" spans="5:5" s="154" customFormat="1" x14ac:dyDescent="0.25">
      <c r="E202" s="258"/>
    </row>
    <row r="203" spans="5:5" s="154" customFormat="1" x14ac:dyDescent="0.25">
      <c r="E203" s="258"/>
    </row>
    <row r="204" spans="5:5" s="154" customFormat="1" x14ac:dyDescent="0.25">
      <c r="E204" s="258"/>
    </row>
    <row r="205" spans="5:5" s="154" customFormat="1" x14ac:dyDescent="0.25">
      <c r="E205" s="258"/>
    </row>
    <row r="206" spans="5:5" s="154" customFormat="1" x14ac:dyDescent="0.25">
      <c r="E206" s="258"/>
    </row>
    <row r="207" spans="5:5" s="154" customFormat="1" x14ac:dyDescent="0.25">
      <c r="E207" s="258"/>
    </row>
    <row r="208" spans="5:5" s="154" customFormat="1" x14ac:dyDescent="0.25">
      <c r="E208" s="258"/>
    </row>
    <row r="209" spans="5:5" s="154" customFormat="1" x14ac:dyDescent="0.25">
      <c r="E209" s="258"/>
    </row>
    <row r="210" spans="5:5" s="154" customFormat="1" x14ac:dyDescent="0.25">
      <c r="E210" s="258"/>
    </row>
    <row r="211" spans="5:5" s="154" customFormat="1" x14ac:dyDescent="0.25">
      <c r="E211" s="258"/>
    </row>
    <row r="212" spans="5:5" s="154" customFormat="1" x14ac:dyDescent="0.25">
      <c r="E212" s="258"/>
    </row>
    <row r="213" spans="5:5" s="154" customFormat="1" x14ac:dyDescent="0.25">
      <c r="E213" s="258"/>
    </row>
    <row r="214" spans="5:5" s="154" customFormat="1" x14ac:dyDescent="0.25">
      <c r="E214" s="258"/>
    </row>
    <row r="215" spans="5:5" s="154" customFormat="1" x14ac:dyDescent="0.25">
      <c r="E215" s="258"/>
    </row>
    <row r="216" spans="5:5" s="154" customFormat="1" x14ac:dyDescent="0.25">
      <c r="E216" s="258"/>
    </row>
    <row r="217" spans="5:5" s="154" customFormat="1" x14ac:dyDescent="0.25">
      <c r="E217" s="258"/>
    </row>
    <row r="218" spans="5:5" s="154" customFormat="1" x14ac:dyDescent="0.25">
      <c r="E218" s="258"/>
    </row>
    <row r="219" spans="5:5" s="154" customFormat="1" x14ac:dyDescent="0.25">
      <c r="E219" s="258"/>
    </row>
    <row r="220" spans="5:5" s="154" customFormat="1" x14ac:dyDescent="0.25">
      <c r="E220" s="258"/>
    </row>
    <row r="221" spans="5:5" s="154" customFormat="1" x14ac:dyDescent="0.25">
      <c r="E221" s="258"/>
    </row>
    <row r="222" spans="5:5" s="154" customFormat="1" x14ac:dyDescent="0.25">
      <c r="E222" s="258"/>
    </row>
    <row r="223" spans="5:5" s="154" customFormat="1" x14ac:dyDescent="0.25">
      <c r="E223" s="258"/>
    </row>
    <row r="224" spans="5:5" s="154" customFormat="1" x14ac:dyDescent="0.25">
      <c r="E224" s="258"/>
    </row>
    <row r="225" spans="5:5" s="154" customFormat="1" x14ac:dyDescent="0.25">
      <c r="E225" s="258"/>
    </row>
    <row r="226" spans="5:5" s="154" customFormat="1" x14ac:dyDescent="0.25">
      <c r="E226" s="258"/>
    </row>
    <row r="227" spans="5:5" s="154" customFormat="1" x14ac:dyDescent="0.25">
      <c r="E227" s="258"/>
    </row>
    <row r="228" spans="5:5" s="154" customFormat="1" x14ac:dyDescent="0.25">
      <c r="E228" s="258"/>
    </row>
    <row r="229" spans="5:5" s="154" customFormat="1" x14ac:dyDescent="0.25">
      <c r="E229" s="258"/>
    </row>
    <row r="230" spans="5:5" s="154" customFormat="1" x14ac:dyDescent="0.25">
      <c r="E230" s="258"/>
    </row>
    <row r="231" spans="5:5" s="154" customFormat="1" x14ac:dyDescent="0.25">
      <c r="E231" s="258"/>
    </row>
    <row r="232" spans="5:5" s="154" customFormat="1" x14ac:dyDescent="0.25">
      <c r="E232" s="258"/>
    </row>
    <row r="233" spans="5:5" s="154" customFormat="1" x14ac:dyDescent="0.25">
      <c r="E233" s="258"/>
    </row>
    <row r="234" spans="5:5" s="154" customFormat="1" x14ac:dyDescent="0.25">
      <c r="E234" s="258"/>
    </row>
    <row r="235" spans="5:5" s="154" customFormat="1" x14ac:dyDescent="0.25">
      <c r="E235" s="258"/>
    </row>
    <row r="236" spans="5:5" s="154" customFormat="1" x14ac:dyDescent="0.25">
      <c r="E236" s="258"/>
    </row>
    <row r="237" spans="5:5" s="154" customFormat="1" x14ac:dyDescent="0.25">
      <c r="E237" s="258"/>
    </row>
    <row r="238" spans="5:5" s="154" customFormat="1" x14ac:dyDescent="0.25">
      <c r="E238" s="258"/>
    </row>
    <row r="239" spans="5:5" s="154" customFormat="1" x14ac:dyDescent="0.25">
      <c r="E239" s="258"/>
    </row>
    <row r="240" spans="5:5" s="154" customFormat="1" x14ac:dyDescent="0.25">
      <c r="E240" s="258"/>
    </row>
    <row r="241" spans="5:5" s="154" customFormat="1" x14ac:dyDescent="0.25">
      <c r="E241" s="258"/>
    </row>
    <row r="242" spans="5:5" s="154" customFormat="1" x14ac:dyDescent="0.25">
      <c r="E242" s="258"/>
    </row>
    <row r="243" spans="5:5" s="154" customFormat="1" x14ac:dyDescent="0.25">
      <c r="E243" s="258"/>
    </row>
    <row r="244" spans="5:5" s="154" customFormat="1" x14ac:dyDescent="0.25">
      <c r="E244" s="258"/>
    </row>
    <row r="245" spans="5:5" s="154" customFormat="1" x14ac:dyDescent="0.25">
      <c r="E245" s="258"/>
    </row>
    <row r="246" spans="5:5" s="154" customFormat="1" x14ac:dyDescent="0.25">
      <c r="E246" s="258"/>
    </row>
    <row r="247" spans="5:5" s="154" customFormat="1" x14ac:dyDescent="0.25">
      <c r="E247" s="258"/>
    </row>
    <row r="248" spans="5:5" s="154" customFormat="1" x14ac:dyDescent="0.25">
      <c r="E248" s="258"/>
    </row>
    <row r="249" spans="5:5" s="154" customFormat="1" x14ac:dyDescent="0.25">
      <c r="E249" s="258"/>
    </row>
    <row r="250" spans="5:5" s="154" customFormat="1" x14ac:dyDescent="0.25">
      <c r="E250" s="258"/>
    </row>
    <row r="251" spans="5:5" s="154" customFormat="1" x14ac:dyDescent="0.25">
      <c r="E251" s="258"/>
    </row>
    <row r="252" spans="5:5" s="154" customFormat="1" x14ac:dyDescent="0.25">
      <c r="E252" s="258"/>
    </row>
    <row r="253" spans="5:5" s="154" customFormat="1" x14ac:dyDescent="0.25">
      <c r="E253" s="258"/>
    </row>
    <row r="254" spans="5:5" s="154" customFormat="1" x14ac:dyDescent="0.25">
      <c r="E254" s="258"/>
    </row>
    <row r="255" spans="5:5" s="154" customFormat="1" x14ac:dyDescent="0.25">
      <c r="E255" s="258"/>
    </row>
    <row r="256" spans="5:5" s="154" customFormat="1" x14ac:dyDescent="0.25">
      <c r="E256" s="258"/>
    </row>
    <row r="257" spans="5:5" s="154" customFormat="1" x14ac:dyDescent="0.25">
      <c r="E257" s="258"/>
    </row>
    <row r="258" spans="5:5" s="154" customFormat="1" x14ac:dyDescent="0.25">
      <c r="E258" s="258"/>
    </row>
    <row r="259" spans="5:5" s="154" customFormat="1" x14ac:dyDescent="0.25">
      <c r="E259" s="258"/>
    </row>
    <row r="260" spans="5:5" s="154" customFormat="1" x14ac:dyDescent="0.25">
      <c r="E260" s="258"/>
    </row>
    <row r="261" spans="5:5" s="154" customFormat="1" x14ac:dyDescent="0.25">
      <c r="E261" s="258"/>
    </row>
    <row r="262" spans="5:5" s="154" customFormat="1" x14ac:dyDescent="0.25">
      <c r="E262" s="258"/>
    </row>
    <row r="263" spans="5:5" s="154" customFormat="1" x14ac:dyDescent="0.25">
      <c r="E263" s="258"/>
    </row>
    <row r="264" spans="5:5" s="154" customFormat="1" x14ac:dyDescent="0.25">
      <c r="E264" s="258"/>
    </row>
    <row r="265" spans="5:5" s="154" customFormat="1" x14ac:dyDescent="0.25">
      <c r="E265" s="258"/>
    </row>
    <row r="266" spans="5:5" s="154" customFormat="1" x14ac:dyDescent="0.25">
      <c r="E266" s="258"/>
    </row>
    <row r="267" spans="5:5" s="154" customFormat="1" x14ac:dyDescent="0.25">
      <c r="E267" s="258"/>
    </row>
    <row r="268" spans="5:5" s="154" customFormat="1" x14ac:dyDescent="0.25">
      <c r="E268" s="258"/>
    </row>
    <row r="269" spans="5:5" s="154" customFormat="1" x14ac:dyDescent="0.25">
      <c r="E269" s="258"/>
    </row>
    <row r="270" spans="5:5" s="154" customFormat="1" x14ac:dyDescent="0.25">
      <c r="E270" s="258"/>
    </row>
    <row r="271" spans="5:5" s="154" customFormat="1" x14ac:dyDescent="0.25">
      <c r="E271" s="258"/>
    </row>
    <row r="272" spans="5:5" s="154" customFormat="1" x14ac:dyDescent="0.25">
      <c r="E272" s="258"/>
    </row>
    <row r="273" spans="5:5" s="154" customFormat="1" x14ac:dyDescent="0.25">
      <c r="E273" s="258"/>
    </row>
    <row r="274" spans="5:5" s="154" customFormat="1" x14ac:dyDescent="0.25">
      <c r="E274" s="258"/>
    </row>
    <row r="275" spans="5:5" s="154" customFormat="1" x14ac:dyDescent="0.25">
      <c r="E275" s="258"/>
    </row>
    <row r="276" spans="5:5" s="154" customFormat="1" x14ac:dyDescent="0.25">
      <c r="E276" s="258"/>
    </row>
    <row r="277" spans="5:5" s="154" customFormat="1" x14ac:dyDescent="0.25">
      <c r="E277" s="258"/>
    </row>
    <row r="278" spans="5:5" s="154" customFormat="1" x14ac:dyDescent="0.25">
      <c r="E278" s="258"/>
    </row>
    <row r="279" spans="5:5" s="154" customFormat="1" x14ac:dyDescent="0.25">
      <c r="E279" s="258"/>
    </row>
    <row r="280" spans="5:5" s="154" customFormat="1" x14ac:dyDescent="0.25">
      <c r="E280" s="258"/>
    </row>
    <row r="281" spans="5:5" s="154" customFormat="1" x14ac:dyDescent="0.25">
      <c r="E281" s="258"/>
    </row>
    <row r="282" spans="5:5" s="154" customFormat="1" x14ac:dyDescent="0.25">
      <c r="E282" s="258"/>
    </row>
    <row r="283" spans="5:5" s="154" customFormat="1" x14ac:dyDescent="0.25">
      <c r="E283" s="258"/>
    </row>
    <row r="284" spans="5:5" s="154" customFormat="1" x14ac:dyDescent="0.25">
      <c r="E284" s="258"/>
    </row>
    <row r="285" spans="5:5" s="154" customFormat="1" x14ac:dyDescent="0.25">
      <c r="E285" s="258"/>
    </row>
    <row r="286" spans="5:5" s="154" customFormat="1" x14ac:dyDescent="0.25">
      <c r="E286" s="258"/>
    </row>
    <row r="287" spans="5:5" s="154" customFormat="1" x14ac:dyDescent="0.25">
      <c r="E287" s="258"/>
    </row>
    <row r="288" spans="5:5" s="154" customFormat="1" x14ac:dyDescent="0.25">
      <c r="E288" s="258"/>
    </row>
    <row r="289" spans="5:5" s="154" customFormat="1" x14ac:dyDescent="0.25">
      <c r="E289" s="258"/>
    </row>
    <row r="290" spans="5:5" s="154" customFormat="1" x14ac:dyDescent="0.25">
      <c r="E290" s="258"/>
    </row>
    <row r="291" spans="5:5" s="154" customFormat="1" x14ac:dyDescent="0.25">
      <c r="E291" s="258"/>
    </row>
    <row r="292" spans="5:5" s="154" customFormat="1" x14ac:dyDescent="0.25">
      <c r="E292" s="258"/>
    </row>
    <row r="293" spans="5:5" s="154" customFormat="1" x14ac:dyDescent="0.25">
      <c r="E293" s="258"/>
    </row>
    <row r="294" spans="5:5" s="154" customFormat="1" x14ac:dyDescent="0.25">
      <c r="E294" s="258"/>
    </row>
    <row r="295" spans="5:5" s="154" customFormat="1" x14ac:dyDescent="0.25">
      <c r="E295" s="258"/>
    </row>
    <row r="296" spans="5:5" s="154" customFormat="1" x14ac:dyDescent="0.25">
      <c r="E296" s="258"/>
    </row>
    <row r="297" spans="5:5" s="154" customFormat="1" x14ac:dyDescent="0.25">
      <c r="E297" s="258"/>
    </row>
    <row r="298" spans="5:5" s="154" customFormat="1" x14ac:dyDescent="0.25">
      <c r="E298" s="258"/>
    </row>
    <row r="299" spans="5:5" s="154" customFormat="1" x14ac:dyDescent="0.25">
      <c r="E299" s="258"/>
    </row>
    <row r="300" spans="5:5" s="154" customFormat="1" x14ac:dyDescent="0.25">
      <c r="E300" s="258"/>
    </row>
    <row r="301" spans="5:5" s="154" customFormat="1" x14ac:dyDescent="0.25">
      <c r="E301" s="258"/>
    </row>
    <row r="302" spans="5:5" s="154" customFormat="1" x14ac:dyDescent="0.25">
      <c r="E302" s="258"/>
    </row>
    <row r="303" spans="5:5" s="154" customFormat="1" x14ac:dyDescent="0.25">
      <c r="E303" s="258"/>
    </row>
    <row r="304" spans="5:5" s="154" customFormat="1" x14ac:dyDescent="0.25">
      <c r="E304" s="258"/>
    </row>
    <row r="305" spans="5:5" s="154" customFormat="1" x14ac:dyDescent="0.25">
      <c r="E305" s="258"/>
    </row>
    <row r="306" spans="5:5" s="154" customFormat="1" x14ac:dyDescent="0.25">
      <c r="E306" s="258"/>
    </row>
    <row r="307" spans="5:5" s="154" customFormat="1" x14ac:dyDescent="0.25">
      <c r="E307" s="258"/>
    </row>
    <row r="308" spans="5:5" s="154" customFormat="1" x14ac:dyDescent="0.25">
      <c r="E308" s="258"/>
    </row>
    <row r="309" spans="5:5" s="154" customFormat="1" x14ac:dyDescent="0.25">
      <c r="E309" s="258"/>
    </row>
    <row r="310" spans="5:5" s="154" customFormat="1" x14ac:dyDescent="0.25">
      <c r="E310" s="258"/>
    </row>
    <row r="311" spans="5:5" s="154" customFormat="1" x14ac:dyDescent="0.25">
      <c r="E311" s="258"/>
    </row>
    <row r="312" spans="5:5" s="154" customFormat="1" x14ac:dyDescent="0.25">
      <c r="E312" s="258"/>
    </row>
    <row r="313" spans="5:5" s="154" customFormat="1" x14ac:dyDescent="0.25">
      <c r="E313" s="258"/>
    </row>
    <row r="314" spans="5:5" s="154" customFormat="1" x14ac:dyDescent="0.25">
      <c r="E314" s="258"/>
    </row>
    <row r="315" spans="5:5" s="154" customFormat="1" x14ac:dyDescent="0.25">
      <c r="E315" s="258"/>
    </row>
    <row r="316" spans="5:5" s="154" customFormat="1" x14ac:dyDescent="0.25">
      <c r="E316" s="258"/>
    </row>
    <row r="317" spans="5:5" s="154" customFormat="1" x14ac:dyDescent="0.25">
      <c r="E317" s="258"/>
    </row>
    <row r="318" spans="5:5" s="154" customFormat="1" x14ac:dyDescent="0.25">
      <c r="E318" s="258"/>
    </row>
    <row r="319" spans="5:5" s="154" customFormat="1" x14ac:dyDescent="0.25">
      <c r="E319" s="258"/>
    </row>
    <row r="320" spans="5:5" s="154" customFormat="1" x14ac:dyDescent="0.25">
      <c r="E320" s="258"/>
    </row>
    <row r="321" spans="5:5" s="154" customFormat="1" x14ac:dyDescent="0.25">
      <c r="E321" s="258"/>
    </row>
    <row r="322" spans="5:5" s="154" customFormat="1" x14ac:dyDescent="0.25">
      <c r="E322" s="258"/>
    </row>
    <row r="323" spans="5:5" s="154" customFormat="1" x14ac:dyDescent="0.25">
      <c r="E323" s="258"/>
    </row>
    <row r="324" spans="5:5" s="154" customFormat="1" x14ac:dyDescent="0.25">
      <c r="E324" s="258"/>
    </row>
    <row r="325" spans="5:5" s="154" customFormat="1" x14ac:dyDescent="0.25">
      <c r="E325" s="258"/>
    </row>
    <row r="326" spans="5:5" s="154" customFormat="1" x14ac:dyDescent="0.25">
      <c r="E326" s="258"/>
    </row>
    <row r="327" spans="5:5" s="154" customFormat="1" x14ac:dyDescent="0.25">
      <c r="E327" s="258"/>
    </row>
    <row r="328" spans="5:5" s="154" customFormat="1" x14ac:dyDescent="0.25">
      <c r="E328" s="258"/>
    </row>
    <row r="329" spans="5:5" s="154" customFormat="1" x14ac:dyDescent="0.25">
      <c r="E329" s="258"/>
    </row>
    <row r="330" spans="5:5" s="154" customFormat="1" x14ac:dyDescent="0.25">
      <c r="E330" s="258"/>
    </row>
    <row r="331" spans="5:5" s="154" customFormat="1" x14ac:dyDescent="0.25">
      <c r="E331" s="258"/>
    </row>
    <row r="332" spans="5:5" s="154" customFormat="1" x14ac:dyDescent="0.25">
      <c r="E332" s="258"/>
    </row>
    <row r="333" spans="5:5" s="154" customFormat="1" x14ac:dyDescent="0.25">
      <c r="E333" s="258"/>
    </row>
    <row r="334" spans="5:5" s="154" customFormat="1" x14ac:dyDescent="0.25">
      <c r="E334" s="258"/>
    </row>
    <row r="335" spans="5:5" s="154" customFormat="1" x14ac:dyDescent="0.25">
      <c r="E335" s="258"/>
    </row>
    <row r="336" spans="5:5" s="154" customFormat="1" x14ac:dyDescent="0.25">
      <c r="E336" s="258"/>
    </row>
    <row r="337" spans="5:5" s="154" customFormat="1" x14ac:dyDescent="0.25">
      <c r="E337" s="258"/>
    </row>
    <row r="338" spans="5:5" s="154" customFormat="1" x14ac:dyDescent="0.25">
      <c r="E338" s="258"/>
    </row>
    <row r="339" spans="5:5" s="154" customFormat="1" x14ac:dyDescent="0.25">
      <c r="E339" s="258"/>
    </row>
    <row r="340" spans="5:5" s="154" customFormat="1" x14ac:dyDescent="0.25">
      <c r="E340" s="258"/>
    </row>
    <row r="341" spans="5:5" s="154" customFormat="1" x14ac:dyDescent="0.25">
      <c r="E341" s="258"/>
    </row>
    <row r="342" spans="5:5" s="154" customFormat="1" x14ac:dyDescent="0.25">
      <c r="E342" s="258"/>
    </row>
    <row r="343" spans="5:5" s="154" customFormat="1" x14ac:dyDescent="0.25">
      <c r="E343" s="258"/>
    </row>
    <row r="344" spans="5:5" s="154" customFormat="1" x14ac:dyDescent="0.25">
      <c r="E344" s="258"/>
    </row>
    <row r="345" spans="5:5" s="154" customFormat="1" x14ac:dyDescent="0.25">
      <c r="E345" s="258"/>
    </row>
    <row r="346" spans="5:5" s="154" customFormat="1" x14ac:dyDescent="0.25">
      <c r="E346" s="258"/>
    </row>
    <row r="347" spans="5:5" s="154" customFormat="1" x14ac:dyDescent="0.25">
      <c r="E347" s="258"/>
    </row>
    <row r="348" spans="5:5" s="154" customFormat="1" x14ac:dyDescent="0.25">
      <c r="E348" s="258"/>
    </row>
    <row r="349" spans="5:5" s="154" customFormat="1" x14ac:dyDescent="0.25">
      <c r="E349" s="258"/>
    </row>
    <row r="350" spans="5:5" s="154" customFormat="1" x14ac:dyDescent="0.25">
      <c r="E350" s="258"/>
    </row>
    <row r="351" spans="5:5" s="154" customFormat="1" x14ac:dyDescent="0.25">
      <c r="E351" s="258"/>
    </row>
    <row r="352" spans="5:5" s="154" customFormat="1" x14ac:dyDescent="0.25">
      <c r="E352" s="258"/>
    </row>
    <row r="353" spans="5:5" s="154" customFormat="1" x14ac:dyDescent="0.25">
      <c r="E353" s="258"/>
    </row>
    <row r="354" spans="5:5" s="154" customFormat="1" x14ac:dyDescent="0.25">
      <c r="E354" s="258"/>
    </row>
    <row r="355" spans="5:5" s="154" customFormat="1" x14ac:dyDescent="0.25">
      <c r="E355" s="258"/>
    </row>
    <row r="356" spans="5:5" s="154" customFormat="1" x14ac:dyDescent="0.25">
      <c r="E356" s="258"/>
    </row>
    <row r="357" spans="5:5" s="154" customFormat="1" x14ac:dyDescent="0.25">
      <c r="E357" s="258"/>
    </row>
    <row r="358" spans="5:5" s="154" customFormat="1" x14ac:dyDescent="0.25">
      <c r="E358" s="258"/>
    </row>
    <row r="359" spans="5:5" s="154" customFormat="1" x14ac:dyDescent="0.25">
      <c r="E359" s="258"/>
    </row>
    <row r="360" spans="5:5" s="154" customFormat="1" x14ac:dyDescent="0.25">
      <c r="E360" s="258"/>
    </row>
    <row r="361" spans="5:5" s="154" customFormat="1" x14ac:dyDescent="0.25">
      <c r="E361" s="258"/>
    </row>
    <row r="362" spans="5:5" s="154" customFormat="1" x14ac:dyDescent="0.25">
      <c r="E362" s="258"/>
    </row>
    <row r="363" spans="5:5" s="154" customFormat="1" x14ac:dyDescent="0.25">
      <c r="E363" s="258"/>
    </row>
    <row r="364" spans="5:5" s="154" customFormat="1" x14ac:dyDescent="0.25">
      <c r="E364" s="258"/>
    </row>
    <row r="365" spans="5:5" s="154" customFormat="1" x14ac:dyDescent="0.25">
      <c r="E365" s="258"/>
    </row>
    <row r="366" spans="5:5" s="154" customFormat="1" x14ac:dyDescent="0.25">
      <c r="E366" s="258"/>
    </row>
    <row r="367" spans="5:5" s="154" customFormat="1" x14ac:dyDescent="0.25">
      <c r="E367" s="258"/>
    </row>
    <row r="368" spans="5:5" s="154" customFormat="1" x14ac:dyDescent="0.25">
      <c r="E368" s="258"/>
    </row>
    <row r="369" spans="5:5" s="154" customFormat="1" x14ac:dyDescent="0.25">
      <c r="E369" s="258"/>
    </row>
    <row r="370" spans="5:5" s="154" customFormat="1" x14ac:dyDescent="0.25">
      <c r="E370" s="258"/>
    </row>
    <row r="371" spans="5:5" s="154" customFormat="1" x14ac:dyDescent="0.25">
      <c r="E371" s="258"/>
    </row>
    <row r="372" spans="5:5" s="154" customFormat="1" x14ac:dyDescent="0.25">
      <c r="E372" s="258"/>
    </row>
    <row r="373" spans="5:5" s="154" customFormat="1" x14ac:dyDescent="0.25">
      <c r="E373" s="258"/>
    </row>
    <row r="374" spans="5:5" s="154" customFormat="1" x14ac:dyDescent="0.25">
      <c r="E374" s="258"/>
    </row>
    <row r="375" spans="5:5" s="154" customFormat="1" x14ac:dyDescent="0.25">
      <c r="E375" s="258"/>
    </row>
    <row r="376" spans="5:5" s="154" customFormat="1" x14ac:dyDescent="0.25">
      <c r="E376" s="258"/>
    </row>
    <row r="377" spans="5:5" s="154" customFormat="1" x14ac:dyDescent="0.25">
      <c r="E377" s="258"/>
    </row>
    <row r="378" spans="5:5" s="154" customFormat="1" x14ac:dyDescent="0.25">
      <c r="E378" s="258"/>
    </row>
    <row r="379" spans="5:5" s="154" customFormat="1" x14ac:dyDescent="0.25">
      <c r="E379" s="258"/>
    </row>
    <row r="380" spans="5:5" s="154" customFormat="1" x14ac:dyDescent="0.25">
      <c r="E380" s="258"/>
    </row>
    <row r="381" spans="5:5" s="154" customFormat="1" x14ac:dyDescent="0.25">
      <c r="E381" s="258"/>
    </row>
    <row r="382" spans="5:5" s="154" customFormat="1" x14ac:dyDescent="0.25">
      <c r="E382" s="258"/>
    </row>
    <row r="383" spans="5:5" s="154" customFormat="1" x14ac:dyDescent="0.25">
      <c r="E383" s="258"/>
    </row>
    <row r="384" spans="5:5" s="154" customFormat="1" x14ac:dyDescent="0.25">
      <c r="E384" s="258"/>
    </row>
    <row r="385" spans="5:5" s="154" customFormat="1" x14ac:dyDescent="0.25">
      <c r="E385" s="258"/>
    </row>
    <row r="386" spans="5:5" s="154" customFormat="1" x14ac:dyDescent="0.25">
      <c r="E386" s="258"/>
    </row>
    <row r="387" spans="5:5" s="154" customFormat="1" x14ac:dyDescent="0.25">
      <c r="E387" s="258"/>
    </row>
    <row r="388" spans="5:5" s="154" customFormat="1" x14ac:dyDescent="0.25">
      <c r="E388" s="258"/>
    </row>
    <row r="389" spans="5:5" s="154" customFormat="1" x14ac:dyDescent="0.25">
      <c r="E389" s="258"/>
    </row>
    <row r="390" spans="5:5" s="154" customFormat="1" x14ac:dyDescent="0.25">
      <c r="E390" s="258"/>
    </row>
    <row r="391" spans="5:5" s="154" customFormat="1" x14ac:dyDescent="0.25">
      <c r="E391" s="258"/>
    </row>
    <row r="392" spans="5:5" s="154" customFormat="1" x14ac:dyDescent="0.25">
      <c r="E392" s="258"/>
    </row>
    <row r="393" spans="5:5" s="154" customFormat="1" x14ac:dyDescent="0.25">
      <c r="E393" s="258"/>
    </row>
    <row r="394" spans="5:5" s="154" customFormat="1" x14ac:dyDescent="0.25">
      <c r="E394" s="258"/>
    </row>
    <row r="395" spans="5:5" s="154" customFormat="1" x14ac:dyDescent="0.25">
      <c r="E395" s="258"/>
    </row>
    <row r="396" spans="5:5" s="154" customFormat="1" x14ac:dyDescent="0.25">
      <c r="E396" s="258"/>
    </row>
    <row r="397" spans="5:5" s="154" customFormat="1" x14ac:dyDescent="0.25">
      <c r="E397" s="258"/>
    </row>
    <row r="398" spans="5:5" s="154" customFormat="1" x14ac:dyDescent="0.25">
      <c r="E398" s="258"/>
    </row>
    <row r="399" spans="5:5" s="154" customFormat="1" x14ac:dyDescent="0.25">
      <c r="E399" s="258"/>
    </row>
    <row r="400" spans="5:5" s="154" customFormat="1" x14ac:dyDescent="0.25">
      <c r="E400" s="258"/>
    </row>
    <row r="401" spans="5:5" s="154" customFormat="1" x14ac:dyDescent="0.25">
      <c r="E401" s="258"/>
    </row>
    <row r="402" spans="5:5" s="154" customFormat="1" x14ac:dyDescent="0.25">
      <c r="E402" s="258"/>
    </row>
    <row r="403" spans="5:5" s="154" customFormat="1" x14ac:dyDescent="0.25">
      <c r="E403" s="258"/>
    </row>
    <row r="404" spans="5:5" s="154" customFormat="1" x14ac:dyDescent="0.25">
      <c r="E404" s="258"/>
    </row>
    <row r="405" spans="5:5" s="154" customFormat="1" x14ac:dyDescent="0.25">
      <c r="E405" s="258"/>
    </row>
    <row r="406" spans="5:5" s="154" customFormat="1" x14ac:dyDescent="0.25">
      <c r="E406" s="258"/>
    </row>
    <row r="407" spans="5:5" s="154" customFormat="1" x14ac:dyDescent="0.25">
      <c r="E407" s="258"/>
    </row>
    <row r="408" spans="5:5" s="154" customFormat="1" x14ac:dyDescent="0.25">
      <c r="E408" s="258"/>
    </row>
    <row r="409" spans="5:5" s="154" customFormat="1" x14ac:dyDescent="0.25">
      <c r="E409" s="258"/>
    </row>
    <row r="410" spans="5:5" s="154" customFormat="1" x14ac:dyDescent="0.25">
      <c r="E410" s="258"/>
    </row>
    <row r="411" spans="5:5" s="154" customFormat="1" x14ac:dyDescent="0.25">
      <c r="E411" s="258"/>
    </row>
    <row r="412" spans="5:5" s="154" customFormat="1" x14ac:dyDescent="0.25">
      <c r="E412" s="258"/>
    </row>
    <row r="413" spans="5:5" s="154" customFormat="1" x14ac:dyDescent="0.25">
      <c r="E413" s="258"/>
    </row>
    <row r="414" spans="5:5" s="154" customFormat="1" x14ac:dyDescent="0.25">
      <c r="E414" s="258"/>
    </row>
    <row r="415" spans="5:5" s="154" customFormat="1" x14ac:dyDescent="0.25">
      <c r="E415" s="258"/>
    </row>
    <row r="416" spans="5:5" s="154" customFormat="1" x14ac:dyDescent="0.25">
      <c r="E416" s="258"/>
    </row>
    <row r="417" spans="5:5" s="154" customFormat="1" x14ac:dyDescent="0.25">
      <c r="E417" s="258"/>
    </row>
    <row r="418" spans="5:5" s="154" customFormat="1" x14ac:dyDescent="0.25">
      <c r="E418" s="258"/>
    </row>
    <row r="419" spans="5:5" s="154" customFormat="1" x14ac:dyDescent="0.25">
      <c r="E419" s="258"/>
    </row>
    <row r="420" spans="5:5" s="154" customFormat="1" x14ac:dyDescent="0.25">
      <c r="E420" s="258"/>
    </row>
    <row r="421" spans="5:5" s="154" customFormat="1" x14ac:dyDescent="0.25">
      <c r="E421" s="258"/>
    </row>
    <row r="422" spans="5:5" s="154" customFormat="1" x14ac:dyDescent="0.25">
      <c r="E422" s="258"/>
    </row>
    <row r="423" spans="5:5" s="154" customFormat="1" x14ac:dyDescent="0.25">
      <c r="E423" s="258"/>
    </row>
    <row r="424" spans="5:5" s="154" customFormat="1" x14ac:dyDescent="0.25">
      <c r="E424" s="258"/>
    </row>
    <row r="425" spans="5:5" s="154" customFormat="1" x14ac:dyDescent="0.25">
      <c r="E425" s="258"/>
    </row>
    <row r="426" spans="5:5" s="154" customFormat="1" x14ac:dyDescent="0.25">
      <c r="E426" s="258"/>
    </row>
    <row r="427" spans="5:5" s="154" customFormat="1" x14ac:dyDescent="0.25">
      <c r="E427" s="258"/>
    </row>
    <row r="428" spans="5:5" s="154" customFormat="1" x14ac:dyDescent="0.25">
      <c r="E428" s="258"/>
    </row>
    <row r="429" spans="5:5" s="154" customFormat="1" x14ac:dyDescent="0.25">
      <c r="E429" s="258"/>
    </row>
    <row r="430" spans="5:5" s="154" customFormat="1" x14ac:dyDescent="0.25">
      <c r="E430" s="258"/>
    </row>
    <row r="431" spans="5:5" s="154" customFormat="1" x14ac:dyDescent="0.25">
      <c r="E431" s="258"/>
    </row>
    <row r="432" spans="5:5" s="154" customFormat="1" x14ac:dyDescent="0.25">
      <c r="E432" s="258"/>
    </row>
    <row r="433" spans="5:5" s="154" customFormat="1" x14ac:dyDescent="0.25">
      <c r="E433" s="258"/>
    </row>
    <row r="434" spans="5:5" s="154" customFormat="1" x14ac:dyDescent="0.25">
      <c r="E434" s="258"/>
    </row>
    <row r="435" spans="5:5" s="154" customFormat="1" x14ac:dyDescent="0.25">
      <c r="E435" s="258"/>
    </row>
    <row r="436" spans="5:5" s="154" customFormat="1" x14ac:dyDescent="0.25">
      <c r="E436" s="258"/>
    </row>
    <row r="437" spans="5:5" s="154" customFormat="1" x14ac:dyDescent="0.25">
      <c r="E437" s="258"/>
    </row>
    <row r="438" spans="5:5" s="154" customFormat="1" x14ac:dyDescent="0.25">
      <c r="E438" s="258"/>
    </row>
    <row r="439" spans="5:5" s="154" customFormat="1" x14ac:dyDescent="0.25">
      <c r="E439" s="258"/>
    </row>
    <row r="440" spans="5:5" s="154" customFormat="1" x14ac:dyDescent="0.25">
      <c r="E440" s="258"/>
    </row>
    <row r="441" spans="5:5" s="154" customFormat="1" x14ac:dyDescent="0.25">
      <c r="E441" s="258"/>
    </row>
    <row r="442" spans="5:5" s="154" customFormat="1" x14ac:dyDescent="0.25">
      <c r="E442" s="258"/>
    </row>
    <row r="443" spans="5:5" s="154" customFormat="1" x14ac:dyDescent="0.25">
      <c r="E443" s="258"/>
    </row>
    <row r="444" spans="5:5" s="154" customFormat="1" x14ac:dyDescent="0.25">
      <c r="E444" s="258"/>
    </row>
    <row r="445" spans="5:5" s="154" customFormat="1" x14ac:dyDescent="0.25">
      <c r="E445" s="258"/>
    </row>
    <row r="446" spans="5:5" s="154" customFormat="1" x14ac:dyDescent="0.25">
      <c r="E446" s="258"/>
    </row>
    <row r="447" spans="5:5" s="154" customFormat="1" x14ac:dyDescent="0.25">
      <c r="E447" s="258"/>
    </row>
    <row r="448" spans="5:5" s="154" customFormat="1" x14ac:dyDescent="0.25">
      <c r="E448" s="258"/>
    </row>
    <row r="449" spans="5:5" s="154" customFormat="1" x14ac:dyDescent="0.25">
      <c r="E449" s="258"/>
    </row>
    <row r="450" spans="5:5" s="154" customFormat="1" x14ac:dyDescent="0.25">
      <c r="E450" s="258"/>
    </row>
    <row r="451" spans="5:5" s="154" customFormat="1" x14ac:dyDescent="0.25">
      <c r="E451" s="258"/>
    </row>
    <row r="452" spans="5:5" s="154" customFormat="1" x14ac:dyDescent="0.25">
      <c r="E452" s="258"/>
    </row>
    <row r="453" spans="5:5" s="154" customFormat="1" x14ac:dyDescent="0.25">
      <c r="E453" s="258"/>
    </row>
    <row r="454" spans="5:5" s="154" customFormat="1" x14ac:dyDescent="0.25">
      <c r="E454" s="258"/>
    </row>
    <row r="455" spans="5:5" s="154" customFormat="1" x14ac:dyDescent="0.25">
      <c r="E455" s="258"/>
    </row>
    <row r="456" spans="5:5" s="154" customFormat="1" x14ac:dyDescent="0.25">
      <c r="E456" s="258"/>
    </row>
    <row r="457" spans="5:5" s="154" customFormat="1" x14ac:dyDescent="0.25">
      <c r="E457" s="258"/>
    </row>
    <row r="458" spans="5:5" s="154" customFormat="1" x14ac:dyDescent="0.25">
      <c r="E458" s="258"/>
    </row>
    <row r="459" spans="5:5" s="154" customFormat="1" x14ac:dyDescent="0.25">
      <c r="E459" s="258"/>
    </row>
    <row r="460" spans="5:5" s="154" customFormat="1" x14ac:dyDescent="0.25">
      <c r="E460" s="258"/>
    </row>
    <row r="461" spans="5:5" s="154" customFormat="1" x14ac:dyDescent="0.25">
      <c r="E461" s="258"/>
    </row>
    <row r="462" spans="5:5" s="154" customFormat="1" x14ac:dyDescent="0.25">
      <c r="E462" s="258"/>
    </row>
    <row r="463" spans="5:5" s="154" customFormat="1" x14ac:dyDescent="0.25">
      <c r="E463" s="258"/>
    </row>
    <row r="464" spans="5:5" s="154" customFormat="1" x14ac:dyDescent="0.25">
      <c r="E464" s="258"/>
    </row>
    <row r="465" spans="5:5" s="154" customFormat="1" x14ac:dyDescent="0.25">
      <c r="E465" s="258"/>
    </row>
    <row r="466" spans="5:5" s="154" customFormat="1" x14ac:dyDescent="0.25">
      <c r="E466" s="258"/>
    </row>
    <row r="467" spans="5:5" s="154" customFormat="1" x14ac:dyDescent="0.25">
      <c r="E467" s="258"/>
    </row>
    <row r="468" spans="5:5" s="154" customFormat="1" x14ac:dyDescent="0.25">
      <c r="E468" s="258"/>
    </row>
    <row r="469" spans="5:5" s="154" customFormat="1" x14ac:dyDescent="0.25">
      <c r="E469" s="258"/>
    </row>
    <row r="470" spans="5:5" s="154" customFormat="1" x14ac:dyDescent="0.25">
      <c r="E470" s="258"/>
    </row>
    <row r="471" spans="5:5" s="154" customFormat="1" x14ac:dyDescent="0.25">
      <c r="E471" s="258"/>
    </row>
    <row r="472" spans="5:5" s="154" customFormat="1" x14ac:dyDescent="0.25">
      <c r="E472" s="258"/>
    </row>
    <row r="473" spans="5:5" s="154" customFormat="1" x14ac:dyDescent="0.25">
      <c r="E473" s="258"/>
    </row>
    <row r="474" spans="5:5" s="154" customFormat="1" x14ac:dyDescent="0.25">
      <c r="E474" s="258"/>
    </row>
    <row r="475" spans="5:5" s="154" customFormat="1" x14ac:dyDescent="0.25">
      <c r="E475" s="258"/>
    </row>
    <row r="476" spans="5:5" s="154" customFormat="1" x14ac:dyDescent="0.25">
      <c r="E476" s="258"/>
    </row>
    <row r="477" spans="5:5" s="154" customFormat="1" x14ac:dyDescent="0.25">
      <c r="E477" s="258"/>
    </row>
    <row r="478" spans="5:5" s="154" customFormat="1" x14ac:dyDescent="0.25">
      <c r="E478" s="258"/>
    </row>
  </sheetData>
  <autoFilter ref="A14:AJ130" xr:uid="{00000000-0009-0000-0000-000007000000}"/>
  <mergeCells count="6">
    <mergeCell ref="E6:T6"/>
    <mergeCell ref="C135:T135"/>
    <mergeCell ref="C136:T136"/>
    <mergeCell ref="C137:T137"/>
    <mergeCell ref="C133:T133"/>
    <mergeCell ref="C134:T13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BG297"/>
  <sheetViews>
    <sheetView topLeftCell="C117" zoomScale="60" zoomScaleNormal="60" workbookViewId="0">
      <selection activeCell="C36" sqref="A36:XFD36"/>
    </sheetView>
  </sheetViews>
  <sheetFormatPr baseColWidth="10" defaultColWidth="76.85546875" defaultRowHeight="15" x14ac:dyDescent="0.25"/>
  <cols>
    <col min="1" max="1" width="7.28515625" style="154" customWidth="1"/>
    <col min="2" max="2" width="10" style="2" customWidth="1"/>
    <col min="3" max="3" width="51" style="2" customWidth="1"/>
    <col min="4" max="4" width="20.7109375" style="2" customWidth="1"/>
    <col min="5" max="5" width="44.42578125" style="12" bestFit="1" customWidth="1"/>
    <col min="6" max="6" width="29.140625" style="2" customWidth="1"/>
    <col min="7" max="8" width="24.140625" style="2" bestFit="1" customWidth="1"/>
    <col min="9" max="9" width="24.85546875" style="2" bestFit="1" customWidth="1"/>
    <col min="10" max="11" width="25.42578125" style="2" bestFit="1" customWidth="1"/>
    <col min="12" max="13" width="22.7109375" style="2" customWidth="1"/>
    <col min="14" max="17" width="22.7109375" style="2" hidden="1" customWidth="1"/>
    <col min="18" max="18" width="25.42578125" style="2" hidden="1" customWidth="1"/>
    <col min="19" max="19" width="25.28515625" style="2" bestFit="1" customWidth="1"/>
    <col min="20" max="20" width="28.42578125" style="2" bestFit="1" customWidth="1"/>
    <col min="21" max="21" width="8.28515625" style="154" customWidth="1"/>
    <col min="22" max="22" width="19" style="154" bestFit="1" customWidth="1"/>
    <col min="23" max="23" width="20.5703125" style="154" bestFit="1" customWidth="1"/>
    <col min="24" max="24" width="19" style="154" customWidth="1"/>
    <col min="25" max="59" width="11.42578125" style="154" customWidth="1"/>
    <col min="60" max="231" width="11.42578125" style="2" customWidth="1"/>
    <col min="232" max="234" width="7.28515625" style="2" customWidth="1"/>
    <col min="235" max="235" width="0" style="2" hidden="1" customWidth="1"/>
    <col min="236" max="236" width="7.28515625" style="2" customWidth="1"/>
    <col min="237" max="237" width="66.140625" style="2" customWidth="1"/>
    <col min="238" max="238" width="0" style="2" hidden="1" customWidth="1"/>
    <col min="239" max="239" width="28" style="2" customWidth="1"/>
    <col min="240" max="240" width="32.140625" style="2" customWidth="1"/>
    <col min="241" max="241" width="39.85546875" style="2" bestFit="1" customWidth="1"/>
    <col min="242" max="242" width="0" style="2" hidden="1" customWidth="1"/>
    <col min="243" max="243" width="7.28515625" style="2" customWidth="1"/>
    <col min="244" max="244" width="0" style="2" hidden="1" customWidth="1"/>
    <col min="245" max="245" width="7.28515625" style="2" customWidth="1"/>
    <col min="246" max="246" width="59.5703125" style="2" customWidth="1"/>
    <col min="247" max="247" width="0" style="2" hidden="1" customWidth="1"/>
    <col min="248" max="248" width="23.85546875" style="2" customWidth="1"/>
    <col min="249" max="249" width="27.42578125" style="2" customWidth="1"/>
    <col min="250" max="250" width="28" style="2" customWidth="1"/>
    <col min="251" max="253" width="0" style="2" hidden="1" customWidth="1"/>
    <col min="254" max="254" width="7.28515625" style="2" customWidth="1"/>
    <col min="255" max="255" width="6.140625" style="2" bestFit="1" customWidth="1"/>
    <col min="256" max="256" width="76.85546875" style="2"/>
    <col min="257" max="257" width="7.28515625" style="2" customWidth="1"/>
    <col min="258" max="258" width="6.140625" style="2" bestFit="1" customWidth="1"/>
    <col min="259" max="259" width="78" style="2" customWidth="1"/>
    <col min="260" max="260" width="20.7109375" style="2" customWidth="1"/>
    <col min="261" max="261" width="26" style="2" customWidth="1"/>
    <col min="262" max="262" width="37" style="2" bestFit="1" customWidth="1"/>
    <col min="263" max="271" width="0" style="2" hidden="1" customWidth="1"/>
    <col min="272" max="274" width="22.7109375" style="2" bestFit="1" customWidth="1"/>
    <col min="275" max="275" width="25.28515625" style="2" bestFit="1" customWidth="1"/>
    <col min="276" max="276" width="21" style="2" bestFit="1" customWidth="1"/>
    <col min="277" max="277" width="8.28515625" style="2" customWidth="1"/>
    <col min="278" max="278" width="19" style="2" bestFit="1" customWidth="1"/>
    <col min="279" max="279" width="20.5703125" style="2" bestFit="1" customWidth="1"/>
    <col min="280" max="280" width="19" style="2" customWidth="1"/>
    <col min="281" max="487" width="11.42578125" style="2" customWidth="1"/>
    <col min="488" max="490" width="7.28515625" style="2" customWidth="1"/>
    <col min="491" max="491" width="0" style="2" hidden="1" customWidth="1"/>
    <col min="492" max="492" width="7.28515625" style="2" customWidth="1"/>
    <col min="493" max="493" width="66.140625" style="2" customWidth="1"/>
    <col min="494" max="494" width="0" style="2" hidden="1" customWidth="1"/>
    <col min="495" max="495" width="28" style="2" customWidth="1"/>
    <col min="496" max="496" width="32.140625" style="2" customWidth="1"/>
    <col min="497" max="497" width="39.85546875" style="2" bestFit="1" customWidth="1"/>
    <col min="498" max="498" width="0" style="2" hidden="1" customWidth="1"/>
    <col min="499" max="499" width="7.28515625" style="2" customWidth="1"/>
    <col min="500" max="500" width="0" style="2" hidden="1" customWidth="1"/>
    <col min="501" max="501" width="7.28515625" style="2" customWidth="1"/>
    <col min="502" max="502" width="59.5703125" style="2" customWidth="1"/>
    <col min="503" max="503" width="0" style="2" hidden="1" customWidth="1"/>
    <col min="504" max="504" width="23.85546875" style="2" customWidth="1"/>
    <col min="505" max="505" width="27.42578125" style="2" customWidth="1"/>
    <col min="506" max="506" width="28" style="2" customWidth="1"/>
    <col min="507" max="509" width="0" style="2" hidden="1" customWidth="1"/>
    <col min="510" max="510" width="7.28515625" style="2" customWidth="1"/>
    <col min="511" max="511" width="6.140625" style="2" bestFit="1" customWidth="1"/>
    <col min="512" max="512" width="76.85546875" style="2"/>
    <col min="513" max="513" width="7.28515625" style="2" customWidth="1"/>
    <col min="514" max="514" width="6.140625" style="2" bestFit="1" customWidth="1"/>
    <col min="515" max="515" width="78" style="2" customWidth="1"/>
    <col min="516" max="516" width="20.7109375" style="2" customWidth="1"/>
    <col min="517" max="517" width="26" style="2" customWidth="1"/>
    <col min="518" max="518" width="37" style="2" bestFit="1" customWidth="1"/>
    <col min="519" max="527" width="0" style="2" hidden="1" customWidth="1"/>
    <col min="528" max="530" width="22.7109375" style="2" bestFit="1" customWidth="1"/>
    <col min="531" max="531" width="25.28515625" style="2" bestFit="1" customWidth="1"/>
    <col min="532" max="532" width="21" style="2" bestFit="1" customWidth="1"/>
    <col min="533" max="533" width="8.28515625" style="2" customWidth="1"/>
    <col min="534" max="534" width="19" style="2" bestFit="1" customWidth="1"/>
    <col min="535" max="535" width="20.5703125" style="2" bestFit="1" customWidth="1"/>
    <col min="536" max="536" width="19" style="2" customWidth="1"/>
    <col min="537" max="743" width="11.42578125" style="2" customWidth="1"/>
    <col min="744" max="746" width="7.28515625" style="2" customWidth="1"/>
    <col min="747" max="747" width="0" style="2" hidden="1" customWidth="1"/>
    <col min="748" max="748" width="7.28515625" style="2" customWidth="1"/>
    <col min="749" max="749" width="66.140625" style="2" customWidth="1"/>
    <col min="750" max="750" width="0" style="2" hidden="1" customWidth="1"/>
    <col min="751" max="751" width="28" style="2" customWidth="1"/>
    <col min="752" max="752" width="32.140625" style="2" customWidth="1"/>
    <col min="753" max="753" width="39.85546875" style="2" bestFit="1" customWidth="1"/>
    <col min="754" max="754" width="0" style="2" hidden="1" customWidth="1"/>
    <col min="755" max="755" width="7.28515625" style="2" customWidth="1"/>
    <col min="756" max="756" width="0" style="2" hidden="1" customWidth="1"/>
    <col min="757" max="757" width="7.28515625" style="2" customWidth="1"/>
    <col min="758" max="758" width="59.5703125" style="2" customWidth="1"/>
    <col min="759" max="759" width="0" style="2" hidden="1" customWidth="1"/>
    <col min="760" max="760" width="23.85546875" style="2" customWidth="1"/>
    <col min="761" max="761" width="27.42578125" style="2" customWidth="1"/>
    <col min="762" max="762" width="28" style="2" customWidth="1"/>
    <col min="763" max="765" width="0" style="2" hidden="1" customWidth="1"/>
    <col min="766" max="766" width="7.28515625" style="2" customWidth="1"/>
    <col min="767" max="767" width="6.140625" style="2" bestFit="1" customWidth="1"/>
    <col min="768" max="768" width="76.85546875" style="2"/>
    <col min="769" max="769" width="7.28515625" style="2" customWidth="1"/>
    <col min="770" max="770" width="6.140625" style="2" bestFit="1" customWidth="1"/>
    <col min="771" max="771" width="78" style="2" customWidth="1"/>
    <col min="772" max="772" width="20.7109375" style="2" customWidth="1"/>
    <col min="773" max="773" width="26" style="2" customWidth="1"/>
    <col min="774" max="774" width="37" style="2" bestFit="1" customWidth="1"/>
    <col min="775" max="783" width="0" style="2" hidden="1" customWidth="1"/>
    <col min="784" max="786" width="22.7109375" style="2" bestFit="1" customWidth="1"/>
    <col min="787" max="787" width="25.28515625" style="2" bestFit="1" customWidth="1"/>
    <col min="788" max="788" width="21" style="2" bestFit="1" customWidth="1"/>
    <col min="789" max="789" width="8.28515625" style="2" customWidth="1"/>
    <col min="790" max="790" width="19" style="2" bestFit="1" customWidth="1"/>
    <col min="791" max="791" width="20.5703125" style="2" bestFit="1" customWidth="1"/>
    <col min="792" max="792" width="19" style="2" customWidth="1"/>
    <col min="793" max="999" width="11.42578125" style="2" customWidth="1"/>
    <col min="1000" max="1002" width="7.28515625" style="2" customWidth="1"/>
    <col min="1003" max="1003" width="0" style="2" hidden="1" customWidth="1"/>
    <col min="1004" max="1004" width="7.28515625" style="2" customWidth="1"/>
    <col min="1005" max="1005" width="66.140625" style="2" customWidth="1"/>
    <col min="1006" max="1006" width="0" style="2" hidden="1" customWidth="1"/>
    <col min="1007" max="1007" width="28" style="2" customWidth="1"/>
    <col min="1008" max="1008" width="32.140625" style="2" customWidth="1"/>
    <col min="1009" max="1009" width="39.85546875" style="2" bestFit="1" customWidth="1"/>
    <col min="1010" max="1010" width="0" style="2" hidden="1" customWidth="1"/>
    <col min="1011" max="1011" width="7.28515625" style="2" customWidth="1"/>
    <col min="1012" max="1012" width="0" style="2" hidden="1" customWidth="1"/>
    <col min="1013" max="1013" width="7.28515625" style="2" customWidth="1"/>
    <col min="1014" max="1014" width="59.5703125" style="2" customWidth="1"/>
    <col min="1015" max="1015" width="0" style="2" hidden="1" customWidth="1"/>
    <col min="1016" max="1016" width="23.85546875" style="2" customWidth="1"/>
    <col min="1017" max="1017" width="27.42578125" style="2" customWidth="1"/>
    <col min="1018" max="1018" width="28" style="2" customWidth="1"/>
    <col min="1019" max="1021" width="0" style="2" hidden="1" customWidth="1"/>
    <col min="1022" max="1022" width="7.28515625" style="2" customWidth="1"/>
    <col min="1023" max="1023" width="6.140625" style="2" bestFit="1" customWidth="1"/>
    <col min="1024" max="1024" width="76.85546875" style="2"/>
    <col min="1025" max="1025" width="7.28515625" style="2" customWidth="1"/>
    <col min="1026" max="1026" width="6.140625" style="2" bestFit="1" customWidth="1"/>
    <col min="1027" max="1027" width="78" style="2" customWidth="1"/>
    <col min="1028" max="1028" width="20.7109375" style="2" customWidth="1"/>
    <col min="1029" max="1029" width="26" style="2" customWidth="1"/>
    <col min="1030" max="1030" width="37" style="2" bestFit="1" customWidth="1"/>
    <col min="1031" max="1039" width="0" style="2" hidden="1" customWidth="1"/>
    <col min="1040" max="1042" width="22.7109375" style="2" bestFit="1" customWidth="1"/>
    <col min="1043" max="1043" width="25.28515625" style="2" bestFit="1" customWidth="1"/>
    <col min="1044" max="1044" width="21" style="2" bestFit="1" customWidth="1"/>
    <col min="1045" max="1045" width="8.28515625" style="2" customWidth="1"/>
    <col min="1046" max="1046" width="19" style="2" bestFit="1" customWidth="1"/>
    <col min="1047" max="1047" width="20.5703125" style="2" bestFit="1" customWidth="1"/>
    <col min="1048" max="1048" width="19" style="2" customWidth="1"/>
    <col min="1049" max="1255" width="11.42578125" style="2" customWidth="1"/>
    <col min="1256" max="1258" width="7.28515625" style="2" customWidth="1"/>
    <col min="1259" max="1259" width="0" style="2" hidden="1" customWidth="1"/>
    <col min="1260" max="1260" width="7.28515625" style="2" customWidth="1"/>
    <col min="1261" max="1261" width="66.140625" style="2" customWidth="1"/>
    <col min="1262" max="1262" width="0" style="2" hidden="1" customWidth="1"/>
    <col min="1263" max="1263" width="28" style="2" customWidth="1"/>
    <col min="1264" max="1264" width="32.140625" style="2" customWidth="1"/>
    <col min="1265" max="1265" width="39.85546875" style="2" bestFit="1" customWidth="1"/>
    <col min="1266" max="1266" width="0" style="2" hidden="1" customWidth="1"/>
    <col min="1267" max="1267" width="7.28515625" style="2" customWidth="1"/>
    <col min="1268" max="1268" width="0" style="2" hidden="1" customWidth="1"/>
    <col min="1269" max="1269" width="7.28515625" style="2" customWidth="1"/>
    <col min="1270" max="1270" width="59.5703125" style="2" customWidth="1"/>
    <col min="1271" max="1271" width="0" style="2" hidden="1" customWidth="1"/>
    <col min="1272" max="1272" width="23.85546875" style="2" customWidth="1"/>
    <col min="1273" max="1273" width="27.42578125" style="2" customWidth="1"/>
    <col min="1274" max="1274" width="28" style="2" customWidth="1"/>
    <col min="1275" max="1277" width="0" style="2" hidden="1" customWidth="1"/>
    <col min="1278" max="1278" width="7.28515625" style="2" customWidth="1"/>
    <col min="1279" max="1279" width="6.140625" style="2" bestFit="1" customWidth="1"/>
    <col min="1280" max="1280" width="76.85546875" style="2"/>
    <col min="1281" max="1281" width="7.28515625" style="2" customWidth="1"/>
    <col min="1282" max="1282" width="6.140625" style="2" bestFit="1" customWidth="1"/>
    <col min="1283" max="1283" width="78" style="2" customWidth="1"/>
    <col min="1284" max="1284" width="20.7109375" style="2" customWidth="1"/>
    <col min="1285" max="1285" width="26" style="2" customWidth="1"/>
    <col min="1286" max="1286" width="37" style="2" bestFit="1" customWidth="1"/>
    <col min="1287" max="1295" width="0" style="2" hidden="1" customWidth="1"/>
    <col min="1296" max="1298" width="22.7109375" style="2" bestFit="1" customWidth="1"/>
    <col min="1299" max="1299" width="25.28515625" style="2" bestFit="1" customWidth="1"/>
    <col min="1300" max="1300" width="21" style="2" bestFit="1" customWidth="1"/>
    <col min="1301" max="1301" width="8.28515625" style="2" customWidth="1"/>
    <col min="1302" max="1302" width="19" style="2" bestFit="1" customWidth="1"/>
    <col min="1303" max="1303" width="20.5703125" style="2" bestFit="1" customWidth="1"/>
    <col min="1304" max="1304" width="19" style="2" customWidth="1"/>
    <col min="1305" max="1511" width="11.42578125" style="2" customWidth="1"/>
    <col min="1512" max="1514" width="7.28515625" style="2" customWidth="1"/>
    <col min="1515" max="1515" width="0" style="2" hidden="1" customWidth="1"/>
    <col min="1516" max="1516" width="7.28515625" style="2" customWidth="1"/>
    <col min="1517" max="1517" width="66.140625" style="2" customWidth="1"/>
    <col min="1518" max="1518" width="0" style="2" hidden="1" customWidth="1"/>
    <col min="1519" max="1519" width="28" style="2" customWidth="1"/>
    <col min="1520" max="1520" width="32.140625" style="2" customWidth="1"/>
    <col min="1521" max="1521" width="39.85546875" style="2" bestFit="1" customWidth="1"/>
    <col min="1522" max="1522" width="0" style="2" hidden="1" customWidth="1"/>
    <col min="1523" max="1523" width="7.28515625" style="2" customWidth="1"/>
    <col min="1524" max="1524" width="0" style="2" hidden="1" customWidth="1"/>
    <col min="1525" max="1525" width="7.28515625" style="2" customWidth="1"/>
    <col min="1526" max="1526" width="59.5703125" style="2" customWidth="1"/>
    <col min="1527" max="1527" width="0" style="2" hidden="1" customWidth="1"/>
    <col min="1528" max="1528" width="23.85546875" style="2" customWidth="1"/>
    <col min="1529" max="1529" width="27.42578125" style="2" customWidth="1"/>
    <col min="1530" max="1530" width="28" style="2" customWidth="1"/>
    <col min="1531" max="1533" width="0" style="2" hidden="1" customWidth="1"/>
    <col min="1534" max="1534" width="7.28515625" style="2" customWidth="1"/>
    <col min="1535" max="1535" width="6.140625" style="2" bestFit="1" customWidth="1"/>
    <col min="1536" max="1536" width="76.85546875" style="2"/>
    <col min="1537" max="1537" width="7.28515625" style="2" customWidth="1"/>
    <col min="1538" max="1538" width="6.140625" style="2" bestFit="1" customWidth="1"/>
    <col min="1539" max="1539" width="78" style="2" customWidth="1"/>
    <col min="1540" max="1540" width="20.7109375" style="2" customWidth="1"/>
    <col min="1541" max="1541" width="26" style="2" customWidth="1"/>
    <col min="1542" max="1542" width="37" style="2" bestFit="1" customWidth="1"/>
    <col min="1543" max="1551" width="0" style="2" hidden="1" customWidth="1"/>
    <col min="1552" max="1554" width="22.7109375" style="2" bestFit="1" customWidth="1"/>
    <col min="1555" max="1555" width="25.28515625" style="2" bestFit="1" customWidth="1"/>
    <col min="1556" max="1556" width="21" style="2" bestFit="1" customWidth="1"/>
    <col min="1557" max="1557" width="8.28515625" style="2" customWidth="1"/>
    <col min="1558" max="1558" width="19" style="2" bestFit="1" customWidth="1"/>
    <col min="1559" max="1559" width="20.5703125" style="2" bestFit="1" customWidth="1"/>
    <col min="1560" max="1560" width="19" style="2" customWidth="1"/>
    <col min="1561" max="1767" width="11.42578125" style="2" customWidth="1"/>
    <col min="1768" max="1770" width="7.28515625" style="2" customWidth="1"/>
    <col min="1771" max="1771" width="0" style="2" hidden="1" customWidth="1"/>
    <col min="1772" max="1772" width="7.28515625" style="2" customWidth="1"/>
    <col min="1773" max="1773" width="66.140625" style="2" customWidth="1"/>
    <col min="1774" max="1774" width="0" style="2" hidden="1" customWidth="1"/>
    <col min="1775" max="1775" width="28" style="2" customWidth="1"/>
    <col min="1776" max="1776" width="32.140625" style="2" customWidth="1"/>
    <col min="1777" max="1777" width="39.85546875" style="2" bestFit="1" customWidth="1"/>
    <col min="1778" max="1778" width="0" style="2" hidden="1" customWidth="1"/>
    <col min="1779" max="1779" width="7.28515625" style="2" customWidth="1"/>
    <col min="1780" max="1780" width="0" style="2" hidden="1" customWidth="1"/>
    <col min="1781" max="1781" width="7.28515625" style="2" customWidth="1"/>
    <col min="1782" max="1782" width="59.5703125" style="2" customWidth="1"/>
    <col min="1783" max="1783" width="0" style="2" hidden="1" customWidth="1"/>
    <col min="1784" max="1784" width="23.85546875" style="2" customWidth="1"/>
    <col min="1785" max="1785" width="27.42578125" style="2" customWidth="1"/>
    <col min="1786" max="1786" width="28" style="2" customWidth="1"/>
    <col min="1787" max="1789" width="0" style="2" hidden="1" customWidth="1"/>
    <col min="1790" max="1790" width="7.28515625" style="2" customWidth="1"/>
    <col min="1791" max="1791" width="6.140625" style="2" bestFit="1" customWidth="1"/>
    <col min="1792" max="1792" width="76.85546875" style="2"/>
    <col min="1793" max="1793" width="7.28515625" style="2" customWidth="1"/>
    <col min="1794" max="1794" width="6.140625" style="2" bestFit="1" customWidth="1"/>
    <col min="1795" max="1795" width="78" style="2" customWidth="1"/>
    <col min="1796" max="1796" width="20.7109375" style="2" customWidth="1"/>
    <col min="1797" max="1797" width="26" style="2" customWidth="1"/>
    <col min="1798" max="1798" width="37" style="2" bestFit="1" customWidth="1"/>
    <col min="1799" max="1807" width="0" style="2" hidden="1" customWidth="1"/>
    <col min="1808" max="1810" width="22.7109375" style="2" bestFit="1" customWidth="1"/>
    <col min="1811" max="1811" width="25.28515625" style="2" bestFit="1" customWidth="1"/>
    <col min="1812" max="1812" width="21" style="2" bestFit="1" customWidth="1"/>
    <col min="1813" max="1813" width="8.28515625" style="2" customWidth="1"/>
    <col min="1814" max="1814" width="19" style="2" bestFit="1" customWidth="1"/>
    <col min="1815" max="1815" width="20.5703125" style="2" bestFit="1" customWidth="1"/>
    <col min="1816" max="1816" width="19" style="2" customWidth="1"/>
    <col min="1817" max="2023" width="11.42578125" style="2" customWidth="1"/>
    <col min="2024" max="2026" width="7.28515625" style="2" customWidth="1"/>
    <col min="2027" max="2027" width="0" style="2" hidden="1" customWidth="1"/>
    <col min="2028" max="2028" width="7.28515625" style="2" customWidth="1"/>
    <col min="2029" max="2029" width="66.140625" style="2" customWidth="1"/>
    <col min="2030" max="2030" width="0" style="2" hidden="1" customWidth="1"/>
    <col min="2031" max="2031" width="28" style="2" customWidth="1"/>
    <col min="2032" max="2032" width="32.140625" style="2" customWidth="1"/>
    <col min="2033" max="2033" width="39.85546875" style="2" bestFit="1" customWidth="1"/>
    <col min="2034" max="2034" width="0" style="2" hidden="1" customWidth="1"/>
    <col min="2035" max="2035" width="7.28515625" style="2" customWidth="1"/>
    <col min="2036" max="2036" width="0" style="2" hidden="1" customWidth="1"/>
    <col min="2037" max="2037" width="7.28515625" style="2" customWidth="1"/>
    <col min="2038" max="2038" width="59.5703125" style="2" customWidth="1"/>
    <col min="2039" max="2039" width="0" style="2" hidden="1" customWidth="1"/>
    <col min="2040" max="2040" width="23.85546875" style="2" customWidth="1"/>
    <col min="2041" max="2041" width="27.42578125" style="2" customWidth="1"/>
    <col min="2042" max="2042" width="28" style="2" customWidth="1"/>
    <col min="2043" max="2045" width="0" style="2" hidden="1" customWidth="1"/>
    <col min="2046" max="2046" width="7.28515625" style="2" customWidth="1"/>
    <col min="2047" max="2047" width="6.140625" style="2" bestFit="1" customWidth="1"/>
    <col min="2048" max="2048" width="76.85546875" style="2"/>
    <col min="2049" max="2049" width="7.28515625" style="2" customWidth="1"/>
    <col min="2050" max="2050" width="6.140625" style="2" bestFit="1" customWidth="1"/>
    <col min="2051" max="2051" width="78" style="2" customWidth="1"/>
    <col min="2052" max="2052" width="20.7109375" style="2" customWidth="1"/>
    <col min="2053" max="2053" width="26" style="2" customWidth="1"/>
    <col min="2054" max="2054" width="37" style="2" bestFit="1" customWidth="1"/>
    <col min="2055" max="2063" width="0" style="2" hidden="1" customWidth="1"/>
    <col min="2064" max="2066" width="22.7109375" style="2" bestFit="1" customWidth="1"/>
    <col min="2067" max="2067" width="25.28515625" style="2" bestFit="1" customWidth="1"/>
    <col min="2068" max="2068" width="21" style="2" bestFit="1" customWidth="1"/>
    <col min="2069" max="2069" width="8.28515625" style="2" customWidth="1"/>
    <col min="2070" max="2070" width="19" style="2" bestFit="1" customWidth="1"/>
    <col min="2071" max="2071" width="20.5703125" style="2" bestFit="1" customWidth="1"/>
    <col min="2072" max="2072" width="19" style="2" customWidth="1"/>
    <col min="2073" max="2279" width="11.42578125" style="2" customWidth="1"/>
    <col min="2280" max="2282" width="7.28515625" style="2" customWidth="1"/>
    <col min="2283" max="2283" width="0" style="2" hidden="1" customWidth="1"/>
    <col min="2284" max="2284" width="7.28515625" style="2" customWidth="1"/>
    <col min="2285" max="2285" width="66.140625" style="2" customWidth="1"/>
    <col min="2286" max="2286" width="0" style="2" hidden="1" customWidth="1"/>
    <col min="2287" max="2287" width="28" style="2" customWidth="1"/>
    <col min="2288" max="2288" width="32.140625" style="2" customWidth="1"/>
    <col min="2289" max="2289" width="39.85546875" style="2" bestFit="1" customWidth="1"/>
    <col min="2290" max="2290" width="0" style="2" hidden="1" customWidth="1"/>
    <col min="2291" max="2291" width="7.28515625" style="2" customWidth="1"/>
    <col min="2292" max="2292" width="0" style="2" hidden="1" customWidth="1"/>
    <col min="2293" max="2293" width="7.28515625" style="2" customWidth="1"/>
    <col min="2294" max="2294" width="59.5703125" style="2" customWidth="1"/>
    <col min="2295" max="2295" width="0" style="2" hidden="1" customWidth="1"/>
    <col min="2296" max="2296" width="23.85546875" style="2" customWidth="1"/>
    <col min="2297" max="2297" width="27.42578125" style="2" customWidth="1"/>
    <col min="2298" max="2298" width="28" style="2" customWidth="1"/>
    <col min="2299" max="2301" width="0" style="2" hidden="1" customWidth="1"/>
    <col min="2302" max="2302" width="7.28515625" style="2" customWidth="1"/>
    <col min="2303" max="2303" width="6.140625" style="2" bestFit="1" customWidth="1"/>
    <col min="2304" max="2304" width="76.85546875" style="2"/>
    <col min="2305" max="2305" width="7.28515625" style="2" customWidth="1"/>
    <col min="2306" max="2306" width="6.140625" style="2" bestFit="1" customWidth="1"/>
    <col min="2307" max="2307" width="78" style="2" customWidth="1"/>
    <col min="2308" max="2308" width="20.7109375" style="2" customWidth="1"/>
    <col min="2309" max="2309" width="26" style="2" customWidth="1"/>
    <col min="2310" max="2310" width="37" style="2" bestFit="1" customWidth="1"/>
    <col min="2311" max="2319" width="0" style="2" hidden="1" customWidth="1"/>
    <col min="2320" max="2322" width="22.7109375" style="2" bestFit="1" customWidth="1"/>
    <col min="2323" max="2323" width="25.28515625" style="2" bestFit="1" customWidth="1"/>
    <col min="2324" max="2324" width="21" style="2" bestFit="1" customWidth="1"/>
    <col min="2325" max="2325" width="8.28515625" style="2" customWidth="1"/>
    <col min="2326" max="2326" width="19" style="2" bestFit="1" customWidth="1"/>
    <col min="2327" max="2327" width="20.5703125" style="2" bestFit="1" customWidth="1"/>
    <col min="2328" max="2328" width="19" style="2" customWidth="1"/>
    <col min="2329" max="2535" width="11.42578125" style="2" customWidth="1"/>
    <col min="2536" max="2538" width="7.28515625" style="2" customWidth="1"/>
    <col min="2539" max="2539" width="0" style="2" hidden="1" customWidth="1"/>
    <col min="2540" max="2540" width="7.28515625" style="2" customWidth="1"/>
    <col min="2541" max="2541" width="66.140625" style="2" customWidth="1"/>
    <col min="2542" max="2542" width="0" style="2" hidden="1" customWidth="1"/>
    <col min="2543" max="2543" width="28" style="2" customWidth="1"/>
    <col min="2544" max="2544" width="32.140625" style="2" customWidth="1"/>
    <col min="2545" max="2545" width="39.85546875" style="2" bestFit="1" customWidth="1"/>
    <col min="2546" max="2546" width="0" style="2" hidden="1" customWidth="1"/>
    <col min="2547" max="2547" width="7.28515625" style="2" customWidth="1"/>
    <col min="2548" max="2548" width="0" style="2" hidden="1" customWidth="1"/>
    <col min="2549" max="2549" width="7.28515625" style="2" customWidth="1"/>
    <col min="2550" max="2550" width="59.5703125" style="2" customWidth="1"/>
    <col min="2551" max="2551" width="0" style="2" hidden="1" customWidth="1"/>
    <col min="2552" max="2552" width="23.85546875" style="2" customWidth="1"/>
    <col min="2553" max="2553" width="27.42578125" style="2" customWidth="1"/>
    <col min="2554" max="2554" width="28" style="2" customWidth="1"/>
    <col min="2555" max="2557" width="0" style="2" hidden="1" customWidth="1"/>
    <col min="2558" max="2558" width="7.28515625" style="2" customWidth="1"/>
    <col min="2559" max="2559" width="6.140625" style="2" bestFit="1" customWidth="1"/>
    <col min="2560" max="2560" width="76.85546875" style="2"/>
    <col min="2561" max="2561" width="7.28515625" style="2" customWidth="1"/>
    <col min="2562" max="2562" width="6.140625" style="2" bestFit="1" customWidth="1"/>
    <col min="2563" max="2563" width="78" style="2" customWidth="1"/>
    <col min="2564" max="2564" width="20.7109375" style="2" customWidth="1"/>
    <col min="2565" max="2565" width="26" style="2" customWidth="1"/>
    <col min="2566" max="2566" width="37" style="2" bestFit="1" customWidth="1"/>
    <col min="2567" max="2575" width="0" style="2" hidden="1" customWidth="1"/>
    <col min="2576" max="2578" width="22.7109375" style="2" bestFit="1" customWidth="1"/>
    <col min="2579" max="2579" width="25.28515625" style="2" bestFit="1" customWidth="1"/>
    <col min="2580" max="2580" width="21" style="2" bestFit="1" customWidth="1"/>
    <col min="2581" max="2581" width="8.28515625" style="2" customWidth="1"/>
    <col min="2582" max="2582" width="19" style="2" bestFit="1" customWidth="1"/>
    <col min="2583" max="2583" width="20.5703125" style="2" bestFit="1" customWidth="1"/>
    <col min="2584" max="2584" width="19" style="2" customWidth="1"/>
    <col min="2585" max="2791" width="11.42578125" style="2" customWidth="1"/>
    <col min="2792" max="2794" width="7.28515625" style="2" customWidth="1"/>
    <col min="2795" max="2795" width="0" style="2" hidden="1" customWidth="1"/>
    <col min="2796" max="2796" width="7.28515625" style="2" customWidth="1"/>
    <col min="2797" max="2797" width="66.140625" style="2" customWidth="1"/>
    <col min="2798" max="2798" width="0" style="2" hidden="1" customWidth="1"/>
    <col min="2799" max="2799" width="28" style="2" customWidth="1"/>
    <col min="2800" max="2800" width="32.140625" style="2" customWidth="1"/>
    <col min="2801" max="2801" width="39.85546875" style="2" bestFit="1" customWidth="1"/>
    <col min="2802" max="2802" width="0" style="2" hidden="1" customWidth="1"/>
    <col min="2803" max="2803" width="7.28515625" style="2" customWidth="1"/>
    <col min="2804" max="2804" width="0" style="2" hidden="1" customWidth="1"/>
    <col min="2805" max="2805" width="7.28515625" style="2" customWidth="1"/>
    <col min="2806" max="2806" width="59.5703125" style="2" customWidth="1"/>
    <col min="2807" max="2807" width="0" style="2" hidden="1" customWidth="1"/>
    <col min="2808" max="2808" width="23.85546875" style="2" customWidth="1"/>
    <col min="2809" max="2809" width="27.42578125" style="2" customWidth="1"/>
    <col min="2810" max="2810" width="28" style="2" customWidth="1"/>
    <col min="2811" max="2813" width="0" style="2" hidden="1" customWidth="1"/>
    <col min="2814" max="2814" width="7.28515625" style="2" customWidth="1"/>
    <col min="2815" max="2815" width="6.140625" style="2" bestFit="1" customWidth="1"/>
    <col min="2816" max="2816" width="76.85546875" style="2"/>
    <col min="2817" max="2817" width="7.28515625" style="2" customWidth="1"/>
    <col min="2818" max="2818" width="6.140625" style="2" bestFit="1" customWidth="1"/>
    <col min="2819" max="2819" width="78" style="2" customWidth="1"/>
    <col min="2820" max="2820" width="20.7109375" style="2" customWidth="1"/>
    <col min="2821" max="2821" width="26" style="2" customWidth="1"/>
    <col min="2822" max="2822" width="37" style="2" bestFit="1" customWidth="1"/>
    <col min="2823" max="2831" width="0" style="2" hidden="1" customWidth="1"/>
    <col min="2832" max="2834" width="22.7109375" style="2" bestFit="1" customWidth="1"/>
    <col min="2835" max="2835" width="25.28515625" style="2" bestFit="1" customWidth="1"/>
    <col min="2836" max="2836" width="21" style="2" bestFit="1" customWidth="1"/>
    <col min="2837" max="2837" width="8.28515625" style="2" customWidth="1"/>
    <col min="2838" max="2838" width="19" style="2" bestFit="1" customWidth="1"/>
    <col min="2839" max="2839" width="20.5703125" style="2" bestFit="1" customWidth="1"/>
    <col min="2840" max="2840" width="19" style="2" customWidth="1"/>
    <col min="2841" max="3047" width="11.42578125" style="2" customWidth="1"/>
    <col min="3048" max="3050" width="7.28515625" style="2" customWidth="1"/>
    <col min="3051" max="3051" width="0" style="2" hidden="1" customWidth="1"/>
    <col min="3052" max="3052" width="7.28515625" style="2" customWidth="1"/>
    <col min="3053" max="3053" width="66.140625" style="2" customWidth="1"/>
    <col min="3054" max="3054" width="0" style="2" hidden="1" customWidth="1"/>
    <col min="3055" max="3055" width="28" style="2" customWidth="1"/>
    <col min="3056" max="3056" width="32.140625" style="2" customWidth="1"/>
    <col min="3057" max="3057" width="39.85546875" style="2" bestFit="1" customWidth="1"/>
    <col min="3058" max="3058" width="0" style="2" hidden="1" customWidth="1"/>
    <col min="3059" max="3059" width="7.28515625" style="2" customWidth="1"/>
    <col min="3060" max="3060" width="0" style="2" hidden="1" customWidth="1"/>
    <col min="3061" max="3061" width="7.28515625" style="2" customWidth="1"/>
    <col min="3062" max="3062" width="59.5703125" style="2" customWidth="1"/>
    <col min="3063" max="3063" width="0" style="2" hidden="1" customWidth="1"/>
    <col min="3064" max="3064" width="23.85546875" style="2" customWidth="1"/>
    <col min="3065" max="3065" width="27.42578125" style="2" customWidth="1"/>
    <col min="3066" max="3066" width="28" style="2" customWidth="1"/>
    <col min="3067" max="3069" width="0" style="2" hidden="1" customWidth="1"/>
    <col min="3070" max="3070" width="7.28515625" style="2" customWidth="1"/>
    <col min="3071" max="3071" width="6.140625" style="2" bestFit="1" customWidth="1"/>
    <col min="3072" max="3072" width="76.85546875" style="2"/>
    <col min="3073" max="3073" width="7.28515625" style="2" customWidth="1"/>
    <col min="3074" max="3074" width="6.140625" style="2" bestFit="1" customWidth="1"/>
    <col min="3075" max="3075" width="78" style="2" customWidth="1"/>
    <col min="3076" max="3076" width="20.7109375" style="2" customWidth="1"/>
    <col min="3077" max="3077" width="26" style="2" customWidth="1"/>
    <col min="3078" max="3078" width="37" style="2" bestFit="1" customWidth="1"/>
    <col min="3079" max="3087" width="0" style="2" hidden="1" customWidth="1"/>
    <col min="3088" max="3090" width="22.7109375" style="2" bestFit="1" customWidth="1"/>
    <col min="3091" max="3091" width="25.28515625" style="2" bestFit="1" customWidth="1"/>
    <col min="3092" max="3092" width="21" style="2" bestFit="1" customWidth="1"/>
    <col min="3093" max="3093" width="8.28515625" style="2" customWidth="1"/>
    <col min="3094" max="3094" width="19" style="2" bestFit="1" customWidth="1"/>
    <col min="3095" max="3095" width="20.5703125" style="2" bestFit="1" customWidth="1"/>
    <col min="3096" max="3096" width="19" style="2" customWidth="1"/>
    <col min="3097" max="3303" width="11.42578125" style="2" customWidth="1"/>
    <col min="3304" max="3306" width="7.28515625" style="2" customWidth="1"/>
    <col min="3307" max="3307" width="0" style="2" hidden="1" customWidth="1"/>
    <col min="3308" max="3308" width="7.28515625" style="2" customWidth="1"/>
    <col min="3309" max="3309" width="66.140625" style="2" customWidth="1"/>
    <col min="3310" max="3310" width="0" style="2" hidden="1" customWidth="1"/>
    <col min="3311" max="3311" width="28" style="2" customWidth="1"/>
    <col min="3312" max="3312" width="32.140625" style="2" customWidth="1"/>
    <col min="3313" max="3313" width="39.85546875" style="2" bestFit="1" customWidth="1"/>
    <col min="3314" max="3314" width="0" style="2" hidden="1" customWidth="1"/>
    <col min="3315" max="3315" width="7.28515625" style="2" customWidth="1"/>
    <col min="3316" max="3316" width="0" style="2" hidden="1" customWidth="1"/>
    <col min="3317" max="3317" width="7.28515625" style="2" customWidth="1"/>
    <col min="3318" max="3318" width="59.5703125" style="2" customWidth="1"/>
    <col min="3319" max="3319" width="0" style="2" hidden="1" customWidth="1"/>
    <col min="3320" max="3320" width="23.85546875" style="2" customWidth="1"/>
    <col min="3321" max="3321" width="27.42578125" style="2" customWidth="1"/>
    <col min="3322" max="3322" width="28" style="2" customWidth="1"/>
    <col min="3323" max="3325" width="0" style="2" hidden="1" customWidth="1"/>
    <col min="3326" max="3326" width="7.28515625" style="2" customWidth="1"/>
    <col min="3327" max="3327" width="6.140625" style="2" bestFit="1" customWidth="1"/>
    <col min="3328" max="3328" width="76.85546875" style="2"/>
    <col min="3329" max="3329" width="7.28515625" style="2" customWidth="1"/>
    <col min="3330" max="3330" width="6.140625" style="2" bestFit="1" customWidth="1"/>
    <col min="3331" max="3331" width="78" style="2" customWidth="1"/>
    <col min="3332" max="3332" width="20.7109375" style="2" customWidth="1"/>
    <col min="3333" max="3333" width="26" style="2" customWidth="1"/>
    <col min="3334" max="3334" width="37" style="2" bestFit="1" customWidth="1"/>
    <col min="3335" max="3343" width="0" style="2" hidden="1" customWidth="1"/>
    <col min="3344" max="3346" width="22.7109375" style="2" bestFit="1" customWidth="1"/>
    <col min="3347" max="3347" width="25.28515625" style="2" bestFit="1" customWidth="1"/>
    <col min="3348" max="3348" width="21" style="2" bestFit="1" customWidth="1"/>
    <col min="3349" max="3349" width="8.28515625" style="2" customWidth="1"/>
    <col min="3350" max="3350" width="19" style="2" bestFit="1" customWidth="1"/>
    <col min="3351" max="3351" width="20.5703125" style="2" bestFit="1" customWidth="1"/>
    <col min="3352" max="3352" width="19" style="2" customWidth="1"/>
    <col min="3353" max="3559" width="11.42578125" style="2" customWidth="1"/>
    <col min="3560" max="3562" width="7.28515625" style="2" customWidth="1"/>
    <col min="3563" max="3563" width="0" style="2" hidden="1" customWidth="1"/>
    <col min="3564" max="3564" width="7.28515625" style="2" customWidth="1"/>
    <col min="3565" max="3565" width="66.140625" style="2" customWidth="1"/>
    <col min="3566" max="3566" width="0" style="2" hidden="1" customWidth="1"/>
    <col min="3567" max="3567" width="28" style="2" customWidth="1"/>
    <col min="3568" max="3568" width="32.140625" style="2" customWidth="1"/>
    <col min="3569" max="3569" width="39.85546875" style="2" bestFit="1" customWidth="1"/>
    <col min="3570" max="3570" width="0" style="2" hidden="1" customWidth="1"/>
    <col min="3571" max="3571" width="7.28515625" style="2" customWidth="1"/>
    <col min="3572" max="3572" width="0" style="2" hidden="1" customWidth="1"/>
    <col min="3573" max="3573" width="7.28515625" style="2" customWidth="1"/>
    <col min="3574" max="3574" width="59.5703125" style="2" customWidth="1"/>
    <col min="3575" max="3575" width="0" style="2" hidden="1" customWidth="1"/>
    <col min="3576" max="3576" width="23.85546875" style="2" customWidth="1"/>
    <col min="3577" max="3577" width="27.42578125" style="2" customWidth="1"/>
    <col min="3578" max="3578" width="28" style="2" customWidth="1"/>
    <col min="3579" max="3581" width="0" style="2" hidden="1" customWidth="1"/>
    <col min="3582" max="3582" width="7.28515625" style="2" customWidth="1"/>
    <col min="3583" max="3583" width="6.140625" style="2" bestFit="1" customWidth="1"/>
    <col min="3584" max="3584" width="76.85546875" style="2"/>
    <col min="3585" max="3585" width="7.28515625" style="2" customWidth="1"/>
    <col min="3586" max="3586" width="6.140625" style="2" bestFit="1" customWidth="1"/>
    <col min="3587" max="3587" width="78" style="2" customWidth="1"/>
    <col min="3588" max="3588" width="20.7109375" style="2" customWidth="1"/>
    <col min="3589" max="3589" width="26" style="2" customWidth="1"/>
    <col min="3590" max="3590" width="37" style="2" bestFit="1" customWidth="1"/>
    <col min="3591" max="3599" width="0" style="2" hidden="1" customWidth="1"/>
    <col min="3600" max="3602" width="22.7109375" style="2" bestFit="1" customWidth="1"/>
    <col min="3603" max="3603" width="25.28515625" style="2" bestFit="1" customWidth="1"/>
    <col min="3604" max="3604" width="21" style="2" bestFit="1" customWidth="1"/>
    <col min="3605" max="3605" width="8.28515625" style="2" customWidth="1"/>
    <col min="3606" max="3606" width="19" style="2" bestFit="1" customWidth="1"/>
    <col min="3607" max="3607" width="20.5703125" style="2" bestFit="1" customWidth="1"/>
    <col min="3608" max="3608" width="19" style="2" customWidth="1"/>
    <col min="3609" max="3815" width="11.42578125" style="2" customWidth="1"/>
    <col min="3816" max="3818" width="7.28515625" style="2" customWidth="1"/>
    <col min="3819" max="3819" width="0" style="2" hidden="1" customWidth="1"/>
    <col min="3820" max="3820" width="7.28515625" style="2" customWidth="1"/>
    <col min="3821" max="3821" width="66.140625" style="2" customWidth="1"/>
    <col min="3822" max="3822" width="0" style="2" hidden="1" customWidth="1"/>
    <col min="3823" max="3823" width="28" style="2" customWidth="1"/>
    <col min="3824" max="3824" width="32.140625" style="2" customWidth="1"/>
    <col min="3825" max="3825" width="39.85546875" style="2" bestFit="1" customWidth="1"/>
    <col min="3826" max="3826" width="0" style="2" hidden="1" customWidth="1"/>
    <col min="3827" max="3827" width="7.28515625" style="2" customWidth="1"/>
    <col min="3828" max="3828" width="0" style="2" hidden="1" customWidth="1"/>
    <col min="3829" max="3829" width="7.28515625" style="2" customWidth="1"/>
    <col min="3830" max="3830" width="59.5703125" style="2" customWidth="1"/>
    <col min="3831" max="3831" width="0" style="2" hidden="1" customWidth="1"/>
    <col min="3832" max="3832" width="23.85546875" style="2" customWidth="1"/>
    <col min="3833" max="3833" width="27.42578125" style="2" customWidth="1"/>
    <col min="3834" max="3834" width="28" style="2" customWidth="1"/>
    <col min="3835" max="3837" width="0" style="2" hidden="1" customWidth="1"/>
    <col min="3838" max="3838" width="7.28515625" style="2" customWidth="1"/>
    <col min="3839" max="3839" width="6.140625" style="2" bestFit="1" customWidth="1"/>
    <col min="3840" max="3840" width="76.85546875" style="2"/>
    <col min="3841" max="3841" width="7.28515625" style="2" customWidth="1"/>
    <col min="3842" max="3842" width="6.140625" style="2" bestFit="1" customWidth="1"/>
    <col min="3843" max="3843" width="78" style="2" customWidth="1"/>
    <col min="3844" max="3844" width="20.7109375" style="2" customWidth="1"/>
    <col min="3845" max="3845" width="26" style="2" customWidth="1"/>
    <col min="3846" max="3846" width="37" style="2" bestFit="1" customWidth="1"/>
    <col min="3847" max="3855" width="0" style="2" hidden="1" customWidth="1"/>
    <col min="3856" max="3858" width="22.7109375" style="2" bestFit="1" customWidth="1"/>
    <col min="3859" max="3859" width="25.28515625" style="2" bestFit="1" customWidth="1"/>
    <col min="3860" max="3860" width="21" style="2" bestFit="1" customWidth="1"/>
    <col min="3861" max="3861" width="8.28515625" style="2" customWidth="1"/>
    <col min="3862" max="3862" width="19" style="2" bestFit="1" customWidth="1"/>
    <col min="3863" max="3863" width="20.5703125" style="2" bestFit="1" customWidth="1"/>
    <col min="3864" max="3864" width="19" style="2" customWidth="1"/>
    <col min="3865" max="4071" width="11.42578125" style="2" customWidth="1"/>
    <col min="4072" max="4074" width="7.28515625" style="2" customWidth="1"/>
    <col min="4075" max="4075" width="0" style="2" hidden="1" customWidth="1"/>
    <col min="4076" max="4076" width="7.28515625" style="2" customWidth="1"/>
    <col min="4077" max="4077" width="66.140625" style="2" customWidth="1"/>
    <col min="4078" max="4078" width="0" style="2" hidden="1" customWidth="1"/>
    <col min="4079" max="4079" width="28" style="2" customWidth="1"/>
    <col min="4080" max="4080" width="32.140625" style="2" customWidth="1"/>
    <col min="4081" max="4081" width="39.85546875" style="2" bestFit="1" customWidth="1"/>
    <col min="4082" max="4082" width="0" style="2" hidden="1" customWidth="1"/>
    <col min="4083" max="4083" width="7.28515625" style="2" customWidth="1"/>
    <col min="4084" max="4084" width="0" style="2" hidden="1" customWidth="1"/>
    <col min="4085" max="4085" width="7.28515625" style="2" customWidth="1"/>
    <col min="4086" max="4086" width="59.5703125" style="2" customWidth="1"/>
    <col min="4087" max="4087" width="0" style="2" hidden="1" customWidth="1"/>
    <col min="4088" max="4088" width="23.85546875" style="2" customWidth="1"/>
    <col min="4089" max="4089" width="27.42578125" style="2" customWidth="1"/>
    <col min="4090" max="4090" width="28" style="2" customWidth="1"/>
    <col min="4091" max="4093" width="0" style="2" hidden="1" customWidth="1"/>
    <col min="4094" max="4094" width="7.28515625" style="2" customWidth="1"/>
    <col min="4095" max="4095" width="6.140625" style="2" bestFit="1" customWidth="1"/>
    <col min="4096" max="4096" width="76.85546875" style="2"/>
    <col min="4097" max="4097" width="7.28515625" style="2" customWidth="1"/>
    <col min="4098" max="4098" width="6.140625" style="2" bestFit="1" customWidth="1"/>
    <col min="4099" max="4099" width="78" style="2" customWidth="1"/>
    <col min="4100" max="4100" width="20.7109375" style="2" customWidth="1"/>
    <col min="4101" max="4101" width="26" style="2" customWidth="1"/>
    <col min="4102" max="4102" width="37" style="2" bestFit="1" customWidth="1"/>
    <col min="4103" max="4111" width="0" style="2" hidden="1" customWidth="1"/>
    <col min="4112" max="4114" width="22.7109375" style="2" bestFit="1" customWidth="1"/>
    <col min="4115" max="4115" width="25.28515625" style="2" bestFit="1" customWidth="1"/>
    <col min="4116" max="4116" width="21" style="2" bestFit="1" customWidth="1"/>
    <col min="4117" max="4117" width="8.28515625" style="2" customWidth="1"/>
    <col min="4118" max="4118" width="19" style="2" bestFit="1" customWidth="1"/>
    <col min="4119" max="4119" width="20.5703125" style="2" bestFit="1" customWidth="1"/>
    <col min="4120" max="4120" width="19" style="2" customWidth="1"/>
    <col min="4121" max="4327" width="11.42578125" style="2" customWidth="1"/>
    <col min="4328" max="4330" width="7.28515625" style="2" customWidth="1"/>
    <col min="4331" max="4331" width="0" style="2" hidden="1" customWidth="1"/>
    <col min="4332" max="4332" width="7.28515625" style="2" customWidth="1"/>
    <col min="4333" max="4333" width="66.140625" style="2" customWidth="1"/>
    <col min="4334" max="4334" width="0" style="2" hidden="1" customWidth="1"/>
    <col min="4335" max="4335" width="28" style="2" customWidth="1"/>
    <col min="4336" max="4336" width="32.140625" style="2" customWidth="1"/>
    <col min="4337" max="4337" width="39.85546875" style="2" bestFit="1" customWidth="1"/>
    <col min="4338" max="4338" width="0" style="2" hidden="1" customWidth="1"/>
    <col min="4339" max="4339" width="7.28515625" style="2" customWidth="1"/>
    <col min="4340" max="4340" width="0" style="2" hidden="1" customWidth="1"/>
    <col min="4341" max="4341" width="7.28515625" style="2" customWidth="1"/>
    <col min="4342" max="4342" width="59.5703125" style="2" customWidth="1"/>
    <col min="4343" max="4343" width="0" style="2" hidden="1" customWidth="1"/>
    <col min="4344" max="4344" width="23.85546875" style="2" customWidth="1"/>
    <col min="4345" max="4345" width="27.42578125" style="2" customWidth="1"/>
    <col min="4346" max="4346" width="28" style="2" customWidth="1"/>
    <col min="4347" max="4349" width="0" style="2" hidden="1" customWidth="1"/>
    <col min="4350" max="4350" width="7.28515625" style="2" customWidth="1"/>
    <col min="4351" max="4351" width="6.140625" style="2" bestFit="1" customWidth="1"/>
    <col min="4352" max="4352" width="76.85546875" style="2"/>
    <col min="4353" max="4353" width="7.28515625" style="2" customWidth="1"/>
    <col min="4354" max="4354" width="6.140625" style="2" bestFit="1" customWidth="1"/>
    <col min="4355" max="4355" width="78" style="2" customWidth="1"/>
    <col min="4356" max="4356" width="20.7109375" style="2" customWidth="1"/>
    <col min="4357" max="4357" width="26" style="2" customWidth="1"/>
    <col min="4358" max="4358" width="37" style="2" bestFit="1" customWidth="1"/>
    <col min="4359" max="4367" width="0" style="2" hidden="1" customWidth="1"/>
    <col min="4368" max="4370" width="22.7109375" style="2" bestFit="1" customWidth="1"/>
    <col min="4371" max="4371" width="25.28515625" style="2" bestFit="1" customWidth="1"/>
    <col min="4372" max="4372" width="21" style="2" bestFit="1" customWidth="1"/>
    <col min="4373" max="4373" width="8.28515625" style="2" customWidth="1"/>
    <col min="4374" max="4374" width="19" style="2" bestFit="1" customWidth="1"/>
    <col min="4375" max="4375" width="20.5703125" style="2" bestFit="1" customWidth="1"/>
    <col min="4376" max="4376" width="19" style="2" customWidth="1"/>
    <col min="4377" max="4583" width="11.42578125" style="2" customWidth="1"/>
    <col min="4584" max="4586" width="7.28515625" style="2" customWidth="1"/>
    <col min="4587" max="4587" width="0" style="2" hidden="1" customWidth="1"/>
    <col min="4588" max="4588" width="7.28515625" style="2" customWidth="1"/>
    <col min="4589" max="4589" width="66.140625" style="2" customWidth="1"/>
    <col min="4590" max="4590" width="0" style="2" hidden="1" customWidth="1"/>
    <col min="4591" max="4591" width="28" style="2" customWidth="1"/>
    <col min="4592" max="4592" width="32.140625" style="2" customWidth="1"/>
    <col min="4593" max="4593" width="39.85546875" style="2" bestFit="1" customWidth="1"/>
    <col min="4594" max="4594" width="0" style="2" hidden="1" customWidth="1"/>
    <col min="4595" max="4595" width="7.28515625" style="2" customWidth="1"/>
    <col min="4596" max="4596" width="0" style="2" hidden="1" customWidth="1"/>
    <col min="4597" max="4597" width="7.28515625" style="2" customWidth="1"/>
    <col min="4598" max="4598" width="59.5703125" style="2" customWidth="1"/>
    <col min="4599" max="4599" width="0" style="2" hidden="1" customWidth="1"/>
    <col min="4600" max="4600" width="23.85546875" style="2" customWidth="1"/>
    <col min="4601" max="4601" width="27.42578125" style="2" customWidth="1"/>
    <col min="4602" max="4602" width="28" style="2" customWidth="1"/>
    <col min="4603" max="4605" width="0" style="2" hidden="1" customWidth="1"/>
    <col min="4606" max="4606" width="7.28515625" style="2" customWidth="1"/>
    <col min="4607" max="4607" width="6.140625" style="2" bestFit="1" customWidth="1"/>
    <col min="4608" max="4608" width="76.85546875" style="2"/>
    <col min="4609" max="4609" width="7.28515625" style="2" customWidth="1"/>
    <col min="4610" max="4610" width="6.140625" style="2" bestFit="1" customWidth="1"/>
    <col min="4611" max="4611" width="78" style="2" customWidth="1"/>
    <col min="4612" max="4612" width="20.7109375" style="2" customWidth="1"/>
    <col min="4613" max="4613" width="26" style="2" customWidth="1"/>
    <col min="4614" max="4614" width="37" style="2" bestFit="1" customWidth="1"/>
    <col min="4615" max="4623" width="0" style="2" hidden="1" customWidth="1"/>
    <col min="4624" max="4626" width="22.7109375" style="2" bestFit="1" customWidth="1"/>
    <col min="4627" max="4627" width="25.28515625" style="2" bestFit="1" customWidth="1"/>
    <col min="4628" max="4628" width="21" style="2" bestFit="1" customWidth="1"/>
    <col min="4629" max="4629" width="8.28515625" style="2" customWidth="1"/>
    <col min="4630" max="4630" width="19" style="2" bestFit="1" customWidth="1"/>
    <col min="4631" max="4631" width="20.5703125" style="2" bestFit="1" customWidth="1"/>
    <col min="4632" max="4632" width="19" style="2" customWidth="1"/>
    <col min="4633" max="4839" width="11.42578125" style="2" customWidth="1"/>
    <col min="4840" max="4842" width="7.28515625" style="2" customWidth="1"/>
    <col min="4843" max="4843" width="0" style="2" hidden="1" customWidth="1"/>
    <col min="4844" max="4844" width="7.28515625" style="2" customWidth="1"/>
    <col min="4845" max="4845" width="66.140625" style="2" customWidth="1"/>
    <col min="4846" max="4846" width="0" style="2" hidden="1" customWidth="1"/>
    <col min="4847" max="4847" width="28" style="2" customWidth="1"/>
    <col min="4848" max="4848" width="32.140625" style="2" customWidth="1"/>
    <col min="4849" max="4849" width="39.85546875" style="2" bestFit="1" customWidth="1"/>
    <col min="4850" max="4850" width="0" style="2" hidden="1" customWidth="1"/>
    <col min="4851" max="4851" width="7.28515625" style="2" customWidth="1"/>
    <col min="4852" max="4852" width="0" style="2" hidden="1" customWidth="1"/>
    <col min="4853" max="4853" width="7.28515625" style="2" customWidth="1"/>
    <col min="4854" max="4854" width="59.5703125" style="2" customWidth="1"/>
    <col min="4855" max="4855" width="0" style="2" hidden="1" customWidth="1"/>
    <col min="4856" max="4856" width="23.85546875" style="2" customWidth="1"/>
    <col min="4857" max="4857" width="27.42578125" style="2" customWidth="1"/>
    <col min="4858" max="4858" width="28" style="2" customWidth="1"/>
    <col min="4859" max="4861" width="0" style="2" hidden="1" customWidth="1"/>
    <col min="4862" max="4862" width="7.28515625" style="2" customWidth="1"/>
    <col min="4863" max="4863" width="6.140625" style="2" bestFit="1" customWidth="1"/>
    <col min="4864" max="4864" width="76.85546875" style="2"/>
    <col min="4865" max="4865" width="7.28515625" style="2" customWidth="1"/>
    <col min="4866" max="4866" width="6.140625" style="2" bestFit="1" customWidth="1"/>
    <col min="4867" max="4867" width="78" style="2" customWidth="1"/>
    <col min="4868" max="4868" width="20.7109375" style="2" customWidth="1"/>
    <col min="4869" max="4869" width="26" style="2" customWidth="1"/>
    <col min="4870" max="4870" width="37" style="2" bestFit="1" customWidth="1"/>
    <col min="4871" max="4879" width="0" style="2" hidden="1" customWidth="1"/>
    <col min="4880" max="4882" width="22.7109375" style="2" bestFit="1" customWidth="1"/>
    <col min="4883" max="4883" width="25.28515625" style="2" bestFit="1" customWidth="1"/>
    <col min="4884" max="4884" width="21" style="2" bestFit="1" customWidth="1"/>
    <col min="4885" max="4885" width="8.28515625" style="2" customWidth="1"/>
    <col min="4886" max="4886" width="19" style="2" bestFit="1" customWidth="1"/>
    <col min="4887" max="4887" width="20.5703125" style="2" bestFit="1" customWidth="1"/>
    <col min="4888" max="4888" width="19" style="2" customWidth="1"/>
    <col min="4889" max="5095" width="11.42578125" style="2" customWidth="1"/>
    <col min="5096" max="5098" width="7.28515625" style="2" customWidth="1"/>
    <col min="5099" max="5099" width="0" style="2" hidden="1" customWidth="1"/>
    <col min="5100" max="5100" width="7.28515625" style="2" customWidth="1"/>
    <col min="5101" max="5101" width="66.140625" style="2" customWidth="1"/>
    <col min="5102" max="5102" width="0" style="2" hidden="1" customWidth="1"/>
    <col min="5103" max="5103" width="28" style="2" customWidth="1"/>
    <col min="5104" max="5104" width="32.140625" style="2" customWidth="1"/>
    <col min="5105" max="5105" width="39.85546875" style="2" bestFit="1" customWidth="1"/>
    <col min="5106" max="5106" width="0" style="2" hidden="1" customWidth="1"/>
    <col min="5107" max="5107" width="7.28515625" style="2" customWidth="1"/>
    <col min="5108" max="5108" width="0" style="2" hidden="1" customWidth="1"/>
    <col min="5109" max="5109" width="7.28515625" style="2" customWidth="1"/>
    <col min="5110" max="5110" width="59.5703125" style="2" customWidth="1"/>
    <col min="5111" max="5111" width="0" style="2" hidden="1" customWidth="1"/>
    <col min="5112" max="5112" width="23.85546875" style="2" customWidth="1"/>
    <col min="5113" max="5113" width="27.42578125" style="2" customWidth="1"/>
    <col min="5114" max="5114" width="28" style="2" customWidth="1"/>
    <col min="5115" max="5117" width="0" style="2" hidden="1" customWidth="1"/>
    <col min="5118" max="5118" width="7.28515625" style="2" customWidth="1"/>
    <col min="5119" max="5119" width="6.140625" style="2" bestFit="1" customWidth="1"/>
    <col min="5120" max="5120" width="76.85546875" style="2"/>
    <col min="5121" max="5121" width="7.28515625" style="2" customWidth="1"/>
    <col min="5122" max="5122" width="6.140625" style="2" bestFit="1" customWidth="1"/>
    <col min="5123" max="5123" width="78" style="2" customWidth="1"/>
    <col min="5124" max="5124" width="20.7109375" style="2" customWidth="1"/>
    <col min="5125" max="5125" width="26" style="2" customWidth="1"/>
    <col min="5126" max="5126" width="37" style="2" bestFit="1" customWidth="1"/>
    <col min="5127" max="5135" width="0" style="2" hidden="1" customWidth="1"/>
    <col min="5136" max="5138" width="22.7109375" style="2" bestFit="1" customWidth="1"/>
    <col min="5139" max="5139" width="25.28515625" style="2" bestFit="1" customWidth="1"/>
    <col min="5140" max="5140" width="21" style="2" bestFit="1" customWidth="1"/>
    <col min="5141" max="5141" width="8.28515625" style="2" customWidth="1"/>
    <col min="5142" max="5142" width="19" style="2" bestFit="1" customWidth="1"/>
    <col min="5143" max="5143" width="20.5703125" style="2" bestFit="1" customWidth="1"/>
    <col min="5144" max="5144" width="19" style="2" customWidth="1"/>
    <col min="5145" max="5351" width="11.42578125" style="2" customWidth="1"/>
    <col min="5352" max="5354" width="7.28515625" style="2" customWidth="1"/>
    <col min="5355" max="5355" width="0" style="2" hidden="1" customWidth="1"/>
    <col min="5356" max="5356" width="7.28515625" style="2" customWidth="1"/>
    <col min="5357" max="5357" width="66.140625" style="2" customWidth="1"/>
    <col min="5358" max="5358" width="0" style="2" hidden="1" customWidth="1"/>
    <col min="5359" max="5359" width="28" style="2" customWidth="1"/>
    <col min="5360" max="5360" width="32.140625" style="2" customWidth="1"/>
    <col min="5361" max="5361" width="39.85546875" style="2" bestFit="1" customWidth="1"/>
    <col min="5362" max="5362" width="0" style="2" hidden="1" customWidth="1"/>
    <col min="5363" max="5363" width="7.28515625" style="2" customWidth="1"/>
    <col min="5364" max="5364" width="0" style="2" hidden="1" customWidth="1"/>
    <col min="5365" max="5365" width="7.28515625" style="2" customWidth="1"/>
    <col min="5366" max="5366" width="59.5703125" style="2" customWidth="1"/>
    <col min="5367" max="5367" width="0" style="2" hidden="1" customWidth="1"/>
    <col min="5368" max="5368" width="23.85546875" style="2" customWidth="1"/>
    <col min="5369" max="5369" width="27.42578125" style="2" customWidth="1"/>
    <col min="5370" max="5370" width="28" style="2" customWidth="1"/>
    <col min="5371" max="5373" width="0" style="2" hidden="1" customWidth="1"/>
    <col min="5374" max="5374" width="7.28515625" style="2" customWidth="1"/>
    <col min="5375" max="5375" width="6.140625" style="2" bestFit="1" customWidth="1"/>
    <col min="5376" max="5376" width="76.85546875" style="2"/>
    <col min="5377" max="5377" width="7.28515625" style="2" customWidth="1"/>
    <col min="5378" max="5378" width="6.140625" style="2" bestFit="1" customWidth="1"/>
    <col min="5379" max="5379" width="78" style="2" customWidth="1"/>
    <col min="5380" max="5380" width="20.7109375" style="2" customWidth="1"/>
    <col min="5381" max="5381" width="26" style="2" customWidth="1"/>
    <col min="5382" max="5382" width="37" style="2" bestFit="1" customWidth="1"/>
    <col min="5383" max="5391" width="0" style="2" hidden="1" customWidth="1"/>
    <col min="5392" max="5394" width="22.7109375" style="2" bestFit="1" customWidth="1"/>
    <col min="5395" max="5395" width="25.28515625" style="2" bestFit="1" customWidth="1"/>
    <col min="5396" max="5396" width="21" style="2" bestFit="1" customWidth="1"/>
    <col min="5397" max="5397" width="8.28515625" style="2" customWidth="1"/>
    <col min="5398" max="5398" width="19" style="2" bestFit="1" customWidth="1"/>
    <col min="5399" max="5399" width="20.5703125" style="2" bestFit="1" customWidth="1"/>
    <col min="5400" max="5400" width="19" style="2" customWidth="1"/>
    <col min="5401" max="5607" width="11.42578125" style="2" customWidth="1"/>
    <col min="5608" max="5610" width="7.28515625" style="2" customWidth="1"/>
    <col min="5611" max="5611" width="0" style="2" hidden="1" customWidth="1"/>
    <col min="5612" max="5612" width="7.28515625" style="2" customWidth="1"/>
    <col min="5613" max="5613" width="66.140625" style="2" customWidth="1"/>
    <col min="5614" max="5614" width="0" style="2" hidden="1" customWidth="1"/>
    <col min="5615" max="5615" width="28" style="2" customWidth="1"/>
    <col min="5616" max="5616" width="32.140625" style="2" customWidth="1"/>
    <col min="5617" max="5617" width="39.85546875" style="2" bestFit="1" customWidth="1"/>
    <col min="5618" max="5618" width="0" style="2" hidden="1" customWidth="1"/>
    <col min="5619" max="5619" width="7.28515625" style="2" customWidth="1"/>
    <col min="5620" max="5620" width="0" style="2" hidden="1" customWidth="1"/>
    <col min="5621" max="5621" width="7.28515625" style="2" customWidth="1"/>
    <col min="5622" max="5622" width="59.5703125" style="2" customWidth="1"/>
    <col min="5623" max="5623" width="0" style="2" hidden="1" customWidth="1"/>
    <col min="5624" max="5624" width="23.85546875" style="2" customWidth="1"/>
    <col min="5625" max="5625" width="27.42578125" style="2" customWidth="1"/>
    <col min="5626" max="5626" width="28" style="2" customWidth="1"/>
    <col min="5627" max="5629" width="0" style="2" hidden="1" customWidth="1"/>
    <col min="5630" max="5630" width="7.28515625" style="2" customWidth="1"/>
    <col min="5631" max="5631" width="6.140625" style="2" bestFit="1" customWidth="1"/>
    <col min="5632" max="5632" width="76.85546875" style="2"/>
    <col min="5633" max="5633" width="7.28515625" style="2" customWidth="1"/>
    <col min="5634" max="5634" width="6.140625" style="2" bestFit="1" customWidth="1"/>
    <col min="5635" max="5635" width="78" style="2" customWidth="1"/>
    <col min="5636" max="5636" width="20.7109375" style="2" customWidth="1"/>
    <col min="5637" max="5637" width="26" style="2" customWidth="1"/>
    <col min="5638" max="5638" width="37" style="2" bestFit="1" customWidth="1"/>
    <col min="5639" max="5647" width="0" style="2" hidden="1" customWidth="1"/>
    <col min="5648" max="5650" width="22.7109375" style="2" bestFit="1" customWidth="1"/>
    <col min="5651" max="5651" width="25.28515625" style="2" bestFit="1" customWidth="1"/>
    <col min="5652" max="5652" width="21" style="2" bestFit="1" customWidth="1"/>
    <col min="5653" max="5653" width="8.28515625" style="2" customWidth="1"/>
    <col min="5654" max="5654" width="19" style="2" bestFit="1" customWidth="1"/>
    <col min="5655" max="5655" width="20.5703125" style="2" bestFit="1" customWidth="1"/>
    <col min="5656" max="5656" width="19" style="2" customWidth="1"/>
    <col min="5657" max="5863" width="11.42578125" style="2" customWidth="1"/>
    <col min="5864" max="5866" width="7.28515625" style="2" customWidth="1"/>
    <col min="5867" max="5867" width="0" style="2" hidden="1" customWidth="1"/>
    <col min="5868" max="5868" width="7.28515625" style="2" customWidth="1"/>
    <col min="5869" max="5869" width="66.140625" style="2" customWidth="1"/>
    <col min="5870" max="5870" width="0" style="2" hidden="1" customWidth="1"/>
    <col min="5871" max="5871" width="28" style="2" customWidth="1"/>
    <col min="5872" max="5872" width="32.140625" style="2" customWidth="1"/>
    <col min="5873" max="5873" width="39.85546875" style="2" bestFit="1" customWidth="1"/>
    <col min="5874" max="5874" width="0" style="2" hidden="1" customWidth="1"/>
    <col min="5875" max="5875" width="7.28515625" style="2" customWidth="1"/>
    <col min="5876" max="5876" width="0" style="2" hidden="1" customWidth="1"/>
    <col min="5877" max="5877" width="7.28515625" style="2" customWidth="1"/>
    <col min="5878" max="5878" width="59.5703125" style="2" customWidth="1"/>
    <col min="5879" max="5879" width="0" style="2" hidden="1" customWidth="1"/>
    <col min="5880" max="5880" width="23.85546875" style="2" customWidth="1"/>
    <col min="5881" max="5881" width="27.42578125" style="2" customWidth="1"/>
    <col min="5882" max="5882" width="28" style="2" customWidth="1"/>
    <col min="5883" max="5885" width="0" style="2" hidden="1" customWidth="1"/>
    <col min="5886" max="5886" width="7.28515625" style="2" customWidth="1"/>
    <col min="5887" max="5887" width="6.140625" style="2" bestFit="1" customWidth="1"/>
    <col min="5888" max="5888" width="76.85546875" style="2"/>
    <col min="5889" max="5889" width="7.28515625" style="2" customWidth="1"/>
    <col min="5890" max="5890" width="6.140625" style="2" bestFit="1" customWidth="1"/>
    <col min="5891" max="5891" width="78" style="2" customWidth="1"/>
    <col min="5892" max="5892" width="20.7109375" style="2" customWidth="1"/>
    <col min="5893" max="5893" width="26" style="2" customWidth="1"/>
    <col min="5894" max="5894" width="37" style="2" bestFit="1" customWidth="1"/>
    <col min="5895" max="5903" width="0" style="2" hidden="1" customWidth="1"/>
    <col min="5904" max="5906" width="22.7109375" style="2" bestFit="1" customWidth="1"/>
    <col min="5907" max="5907" width="25.28515625" style="2" bestFit="1" customWidth="1"/>
    <col min="5908" max="5908" width="21" style="2" bestFit="1" customWidth="1"/>
    <col min="5909" max="5909" width="8.28515625" style="2" customWidth="1"/>
    <col min="5910" max="5910" width="19" style="2" bestFit="1" customWidth="1"/>
    <col min="5911" max="5911" width="20.5703125" style="2" bestFit="1" customWidth="1"/>
    <col min="5912" max="5912" width="19" style="2" customWidth="1"/>
    <col min="5913" max="6119" width="11.42578125" style="2" customWidth="1"/>
    <col min="6120" max="6122" width="7.28515625" style="2" customWidth="1"/>
    <col min="6123" max="6123" width="0" style="2" hidden="1" customWidth="1"/>
    <col min="6124" max="6124" width="7.28515625" style="2" customWidth="1"/>
    <col min="6125" max="6125" width="66.140625" style="2" customWidth="1"/>
    <col min="6126" max="6126" width="0" style="2" hidden="1" customWidth="1"/>
    <col min="6127" max="6127" width="28" style="2" customWidth="1"/>
    <col min="6128" max="6128" width="32.140625" style="2" customWidth="1"/>
    <col min="6129" max="6129" width="39.85546875" style="2" bestFit="1" customWidth="1"/>
    <col min="6130" max="6130" width="0" style="2" hidden="1" customWidth="1"/>
    <col min="6131" max="6131" width="7.28515625" style="2" customWidth="1"/>
    <col min="6132" max="6132" width="0" style="2" hidden="1" customWidth="1"/>
    <col min="6133" max="6133" width="7.28515625" style="2" customWidth="1"/>
    <col min="6134" max="6134" width="59.5703125" style="2" customWidth="1"/>
    <col min="6135" max="6135" width="0" style="2" hidden="1" customWidth="1"/>
    <col min="6136" max="6136" width="23.85546875" style="2" customWidth="1"/>
    <col min="6137" max="6137" width="27.42578125" style="2" customWidth="1"/>
    <col min="6138" max="6138" width="28" style="2" customWidth="1"/>
    <col min="6139" max="6141" width="0" style="2" hidden="1" customWidth="1"/>
    <col min="6142" max="6142" width="7.28515625" style="2" customWidth="1"/>
    <col min="6143" max="6143" width="6.140625" style="2" bestFit="1" customWidth="1"/>
    <col min="6144" max="6144" width="76.85546875" style="2"/>
    <col min="6145" max="6145" width="7.28515625" style="2" customWidth="1"/>
    <col min="6146" max="6146" width="6.140625" style="2" bestFit="1" customWidth="1"/>
    <col min="6147" max="6147" width="78" style="2" customWidth="1"/>
    <col min="6148" max="6148" width="20.7109375" style="2" customWidth="1"/>
    <col min="6149" max="6149" width="26" style="2" customWidth="1"/>
    <col min="6150" max="6150" width="37" style="2" bestFit="1" customWidth="1"/>
    <col min="6151" max="6159" width="0" style="2" hidden="1" customWidth="1"/>
    <col min="6160" max="6162" width="22.7109375" style="2" bestFit="1" customWidth="1"/>
    <col min="6163" max="6163" width="25.28515625" style="2" bestFit="1" customWidth="1"/>
    <col min="6164" max="6164" width="21" style="2" bestFit="1" customWidth="1"/>
    <col min="6165" max="6165" width="8.28515625" style="2" customWidth="1"/>
    <col min="6166" max="6166" width="19" style="2" bestFit="1" customWidth="1"/>
    <col min="6167" max="6167" width="20.5703125" style="2" bestFit="1" customWidth="1"/>
    <col min="6168" max="6168" width="19" style="2" customWidth="1"/>
    <col min="6169" max="6375" width="11.42578125" style="2" customWidth="1"/>
    <col min="6376" max="6378" width="7.28515625" style="2" customWidth="1"/>
    <col min="6379" max="6379" width="0" style="2" hidden="1" customWidth="1"/>
    <col min="6380" max="6380" width="7.28515625" style="2" customWidth="1"/>
    <col min="6381" max="6381" width="66.140625" style="2" customWidth="1"/>
    <col min="6382" max="6382" width="0" style="2" hidden="1" customWidth="1"/>
    <col min="6383" max="6383" width="28" style="2" customWidth="1"/>
    <col min="6384" max="6384" width="32.140625" style="2" customWidth="1"/>
    <col min="6385" max="6385" width="39.85546875" style="2" bestFit="1" customWidth="1"/>
    <col min="6386" max="6386" width="0" style="2" hidden="1" customWidth="1"/>
    <col min="6387" max="6387" width="7.28515625" style="2" customWidth="1"/>
    <col min="6388" max="6388" width="0" style="2" hidden="1" customWidth="1"/>
    <col min="6389" max="6389" width="7.28515625" style="2" customWidth="1"/>
    <col min="6390" max="6390" width="59.5703125" style="2" customWidth="1"/>
    <col min="6391" max="6391" width="0" style="2" hidden="1" customWidth="1"/>
    <col min="6392" max="6392" width="23.85546875" style="2" customWidth="1"/>
    <col min="6393" max="6393" width="27.42578125" style="2" customWidth="1"/>
    <col min="6394" max="6394" width="28" style="2" customWidth="1"/>
    <col min="6395" max="6397" width="0" style="2" hidden="1" customWidth="1"/>
    <col min="6398" max="6398" width="7.28515625" style="2" customWidth="1"/>
    <col min="6399" max="6399" width="6.140625" style="2" bestFit="1" customWidth="1"/>
    <col min="6400" max="6400" width="76.85546875" style="2"/>
    <col min="6401" max="6401" width="7.28515625" style="2" customWidth="1"/>
    <col min="6402" max="6402" width="6.140625" style="2" bestFit="1" customWidth="1"/>
    <col min="6403" max="6403" width="78" style="2" customWidth="1"/>
    <col min="6404" max="6404" width="20.7109375" style="2" customWidth="1"/>
    <col min="6405" max="6405" width="26" style="2" customWidth="1"/>
    <col min="6406" max="6406" width="37" style="2" bestFit="1" customWidth="1"/>
    <col min="6407" max="6415" width="0" style="2" hidden="1" customWidth="1"/>
    <col min="6416" max="6418" width="22.7109375" style="2" bestFit="1" customWidth="1"/>
    <col min="6419" max="6419" width="25.28515625" style="2" bestFit="1" customWidth="1"/>
    <col min="6420" max="6420" width="21" style="2" bestFit="1" customWidth="1"/>
    <col min="6421" max="6421" width="8.28515625" style="2" customWidth="1"/>
    <col min="6422" max="6422" width="19" style="2" bestFit="1" customWidth="1"/>
    <col min="6423" max="6423" width="20.5703125" style="2" bestFit="1" customWidth="1"/>
    <col min="6424" max="6424" width="19" style="2" customWidth="1"/>
    <col min="6425" max="6631" width="11.42578125" style="2" customWidth="1"/>
    <col min="6632" max="6634" width="7.28515625" style="2" customWidth="1"/>
    <col min="6635" max="6635" width="0" style="2" hidden="1" customWidth="1"/>
    <col min="6636" max="6636" width="7.28515625" style="2" customWidth="1"/>
    <col min="6637" max="6637" width="66.140625" style="2" customWidth="1"/>
    <col min="6638" max="6638" width="0" style="2" hidden="1" customWidth="1"/>
    <col min="6639" max="6639" width="28" style="2" customWidth="1"/>
    <col min="6640" max="6640" width="32.140625" style="2" customWidth="1"/>
    <col min="6641" max="6641" width="39.85546875" style="2" bestFit="1" customWidth="1"/>
    <col min="6642" max="6642" width="0" style="2" hidden="1" customWidth="1"/>
    <col min="6643" max="6643" width="7.28515625" style="2" customWidth="1"/>
    <col min="6644" max="6644" width="0" style="2" hidden="1" customWidth="1"/>
    <col min="6645" max="6645" width="7.28515625" style="2" customWidth="1"/>
    <col min="6646" max="6646" width="59.5703125" style="2" customWidth="1"/>
    <col min="6647" max="6647" width="0" style="2" hidden="1" customWidth="1"/>
    <col min="6648" max="6648" width="23.85546875" style="2" customWidth="1"/>
    <col min="6649" max="6649" width="27.42578125" style="2" customWidth="1"/>
    <col min="6650" max="6650" width="28" style="2" customWidth="1"/>
    <col min="6651" max="6653" width="0" style="2" hidden="1" customWidth="1"/>
    <col min="6654" max="6654" width="7.28515625" style="2" customWidth="1"/>
    <col min="6655" max="6655" width="6.140625" style="2" bestFit="1" customWidth="1"/>
    <col min="6656" max="6656" width="76.85546875" style="2"/>
    <col min="6657" max="6657" width="7.28515625" style="2" customWidth="1"/>
    <col min="6658" max="6658" width="6.140625" style="2" bestFit="1" customWidth="1"/>
    <col min="6659" max="6659" width="78" style="2" customWidth="1"/>
    <col min="6660" max="6660" width="20.7109375" style="2" customWidth="1"/>
    <col min="6661" max="6661" width="26" style="2" customWidth="1"/>
    <col min="6662" max="6662" width="37" style="2" bestFit="1" customWidth="1"/>
    <col min="6663" max="6671" width="0" style="2" hidden="1" customWidth="1"/>
    <col min="6672" max="6674" width="22.7109375" style="2" bestFit="1" customWidth="1"/>
    <col min="6675" max="6675" width="25.28515625" style="2" bestFit="1" customWidth="1"/>
    <col min="6676" max="6676" width="21" style="2" bestFit="1" customWidth="1"/>
    <col min="6677" max="6677" width="8.28515625" style="2" customWidth="1"/>
    <col min="6678" max="6678" width="19" style="2" bestFit="1" customWidth="1"/>
    <col min="6679" max="6679" width="20.5703125" style="2" bestFit="1" customWidth="1"/>
    <col min="6680" max="6680" width="19" style="2" customWidth="1"/>
    <col min="6681" max="6887" width="11.42578125" style="2" customWidth="1"/>
    <col min="6888" max="6890" width="7.28515625" style="2" customWidth="1"/>
    <col min="6891" max="6891" width="0" style="2" hidden="1" customWidth="1"/>
    <col min="6892" max="6892" width="7.28515625" style="2" customWidth="1"/>
    <col min="6893" max="6893" width="66.140625" style="2" customWidth="1"/>
    <col min="6894" max="6894" width="0" style="2" hidden="1" customWidth="1"/>
    <col min="6895" max="6895" width="28" style="2" customWidth="1"/>
    <col min="6896" max="6896" width="32.140625" style="2" customWidth="1"/>
    <col min="6897" max="6897" width="39.85546875" style="2" bestFit="1" customWidth="1"/>
    <col min="6898" max="6898" width="0" style="2" hidden="1" customWidth="1"/>
    <col min="6899" max="6899" width="7.28515625" style="2" customWidth="1"/>
    <col min="6900" max="6900" width="0" style="2" hidden="1" customWidth="1"/>
    <col min="6901" max="6901" width="7.28515625" style="2" customWidth="1"/>
    <col min="6902" max="6902" width="59.5703125" style="2" customWidth="1"/>
    <col min="6903" max="6903" width="0" style="2" hidden="1" customWidth="1"/>
    <col min="6904" max="6904" width="23.85546875" style="2" customWidth="1"/>
    <col min="6905" max="6905" width="27.42578125" style="2" customWidth="1"/>
    <col min="6906" max="6906" width="28" style="2" customWidth="1"/>
    <col min="6907" max="6909" width="0" style="2" hidden="1" customWidth="1"/>
    <col min="6910" max="6910" width="7.28515625" style="2" customWidth="1"/>
    <col min="6911" max="6911" width="6.140625" style="2" bestFit="1" customWidth="1"/>
    <col min="6912" max="6912" width="76.85546875" style="2"/>
    <col min="6913" max="6913" width="7.28515625" style="2" customWidth="1"/>
    <col min="6914" max="6914" width="6.140625" style="2" bestFit="1" customWidth="1"/>
    <col min="6915" max="6915" width="78" style="2" customWidth="1"/>
    <col min="6916" max="6916" width="20.7109375" style="2" customWidth="1"/>
    <col min="6917" max="6917" width="26" style="2" customWidth="1"/>
    <col min="6918" max="6918" width="37" style="2" bestFit="1" customWidth="1"/>
    <col min="6919" max="6927" width="0" style="2" hidden="1" customWidth="1"/>
    <col min="6928" max="6930" width="22.7109375" style="2" bestFit="1" customWidth="1"/>
    <col min="6931" max="6931" width="25.28515625" style="2" bestFit="1" customWidth="1"/>
    <col min="6932" max="6932" width="21" style="2" bestFit="1" customWidth="1"/>
    <col min="6933" max="6933" width="8.28515625" style="2" customWidth="1"/>
    <col min="6934" max="6934" width="19" style="2" bestFit="1" customWidth="1"/>
    <col min="6935" max="6935" width="20.5703125" style="2" bestFit="1" customWidth="1"/>
    <col min="6936" max="6936" width="19" style="2" customWidth="1"/>
    <col min="6937" max="7143" width="11.42578125" style="2" customWidth="1"/>
    <col min="7144" max="7146" width="7.28515625" style="2" customWidth="1"/>
    <col min="7147" max="7147" width="0" style="2" hidden="1" customWidth="1"/>
    <col min="7148" max="7148" width="7.28515625" style="2" customWidth="1"/>
    <col min="7149" max="7149" width="66.140625" style="2" customWidth="1"/>
    <col min="7150" max="7150" width="0" style="2" hidden="1" customWidth="1"/>
    <col min="7151" max="7151" width="28" style="2" customWidth="1"/>
    <col min="7152" max="7152" width="32.140625" style="2" customWidth="1"/>
    <col min="7153" max="7153" width="39.85546875" style="2" bestFit="1" customWidth="1"/>
    <col min="7154" max="7154" width="0" style="2" hidden="1" customWidth="1"/>
    <col min="7155" max="7155" width="7.28515625" style="2" customWidth="1"/>
    <col min="7156" max="7156" width="0" style="2" hidden="1" customWidth="1"/>
    <col min="7157" max="7157" width="7.28515625" style="2" customWidth="1"/>
    <col min="7158" max="7158" width="59.5703125" style="2" customWidth="1"/>
    <col min="7159" max="7159" width="0" style="2" hidden="1" customWidth="1"/>
    <col min="7160" max="7160" width="23.85546875" style="2" customWidth="1"/>
    <col min="7161" max="7161" width="27.42578125" style="2" customWidth="1"/>
    <col min="7162" max="7162" width="28" style="2" customWidth="1"/>
    <col min="7163" max="7165" width="0" style="2" hidden="1" customWidth="1"/>
    <col min="7166" max="7166" width="7.28515625" style="2" customWidth="1"/>
    <col min="7167" max="7167" width="6.140625" style="2" bestFit="1" customWidth="1"/>
    <col min="7168" max="7168" width="76.85546875" style="2"/>
    <col min="7169" max="7169" width="7.28515625" style="2" customWidth="1"/>
    <col min="7170" max="7170" width="6.140625" style="2" bestFit="1" customWidth="1"/>
    <col min="7171" max="7171" width="78" style="2" customWidth="1"/>
    <col min="7172" max="7172" width="20.7109375" style="2" customWidth="1"/>
    <col min="7173" max="7173" width="26" style="2" customWidth="1"/>
    <col min="7174" max="7174" width="37" style="2" bestFit="1" customWidth="1"/>
    <col min="7175" max="7183" width="0" style="2" hidden="1" customWidth="1"/>
    <col min="7184" max="7186" width="22.7109375" style="2" bestFit="1" customWidth="1"/>
    <col min="7187" max="7187" width="25.28515625" style="2" bestFit="1" customWidth="1"/>
    <col min="7188" max="7188" width="21" style="2" bestFit="1" customWidth="1"/>
    <col min="7189" max="7189" width="8.28515625" style="2" customWidth="1"/>
    <col min="7190" max="7190" width="19" style="2" bestFit="1" customWidth="1"/>
    <col min="7191" max="7191" width="20.5703125" style="2" bestFit="1" customWidth="1"/>
    <col min="7192" max="7192" width="19" style="2" customWidth="1"/>
    <col min="7193" max="7399" width="11.42578125" style="2" customWidth="1"/>
    <col min="7400" max="7402" width="7.28515625" style="2" customWidth="1"/>
    <col min="7403" max="7403" width="0" style="2" hidden="1" customWidth="1"/>
    <col min="7404" max="7404" width="7.28515625" style="2" customWidth="1"/>
    <col min="7405" max="7405" width="66.140625" style="2" customWidth="1"/>
    <col min="7406" max="7406" width="0" style="2" hidden="1" customWidth="1"/>
    <col min="7407" max="7407" width="28" style="2" customWidth="1"/>
    <col min="7408" max="7408" width="32.140625" style="2" customWidth="1"/>
    <col min="7409" max="7409" width="39.85546875" style="2" bestFit="1" customWidth="1"/>
    <col min="7410" max="7410" width="0" style="2" hidden="1" customWidth="1"/>
    <col min="7411" max="7411" width="7.28515625" style="2" customWidth="1"/>
    <col min="7412" max="7412" width="0" style="2" hidden="1" customWidth="1"/>
    <col min="7413" max="7413" width="7.28515625" style="2" customWidth="1"/>
    <col min="7414" max="7414" width="59.5703125" style="2" customWidth="1"/>
    <col min="7415" max="7415" width="0" style="2" hidden="1" customWidth="1"/>
    <col min="7416" max="7416" width="23.85546875" style="2" customWidth="1"/>
    <col min="7417" max="7417" width="27.42578125" style="2" customWidth="1"/>
    <col min="7418" max="7418" width="28" style="2" customWidth="1"/>
    <col min="7419" max="7421" width="0" style="2" hidden="1" customWidth="1"/>
    <col min="7422" max="7422" width="7.28515625" style="2" customWidth="1"/>
    <col min="7423" max="7423" width="6.140625" style="2" bestFit="1" customWidth="1"/>
    <col min="7424" max="7424" width="76.85546875" style="2"/>
    <col min="7425" max="7425" width="7.28515625" style="2" customWidth="1"/>
    <col min="7426" max="7426" width="6.140625" style="2" bestFit="1" customWidth="1"/>
    <col min="7427" max="7427" width="78" style="2" customWidth="1"/>
    <col min="7428" max="7428" width="20.7109375" style="2" customWidth="1"/>
    <col min="7429" max="7429" width="26" style="2" customWidth="1"/>
    <col min="7430" max="7430" width="37" style="2" bestFit="1" customWidth="1"/>
    <col min="7431" max="7439" width="0" style="2" hidden="1" customWidth="1"/>
    <col min="7440" max="7442" width="22.7109375" style="2" bestFit="1" customWidth="1"/>
    <col min="7443" max="7443" width="25.28515625" style="2" bestFit="1" customWidth="1"/>
    <col min="7444" max="7444" width="21" style="2" bestFit="1" customWidth="1"/>
    <col min="7445" max="7445" width="8.28515625" style="2" customWidth="1"/>
    <col min="7446" max="7446" width="19" style="2" bestFit="1" customWidth="1"/>
    <col min="7447" max="7447" width="20.5703125" style="2" bestFit="1" customWidth="1"/>
    <col min="7448" max="7448" width="19" style="2" customWidth="1"/>
    <col min="7449" max="7655" width="11.42578125" style="2" customWidth="1"/>
    <col min="7656" max="7658" width="7.28515625" style="2" customWidth="1"/>
    <col min="7659" max="7659" width="0" style="2" hidden="1" customWidth="1"/>
    <col min="7660" max="7660" width="7.28515625" style="2" customWidth="1"/>
    <col min="7661" max="7661" width="66.140625" style="2" customWidth="1"/>
    <col min="7662" max="7662" width="0" style="2" hidden="1" customWidth="1"/>
    <col min="7663" max="7663" width="28" style="2" customWidth="1"/>
    <col min="7664" max="7664" width="32.140625" style="2" customWidth="1"/>
    <col min="7665" max="7665" width="39.85546875" style="2" bestFit="1" customWidth="1"/>
    <col min="7666" max="7666" width="0" style="2" hidden="1" customWidth="1"/>
    <col min="7667" max="7667" width="7.28515625" style="2" customWidth="1"/>
    <col min="7668" max="7668" width="0" style="2" hidden="1" customWidth="1"/>
    <col min="7669" max="7669" width="7.28515625" style="2" customWidth="1"/>
    <col min="7670" max="7670" width="59.5703125" style="2" customWidth="1"/>
    <col min="7671" max="7671" width="0" style="2" hidden="1" customWidth="1"/>
    <col min="7672" max="7672" width="23.85546875" style="2" customWidth="1"/>
    <col min="7673" max="7673" width="27.42578125" style="2" customWidth="1"/>
    <col min="7674" max="7674" width="28" style="2" customWidth="1"/>
    <col min="7675" max="7677" width="0" style="2" hidden="1" customWidth="1"/>
    <col min="7678" max="7678" width="7.28515625" style="2" customWidth="1"/>
    <col min="7679" max="7679" width="6.140625" style="2" bestFit="1" customWidth="1"/>
    <col min="7680" max="7680" width="76.85546875" style="2"/>
    <col min="7681" max="7681" width="7.28515625" style="2" customWidth="1"/>
    <col min="7682" max="7682" width="6.140625" style="2" bestFit="1" customWidth="1"/>
    <col min="7683" max="7683" width="78" style="2" customWidth="1"/>
    <col min="7684" max="7684" width="20.7109375" style="2" customWidth="1"/>
    <col min="7685" max="7685" width="26" style="2" customWidth="1"/>
    <col min="7686" max="7686" width="37" style="2" bestFit="1" customWidth="1"/>
    <col min="7687" max="7695" width="0" style="2" hidden="1" customWidth="1"/>
    <col min="7696" max="7698" width="22.7109375" style="2" bestFit="1" customWidth="1"/>
    <col min="7699" max="7699" width="25.28515625" style="2" bestFit="1" customWidth="1"/>
    <col min="7700" max="7700" width="21" style="2" bestFit="1" customWidth="1"/>
    <col min="7701" max="7701" width="8.28515625" style="2" customWidth="1"/>
    <col min="7702" max="7702" width="19" style="2" bestFit="1" customWidth="1"/>
    <col min="7703" max="7703" width="20.5703125" style="2" bestFit="1" customWidth="1"/>
    <col min="7704" max="7704" width="19" style="2" customWidth="1"/>
    <col min="7705" max="7911" width="11.42578125" style="2" customWidth="1"/>
    <col min="7912" max="7914" width="7.28515625" style="2" customWidth="1"/>
    <col min="7915" max="7915" width="0" style="2" hidden="1" customWidth="1"/>
    <col min="7916" max="7916" width="7.28515625" style="2" customWidth="1"/>
    <col min="7917" max="7917" width="66.140625" style="2" customWidth="1"/>
    <col min="7918" max="7918" width="0" style="2" hidden="1" customWidth="1"/>
    <col min="7919" max="7919" width="28" style="2" customWidth="1"/>
    <col min="7920" max="7920" width="32.140625" style="2" customWidth="1"/>
    <col min="7921" max="7921" width="39.85546875" style="2" bestFit="1" customWidth="1"/>
    <col min="7922" max="7922" width="0" style="2" hidden="1" customWidth="1"/>
    <col min="7923" max="7923" width="7.28515625" style="2" customWidth="1"/>
    <col min="7924" max="7924" width="0" style="2" hidden="1" customWidth="1"/>
    <col min="7925" max="7925" width="7.28515625" style="2" customWidth="1"/>
    <col min="7926" max="7926" width="59.5703125" style="2" customWidth="1"/>
    <col min="7927" max="7927" width="0" style="2" hidden="1" customWidth="1"/>
    <col min="7928" max="7928" width="23.85546875" style="2" customWidth="1"/>
    <col min="7929" max="7929" width="27.42578125" style="2" customWidth="1"/>
    <col min="7930" max="7930" width="28" style="2" customWidth="1"/>
    <col min="7931" max="7933" width="0" style="2" hidden="1" customWidth="1"/>
    <col min="7934" max="7934" width="7.28515625" style="2" customWidth="1"/>
    <col min="7935" max="7935" width="6.140625" style="2" bestFit="1" customWidth="1"/>
    <col min="7936" max="7936" width="76.85546875" style="2"/>
    <col min="7937" max="7937" width="7.28515625" style="2" customWidth="1"/>
    <col min="7938" max="7938" width="6.140625" style="2" bestFit="1" customWidth="1"/>
    <col min="7939" max="7939" width="78" style="2" customWidth="1"/>
    <col min="7940" max="7940" width="20.7109375" style="2" customWidth="1"/>
    <col min="7941" max="7941" width="26" style="2" customWidth="1"/>
    <col min="7942" max="7942" width="37" style="2" bestFit="1" customWidth="1"/>
    <col min="7943" max="7951" width="0" style="2" hidden="1" customWidth="1"/>
    <col min="7952" max="7954" width="22.7109375" style="2" bestFit="1" customWidth="1"/>
    <col min="7955" max="7955" width="25.28515625" style="2" bestFit="1" customWidth="1"/>
    <col min="7956" max="7956" width="21" style="2" bestFit="1" customWidth="1"/>
    <col min="7957" max="7957" width="8.28515625" style="2" customWidth="1"/>
    <col min="7958" max="7958" width="19" style="2" bestFit="1" customWidth="1"/>
    <col min="7959" max="7959" width="20.5703125" style="2" bestFit="1" customWidth="1"/>
    <col min="7960" max="7960" width="19" style="2" customWidth="1"/>
    <col min="7961" max="8167" width="11.42578125" style="2" customWidth="1"/>
    <col min="8168" max="8170" width="7.28515625" style="2" customWidth="1"/>
    <col min="8171" max="8171" width="0" style="2" hidden="1" customWidth="1"/>
    <col min="8172" max="8172" width="7.28515625" style="2" customWidth="1"/>
    <col min="8173" max="8173" width="66.140625" style="2" customWidth="1"/>
    <col min="8174" max="8174" width="0" style="2" hidden="1" customWidth="1"/>
    <col min="8175" max="8175" width="28" style="2" customWidth="1"/>
    <col min="8176" max="8176" width="32.140625" style="2" customWidth="1"/>
    <col min="8177" max="8177" width="39.85546875" style="2" bestFit="1" customWidth="1"/>
    <col min="8178" max="8178" width="0" style="2" hidden="1" customWidth="1"/>
    <col min="8179" max="8179" width="7.28515625" style="2" customWidth="1"/>
    <col min="8180" max="8180" width="0" style="2" hidden="1" customWidth="1"/>
    <col min="8181" max="8181" width="7.28515625" style="2" customWidth="1"/>
    <col min="8182" max="8182" width="59.5703125" style="2" customWidth="1"/>
    <col min="8183" max="8183" width="0" style="2" hidden="1" customWidth="1"/>
    <col min="8184" max="8184" width="23.85546875" style="2" customWidth="1"/>
    <col min="8185" max="8185" width="27.42578125" style="2" customWidth="1"/>
    <col min="8186" max="8186" width="28" style="2" customWidth="1"/>
    <col min="8187" max="8189" width="0" style="2" hidden="1" customWidth="1"/>
    <col min="8190" max="8190" width="7.28515625" style="2" customWidth="1"/>
    <col min="8191" max="8191" width="6.140625" style="2" bestFit="1" customWidth="1"/>
    <col min="8192" max="8192" width="76.85546875" style="2"/>
    <col min="8193" max="8193" width="7.28515625" style="2" customWidth="1"/>
    <col min="8194" max="8194" width="6.140625" style="2" bestFit="1" customWidth="1"/>
    <col min="8195" max="8195" width="78" style="2" customWidth="1"/>
    <col min="8196" max="8196" width="20.7109375" style="2" customWidth="1"/>
    <col min="8197" max="8197" width="26" style="2" customWidth="1"/>
    <col min="8198" max="8198" width="37" style="2" bestFit="1" customWidth="1"/>
    <col min="8199" max="8207" width="0" style="2" hidden="1" customWidth="1"/>
    <col min="8208" max="8210" width="22.7109375" style="2" bestFit="1" customWidth="1"/>
    <col min="8211" max="8211" width="25.28515625" style="2" bestFit="1" customWidth="1"/>
    <col min="8212" max="8212" width="21" style="2" bestFit="1" customWidth="1"/>
    <col min="8213" max="8213" width="8.28515625" style="2" customWidth="1"/>
    <col min="8214" max="8214" width="19" style="2" bestFit="1" customWidth="1"/>
    <col min="8215" max="8215" width="20.5703125" style="2" bestFit="1" customWidth="1"/>
    <col min="8216" max="8216" width="19" style="2" customWidth="1"/>
    <col min="8217" max="8423" width="11.42578125" style="2" customWidth="1"/>
    <col min="8424" max="8426" width="7.28515625" style="2" customWidth="1"/>
    <col min="8427" max="8427" width="0" style="2" hidden="1" customWidth="1"/>
    <col min="8428" max="8428" width="7.28515625" style="2" customWidth="1"/>
    <col min="8429" max="8429" width="66.140625" style="2" customWidth="1"/>
    <col min="8430" max="8430" width="0" style="2" hidden="1" customWidth="1"/>
    <col min="8431" max="8431" width="28" style="2" customWidth="1"/>
    <col min="8432" max="8432" width="32.140625" style="2" customWidth="1"/>
    <col min="8433" max="8433" width="39.85546875" style="2" bestFit="1" customWidth="1"/>
    <col min="8434" max="8434" width="0" style="2" hidden="1" customWidth="1"/>
    <col min="8435" max="8435" width="7.28515625" style="2" customWidth="1"/>
    <col min="8436" max="8436" width="0" style="2" hidden="1" customWidth="1"/>
    <col min="8437" max="8437" width="7.28515625" style="2" customWidth="1"/>
    <col min="8438" max="8438" width="59.5703125" style="2" customWidth="1"/>
    <col min="8439" max="8439" width="0" style="2" hidden="1" customWidth="1"/>
    <col min="8440" max="8440" width="23.85546875" style="2" customWidth="1"/>
    <col min="8441" max="8441" width="27.42578125" style="2" customWidth="1"/>
    <col min="8442" max="8442" width="28" style="2" customWidth="1"/>
    <col min="8443" max="8445" width="0" style="2" hidden="1" customWidth="1"/>
    <col min="8446" max="8446" width="7.28515625" style="2" customWidth="1"/>
    <col min="8447" max="8447" width="6.140625" style="2" bestFit="1" customWidth="1"/>
    <col min="8448" max="8448" width="76.85546875" style="2"/>
    <col min="8449" max="8449" width="7.28515625" style="2" customWidth="1"/>
    <col min="8450" max="8450" width="6.140625" style="2" bestFit="1" customWidth="1"/>
    <col min="8451" max="8451" width="78" style="2" customWidth="1"/>
    <col min="8452" max="8452" width="20.7109375" style="2" customWidth="1"/>
    <col min="8453" max="8453" width="26" style="2" customWidth="1"/>
    <col min="8454" max="8454" width="37" style="2" bestFit="1" customWidth="1"/>
    <col min="8455" max="8463" width="0" style="2" hidden="1" customWidth="1"/>
    <col min="8464" max="8466" width="22.7109375" style="2" bestFit="1" customWidth="1"/>
    <col min="8467" max="8467" width="25.28515625" style="2" bestFit="1" customWidth="1"/>
    <col min="8468" max="8468" width="21" style="2" bestFit="1" customWidth="1"/>
    <col min="8469" max="8469" width="8.28515625" style="2" customWidth="1"/>
    <col min="8470" max="8470" width="19" style="2" bestFit="1" customWidth="1"/>
    <col min="8471" max="8471" width="20.5703125" style="2" bestFit="1" customWidth="1"/>
    <col min="8472" max="8472" width="19" style="2" customWidth="1"/>
    <col min="8473" max="8679" width="11.42578125" style="2" customWidth="1"/>
    <col min="8680" max="8682" width="7.28515625" style="2" customWidth="1"/>
    <col min="8683" max="8683" width="0" style="2" hidden="1" customWidth="1"/>
    <col min="8684" max="8684" width="7.28515625" style="2" customWidth="1"/>
    <col min="8685" max="8685" width="66.140625" style="2" customWidth="1"/>
    <col min="8686" max="8686" width="0" style="2" hidden="1" customWidth="1"/>
    <col min="8687" max="8687" width="28" style="2" customWidth="1"/>
    <col min="8688" max="8688" width="32.140625" style="2" customWidth="1"/>
    <col min="8689" max="8689" width="39.85546875" style="2" bestFit="1" customWidth="1"/>
    <col min="8690" max="8690" width="0" style="2" hidden="1" customWidth="1"/>
    <col min="8691" max="8691" width="7.28515625" style="2" customWidth="1"/>
    <col min="8692" max="8692" width="0" style="2" hidden="1" customWidth="1"/>
    <col min="8693" max="8693" width="7.28515625" style="2" customWidth="1"/>
    <col min="8694" max="8694" width="59.5703125" style="2" customWidth="1"/>
    <col min="8695" max="8695" width="0" style="2" hidden="1" customWidth="1"/>
    <col min="8696" max="8696" width="23.85546875" style="2" customWidth="1"/>
    <col min="8697" max="8697" width="27.42578125" style="2" customWidth="1"/>
    <col min="8698" max="8698" width="28" style="2" customWidth="1"/>
    <col min="8699" max="8701" width="0" style="2" hidden="1" customWidth="1"/>
    <col min="8702" max="8702" width="7.28515625" style="2" customWidth="1"/>
    <col min="8703" max="8703" width="6.140625" style="2" bestFit="1" customWidth="1"/>
    <col min="8704" max="8704" width="76.85546875" style="2"/>
    <col min="8705" max="8705" width="7.28515625" style="2" customWidth="1"/>
    <col min="8706" max="8706" width="6.140625" style="2" bestFit="1" customWidth="1"/>
    <col min="8707" max="8707" width="78" style="2" customWidth="1"/>
    <col min="8708" max="8708" width="20.7109375" style="2" customWidth="1"/>
    <col min="8709" max="8709" width="26" style="2" customWidth="1"/>
    <col min="8710" max="8710" width="37" style="2" bestFit="1" customWidth="1"/>
    <col min="8711" max="8719" width="0" style="2" hidden="1" customWidth="1"/>
    <col min="8720" max="8722" width="22.7109375" style="2" bestFit="1" customWidth="1"/>
    <col min="8723" max="8723" width="25.28515625" style="2" bestFit="1" customWidth="1"/>
    <col min="8724" max="8724" width="21" style="2" bestFit="1" customWidth="1"/>
    <col min="8725" max="8725" width="8.28515625" style="2" customWidth="1"/>
    <col min="8726" max="8726" width="19" style="2" bestFit="1" customWidth="1"/>
    <col min="8727" max="8727" width="20.5703125" style="2" bestFit="1" customWidth="1"/>
    <col min="8728" max="8728" width="19" style="2" customWidth="1"/>
    <col min="8729" max="8935" width="11.42578125" style="2" customWidth="1"/>
    <col min="8936" max="8938" width="7.28515625" style="2" customWidth="1"/>
    <col min="8939" max="8939" width="0" style="2" hidden="1" customWidth="1"/>
    <col min="8940" max="8940" width="7.28515625" style="2" customWidth="1"/>
    <col min="8941" max="8941" width="66.140625" style="2" customWidth="1"/>
    <col min="8942" max="8942" width="0" style="2" hidden="1" customWidth="1"/>
    <col min="8943" max="8943" width="28" style="2" customWidth="1"/>
    <col min="8944" max="8944" width="32.140625" style="2" customWidth="1"/>
    <col min="8945" max="8945" width="39.85546875" style="2" bestFit="1" customWidth="1"/>
    <col min="8946" max="8946" width="0" style="2" hidden="1" customWidth="1"/>
    <col min="8947" max="8947" width="7.28515625" style="2" customWidth="1"/>
    <col min="8948" max="8948" width="0" style="2" hidden="1" customWidth="1"/>
    <col min="8949" max="8949" width="7.28515625" style="2" customWidth="1"/>
    <col min="8950" max="8950" width="59.5703125" style="2" customWidth="1"/>
    <col min="8951" max="8951" width="0" style="2" hidden="1" customWidth="1"/>
    <col min="8952" max="8952" width="23.85546875" style="2" customWidth="1"/>
    <col min="8953" max="8953" width="27.42578125" style="2" customWidth="1"/>
    <col min="8954" max="8954" width="28" style="2" customWidth="1"/>
    <col min="8955" max="8957" width="0" style="2" hidden="1" customWidth="1"/>
    <col min="8958" max="8958" width="7.28515625" style="2" customWidth="1"/>
    <col min="8959" max="8959" width="6.140625" style="2" bestFit="1" customWidth="1"/>
    <col min="8960" max="8960" width="76.85546875" style="2"/>
    <col min="8961" max="8961" width="7.28515625" style="2" customWidth="1"/>
    <col min="8962" max="8962" width="6.140625" style="2" bestFit="1" customWidth="1"/>
    <col min="8963" max="8963" width="78" style="2" customWidth="1"/>
    <col min="8964" max="8964" width="20.7109375" style="2" customWidth="1"/>
    <col min="8965" max="8965" width="26" style="2" customWidth="1"/>
    <col min="8966" max="8966" width="37" style="2" bestFit="1" customWidth="1"/>
    <col min="8967" max="8975" width="0" style="2" hidden="1" customWidth="1"/>
    <col min="8976" max="8978" width="22.7109375" style="2" bestFit="1" customWidth="1"/>
    <col min="8979" max="8979" width="25.28515625" style="2" bestFit="1" customWidth="1"/>
    <col min="8980" max="8980" width="21" style="2" bestFit="1" customWidth="1"/>
    <col min="8981" max="8981" width="8.28515625" style="2" customWidth="1"/>
    <col min="8982" max="8982" width="19" style="2" bestFit="1" customWidth="1"/>
    <col min="8983" max="8983" width="20.5703125" style="2" bestFit="1" customWidth="1"/>
    <col min="8984" max="8984" width="19" style="2" customWidth="1"/>
    <col min="8985" max="9191" width="11.42578125" style="2" customWidth="1"/>
    <col min="9192" max="9194" width="7.28515625" style="2" customWidth="1"/>
    <col min="9195" max="9195" width="0" style="2" hidden="1" customWidth="1"/>
    <col min="9196" max="9196" width="7.28515625" style="2" customWidth="1"/>
    <col min="9197" max="9197" width="66.140625" style="2" customWidth="1"/>
    <col min="9198" max="9198" width="0" style="2" hidden="1" customWidth="1"/>
    <col min="9199" max="9199" width="28" style="2" customWidth="1"/>
    <col min="9200" max="9200" width="32.140625" style="2" customWidth="1"/>
    <col min="9201" max="9201" width="39.85546875" style="2" bestFit="1" customWidth="1"/>
    <col min="9202" max="9202" width="0" style="2" hidden="1" customWidth="1"/>
    <col min="9203" max="9203" width="7.28515625" style="2" customWidth="1"/>
    <col min="9204" max="9204" width="0" style="2" hidden="1" customWidth="1"/>
    <col min="9205" max="9205" width="7.28515625" style="2" customWidth="1"/>
    <col min="9206" max="9206" width="59.5703125" style="2" customWidth="1"/>
    <col min="9207" max="9207" width="0" style="2" hidden="1" customWidth="1"/>
    <col min="9208" max="9208" width="23.85546875" style="2" customWidth="1"/>
    <col min="9209" max="9209" width="27.42578125" style="2" customWidth="1"/>
    <col min="9210" max="9210" width="28" style="2" customWidth="1"/>
    <col min="9211" max="9213" width="0" style="2" hidden="1" customWidth="1"/>
    <col min="9214" max="9214" width="7.28515625" style="2" customWidth="1"/>
    <col min="9215" max="9215" width="6.140625" style="2" bestFit="1" customWidth="1"/>
    <col min="9216" max="9216" width="76.85546875" style="2"/>
    <col min="9217" max="9217" width="7.28515625" style="2" customWidth="1"/>
    <col min="9218" max="9218" width="6.140625" style="2" bestFit="1" customWidth="1"/>
    <col min="9219" max="9219" width="78" style="2" customWidth="1"/>
    <col min="9220" max="9220" width="20.7109375" style="2" customWidth="1"/>
    <col min="9221" max="9221" width="26" style="2" customWidth="1"/>
    <col min="9222" max="9222" width="37" style="2" bestFit="1" customWidth="1"/>
    <col min="9223" max="9231" width="0" style="2" hidden="1" customWidth="1"/>
    <col min="9232" max="9234" width="22.7109375" style="2" bestFit="1" customWidth="1"/>
    <col min="9235" max="9235" width="25.28515625" style="2" bestFit="1" customWidth="1"/>
    <col min="9236" max="9236" width="21" style="2" bestFit="1" customWidth="1"/>
    <col min="9237" max="9237" width="8.28515625" style="2" customWidth="1"/>
    <col min="9238" max="9238" width="19" style="2" bestFit="1" customWidth="1"/>
    <col min="9239" max="9239" width="20.5703125" style="2" bestFit="1" customWidth="1"/>
    <col min="9240" max="9240" width="19" style="2" customWidth="1"/>
    <col min="9241" max="9447" width="11.42578125" style="2" customWidth="1"/>
    <col min="9448" max="9450" width="7.28515625" style="2" customWidth="1"/>
    <col min="9451" max="9451" width="0" style="2" hidden="1" customWidth="1"/>
    <col min="9452" max="9452" width="7.28515625" style="2" customWidth="1"/>
    <col min="9453" max="9453" width="66.140625" style="2" customWidth="1"/>
    <col min="9454" max="9454" width="0" style="2" hidden="1" customWidth="1"/>
    <col min="9455" max="9455" width="28" style="2" customWidth="1"/>
    <col min="9456" max="9456" width="32.140625" style="2" customWidth="1"/>
    <col min="9457" max="9457" width="39.85546875" style="2" bestFit="1" customWidth="1"/>
    <col min="9458" max="9458" width="0" style="2" hidden="1" customWidth="1"/>
    <col min="9459" max="9459" width="7.28515625" style="2" customWidth="1"/>
    <col min="9460" max="9460" width="0" style="2" hidden="1" customWidth="1"/>
    <col min="9461" max="9461" width="7.28515625" style="2" customWidth="1"/>
    <col min="9462" max="9462" width="59.5703125" style="2" customWidth="1"/>
    <col min="9463" max="9463" width="0" style="2" hidden="1" customWidth="1"/>
    <col min="9464" max="9464" width="23.85546875" style="2" customWidth="1"/>
    <col min="9465" max="9465" width="27.42578125" style="2" customWidth="1"/>
    <col min="9466" max="9466" width="28" style="2" customWidth="1"/>
    <col min="9467" max="9469" width="0" style="2" hidden="1" customWidth="1"/>
    <col min="9470" max="9470" width="7.28515625" style="2" customWidth="1"/>
    <col min="9471" max="9471" width="6.140625" style="2" bestFit="1" customWidth="1"/>
    <col min="9472" max="9472" width="76.85546875" style="2"/>
    <col min="9473" max="9473" width="7.28515625" style="2" customWidth="1"/>
    <col min="9474" max="9474" width="6.140625" style="2" bestFit="1" customWidth="1"/>
    <col min="9475" max="9475" width="78" style="2" customWidth="1"/>
    <col min="9476" max="9476" width="20.7109375" style="2" customWidth="1"/>
    <col min="9477" max="9477" width="26" style="2" customWidth="1"/>
    <col min="9478" max="9478" width="37" style="2" bestFit="1" customWidth="1"/>
    <col min="9479" max="9487" width="0" style="2" hidden="1" customWidth="1"/>
    <col min="9488" max="9490" width="22.7109375" style="2" bestFit="1" customWidth="1"/>
    <col min="9491" max="9491" width="25.28515625" style="2" bestFit="1" customWidth="1"/>
    <col min="9492" max="9492" width="21" style="2" bestFit="1" customWidth="1"/>
    <col min="9493" max="9493" width="8.28515625" style="2" customWidth="1"/>
    <col min="9494" max="9494" width="19" style="2" bestFit="1" customWidth="1"/>
    <col min="9495" max="9495" width="20.5703125" style="2" bestFit="1" customWidth="1"/>
    <col min="9496" max="9496" width="19" style="2" customWidth="1"/>
    <col min="9497" max="9703" width="11.42578125" style="2" customWidth="1"/>
    <col min="9704" max="9706" width="7.28515625" style="2" customWidth="1"/>
    <col min="9707" max="9707" width="0" style="2" hidden="1" customWidth="1"/>
    <col min="9708" max="9708" width="7.28515625" style="2" customWidth="1"/>
    <col min="9709" max="9709" width="66.140625" style="2" customWidth="1"/>
    <col min="9710" max="9710" width="0" style="2" hidden="1" customWidth="1"/>
    <col min="9711" max="9711" width="28" style="2" customWidth="1"/>
    <col min="9712" max="9712" width="32.140625" style="2" customWidth="1"/>
    <col min="9713" max="9713" width="39.85546875" style="2" bestFit="1" customWidth="1"/>
    <col min="9714" max="9714" width="0" style="2" hidden="1" customWidth="1"/>
    <col min="9715" max="9715" width="7.28515625" style="2" customWidth="1"/>
    <col min="9716" max="9716" width="0" style="2" hidden="1" customWidth="1"/>
    <col min="9717" max="9717" width="7.28515625" style="2" customWidth="1"/>
    <col min="9718" max="9718" width="59.5703125" style="2" customWidth="1"/>
    <col min="9719" max="9719" width="0" style="2" hidden="1" customWidth="1"/>
    <col min="9720" max="9720" width="23.85546875" style="2" customWidth="1"/>
    <col min="9721" max="9721" width="27.42578125" style="2" customWidth="1"/>
    <col min="9722" max="9722" width="28" style="2" customWidth="1"/>
    <col min="9723" max="9725" width="0" style="2" hidden="1" customWidth="1"/>
    <col min="9726" max="9726" width="7.28515625" style="2" customWidth="1"/>
    <col min="9727" max="9727" width="6.140625" style="2" bestFit="1" customWidth="1"/>
    <col min="9728" max="9728" width="76.85546875" style="2"/>
    <col min="9729" max="9729" width="7.28515625" style="2" customWidth="1"/>
    <col min="9730" max="9730" width="6.140625" style="2" bestFit="1" customWidth="1"/>
    <col min="9731" max="9731" width="78" style="2" customWidth="1"/>
    <col min="9732" max="9732" width="20.7109375" style="2" customWidth="1"/>
    <col min="9733" max="9733" width="26" style="2" customWidth="1"/>
    <col min="9734" max="9734" width="37" style="2" bestFit="1" customWidth="1"/>
    <col min="9735" max="9743" width="0" style="2" hidden="1" customWidth="1"/>
    <col min="9744" max="9746" width="22.7109375" style="2" bestFit="1" customWidth="1"/>
    <col min="9747" max="9747" width="25.28515625" style="2" bestFit="1" customWidth="1"/>
    <col min="9748" max="9748" width="21" style="2" bestFit="1" customWidth="1"/>
    <col min="9749" max="9749" width="8.28515625" style="2" customWidth="1"/>
    <col min="9750" max="9750" width="19" style="2" bestFit="1" customWidth="1"/>
    <col min="9751" max="9751" width="20.5703125" style="2" bestFit="1" customWidth="1"/>
    <col min="9752" max="9752" width="19" style="2" customWidth="1"/>
    <col min="9753" max="9959" width="11.42578125" style="2" customWidth="1"/>
    <col min="9960" max="9962" width="7.28515625" style="2" customWidth="1"/>
    <col min="9963" max="9963" width="0" style="2" hidden="1" customWidth="1"/>
    <col min="9964" max="9964" width="7.28515625" style="2" customWidth="1"/>
    <col min="9965" max="9965" width="66.140625" style="2" customWidth="1"/>
    <col min="9966" max="9966" width="0" style="2" hidden="1" customWidth="1"/>
    <col min="9967" max="9967" width="28" style="2" customWidth="1"/>
    <col min="9968" max="9968" width="32.140625" style="2" customWidth="1"/>
    <col min="9969" max="9969" width="39.85546875" style="2" bestFit="1" customWidth="1"/>
    <col min="9970" max="9970" width="0" style="2" hidden="1" customWidth="1"/>
    <col min="9971" max="9971" width="7.28515625" style="2" customWidth="1"/>
    <col min="9972" max="9972" width="0" style="2" hidden="1" customWidth="1"/>
    <col min="9973" max="9973" width="7.28515625" style="2" customWidth="1"/>
    <col min="9974" max="9974" width="59.5703125" style="2" customWidth="1"/>
    <col min="9975" max="9975" width="0" style="2" hidden="1" customWidth="1"/>
    <col min="9976" max="9976" width="23.85546875" style="2" customWidth="1"/>
    <col min="9977" max="9977" width="27.42578125" style="2" customWidth="1"/>
    <col min="9978" max="9978" width="28" style="2" customWidth="1"/>
    <col min="9979" max="9981" width="0" style="2" hidden="1" customWidth="1"/>
    <col min="9982" max="9982" width="7.28515625" style="2" customWidth="1"/>
    <col min="9983" max="9983" width="6.140625" style="2" bestFit="1" customWidth="1"/>
    <col min="9984" max="9984" width="76.85546875" style="2"/>
    <col min="9985" max="9985" width="7.28515625" style="2" customWidth="1"/>
    <col min="9986" max="9986" width="6.140625" style="2" bestFit="1" customWidth="1"/>
    <col min="9987" max="9987" width="78" style="2" customWidth="1"/>
    <col min="9988" max="9988" width="20.7109375" style="2" customWidth="1"/>
    <col min="9989" max="9989" width="26" style="2" customWidth="1"/>
    <col min="9990" max="9990" width="37" style="2" bestFit="1" customWidth="1"/>
    <col min="9991" max="9999" width="0" style="2" hidden="1" customWidth="1"/>
    <col min="10000" max="10002" width="22.7109375" style="2" bestFit="1" customWidth="1"/>
    <col min="10003" max="10003" width="25.28515625" style="2" bestFit="1" customWidth="1"/>
    <col min="10004" max="10004" width="21" style="2" bestFit="1" customWidth="1"/>
    <col min="10005" max="10005" width="8.28515625" style="2" customWidth="1"/>
    <col min="10006" max="10006" width="19" style="2" bestFit="1" customWidth="1"/>
    <col min="10007" max="10007" width="20.5703125" style="2" bestFit="1" customWidth="1"/>
    <col min="10008" max="10008" width="19" style="2" customWidth="1"/>
    <col min="10009" max="10215" width="11.42578125" style="2" customWidth="1"/>
    <col min="10216" max="10218" width="7.28515625" style="2" customWidth="1"/>
    <col min="10219" max="10219" width="0" style="2" hidden="1" customWidth="1"/>
    <col min="10220" max="10220" width="7.28515625" style="2" customWidth="1"/>
    <col min="10221" max="10221" width="66.140625" style="2" customWidth="1"/>
    <col min="10222" max="10222" width="0" style="2" hidden="1" customWidth="1"/>
    <col min="10223" max="10223" width="28" style="2" customWidth="1"/>
    <col min="10224" max="10224" width="32.140625" style="2" customWidth="1"/>
    <col min="10225" max="10225" width="39.85546875" style="2" bestFit="1" customWidth="1"/>
    <col min="10226" max="10226" width="0" style="2" hidden="1" customWidth="1"/>
    <col min="10227" max="10227" width="7.28515625" style="2" customWidth="1"/>
    <col min="10228" max="10228" width="0" style="2" hidden="1" customWidth="1"/>
    <col min="10229" max="10229" width="7.28515625" style="2" customWidth="1"/>
    <col min="10230" max="10230" width="59.5703125" style="2" customWidth="1"/>
    <col min="10231" max="10231" width="0" style="2" hidden="1" customWidth="1"/>
    <col min="10232" max="10232" width="23.85546875" style="2" customWidth="1"/>
    <col min="10233" max="10233" width="27.42578125" style="2" customWidth="1"/>
    <col min="10234" max="10234" width="28" style="2" customWidth="1"/>
    <col min="10235" max="10237" width="0" style="2" hidden="1" customWidth="1"/>
    <col min="10238" max="10238" width="7.28515625" style="2" customWidth="1"/>
    <col min="10239" max="10239" width="6.140625" style="2" bestFit="1" customWidth="1"/>
    <col min="10240" max="10240" width="76.85546875" style="2"/>
    <col min="10241" max="10241" width="7.28515625" style="2" customWidth="1"/>
    <col min="10242" max="10242" width="6.140625" style="2" bestFit="1" customWidth="1"/>
    <col min="10243" max="10243" width="78" style="2" customWidth="1"/>
    <col min="10244" max="10244" width="20.7109375" style="2" customWidth="1"/>
    <col min="10245" max="10245" width="26" style="2" customWidth="1"/>
    <col min="10246" max="10246" width="37" style="2" bestFit="1" customWidth="1"/>
    <col min="10247" max="10255" width="0" style="2" hidden="1" customWidth="1"/>
    <col min="10256" max="10258" width="22.7109375" style="2" bestFit="1" customWidth="1"/>
    <col min="10259" max="10259" width="25.28515625" style="2" bestFit="1" customWidth="1"/>
    <col min="10260" max="10260" width="21" style="2" bestFit="1" customWidth="1"/>
    <col min="10261" max="10261" width="8.28515625" style="2" customWidth="1"/>
    <col min="10262" max="10262" width="19" style="2" bestFit="1" customWidth="1"/>
    <col min="10263" max="10263" width="20.5703125" style="2" bestFit="1" customWidth="1"/>
    <col min="10264" max="10264" width="19" style="2" customWidth="1"/>
    <col min="10265" max="10471" width="11.42578125" style="2" customWidth="1"/>
    <col min="10472" max="10474" width="7.28515625" style="2" customWidth="1"/>
    <col min="10475" max="10475" width="0" style="2" hidden="1" customWidth="1"/>
    <col min="10476" max="10476" width="7.28515625" style="2" customWidth="1"/>
    <col min="10477" max="10477" width="66.140625" style="2" customWidth="1"/>
    <col min="10478" max="10478" width="0" style="2" hidden="1" customWidth="1"/>
    <col min="10479" max="10479" width="28" style="2" customWidth="1"/>
    <col min="10480" max="10480" width="32.140625" style="2" customWidth="1"/>
    <col min="10481" max="10481" width="39.85546875" style="2" bestFit="1" customWidth="1"/>
    <col min="10482" max="10482" width="0" style="2" hidden="1" customWidth="1"/>
    <col min="10483" max="10483" width="7.28515625" style="2" customWidth="1"/>
    <col min="10484" max="10484" width="0" style="2" hidden="1" customWidth="1"/>
    <col min="10485" max="10485" width="7.28515625" style="2" customWidth="1"/>
    <col min="10486" max="10486" width="59.5703125" style="2" customWidth="1"/>
    <col min="10487" max="10487" width="0" style="2" hidden="1" customWidth="1"/>
    <col min="10488" max="10488" width="23.85546875" style="2" customWidth="1"/>
    <col min="10489" max="10489" width="27.42578125" style="2" customWidth="1"/>
    <col min="10490" max="10490" width="28" style="2" customWidth="1"/>
    <col min="10491" max="10493" width="0" style="2" hidden="1" customWidth="1"/>
    <col min="10494" max="10494" width="7.28515625" style="2" customWidth="1"/>
    <col min="10495" max="10495" width="6.140625" style="2" bestFit="1" customWidth="1"/>
    <col min="10496" max="10496" width="76.85546875" style="2"/>
    <col min="10497" max="10497" width="7.28515625" style="2" customWidth="1"/>
    <col min="10498" max="10498" width="6.140625" style="2" bestFit="1" customWidth="1"/>
    <col min="10499" max="10499" width="78" style="2" customWidth="1"/>
    <col min="10500" max="10500" width="20.7109375" style="2" customWidth="1"/>
    <col min="10501" max="10501" width="26" style="2" customWidth="1"/>
    <col min="10502" max="10502" width="37" style="2" bestFit="1" customWidth="1"/>
    <col min="10503" max="10511" width="0" style="2" hidden="1" customWidth="1"/>
    <col min="10512" max="10514" width="22.7109375" style="2" bestFit="1" customWidth="1"/>
    <col min="10515" max="10515" width="25.28515625" style="2" bestFit="1" customWidth="1"/>
    <col min="10516" max="10516" width="21" style="2" bestFit="1" customWidth="1"/>
    <col min="10517" max="10517" width="8.28515625" style="2" customWidth="1"/>
    <col min="10518" max="10518" width="19" style="2" bestFit="1" customWidth="1"/>
    <col min="10519" max="10519" width="20.5703125" style="2" bestFit="1" customWidth="1"/>
    <col min="10520" max="10520" width="19" style="2" customWidth="1"/>
    <col min="10521" max="10727" width="11.42578125" style="2" customWidth="1"/>
    <col min="10728" max="10730" width="7.28515625" style="2" customWidth="1"/>
    <col min="10731" max="10731" width="0" style="2" hidden="1" customWidth="1"/>
    <col min="10732" max="10732" width="7.28515625" style="2" customWidth="1"/>
    <col min="10733" max="10733" width="66.140625" style="2" customWidth="1"/>
    <col min="10734" max="10734" width="0" style="2" hidden="1" customWidth="1"/>
    <col min="10735" max="10735" width="28" style="2" customWidth="1"/>
    <col min="10736" max="10736" width="32.140625" style="2" customWidth="1"/>
    <col min="10737" max="10737" width="39.85546875" style="2" bestFit="1" customWidth="1"/>
    <col min="10738" max="10738" width="0" style="2" hidden="1" customWidth="1"/>
    <col min="10739" max="10739" width="7.28515625" style="2" customWidth="1"/>
    <col min="10740" max="10740" width="0" style="2" hidden="1" customWidth="1"/>
    <col min="10741" max="10741" width="7.28515625" style="2" customWidth="1"/>
    <col min="10742" max="10742" width="59.5703125" style="2" customWidth="1"/>
    <col min="10743" max="10743" width="0" style="2" hidden="1" customWidth="1"/>
    <col min="10744" max="10744" width="23.85546875" style="2" customWidth="1"/>
    <col min="10745" max="10745" width="27.42578125" style="2" customWidth="1"/>
    <col min="10746" max="10746" width="28" style="2" customWidth="1"/>
    <col min="10747" max="10749" width="0" style="2" hidden="1" customWidth="1"/>
    <col min="10750" max="10750" width="7.28515625" style="2" customWidth="1"/>
    <col min="10751" max="10751" width="6.140625" style="2" bestFit="1" customWidth="1"/>
    <col min="10752" max="10752" width="76.85546875" style="2"/>
    <col min="10753" max="10753" width="7.28515625" style="2" customWidth="1"/>
    <col min="10754" max="10754" width="6.140625" style="2" bestFit="1" customWidth="1"/>
    <col min="10755" max="10755" width="78" style="2" customWidth="1"/>
    <col min="10756" max="10756" width="20.7109375" style="2" customWidth="1"/>
    <col min="10757" max="10757" width="26" style="2" customWidth="1"/>
    <col min="10758" max="10758" width="37" style="2" bestFit="1" customWidth="1"/>
    <col min="10759" max="10767" width="0" style="2" hidden="1" customWidth="1"/>
    <col min="10768" max="10770" width="22.7109375" style="2" bestFit="1" customWidth="1"/>
    <col min="10771" max="10771" width="25.28515625" style="2" bestFit="1" customWidth="1"/>
    <col min="10772" max="10772" width="21" style="2" bestFit="1" customWidth="1"/>
    <col min="10773" max="10773" width="8.28515625" style="2" customWidth="1"/>
    <col min="10774" max="10774" width="19" style="2" bestFit="1" customWidth="1"/>
    <col min="10775" max="10775" width="20.5703125" style="2" bestFit="1" customWidth="1"/>
    <col min="10776" max="10776" width="19" style="2" customWidth="1"/>
    <col min="10777" max="10983" width="11.42578125" style="2" customWidth="1"/>
    <col min="10984" max="10986" width="7.28515625" style="2" customWidth="1"/>
    <col min="10987" max="10987" width="0" style="2" hidden="1" customWidth="1"/>
    <col min="10988" max="10988" width="7.28515625" style="2" customWidth="1"/>
    <col min="10989" max="10989" width="66.140625" style="2" customWidth="1"/>
    <col min="10990" max="10990" width="0" style="2" hidden="1" customWidth="1"/>
    <col min="10991" max="10991" width="28" style="2" customWidth="1"/>
    <col min="10992" max="10992" width="32.140625" style="2" customWidth="1"/>
    <col min="10993" max="10993" width="39.85546875" style="2" bestFit="1" customWidth="1"/>
    <col min="10994" max="10994" width="0" style="2" hidden="1" customWidth="1"/>
    <col min="10995" max="10995" width="7.28515625" style="2" customWidth="1"/>
    <col min="10996" max="10996" width="0" style="2" hidden="1" customWidth="1"/>
    <col min="10997" max="10997" width="7.28515625" style="2" customWidth="1"/>
    <col min="10998" max="10998" width="59.5703125" style="2" customWidth="1"/>
    <col min="10999" max="10999" width="0" style="2" hidden="1" customWidth="1"/>
    <col min="11000" max="11000" width="23.85546875" style="2" customWidth="1"/>
    <col min="11001" max="11001" width="27.42578125" style="2" customWidth="1"/>
    <col min="11002" max="11002" width="28" style="2" customWidth="1"/>
    <col min="11003" max="11005" width="0" style="2" hidden="1" customWidth="1"/>
    <col min="11006" max="11006" width="7.28515625" style="2" customWidth="1"/>
    <col min="11007" max="11007" width="6.140625" style="2" bestFit="1" customWidth="1"/>
    <col min="11008" max="11008" width="76.85546875" style="2"/>
    <col min="11009" max="11009" width="7.28515625" style="2" customWidth="1"/>
    <col min="11010" max="11010" width="6.140625" style="2" bestFit="1" customWidth="1"/>
    <col min="11011" max="11011" width="78" style="2" customWidth="1"/>
    <col min="11012" max="11012" width="20.7109375" style="2" customWidth="1"/>
    <col min="11013" max="11013" width="26" style="2" customWidth="1"/>
    <col min="11014" max="11014" width="37" style="2" bestFit="1" customWidth="1"/>
    <col min="11015" max="11023" width="0" style="2" hidden="1" customWidth="1"/>
    <col min="11024" max="11026" width="22.7109375" style="2" bestFit="1" customWidth="1"/>
    <col min="11027" max="11027" width="25.28515625" style="2" bestFit="1" customWidth="1"/>
    <col min="11028" max="11028" width="21" style="2" bestFit="1" customWidth="1"/>
    <col min="11029" max="11029" width="8.28515625" style="2" customWidth="1"/>
    <col min="11030" max="11030" width="19" style="2" bestFit="1" customWidth="1"/>
    <col min="11031" max="11031" width="20.5703125" style="2" bestFit="1" customWidth="1"/>
    <col min="11032" max="11032" width="19" style="2" customWidth="1"/>
    <col min="11033" max="11239" width="11.42578125" style="2" customWidth="1"/>
    <col min="11240" max="11242" width="7.28515625" style="2" customWidth="1"/>
    <col min="11243" max="11243" width="0" style="2" hidden="1" customWidth="1"/>
    <col min="11244" max="11244" width="7.28515625" style="2" customWidth="1"/>
    <col min="11245" max="11245" width="66.140625" style="2" customWidth="1"/>
    <col min="11246" max="11246" width="0" style="2" hidden="1" customWidth="1"/>
    <col min="11247" max="11247" width="28" style="2" customWidth="1"/>
    <col min="11248" max="11248" width="32.140625" style="2" customWidth="1"/>
    <col min="11249" max="11249" width="39.85546875" style="2" bestFit="1" customWidth="1"/>
    <col min="11250" max="11250" width="0" style="2" hidden="1" customWidth="1"/>
    <col min="11251" max="11251" width="7.28515625" style="2" customWidth="1"/>
    <col min="11252" max="11252" width="0" style="2" hidden="1" customWidth="1"/>
    <col min="11253" max="11253" width="7.28515625" style="2" customWidth="1"/>
    <col min="11254" max="11254" width="59.5703125" style="2" customWidth="1"/>
    <col min="11255" max="11255" width="0" style="2" hidden="1" customWidth="1"/>
    <col min="11256" max="11256" width="23.85546875" style="2" customWidth="1"/>
    <col min="11257" max="11257" width="27.42578125" style="2" customWidth="1"/>
    <col min="11258" max="11258" width="28" style="2" customWidth="1"/>
    <col min="11259" max="11261" width="0" style="2" hidden="1" customWidth="1"/>
    <col min="11262" max="11262" width="7.28515625" style="2" customWidth="1"/>
    <col min="11263" max="11263" width="6.140625" style="2" bestFit="1" customWidth="1"/>
    <col min="11264" max="11264" width="76.85546875" style="2"/>
    <col min="11265" max="11265" width="7.28515625" style="2" customWidth="1"/>
    <col min="11266" max="11266" width="6.140625" style="2" bestFit="1" customWidth="1"/>
    <col min="11267" max="11267" width="78" style="2" customWidth="1"/>
    <col min="11268" max="11268" width="20.7109375" style="2" customWidth="1"/>
    <col min="11269" max="11269" width="26" style="2" customWidth="1"/>
    <col min="11270" max="11270" width="37" style="2" bestFit="1" customWidth="1"/>
    <col min="11271" max="11279" width="0" style="2" hidden="1" customWidth="1"/>
    <col min="11280" max="11282" width="22.7109375" style="2" bestFit="1" customWidth="1"/>
    <col min="11283" max="11283" width="25.28515625" style="2" bestFit="1" customWidth="1"/>
    <col min="11284" max="11284" width="21" style="2" bestFit="1" customWidth="1"/>
    <col min="11285" max="11285" width="8.28515625" style="2" customWidth="1"/>
    <col min="11286" max="11286" width="19" style="2" bestFit="1" customWidth="1"/>
    <col min="11287" max="11287" width="20.5703125" style="2" bestFit="1" customWidth="1"/>
    <col min="11288" max="11288" width="19" style="2" customWidth="1"/>
    <col min="11289" max="11495" width="11.42578125" style="2" customWidth="1"/>
    <col min="11496" max="11498" width="7.28515625" style="2" customWidth="1"/>
    <col min="11499" max="11499" width="0" style="2" hidden="1" customWidth="1"/>
    <col min="11500" max="11500" width="7.28515625" style="2" customWidth="1"/>
    <col min="11501" max="11501" width="66.140625" style="2" customWidth="1"/>
    <col min="11502" max="11502" width="0" style="2" hidden="1" customWidth="1"/>
    <col min="11503" max="11503" width="28" style="2" customWidth="1"/>
    <col min="11504" max="11504" width="32.140625" style="2" customWidth="1"/>
    <col min="11505" max="11505" width="39.85546875" style="2" bestFit="1" customWidth="1"/>
    <col min="11506" max="11506" width="0" style="2" hidden="1" customWidth="1"/>
    <col min="11507" max="11507" width="7.28515625" style="2" customWidth="1"/>
    <col min="11508" max="11508" width="0" style="2" hidden="1" customWidth="1"/>
    <col min="11509" max="11509" width="7.28515625" style="2" customWidth="1"/>
    <col min="11510" max="11510" width="59.5703125" style="2" customWidth="1"/>
    <col min="11511" max="11511" width="0" style="2" hidden="1" customWidth="1"/>
    <col min="11512" max="11512" width="23.85546875" style="2" customWidth="1"/>
    <col min="11513" max="11513" width="27.42578125" style="2" customWidth="1"/>
    <col min="11514" max="11514" width="28" style="2" customWidth="1"/>
    <col min="11515" max="11517" width="0" style="2" hidden="1" customWidth="1"/>
    <col min="11518" max="11518" width="7.28515625" style="2" customWidth="1"/>
    <col min="11519" max="11519" width="6.140625" style="2" bestFit="1" customWidth="1"/>
    <col min="11520" max="11520" width="76.85546875" style="2"/>
    <col min="11521" max="11521" width="7.28515625" style="2" customWidth="1"/>
    <col min="11522" max="11522" width="6.140625" style="2" bestFit="1" customWidth="1"/>
    <col min="11523" max="11523" width="78" style="2" customWidth="1"/>
    <col min="11524" max="11524" width="20.7109375" style="2" customWidth="1"/>
    <col min="11525" max="11525" width="26" style="2" customWidth="1"/>
    <col min="11526" max="11526" width="37" style="2" bestFit="1" customWidth="1"/>
    <col min="11527" max="11535" width="0" style="2" hidden="1" customWidth="1"/>
    <col min="11536" max="11538" width="22.7109375" style="2" bestFit="1" customWidth="1"/>
    <col min="11539" max="11539" width="25.28515625" style="2" bestFit="1" customWidth="1"/>
    <col min="11540" max="11540" width="21" style="2" bestFit="1" customWidth="1"/>
    <col min="11541" max="11541" width="8.28515625" style="2" customWidth="1"/>
    <col min="11542" max="11542" width="19" style="2" bestFit="1" customWidth="1"/>
    <col min="11543" max="11543" width="20.5703125" style="2" bestFit="1" customWidth="1"/>
    <col min="11544" max="11544" width="19" style="2" customWidth="1"/>
    <col min="11545" max="11751" width="11.42578125" style="2" customWidth="1"/>
    <col min="11752" max="11754" width="7.28515625" style="2" customWidth="1"/>
    <col min="11755" max="11755" width="0" style="2" hidden="1" customWidth="1"/>
    <col min="11756" max="11756" width="7.28515625" style="2" customWidth="1"/>
    <col min="11757" max="11757" width="66.140625" style="2" customWidth="1"/>
    <col min="11758" max="11758" width="0" style="2" hidden="1" customWidth="1"/>
    <col min="11759" max="11759" width="28" style="2" customWidth="1"/>
    <col min="11760" max="11760" width="32.140625" style="2" customWidth="1"/>
    <col min="11761" max="11761" width="39.85546875" style="2" bestFit="1" customWidth="1"/>
    <col min="11762" max="11762" width="0" style="2" hidden="1" customWidth="1"/>
    <col min="11763" max="11763" width="7.28515625" style="2" customWidth="1"/>
    <col min="11764" max="11764" width="0" style="2" hidden="1" customWidth="1"/>
    <col min="11765" max="11765" width="7.28515625" style="2" customWidth="1"/>
    <col min="11766" max="11766" width="59.5703125" style="2" customWidth="1"/>
    <col min="11767" max="11767" width="0" style="2" hidden="1" customWidth="1"/>
    <col min="11768" max="11768" width="23.85546875" style="2" customWidth="1"/>
    <col min="11769" max="11769" width="27.42578125" style="2" customWidth="1"/>
    <col min="11770" max="11770" width="28" style="2" customWidth="1"/>
    <col min="11771" max="11773" width="0" style="2" hidden="1" customWidth="1"/>
    <col min="11774" max="11774" width="7.28515625" style="2" customWidth="1"/>
    <col min="11775" max="11775" width="6.140625" style="2" bestFit="1" customWidth="1"/>
    <col min="11776" max="11776" width="76.85546875" style="2"/>
    <col min="11777" max="11777" width="7.28515625" style="2" customWidth="1"/>
    <col min="11778" max="11778" width="6.140625" style="2" bestFit="1" customWidth="1"/>
    <col min="11779" max="11779" width="78" style="2" customWidth="1"/>
    <col min="11780" max="11780" width="20.7109375" style="2" customWidth="1"/>
    <col min="11781" max="11781" width="26" style="2" customWidth="1"/>
    <col min="11782" max="11782" width="37" style="2" bestFit="1" customWidth="1"/>
    <col min="11783" max="11791" width="0" style="2" hidden="1" customWidth="1"/>
    <col min="11792" max="11794" width="22.7109375" style="2" bestFit="1" customWidth="1"/>
    <col min="11795" max="11795" width="25.28515625" style="2" bestFit="1" customWidth="1"/>
    <col min="11796" max="11796" width="21" style="2" bestFit="1" customWidth="1"/>
    <col min="11797" max="11797" width="8.28515625" style="2" customWidth="1"/>
    <col min="11798" max="11798" width="19" style="2" bestFit="1" customWidth="1"/>
    <col min="11799" max="11799" width="20.5703125" style="2" bestFit="1" customWidth="1"/>
    <col min="11800" max="11800" width="19" style="2" customWidth="1"/>
    <col min="11801" max="12007" width="11.42578125" style="2" customWidth="1"/>
    <col min="12008" max="12010" width="7.28515625" style="2" customWidth="1"/>
    <col min="12011" max="12011" width="0" style="2" hidden="1" customWidth="1"/>
    <col min="12012" max="12012" width="7.28515625" style="2" customWidth="1"/>
    <col min="12013" max="12013" width="66.140625" style="2" customWidth="1"/>
    <col min="12014" max="12014" width="0" style="2" hidden="1" customWidth="1"/>
    <col min="12015" max="12015" width="28" style="2" customWidth="1"/>
    <col min="12016" max="12016" width="32.140625" style="2" customWidth="1"/>
    <col min="12017" max="12017" width="39.85546875" style="2" bestFit="1" customWidth="1"/>
    <col min="12018" max="12018" width="0" style="2" hidden="1" customWidth="1"/>
    <col min="12019" max="12019" width="7.28515625" style="2" customWidth="1"/>
    <col min="12020" max="12020" width="0" style="2" hidden="1" customWidth="1"/>
    <col min="12021" max="12021" width="7.28515625" style="2" customWidth="1"/>
    <col min="12022" max="12022" width="59.5703125" style="2" customWidth="1"/>
    <col min="12023" max="12023" width="0" style="2" hidden="1" customWidth="1"/>
    <col min="12024" max="12024" width="23.85546875" style="2" customWidth="1"/>
    <col min="12025" max="12025" width="27.42578125" style="2" customWidth="1"/>
    <col min="12026" max="12026" width="28" style="2" customWidth="1"/>
    <col min="12027" max="12029" width="0" style="2" hidden="1" customWidth="1"/>
    <col min="12030" max="12030" width="7.28515625" style="2" customWidth="1"/>
    <col min="12031" max="12031" width="6.140625" style="2" bestFit="1" customWidth="1"/>
    <col min="12032" max="12032" width="76.85546875" style="2"/>
    <col min="12033" max="12033" width="7.28515625" style="2" customWidth="1"/>
    <col min="12034" max="12034" width="6.140625" style="2" bestFit="1" customWidth="1"/>
    <col min="12035" max="12035" width="78" style="2" customWidth="1"/>
    <col min="12036" max="12036" width="20.7109375" style="2" customWidth="1"/>
    <col min="12037" max="12037" width="26" style="2" customWidth="1"/>
    <col min="12038" max="12038" width="37" style="2" bestFit="1" customWidth="1"/>
    <col min="12039" max="12047" width="0" style="2" hidden="1" customWidth="1"/>
    <col min="12048" max="12050" width="22.7109375" style="2" bestFit="1" customWidth="1"/>
    <col min="12051" max="12051" width="25.28515625" style="2" bestFit="1" customWidth="1"/>
    <col min="12052" max="12052" width="21" style="2" bestFit="1" customWidth="1"/>
    <col min="12053" max="12053" width="8.28515625" style="2" customWidth="1"/>
    <col min="12054" max="12054" width="19" style="2" bestFit="1" customWidth="1"/>
    <col min="12055" max="12055" width="20.5703125" style="2" bestFit="1" customWidth="1"/>
    <col min="12056" max="12056" width="19" style="2" customWidth="1"/>
    <col min="12057" max="12263" width="11.42578125" style="2" customWidth="1"/>
    <col min="12264" max="12266" width="7.28515625" style="2" customWidth="1"/>
    <col min="12267" max="12267" width="0" style="2" hidden="1" customWidth="1"/>
    <col min="12268" max="12268" width="7.28515625" style="2" customWidth="1"/>
    <col min="12269" max="12269" width="66.140625" style="2" customWidth="1"/>
    <col min="12270" max="12270" width="0" style="2" hidden="1" customWidth="1"/>
    <col min="12271" max="12271" width="28" style="2" customWidth="1"/>
    <col min="12272" max="12272" width="32.140625" style="2" customWidth="1"/>
    <col min="12273" max="12273" width="39.85546875" style="2" bestFit="1" customWidth="1"/>
    <col min="12274" max="12274" width="0" style="2" hidden="1" customWidth="1"/>
    <col min="12275" max="12275" width="7.28515625" style="2" customWidth="1"/>
    <col min="12276" max="12276" width="0" style="2" hidden="1" customWidth="1"/>
    <col min="12277" max="12277" width="7.28515625" style="2" customWidth="1"/>
    <col min="12278" max="12278" width="59.5703125" style="2" customWidth="1"/>
    <col min="12279" max="12279" width="0" style="2" hidden="1" customWidth="1"/>
    <col min="12280" max="12280" width="23.85546875" style="2" customWidth="1"/>
    <col min="12281" max="12281" width="27.42578125" style="2" customWidth="1"/>
    <col min="12282" max="12282" width="28" style="2" customWidth="1"/>
    <col min="12283" max="12285" width="0" style="2" hidden="1" customWidth="1"/>
    <col min="12286" max="12286" width="7.28515625" style="2" customWidth="1"/>
    <col min="12287" max="12287" width="6.140625" style="2" bestFit="1" customWidth="1"/>
    <col min="12288" max="12288" width="76.85546875" style="2"/>
    <col min="12289" max="12289" width="7.28515625" style="2" customWidth="1"/>
    <col min="12290" max="12290" width="6.140625" style="2" bestFit="1" customWidth="1"/>
    <col min="12291" max="12291" width="78" style="2" customWidth="1"/>
    <col min="12292" max="12292" width="20.7109375" style="2" customWidth="1"/>
    <col min="12293" max="12293" width="26" style="2" customWidth="1"/>
    <col min="12294" max="12294" width="37" style="2" bestFit="1" customWidth="1"/>
    <col min="12295" max="12303" width="0" style="2" hidden="1" customWidth="1"/>
    <col min="12304" max="12306" width="22.7109375" style="2" bestFit="1" customWidth="1"/>
    <col min="12307" max="12307" width="25.28515625" style="2" bestFit="1" customWidth="1"/>
    <col min="12308" max="12308" width="21" style="2" bestFit="1" customWidth="1"/>
    <col min="12309" max="12309" width="8.28515625" style="2" customWidth="1"/>
    <col min="12310" max="12310" width="19" style="2" bestFit="1" customWidth="1"/>
    <col min="12311" max="12311" width="20.5703125" style="2" bestFit="1" customWidth="1"/>
    <col min="12312" max="12312" width="19" style="2" customWidth="1"/>
    <col min="12313" max="12519" width="11.42578125" style="2" customWidth="1"/>
    <col min="12520" max="12522" width="7.28515625" style="2" customWidth="1"/>
    <col min="12523" max="12523" width="0" style="2" hidden="1" customWidth="1"/>
    <col min="12524" max="12524" width="7.28515625" style="2" customWidth="1"/>
    <col min="12525" max="12525" width="66.140625" style="2" customWidth="1"/>
    <col min="12526" max="12526" width="0" style="2" hidden="1" customWidth="1"/>
    <col min="12527" max="12527" width="28" style="2" customWidth="1"/>
    <col min="12528" max="12528" width="32.140625" style="2" customWidth="1"/>
    <col min="12529" max="12529" width="39.85546875" style="2" bestFit="1" customWidth="1"/>
    <col min="12530" max="12530" width="0" style="2" hidden="1" customWidth="1"/>
    <col min="12531" max="12531" width="7.28515625" style="2" customWidth="1"/>
    <col min="12532" max="12532" width="0" style="2" hidden="1" customWidth="1"/>
    <col min="12533" max="12533" width="7.28515625" style="2" customWidth="1"/>
    <col min="12534" max="12534" width="59.5703125" style="2" customWidth="1"/>
    <col min="12535" max="12535" width="0" style="2" hidden="1" customWidth="1"/>
    <col min="12536" max="12536" width="23.85546875" style="2" customWidth="1"/>
    <col min="12537" max="12537" width="27.42578125" style="2" customWidth="1"/>
    <col min="12538" max="12538" width="28" style="2" customWidth="1"/>
    <col min="12539" max="12541" width="0" style="2" hidden="1" customWidth="1"/>
    <col min="12542" max="12542" width="7.28515625" style="2" customWidth="1"/>
    <col min="12543" max="12543" width="6.140625" style="2" bestFit="1" customWidth="1"/>
    <col min="12544" max="12544" width="76.85546875" style="2"/>
    <col min="12545" max="12545" width="7.28515625" style="2" customWidth="1"/>
    <col min="12546" max="12546" width="6.140625" style="2" bestFit="1" customWidth="1"/>
    <col min="12547" max="12547" width="78" style="2" customWidth="1"/>
    <col min="12548" max="12548" width="20.7109375" style="2" customWidth="1"/>
    <col min="12549" max="12549" width="26" style="2" customWidth="1"/>
    <col min="12550" max="12550" width="37" style="2" bestFit="1" customWidth="1"/>
    <col min="12551" max="12559" width="0" style="2" hidden="1" customWidth="1"/>
    <col min="12560" max="12562" width="22.7109375" style="2" bestFit="1" customWidth="1"/>
    <col min="12563" max="12563" width="25.28515625" style="2" bestFit="1" customWidth="1"/>
    <col min="12564" max="12564" width="21" style="2" bestFit="1" customWidth="1"/>
    <col min="12565" max="12565" width="8.28515625" style="2" customWidth="1"/>
    <col min="12566" max="12566" width="19" style="2" bestFit="1" customWidth="1"/>
    <col min="12567" max="12567" width="20.5703125" style="2" bestFit="1" customWidth="1"/>
    <col min="12568" max="12568" width="19" style="2" customWidth="1"/>
    <col min="12569" max="12775" width="11.42578125" style="2" customWidth="1"/>
    <col min="12776" max="12778" width="7.28515625" style="2" customWidth="1"/>
    <col min="12779" max="12779" width="0" style="2" hidden="1" customWidth="1"/>
    <col min="12780" max="12780" width="7.28515625" style="2" customWidth="1"/>
    <col min="12781" max="12781" width="66.140625" style="2" customWidth="1"/>
    <col min="12782" max="12782" width="0" style="2" hidden="1" customWidth="1"/>
    <col min="12783" max="12783" width="28" style="2" customWidth="1"/>
    <col min="12784" max="12784" width="32.140625" style="2" customWidth="1"/>
    <col min="12785" max="12785" width="39.85546875" style="2" bestFit="1" customWidth="1"/>
    <col min="12786" max="12786" width="0" style="2" hidden="1" customWidth="1"/>
    <col min="12787" max="12787" width="7.28515625" style="2" customWidth="1"/>
    <col min="12788" max="12788" width="0" style="2" hidden="1" customWidth="1"/>
    <col min="12789" max="12789" width="7.28515625" style="2" customWidth="1"/>
    <col min="12790" max="12790" width="59.5703125" style="2" customWidth="1"/>
    <col min="12791" max="12791" width="0" style="2" hidden="1" customWidth="1"/>
    <col min="12792" max="12792" width="23.85546875" style="2" customWidth="1"/>
    <col min="12793" max="12793" width="27.42578125" style="2" customWidth="1"/>
    <col min="12794" max="12794" width="28" style="2" customWidth="1"/>
    <col min="12795" max="12797" width="0" style="2" hidden="1" customWidth="1"/>
    <col min="12798" max="12798" width="7.28515625" style="2" customWidth="1"/>
    <col min="12799" max="12799" width="6.140625" style="2" bestFit="1" customWidth="1"/>
    <col min="12800" max="12800" width="76.85546875" style="2"/>
    <col min="12801" max="12801" width="7.28515625" style="2" customWidth="1"/>
    <col min="12802" max="12802" width="6.140625" style="2" bestFit="1" customWidth="1"/>
    <col min="12803" max="12803" width="78" style="2" customWidth="1"/>
    <col min="12804" max="12804" width="20.7109375" style="2" customWidth="1"/>
    <col min="12805" max="12805" width="26" style="2" customWidth="1"/>
    <col min="12806" max="12806" width="37" style="2" bestFit="1" customWidth="1"/>
    <col min="12807" max="12815" width="0" style="2" hidden="1" customWidth="1"/>
    <col min="12816" max="12818" width="22.7109375" style="2" bestFit="1" customWidth="1"/>
    <col min="12819" max="12819" width="25.28515625" style="2" bestFit="1" customWidth="1"/>
    <col min="12820" max="12820" width="21" style="2" bestFit="1" customWidth="1"/>
    <col min="12821" max="12821" width="8.28515625" style="2" customWidth="1"/>
    <col min="12822" max="12822" width="19" style="2" bestFit="1" customWidth="1"/>
    <col min="12823" max="12823" width="20.5703125" style="2" bestFit="1" customWidth="1"/>
    <col min="12824" max="12824" width="19" style="2" customWidth="1"/>
    <col min="12825" max="13031" width="11.42578125" style="2" customWidth="1"/>
    <col min="13032" max="13034" width="7.28515625" style="2" customWidth="1"/>
    <col min="13035" max="13035" width="0" style="2" hidden="1" customWidth="1"/>
    <col min="13036" max="13036" width="7.28515625" style="2" customWidth="1"/>
    <col min="13037" max="13037" width="66.140625" style="2" customWidth="1"/>
    <col min="13038" max="13038" width="0" style="2" hidden="1" customWidth="1"/>
    <col min="13039" max="13039" width="28" style="2" customWidth="1"/>
    <col min="13040" max="13040" width="32.140625" style="2" customWidth="1"/>
    <col min="13041" max="13041" width="39.85546875" style="2" bestFit="1" customWidth="1"/>
    <col min="13042" max="13042" width="0" style="2" hidden="1" customWidth="1"/>
    <col min="13043" max="13043" width="7.28515625" style="2" customWidth="1"/>
    <col min="13044" max="13044" width="0" style="2" hidden="1" customWidth="1"/>
    <col min="13045" max="13045" width="7.28515625" style="2" customWidth="1"/>
    <col min="13046" max="13046" width="59.5703125" style="2" customWidth="1"/>
    <col min="13047" max="13047" width="0" style="2" hidden="1" customWidth="1"/>
    <col min="13048" max="13048" width="23.85546875" style="2" customWidth="1"/>
    <col min="13049" max="13049" width="27.42578125" style="2" customWidth="1"/>
    <col min="13050" max="13050" width="28" style="2" customWidth="1"/>
    <col min="13051" max="13053" width="0" style="2" hidden="1" customWidth="1"/>
    <col min="13054" max="13054" width="7.28515625" style="2" customWidth="1"/>
    <col min="13055" max="13055" width="6.140625" style="2" bestFit="1" customWidth="1"/>
    <col min="13056" max="13056" width="76.85546875" style="2"/>
    <col min="13057" max="13057" width="7.28515625" style="2" customWidth="1"/>
    <col min="13058" max="13058" width="6.140625" style="2" bestFit="1" customWidth="1"/>
    <col min="13059" max="13059" width="78" style="2" customWidth="1"/>
    <col min="13060" max="13060" width="20.7109375" style="2" customWidth="1"/>
    <col min="13061" max="13061" width="26" style="2" customWidth="1"/>
    <col min="13062" max="13062" width="37" style="2" bestFit="1" customWidth="1"/>
    <col min="13063" max="13071" width="0" style="2" hidden="1" customWidth="1"/>
    <col min="13072" max="13074" width="22.7109375" style="2" bestFit="1" customWidth="1"/>
    <col min="13075" max="13075" width="25.28515625" style="2" bestFit="1" customWidth="1"/>
    <col min="13076" max="13076" width="21" style="2" bestFit="1" customWidth="1"/>
    <col min="13077" max="13077" width="8.28515625" style="2" customWidth="1"/>
    <col min="13078" max="13078" width="19" style="2" bestFit="1" customWidth="1"/>
    <col min="13079" max="13079" width="20.5703125" style="2" bestFit="1" customWidth="1"/>
    <col min="13080" max="13080" width="19" style="2" customWidth="1"/>
    <col min="13081" max="13287" width="11.42578125" style="2" customWidth="1"/>
    <col min="13288" max="13290" width="7.28515625" style="2" customWidth="1"/>
    <col min="13291" max="13291" width="0" style="2" hidden="1" customWidth="1"/>
    <col min="13292" max="13292" width="7.28515625" style="2" customWidth="1"/>
    <col min="13293" max="13293" width="66.140625" style="2" customWidth="1"/>
    <col min="13294" max="13294" width="0" style="2" hidden="1" customWidth="1"/>
    <col min="13295" max="13295" width="28" style="2" customWidth="1"/>
    <col min="13296" max="13296" width="32.140625" style="2" customWidth="1"/>
    <col min="13297" max="13297" width="39.85546875" style="2" bestFit="1" customWidth="1"/>
    <col min="13298" max="13298" width="0" style="2" hidden="1" customWidth="1"/>
    <col min="13299" max="13299" width="7.28515625" style="2" customWidth="1"/>
    <col min="13300" max="13300" width="0" style="2" hidden="1" customWidth="1"/>
    <col min="13301" max="13301" width="7.28515625" style="2" customWidth="1"/>
    <col min="13302" max="13302" width="59.5703125" style="2" customWidth="1"/>
    <col min="13303" max="13303" width="0" style="2" hidden="1" customWidth="1"/>
    <col min="13304" max="13304" width="23.85546875" style="2" customWidth="1"/>
    <col min="13305" max="13305" width="27.42578125" style="2" customWidth="1"/>
    <col min="13306" max="13306" width="28" style="2" customWidth="1"/>
    <col min="13307" max="13309" width="0" style="2" hidden="1" customWidth="1"/>
    <col min="13310" max="13310" width="7.28515625" style="2" customWidth="1"/>
    <col min="13311" max="13311" width="6.140625" style="2" bestFit="1" customWidth="1"/>
    <col min="13312" max="13312" width="76.85546875" style="2"/>
    <col min="13313" max="13313" width="7.28515625" style="2" customWidth="1"/>
    <col min="13314" max="13314" width="6.140625" style="2" bestFit="1" customWidth="1"/>
    <col min="13315" max="13315" width="78" style="2" customWidth="1"/>
    <col min="13316" max="13316" width="20.7109375" style="2" customWidth="1"/>
    <col min="13317" max="13317" width="26" style="2" customWidth="1"/>
    <col min="13318" max="13318" width="37" style="2" bestFit="1" customWidth="1"/>
    <col min="13319" max="13327" width="0" style="2" hidden="1" customWidth="1"/>
    <col min="13328" max="13330" width="22.7109375" style="2" bestFit="1" customWidth="1"/>
    <col min="13331" max="13331" width="25.28515625" style="2" bestFit="1" customWidth="1"/>
    <col min="13332" max="13332" width="21" style="2" bestFit="1" customWidth="1"/>
    <col min="13333" max="13333" width="8.28515625" style="2" customWidth="1"/>
    <col min="13334" max="13334" width="19" style="2" bestFit="1" customWidth="1"/>
    <col min="13335" max="13335" width="20.5703125" style="2" bestFit="1" customWidth="1"/>
    <col min="13336" max="13336" width="19" style="2" customWidth="1"/>
    <col min="13337" max="13543" width="11.42578125" style="2" customWidth="1"/>
    <col min="13544" max="13546" width="7.28515625" style="2" customWidth="1"/>
    <col min="13547" max="13547" width="0" style="2" hidden="1" customWidth="1"/>
    <col min="13548" max="13548" width="7.28515625" style="2" customWidth="1"/>
    <col min="13549" max="13549" width="66.140625" style="2" customWidth="1"/>
    <col min="13550" max="13550" width="0" style="2" hidden="1" customWidth="1"/>
    <col min="13551" max="13551" width="28" style="2" customWidth="1"/>
    <col min="13552" max="13552" width="32.140625" style="2" customWidth="1"/>
    <col min="13553" max="13553" width="39.85546875" style="2" bestFit="1" customWidth="1"/>
    <col min="13554" max="13554" width="0" style="2" hidden="1" customWidth="1"/>
    <col min="13555" max="13555" width="7.28515625" style="2" customWidth="1"/>
    <col min="13556" max="13556" width="0" style="2" hidden="1" customWidth="1"/>
    <col min="13557" max="13557" width="7.28515625" style="2" customWidth="1"/>
    <col min="13558" max="13558" width="59.5703125" style="2" customWidth="1"/>
    <col min="13559" max="13559" width="0" style="2" hidden="1" customWidth="1"/>
    <col min="13560" max="13560" width="23.85546875" style="2" customWidth="1"/>
    <col min="13561" max="13561" width="27.42578125" style="2" customWidth="1"/>
    <col min="13562" max="13562" width="28" style="2" customWidth="1"/>
    <col min="13563" max="13565" width="0" style="2" hidden="1" customWidth="1"/>
    <col min="13566" max="13566" width="7.28515625" style="2" customWidth="1"/>
    <col min="13567" max="13567" width="6.140625" style="2" bestFit="1" customWidth="1"/>
    <col min="13568" max="13568" width="76.85546875" style="2"/>
    <col min="13569" max="13569" width="7.28515625" style="2" customWidth="1"/>
    <col min="13570" max="13570" width="6.140625" style="2" bestFit="1" customWidth="1"/>
    <col min="13571" max="13571" width="78" style="2" customWidth="1"/>
    <col min="13572" max="13572" width="20.7109375" style="2" customWidth="1"/>
    <col min="13573" max="13573" width="26" style="2" customWidth="1"/>
    <col min="13574" max="13574" width="37" style="2" bestFit="1" customWidth="1"/>
    <col min="13575" max="13583" width="0" style="2" hidden="1" customWidth="1"/>
    <col min="13584" max="13586" width="22.7109375" style="2" bestFit="1" customWidth="1"/>
    <col min="13587" max="13587" width="25.28515625" style="2" bestFit="1" customWidth="1"/>
    <col min="13588" max="13588" width="21" style="2" bestFit="1" customWidth="1"/>
    <col min="13589" max="13589" width="8.28515625" style="2" customWidth="1"/>
    <col min="13590" max="13590" width="19" style="2" bestFit="1" customWidth="1"/>
    <col min="13591" max="13591" width="20.5703125" style="2" bestFit="1" customWidth="1"/>
    <col min="13592" max="13592" width="19" style="2" customWidth="1"/>
    <col min="13593" max="13799" width="11.42578125" style="2" customWidth="1"/>
    <col min="13800" max="13802" width="7.28515625" style="2" customWidth="1"/>
    <col min="13803" max="13803" width="0" style="2" hidden="1" customWidth="1"/>
    <col min="13804" max="13804" width="7.28515625" style="2" customWidth="1"/>
    <col min="13805" max="13805" width="66.140625" style="2" customWidth="1"/>
    <col min="13806" max="13806" width="0" style="2" hidden="1" customWidth="1"/>
    <col min="13807" max="13807" width="28" style="2" customWidth="1"/>
    <col min="13808" max="13808" width="32.140625" style="2" customWidth="1"/>
    <col min="13809" max="13809" width="39.85546875" style="2" bestFit="1" customWidth="1"/>
    <col min="13810" max="13810" width="0" style="2" hidden="1" customWidth="1"/>
    <col min="13811" max="13811" width="7.28515625" style="2" customWidth="1"/>
    <col min="13812" max="13812" width="0" style="2" hidden="1" customWidth="1"/>
    <col min="13813" max="13813" width="7.28515625" style="2" customWidth="1"/>
    <col min="13814" max="13814" width="59.5703125" style="2" customWidth="1"/>
    <col min="13815" max="13815" width="0" style="2" hidden="1" customWidth="1"/>
    <col min="13816" max="13816" width="23.85546875" style="2" customWidth="1"/>
    <col min="13817" max="13817" width="27.42578125" style="2" customWidth="1"/>
    <col min="13818" max="13818" width="28" style="2" customWidth="1"/>
    <col min="13819" max="13821" width="0" style="2" hidden="1" customWidth="1"/>
    <col min="13822" max="13822" width="7.28515625" style="2" customWidth="1"/>
    <col min="13823" max="13823" width="6.140625" style="2" bestFit="1" customWidth="1"/>
    <col min="13824" max="13824" width="76.85546875" style="2"/>
    <col min="13825" max="13825" width="7.28515625" style="2" customWidth="1"/>
    <col min="13826" max="13826" width="6.140625" style="2" bestFit="1" customWidth="1"/>
    <col min="13827" max="13827" width="78" style="2" customWidth="1"/>
    <col min="13828" max="13828" width="20.7109375" style="2" customWidth="1"/>
    <col min="13829" max="13829" width="26" style="2" customWidth="1"/>
    <col min="13830" max="13830" width="37" style="2" bestFit="1" customWidth="1"/>
    <col min="13831" max="13839" width="0" style="2" hidden="1" customWidth="1"/>
    <col min="13840" max="13842" width="22.7109375" style="2" bestFit="1" customWidth="1"/>
    <col min="13843" max="13843" width="25.28515625" style="2" bestFit="1" customWidth="1"/>
    <col min="13844" max="13844" width="21" style="2" bestFit="1" customWidth="1"/>
    <col min="13845" max="13845" width="8.28515625" style="2" customWidth="1"/>
    <col min="13846" max="13846" width="19" style="2" bestFit="1" customWidth="1"/>
    <col min="13847" max="13847" width="20.5703125" style="2" bestFit="1" customWidth="1"/>
    <col min="13848" max="13848" width="19" style="2" customWidth="1"/>
    <col min="13849" max="14055" width="11.42578125" style="2" customWidth="1"/>
    <col min="14056" max="14058" width="7.28515625" style="2" customWidth="1"/>
    <col min="14059" max="14059" width="0" style="2" hidden="1" customWidth="1"/>
    <col min="14060" max="14060" width="7.28515625" style="2" customWidth="1"/>
    <col min="14061" max="14061" width="66.140625" style="2" customWidth="1"/>
    <col min="14062" max="14062" width="0" style="2" hidden="1" customWidth="1"/>
    <col min="14063" max="14063" width="28" style="2" customWidth="1"/>
    <col min="14064" max="14064" width="32.140625" style="2" customWidth="1"/>
    <col min="14065" max="14065" width="39.85546875" style="2" bestFit="1" customWidth="1"/>
    <col min="14066" max="14066" width="0" style="2" hidden="1" customWidth="1"/>
    <col min="14067" max="14067" width="7.28515625" style="2" customWidth="1"/>
    <col min="14068" max="14068" width="0" style="2" hidden="1" customWidth="1"/>
    <col min="14069" max="14069" width="7.28515625" style="2" customWidth="1"/>
    <col min="14070" max="14070" width="59.5703125" style="2" customWidth="1"/>
    <col min="14071" max="14071" width="0" style="2" hidden="1" customWidth="1"/>
    <col min="14072" max="14072" width="23.85546875" style="2" customWidth="1"/>
    <col min="14073" max="14073" width="27.42578125" style="2" customWidth="1"/>
    <col min="14074" max="14074" width="28" style="2" customWidth="1"/>
    <col min="14075" max="14077" width="0" style="2" hidden="1" customWidth="1"/>
    <col min="14078" max="14078" width="7.28515625" style="2" customWidth="1"/>
    <col min="14079" max="14079" width="6.140625" style="2" bestFit="1" customWidth="1"/>
    <col min="14080" max="14080" width="76.85546875" style="2"/>
    <col min="14081" max="14081" width="7.28515625" style="2" customWidth="1"/>
    <col min="14082" max="14082" width="6.140625" style="2" bestFit="1" customWidth="1"/>
    <col min="14083" max="14083" width="78" style="2" customWidth="1"/>
    <col min="14084" max="14084" width="20.7109375" style="2" customWidth="1"/>
    <col min="14085" max="14085" width="26" style="2" customWidth="1"/>
    <col min="14086" max="14086" width="37" style="2" bestFit="1" customWidth="1"/>
    <col min="14087" max="14095" width="0" style="2" hidden="1" customWidth="1"/>
    <col min="14096" max="14098" width="22.7109375" style="2" bestFit="1" customWidth="1"/>
    <col min="14099" max="14099" width="25.28515625" style="2" bestFit="1" customWidth="1"/>
    <col min="14100" max="14100" width="21" style="2" bestFit="1" customWidth="1"/>
    <col min="14101" max="14101" width="8.28515625" style="2" customWidth="1"/>
    <col min="14102" max="14102" width="19" style="2" bestFit="1" customWidth="1"/>
    <col min="14103" max="14103" width="20.5703125" style="2" bestFit="1" customWidth="1"/>
    <col min="14104" max="14104" width="19" style="2" customWidth="1"/>
    <col min="14105" max="14311" width="11.42578125" style="2" customWidth="1"/>
    <col min="14312" max="14314" width="7.28515625" style="2" customWidth="1"/>
    <col min="14315" max="14315" width="0" style="2" hidden="1" customWidth="1"/>
    <col min="14316" max="14316" width="7.28515625" style="2" customWidth="1"/>
    <col min="14317" max="14317" width="66.140625" style="2" customWidth="1"/>
    <col min="14318" max="14318" width="0" style="2" hidden="1" customWidth="1"/>
    <col min="14319" max="14319" width="28" style="2" customWidth="1"/>
    <col min="14320" max="14320" width="32.140625" style="2" customWidth="1"/>
    <col min="14321" max="14321" width="39.85546875" style="2" bestFit="1" customWidth="1"/>
    <col min="14322" max="14322" width="0" style="2" hidden="1" customWidth="1"/>
    <col min="14323" max="14323" width="7.28515625" style="2" customWidth="1"/>
    <col min="14324" max="14324" width="0" style="2" hidden="1" customWidth="1"/>
    <col min="14325" max="14325" width="7.28515625" style="2" customWidth="1"/>
    <col min="14326" max="14326" width="59.5703125" style="2" customWidth="1"/>
    <col min="14327" max="14327" width="0" style="2" hidden="1" customWidth="1"/>
    <col min="14328" max="14328" width="23.85546875" style="2" customWidth="1"/>
    <col min="14329" max="14329" width="27.42578125" style="2" customWidth="1"/>
    <col min="14330" max="14330" width="28" style="2" customWidth="1"/>
    <col min="14331" max="14333" width="0" style="2" hidden="1" customWidth="1"/>
    <col min="14334" max="14334" width="7.28515625" style="2" customWidth="1"/>
    <col min="14335" max="14335" width="6.140625" style="2" bestFit="1" customWidth="1"/>
    <col min="14336" max="14336" width="76.85546875" style="2"/>
    <col min="14337" max="14337" width="7.28515625" style="2" customWidth="1"/>
    <col min="14338" max="14338" width="6.140625" style="2" bestFit="1" customWidth="1"/>
    <col min="14339" max="14339" width="78" style="2" customWidth="1"/>
    <col min="14340" max="14340" width="20.7109375" style="2" customWidth="1"/>
    <col min="14341" max="14341" width="26" style="2" customWidth="1"/>
    <col min="14342" max="14342" width="37" style="2" bestFit="1" customWidth="1"/>
    <col min="14343" max="14351" width="0" style="2" hidden="1" customWidth="1"/>
    <col min="14352" max="14354" width="22.7109375" style="2" bestFit="1" customWidth="1"/>
    <col min="14355" max="14355" width="25.28515625" style="2" bestFit="1" customWidth="1"/>
    <col min="14356" max="14356" width="21" style="2" bestFit="1" customWidth="1"/>
    <col min="14357" max="14357" width="8.28515625" style="2" customWidth="1"/>
    <col min="14358" max="14358" width="19" style="2" bestFit="1" customWidth="1"/>
    <col min="14359" max="14359" width="20.5703125" style="2" bestFit="1" customWidth="1"/>
    <col min="14360" max="14360" width="19" style="2" customWidth="1"/>
    <col min="14361" max="14567" width="11.42578125" style="2" customWidth="1"/>
    <col min="14568" max="14570" width="7.28515625" style="2" customWidth="1"/>
    <col min="14571" max="14571" width="0" style="2" hidden="1" customWidth="1"/>
    <col min="14572" max="14572" width="7.28515625" style="2" customWidth="1"/>
    <col min="14573" max="14573" width="66.140625" style="2" customWidth="1"/>
    <col min="14574" max="14574" width="0" style="2" hidden="1" customWidth="1"/>
    <col min="14575" max="14575" width="28" style="2" customWidth="1"/>
    <col min="14576" max="14576" width="32.140625" style="2" customWidth="1"/>
    <col min="14577" max="14577" width="39.85546875" style="2" bestFit="1" customWidth="1"/>
    <col min="14578" max="14578" width="0" style="2" hidden="1" customWidth="1"/>
    <col min="14579" max="14579" width="7.28515625" style="2" customWidth="1"/>
    <col min="14580" max="14580" width="0" style="2" hidden="1" customWidth="1"/>
    <col min="14581" max="14581" width="7.28515625" style="2" customWidth="1"/>
    <col min="14582" max="14582" width="59.5703125" style="2" customWidth="1"/>
    <col min="14583" max="14583" width="0" style="2" hidden="1" customWidth="1"/>
    <col min="14584" max="14584" width="23.85546875" style="2" customWidth="1"/>
    <col min="14585" max="14585" width="27.42578125" style="2" customWidth="1"/>
    <col min="14586" max="14586" width="28" style="2" customWidth="1"/>
    <col min="14587" max="14589" width="0" style="2" hidden="1" customWidth="1"/>
    <col min="14590" max="14590" width="7.28515625" style="2" customWidth="1"/>
    <col min="14591" max="14591" width="6.140625" style="2" bestFit="1" customWidth="1"/>
    <col min="14592" max="14592" width="76.85546875" style="2"/>
    <col min="14593" max="14593" width="7.28515625" style="2" customWidth="1"/>
    <col min="14594" max="14594" width="6.140625" style="2" bestFit="1" customWidth="1"/>
    <col min="14595" max="14595" width="78" style="2" customWidth="1"/>
    <col min="14596" max="14596" width="20.7109375" style="2" customWidth="1"/>
    <col min="14597" max="14597" width="26" style="2" customWidth="1"/>
    <col min="14598" max="14598" width="37" style="2" bestFit="1" customWidth="1"/>
    <col min="14599" max="14607" width="0" style="2" hidden="1" customWidth="1"/>
    <col min="14608" max="14610" width="22.7109375" style="2" bestFit="1" customWidth="1"/>
    <col min="14611" max="14611" width="25.28515625" style="2" bestFit="1" customWidth="1"/>
    <col min="14612" max="14612" width="21" style="2" bestFit="1" customWidth="1"/>
    <col min="14613" max="14613" width="8.28515625" style="2" customWidth="1"/>
    <col min="14614" max="14614" width="19" style="2" bestFit="1" customWidth="1"/>
    <col min="14615" max="14615" width="20.5703125" style="2" bestFit="1" customWidth="1"/>
    <col min="14616" max="14616" width="19" style="2" customWidth="1"/>
    <col min="14617" max="14823" width="11.42578125" style="2" customWidth="1"/>
    <col min="14824" max="14826" width="7.28515625" style="2" customWidth="1"/>
    <col min="14827" max="14827" width="0" style="2" hidden="1" customWidth="1"/>
    <col min="14828" max="14828" width="7.28515625" style="2" customWidth="1"/>
    <col min="14829" max="14829" width="66.140625" style="2" customWidth="1"/>
    <col min="14830" max="14830" width="0" style="2" hidden="1" customWidth="1"/>
    <col min="14831" max="14831" width="28" style="2" customWidth="1"/>
    <col min="14832" max="14832" width="32.140625" style="2" customWidth="1"/>
    <col min="14833" max="14833" width="39.85546875" style="2" bestFit="1" customWidth="1"/>
    <col min="14834" max="14834" width="0" style="2" hidden="1" customWidth="1"/>
    <col min="14835" max="14835" width="7.28515625" style="2" customWidth="1"/>
    <col min="14836" max="14836" width="0" style="2" hidden="1" customWidth="1"/>
    <col min="14837" max="14837" width="7.28515625" style="2" customWidth="1"/>
    <col min="14838" max="14838" width="59.5703125" style="2" customWidth="1"/>
    <col min="14839" max="14839" width="0" style="2" hidden="1" customWidth="1"/>
    <col min="14840" max="14840" width="23.85546875" style="2" customWidth="1"/>
    <col min="14841" max="14841" width="27.42578125" style="2" customWidth="1"/>
    <col min="14842" max="14842" width="28" style="2" customWidth="1"/>
    <col min="14843" max="14845" width="0" style="2" hidden="1" customWidth="1"/>
    <col min="14846" max="14846" width="7.28515625" style="2" customWidth="1"/>
    <col min="14847" max="14847" width="6.140625" style="2" bestFit="1" customWidth="1"/>
    <col min="14848" max="14848" width="76.85546875" style="2"/>
    <col min="14849" max="14849" width="7.28515625" style="2" customWidth="1"/>
    <col min="14850" max="14850" width="6.140625" style="2" bestFit="1" customWidth="1"/>
    <col min="14851" max="14851" width="78" style="2" customWidth="1"/>
    <col min="14852" max="14852" width="20.7109375" style="2" customWidth="1"/>
    <col min="14853" max="14853" width="26" style="2" customWidth="1"/>
    <col min="14854" max="14854" width="37" style="2" bestFit="1" customWidth="1"/>
    <col min="14855" max="14863" width="0" style="2" hidden="1" customWidth="1"/>
    <col min="14864" max="14866" width="22.7109375" style="2" bestFit="1" customWidth="1"/>
    <col min="14867" max="14867" width="25.28515625" style="2" bestFit="1" customWidth="1"/>
    <col min="14868" max="14868" width="21" style="2" bestFit="1" customWidth="1"/>
    <col min="14869" max="14869" width="8.28515625" style="2" customWidth="1"/>
    <col min="14870" max="14870" width="19" style="2" bestFit="1" customWidth="1"/>
    <col min="14871" max="14871" width="20.5703125" style="2" bestFit="1" customWidth="1"/>
    <col min="14872" max="14872" width="19" style="2" customWidth="1"/>
    <col min="14873" max="15079" width="11.42578125" style="2" customWidth="1"/>
    <col min="15080" max="15082" width="7.28515625" style="2" customWidth="1"/>
    <col min="15083" max="15083" width="0" style="2" hidden="1" customWidth="1"/>
    <col min="15084" max="15084" width="7.28515625" style="2" customWidth="1"/>
    <col min="15085" max="15085" width="66.140625" style="2" customWidth="1"/>
    <col min="15086" max="15086" width="0" style="2" hidden="1" customWidth="1"/>
    <col min="15087" max="15087" width="28" style="2" customWidth="1"/>
    <col min="15088" max="15088" width="32.140625" style="2" customWidth="1"/>
    <col min="15089" max="15089" width="39.85546875" style="2" bestFit="1" customWidth="1"/>
    <col min="15090" max="15090" width="0" style="2" hidden="1" customWidth="1"/>
    <col min="15091" max="15091" width="7.28515625" style="2" customWidth="1"/>
    <col min="15092" max="15092" width="0" style="2" hidden="1" customWidth="1"/>
    <col min="15093" max="15093" width="7.28515625" style="2" customWidth="1"/>
    <col min="15094" max="15094" width="59.5703125" style="2" customWidth="1"/>
    <col min="15095" max="15095" width="0" style="2" hidden="1" customWidth="1"/>
    <col min="15096" max="15096" width="23.85546875" style="2" customWidth="1"/>
    <col min="15097" max="15097" width="27.42578125" style="2" customWidth="1"/>
    <col min="15098" max="15098" width="28" style="2" customWidth="1"/>
    <col min="15099" max="15101" width="0" style="2" hidden="1" customWidth="1"/>
    <col min="15102" max="15102" width="7.28515625" style="2" customWidth="1"/>
    <col min="15103" max="15103" width="6.140625" style="2" bestFit="1" customWidth="1"/>
    <col min="15104" max="15104" width="76.85546875" style="2"/>
    <col min="15105" max="15105" width="7.28515625" style="2" customWidth="1"/>
    <col min="15106" max="15106" width="6.140625" style="2" bestFit="1" customWidth="1"/>
    <col min="15107" max="15107" width="78" style="2" customWidth="1"/>
    <col min="15108" max="15108" width="20.7109375" style="2" customWidth="1"/>
    <col min="15109" max="15109" width="26" style="2" customWidth="1"/>
    <col min="15110" max="15110" width="37" style="2" bestFit="1" customWidth="1"/>
    <col min="15111" max="15119" width="0" style="2" hidden="1" customWidth="1"/>
    <col min="15120" max="15122" width="22.7109375" style="2" bestFit="1" customWidth="1"/>
    <col min="15123" max="15123" width="25.28515625" style="2" bestFit="1" customWidth="1"/>
    <col min="15124" max="15124" width="21" style="2" bestFit="1" customWidth="1"/>
    <col min="15125" max="15125" width="8.28515625" style="2" customWidth="1"/>
    <col min="15126" max="15126" width="19" style="2" bestFit="1" customWidth="1"/>
    <col min="15127" max="15127" width="20.5703125" style="2" bestFit="1" customWidth="1"/>
    <col min="15128" max="15128" width="19" style="2" customWidth="1"/>
    <col min="15129" max="15335" width="11.42578125" style="2" customWidth="1"/>
    <col min="15336" max="15338" width="7.28515625" style="2" customWidth="1"/>
    <col min="15339" max="15339" width="0" style="2" hidden="1" customWidth="1"/>
    <col min="15340" max="15340" width="7.28515625" style="2" customWidth="1"/>
    <col min="15341" max="15341" width="66.140625" style="2" customWidth="1"/>
    <col min="15342" max="15342" width="0" style="2" hidden="1" customWidth="1"/>
    <col min="15343" max="15343" width="28" style="2" customWidth="1"/>
    <col min="15344" max="15344" width="32.140625" style="2" customWidth="1"/>
    <col min="15345" max="15345" width="39.85546875" style="2" bestFit="1" customWidth="1"/>
    <col min="15346" max="15346" width="0" style="2" hidden="1" customWidth="1"/>
    <col min="15347" max="15347" width="7.28515625" style="2" customWidth="1"/>
    <col min="15348" max="15348" width="0" style="2" hidden="1" customWidth="1"/>
    <col min="15349" max="15349" width="7.28515625" style="2" customWidth="1"/>
    <col min="15350" max="15350" width="59.5703125" style="2" customWidth="1"/>
    <col min="15351" max="15351" width="0" style="2" hidden="1" customWidth="1"/>
    <col min="15352" max="15352" width="23.85546875" style="2" customWidth="1"/>
    <col min="15353" max="15353" width="27.42578125" style="2" customWidth="1"/>
    <col min="15354" max="15354" width="28" style="2" customWidth="1"/>
    <col min="15355" max="15357" width="0" style="2" hidden="1" customWidth="1"/>
    <col min="15358" max="15358" width="7.28515625" style="2" customWidth="1"/>
    <col min="15359" max="15359" width="6.140625" style="2" bestFit="1" customWidth="1"/>
    <col min="15360" max="15360" width="76.85546875" style="2"/>
    <col min="15361" max="15361" width="7.28515625" style="2" customWidth="1"/>
    <col min="15362" max="15362" width="6.140625" style="2" bestFit="1" customWidth="1"/>
    <col min="15363" max="15363" width="78" style="2" customWidth="1"/>
    <col min="15364" max="15364" width="20.7109375" style="2" customWidth="1"/>
    <col min="15365" max="15365" width="26" style="2" customWidth="1"/>
    <col min="15366" max="15366" width="37" style="2" bestFit="1" customWidth="1"/>
    <col min="15367" max="15375" width="0" style="2" hidden="1" customWidth="1"/>
    <col min="15376" max="15378" width="22.7109375" style="2" bestFit="1" customWidth="1"/>
    <col min="15379" max="15379" width="25.28515625" style="2" bestFit="1" customWidth="1"/>
    <col min="15380" max="15380" width="21" style="2" bestFit="1" customWidth="1"/>
    <col min="15381" max="15381" width="8.28515625" style="2" customWidth="1"/>
    <col min="15382" max="15382" width="19" style="2" bestFit="1" customWidth="1"/>
    <col min="15383" max="15383" width="20.5703125" style="2" bestFit="1" customWidth="1"/>
    <col min="15384" max="15384" width="19" style="2" customWidth="1"/>
    <col min="15385" max="15591" width="11.42578125" style="2" customWidth="1"/>
    <col min="15592" max="15594" width="7.28515625" style="2" customWidth="1"/>
    <col min="15595" max="15595" width="0" style="2" hidden="1" customWidth="1"/>
    <col min="15596" max="15596" width="7.28515625" style="2" customWidth="1"/>
    <col min="15597" max="15597" width="66.140625" style="2" customWidth="1"/>
    <col min="15598" max="15598" width="0" style="2" hidden="1" customWidth="1"/>
    <col min="15599" max="15599" width="28" style="2" customWidth="1"/>
    <col min="15600" max="15600" width="32.140625" style="2" customWidth="1"/>
    <col min="15601" max="15601" width="39.85546875" style="2" bestFit="1" customWidth="1"/>
    <col min="15602" max="15602" width="0" style="2" hidden="1" customWidth="1"/>
    <col min="15603" max="15603" width="7.28515625" style="2" customWidth="1"/>
    <col min="15604" max="15604" width="0" style="2" hidden="1" customWidth="1"/>
    <col min="15605" max="15605" width="7.28515625" style="2" customWidth="1"/>
    <col min="15606" max="15606" width="59.5703125" style="2" customWidth="1"/>
    <col min="15607" max="15607" width="0" style="2" hidden="1" customWidth="1"/>
    <col min="15608" max="15608" width="23.85546875" style="2" customWidth="1"/>
    <col min="15609" max="15609" width="27.42578125" style="2" customWidth="1"/>
    <col min="15610" max="15610" width="28" style="2" customWidth="1"/>
    <col min="15611" max="15613" width="0" style="2" hidden="1" customWidth="1"/>
    <col min="15614" max="15614" width="7.28515625" style="2" customWidth="1"/>
    <col min="15615" max="15615" width="6.140625" style="2" bestFit="1" customWidth="1"/>
    <col min="15616" max="15616" width="76.85546875" style="2"/>
    <col min="15617" max="15617" width="7.28515625" style="2" customWidth="1"/>
    <col min="15618" max="15618" width="6.140625" style="2" bestFit="1" customWidth="1"/>
    <col min="15619" max="15619" width="78" style="2" customWidth="1"/>
    <col min="15620" max="15620" width="20.7109375" style="2" customWidth="1"/>
    <col min="15621" max="15621" width="26" style="2" customWidth="1"/>
    <col min="15622" max="15622" width="37" style="2" bestFit="1" customWidth="1"/>
    <col min="15623" max="15631" width="0" style="2" hidden="1" customWidth="1"/>
    <col min="15632" max="15634" width="22.7109375" style="2" bestFit="1" customWidth="1"/>
    <col min="15635" max="15635" width="25.28515625" style="2" bestFit="1" customWidth="1"/>
    <col min="15636" max="15636" width="21" style="2" bestFit="1" customWidth="1"/>
    <col min="15637" max="15637" width="8.28515625" style="2" customWidth="1"/>
    <col min="15638" max="15638" width="19" style="2" bestFit="1" customWidth="1"/>
    <col min="15639" max="15639" width="20.5703125" style="2" bestFit="1" customWidth="1"/>
    <col min="15640" max="15640" width="19" style="2" customWidth="1"/>
    <col min="15641" max="15847" width="11.42578125" style="2" customWidth="1"/>
    <col min="15848" max="15850" width="7.28515625" style="2" customWidth="1"/>
    <col min="15851" max="15851" width="0" style="2" hidden="1" customWidth="1"/>
    <col min="15852" max="15852" width="7.28515625" style="2" customWidth="1"/>
    <col min="15853" max="15853" width="66.140625" style="2" customWidth="1"/>
    <col min="15854" max="15854" width="0" style="2" hidden="1" customWidth="1"/>
    <col min="15855" max="15855" width="28" style="2" customWidth="1"/>
    <col min="15856" max="15856" width="32.140625" style="2" customWidth="1"/>
    <col min="15857" max="15857" width="39.85546875" style="2" bestFit="1" customWidth="1"/>
    <col min="15858" max="15858" width="0" style="2" hidden="1" customWidth="1"/>
    <col min="15859" max="15859" width="7.28515625" style="2" customWidth="1"/>
    <col min="15860" max="15860" width="0" style="2" hidden="1" customWidth="1"/>
    <col min="15861" max="15861" width="7.28515625" style="2" customWidth="1"/>
    <col min="15862" max="15862" width="59.5703125" style="2" customWidth="1"/>
    <col min="15863" max="15863" width="0" style="2" hidden="1" customWidth="1"/>
    <col min="15864" max="15864" width="23.85546875" style="2" customWidth="1"/>
    <col min="15865" max="15865" width="27.42578125" style="2" customWidth="1"/>
    <col min="15866" max="15866" width="28" style="2" customWidth="1"/>
    <col min="15867" max="15869" width="0" style="2" hidden="1" customWidth="1"/>
    <col min="15870" max="15870" width="7.28515625" style="2" customWidth="1"/>
    <col min="15871" max="15871" width="6.140625" style="2" bestFit="1" customWidth="1"/>
    <col min="15872" max="15872" width="76.85546875" style="2"/>
    <col min="15873" max="15873" width="7.28515625" style="2" customWidth="1"/>
    <col min="15874" max="15874" width="6.140625" style="2" bestFit="1" customWidth="1"/>
    <col min="15875" max="15875" width="78" style="2" customWidth="1"/>
    <col min="15876" max="15876" width="20.7109375" style="2" customWidth="1"/>
    <col min="15877" max="15877" width="26" style="2" customWidth="1"/>
    <col min="15878" max="15878" width="37" style="2" bestFit="1" customWidth="1"/>
    <col min="15879" max="15887" width="0" style="2" hidden="1" customWidth="1"/>
    <col min="15888" max="15890" width="22.7109375" style="2" bestFit="1" customWidth="1"/>
    <col min="15891" max="15891" width="25.28515625" style="2" bestFit="1" customWidth="1"/>
    <col min="15892" max="15892" width="21" style="2" bestFit="1" customWidth="1"/>
    <col min="15893" max="15893" width="8.28515625" style="2" customWidth="1"/>
    <col min="15894" max="15894" width="19" style="2" bestFit="1" customWidth="1"/>
    <col min="15895" max="15895" width="20.5703125" style="2" bestFit="1" customWidth="1"/>
    <col min="15896" max="15896" width="19" style="2" customWidth="1"/>
    <col min="15897" max="16103" width="11.42578125" style="2" customWidth="1"/>
    <col min="16104" max="16106" width="7.28515625" style="2" customWidth="1"/>
    <col min="16107" max="16107" width="0" style="2" hidden="1" customWidth="1"/>
    <col min="16108" max="16108" width="7.28515625" style="2" customWidth="1"/>
    <col min="16109" max="16109" width="66.140625" style="2" customWidth="1"/>
    <col min="16110" max="16110" width="0" style="2" hidden="1" customWidth="1"/>
    <col min="16111" max="16111" width="28" style="2" customWidth="1"/>
    <col min="16112" max="16112" width="32.140625" style="2" customWidth="1"/>
    <col min="16113" max="16113" width="39.85546875" style="2" bestFit="1" customWidth="1"/>
    <col min="16114" max="16114" width="0" style="2" hidden="1" customWidth="1"/>
    <col min="16115" max="16115" width="7.28515625" style="2" customWidth="1"/>
    <col min="16116" max="16116" width="0" style="2" hidden="1" customWidth="1"/>
    <col min="16117" max="16117" width="7.28515625" style="2" customWidth="1"/>
    <col min="16118" max="16118" width="59.5703125" style="2" customWidth="1"/>
    <col min="16119" max="16119" width="0" style="2" hidden="1" customWidth="1"/>
    <col min="16120" max="16120" width="23.85546875" style="2" customWidth="1"/>
    <col min="16121" max="16121" width="27.42578125" style="2" customWidth="1"/>
    <col min="16122" max="16122" width="28" style="2" customWidth="1"/>
    <col min="16123" max="16125" width="0" style="2" hidden="1" customWidth="1"/>
    <col min="16126" max="16126" width="7.28515625" style="2" customWidth="1"/>
    <col min="16127" max="16127" width="6.140625" style="2" bestFit="1" customWidth="1"/>
    <col min="16128" max="16128" width="76.85546875" style="2"/>
    <col min="16129" max="16129" width="7.28515625" style="2" customWidth="1"/>
    <col min="16130" max="16130" width="6.140625" style="2" bestFit="1" customWidth="1"/>
    <col min="16131" max="16131" width="78" style="2" customWidth="1"/>
    <col min="16132" max="16132" width="20.7109375" style="2" customWidth="1"/>
    <col min="16133" max="16133" width="26" style="2" customWidth="1"/>
    <col min="16134" max="16134" width="37" style="2" bestFit="1" customWidth="1"/>
    <col min="16135" max="16143" width="0" style="2" hidden="1" customWidth="1"/>
    <col min="16144" max="16146" width="22.7109375" style="2" bestFit="1" customWidth="1"/>
    <col min="16147" max="16147" width="25.28515625" style="2" bestFit="1" customWidth="1"/>
    <col min="16148" max="16148" width="21" style="2" bestFit="1" customWidth="1"/>
    <col min="16149" max="16149" width="8.28515625" style="2" customWidth="1"/>
    <col min="16150" max="16150" width="19" style="2" bestFit="1" customWidth="1"/>
    <col min="16151" max="16151" width="20.5703125" style="2" bestFit="1" customWidth="1"/>
    <col min="16152" max="16152" width="19" style="2" customWidth="1"/>
    <col min="16153" max="16359" width="11.42578125" style="2" customWidth="1"/>
    <col min="16360" max="16362" width="7.28515625" style="2" customWidth="1"/>
    <col min="16363" max="16363" width="0" style="2" hidden="1" customWidth="1"/>
    <col min="16364" max="16364" width="7.28515625" style="2" customWidth="1"/>
    <col min="16365" max="16365" width="66.140625" style="2" customWidth="1"/>
    <col min="16366" max="16366" width="0" style="2" hidden="1" customWidth="1"/>
    <col min="16367" max="16367" width="28" style="2" customWidth="1"/>
    <col min="16368" max="16368" width="32.140625" style="2" customWidth="1"/>
    <col min="16369" max="16369" width="39.85546875" style="2" bestFit="1" customWidth="1"/>
    <col min="16370" max="16370" width="0" style="2" hidden="1" customWidth="1"/>
    <col min="16371" max="16371" width="7.28515625" style="2" customWidth="1"/>
    <col min="16372" max="16372" width="0" style="2" hidden="1" customWidth="1"/>
    <col min="16373" max="16373" width="7.28515625" style="2" customWidth="1"/>
    <col min="16374" max="16374" width="59.5703125" style="2" customWidth="1"/>
    <col min="16375" max="16375" width="0" style="2" hidden="1" customWidth="1"/>
    <col min="16376" max="16376" width="23.85546875" style="2" customWidth="1"/>
    <col min="16377" max="16377" width="27.42578125" style="2" customWidth="1"/>
    <col min="16378" max="16378" width="28" style="2" customWidth="1"/>
    <col min="16379" max="16381" width="0" style="2" hidden="1" customWidth="1"/>
    <col min="16382" max="16382" width="7.28515625" style="2" customWidth="1"/>
    <col min="16383" max="16383" width="6.140625" style="2" bestFit="1" customWidth="1"/>
    <col min="16384" max="16384" width="76.85546875" style="2"/>
  </cols>
  <sheetData>
    <row r="1" spans="1:59" s="154" customFormat="1" ht="27.75" customHeight="1" x14ac:dyDescent="0.3">
      <c r="A1" s="165"/>
      <c r="B1" s="165"/>
      <c r="C1" s="166" t="s">
        <v>0</v>
      </c>
      <c r="D1" s="167"/>
      <c r="E1" s="168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</row>
    <row r="2" spans="1:59" s="154" customFormat="1" ht="27.75" customHeight="1" x14ac:dyDescent="0.3">
      <c r="A2" s="165"/>
      <c r="B2" s="165"/>
      <c r="C2" s="166" t="s">
        <v>1</v>
      </c>
      <c r="D2" s="167"/>
      <c r="E2" s="168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</row>
    <row r="3" spans="1:59" s="154" customFormat="1" ht="27.75" customHeight="1" x14ac:dyDescent="0.3">
      <c r="A3" s="165"/>
      <c r="B3" s="165"/>
      <c r="C3" s="166" t="s">
        <v>2</v>
      </c>
      <c r="D3" s="167"/>
      <c r="E3" s="168"/>
      <c r="F3" s="164"/>
      <c r="G3" s="165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</row>
    <row r="4" spans="1:59" s="154" customFormat="1" ht="27.75" customHeight="1" x14ac:dyDescent="0.3">
      <c r="A4" s="165"/>
      <c r="B4" s="165"/>
      <c r="C4" s="169" t="s">
        <v>3</v>
      </c>
      <c r="D4" s="170"/>
      <c r="E4" s="171"/>
      <c r="F4" s="171"/>
      <c r="G4" s="171"/>
      <c r="H4" s="171"/>
      <c r="I4" s="171"/>
      <c r="J4" s="171"/>
      <c r="K4" s="171"/>
      <c r="L4" s="171"/>
      <c r="R4" s="164"/>
      <c r="S4" s="164"/>
      <c r="T4" s="164"/>
    </row>
    <row r="5" spans="1:59" s="154" customFormat="1" ht="27.75" customHeight="1" x14ac:dyDescent="0.3">
      <c r="A5" s="165"/>
      <c r="B5" s="165"/>
      <c r="C5" s="172" t="s">
        <v>142</v>
      </c>
      <c r="D5" s="173"/>
      <c r="E5" s="17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</row>
    <row r="6" spans="1:59" s="154" customFormat="1" ht="51" customHeight="1" x14ac:dyDescent="0.45">
      <c r="A6" s="165"/>
      <c r="B6" s="165"/>
      <c r="C6" s="172"/>
      <c r="D6" s="173"/>
      <c r="E6" s="356" t="s">
        <v>141</v>
      </c>
      <c r="F6" s="356"/>
      <c r="G6" s="356"/>
      <c r="H6" s="356"/>
      <c r="I6" s="356"/>
      <c r="J6" s="356"/>
      <c r="K6" s="356"/>
      <c r="L6" s="356"/>
      <c r="M6" s="356"/>
      <c r="N6" s="356"/>
      <c r="O6" s="356"/>
      <c r="P6" s="356"/>
      <c r="Q6" s="356"/>
      <c r="R6" s="356"/>
      <c r="S6" s="356"/>
      <c r="T6" s="356"/>
    </row>
    <row r="7" spans="1:59" s="154" customFormat="1" ht="27.75" hidden="1" customHeight="1" x14ac:dyDescent="0.3">
      <c r="A7" s="165"/>
      <c r="B7" s="165"/>
      <c r="C7" s="172"/>
      <c r="D7" s="175" t="s">
        <v>4</v>
      </c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</row>
    <row r="8" spans="1:59" s="154" customFormat="1" ht="27.75" customHeight="1" x14ac:dyDescent="0.45">
      <c r="A8" s="165"/>
      <c r="B8" s="165"/>
      <c r="C8" s="176" t="s">
        <v>159</v>
      </c>
      <c r="D8" s="177"/>
      <c r="E8" s="178"/>
      <c r="F8" s="179"/>
      <c r="G8" s="180"/>
      <c r="H8" s="164"/>
      <c r="I8" s="164"/>
      <c r="L8" s="164"/>
      <c r="M8" s="164"/>
      <c r="N8" s="164"/>
      <c r="O8" s="164"/>
      <c r="P8" s="164"/>
      <c r="Q8" s="164"/>
      <c r="R8" s="164"/>
      <c r="S8" s="164"/>
      <c r="T8" s="164"/>
    </row>
    <row r="9" spans="1:59" s="154" customFormat="1" ht="27.75" customHeight="1" x14ac:dyDescent="0.45">
      <c r="A9" s="165"/>
      <c r="B9" s="165"/>
      <c r="C9" s="176" t="s">
        <v>160</v>
      </c>
      <c r="D9" s="177"/>
      <c r="E9" s="178"/>
      <c r="F9" s="179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</row>
    <row r="10" spans="1:59" s="154" customFormat="1" ht="21.75" hidden="1" customHeight="1" x14ac:dyDescent="0.45">
      <c r="A10" s="165"/>
      <c r="B10" s="165"/>
      <c r="C10" s="177" t="s">
        <v>5</v>
      </c>
      <c r="D10" s="177"/>
      <c r="E10" s="178"/>
      <c r="F10" s="179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</row>
    <row r="11" spans="1:59" s="154" customFormat="1" ht="21.75" hidden="1" customHeight="1" x14ac:dyDescent="0.3">
      <c r="A11" s="165"/>
      <c r="B11" s="165"/>
      <c r="C11" s="181"/>
      <c r="D11" s="181"/>
      <c r="E11" s="164"/>
      <c r="F11" s="182" t="s">
        <v>6</v>
      </c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</row>
    <row r="12" spans="1:59" s="154" customFormat="1" ht="15" customHeight="1" thickBot="1" x14ac:dyDescent="0.3">
      <c r="A12" s="183"/>
      <c r="B12" s="155"/>
      <c r="C12" s="165"/>
      <c r="D12" s="165"/>
      <c r="E12" s="184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</row>
    <row r="13" spans="1:59" ht="57" customHeight="1" thickBot="1" x14ac:dyDescent="0.3">
      <c r="A13" s="183"/>
      <c r="B13" s="233"/>
      <c r="C13" s="86"/>
      <c r="D13" s="87" t="s">
        <v>7</v>
      </c>
      <c r="E13" s="88" t="s">
        <v>8</v>
      </c>
      <c r="F13" s="89" t="s">
        <v>9</v>
      </c>
      <c r="G13" s="87" t="s">
        <v>10</v>
      </c>
      <c r="H13" s="87" t="s">
        <v>181</v>
      </c>
      <c r="I13" s="87" t="s">
        <v>182</v>
      </c>
      <c r="J13" s="87" t="s">
        <v>183</v>
      </c>
      <c r="K13" s="87" t="s">
        <v>14</v>
      </c>
      <c r="L13" s="87" t="s">
        <v>15</v>
      </c>
      <c r="M13" s="87" t="s">
        <v>16</v>
      </c>
      <c r="N13" s="87" t="s">
        <v>17</v>
      </c>
      <c r="O13" s="87" t="s">
        <v>18</v>
      </c>
      <c r="P13" s="87" t="s">
        <v>19</v>
      </c>
      <c r="Q13" s="87" t="s">
        <v>20</v>
      </c>
      <c r="R13" s="87" t="s">
        <v>21</v>
      </c>
      <c r="S13" s="87" t="s">
        <v>22</v>
      </c>
      <c r="T13" s="87" t="s">
        <v>23</v>
      </c>
    </row>
    <row r="14" spans="1:59" s="7" customFormat="1" ht="30" customHeight="1" thickBot="1" x14ac:dyDescent="0.3">
      <c r="A14" s="185"/>
      <c r="B14" s="248"/>
      <c r="C14" s="92" t="s">
        <v>24</v>
      </c>
      <c r="D14" s="93"/>
      <c r="E14" s="187" t="s">
        <v>29</v>
      </c>
      <c r="F14" s="187" t="s">
        <v>29</v>
      </c>
      <c r="G14" s="187" t="s">
        <v>26</v>
      </c>
      <c r="H14" s="187" t="s">
        <v>26</v>
      </c>
      <c r="I14" s="187" t="s">
        <v>26</v>
      </c>
      <c r="J14" s="187" t="s">
        <v>26</v>
      </c>
      <c r="K14" s="187" t="s">
        <v>26</v>
      </c>
      <c r="L14" s="187" t="s">
        <v>26</v>
      </c>
      <c r="M14" s="187" t="s">
        <v>26</v>
      </c>
      <c r="N14" s="187" t="s">
        <v>26</v>
      </c>
      <c r="O14" s="187" t="s">
        <v>26</v>
      </c>
      <c r="P14" s="187" t="s">
        <v>26</v>
      </c>
      <c r="Q14" s="187" t="s">
        <v>26</v>
      </c>
      <c r="R14" s="187" t="s">
        <v>26</v>
      </c>
      <c r="S14" s="187" t="s">
        <v>29</v>
      </c>
      <c r="T14" s="96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</row>
    <row r="15" spans="1:59" s="7" customFormat="1" ht="18.75" thickBot="1" x14ac:dyDescent="0.3">
      <c r="A15" s="186"/>
      <c r="B15" s="97">
        <v>1</v>
      </c>
      <c r="C15" s="87" t="s">
        <v>30</v>
      </c>
      <c r="D15" s="98" t="s">
        <v>31</v>
      </c>
      <c r="E15" s="99">
        <f>+G15*12</f>
        <v>1666157484</v>
      </c>
      <c r="F15" s="100">
        <f>+S15</f>
        <v>971925199</v>
      </c>
      <c r="G15" s="101">
        <v>138846457</v>
      </c>
      <c r="H15" s="101">
        <v>138846457</v>
      </c>
      <c r="I15" s="101">
        <v>138846457</v>
      </c>
      <c r="J15" s="320">
        <v>138846457</v>
      </c>
      <c r="K15" s="101">
        <v>138846457</v>
      </c>
      <c r="L15" s="101">
        <v>138846457</v>
      </c>
      <c r="M15" s="101">
        <v>138846457</v>
      </c>
      <c r="N15" s="101"/>
      <c r="O15" s="101"/>
      <c r="P15" s="101"/>
      <c r="Q15" s="101"/>
      <c r="R15" s="101"/>
      <c r="S15" s="103">
        <f t="shared" ref="S15:S80" si="0">SUM(G15:R15)</f>
        <v>971925199</v>
      </c>
      <c r="T15" s="103">
        <f>+F15-S15</f>
        <v>0</v>
      </c>
      <c r="U15" s="155"/>
      <c r="V15" s="156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  <c r="AS15" s="155"/>
      <c r="AT15" s="155"/>
      <c r="AU15" s="155"/>
      <c r="AV15" s="155"/>
      <c r="AW15" s="155"/>
      <c r="AX15" s="155"/>
      <c r="AY15" s="155"/>
      <c r="AZ15" s="155"/>
      <c r="BA15" s="155"/>
      <c r="BB15" s="155"/>
      <c r="BC15" s="155"/>
      <c r="BD15" s="155"/>
      <c r="BE15" s="155"/>
      <c r="BF15" s="155"/>
      <c r="BG15" s="155"/>
    </row>
    <row r="16" spans="1:59" s="7" customFormat="1" ht="18.75" thickBot="1" x14ac:dyDescent="0.3">
      <c r="A16" s="186"/>
      <c r="B16" s="97">
        <v>2</v>
      </c>
      <c r="C16" s="87" t="s">
        <v>32</v>
      </c>
      <c r="D16" s="98" t="s">
        <v>31</v>
      </c>
      <c r="E16" s="105"/>
      <c r="F16" s="106"/>
      <c r="G16" s="107"/>
      <c r="H16" s="107"/>
      <c r="I16" s="107"/>
      <c r="J16" s="321"/>
      <c r="K16" s="107"/>
      <c r="L16" s="107"/>
      <c r="M16" s="107"/>
      <c r="N16" s="107"/>
      <c r="O16" s="107"/>
      <c r="P16" s="107"/>
      <c r="Q16" s="107"/>
      <c r="R16" s="107"/>
      <c r="S16" s="109">
        <f t="shared" si="0"/>
        <v>0</v>
      </c>
      <c r="T16" s="103">
        <f t="shared" ref="T16:T81" si="1">+F16-S16</f>
        <v>0</v>
      </c>
      <c r="U16" s="155"/>
      <c r="V16" s="156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5"/>
    </row>
    <row r="17" spans="1:59" s="7" customFormat="1" ht="18.75" thickBot="1" x14ac:dyDescent="0.3">
      <c r="A17" s="186"/>
      <c r="B17" s="97">
        <v>3</v>
      </c>
      <c r="C17" s="87" t="s">
        <v>33</v>
      </c>
      <c r="D17" s="98" t="s">
        <v>31</v>
      </c>
      <c r="E17" s="110"/>
      <c r="F17" s="106"/>
      <c r="G17" s="107"/>
      <c r="H17" s="107"/>
      <c r="I17" s="107"/>
      <c r="J17" s="321"/>
      <c r="K17" s="107"/>
      <c r="L17" s="107"/>
      <c r="M17" s="107"/>
      <c r="N17" s="107"/>
      <c r="O17" s="107"/>
      <c r="P17" s="107"/>
      <c r="Q17" s="107"/>
      <c r="R17" s="107"/>
      <c r="S17" s="109">
        <f t="shared" si="0"/>
        <v>0</v>
      </c>
      <c r="T17" s="103">
        <f t="shared" si="1"/>
        <v>0</v>
      </c>
      <c r="U17" s="155"/>
      <c r="V17" s="156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/>
    </row>
    <row r="18" spans="1:59" s="7" customFormat="1" ht="18.75" thickBot="1" x14ac:dyDescent="0.3">
      <c r="A18" s="186"/>
      <c r="B18" s="97">
        <v>4</v>
      </c>
      <c r="C18" s="87" t="s">
        <v>34</v>
      </c>
      <c r="D18" s="98" t="s">
        <v>31</v>
      </c>
      <c r="E18" s="105">
        <f>+G18*12</f>
        <v>78441288</v>
      </c>
      <c r="F18" s="106">
        <f>SUM(G18:R18)</f>
        <v>45757418</v>
      </c>
      <c r="G18" s="107">
        <v>6536774</v>
      </c>
      <c r="H18" s="107">
        <v>6536774</v>
      </c>
      <c r="I18" s="107">
        <v>6536774</v>
      </c>
      <c r="J18" s="321">
        <v>6536774</v>
      </c>
      <c r="K18" s="107">
        <v>6536774</v>
      </c>
      <c r="L18" s="107">
        <v>6536774</v>
      </c>
      <c r="M18" s="107">
        <v>6536774</v>
      </c>
      <c r="N18" s="107"/>
      <c r="O18" s="107"/>
      <c r="P18" s="107"/>
      <c r="Q18" s="107"/>
      <c r="R18" s="107"/>
      <c r="S18" s="109">
        <f t="shared" si="0"/>
        <v>45757418</v>
      </c>
      <c r="T18" s="103">
        <f t="shared" si="1"/>
        <v>0</v>
      </c>
      <c r="U18" s="155"/>
      <c r="V18" s="156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5"/>
    </row>
    <row r="19" spans="1:59" s="7" customFormat="1" ht="18.75" thickBot="1" x14ac:dyDescent="0.3">
      <c r="A19" s="186"/>
      <c r="B19" s="97">
        <v>5</v>
      </c>
      <c r="C19" s="87" t="s">
        <v>35</v>
      </c>
      <c r="D19" s="98" t="s">
        <v>31</v>
      </c>
      <c r="E19" s="105"/>
      <c r="F19" s="106"/>
      <c r="G19" s="107"/>
      <c r="H19" s="107"/>
      <c r="I19" s="107"/>
      <c r="J19" s="321"/>
      <c r="K19" s="107"/>
      <c r="L19" s="107"/>
      <c r="M19" s="107"/>
      <c r="N19" s="107"/>
      <c r="O19" s="107"/>
      <c r="P19" s="107"/>
      <c r="Q19" s="107"/>
      <c r="R19" s="107"/>
      <c r="S19" s="109">
        <f t="shared" si="0"/>
        <v>0</v>
      </c>
      <c r="T19" s="103">
        <f t="shared" si="1"/>
        <v>0</v>
      </c>
      <c r="U19" s="155"/>
      <c r="V19" s="156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/>
    </row>
    <row r="20" spans="1:59" s="7" customFormat="1" ht="18.75" thickBot="1" x14ac:dyDescent="0.3">
      <c r="A20" s="186"/>
      <c r="B20" s="97">
        <v>6</v>
      </c>
      <c r="C20" s="87" t="s">
        <v>204</v>
      </c>
      <c r="D20" s="98"/>
      <c r="E20" s="105"/>
      <c r="F20" s="106"/>
      <c r="G20" s="107"/>
      <c r="H20" s="107"/>
      <c r="I20" s="107"/>
      <c r="J20" s="321"/>
      <c r="K20" s="107"/>
      <c r="L20" s="107"/>
      <c r="M20" s="107"/>
      <c r="N20" s="107"/>
      <c r="O20" s="107"/>
      <c r="P20" s="107"/>
      <c r="Q20" s="107"/>
      <c r="R20" s="107"/>
      <c r="S20" s="109"/>
      <c r="T20" s="103"/>
      <c r="U20" s="155"/>
      <c r="V20" s="156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55"/>
      <c r="AZ20" s="155"/>
      <c r="BA20" s="155"/>
      <c r="BB20" s="155"/>
      <c r="BC20" s="155"/>
      <c r="BD20" s="155"/>
      <c r="BE20" s="155"/>
      <c r="BF20" s="155"/>
      <c r="BG20" s="155"/>
    </row>
    <row r="21" spans="1:59" s="7" customFormat="1" ht="18.75" thickBot="1" x14ac:dyDescent="0.3">
      <c r="A21" s="186"/>
      <c r="B21" s="97">
        <v>7</v>
      </c>
      <c r="C21" s="87" t="s">
        <v>36</v>
      </c>
      <c r="D21" s="98" t="s">
        <v>31</v>
      </c>
      <c r="E21" s="105"/>
      <c r="F21" s="106"/>
      <c r="G21" s="107"/>
      <c r="H21" s="107"/>
      <c r="I21" s="107"/>
      <c r="J21" s="321"/>
      <c r="K21" s="107"/>
      <c r="L21" s="107"/>
      <c r="M21" s="107"/>
      <c r="N21" s="107"/>
      <c r="O21" s="107"/>
      <c r="P21" s="107"/>
      <c r="Q21" s="107"/>
      <c r="R21" s="107"/>
      <c r="S21" s="109">
        <f t="shared" si="0"/>
        <v>0</v>
      </c>
      <c r="T21" s="103">
        <f t="shared" si="1"/>
        <v>0</v>
      </c>
      <c r="U21" s="155"/>
      <c r="V21" s="156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5"/>
      <c r="BA21" s="155"/>
      <c r="BB21" s="155"/>
      <c r="BC21" s="155"/>
      <c r="BD21" s="155"/>
      <c r="BE21" s="155"/>
      <c r="BF21" s="155"/>
      <c r="BG21" s="155"/>
    </row>
    <row r="22" spans="1:59" s="7" customFormat="1" ht="18.75" thickBot="1" x14ac:dyDescent="0.3">
      <c r="A22" s="186"/>
      <c r="B22" s="97">
        <v>8</v>
      </c>
      <c r="C22" s="87" t="s">
        <v>37</v>
      </c>
      <c r="D22" s="98" t="s">
        <v>31</v>
      </c>
      <c r="E22" s="105">
        <f>+G22*12</f>
        <v>5434260</v>
      </c>
      <c r="F22" s="106">
        <f>SUM(G22:R22)</f>
        <v>3267275</v>
      </c>
      <c r="G22" s="107">
        <v>452855</v>
      </c>
      <c r="H22" s="107">
        <v>452856</v>
      </c>
      <c r="I22" s="107">
        <v>452856</v>
      </c>
      <c r="J22" s="321">
        <v>452856</v>
      </c>
      <c r="K22" s="107">
        <v>452856</v>
      </c>
      <c r="L22" s="107">
        <v>452856</v>
      </c>
      <c r="M22" s="107">
        <v>550140</v>
      </c>
      <c r="N22" s="107"/>
      <c r="O22" s="107"/>
      <c r="P22" s="107"/>
      <c r="Q22" s="107"/>
      <c r="R22" s="107"/>
      <c r="S22" s="109">
        <f t="shared" si="0"/>
        <v>3267275</v>
      </c>
      <c r="T22" s="103">
        <f t="shared" si="1"/>
        <v>0</v>
      </c>
      <c r="U22" s="155"/>
      <c r="V22" s="156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</row>
    <row r="23" spans="1:59" s="7" customFormat="1" ht="18.75" thickBot="1" x14ac:dyDescent="0.3">
      <c r="A23" s="186"/>
      <c r="B23" s="97">
        <v>9</v>
      </c>
      <c r="C23" s="87" t="s">
        <v>38</v>
      </c>
      <c r="D23" s="98" t="s">
        <v>31</v>
      </c>
      <c r="E23" s="105"/>
      <c r="F23" s="106">
        <f>SUM(G23:R23)</f>
        <v>0</v>
      </c>
      <c r="G23" s="107"/>
      <c r="H23" s="107"/>
      <c r="I23" s="107"/>
      <c r="J23" s="321"/>
      <c r="K23" s="107"/>
      <c r="L23" s="107"/>
      <c r="M23" s="107"/>
      <c r="N23" s="107"/>
      <c r="O23" s="107"/>
      <c r="P23" s="107"/>
      <c r="Q23" s="107"/>
      <c r="R23" s="107"/>
      <c r="S23" s="109">
        <f t="shared" si="0"/>
        <v>0</v>
      </c>
      <c r="T23" s="103">
        <f t="shared" si="1"/>
        <v>0</v>
      </c>
      <c r="U23" s="155"/>
      <c r="V23" s="156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</row>
    <row r="24" spans="1:59" s="7" customFormat="1" ht="18.75" thickBot="1" x14ac:dyDescent="0.3">
      <c r="A24" s="186"/>
      <c r="B24" s="97">
        <v>10</v>
      </c>
      <c r="C24" s="87" t="s">
        <v>39</v>
      </c>
      <c r="D24" s="98" t="s">
        <v>31</v>
      </c>
      <c r="E24" s="105">
        <f>+G24*12</f>
        <v>6492300</v>
      </c>
      <c r="F24" s="106">
        <f>SUM(G24:R24)</f>
        <v>3787181</v>
      </c>
      <c r="G24" s="107">
        <v>541025</v>
      </c>
      <c r="H24" s="107">
        <v>541026</v>
      </c>
      <c r="I24" s="107">
        <v>541026</v>
      </c>
      <c r="J24" s="321">
        <v>541026</v>
      </c>
      <c r="K24" s="107">
        <v>541026</v>
      </c>
      <c r="L24" s="107">
        <v>541026</v>
      </c>
      <c r="M24" s="107">
        <v>541026</v>
      </c>
      <c r="N24" s="107"/>
      <c r="O24" s="107"/>
      <c r="P24" s="107"/>
      <c r="Q24" s="107"/>
      <c r="R24" s="107"/>
      <c r="S24" s="109">
        <f t="shared" si="0"/>
        <v>3787181</v>
      </c>
      <c r="T24" s="103">
        <f t="shared" si="1"/>
        <v>0</v>
      </c>
      <c r="U24" s="155"/>
      <c r="V24" s="156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5"/>
      <c r="BA24" s="155"/>
      <c r="BB24" s="155"/>
      <c r="BC24" s="155"/>
      <c r="BD24" s="155"/>
      <c r="BE24" s="155"/>
      <c r="BF24" s="155"/>
      <c r="BG24" s="155"/>
    </row>
    <row r="25" spans="1:59" s="7" customFormat="1" ht="21" thickBot="1" x14ac:dyDescent="0.35">
      <c r="A25" s="186"/>
      <c r="B25" s="97">
        <v>11</v>
      </c>
      <c r="C25" s="87" t="s">
        <v>40</v>
      </c>
      <c r="D25" s="98"/>
      <c r="E25" s="105"/>
      <c r="F25" s="106"/>
      <c r="G25" s="107"/>
      <c r="H25" s="107"/>
      <c r="I25" s="107"/>
      <c r="J25" s="321"/>
      <c r="K25" s="107"/>
      <c r="L25" s="107"/>
      <c r="M25" s="107"/>
      <c r="N25" s="107"/>
      <c r="O25" s="107"/>
      <c r="P25" s="107"/>
      <c r="Q25" s="107"/>
      <c r="R25" s="107"/>
      <c r="S25" s="109">
        <f t="shared" si="0"/>
        <v>0</v>
      </c>
      <c r="T25" s="103">
        <f t="shared" si="1"/>
        <v>0</v>
      </c>
      <c r="U25" s="157"/>
      <c r="V25" s="156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5"/>
      <c r="AV25" s="155"/>
      <c r="AW25" s="155"/>
      <c r="AX25" s="155"/>
      <c r="AY25" s="155"/>
      <c r="AZ25" s="155"/>
      <c r="BA25" s="155"/>
      <c r="BB25" s="155"/>
      <c r="BC25" s="155"/>
      <c r="BD25" s="155"/>
      <c r="BE25" s="155"/>
      <c r="BF25" s="155"/>
      <c r="BG25" s="155"/>
    </row>
    <row r="26" spans="1:59" s="7" customFormat="1" ht="21" thickBot="1" x14ac:dyDescent="0.35">
      <c r="A26" s="186"/>
      <c r="B26" s="97">
        <v>12</v>
      </c>
      <c r="C26" s="87" t="s">
        <v>41</v>
      </c>
      <c r="D26" s="98"/>
      <c r="E26" s="105"/>
      <c r="F26" s="106"/>
      <c r="G26" s="107"/>
      <c r="H26" s="107"/>
      <c r="I26" s="107"/>
      <c r="J26" s="321"/>
      <c r="K26" s="107"/>
      <c r="L26" s="107"/>
      <c r="M26" s="107"/>
      <c r="N26" s="107"/>
      <c r="O26" s="107"/>
      <c r="P26" s="107"/>
      <c r="Q26" s="107"/>
      <c r="R26" s="107"/>
      <c r="S26" s="109">
        <f t="shared" si="0"/>
        <v>0</v>
      </c>
      <c r="T26" s="103">
        <f t="shared" si="1"/>
        <v>0</v>
      </c>
      <c r="U26" s="157"/>
      <c r="V26" s="156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</row>
    <row r="27" spans="1:59" s="7" customFormat="1" ht="18.75" thickBot="1" x14ac:dyDescent="0.3">
      <c r="A27" s="186"/>
      <c r="B27" s="97">
        <v>13</v>
      </c>
      <c r="C27" s="87" t="s">
        <v>42</v>
      </c>
      <c r="D27" s="98"/>
      <c r="E27" s="105"/>
      <c r="F27" s="106"/>
      <c r="G27" s="107"/>
      <c r="H27" s="107"/>
      <c r="I27" s="107"/>
      <c r="J27" s="321"/>
      <c r="K27" s="107"/>
      <c r="L27" s="107"/>
      <c r="M27" s="107"/>
      <c r="N27" s="107"/>
      <c r="O27" s="107"/>
      <c r="P27" s="107"/>
      <c r="Q27" s="107"/>
      <c r="R27" s="107"/>
      <c r="S27" s="109">
        <f t="shared" si="0"/>
        <v>0</v>
      </c>
      <c r="T27" s="103">
        <f t="shared" si="1"/>
        <v>0</v>
      </c>
      <c r="U27" s="155"/>
      <c r="V27" s="156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</row>
    <row r="28" spans="1:59" s="7" customFormat="1" ht="18.75" thickBot="1" x14ac:dyDescent="0.3">
      <c r="A28" s="186"/>
      <c r="B28" s="97">
        <v>14</v>
      </c>
      <c r="C28" s="87" t="s">
        <v>43</v>
      </c>
      <c r="D28" s="98"/>
      <c r="E28" s="105"/>
      <c r="F28" s="106"/>
      <c r="G28" s="107"/>
      <c r="H28" s="107"/>
      <c r="I28" s="107"/>
      <c r="J28" s="321"/>
      <c r="K28" s="107"/>
      <c r="L28" s="107"/>
      <c r="M28" s="107"/>
      <c r="N28" s="107"/>
      <c r="O28" s="107"/>
      <c r="P28" s="107"/>
      <c r="Q28" s="107"/>
      <c r="R28" s="107"/>
      <c r="S28" s="109">
        <f t="shared" si="0"/>
        <v>0</v>
      </c>
      <c r="T28" s="103">
        <f t="shared" si="1"/>
        <v>0</v>
      </c>
      <c r="U28" s="158"/>
      <c r="V28" s="156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5"/>
    </row>
    <row r="29" spans="1:59" s="7" customFormat="1" ht="18.75" thickBot="1" x14ac:dyDescent="0.3">
      <c r="A29" s="186"/>
      <c r="B29" s="97">
        <v>15</v>
      </c>
      <c r="C29" s="87" t="s">
        <v>44</v>
      </c>
      <c r="D29" s="98"/>
      <c r="E29" s="105"/>
      <c r="F29" s="106"/>
      <c r="G29" s="107"/>
      <c r="H29" s="107"/>
      <c r="I29" s="107"/>
      <c r="J29" s="321"/>
      <c r="K29" s="107"/>
      <c r="L29" s="107"/>
      <c r="M29" s="107"/>
      <c r="N29" s="107"/>
      <c r="O29" s="107"/>
      <c r="P29" s="107"/>
      <c r="Q29" s="107"/>
      <c r="R29" s="107"/>
      <c r="S29" s="109">
        <f t="shared" si="0"/>
        <v>0</v>
      </c>
      <c r="T29" s="103">
        <f t="shared" si="1"/>
        <v>0</v>
      </c>
      <c r="U29" s="155"/>
      <c r="V29" s="156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</row>
    <row r="30" spans="1:59" s="7" customFormat="1" ht="18.75" thickBot="1" x14ac:dyDescent="0.3">
      <c r="A30" s="186"/>
      <c r="B30" s="97">
        <v>16</v>
      </c>
      <c r="C30" s="87" t="s">
        <v>45</v>
      </c>
      <c r="D30" s="98">
        <v>2068</v>
      </c>
      <c r="E30" s="105">
        <v>73554653</v>
      </c>
      <c r="F30" s="106">
        <f>24518218+6129554+6129554+6129554</f>
        <v>42906880</v>
      </c>
      <c r="G30" s="107"/>
      <c r="H30" s="107"/>
      <c r="I30" s="107"/>
      <c r="J30" s="321"/>
      <c r="K30" s="107">
        <v>24518218</v>
      </c>
      <c r="L30" s="107"/>
      <c r="M30" s="107"/>
      <c r="N30" s="107"/>
      <c r="O30" s="107"/>
      <c r="P30" s="107"/>
      <c r="Q30" s="107"/>
      <c r="R30" s="107"/>
      <c r="S30" s="109">
        <f t="shared" si="0"/>
        <v>24518218</v>
      </c>
      <c r="T30" s="103">
        <f t="shared" si="1"/>
        <v>18388662</v>
      </c>
      <c r="U30" s="155"/>
      <c r="V30" s="156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5"/>
      <c r="AU30" s="155"/>
      <c r="AV30" s="155"/>
      <c r="AW30" s="155"/>
      <c r="AX30" s="155"/>
      <c r="AY30" s="155"/>
      <c r="AZ30" s="155"/>
      <c r="BA30" s="155"/>
      <c r="BB30" s="155"/>
      <c r="BC30" s="155"/>
      <c r="BD30" s="155"/>
      <c r="BE30" s="155"/>
      <c r="BF30" s="155"/>
      <c r="BG30" s="155"/>
    </row>
    <row r="31" spans="1:59" s="7" customFormat="1" ht="18.75" thickBot="1" x14ac:dyDescent="0.3">
      <c r="A31" s="186"/>
      <c r="B31" s="97">
        <v>17</v>
      </c>
      <c r="C31" s="87" t="s">
        <v>46</v>
      </c>
      <c r="D31" s="98">
        <v>2028</v>
      </c>
      <c r="E31" s="105">
        <v>20035713</v>
      </c>
      <c r="F31" s="106">
        <f>+J31</f>
        <v>10017856</v>
      </c>
      <c r="G31" s="107"/>
      <c r="H31" s="107"/>
      <c r="I31" s="107"/>
      <c r="J31" s="321">
        <v>10017856</v>
      </c>
      <c r="K31" s="107"/>
      <c r="L31" s="107"/>
      <c r="M31" s="107"/>
      <c r="N31" s="107"/>
      <c r="O31" s="107"/>
      <c r="P31" s="107"/>
      <c r="Q31" s="107"/>
      <c r="R31" s="107"/>
      <c r="S31" s="109">
        <f t="shared" si="0"/>
        <v>10017856</v>
      </c>
      <c r="T31" s="103">
        <f t="shared" si="1"/>
        <v>0</v>
      </c>
      <c r="U31" s="158"/>
      <c r="V31" s="156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5"/>
      <c r="AU31" s="155"/>
      <c r="AV31" s="155"/>
      <c r="AW31" s="155"/>
      <c r="AX31" s="155"/>
      <c r="AY31" s="155"/>
      <c r="AZ31" s="155"/>
      <c r="BA31" s="155"/>
      <c r="BB31" s="155"/>
      <c r="BC31" s="155"/>
      <c r="BD31" s="155"/>
      <c r="BE31" s="155"/>
      <c r="BF31" s="155"/>
      <c r="BG31" s="155"/>
    </row>
    <row r="32" spans="1:59" s="7" customFormat="1" ht="36.75" thickBot="1" x14ac:dyDescent="0.3">
      <c r="A32" s="186"/>
      <c r="B32" s="97">
        <v>18</v>
      </c>
      <c r="C32" s="87" t="s">
        <v>47</v>
      </c>
      <c r="D32" s="98"/>
      <c r="E32" s="105"/>
      <c r="F32" s="106"/>
      <c r="G32" s="107"/>
      <c r="H32" s="107"/>
      <c r="I32" s="107"/>
      <c r="J32" s="321"/>
      <c r="K32" s="107"/>
      <c r="L32" s="107"/>
      <c r="M32" s="107"/>
      <c r="N32" s="107"/>
      <c r="O32" s="107"/>
      <c r="P32" s="107"/>
      <c r="Q32" s="107"/>
      <c r="R32" s="107"/>
      <c r="S32" s="109">
        <f t="shared" si="0"/>
        <v>0</v>
      </c>
      <c r="T32" s="103">
        <f t="shared" si="1"/>
        <v>0</v>
      </c>
      <c r="U32" s="155"/>
      <c r="V32" s="156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</row>
    <row r="33" spans="1:59" s="7" customFormat="1" ht="36.75" thickBot="1" x14ac:dyDescent="0.3">
      <c r="A33" s="186"/>
      <c r="B33" s="97">
        <v>19</v>
      </c>
      <c r="C33" s="87" t="s">
        <v>48</v>
      </c>
      <c r="D33" s="98" t="s">
        <v>31</v>
      </c>
      <c r="E33" s="105"/>
      <c r="F33" s="106"/>
      <c r="G33" s="107"/>
      <c r="H33" s="107"/>
      <c r="I33" s="107"/>
      <c r="J33" s="321"/>
      <c r="K33" s="107"/>
      <c r="L33" s="107"/>
      <c r="M33" s="107"/>
      <c r="N33" s="107"/>
      <c r="O33" s="107"/>
      <c r="P33" s="107"/>
      <c r="Q33" s="107"/>
      <c r="R33" s="107"/>
      <c r="S33" s="109">
        <f t="shared" si="0"/>
        <v>0</v>
      </c>
      <c r="T33" s="103">
        <f t="shared" si="1"/>
        <v>0</v>
      </c>
      <c r="U33" s="155"/>
      <c r="V33" s="156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</row>
    <row r="34" spans="1:59" s="7" customFormat="1" ht="36.75" thickBot="1" x14ac:dyDescent="0.3">
      <c r="A34" s="186"/>
      <c r="B34" s="97">
        <v>20</v>
      </c>
      <c r="C34" s="87" t="s">
        <v>49</v>
      </c>
      <c r="D34" s="98" t="s">
        <v>31</v>
      </c>
      <c r="E34" s="105">
        <f>+G34*12</f>
        <v>-3850440</v>
      </c>
      <c r="F34" s="106">
        <f>SUM(G34:R34)</f>
        <v>-2246090</v>
      </c>
      <c r="G34" s="107">
        <v>-320870</v>
      </c>
      <c r="H34" s="107">
        <v>-320870</v>
      </c>
      <c r="I34" s="107">
        <v>-320870</v>
      </c>
      <c r="J34" s="321">
        <v>-320870</v>
      </c>
      <c r="K34" s="107">
        <v>-320870</v>
      </c>
      <c r="L34" s="107">
        <v>-320870</v>
      </c>
      <c r="M34" s="107">
        <v>-320870</v>
      </c>
      <c r="N34" s="107"/>
      <c r="O34" s="107"/>
      <c r="P34" s="107"/>
      <c r="Q34" s="107"/>
      <c r="R34" s="107"/>
      <c r="S34" s="109">
        <f t="shared" si="0"/>
        <v>-2246090</v>
      </c>
      <c r="T34" s="103">
        <f t="shared" si="1"/>
        <v>0</v>
      </c>
      <c r="U34" s="155"/>
      <c r="V34" s="156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</row>
    <row r="35" spans="1:59" s="7" customFormat="1" ht="18.75" thickBot="1" x14ac:dyDescent="0.3">
      <c r="A35" s="186"/>
      <c r="B35" s="97">
        <v>21</v>
      </c>
      <c r="C35" s="87" t="s">
        <v>50</v>
      </c>
      <c r="D35" s="98" t="s">
        <v>31</v>
      </c>
      <c r="E35" s="105"/>
      <c r="F35" s="106"/>
      <c r="G35" s="107"/>
      <c r="H35" s="107"/>
      <c r="I35" s="107"/>
      <c r="J35" s="321"/>
      <c r="K35" s="107"/>
      <c r="L35" s="107"/>
      <c r="M35" s="107"/>
      <c r="N35" s="107"/>
      <c r="O35" s="107"/>
      <c r="P35" s="107"/>
      <c r="Q35" s="107"/>
      <c r="R35" s="107"/>
      <c r="S35" s="109">
        <f t="shared" si="0"/>
        <v>0</v>
      </c>
      <c r="T35" s="103">
        <f t="shared" si="1"/>
        <v>0</v>
      </c>
      <c r="U35" s="155"/>
      <c r="V35" s="156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  <c r="AS35" s="155"/>
      <c r="AT35" s="155"/>
      <c r="AU35" s="155"/>
      <c r="AV35" s="155"/>
      <c r="AW35" s="155"/>
      <c r="AX35" s="155"/>
      <c r="AY35" s="155"/>
      <c r="AZ35" s="155"/>
      <c r="BA35" s="155"/>
      <c r="BB35" s="155"/>
      <c r="BC35" s="155"/>
      <c r="BD35" s="155"/>
      <c r="BE35" s="155"/>
      <c r="BF35" s="155"/>
      <c r="BG35" s="155"/>
    </row>
    <row r="36" spans="1:59" s="8" customFormat="1" ht="18.75" thickBot="1" x14ac:dyDescent="0.3">
      <c r="A36" s="186"/>
      <c r="B36" s="97">
        <v>22</v>
      </c>
      <c r="C36" s="87" t="s">
        <v>232</v>
      </c>
      <c r="D36" s="98">
        <v>3304</v>
      </c>
      <c r="E36" s="105">
        <v>7458763</v>
      </c>
      <c r="F36" s="106">
        <v>6834517</v>
      </c>
      <c r="G36" s="107"/>
      <c r="H36" s="107"/>
      <c r="I36" s="107"/>
      <c r="J36" s="321"/>
      <c r="K36" s="107"/>
      <c r="L36" s="107"/>
      <c r="M36" s="107"/>
      <c r="N36" s="107"/>
      <c r="O36" s="107"/>
      <c r="P36" s="107"/>
      <c r="Q36" s="107"/>
      <c r="R36" s="107"/>
      <c r="S36" s="109">
        <f t="shared" si="0"/>
        <v>0</v>
      </c>
      <c r="T36" s="103">
        <f t="shared" si="1"/>
        <v>6834517</v>
      </c>
      <c r="U36" s="155"/>
      <c r="V36" s="156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  <c r="AS36" s="155"/>
      <c r="AT36" s="155"/>
      <c r="AU36" s="155"/>
      <c r="AV36" s="155"/>
      <c r="AW36" s="155"/>
      <c r="AX36" s="155"/>
      <c r="AY36" s="155"/>
      <c r="AZ36" s="155"/>
      <c r="BA36" s="155"/>
      <c r="BB36" s="155"/>
      <c r="BC36" s="155"/>
      <c r="BD36" s="155"/>
      <c r="BE36" s="155"/>
      <c r="BF36" s="155"/>
      <c r="BG36" s="155"/>
    </row>
    <row r="37" spans="1:59" s="9" customFormat="1" ht="18.75" thickBot="1" x14ac:dyDescent="0.3">
      <c r="A37" s="186"/>
      <c r="B37" s="97">
        <v>23</v>
      </c>
      <c r="C37" s="87" t="s">
        <v>51</v>
      </c>
      <c r="D37" s="98"/>
      <c r="E37" s="105"/>
      <c r="F37" s="106"/>
      <c r="G37" s="107"/>
      <c r="H37" s="107"/>
      <c r="I37" s="107"/>
      <c r="J37" s="321"/>
      <c r="K37" s="107"/>
      <c r="L37" s="107"/>
      <c r="M37" s="107"/>
      <c r="N37" s="107"/>
      <c r="O37" s="107"/>
      <c r="P37" s="107"/>
      <c r="Q37" s="107"/>
      <c r="R37" s="107"/>
      <c r="S37" s="109">
        <f t="shared" si="0"/>
        <v>0</v>
      </c>
      <c r="T37" s="103">
        <f t="shared" si="1"/>
        <v>0</v>
      </c>
      <c r="U37" s="155"/>
      <c r="V37" s="156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</row>
    <row r="38" spans="1:59" s="9" customFormat="1" ht="18.75" thickBot="1" x14ac:dyDescent="0.3">
      <c r="A38" s="186"/>
      <c r="B38" s="97">
        <v>24</v>
      </c>
      <c r="C38" s="87" t="s">
        <v>52</v>
      </c>
      <c r="D38" s="98"/>
      <c r="E38" s="105"/>
      <c r="F38" s="106"/>
      <c r="G38" s="107"/>
      <c r="H38" s="107"/>
      <c r="I38" s="107"/>
      <c r="J38" s="321"/>
      <c r="K38" s="107"/>
      <c r="L38" s="107"/>
      <c r="M38" s="107"/>
      <c r="N38" s="107"/>
      <c r="O38" s="107"/>
      <c r="P38" s="107"/>
      <c r="Q38" s="107"/>
      <c r="R38" s="107"/>
      <c r="S38" s="109">
        <f t="shared" si="0"/>
        <v>0</v>
      </c>
      <c r="T38" s="103">
        <f t="shared" si="1"/>
        <v>0</v>
      </c>
      <c r="U38" s="155"/>
      <c r="V38" s="156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  <c r="AX38" s="155"/>
      <c r="AY38" s="155"/>
      <c r="AZ38" s="155"/>
      <c r="BA38" s="155"/>
      <c r="BB38" s="155"/>
      <c r="BC38" s="155"/>
      <c r="BD38" s="155"/>
      <c r="BE38" s="155"/>
      <c r="BF38" s="155"/>
      <c r="BG38" s="155"/>
    </row>
    <row r="39" spans="1:59" s="7" customFormat="1" ht="18.75" thickBot="1" x14ac:dyDescent="0.3">
      <c r="A39" s="186"/>
      <c r="B39" s="97">
        <v>25</v>
      </c>
      <c r="C39" s="87" t="s">
        <v>53</v>
      </c>
      <c r="D39" s="98"/>
      <c r="E39" s="105"/>
      <c r="F39" s="106"/>
      <c r="G39" s="107"/>
      <c r="H39" s="111"/>
      <c r="I39" s="107"/>
      <c r="J39" s="321"/>
      <c r="K39" s="107"/>
      <c r="L39" s="107"/>
      <c r="M39" s="107"/>
      <c r="N39" s="107"/>
      <c r="O39" s="107"/>
      <c r="P39" s="107"/>
      <c r="Q39" s="107"/>
      <c r="R39" s="107"/>
      <c r="S39" s="109">
        <f t="shared" si="0"/>
        <v>0</v>
      </c>
      <c r="T39" s="103">
        <f t="shared" si="1"/>
        <v>0</v>
      </c>
      <c r="U39" s="155"/>
      <c r="V39" s="156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55"/>
      <c r="AT39" s="155"/>
      <c r="AU39" s="155"/>
      <c r="AV39" s="155"/>
      <c r="AW39" s="155"/>
      <c r="AX39" s="155"/>
      <c r="AY39" s="155"/>
      <c r="AZ39" s="155"/>
      <c r="BA39" s="155"/>
      <c r="BB39" s="155"/>
      <c r="BC39" s="155"/>
      <c r="BD39" s="155"/>
      <c r="BE39" s="155"/>
      <c r="BF39" s="155"/>
      <c r="BG39" s="155"/>
    </row>
    <row r="40" spans="1:59" s="7" customFormat="1" ht="18.75" thickBot="1" x14ac:dyDescent="0.3">
      <c r="A40" s="186"/>
      <c r="B40" s="97">
        <v>26</v>
      </c>
      <c r="C40" s="87" t="s">
        <v>54</v>
      </c>
      <c r="D40" s="98" t="s">
        <v>31</v>
      </c>
      <c r="E40" s="105"/>
      <c r="F40" s="106"/>
      <c r="G40" s="107"/>
      <c r="H40" s="111"/>
      <c r="I40" s="107"/>
      <c r="J40" s="321"/>
      <c r="K40" s="107"/>
      <c r="L40" s="107"/>
      <c r="M40" s="107"/>
      <c r="N40" s="107"/>
      <c r="O40" s="107"/>
      <c r="P40" s="107"/>
      <c r="Q40" s="107"/>
      <c r="R40" s="107"/>
      <c r="S40" s="109">
        <f t="shared" si="0"/>
        <v>0</v>
      </c>
      <c r="T40" s="103">
        <f t="shared" si="1"/>
        <v>0</v>
      </c>
      <c r="U40" s="155"/>
      <c r="V40" s="156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</row>
    <row r="41" spans="1:59" s="10" customFormat="1" ht="18.75" thickBot="1" x14ac:dyDescent="0.3">
      <c r="A41" s="186"/>
      <c r="B41" s="97">
        <v>27</v>
      </c>
      <c r="C41" s="87" t="s">
        <v>55</v>
      </c>
      <c r="D41" s="98" t="s">
        <v>31</v>
      </c>
      <c r="E41" s="105"/>
      <c r="F41" s="106"/>
      <c r="G41" s="107"/>
      <c r="H41" s="107"/>
      <c r="I41" s="107"/>
      <c r="J41" s="321"/>
      <c r="K41" s="107"/>
      <c r="L41" s="107"/>
      <c r="M41" s="107"/>
      <c r="N41" s="107"/>
      <c r="O41" s="107"/>
      <c r="P41" s="107"/>
      <c r="Q41" s="107"/>
      <c r="R41" s="107"/>
      <c r="S41" s="109">
        <f t="shared" si="0"/>
        <v>0</v>
      </c>
      <c r="T41" s="103">
        <f t="shared" si="1"/>
        <v>0</v>
      </c>
      <c r="U41" s="159"/>
      <c r="V41" s="156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</row>
    <row r="42" spans="1:59" s="10" customFormat="1" ht="18.75" thickBot="1" x14ac:dyDescent="0.3">
      <c r="A42" s="186"/>
      <c r="B42" s="97">
        <v>28</v>
      </c>
      <c r="C42" s="87" t="s">
        <v>56</v>
      </c>
      <c r="D42" s="98" t="s">
        <v>31</v>
      </c>
      <c r="E42" s="105"/>
      <c r="F42" s="106"/>
      <c r="G42" s="107"/>
      <c r="H42" s="107"/>
      <c r="I42" s="107"/>
      <c r="J42" s="321"/>
      <c r="K42" s="107"/>
      <c r="L42" s="107"/>
      <c r="M42" s="107"/>
      <c r="N42" s="107"/>
      <c r="O42" s="107"/>
      <c r="P42" s="107"/>
      <c r="Q42" s="107"/>
      <c r="R42" s="107"/>
      <c r="S42" s="109">
        <f t="shared" si="0"/>
        <v>0</v>
      </c>
      <c r="T42" s="103">
        <f t="shared" si="1"/>
        <v>0</v>
      </c>
      <c r="U42" s="159"/>
      <c r="V42" s="156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</row>
    <row r="43" spans="1:59" s="10" customFormat="1" ht="18.75" thickBot="1" x14ac:dyDescent="0.3">
      <c r="A43" s="186"/>
      <c r="B43" s="97">
        <v>29</v>
      </c>
      <c r="C43" s="87" t="s">
        <v>57</v>
      </c>
      <c r="D43" s="98"/>
      <c r="E43" s="105"/>
      <c r="F43" s="106"/>
      <c r="G43" s="107"/>
      <c r="H43" s="107"/>
      <c r="I43" s="107"/>
      <c r="J43" s="321"/>
      <c r="K43" s="107"/>
      <c r="L43" s="107"/>
      <c r="M43" s="107"/>
      <c r="N43" s="107"/>
      <c r="O43" s="107"/>
      <c r="P43" s="107"/>
      <c r="Q43" s="107"/>
      <c r="R43" s="107"/>
      <c r="S43" s="109">
        <f t="shared" si="0"/>
        <v>0</v>
      </c>
      <c r="T43" s="103">
        <f t="shared" si="1"/>
        <v>0</v>
      </c>
      <c r="U43" s="160"/>
      <c r="V43" s="156"/>
      <c r="W43" s="160"/>
      <c r="X43" s="160"/>
      <c r="Y43" s="160"/>
      <c r="Z43" s="160"/>
      <c r="AA43" s="160"/>
      <c r="AB43" s="161"/>
      <c r="AC43" s="162"/>
      <c r="AD43" s="160"/>
      <c r="AE43" s="160"/>
      <c r="AF43" s="160"/>
      <c r="AG43" s="160"/>
      <c r="AH43" s="160"/>
      <c r="AI43" s="160"/>
      <c r="AJ43" s="163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</row>
    <row r="44" spans="1:59" s="10" customFormat="1" ht="18.75" thickBot="1" x14ac:dyDescent="0.3">
      <c r="A44" s="186"/>
      <c r="B44" s="97">
        <v>30</v>
      </c>
      <c r="C44" s="87" t="s">
        <v>58</v>
      </c>
      <c r="D44" s="98">
        <v>898</v>
      </c>
      <c r="E44" s="105">
        <v>22188933</v>
      </c>
      <c r="F44" s="106">
        <v>22188933</v>
      </c>
      <c r="G44" s="107"/>
      <c r="H44" s="107"/>
      <c r="I44" s="107">
        <v>7396311</v>
      </c>
      <c r="J44" s="321">
        <v>14792622</v>
      </c>
      <c r="K44" s="107"/>
      <c r="L44" s="107"/>
      <c r="M44" s="107"/>
      <c r="N44" s="107"/>
      <c r="O44" s="107"/>
      <c r="P44" s="107"/>
      <c r="Q44" s="107"/>
      <c r="R44" s="107"/>
      <c r="S44" s="109">
        <f>SUM(G44:R44)</f>
        <v>22188933</v>
      </c>
      <c r="T44" s="103">
        <f t="shared" si="1"/>
        <v>0</v>
      </c>
      <c r="U44" s="160"/>
      <c r="V44" s="156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3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</row>
    <row r="45" spans="1:59" s="10" customFormat="1" ht="18.75" thickBot="1" x14ac:dyDescent="0.3">
      <c r="A45" s="186"/>
      <c r="B45" s="97">
        <v>31</v>
      </c>
      <c r="C45" s="87" t="s">
        <v>59</v>
      </c>
      <c r="D45" s="98"/>
      <c r="E45" s="105"/>
      <c r="F45" s="106"/>
      <c r="G45" s="107"/>
      <c r="H45" s="107"/>
      <c r="I45" s="107"/>
      <c r="J45" s="321"/>
      <c r="K45" s="107"/>
      <c r="L45" s="107"/>
      <c r="M45" s="107"/>
      <c r="N45" s="107"/>
      <c r="O45" s="107"/>
      <c r="P45" s="107"/>
      <c r="Q45" s="107"/>
      <c r="R45" s="107"/>
      <c r="S45" s="109">
        <f t="shared" si="0"/>
        <v>0</v>
      </c>
      <c r="T45" s="103">
        <f t="shared" si="1"/>
        <v>0</v>
      </c>
      <c r="U45" s="160"/>
      <c r="V45" s="156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3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</row>
    <row r="46" spans="1:59" s="10" customFormat="1" ht="18.75" thickBot="1" x14ac:dyDescent="0.3">
      <c r="A46" s="186"/>
      <c r="B46" s="97">
        <v>32</v>
      </c>
      <c r="C46" s="87" t="s">
        <v>60</v>
      </c>
      <c r="D46" s="98">
        <v>2099</v>
      </c>
      <c r="E46" s="112">
        <v>10035200</v>
      </c>
      <c r="F46" s="106">
        <f>+J46</f>
        <v>7024640</v>
      </c>
      <c r="G46" s="107"/>
      <c r="H46" s="107"/>
      <c r="I46" s="107"/>
      <c r="J46" s="321">
        <v>7024640</v>
      </c>
      <c r="K46" s="107"/>
      <c r="L46" s="107"/>
      <c r="M46" s="107"/>
      <c r="N46" s="107"/>
      <c r="O46" s="107"/>
      <c r="P46" s="107"/>
      <c r="Q46" s="107"/>
      <c r="R46" s="107"/>
      <c r="S46" s="109">
        <f t="shared" si="0"/>
        <v>7024640</v>
      </c>
      <c r="T46" s="103">
        <f t="shared" si="1"/>
        <v>0</v>
      </c>
      <c r="U46" s="160"/>
      <c r="V46" s="156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3"/>
      <c r="AK46" s="159"/>
      <c r="AL46" s="159"/>
      <c r="AM46" s="159"/>
      <c r="AN46" s="159"/>
      <c r="AO46" s="159"/>
      <c r="AP46" s="159"/>
      <c r="AQ46" s="159"/>
      <c r="AR46" s="159"/>
      <c r="AS46" s="159"/>
      <c r="AT46" s="159"/>
      <c r="AU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  <c r="BF46" s="159"/>
      <c r="BG46" s="159"/>
    </row>
    <row r="47" spans="1:59" s="10" customFormat="1" ht="18.75" thickBot="1" x14ac:dyDescent="0.3">
      <c r="A47" s="186"/>
      <c r="B47" s="97">
        <v>33</v>
      </c>
      <c r="C47" s="87" t="s">
        <v>61</v>
      </c>
      <c r="D47" s="98">
        <v>2099</v>
      </c>
      <c r="E47" s="112">
        <v>27009524</v>
      </c>
      <c r="F47" s="106">
        <f>+J47</f>
        <v>18906667</v>
      </c>
      <c r="G47" s="107"/>
      <c r="H47" s="107"/>
      <c r="I47" s="107"/>
      <c r="J47" s="321">
        <v>18906667</v>
      </c>
      <c r="K47" s="107"/>
      <c r="L47" s="107"/>
      <c r="M47" s="107"/>
      <c r="N47" s="107"/>
      <c r="O47" s="107"/>
      <c r="P47" s="107"/>
      <c r="Q47" s="107"/>
      <c r="R47" s="107"/>
      <c r="S47" s="109">
        <f t="shared" si="0"/>
        <v>18906667</v>
      </c>
      <c r="T47" s="103">
        <f t="shared" si="1"/>
        <v>0</v>
      </c>
      <c r="U47" s="160"/>
      <c r="V47" s="156"/>
      <c r="W47" s="160"/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3"/>
      <c r="AK47" s="159"/>
      <c r="AL47" s="159"/>
      <c r="AM47" s="159"/>
      <c r="AN47" s="159"/>
      <c r="AO47" s="159"/>
      <c r="AP47" s="159"/>
      <c r="AQ47" s="159"/>
      <c r="AR47" s="159"/>
      <c r="AS47" s="159"/>
      <c r="AT47" s="159"/>
      <c r="AU47" s="159"/>
      <c r="AV47" s="159"/>
      <c r="AW47" s="159"/>
      <c r="AX47" s="159"/>
      <c r="AY47" s="159"/>
      <c r="AZ47" s="159"/>
      <c r="BA47" s="159"/>
      <c r="BB47" s="159"/>
      <c r="BC47" s="159"/>
      <c r="BD47" s="159"/>
      <c r="BE47" s="159"/>
      <c r="BF47" s="159"/>
      <c r="BG47" s="159"/>
    </row>
    <row r="48" spans="1:59" s="10" customFormat="1" ht="18.75" thickBot="1" x14ac:dyDescent="0.3">
      <c r="A48" s="186"/>
      <c r="B48" s="97">
        <v>34</v>
      </c>
      <c r="C48" s="87" t="s">
        <v>210</v>
      </c>
      <c r="D48" s="98"/>
      <c r="E48" s="112"/>
      <c r="F48" s="106"/>
      <c r="G48" s="107"/>
      <c r="H48" s="107"/>
      <c r="I48" s="107"/>
      <c r="J48" s="321"/>
      <c r="K48" s="107"/>
      <c r="L48" s="107"/>
      <c r="M48" s="107"/>
      <c r="N48" s="107"/>
      <c r="O48" s="107"/>
      <c r="P48" s="107"/>
      <c r="Q48" s="107"/>
      <c r="R48" s="107"/>
      <c r="S48" s="109"/>
      <c r="T48" s="103"/>
      <c r="U48" s="160"/>
      <c r="V48" s="156"/>
      <c r="W48" s="160"/>
      <c r="X48" s="160"/>
      <c r="Y48" s="160"/>
      <c r="Z48" s="160"/>
      <c r="AA48" s="160"/>
      <c r="AB48" s="160"/>
      <c r="AC48" s="160"/>
      <c r="AD48" s="160"/>
      <c r="AE48" s="160"/>
      <c r="AF48" s="160"/>
      <c r="AG48" s="160"/>
      <c r="AH48" s="160"/>
      <c r="AI48" s="160"/>
      <c r="AJ48" s="163"/>
      <c r="AK48" s="159"/>
      <c r="AL48" s="159"/>
      <c r="AM48" s="159"/>
      <c r="AN48" s="159"/>
      <c r="AO48" s="159"/>
      <c r="AP48" s="159"/>
      <c r="AQ48" s="159"/>
      <c r="AR48" s="159"/>
      <c r="AS48" s="159"/>
      <c r="AT48" s="159"/>
      <c r="AU48" s="159"/>
      <c r="AV48" s="159"/>
      <c r="AW48" s="159"/>
      <c r="AX48" s="159"/>
      <c r="AY48" s="159"/>
      <c r="AZ48" s="159"/>
      <c r="BA48" s="159"/>
      <c r="BB48" s="159"/>
      <c r="BC48" s="159"/>
      <c r="BD48" s="159"/>
      <c r="BE48" s="159"/>
      <c r="BF48" s="159"/>
      <c r="BG48" s="159"/>
    </row>
    <row r="49" spans="1:59" s="10" customFormat="1" ht="18.75" thickBot="1" x14ac:dyDescent="0.3">
      <c r="A49" s="186"/>
      <c r="B49" s="97">
        <v>35</v>
      </c>
      <c r="C49" s="87" t="s">
        <v>62</v>
      </c>
      <c r="D49" s="98"/>
      <c r="E49" s="112"/>
      <c r="F49" s="106"/>
      <c r="G49" s="107"/>
      <c r="H49" s="107"/>
      <c r="I49" s="107"/>
      <c r="J49" s="321"/>
      <c r="K49" s="107"/>
      <c r="L49" s="107"/>
      <c r="M49" s="107"/>
      <c r="N49" s="107"/>
      <c r="O49" s="107"/>
      <c r="P49" s="107"/>
      <c r="Q49" s="107"/>
      <c r="R49" s="107"/>
      <c r="S49" s="109">
        <f t="shared" si="0"/>
        <v>0</v>
      </c>
      <c r="T49" s="103">
        <f t="shared" si="1"/>
        <v>0</v>
      </c>
      <c r="U49" s="160"/>
      <c r="V49" s="156"/>
      <c r="W49" s="160"/>
      <c r="X49" s="160"/>
      <c r="Y49" s="160"/>
      <c r="Z49" s="160"/>
      <c r="AA49" s="160"/>
      <c r="AB49" s="160"/>
      <c r="AC49" s="160"/>
      <c r="AD49" s="160"/>
      <c r="AE49" s="160"/>
      <c r="AF49" s="160"/>
      <c r="AG49" s="160"/>
      <c r="AH49" s="160"/>
      <c r="AI49" s="160"/>
      <c r="AJ49" s="163"/>
      <c r="AK49" s="159"/>
      <c r="AL49" s="159"/>
      <c r="AM49" s="159"/>
      <c r="AN49" s="159"/>
      <c r="AO49" s="159"/>
      <c r="AP49" s="159"/>
      <c r="AQ49" s="159"/>
      <c r="AR49" s="159"/>
      <c r="AS49" s="159"/>
      <c r="AT49" s="159"/>
      <c r="AU49" s="159"/>
      <c r="AV49" s="159"/>
      <c r="AW49" s="159"/>
      <c r="AX49" s="159"/>
      <c r="AY49" s="159"/>
      <c r="AZ49" s="159"/>
      <c r="BA49" s="159"/>
      <c r="BB49" s="159"/>
      <c r="BC49" s="159"/>
      <c r="BD49" s="159"/>
      <c r="BE49" s="159"/>
      <c r="BF49" s="159"/>
      <c r="BG49" s="159"/>
    </row>
    <row r="50" spans="1:59" s="10" customFormat="1" ht="18.75" thickBot="1" x14ac:dyDescent="0.3">
      <c r="A50" s="186"/>
      <c r="B50" s="97">
        <v>36</v>
      </c>
      <c r="C50" s="87" t="s">
        <v>63</v>
      </c>
      <c r="D50" s="98"/>
      <c r="E50" s="105"/>
      <c r="F50" s="106"/>
      <c r="G50" s="107"/>
      <c r="H50" s="107"/>
      <c r="I50" s="107"/>
      <c r="J50" s="321"/>
      <c r="K50" s="107"/>
      <c r="L50" s="107"/>
      <c r="M50" s="107"/>
      <c r="N50" s="107"/>
      <c r="O50" s="107"/>
      <c r="P50" s="107"/>
      <c r="Q50" s="107"/>
      <c r="R50" s="107"/>
      <c r="S50" s="109">
        <f t="shared" si="0"/>
        <v>0</v>
      </c>
      <c r="T50" s="103">
        <f t="shared" si="1"/>
        <v>0</v>
      </c>
      <c r="U50" s="160"/>
      <c r="V50" s="156"/>
      <c r="W50" s="160"/>
      <c r="X50" s="160"/>
      <c r="Y50" s="160"/>
      <c r="Z50" s="160"/>
      <c r="AA50" s="160"/>
      <c r="AB50" s="160"/>
      <c r="AC50" s="160"/>
      <c r="AD50" s="160"/>
      <c r="AE50" s="160"/>
      <c r="AF50" s="160"/>
      <c r="AG50" s="160"/>
      <c r="AH50" s="160"/>
      <c r="AI50" s="160"/>
      <c r="AJ50" s="163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</row>
    <row r="51" spans="1:59" s="10" customFormat="1" ht="18.75" thickBot="1" x14ac:dyDescent="0.3">
      <c r="A51" s="186"/>
      <c r="B51" s="97">
        <v>37</v>
      </c>
      <c r="C51" s="87" t="s">
        <v>64</v>
      </c>
      <c r="D51" s="98"/>
      <c r="E51" s="105"/>
      <c r="F51" s="106"/>
      <c r="G51" s="107"/>
      <c r="H51" s="107"/>
      <c r="I51" s="107"/>
      <c r="J51" s="321"/>
      <c r="K51" s="107"/>
      <c r="L51" s="107"/>
      <c r="M51" s="107"/>
      <c r="N51" s="107"/>
      <c r="O51" s="107"/>
      <c r="P51" s="107"/>
      <c r="Q51" s="107"/>
      <c r="R51" s="107"/>
      <c r="S51" s="109">
        <f t="shared" si="0"/>
        <v>0</v>
      </c>
      <c r="T51" s="103">
        <f t="shared" si="1"/>
        <v>0</v>
      </c>
      <c r="U51" s="160"/>
      <c r="V51" s="156"/>
      <c r="W51" s="160"/>
      <c r="X51" s="160"/>
      <c r="Y51" s="160"/>
      <c r="Z51" s="160"/>
      <c r="AA51" s="160"/>
      <c r="AB51" s="160"/>
      <c r="AC51" s="160"/>
      <c r="AD51" s="160"/>
      <c r="AE51" s="160"/>
      <c r="AF51" s="160"/>
      <c r="AG51" s="160"/>
      <c r="AH51" s="160"/>
      <c r="AI51" s="160"/>
      <c r="AJ51" s="163"/>
      <c r="AK51" s="159"/>
      <c r="AL51" s="159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159"/>
      <c r="BF51" s="159"/>
      <c r="BG51" s="159"/>
    </row>
    <row r="52" spans="1:59" s="10" customFormat="1" ht="36.75" thickBot="1" x14ac:dyDescent="0.3">
      <c r="A52" s="186"/>
      <c r="B52" s="97">
        <v>38</v>
      </c>
      <c r="C52" s="87" t="s">
        <v>65</v>
      </c>
      <c r="D52" s="98">
        <v>3771</v>
      </c>
      <c r="E52" s="105">
        <v>1262040</v>
      </c>
      <c r="F52" s="106"/>
      <c r="G52" s="107"/>
      <c r="H52" s="107"/>
      <c r="I52" s="107"/>
      <c r="J52" s="321"/>
      <c r="K52" s="107"/>
      <c r="L52" s="107"/>
      <c r="M52" s="107"/>
      <c r="N52" s="107"/>
      <c r="O52" s="107"/>
      <c r="P52" s="107"/>
      <c r="Q52" s="107"/>
      <c r="R52" s="107"/>
      <c r="S52" s="109">
        <f t="shared" si="0"/>
        <v>0</v>
      </c>
      <c r="T52" s="103">
        <f t="shared" si="1"/>
        <v>0</v>
      </c>
      <c r="U52" s="160"/>
      <c r="V52" s="156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3"/>
      <c r="AK52" s="159"/>
      <c r="AL52" s="159"/>
      <c r="AM52" s="159"/>
      <c r="AN52" s="159"/>
      <c r="AO52" s="159"/>
      <c r="AP52" s="159"/>
      <c r="AQ52" s="159"/>
      <c r="AR52" s="159"/>
      <c r="AS52" s="159"/>
      <c r="AT52" s="159"/>
      <c r="AU52" s="159"/>
      <c r="AV52" s="159"/>
      <c r="AW52" s="159"/>
      <c r="AX52" s="159"/>
      <c r="AY52" s="159"/>
      <c r="AZ52" s="159"/>
      <c r="BA52" s="159"/>
      <c r="BB52" s="159"/>
      <c r="BC52" s="159"/>
      <c r="BD52" s="159"/>
      <c r="BE52" s="159"/>
      <c r="BF52" s="159"/>
      <c r="BG52" s="159"/>
    </row>
    <row r="53" spans="1:59" s="10" customFormat="1" ht="18.75" thickBot="1" x14ac:dyDescent="0.3">
      <c r="A53" s="186"/>
      <c r="B53" s="97">
        <v>39</v>
      </c>
      <c r="C53" s="87" t="s">
        <v>66</v>
      </c>
      <c r="D53" s="98"/>
      <c r="E53" s="105"/>
      <c r="F53" s="106"/>
      <c r="G53" s="107"/>
      <c r="H53" s="107"/>
      <c r="I53" s="107"/>
      <c r="J53" s="321"/>
      <c r="K53" s="107"/>
      <c r="L53" s="107"/>
      <c r="M53" s="107"/>
      <c r="N53" s="107"/>
      <c r="O53" s="107"/>
      <c r="P53" s="107"/>
      <c r="Q53" s="107"/>
      <c r="R53" s="107"/>
      <c r="S53" s="109">
        <f t="shared" si="0"/>
        <v>0</v>
      </c>
      <c r="T53" s="103">
        <f t="shared" si="1"/>
        <v>0</v>
      </c>
      <c r="U53" s="160"/>
      <c r="V53" s="156"/>
      <c r="W53" s="160"/>
      <c r="X53" s="160"/>
      <c r="Y53" s="160"/>
      <c r="Z53" s="160"/>
      <c r="AA53" s="160"/>
      <c r="AB53" s="160"/>
      <c r="AC53" s="160"/>
      <c r="AD53" s="160"/>
      <c r="AE53" s="160"/>
      <c r="AF53" s="160"/>
      <c r="AG53" s="160"/>
      <c r="AH53" s="160"/>
      <c r="AI53" s="160"/>
      <c r="AJ53" s="163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59"/>
    </row>
    <row r="54" spans="1:59" s="10" customFormat="1" ht="36.75" thickBot="1" x14ac:dyDescent="0.3">
      <c r="A54" s="186"/>
      <c r="B54" s="97">
        <v>40</v>
      </c>
      <c r="C54" s="87" t="s">
        <v>67</v>
      </c>
      <c r="D54" s="98"/>
      <c r="E54" s="105"/>
      <c r="F54" s="106"/>
      <c r="G54" s="107"/>
      <c r="H54" s="107"/>
      <c r="I54" s="107"/>
      <c r="J54" s="321"/>
      <c r="K54" s="107"/>
      <c r="L54" s="107"/>
      <c r="M54" s="107"/>
      <c r="N54" s="107"/>
      <c r="O54" s="107"/>
      <c r="P54" s="107"/>
      <c r="Q54" s="107"/>
      <c r="R54" s="107"/>
      <c r="S54" s="109">
        <f t="shared" si="0"/>
        <v>0</v>
      </c>
      <c r="T54" s="103">
        <f t="shared" si="1"/>
        <v>0</v>
      </c>
      <c r="U54" s="160"/>
      <c r="V54" s="156"/>
      <c r="W54" s="160"/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3"/>
      <c r="AK54" s="159"/>
      <c r="AL54" s="159"/>
      <c r="AM54" s="159"/>
      <c r="AN54" s="159"/>
      <c r="AO54" s="159"/>
      <c r="AP54" s="159"/>
      <c r="AQ54" s="159"/>
      <c r="AR54" s="159"/>
      <c r="AS54" s="159"/>
      <c r="AT54" s="159"/>
      <c r="AU54" s="159"/>
      <c r="AV54" s="159"/>
      <c r="AW54" s="159"/>
      <c r="AX54" s="159"/>
      <c r="AY54" s="159"/>
      <c r="AZ54" s="159"/>
      <c r="BA54" s="159"/>
      <c r="BB54" s="159"/>
      <c r="BC54" s="159"/>
      <c r="BD54" s="159"/>
      <c r="BE54" s="159"/>
      <c r="BF54" s="159"/>
      <c r="BG54" s="159"/>
    </row>
    <row r="55" spans="1:59" s="10" customFormat="1" ht="18.75" thickBot="1" x14ac:dyDescent="0.3">
      <c r="A55" s="186"/>
      <c r="B55" s="97">
        <v>41</v>
      </c>
      <c r="C55" s="87" t="s">
        <v>68</v>
      </c>
      <c r="D55" s="98"/>
      <c r="E55" s="113"/>
      <c r="F55" s="106"/>
      <c r="G55" s="107"/>
      <c r="H55" s="107"/>
      <c r="I55" s="107"/>
      <c r="J55" s="321"/>
      <c r="K55" s="107"/>
      <c r="L55" s="107"/>
      <c r="M55" s="107"/>
      <c r="N55" s="107"/>
      <c r="O55" s="107"/>
      <c r="P55" s="107"/>
      <c r="Q55" s="107"/>
      <c r="R55" s="107"/>
      <c r="S55" s="109">
        <f t="shared" si="0"/>
        <v>0</v>
      </c>
      <c r="T55" s="103">
        <f t="shared" si="1"/>
        <v>0</v>
      </c>
      <c r="U55" s="160"/>
      <c r="V55" s="156"/>
      <c r="W55" s="160"/>
      <c r="X55" s="160"/>
      <c r="Y55" s="160"/>
      <c r="Z55" s="160"/>
      <c r="AA55" s="160"/>
      <c r="AB55" s="160"/>
      <c r="AC55" s="160"/>
      <c r="AD55" s="160"/>
      <c r="AE55" s="160"/>
      <c r="AF55" s="160"/>
      <c r="AG55" s="160"/>
      <c r="AH55" s="160"/>
      <c r="AI55" s="160"/>
      <c r="AJ55" s="163"/>
      <c r="AK55" s="159"/>
      <c r="AL55" s="159"/>
      <c r="AM55" s="159"/>
      <c r="AN55" s="159"/>
      <c r="AO55" s="159"/>
      <c r="AP55" s="159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  <c r="BA55" s="159"/>
      <c r="BB55" s="159"/>
      <c r="BC55" s="159"/>
      <c r="BD55" s="159"/>
      <c r="BE55" s="159"/>
      <c r="BF55" s="159"/>
      <c r="BG55" s="159"/>
    </row>
    <row r="56" spans="1:59" s="10" customFormat="1" ht="18.75" thickBot="1" x14ac:dyDescent="0.3">
      <c r="A56" s="186"/>
      <c r="B56" s="97">
        <v>42</v>
      </c>
      <c r="C56" s="87" t="s">
        <v>69</v>
      </c>
      <c r="D56" s="98">
        <v>2096</v>
      </c>
      <c r="E56" s="114">
        <v>498875</v>
      </c>
      <c r="F56" s="106">
        <f>+J56</f>
        <v>349213</v>
      </c>
      <c r="G56" s="107"/>
      <c r="H56" s="107"/>
      <c r="I56" s="107"/>
      <c r="J56" s="321">
        <v>349213</v>
      </c>
      <c r="K56" s="107"/>
      <c r="L56" s="107"/>
      <c r="M56" s="107"/>
      <c r="N56" s="107"/>
      <c r="O56" s="107"/>
      <c r="P56" s="107"/>
      <c r="Q56" s="107"/>
      <c r="R56" s="107"/>
      <c r="S56" s="109">
        <f t="shared" si="0"/>
        <v>349213</v>
      </c>
      <c r="T56" s="103">
        <f t="shared" si="1"/>
        <v>0</v>
      </c>
      <c r="U56" s="160"/>
      <c r="V56" s="156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  <c r="AG56" s="160"/>
      <c r="AH56" s="160"/>
      <c r="AI56" s="160"/>
      <c r="AJ56" s="163"/>
      <c r="AK56" s="159"/>
      <c r="AL56" s="159"/>
      <c r="AM56" s="159"/>
      <c r="AN56" s="159"/>
      <c r="AO56" s="159"/>
      <c r="AP56" s="159"/>
      <c r="AQ56" s="159"/>
      <c r="AR56" s="159"/>
      <c r="AS56" s="159"/>
      <c r="AT56" s="159"/>
      <c r="AU56" s="159"/>
      <c r="AV56" s="159"/>
      <c r="AW56" s="159"/>
      <c r="AX56" s="159"/>
      <c r="AY56" s="159"/>
      <c r="AZ56" s="159"/>
      <c r="BA56" s="159"/>
      <c r="BB56" s="159"/>
      <c r="BC56" s="159"/>
      <c r="BD56" s="159"/>
      <c r="BE56" s="159"/>
      <c r="BF56" s="159"/>
      <c r="BG56" s="159"/>
    </row>
    <row r="57" spans="1:59" s="10" customFormat="1" ht="18.75" thickBot="1" x14ac:dyDescent="0.3">
      <c r="A57" s="186"/>
      <c r="B57" s="97">
        <v>43</v>
      </c>
      <c r="C57" s="87" t="s">
        <v>70</v>
      </c>
      <c r="D57" s="98">
        <v>2096</v>
      </c>
      <c r="E57" s="105">
        <v>12502350</v>
      </c>
      <c r="F57" s="106">
        <f>+J57</f>
        <v>8751645</v>
      </c>
      <c r="G57" s="107"/>
      <c r="H57" s="107"/>
      <c r="I57" s="107"/>
      <c r="J57" s="321">
        <v>8751645</v>
      </c>
      <c r="K57" s="107"/>
      <c r="L57" s="107"/>
      <c r="M57" s="107"/>
      <c r="N57" s="107"/>
      <c r="O57" s="107"/>
      <c r="P57" s="107"/>
      <c r="Q57" s="107"/>
      <c r="R57" s="107"/>
      <c r="S57" s="109">
        <f t="shared" si="0"/>
        <v>8751645</v>
      </c>
      <c r="T57" s="103">
        <f t="shared" si="1"/>
        <v>0</v>
      </c>
      <c r="U57" s="160"/>
      <c r="V57" s="156"/>
      <c r="W57" s="160"/>
      <c r="X57" s="160"/>
      <c r="Y57" s="160"/>
      <c r="Z57" s="160"/>
      <c r="AA57" s="160"/>
      <c r="AB57" s="160"/>
      <c r="AC57" s="160"/>
      <c r="AD57" s="160"/>
      <c r="AE57" s="160"/>
      <c r="AF57" s="160"/>
      <c r="AG57" s="160"/>
      <c r="AH57" s="160"/>
      <c r="AI57" s="160"/>
      <c r="AJ57" s="163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</row>
    <row r="58" spans="1:59" s="10" customFormat="1" ht="36.75" thickBot="1" x14ac:dyDescent="0.3">
      <c r="A58" s="186"/>
      <c r="B58" s="97">
        <v>44</v>
      </c>
      <c r="C58" s="87" t="s">
        <v>71</v>
      </c>
      <c r="D58" s="98"/>
      <c r="E58" s="112"/>
      <c r="F58" s="106"/>
      <c r="G58" s="107"/>
      <c r="H58" s="107"/>
      <c r="I58" s="107"/>
      <c r="J58" s="321"/>
      <c r="K58" s="107"/>
      <c r="L58" s="107"/>
      <c r="M58" s="107"/>
      <c r="N58" s="107"/>
      <c r="O58" s="107"/>
      <c r="P58" s="107"/>
      <c r="Q58" s="107"/>
      <c r="R58" s="107"/>
      <c r="S58" s="109">
        <f t="shared" si="0"/>
        <v>0</v>
      </c>
      <c r="T58" s="103">
        <f t="shared" si="1"/>
        <v>0</v>
      </c>
      <c r="U58" s="160"/>
      <c r="V58" s="156"/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  <c r="AG58" s="160"/>
      <c r="AH58" s="160"/>
      <c r="AI58" s="160"/>
      <c r="AJ58" s="163"/>
      <c r="AK58" s="159"/>
      <c r="AL58" s="159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  <c r="BA58" s="159"/>
      <c r="BB58" s="159"/>
      <c r="BC58" s="159"/>
      <c r="BD58" s="159"/>
      <c r="BE58" s="159"/>
      <c r="BF58" s="159"/>
      <c r="BG58" s="159"/>
    </row>
    <row r="59" spans="1:59" s="10" customFormat="1" ht="18.75" thickBot="1" x14ac:dyDescent="0.3">
      <c r="A59" s="186"/>
      <c r="B59" s="97">
        <v>45</v>
      </c>
      <c r="C59" s="87" t="s">
        <v>72</v>
      </c>
      <c r="D59" s="98"/>
      <c r="E59" s="113"/>
      <c r="F59" s="106"/>
      <c r="G59" s="107"/>
      <c r="H59" s="107"/>
      <c r="I59" s="107"/>
      <c r="J59" s="321"/>
      <c r="K59" s="107"/>
      <c r="L59" s="107"/>
      <c r="M59" s="107"/>
      <c r="N59" s="107"/>
      <c r="O59" s="107"/>
      <c r="P59" s="107"/>
      <c r="Q59" s="107"/>
      <c r="R59" s="107"/>
      <c r="S59" s="109">
        <f t="shared" si="0"/>
        <v>0</v>
      </c>
      <c r="T59" s="103">
        <f t="shared" si="1"/>
        <v>0</v>
      </c>
      <c r="U59" s="160"/>
      <c r="V59" s="156"/>
      <c r="W59" s="160"/>
      <c r="X59" s="160"/>
      <c r="Y59" s="160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163"/>
      <c r="AK59" s="159"/>
      <c r="AL59" s="159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AX59" s="159"/>
      <c r="AY59" s="159"/>
      <c r="AZ59" s="159"/>
      <c r="BA59" s="159"/>
      <c r="BB59" s="159"/>
      <c r="BC59" s="159"/>
      <c r="BD59" s="159"/>
      <c r="BE59" s="159"/>
      <c r="BF59" s="159"/>
      <c r="BG59" s="159"/>
    </row>
    <row r="60" spans="1:59" s="10" customFormat="1" ht="18.75" thickBot="1" x14ac:dyDescent="0.3">
      <c r="A60" s="186"/>
      <c r="B60" s="97">
        <v>46</v>
      </c>
      <c r="C60" s="87" t="s">
        <v>73</v>
      </c>
      <c r="D60" s="98"/>
      <c r="E60" s="113"/>
      <c r="F60" s="106"/>
      <c r="G60" s="107"/>
      <c r="H60" s="107"/>
      <c r="I60" s="107"/>
      <c r="J60" s="321"/>
      <c r="K60" s="107"/>
      <c r="L60" s="107"/>
      <c r="M60" s="107"/>
      <c r="N60" s="107"/>
      <c r="O60" s="107"/>
      <c r="P60" s="107"/>
      <c r="Q60" s="107"/>
      <c r="R60" s="107"/>
      <c r="S60" s="109">
        <f t="shared" si="0"/>
        <v>0</v>
      </c>
      <c r="T60" s="103">
        <f t="shared" si="1"/>
        <v>0</v>
      </c>
      <c r="U60" s="160"/>
      <c r="V60" s="156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3"/>
      <c r="AK60" s="159"/>
      <c r="AL60" s="159"/>
      <c r="AM60" s="159"/>
      <c r="AN60" s="159"/>
      <c r="AO60" s="159"/>
      <c r="AP60" s="159"/>
      <c r="AQ60" s="159"/>
      <c r="AR60" s="159"/>
      <c r="AS60" s="159"/>
      <c r="AT60" s="159"/>
      <c r="AU60" s="159"/>
      <c r="AV60" s="159"/>
      <c r="AW60" s="159"/>
      <c r="AX60" s="159"/>
      <c r="AY60" s="159"/>
      <c r="AZ60" s="159"/>
      <c r="BA60" s="159"/>
      <c r="BB60" s="159"/>
      <c r="BC60" s="159"/>
      <c r="BD60" s="159"/>
      <c r="BE60" s="159"/>
      <c r="BF60" s="159"/>
      <c r="BG60" s="159"/>
    </row>
    <row r="61" spans="1:59" s="10" customFormat="1" ht="18.75" thickBot="1" x14ac:dyDescent="0.3">
      <c r="A61" s="186"/>
      <c r="B61" s="97">
        <v>47</v>
      </c>
      <c r="C61" s="87" t="s">
        <v>74</v>
      </c>
      <c r="D61" s="98"/>
      <c r="E61" s="115"/>
      <c r="F61" s="106"/>
      <c r="G61" s="107"/>
      <c r="H61" s="107"/>
      <c r="I61" s="107"/>
      <c r="J61" s="321"/>
      <c r="K61" s="107"/>
      <c r="L61" s="107"/>
      <c r="M61" s="107"/>
      <c r="N61" s="107"/>
      <c r="O61" s="107"/>
      <c r="P61" s="107"/>
      <c r="Q61" s="107"/>
      <c r="R61" s="107"/>
      <c r="S61" s="109">
        <f t="shared" si="0"/>
        <v>0</v>
      </c>
      <c r="T61" s="103">
        <f t="shared" si="1"/>
        <v>0</v>
      </c>
      <c r="U61" s="160"/>
      <c r="V61" s="156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163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  <c r="BF61" s="159"/>
      <c r="BG61" s="159"/>
    </row>
    <row r="62" spans="1:59" s="10" customFormat="1" ht="18.75" thickBot="1" x14ac:dyDescent="0.3">
      <c r="A62" s="186"/>
      <c r="B62" s="97">
        <v>48</v>
      </c>
      <c r="C62" s="87" t="s">
        <v>75</v>
      </c>
      <c r="D62" s="98">
        <v>2135</v>
      </c>
      <c r="E62" s="115">
        <v>2111774</v>
      </c>
      <c r="F62" s="106">
        <f>+J62</f>
        <v>1478242</v>
      </c>
      <c r="G62" s="107"/>
      <c r="H62" s="107"/>
      <c r="I62" s="107"/>
      <c r="J62" s="321">
        <v>1478242</v>
      </c>
      <c r="K62" s="107"/>
      <c r="L62" s="107"/>
      <c r="M62" s="107"/>
      <c r="N62" s="107"/>
      <c r="O62" s="107"/>
      <c r="P62" s="107"/>
      <c r="Q62" s="107"/>
      <c r="R62" s="107"/>
      <c r="S62" s="109">
        <f t="shared" si="0"/>
        <v>1478242</v>
      </c>
      <c r="T62" s="103">
        <f t="shared" si="1"/>
        <v>0</v>
      </c>
      <c r="U62" s="160"/>
      <c r="V62" s="156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163"/>
      <c r="AK62" s="159"/>
      <c r="AL62" s="159"/>
      <c r="AM62" s="159"/>
      <c r="AN62" s="159"/>
      <c r="AO62" s="159"/>
      <c r="AP62" s="159"/>
      <c r="AQ62" s="159"/>
      <c r="AR62" s="159"/>
      <c r="AS62" s="159"/>
      <c r="AT62" s="159"/>
      <c r="AU62" s="159"/>
      <c r="AV62" s="159"/>
      <c r="AW62" s="159"/>
      <c r="AX62" s="159"/>
      <c r="AY62" s="159"/>
      <c r="AZ62" s="159"/>
      <c r="BA62" s="159"/>
      <c r="BB62" s="159"/>
      <c r="BC62" s="159"/>
      <c r="BD62" s="159"/>
      <c r="BE62" s="159"/>
      <c r="BF62" s="159"/>
      <c r="BG62" s="159"/>
    </row>
    <row r="63" spans="1:59" s="10" customFormat="1" ht="18.75" thickBot="1" x14ac:dyDescent="0.3">
      <c r="A63" s="186"/>
      <c r="B63" s="97">
        <v>49</v>
      </c>
      <c r="C63" s="87" t="s">
        <v>76</v>
      </c>
      <c r="D63" s="98"/>
      <c r="E63" s="115"/>
      <c r="F63" s="106"/>
      <c r="G63" s="107"/>
      <c r="H63" s="107"/>
      <c r="I63" s="107"/>
      <c r="J63" s="321"/>
      <c r="K63" s="107"/>
      <c r="L63" s="107"/>
      <c r="M63" s="107"/>
      <c r="N63" s="107"/>
      <c r="O63" s="107"/>
      <c r="P63" s="107"/>
      <c r="Q63" s="107"/>
      <c r="R63" s="107"/>
      <c r="S63" s="109">
        <f t="shared" si="0"/>
        <v>0</v>
      </c>
      <c r="T63" s="103">
        <f t="shared" si="1"/>
        <v>0</v>
      </c>
      <c r="U63" s="160"/>
      <c r="V63" s="156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3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  <c r="BC63" s="159"/>
      <c r="BD63" s="159"/>
      <c r="BE63" s="159"/>
      <c r="BF63" s="159"/>
      <c r="BG63" s="159"/>
    </row>
    <row r="64" spans="1:59" s="10" customFormat="1" ht="18.75" thickBot="1" x14ac:dyDescent="0.3">
      <c r="A64" s="186"/>
      <c r="B64" s="97">
        <v>50</v>
      </c>
      <c r="C64" s="87" t="s">
        <v>200</v>
      </c>
      <c r="D64" s="98">
        <v>2135</v>
      </c>
      <c r="E64" s="115">
        <v>5680496</v>
      </c>
      <c r="F64" s="106">
        <f>+J64</f>
        <v>3976347</v>
      </c>
      <c r="G64" s="107"/>
      <c r="H64" s="107"/>
      <c r="I64" s="107"/>
      <c r="J64" s="321">
        <v>3976347</v>
      </c>
      <c r="K64" s="107"/>
      <c r="L64" s="107"/>
      <c r="M64" s="107"/>
      <c r="N64" s="107"/>
      <c r="O64" s="107"/>
      <c r="P64" s="107"/>
      <c r="Q64" s="107"/>
      <c r="R64" s="107"/>
      <c r="S64" s="109">
        <f t="shared" si="0"/>
        <v>3976347</v>
      </c>
      <c r="T64" s="103">
        <f t="shared" si="1"/>
        <v>0</v>
      </c>
      <c r="U64" s="160"/>
      <c r="V64" s="156"/>
      <c r="W64" s="160"/>
      <c r="X64" s="160"/>
      <c r="Y64" s="160"/>
      <c r="Z64" s="160"/>
      <c r="AA64" s="160"/>
      <c r="AB64" s="160"/>
      <c r="AC64" s="160"/>
      <c r="AD64" s="160"/>
      <c r="AE64" s="160"/>
      <c r="AF64" s="160"/>
      <c r="AG64" s="160"/>
      <c r="AH64" s="160"/>
      <c r="AI64" s="160"/>
      <c r="AJ64" s="163"/>
      <c r="AK64" s="159"/>
      <c r="AL64" s="159"/>
      <c r="AM64" s="159"/>
      <c r="AN64" s="159"/>
      <c r="AO64" s="159"/>
      <c r="AP64" s="159"/>
      <c r="AQ64" s="159"/>
      <c r="AR64" s="159"/>
      <c r="AS64" s="159"/>
      <c r="AT64" s="159"/>
      <c r="AU64" s="159"/>
      <c r="AV64" s="159"/>
      <c r="AW64" s="159"/>
      <c r="AX64" s="159"/>
      <c r="AY64" s="159"/>
      <c r="AZ64" s="159"/>
      <c r="BA64" s="159"/>
      <c r="BB64" s="159"/>
      <c r="BC64" s="159"/>
      <c r="BD64" s="159"/>
      <c r="BE64" s="159"/>
      <c r="BF64" s="159"/>
      <c r="BG64" s="159"/>
    </row>
    <row r="65" spans="1:59" s="10" customFormat="1" ht="18.75" thickBot="1" x14ac:dyDescent="0.3">
      <c r="A65" s="186"/>
      <c r="B65" s="97">
        <v>51</v>
      </c>
      <c r="C65" s="87" t="s">
        <v>78</v>
      </c>
      <c r="D65" s="98">
        <v>2135</v>
      </c>
      <c r="E65" s="115">
        <v>53585100</v>
      </c>
      <c r="F65" s="106">
        <f>+J65</f>
        <v>37509570</v>
      </c>
      <c r="G65" s="107"/>
      <c r="H65" s="107"/>
      <c r="I65" s="107"/>
      <c r="J65" s="321">
        <v>37509570</v>
      </c>
      <c r="K65" s="107"/>
      <c r="L65" s="107"/>
      <c r="M65" s="107"/>
      <c r="N65" s="107"/>
      <c r="O65" s="107"/>
      <c r="P65" s="107"/>
      <c r="Q65" s="107"/>
      <c r="R65" s="107"/>
      <c r="S65" s="109">
        <f t="shared" si="0"/>
        <v>37509570</v>
      </c>
      <c r="T65" s="103">
        <f t="shared" si="1"/>
        <v>0</v>
      </c>
      <c r="U65" s="160"/>
      <c r="V65" s="156"/>
      <c r="W65" s="160">
        <v>32255190</v>
      </c>
      <c r="X65" s="160">
        <v>-1040490</v>
      </c>
      <c r="Y65" s="160"/>
      <c r="Z65" s="160"/>
      <c r="AA65" s="160"/>
      <c r="AB65" s="160"/>
      <c r="AC65" s="160"/>
      <c r="AD65" s="160"/>
      <c r="AE65" s="160"/>
      <c r="AF65" s="160"/>
      <c r="AG65" s="160"/>
      <c r="AH65" s="160"/>
      <c r="AI65" s="160"/>
      <c r="AJ65" s="163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159"/>
      <c r="AZ65" s="159"/>
      <c r="BA65" s="159"/>
      <c r="BB65" s="159"/>
      <c r="BC65" s="159"/>
      <c r="BD65" s="159"/>
      <c r="BE65" s="159"/>
      <c r="BF65" s="159"/>
      <c r="BG65" s="159"/>
    </row>
    <row r="66" spans="1:59" s="10" customFormat="1" ht="18.75" thickBot="1" x14ac:dyDescent="0.3">
      <c r="A66" s="186"/>
      <c r="B66" s="97">
        <v>52</v>
      </c>
      <c r="C66" s="87" t="s">
        <v>79</v>
      </c>
      <c r="D66" s="98">
        <v>2097</v>
      </c>
      <c r="E66" s="112">
        <v>3160390</v>
      </c>
      <c r="F66" s="106">
        <f>+J66</f>
        <v>2212273</v>
      </c>
      <c r="G66" s="107"/>
      <c r="H66" s="107"/>
      <c r="I66" s="107"/>
      <c r="J66" s="321">
        <v>2212273</v>
      </c>
      <c r="K66" s="107"/>
      <c r="L66" s="107"/>
      <c r="M66" s="107"/>
      <c r="N66" s="107"/>
      <c r="O66" s="107"/>
      <c r="P66" s="107"/>
      <c r="Q66" s="107"/>
      <c r="R66" s="107"/>
      <c r="S66" s="109">
        <f t="shared" si="0"/>
        <v>2212273</v>
      </c>
      <c r="T66" s="103">
        <f t="shared" si="1"/>
        <v>0</v>
      </c>
      <c r="U66" s="160"/>
      <c r="V66" s="156"/>
      <c r="W66" s="160"/>
      <c r="X66" s="160"/>
      <c r="Y66" s="160"/>
      <c r="Z66" s="160"/>
      <c r="AA66" s="160"/>
      <c r="AB66" s="160"/>
      <c r="AC66" s="160"/>
      <c r="AD66" s="160"/>
      <c r="AE66" s="160"/>
      <c r="AF66" s="160"/>
      <c r="AG66" s="160"/>
      <c r="AH66" s="160"/>
      <c r="AI66" s="160"/>
      <c r="AJ66" s="163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159"/>
      <c r="AZ66" s="159"/>
      <c r="BA66" s="159"/>
      <c r="BB66" s="159"/>
      <c r="BC66" s="159"/>
      <c r="BD66" s="159"/>
      <c r="BE66" s="159"/>
      <c r="BF66" s="159"/>
      <c r="BG66" s="159"/>
    </row>
    <row r="67" spans="1:59" s="10" customFormat="1" ht="18.75" thickBot="1" x14ac:dyDescent="0.3">
      <c r="A67" s="186"/>
      <c r="B67" s="97">
        <v>53</v>
      </c>
      <c r="C67" s="87" t="s">
        <v>80</v>
      </c>
      <c r="D67" s="98"/>
      <c r="E67" s="105"/>
      <c r="F67" s="106"/>
      <c r="G67" s="107"/>
      <c r="H67" s="107"/>
      <c r="I67" s="107"/>
      <c r="J67" s="321"/>
      <c r="K67" s="107"/>
      <c r="L67" s="107"/>
      <c r="M67" s="107"/>
      <c r="N67" s="107"/>
      <c r="O67" s="107"/>
      <c r="P67" s="107"/>
      <c r="Q67" s="107"/>
      <c r="R67" s="107"/>
      <c r="S67" s="109">
        <f t="shared" si="0"/>
        <v>0</v>
      </c>
      <c r="T67" s="103">
        <f t="shared" si="1"/>
        <v>0</v>
      </c>
      <c r="U67" s="160"/>
      <c r="V67" s="156"/>
      <c r="W67" s="160"/>
      <c r="X67" s="160"/>
      <c r="Y67" s="160"/>
      <c r="Z67" s="160"/>
      <c r="AA67" s="160"/>
      <c r="AB67" s="160"/>
      <c r="AC67" s="160"/>
      <c r="AD67" s="160"/>
      <c r="AE67" s="160"/>
      <c r="AF67" s="160"/>
      <c r="AG67" s="160"/>
      <c r="AH67" s="160"/>
      <c r="AI67" s="160"/>
      <c r="AJ67" s="163"/>
      <c r="AK67" s="159"/>
      <c r="AL67" s="159"/>
      <c r="AM67" s="159"/>
      <c r="AN67" s="159"/>
      <c r="AO67" s="159"/>
      <c r="AP67" s="159"/>
      <c r="AQ67" s="159"/>
      <c r="AR67" s="159"/>
      <c r="AS67" s="159"/>
      <c r="AT67" s="159"/>
      <c r="AU67" s="159"/>
      <c r="AV67" s="159"/>
      <c r="AW67" s="159"/>
      <c r="AX67" s="159"/>
      <c r="AY67" s="159"/>
      <c r="AZ67" s="159"/>
      <c r="BA67" s="159"/>
      <c r="BB67" s="159"/>
      <c r="BC67" s="159"/>
      <c r="BD67" s="159"/>
      <c r="BE67" s="159"/>
      <c r="BF67" s="159"/>
      <c r="BG67" s="159"/>
    </row>
    <row r="68" spans="1:59" s="10" customFormat="1" ht="18.75" thickBot="1" x14ac:dyDescent="0.3">
      <c r="A68" s="186"/>
      <c r="B68" s="97">
        <v>54</v>
      </c>
      <c r="C68" s="87" t="s">
        <v>81</v>
      </c>
      <c r="D68" s="98"/>
      <c r="E68" s="105"/>
      <c r="F68" s="106"/>
      <c r="G68" s="107"/>
      <c r="H68" s="107"/>
      <c r="I68" s="107"/>
      <c r="J68" s="321"/>
      <c r="K68" s="107"/>
      <c r="L68" s="107"/>
      <c r="M68" s="107"/>
      <c r="N68" s="107"/>
      <c r="O68" s="107"/>
      <c r="P68" s="107"/>
      <c r="Q68" s="107"/>
      <c r="R68" s="107"/>
      <c r="S68" s="109">
        <f t="shared" si="0"/>
        <v>0</v>
      </c>
      <c r="T68" s="103">
        <f t="shared" si="1"/>
        <v>0</v>
      </c>
      <c r="U68" s="160"/>
      <c r="V68" s="156"/>
      <c r="W68" s="160"/>
      <c r="X68" s="160"/>
      <c r="Y68" s="160"/>
      <c r="Z68" s="160"/>
      <c r="AA68" s="160"/>
      <c r="AB68" s="160"/>
      <c r="AC68" s="160"/>
      <c r="AD68" s="160"/>
      <c r="AE68" s="160"/>
      <c r="AF68" s="160"/>
      <c r="AG68" s="160"/>
      <c r="AH68" s="160"/>
      <c r="AI68" s="160"/>
      <c r="AJ68" s="163"/>
      <c r="AK68" s="159"/>
      <c r="AL68" s="159"/>
      <c r="AM68" s="159"/>
      <c r="AN68" s="159"/>
      <c r="AO68" s="159"/>
      <c r="AP68" s="159"/>
      <c r="AQ68" s="159"/>
      <c r="AR68" s="159"/>
      <c r="AS68" s="159"/>
      <c r="AT68" s="159"/>
      <c r="AU68" s="159"/>
      <c r="AV68" s="159"/>
      <c r="AW68" s="159"/>
      <c r="AX68" s="159"/>
      <c r="AY68" s="159"/>
      <c r="AZ68" s="159"/>
      <c r="BA68" s="159"/>
      <c r="BB68" s="159"/>
      <c r="BC68" s="159"/>
      <c r="BD68" s="159"/>
      <c r="BE68" s="159"/>
      <c r="BF68" s="159"/>
      <c r="BG68" s="159"/>
    </row>
    <row r="69" spans="1:59" s="10" customFormat="1" ht="18.75" thickBot="1" x14ac:dyDescent="0.3">
      <c r="A69" s="186"/>
      <c r="B69" s="97">
        <v>55</v>
      </c>
      <c r="C69" s="87" t="s">
        <v>82</v>
      </c>
      <c r="D69" s="98">
        <v>3772</v>
      </c>
      <c r="E69" s="105">
        <v>5048947</v>
      </c>
      <c r="F69" s="106">
        <f>+L69</f>
        <v>3559463</v>
      </c>
      <c r="G69" s="107"/>
      <c r="H69" s="107"/>
      <c r="I69" s="107"/>
      <c r="J69" s="321"/>
      <c r="K69" s="107"/>
      <c r="L69" s="107">
        <v>3559463</v>
      </c>
      <c r="M69" s="107"/>
      <c r="N69" s="116"/>
      <c r="O69" s="107"/>
      <c r="P69" s="107"/>
      <c r="Q69" s="107"/>
      <c r="R69" s="107"/>
      <c r="S69" s="109">
        <f t="shared" si="0"/>
        <v>3559463</v>
      </c>
      <c r="T69" s="103">
        <f t="shared" si="1"/>
        <v>0</v>
      </c>
      <c r="U69" s="160"/>
      <c r="V69" s="156"/>
      <c r="W69" s="160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  <c r="AH69" s="160"/>
      <c r="AI69" s="160"/>
      <c r="AJ69" s="163"/>
      <c r="AK69" s="159"/>
      <c r="AL69" s="159"/>
      <c r="AM69" s="159"/>
      <c r="AN69" s="159"/>
      <c r="AO69" s="159"/>
      <c r="AP69" s="159"/>
      <c r="AQ69" s="159"/>
      <c r="AR69" s="159"/>
      <c r="AS69" s="159"/>
      <c r="AT69" s="159"/>
      <c r="AU69" s="159"/>
      <c r="AV69" s="159"/>
      <c r="AW69" s="159"/>
      <c r="AX69" s="159"/>
      <c r="AY69" s="159"/>
      <c r="AZ69" s="159"/>
      <c r="BA69" s="159"/>
      <c r="BB69" s="159"/>
      <c r="BC69" s="159"/>
      <c r="BD69" s="159"/>
      <c r="BE69" s="159"/>
      <c r="BF69" s="159"/>
      <c r="BG69" s="159"/>
    </row>
    <row r="70" spans="1:59" s="10" customFormat="1" ht="18.75" thickBot="1" x14ac:dyDescent="0.3">
      <c r="A70" s="186"/>
      <c r="B70" s="97">
        <v>56</v>
      </c>
      <c r="C70" s="87" t="s">
        <v>83</v>
      </c>
      <c r="D70" s="98"/>
      <c r="E70" s="105"/>
      <c r="F70" s="106"/>
      <c r="G70" s="107"/>
      <c r="H70" s="107"/>
      <c r="I70" s="107"/>
      <c r="J70" s="321"/>
      <c r="K70" s="107"/>
      <c r="L70" s="107"/>
      <c r="M70" s="107"/>
      <c r="N70" s="107"/>
      <c r="O70" s="107"/>
      <c r="P70" s="107"/>
      <c r="Q70" s="107"/>
      <c r="R70" s="107"/>
      <c r="S70" s="109">
        <f t="shared" si="0"/>
        <v>0</v>
      </c>
      <c r="T70" s="103">
        <f t="shared" si="1"/>
        <v>0</v>
      </c>
      <c r="U70" s="160"/>
      <c r="V70" s="156"/>
      <c r="W70" s="160"/>
      <c r="X70" s="160"/>
      <c r="Y70" s="160"/>
      <c r="Z70" s="160"/>
      <c r="AA70" s="160"/>
      <c r="AB70" s="160"/>
      <c r="AC70" s="160"/>
      <c r="AD70" s="160"/>
      <c r="AE70" s="160"/>
      <c r="AF70" s="160"/>
      <c r="AG70" s="160"/>
      <c r="AH70" s="160"/>
      <c r="AI70" s="160"/>
      <c r="AJ70" s="163"/>
      <c r="AK70" s="159"/>
      <c r="AL70" s="159"/>
      <c r="AM70" s="159"/>
      <c r="AN70" s="159"/>
      <c r="AO70" s="159"/>
      <c r="AP70" s="159"/>
      <c r="AQ70" s="159"/>
      <c r="AR70" s="159"/>
      <c r="AS70" s="159"/>
      <c r="AT70" s="159"/>
      <c r="AU70" s="159"/>
      <c r="AV70" s="159"/>
      <c r="AW70" s="159"/>
      <c r="AX70" s="159"/>
      <c r="AY70" s="159"/>
      <c r="AZ70" s="159"/>
      <c r="BA70" s="159"/>
      <c r="BB70" s="159"/>
      <c r="BC70" s="159"/>
      <c r="BD70" s="159"/>
      <c r="BE70" s="159"/>
      <c r="BF70" s="159"/>
      <c r="BG70" s="159"/>
    </row>
    <row r="71" spans="1:59" s="10" customFormat="1" ht="18.75" thickBot="1" x14ac:dyDescent="0.3">
      <c r="A71" s="186"/>
      <c r="B71" s="97">
        <v>57</v>
      </c>
      <c r="C71" s="87" t="s">
        <v>84</v>
      </c>
      <c r="D71" s="98">
        <v>2100</v>
      </c>
      <c r="E71" s="105">
        <v>533715</v>
      </c>
      <c r="F71" s="106">
        <f>+J71</f>
        <v>373600</v>
      </c>
      <c r="G71" s="107"/>
      <c r="H71" s="107"/>
      <c r="I71" s="107"/>
      <c r="J71" s="321">
        <v>373600</v>
      </c>
      <c r="K71" s="107"/>
      <c r="L71" s="107"/>
      <c r="M71" s="107"/>
      <c r="N71" s="107"/>
      <c r="O71" s="107"/>
      <c r="P71" s="107"/>
      <c r="Q71" s="107"/>
      <c r="R71" s="107"/>
      <c r="S71" s="109">
        <f t="shared" si="0"/>
        <v>373600</v>
      </c>
      <c r="T71" s="103">
        <f t="shared" si="1"/>
        <v>0</v>
      </c>
      <c r="U71" s="160"/>
      <c r="V71" s="156"/>
      <c r="W71" s="160"/>
      <c r="X71" s="160"/>
      <c r="Y71" s="160"/>
      <c r="Z71" s="160"/>
      <c r="AA71" s="160"/>
      <c r="AB71" s="160"/>
      <c r="AC71" s="160"/>
      <c r="AD71" s="160"/>
      <c r="AE71" s="160"/>
      <c r="AF71" s="160"/>
      <c r="AG71" s="160"/>
      <c r="AH71" s="160"/>
      <c r="AI71" s="160"/>
      <c r="AJ71" s="163"/>
      <c r="AK71" s="159"/>
      <c r="AL71" s="159"/>
      <c r="AM71" s="159"/>
      <c r="AN71" s="159"/>
      <c r="AO71" s="159"/>
      <c r="AP71" s="159"/>
      <c r="AQ71" s="159"/>
      <c r="AR71" s="159"/>
      <c r="AS71" s="159"/>
      <c r="AT71" s="159"/>
      <c r="AU71" s="159"/>
      <c r="AV71" s="159"/>
      <c r="AW71" s="159"/>
      <c r="AX71" s="159"/>
      <c r="AY71" s="159"/>
      <c r="AZ71" s="159"/>
      <c r="BA71" s="159"/>
      <c r="BB71" s="159"/>
      <c r="BC71" s="159"/>
      <c r="BD71" s="159"/>
      <c r="BE71" s="159"/>
      <c r="BF71" s="159"/>
      <c r="BG71" s="159"/>
    </row>
    <row r="72" spans="1:59" s="10" customFormat="1" ht="18.75" thickBot="1" x14ac:dyDescent="0.3">
      <c r="A72" s="186"/>
      <c r="B72" s="97">
        <v>58</v>
      </c>
      <c r="C72" s="87" t="s">
        <v>85</v>
      </c>
      <c r="D72" s="98">
        <v>2295</v>
      </c>
      <c r="E72" s="105">
        <v>12777120</v>
      </c>
      <c r="F72" s="106">
        <f>+L72</f>
        <v>7666272</v>
      </c>
      <c r="G72" s="107"/>
      <c r="H72" s="107"/>
      <c r="I72" s="107"/>
      <c r="J72" s="321"/>
      <c r="K72" s="107"/>
      <c r="L72" s="107">
        <v>7666272</v>
      </c>
      <c r="M72" s="107"/>
      <c r="N72" s="107"/>
      <c r="O72" s="107"/>
      <c r="P72" s="107"/>
      <c r="Q72" s="107"/>
      <c r="R72" s="107"/>
      <c r="S72" s="109">
        <f t="shared" si="0"/>
        <v>7666272</v>
      </c>
      <c r="T72" s="103">
        <f t="shared" si="1"/>
        <v>0</v>
      </c>
      <c r="U72" s="160"/>
      <c r="V72" s="156"/>
      <c r="W72" s="160"/>
      <c r="X72" s="160"/>
      <c r="Y72" s="160"/>
      <c r="Z72" s="160"/>
      <c r="AA72" s="160"/>
      <c r="AB72" s="160"/>
      <c r="AC72" s="160"/>
      <c r="AD72" s="160"/>
      <c r="AE72" s="160"/>
      <c r="AF72" s="160"/>
      <c r="AG72" s="160"/>
      <c r="AH72" s="160"/>
      <c r="AI72" s="160"/>
      <c r="AJ72" s="163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  <c r="BC72" s="159"/>
      <c r="BD72" s="159"/>
      <c r="BE72" s="159"/>
      <c r="BF72" s="159"/>
      <c r="BG72" s="159"/>
    </row>
    <row r="73" spans="1:59" s="10" customFormat="1" ht="18.75" thickBot="1" x14ac:dyDescent="0.3">
      <c r="A73" s="186"/>
      <c r="B73" s="97">
        <v>59</v>
      </c>
      <c r="C73" s="87" t="s">
        <v>86</v>
      </c>
      <c r="D73" s="98">
        <v>2095</v>
      </c>
      <c r="E73" s="105">
        <v>29672159</v>
      </c>
      <c r="F73" s="106"/>
      <c r="G73" s="107"/>
      <c r="H73" s="107"/>
      <c r="I73" s="107"/>
      <c r="J73" s="321"/>
      <c r="K73" s="107"/>
      <c r="L73" s="107"/>
      <c r="M73" s="107"/>
      <c r="N73" s="107"/>
      <c r="O73" s="107"/>
      <c r="P73" s="107"/>
      <c r="Q73" s="107"/>
      <c r="R73" s="107"/>
      <c r="S73" s="109">
        <f t="shared" si="0"/>
        <v>0</v>
      </c>
      <c r="T73" s="103">
        <f t="shared" si="1"/>
        <v>0</v>
      </c>
      <c r="U73" s="160"/>
      <c r="V73" s="156"/>
      <c r="W73" s="160"/>
      <c r="X73" s="160"/>
      <c r="Y73" s="160"/>
      <c r="Z73" s="160"/>
      <c r="AA73" s="160"/>
      <c r="AB73" s="160"/>
      <c r="AC73" s="160"/>
      <c r="AD73" s="160"/>
      <c r="AE73" s="160"/>
      <c r="AF73" s="160"/>
      <c r="AG73" s="160"/>
      <c r="AH73" s="160"/>
      <c r="AI73" s="160"/>
      <c r="AJ73" s="163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  <c r="BC73" s="159"/>
      <c r="BD73" s="159"/>
      <c r="BE73" s="159"/>
      <c r="BF73" s="159"/>
      <c r="BG73" s="159"/>
    </row>
    <row r="74" spans="1:59" s="10" customFormat="1" ht="18.75" thickBot="1" x14ac:dyDescent="0.3">
      <c r="A74" s="186"/>
      <c r="B74" s="97">
        <v>60</v>
      </c>
      <c r="C74" s="87" t="s">
        <v>87</v>
      </c>
      <c r="D74" s="98"/>
      <c r="E74" s="105"/>
      <c r="F74" s="106"/>
      <c r="G74" s="107"/>
      <c r="H74" s="107"/>
      <c r="I74" s="107"/>
      <c r="J74" s="321"/>
      <c r="K74" s="107"/>
      <c r="L74" s="107"/>
      <c r="M74" s="107"/>
      <c r="N74" s="107"/>
      <c r="O74" s="107"/>
      <c r="P74" s="107"/>
      <c r="Q74" s="107"/>
      <c r="R74" s="107"/>
      <c r="S74" s="109">
        <f t="shared" si="0"/>
        <v>0</v>
      </c>
      <c r="T74" s="103">
        <f t="shared" si="1"/>
        <v>0</v>
      </c>
      <c r="U74" s="160"/>
      <c r="V74" s="156"/>
      <c r="W74" s="160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3"/>
      <c r="AK74" s="159"/>
      <c r="AL74" s="159"/>
      <c r="AM74" s="159"/>
      <c r="AN74" s="159"/>
      <c r="AO74" s="159"/>
      <c r="AP74" s="159"/>
      <c r="AQ74" s="159"/>
      <c r="AR74" s="159"/>
      <c r="AS74" s="159"/>
      <c r="AT74" s="159"/>
      <c r="AU74" s="159"/>
      <c r="AV74" s="159"/>
      <c r="AW74" s="159"/>
      <c r="AX74" s="159"/>
      <c r="AY74" s="159"/>
      <c r="AZ74" s="159"/>
      <c r="BA74" s="159"/>
      <c r="BB74" s="159"/>
      <c r="BC74" s="159"/>
      <c r="BD74" s="159"/>
      <c r="BE74" s="159"/>
      <c r="BF74" s="159"/>
      <c r="BG74" s="159"/>
    </row>
    <row r="75" spans="1:59" s="10" customFormat="1" ht="18.75" thickBot="1" x14ac:dyDescent="0.3">
      <c r="A75" s="186"/>
      <c r="B75" s="97">
        <v>61</v>
      </c>
      <c r="C75" s="87" t="s">
        <v>88</v>
      </c>
      <c r="D75" s="98"/>
      <c r="E75" s="105"/>
      <c r="F75" s="106"/>
      <c r="G75" s="107"/>
      <c r="H75" s="107"/>
      <c r="I75" s="107"/>
      <c r="J75" s="321"/>
      <c r="K75" s="107"/>
      <c r="L75" s="107"/>
      <c r="M75" s="107"/>
      <c r="N75" s="107"/>
      <c r="O75" s="107"/>
      <c r="P75" s="107"/>
      <c r="Q75" s="107"/>
      <c r="R75" s="107"/>
      <c r="S75" s="109">
        <f t="shared" si="0"/>
        <v>0</v>
      </c>
      <c r="T75" s="103">
        <f t="shared" si="1"/>
        <v>0</v>
      </c>
      <c r="U75" s="160"/>
      <c r="V75" s="156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3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</row>
    <row r="76" spans="1:59" s="10" customFormat="1" ht="36.75" thickBot="1" x14ac:dyDescent="0.3">
      <c r="A76" s="186"/>
      <c r="B76" s="97">
        <v>62</v>
      </c>
      <c r="C76" s="87" t="s">
        <v>89</v>
      </c>
      <c r="D76" s="98">
        <v>2296</v>
      </c>
      <c r="E76" s="105">
        <v>5209642</v>
      </c>
      <c r="F76" s="106"/>
      <c r="G76" s="107"/>
      <c r="H76" s="107"/>
      <c r="I76" s="107"/>
      <c r="J76" s="321"/>
      <c r="K76" s="107"/>
      <c r="L76" s="107"/>
      <c r="M76" s="107"/>
      <c r="N76" s="107"/>
      <c r="O76" s="107"/>
      <c r="P76" s="107"/>
      <c r="Q76" s="107"/>
      <c r="R76" s="107"/>
      <c r="S76" s="109">
        <f t="shared" si="0"/>
        <v>0</v>
      </c>
      <c r="T76" s="103">
        <f t="shared" si="1"/>
        <v>0</v>
      </c>
      <c r="U76" s="160"/>
      <c r="V76" s="156"/>
      <c r="W76" s="160"/>
      <c r="X76" s="160"/>
      <c r="Y76" s="160"/>
      <c r="Z76" s="160"/>
      <c r="AA76" s="160"/>
      <c r="AB76" s="160"/>
      <c r="AC76" s="160"/>
      <c r="AD76" s="160"/>
      <c r="AE76" s="160"/>
      <c r="AF76" s="160"/>
      <c r="AG76" s="160"/>
      <c r="AH76" s="160"/>
      <c r="AI76" s="160"/>
      <c r="AJ76" s="163"/>
      <c r="AK76" s="159"/>
      <c r="AL76" s="159"/>
      <c r="AM76" s="159"/>
      <c r="AN76" s="159"/>
      <c r="AO76" s="159"/>
      <c r="AP76" s="159"/>
      <c r="AQ76" s="159"/>
      <c r="AR76" s="159"/>
      <c r="AS76" s="159"/>
      <c r="AT76" s="159"/>
      <c r="AU76" s="159"/>
      <c r="AV76" s="159"/>
      <c r="AW76" s="159"/>
      <c r="AX76" s="159"/>
      <c r="AY76" s="159"/>
      <c r="AZ76" s="159"/>
      <c r="BA76" s="159"/>
      <c r="BB76" s="159"/>
      <c r="BC76" s="159"/>
      <c r="BD76" s="159"/>
      <c r="BE76" s="159"/>
      <c r="BF76" s="159"/>
      <c r="BG76" s="159"/>
    </row>
    <row r="77" spans="1:59" s="10" customFormat="1" ht="36.75" thickBot="1" x14ac:dyDescent="0.3">
      <c r="A77" s="186"/>
      <c r="B77" s="97">
        <v>63</v>
      </c>
      <c r="C77" s="87" t="s">
        <v>90</v>
      </c>
      <c r="D77" s="98">
        <v>2088</v>
      </c>
      <c r="E77" s="105">
        <v>9353408</v>
      </c>
      <c r="F77" s="106">
        <f>+J77</f>
        <v>6547386</v>
      </c>
      <c r="G77" s="107"/>
      <c r="H77" s="107"/>
      <c r="I77" s="107"/>
      <c r="J77" s="321">
        <v>6547386</v>
      </c>
      <c r="K77" s="107"/>
      <c r="L77" s="107"/>
      <c r="M77" s="107"/>
      <c r="N77" s="107"/>
      <c r="O77" s="107"/>
      <c r="P77" s="107"/>
      <c r="Q77" s="107"/>
      <c r="R77" s="107"/>
      <c r="S77" s="109">
        <f t="shared" si="0"/>
        <v>6547386</v>
      </c>
      <c r="T77" s="103">
        <f t="shared" si="1"/>
        <v>0</v>
      </c>
      <c r="U77" s="160"/>
      <c r="V77" s="156"/>
      <c r="W77" s="160"/>
      <c r="X77" s="160"/>
      <c r="Y77" s="160"/>
      <c r="Z77" s="160"/>
      <c r="AA77" s="160"/>
      <c r="AB77" s="160"/>
      <c r="AC77" s="160"/>
      <c r="AD77" s="160"/>
      <c r="AE77" s="160"/>
      <c r="AF77" s="160"/>
      <c r="AG77" s="160"/>
      <c r="AH77" s="160"/>
      <c r="AI77" s="160"/>
      <c r="AJ77" s="163"/>
      <c r="AK77" s="159"/>
      <c r="AL77" s="159"/>
      <c r="AM77" s="159"/>
      <c r="AN77" s="159"/>
      <c r="AO77" s="159"/>
      <c r="AP77" s="159"/>
      <c r="AQ77" s="159"/>
      <c r="AR77" s="159"/>
      <c r="AS77" s="159"/>
      <c r="AT77" s="159"/>
      <c r="AU77" s="159"/>
      <c r="AV77" s="159"/>
      <c r="AW77" s="159"/>
      <c r="AX77" s="159"/>
      <c r="AY77" s="159"/>
      <c r="AZ77" s="159"/>
      <c r="BA77" s="159"/>
      <c r="BB77" s="159"/>
      <c r="BC77" s="159"/>
      <c r="BD77" s="159"/>
      <c r="BE77" s="159"/>
      <c r="BF77" s="159"/>
      <c r="BG77" s="159"/>
    </row>
    <row r="78" spans="1:59" s="10" customFormat="1" ht="18.75" thickBot="1" x14ac:dyDescent="0.3">
      <c r="A78" s="186"/>
      <c r="B78" s="97">
        <v>64</v>
      </c>
      <c r="C78" s="87" t="s">
        <v>223</v>
      </c>
      <c r="D78" s="98">
        <v>3303</v>
      </c>
      <c r="E78" s="105">
        <v>2304833</v>
      </c>
      <c r="F78" s="106">
        <f>+L78</f>
        <v>1613383</v>
      </c>
      <c r="G78" s="107"/>
      <c r="H78" s="107"/>
      <c r="I78" s="107"/>
      <c r="J78" s="321"/>
      <c r="K78" s="107"/>
      <c r="L78" s="107">
        <v>1613383</v>
      </c>
      <c r="M78" s="107"/>
      <c r="N78" s="107"/>
      <c r="O78" s="107"/>
      <c r="P78" s="107"/>
      <c r="Q78" s="107"/>
      <c r="R78" s="107"/>
      <c r="S78" s="109">
        <f t="shared" si="0"/>
        <v>1613383</v>
      </c>
      <c r="T78" s="103">
        <f t="shared" si="1"/>
        <v>0</v>
      </c>
      <c r="U78" s="160"/>
      <c r="V78" s="156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60"/>
      <c r="AI78" s="160"/>
      <c r="AJ78" s="163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</row>
    <row r="79" spans="1:59" s="10" customFormat="1" ht="18.75" thickBot="1" x14ac:dyDescent="0.3">
      <c r="A79" s="186"/>
      <c r="B79" s="97">
        <v>65</v>
      </c>
      <c r="C79" s="87" t="s">
        <v>91</v>
      </c>
      <c r="D79" s="98"/>
      <c r="E79" s="105"/>
      <c r="F79" s="106"/>
      <c r="G79" s="107"/>
      <c r="H79" s="107"/>
      <c r="I79" s="107"/>
      <c r="J79" s="321"/>
      <c r="K79" s="107"/>
      <c r="L79" s="107"/>
      <c r="M79" s="107"/>
      <c r="N79" s="107"/>
      <c r="O79" s="107"/>
      <c r="P79" s="107"/>
      <c r="Q79" s="107"/>
      <c r="R79" s="107"/>
      <c r="S79" s="109">
        <f t="shared" si="0"/>
        <v>0</v>
      </c>
      <c r="T79" s="103">
        <f t="shared" si="1"/>
        <v>0</v>
      </c>
      <c r="U79" s="160"/>
      <c r="V79" s="156"/>
      <c r="W79" s="160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  <c r="AH79" s="160"/>
      <c r="AI79" s="160"/>
      <c r="AJ79" s="163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</row>
    <row r="80" spans="1:59" s="10" customFormat="1" ht="18.75" thickBot="1" x14ac:dyDescent="0.3">
      <c r="A80" s="186"/>
      <c r="B80" s="97">
        <v>66</v>
      </c>
      <c r="C80" s="87" t="s">
        <v>92</v>
      </c>
      <c r="D80" s="98">
        <v>2137</v>
      </c>
      <c r="E80" s="105">
        <v>28490287</v>
      </c>
      <c r="F80" s="106">
        <f>+J80</f>
        <v>19943201</v>
      </c>
      <c r="G80" s="107"/>
      <c r="H80" s="107"/>
      <c r="I80" s="107"/>
      <c r="J80" s="321">
        <v>19943201</v>
      </c>
      <c r="K80" s="107"/>
      <c r="L80" s="107"/>
      <c r="M80" s="107"/>
      <c r="N80" s="107"/>
      <c r="O80" s="107"/>
      <c r="P80" s="107"/>
      <c r="Q80" s="107"/>
      <c r="R80" s="107"/>
      <c r="S80" s="109">
        <f t="shared" si="0"/>
        <v>19943201</v>
      </c>
      <c r="T80" s="103">
        <f t="shared" si="1"/>
        <v>0</v>
      </c>
      <c r="U80" s="160"/>
      <c r="V80" s="156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60"/>
      <c r="AI80" s="160"/>
      <c r="AJ80" s="163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</row>
    <row r="81" spans="1:59" s="10" customFormat="1" ht="18.75" thickBot="1" x14ac:dyDescent="0.3">
      <c r="A81" s="186"/>
      <c r="B81" s="97">
        <v>67</v>
      </c>
      <c r="C81" s="87" t="s">
        <v>93</v>
      </c>
      <c r="D81" s="98">
        <v>2294</v>
      </c>
      <c r="E81" s="105">
        <v>26736000</v>
      </c>
      <c r="F81" s="106">
        <f>+J81</f>
        <v>18715200</v>
      </c>
      <c r="G81" s="107"/>
      <c r="H81" s="107"/>
      <c r="I81" s="107"/>
      <c r="J81" s="321">
        <v>18715200</v>
      </c>
      <c r="K81" s="107"/>
      <c r="L81" s="107"/>
      <c r="M81" s="107"/>
      <c r="N81" s="107"/>
      <c r="O81" s="107"/>
      <c r="P81" s="107"/>
      <c r="Q81" s="107"/>
      <c r="R81" s="107"/>
      <c r="S81" s="109">
        <f t="shared" ref="S81:S115" si="2">SUM(G81:R81)</f>
        <v>18715200</v>
      </c>
      <c r="T81" s="103">
        <f t="shared" si="1"/>
        <v>0</v>
      </c>
      <c r="U81" s="160"/>
      <c r="V81" s="156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3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</row>
    <row r="82" spans="1:59" s="10" customFormat="1" ht="18.75" thickBot="1" x14ac:dyDescent="0.3">
      <c r="A82" s="186"/>
      <c r="B82" s="97">
        <v>68</v>
      </c>
      <c r="C82" s="87" t="s">
        <v>94</v>
      </c>
      <c r="D82" s="98"/>
      <c r="E82" s="105"/>
      <c r="F82" s="106"/>
      <c r="G82" s="107"/>
      <c r="H82" s="107"/>
      <c r="I82" s="107"/>
      <c r="J82" s="321"/>
      <c r="K82" s="107"/>
      <c r="L82" s="107"/>
      <c r="M82" s="107"/>
      <c r="N82" s="107"/>
      <c r="O82" s="107"/>
      <c r="P82" s="107"/>
      <c r="Q82" s="107"/>
      <c r="R82" s="107"/>
      <c r="S82" s="109">
        <f t="shared" si="2"/>
        <v>0</v>
      </c>
      <c r="T82" s="103">
        <f t="shared" ref="T82:T115" si="3">+F82-S82</f>
        <v>0</v>
      </c>
      <c r="U82" s="160"/>
      <c r="V82" s="156"/>
      <c r="W82" s="160"/>
      <c r="X82" s="160"/>
      <c r="Y82" s="160"/>
      <c r="Z82" s="160"/>
      <c r="AA82" s="160"/>
      <c r="AB82" s="160"/>
      <c r="AC82" s="160"/>
      <c r="AD82" s="160"/>
      <c r="AE82" s="160"/>
      <c r="AF82" s="160"/>
      <c r="AG82" s="160"/>
      <c r="AH82" s="160"/>
      <c r="AI82" s="160"/>
      <c r="AJ82" s="163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</row>
    <row r="83" spans="1:59" s="10" customFormat="1" ht="18.75" thickBot="1" x14ac:dyDescent="0.3">
      <c r="A83" s="186"/>
      <c r="B83" s="97">
        <v>69</v>
      </c>
      <c r="C83" s="87" t="s">
        <v>209</v>
      </c>
      <c r="D83" s="98"/>
      <c r="E83" s="105"/>
      <c r="F83" s="106"/>
      <c r="G83" s="107"/>
      <c r="H83" s="107"/>
      <c r="I83" s="107"/>
      <c r="J83" s="321"/>
      <c r="K83" s="107"/>
      <c r="L83" s="107"/>
      <c r="M83" s="107"/>
      <c r="N83" s="107"/>
      <c r="O83" s="107"/>
      <c r="P83" s="107"/>
      <c r="Q83" s="107"/>
      <c r="R83" s="107"/>
      <c r="S83" s="109"/>
      <c r="T83" s="103"/>
      <c r="U83" s="160"/>
      <c r="V83" s="156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3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</row>
    <row r="84" spans="1:59" s="10" customFormat="1" ht="18.75" thickBot="1" x14ac:dyDescent="0.3">
      <c r="A84" s="186"/>
      <c r="B84" s="97">
        <v>70</v>
      </c>
      <c r="C84" s="87" t="s">
        <v>95</v>
      </c>
      <c r="D84" s="98"/>
      <c r="E84" s="105"/>
      <c r="F84" s="106"/>
      <c r="G84" s="107"/>
      <c r="H84" s="107"/>
      <c r="I84" s="107"/>
      <c r="J84" s="321"/>
      <c r="K84" s="107"/>
      <c r="L84" s="107"/>
      <c r="M84" s="107"/>
      <c r="N84" s="107"/>
      <c r="O84" s="107"/>
      <c r="P84" s="107"/>
      <c r="Q84" s="107"/>
      <c r="R84" s="107"/>
      <c r="S84" s="109">
        <f t="shared" si="2"/>
        <v>0</v>
      </c>
      <c r="T84" s="103">
        <f t="shared" si="3"/>
        <v>0</v>
      </c>
      <c r="U84" s="160"/>
      <c r="V84" s="156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3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</row>
    <row r="85" spans="1:59" s="10" customFormat="1" ht="36.75" thickBot="1" x14ac:dyDescent="0.3">
      <c r="A85" s="186"/>
      <c r="B85" s="97">
        <v>71</v>
      </c>
      <c r="C85" s="87" t="s">
        <v>96</v>
      </c>
      <c r="D85" s="98">
        <v>2297</v>
      </c>
      <c r="E85" s="105">
        <v>159036</v>
      </c>
      <c r="F85" s="106">
        <f>+J85</f>
        <v>159036</v>
      </c>
      <c r="G85" s="107"/>
      <c r="H85" s="107"/>
      <c r="I85" s="107"/>
      <c r="J85" s="321">
        <v>159036</v>
      </c>
      <c r="K85" s="107"/>
      <c r="L85" s="107"/>
      <c r="M85" s="107"/>
      <c r="N85" s="107"/>
      <c r="O85" s="107"/>
      <c r="P85" s="107"/>
      <c r="Q85" s="107"/>
      <c r="R85" s="107"/>
      <c r="S85" s="109">
        <f t="shared" si="2"/>
        <v>159036</v>
      </c>
      <c r="T85" s="103">
        <f t="shared" si="3"/>
        <v>0</v>
      </c>
      <c r="U85" s="160"/>
      <c r="V85" s="156"/>
      <c r="W85" s="160"/>
      <c r="X85" s="160"/>
      <c r="Y85" s="160"/>
      <c r="Z85" s="160"/>
      <c r="AA85" s="160"/>
      <c r="AB85" s="160"/>
      <c r="AC85" s="160"/>
      <c r="AD85" s="160"/>
      <c r="AE85" s="160"/>
      <c r="AF85" s="160"/>
      <c r="AG85" s="160"/>
      <c r="AH85" s="160"/>
      <c r="AI85" s="160"/>
      <c r="AJ85" s="163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</row>
    <row r="86" spans="1:59" s="10" customFormat="1" ht="36.75" thickBot="1" x14ac:dyDescent="0.3">
      <c r="A86" s="186"/>
      <c r="B86" s="97">
        <v>72</v>
      </c>
      <c r="C86" s="87" t="s">
        <v>97</v>
      </c>
      <c r="D86" s="98"/>
      <c r="E86" s="105"/>
      <c r="F86" s="106"/>
      <c r="G86" s="107"/>
      <c r="H86" s="107"/>
      <c r="I86" s="107"/>
      <c r="J86" s="321"/>
      <c r="K86" s="107"/>
      <c r="L86" s="107"/>
      <c r="M86" s="107"/>
      <c r="N86" s="107"/>
      <c r="O86" s="107"/>
      <c r="P86" s="107"/>
      <c r="Q86" s="107"/>
      <c r="R86" s="107"/>
      <c r="S86" s="109">
        <f t="shared" si="2"/>
        <v>0</v>
      </c>
      <c r="T86" s="103">
        <f t="shared" si="3"/>
        <v>0</v>
      </c>
      <c r="U86" s="160"/>
      <c r="V86" s="156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3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59"/>
    </row>
    <row r="87" spans="1:59" s="10" customFormat="1" ht="18.75" thickBot="1" x14ac:dyDescent="0.3">
      <c r="A87" s="186"/>
      <c r="B87" s="97">
        <v>73</v>
      </c>
      <c r="C87" s="87" t="s">
        <v>98</v>
      </c>
      <c r="D87" s="98"/>
      <c r="E87" s="105"/>
      <c r="F87" s="106"/>
      <c r="G87" s="107"/>
      <c r="H87" s="107"/>
      <c r="I87" s="107"/>
      <c r="J87" s="321"/>
      <c r="K87" s="107"/>
      <c r="L87" s="107"/>
      <c r="M87" s="107"/>
      <c r="N87" s="107"/>
      <c r="O87" s="107"/>
      <c r="P87" s="107"/>
      <c r="Q87" s="107"/>
      <c r="R87" s="107"/>
      <c r="S87" s="109">
        <f t="shared" si="2"/>
        <v>0</v>
      </c>
      <c r="T87" s="103">
        <f t="shared" si="3"/>
        <v>0</v>
      </c>
      <c r="U87" s="160"/>
      <c r="V87" s="156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3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</row>
    <row r="88" spans="1:59" s="10" customFormat="1" ht="18.75" thickBot="1" x14ac:dyDescent="0.3">
      <c r="A88" s="186"/>
      <c r="B88" s="97">
        <v>74</v>
      </c>
      <c r="C88" s="87" t="s">
        <v>99</v>
      </c>
      <c r="D88" s="98"/>
      <c r="E88" s="105"/>
      <c r="F88" s="106"/>
      <c r="G88" s="107"/>
      <c r="H88" s="107"/>
      <c r="I88" s="107"/>
      <c r="J88" s="321"/>
      <c r="K88" s="107"/>
      <c r="L88" s="107"/>
      <c r="M88" s="107"/>
      <c r="N88" s="107"/>
      <c r="O88" s="107"/>
      <c r="P88" s="107"/>
      <c r="Q88" s="107"/>
      <c r="R88" s="107"/>
      <c r="S88" s="109">
        <f t="shared" si="2"/>
        <v>0</v>
      </c>
      <c r="T88" s="103">
        <f t="shared" si="3"/>
        <v>0</v>
      </c>
      <c r="U88" s="160"/>
      <c r="V88" s="156"/>
      <c r="W88" s="160"/>
      <c r="X88" s="160"/>
      <c r="Y88" s="160"/>
      <c r="Z88" s="160"/>
      <c r="AA88" s="160"/>
      <c r="AB88" s="160"/>
      <c r="AC88" s="160"/>
      <c r="AD88" s="160"/>
      <c r="AE88" s="160"/>
      <c r="AF88" s="160"/>
      <c r="AG88" s="160"/>
      <c r="AH88" s="160"/>
      <c r="AI88" s="160"/>
      <c r="AJ88" s="163"/>
      <c r="AK88" s="159"/>
      <c r="AL88" s="159"/>
      <c r="AM88" s="159"/>
      <c r="AN88" s="159"/>
      <c r="AO88" s="159"/>
      <c r="AP88" s="159"/>
      <c r="AQ88" s="159"/>
      <c r="AR88" s="159"/>
      <c r="AS88" s="159"/>
      <c r="AT88" s="159"/>
      <c r="AU88" s="159"/>
      <c r="AV88" s="159"/>
      <c r="AW88" s="159"/>
      <c r="AX88" s="159"/>
      <c r="AY88" s="159"/>
      <c r="AZ88" s="159"/>
      <c r="BA88" s="159"/>
      <c r="BB88" s="159"/>
      <c r="BC88" s="159"/>
      <c r="BD88" s="159"/>
      <c r="BE88" s="159"/>
      <c r="BF88" s="159"/>
      <c r="BG88" s="159"/>
    </row>
    <row r="89" spans="1:59" s="10" customFormat="1" ht="18.75" thickBot="1" x14ac:dyDescent="0.3">
      <c r="A89" s="186"/>
      <c r="B89" s="97">
        <v>75</v>
      </c>
      <c r="C89" s="87" t="s">
        <v>100</v>
      </c>
      <c r="D89" s="98"/>
      <c r="E89" s="105"/>
      <c r="F89" s="106"/>
      <c r="G89" s="107"/>
      <c r="H89" s="107"/>
      <c r="I89" s="107"/>
      <c r="J89" s="321"/>
      <c r="K89" s="107"/>
      <c r="L89" s="107"/>
      <c r="M89" s="107"/>
      <c r="N89" s="107"/>
      <c r="O89" s="107"/>
      <c r="P89" s="107"/>
      <c r="Q89" s="107"/>
      <c r="R89" s="107"/>
      <c r="S89" s="109">
        <f t="shared" si="2"/>
        <v>0</v>
      </c>
      <c r="T89" s="103">
        <f t="shared" si="3"/>
        <v>0</v>
      </c>
      <c r="U89" s="160"/>
      <c r="V89" s="156"/>
      <c r="W89" s="160"/>
      <c r="X89" s="160"/>
      <c r="Y89" s="160"/>
      <c r="Z89" s="160"/>
      <c r="AA89" s="160"/>
      <c r="AB89" s="160"/>
      <c r="AC89" s="160"/>
      <c r="AD89" s="160"/>
      <c r="AE89" s="160"/>
      <c r="AF89" s="160"/>
      <c r="AG89" s="160"/>
      <c r="AH89" s="160"/>
      <c r="AI89" s="160"/>
      <c r="AJ89" s="163"/>
      <c r="AK89" s="159"/>
      <c r="AL89" s="159"/>
      <c r="AM89" s="159"/>
      <c r="AN89" s="159"/>
      <c r="AO89" s="159"/>
      <c r="AP89" s="159"/>
      <c r="AQ89" s="159"/>
      <c r="AR89" s="159"/>
      <c r="AS89" s="159"/>
      <c r="AT89" s="159"/>
      <c r="AU89" s="159"/>
      <c r="AV89" s="159"/>
      <c r="AW89" s="159"/>
      <c r="AX89" s="159"/>
      <c r="AY89" s="159"/>
      <c r="AZ89" s="159"/>
      <c r="BA89" s="159"/>
      <c r="BB89" s="159"/>
      <c r="BC89" s="159"/>
      <c r="BD89" s="159"/>
      <c r="BE89" s="159"/>
      <c r="BF89" s="159"/>
      <c r="BG89" s="159"/>
    </row>
    <row r="90" spans="1:59" s="10" customFormat="1" ht="18.75" thickBot="1" x14ac:dyDescent="0.3">
      <c r="A90" s="186"/>
      <c r="B90" s="97">
        <v>76</v>
      </c>
      <c r="C90" s="87" t="s">
        <v>101</v>
      </c>
      <c r="D90" s="98">
        <v>2131</v>
      </c>
      <c r="E90" s="105">
        <v>16375412</v>
      </c>
      <c r="F90" s="106">
        <f>+J90</f>
        <v>11462788</v>
      </c>
      <c r="G90" s="107"/>
      <c r="H90" s="107"/>
      <c r="I90" s="107"/>
      <c r="J90" s="321">
        <v>11462788</v>
      </c>
      <c r="K90" s="107"/>
      <c r="L90" s="107"/>
      <c r="M90" s="107"/>
      <c r="N90" s="107"/>
      <c r="O90" s="107"/>
      <c r="P90" s="107"/>
      <c r="Q90" s="107"/>
      <c r="R90" s="107"/>
      <c r="S90" s="109">
        <f t="shared" si="2"/>
        <v>11462788</v>
      </c>
      <c r="T90" s="103">
        <f t="shared" si="3"/>
        <v>0</v>
      </c>
      <c r="U90" s="160"/>
      <c r="V90" s="156"/>
      <c r="W90" s="160"/>
      <c r="X90" s="160"/>
      <c r="Y90" s="160"/>
      <c r="Z90" s="160"/>
      <c r="AA90" s="160"/>
      <c r="AB90" s="160"/>
      <c r="AC90" s="160"/>
      <c r="AD90" s="160"/>
      <c r="AE90" s="160"/>
      <c r="AF90" s="160"/>
      <c r="AG90" s="160"/>
      <c r="AH90" s="160"/>
      <c r="AI90" s="160"/>
      <c r="AJ90" s="163"/>
      <c r="AK90" s="159"/>
      <c r="AL90" s="159"/>
      <c r="AM90" s="159"/>
      <c r="AN90" s="159"/>
      <c r="AO90" s="159"/>
      <c r="AP90" s="159"/>
      <c r="AQ90" s="159"/>
      <c r="AR90" s="159"/>
      <c r="AS90" s="159"/>
      <c r="AT90" s="159"/>
      <c r="AU90" s="159"/>
      <c r="AV90" s="159"/>
      <c r="AW90" s="159"/>
      <c r="AX90" s="159"/>
      <c r="AY90" s="159"/>
      <c r="AZ90" s="159"/>
      <c r="BA90" s="159"/>
      <c r="BB90" s="159"/>
      <c r="BC90" s="159"/>
      <c r="BD90" s="159"/>
      <c r="BE90" s="159"/>
      <c r="BF90" s="159"/>
      <c r="BG90" s="159"/>
    </row>
    <row r="91" spans="1:59" s="10" customFormat="1" ht="36.75" thickBot="1" x14ac:dyDescent="0.3">
      <c r="A91" s="186"/>
      <c r="B91" s="97"/>
      <c r="C91" s="87" t="s">
        <v>217</v>
      </c>
      <c r="D91" s="98"/>
      <c r="E91" s="105"/>
      <c r="F91" s="106"/>
      <c r="G91" s="107"/>
      <c r="H91" s="107"/>
      <c r="I91" s="107"/>
      <c r="J91" s="321"/>
      <c r="K91" s="107"/>
      <c r="L91" s="107"/>
      <c r="M91" s="107"/>
      <c r="N91" s="107"/>
      <c r="O91" s="107"/>
      <c r="P91" s="107"/>
      <c r="Q91" s="107"/>
      <c r="R91" s="107"/>
      <c r="S91" s="109"/>
      <c r="T91" s="103"/>
      <c r="U91" s="160"/>
      <c r="V91" s="156"/>
      <c r="W91" s="160"/>
      <c r="X91" s="160"/>
      <c r="Y91" s="160"/>
      <c r="Z91" s="160"/>
      <c r="AA91" s="160"/>
      <c r="AB91" s="160"/>
      <c r="AC91" s="160"/>
      <c r="AD91" s="160"/>
      <c r="AE91" s="160"/>
      <c r="AF91" s="160"/>
      <c r="AG91" s="160"/>
      <c r="AH91" s="160"/>
      <c r="AI91" s="160"/>
      <c r="AJ91" s="163"/>
      <c r="AK91" s="159"/>
      <c r="AL91" s="159"/>
      <c r="AM91" s="159"/>
      <c r="AN91" s="159"/>
      <c r="AO91" s="159"/>
      <c r="AP91" s="159"/>
      <c r="AQ91" s="159"/>
      <c r="AR91" s="159"/>
      <c r="AS91" s="159"/>
      <c r="AT91" s="159"/>
      <c r="AU91" s="159"/>
      <c r="AV91" s="159"/>
      <c r="AW91" s="159"/>
      <c r="AX91" s="159"/>
      <c r="AY91" s="159"/>
      <c r="AZ91" s="159"/>
      <c r="BA91" s="159"/>
      <c r="BB91" s="159"/>
      <c r="BC91" s="159"/>
      <c r="BD91" s="159"/>
      <c r="BE91" s="159"/>
      <c r="BF91" s="159"/>
      <c r="BG91" s="159"/>
    </row>
    <row r="92" spans="1:59" s="10" customFormat="1" ht="18.75" thickBot="1" x14ac:dyDescent="0.3">
      <c r="A92" s="186"/>
      <c r="B92" s="97"/>
      <c r="C92" s="87" t="s">
        <v>220</v>
      </c>
      <c r="D92" s="98"/>
      <c r="E92" s="105"/>
      <c r="F92" s="106"/>
      <c r="G92" s="107"/>
      <c r="H92" s="107"/>
      <c r="I92" s="107"/>
      <c r="J92" s="321"/>
      <c r="K92" s="107"/>
      <c r="L92" s="107"/>
      <c r="M92" s="107"/>
      <c r="N92" s="107"/>
      <c r="O92" s="107"/>
      <c r="P92" s="107"/>
      <c r="Q92" s="107"/>
      <c r="R92" s="107"/>
      <c r="S92" s="109"/>
      <c r="T92" s="103"/>
      <c r="U92" s="160"/>
      <c r="V92" s="156"/>
      <c r="W92" s="160"/>
      <c r="X92" s="160"/>
      <c r="Y92" s="160"/>
      <c r="Z92" s="160"/>
      <c r="AA92" s="160"/>
      <c r="AB92" s="160"/>
      <c r="AC92" s="160"/>
      <c r="AD92" s="160"/>
      <c r="AE92" s="160"/>
      <c r="AF92" s="160"/>
      <c r="AG92" s="160"/>
      <c r="AH92" s="160"/>
      <c r="AI92" s="160"/>
      <c r="AJ92" s="163"/>
      <c r="AK92" s="159"/>
      <c r="AL92" s="159"/>
      <c r="AM92" s="159"/>
      <c r="AN92" s="159"/>
      <c r="AO92" s="159"/>
      <c r="AP92" s="159"/>
      <c r="AQ92" s="159"/>
      <c r="AR92" s="159"/>
      <c r="AS92" s="159"/>
      <c r="AT92" s="159"/>
      <c r="AU92" s="159"/>
      <c r="AV92" s="159"/>
      <c r="AW92" s="159"/>
      <c r="AX92" s="159"/>
      <c r="AY92" s="159"/>
      <c r="AZ92" s="159"/>
      <c r="BA92" s="159"/>
      <c r="BB92" s="159"/>
      <c r="BC92" s="159"/>
      <c r="BD92" s="159"/>
      <c r="BE92" s="159"/>
      <c r="BF92" s="159"/>
      <c r="BG92" s="159"/>
    </row>
    <row r="93" spans="1:59" s="10" customFormat="1" ht="18.75" thickBot="1" x14ac:dyDescent="0.3">
      <c r="A93" s="186"/>
      <c r="B93" s="97">
        <v>77</v>
      </c>
      <c r="C93" s="87" t="s">
        <v>102</v>
      </c>
      <c r="D93" s="98">
        <v>2298</v>
      </c>
      <c r="E93" s="105">
        <v>4244455</v>
      </c>
      <c r="F93" s="106">
        <f>+J93+1556298</f>
        <v>2971118</v>
      </c>
      <c r="G93" s="107"/>
      <c r="H93" s="107"/>
      <c r="I93" s="107"/>
      <c r="J93" s="321">
        <v>1414820</v>
      </c>
      <c r="K93" s="107"/>
      <c r="L93" s="107">
        <v>707409</v>
      </c>
      <c r="M93" s="107"/>
      <c r="N93" s="107"/>
      <c r="O93" s="107"/>
      <c r="P93" s="107"/>
      <c r="Q93" s="107"/>
      <c r="R93" s="107"/>
      <c r="S93" s="109">
        <f t="shared" si="2"/>
        <v>2122229</v>
      </c>
      <c r="T93" s="103">
        <f t="shared" si="3"/>
        <v>848889</v>
      </c>
      <c r="U93" s="160"/>
      <c r="V93" s="156"/>
      <c r="W93" s="160"/>
      <c r="X93" s="160"/>
      <c r="Y93" s="160"/>
      <c r="Z93" s="160"/>
      <c r="AA93" s="160"/>
      <c r="AB93" s="160"/>
      <c r="AC93" s="160"/>
      <c r="AD93" s="160"/>
      <c r="AE93" s="160"/>
      <c r="AF93" s="160"/>
      <c r="AG93" s="160"/>
      <c r="AH93" s="160"/>
      <c r="AI93" s="160"/>
      <c r="AJ93" s="163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  <c r="BB93" s="159"/>
      <c r="BC93" s="159"/>
      <c r="BD93" s="159"/>
      <c r="BE93" s="159"/>
      <c r="BF93" s="159"/>
      <c r="BG93" s="159"/>
    </row>
    <row r="94" spans="1:59" s="10" customFormat="1" ht="36.75" thickBot="1" x14ac:dyDescent="0.3">
      <c r="A94" s="186"/>
      <c r="B94" s="97">
        <v>78</v>
      </c>
      <c r="C94" s="87" t="s">
        <v>103</v>
      </c>
      <c r="D94" s="98"/>
      <c r="E94" s="105"/>
      <c r="F94" s="106"/>
      <c r="G94" s="107"/>
      <c r="H94" s="107"/>
      <c r="I94" s="107"/>
      <c r="J94" s="321"/>
      <c r="K94" s="107"/>
      <c r="L94" s="107"/>
      <c r="M94" s="107"/>
      <c r="N94" s="107"/>
      <c r="O94" s="107"/>
      <c r="P94" s="107"/>
      <c r="Q94" s="107"/>
      <c r="R94" s="107"/>
      <c r="S94" s="109">
        <f t="shared" si="2"/>
        <v>0</v>
      </c>
      <c r="T94" s="103">
        <f t="shared" si="3"/>
        <v>0</v>
      </c>
      <c r="U94" s="160"/>
      <c r="V94" s="156"/>
      <c r="W94" s="160"/>
      <c r="X94" s="160"/>
      <c r="Y94" s="160"/>
      <c r="Z94" s="160"/>
      <c r="AA94" s="160"/>
      <c r="AB94" s="160"/>
      <c r="AC94" s="160"/>
      <c r="AD94" s="160"/>
      <c r="AE94" s="160"/>
      <c r="AF94" s="160"/>
      <c r="AG94" s="160"/>
      <c r="AH94" s="160"/>
      <c r="AI94" s="160"/>
      <c r="AJ94" s="163"/>
      <c r="AK94" s="159"/>
      <c r="AL94" s="159"/>
      <c r="AM94" s="159"/>
      <c r="AN94" s="159"/>
      <c r="AO94" s="159"/>
      <c r="AP94" s="159"/>
      <c r="AQ94" s="159"/>
      <c r="AR94" s="159"/>
      <c r="AS94" s="159"/>
      <c r="AT94" s="159"/>
      <c r="AU94" s="159"/>
      <c r="AV94" s="159"/>
      <c r="AW94" s="159"/>
      <c r="AX94" s="159"/>
      <c r="AY94" s="159"/>
      <c r="AZ94" s="159"/>
      <c r="BA94" s="159"/>
      <c r="BB94" s="159"/>
      <c r="BC94" s="159"/>
      <c r="BD94" s="159"/>
      <c r="BE94" s="159"/>
      <c r="BF94" s="159"/>
      <c r="BG94" s="159"/>
    </row>
    <row r="95" spans="1:59" s="10" customFormat="1" ht="18.75" thickBot="1" x14ac:dyDescent="0.3">
      <c r="A95" s="186"/>
      <c r="B95" s="97">
        <v>79</v>
      </c>
      <c r="C95" s="87" t="s">
        <v>104</v>
      </c>
      <c r="D95" s="98"/>
      <c r="E95" s="105"/>
      <c r="F95" s="106"/>
      <c r="G95" s="107"/>
      <c r="H95" s="107"/>
      <c r="I95" s="107"/>
      <c r="J95" s="321"/>
      <c r="K95" s="107"/>
      <c r="L95" s="107"/>
      <c r="M95" s="107"/>
      <c r="N95" s="107"/>
      <c r="O95" s="107"/>
      <c r="P95" s="107"/>
      <c r="Q95" s="107"/>
      <c r="R95" s="107"/>
      <c r="S95" s="109">
        <f t="shared" si="2"/>
        <v>0</v>
      </c>
      <c r="T95" s="103">
        <f t="shared" si="3"/>
        <v>0</v>
      </c>
      <c r="U95" s="160"/>
      <c r="V95" s="156"/>
      <c r="W95" s="160"/>
      <c r="X95" s="160"/>
      <c r="Y95" s="160"/>
      <c r="Z95" s="160"/>
      <c r="AA95" s="160"/>
      <c r="AB95" s="160"/>
      <c r="AC95" s="160"/>
      <c r="AD95" s="160"/>
      <c r="AE95" s="160"/>
      <c r="AF95" s="160"/>
      <c r="AG95" s="160"/>
      <c r="AH95" s="160"/>
      <c r="AI95" s="160"/>
      <c r="AJ95" s="163"/>
      <c r="AK95" s="159"/>
      <c r="AL95" s="159"/>
      <c r="AM95" s="159"/>
      <c r="AN95" s="159"/>
      <c r="AO95" s="159"/>
      <c r="AP95" s="159"/>
      <c r="AQ95" s="159"/>
      <c r="AR95" s="159"/>
      <c r="AS95" s="159"/>
      <c r="AT95" s="159"/>
      <c r="AU95" s="159"/>
      <c r="AV95" s="159"/>
      <c r="AW95" s="159"/>
      <c r="AX95" s="159"/>
      <c r="AY95" s="159"/>
      <c r="AZ95" s="159"/>
      <c r="BA95" s="159"/>
      <c r="BB95" s="159"/>
      <c r="BC95" s="159"/>
      <c r="BD95" s="159"/>
      <c r="BE95" s="159"/>
      <c r="BF95" s="159"/>
      <c r="BG95" s="159"/>
    </row>
    <row r="96" spans="1:59" s="10" customFormat="1" ht="36.75" thickBot="1" x14ac:dyDescent="0.3">
      <c r="A96" s="186"/>
      <c r="B96" s="97">
        <v>80</v>
      </c>
      <c r="C96" s="87" t="s">
        <v>105</v>
      </c>
      <c r="D96" s="98"/>
      <c r="E96" s="117"/>
      <c r="F96" s="106"/>
      <c r="G96" s="107"/>
      <c r="H96" s="107"/>
      <c r="I96" s="107"/>
      <c r="J96" s="321"/>
      <c r="K96" s="107"/>
      <c r="L96" s="107"/>
      <c r="M96" s="107"/>
      <c r="N96" s="107"/>
      <c r="O96" s="107"/>
      <c r="P96" s="107"/>
      <c r="Q96" s="107"/>
      <c r="R96" s="107"/>
      <c r="S96" s="109">
        <f t="shared" si="2"/>
        <v>0</v>
      </c>
      <c r="T96" s="103">
        <f t="shared" si="3"/>
        <v>0</v>
      </c>
      <c r="U96" s="160"/>
      <c r="V96" s="156"/>
      <c r="W96" s="160"/>
      <c r="X96" s="160"/>
      <c r="Y96" s="160"/>
      <c r="Z96" s="160"/>
      <c r="AA96" s="160"/>
      <c r="AB96" s="160"/>
      <c r="AC96" s="160"/>
      <c r="AD96" s="160"/>
      <c r="AE96" s="160"/>
      <c r="AF96" s="160"/>
      <c r="AG96" s="160"/>
      <c r="AH96" s="160"/>
      <c r="AI96" s="160"/>
      <c r="AJ96" s="163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159"/>
      <c r="BE96" s="159"/>
      <c r="BF96" s="159"/>
      <c r="BG96" s="159"/>
    </row>
    <row r="97" spans="1:59" s="10" customFormat="1" ht="18.75" thickBot="1" x14ac:dyDescent="0.3">
      <c r="A97" s="186"/>
      <c r="B97" s="97">
        <v>81</v>
      </c>
      <c r="C97" s="87" t="s">
        <v>106</v>
      </c>
      <c r="D97" s="98"/>
      <c r="E97" s="105"/>
      <c r="F97" s="106"/>
      <c r="G97" s="107"/>
      <c r="H97" s="107"/>
      <c r="I97" s="107"/>
      <c r="J97" s="321"/>
      <c r="K97" s="107"/>
      <c r="L97" s="107"/>
      <c r="M97" s="107"/>
      <c r="N97" s="107"/>
      <c r="O97" s="107"/>
      <c r="P97" s="107"/>
      <c r="Q97" s="107"/>
      <c r="R97" s="107"/>
      <c r="S97" s="109">
        <f t="shared" si="2"/>
        <v>0</v>
      </c>
      <c r="T97" s="103">
        <f t="shared" si="3"/>
        <v>0</v>
      </c>
      <c r="U97" s="160"/>
      <c r="V97" s="156"/>
      <c r="W97" s="160"/>
      <c r="X97" s="160"/>
      <c r="Y97" s="160"/>
      <c r="Z97" s="160"/>
      <c r="AA97" s="160"/>
      <c r="AB97" s="160"/>
      <c r="AC97" s="160"/>
      <c r="AD97" s="160"/>
      <c r="AE97" s="160"/>
      <c r="AF97" s="160"/>
      <c r="AG97" s="160"/>
      <c r="AH97" s="160"/>
      <c r="AI97" s="160"/>
      <c r="AJ97" s="163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  <c r="BD97" s="159"/>
      <c r="BE97" s="159"/>
      <c r="BF97" s="159"/>
      <c r="BG97" s="159"/>
    </row>
    <row r="98" spans="1:59" s="10" customFormat="1" ht="36.75" thickBot="1" x14ac:dyDescent="0.3">
      <c r="A98" s="186"/>
      <c r="B98" s="97">
        <v>82</v>
      </c>
      <c r="C98" s="87" t="s">
        <v>107</v>
      </c>
      <c r="D98" s="98"/>
      <c r="E98" s="105"/>
      <c r="F98" s="106"/>
      <c r="G98" s="107"/>
      <c r="H98" s="107"/>
      <c r="I98" s="107"/>
      <c r="J98" s="321"/>
      <c r="K98" s="107"/>
      <c r="L98" s="107"/>
      <c r="M98" s="107"/>
      <c r="N98" s="107"/>
      <c r="O98" s="107"/>
      <c r="P98" s="107"/>
      <c r="Q98" s="107"/>
      <c r="R98" s="107"/>
      <c r="S98" s="109">
        <f t="shared" si="2"/>
        <v>0</v>
      </c>
      <c r="T98" s="103">
        <f t="shared" si="3"/>
        <v>0</v>
      </c>
      <c r="U98" s="160"/>
      <c r="V98" s="156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  <c r="AH98" s="160"/>
      <c r="AI98" s="160"/>
      <c r="AJ98" s="163"/>
      <c r="AK98" s="159"/>
      <c r="AL98" s="159"/>
      <c r="AM98" s="159"/>
      <c r="AN98" s="159"/>
      <c r="AO98" s="159"/>
      <c r="AP98" s="159"/>
      <c r="AQ98" s="159"/>
      <c r="AR98" s="159"/>
      <c r="AS98" s="159"/>
      <c r="AT98" s="159"/>
      <c r="AU98" s="159"/>
      <c r="AV98" s="159"/>
      <c r="AW98" s="159"/>
      <c r="AX98" s="159"/>
      <c r="AY98" s="159"/>
      <c r="AZ98" s="159"/>
      <c r="BA98" s="159"/>
      <c r="BB98" s="159"/>
      <c r="BC98" s="159"/>
      <c r="BD98" s="159"/>
      <c r="BE98" s="159"/>
      <c r="BF98" s="159"/>
      <c r="BG98" s="159"/>
    </row>
    <row r="99" spans="1:59" s="10" customFormat="1" ht="36.75" thickBot="1" x14ac:dyDescent="0.3">
      <c r="A99" s="186"/>
      <c r="B99" s="97">
        <v>83</v>
      </c>
      <c r="C99" s="87" t="s">
        <v>108</v>
      </c>
      <c r="D99" s="98">
        <v>2136</v>
      </c>
      <c r="E99" s="105">
        <v>19950162</v>
      </c>
      <c r="F99" s="106">
        <f>+J99</f>
        <v>13965113</v>
      </c>
      <c r="G99" s="107"/>
      <c r="H99" s="107"/>
      <c r="I99" s="107"/>
      <c r="J99" s="321">
        <v>13965113</v>
      </c>
      <c r="K99" s="107"/>
      <c r="L99" s="107"/>
      <c r="M99" s="107"/>
      <c r="N99" s="107"/>
      <c r="O99" s="107"/>
      <c r="P99" s="107"/>
      <c r="Q99" s="107"/>
      <c r="R99" s="107"/>
      <c r="S99" s="109">
        <f t="shared" si="2"/>
        <v>13965113</v>
      </c>
      <c r="T99" s="103">
        <f t="shared" si="3"/>
        <v>0</v>
      </c>
      <c r="U99" s="160"/>
      <c r="V99" s="156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  <c r="AH99" s="160"/>
      <c r="AI99" s="160"/>
      <c r="AJ99" s="163"/>
      <c r="AK99" s="159"/>
      <c r="AL99" s="159"/>
      <c r="AM99" s="159"/>
      <c r="AN99" s="159"/>
      <c r="AO99" s="159"/>
      <c r="AP99" s="159"/>
      <c r="AQ99" s="159"/>
      <c r="AR99" s="159"/>
      <c r="AS99" s="159"/>
      <c r="AT99" s="159"/>
      <c r="AU99" s="159"/>
      <c r="AV99" s="159"/>
      <c r="AW99" s="159"/>
      <c r="AX99" s="159"/>
      <c r="AY99" s="159"/>
      <c r="AZ99" s="159"/>
      <c r="BA99" s="159"/>
      <c r="BB99" s="159"/>
      <c r="BC99" s="159"/>
      <c r="BD99" s="159"/>
      <c r="BE99" s="159"/>
      <c r="BF99" s="159"/>
      <c r="BG99" s="159"/>
    </row>
    <row r="100" spans="1:59" s="10" customFormat="1" ht="18.75" thickBot="1" x14ac:dyDescent="0.3">
      <c r="A100" s="186"/>
      <c r="B100" s="97">
        <v>84</v>
      </c>
      <c r="C100" s="87" t="s">
        <v>109</v>
      </c>
      <c r="D100" s="98">
        <v>1311</v>
      </c>
      <c r="E100" s="105">
        <v>1190124</v>
      </c>
      <c r="F100" s="106">
        <v>833087</v>
      </c>
      <c r="G100" s="107"/>
      <c r="H100" s="107"/>
      <c r="I100" s="107">
        <v>833087</v>
      </c>
      <c r="J100" s="321"/>
      <c r="K100" s="107"/>
      <c r="L100" s="107"/>
      <c r="M100" s="107"/>
      <c r="N100" s="107"/>
      <c r="O100" s="107"/>
      <c r="P100" s="107"/>
      <c r="Q100" s="107"/>
      <c r="R100" s="107"/>
      <c r="S100" s="109">
        <f t="shared" si="2"/>
        <v>833087</v>
      </c>
      <c r="T100" s="103">
        <f t="shared" si="3"/>
        <v>0</v>
      </c>
      <c r="U100" s="160"/>
      <c r="V100" s="156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3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  <c r="BD100" s="159"/>
      <c r="BE100" s="159"/>
      <c r="BF100" s="159"/>
      <c r="BG100" s="159"/>
    </row>
    <row r="101" spans="1:59" s="10" customFormat="1" ht="18.75" thickBot="1" x14ac:dyDescent="0.3">
      <c r="A101" s="186"/>
      <c r="B101" s="97">
        <v>85</v>
      </c>
      <c r="C101" s="87" t="s">
        <v>216</v>
      </c>
      <c r="D101" s="98"/>
      <c r="E101" s="105"/>
      <c r="F101" s="106"/>
      <c r="G101" s="107"/>
      <c r="H101" s="107"/>
      <c r="I101" s="107"/>
      <c r="J101" s="321"/>
      <c r="K101" s="107"/>
      <c r="L101" s="107"/>
      <c r="M101" s="107"/>
      <c r="N101" s="107"/>
      <c r="O101" s="107"/>
      <c r="P101" s="107"/>
      <c r="Q101" s="107"/>
      <c r="R101" s="107"/>
      <c r="S101" s="109">
        <f t="shared" si="2"/>
        <v>0</v>
      </c>
      <c r="T101" s="103">
        <f t="shared" si="3"/>
        <v>0</v>
      </c>
      <c r="U101" s="160"/>
      <c r="V101" s="156"/>
      <c r="W101" s="160"/>
      <c r="X101" s="160"/>
      <c r="Y101" s="160"/>
      <c r="Z101" s="160"/>
      <c r="AA101" s="160"/>
      <c r="AB101" s="160"/>
      <c r="AC101" s="160"/>
      <c r="AD101" s="160"/>
      <c r="AE101" s="160"/>
      <c r="AF101" s="160"/>
      <c r="AG101" s="160"/>
      <c r="AH101" s="160"/>
      <c r="AI101" s="160"/>
      <c r="AJ101" s="163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  <c r="BD101" s="159"/>
      <c r="BE101" s="159"/>
      <c r="BF101" s="159"/>
      <c r="BG101" s="159"/>
    </row>
    <row r="102" spans="1:59" s="10" customFormat="1" ht="36.75" thickBot="1" x14ac:dyDescent="0.3">
      <c r="A102" s="186"/>
      <c r="B102" s="97">
        <v>86</v>
      </c>
      <c r="C102" s="87" t="s">
        <v>110</v>
      </c>
      <c r="D102" s="98"/>
      <c r="E102" s="105"/>
      <c r="F102" s="106"/>
      <c r="G102" s="107"/>
      <c r="H102" s="107"/>
      <c r="I102" s="107"/>
      <c r="J102" s="321"/>
      <c r="K102" s="107"/>
      <c r="L102" s="107"/>
      <c r="M102" s="107"/>
      <c r="N102" s="107"/>
      <c r="O102" s="107"/>
      <c r="P102" s="107"/>
      <c r="Q102" s="107"/>
      <c r="R102" s="107"/>
      <c r="S102" s="109">
        <f t="shared" si="2"/>
        <v>0</v>
      </c>
      <c r="T102" s="103">
        <f t="shared" si="3"/>
        <v>0</v>
      </c>
      <c r="U102" s="160"/>
      <c r="V102" s="156"/>
      <c r="W102" s="160"/>
      <c r="X102" s="160"/>
      <c r="Y102" s="160"/>
      <c r="Z102" s="160"/>
      <c r="AA102" s="160"/>
      <c r="AB102" s="160"/>
      <c r="AC102" s="160"/>
      <c r="AD102" s="160"/>
      <c r="AE102" s="160"/>
      <c r="AF102" s="160"/>
      <c r="AG102" s="160"/>
      <c r="AH102" s="160"/>
      <c r="AI102" s="160"/>
      <c r="AJ102" s="163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  <c r="BD102" s="159"/>
      <c r="BE102" s="159"/>
      <c r="BF102" s="159"/>
      <c r="BG102" s="159"/>
    </row>
    <row r="103" spans="1:59" s="10" customFormat="1" ht="18.75" thickBot="1" x14ac:dyDescent="0.3">
      <c r="A103" s="186"/>
      <c r="B103" s="97">
        <v>87</v>
      </c>
      <c r="C103" s="87" t="s">
        <v>111</v>
      </c>
      <c r="D103" s="98">
        <v>2941</v>
      </c>
      <c r="E103" s="105">
        <v>1284363</v>
      </c>
      <c r="F103" s="106">
        <f>+L103</f>
        <v>899054</v>
      </c>
      <c r="G103" s="107"/>
      <c r="H103" s="107"/>
      <c r="I103" s="107"/>
      <c r="J103" s="321"/>
      <c r="K103" s="107"/>
      <c r="L103" s="107">
        <v>899054</v>
      </c>
      <c r="M103" s="107"/>
      <c r="N103" s="107"/>
      <c r="O103" s="107"/>
      <c r="P103" s="107"/>
      <c r="Q103" s="107"/>
      <c r="R103" s="107"/>
      <c r="S103" s="109">
        <f t="shared" si="2"/>
        <v>899054</v>
      </c>
      <c r="T103" s="103">
        <f t="shared" si="3"/>
        <v>0</v>
      </c>
      <c r="U103" s="160"/>
      <c r="V103" s="156"/>
      <c r="W103" s="160"/>
      <c r="X103" s="160"/>
      <c r="Y103" s="160"/>
      <c r="Z103" s="160"/>
      <c r="AA103" s="160"/>
      <c r="AB103" s="160"/>
      <c r="AC103" s="160"/>
      <c r="AD103" s="160"/>
      <c r="AE103" s="160"/>
      <c r="AF103" s="160"/>
      <c r="AG103" s="160"/>
      <c r="AH103" s="160"/>
      <c r="AI103" s="160"/>
      <c r="AJ103" s="163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  <c r="BE103" s="159"/>
      <c r="BF103" s="159"/>
      <c r="BG103" s="159"/>
    </row>
    <row r="104" spans="1:59" s="10" customFormat="1" ht="36.75" thickBot="1" x14ac:dyDescent="0.3">
      <c r="A104" s="186"/>
      <c r="B104" s="97">
        <v>88</v>
      </c>
      <c r="C104" s="87" t="s">
        <v>112</v>
      </c>
      <c r="D104" s="98"/>
      <c r="E104" s="105"/>
      <c r="F104" s="106"/>
      <c r="G104" s="107"/>
      <c r="H104" s="107"/>
      <c r="I104" s="107"/>
      <c r="J104" s="321"/>
      <c r="K104" s="107"/>
      <c r="L104" s="107"/>
      <c r="M104" s="107"/>
      <c r="N104" s="107"/>
      <c r="O104" s="107"/>
      <c r="P104" s="107"/>
      <c r="Q104" s="107"/>
      <c r="R104" s="107"/>
      <c r="S104" s="109">
        <f t="shared" si="2"/>
        <v>0</v>
      </c>
      <c r="T104" s="103">
        <f t="shared" si="3"/>
        <v>0</v>
      </c>
      <c r="U104" s="160"/>
      <c r="V104" s="156"/>
      <c r="W104" s="160"/>
      <c r="X104" s="160"/>
      <c r="Y104" s="160"/>
      <c r="Z104" s="160"/>
      <c r="AA104" s="160"/>
      <c r="AB104" s="160"/>
      <c r="AC104" s="160"/>
      <c r="AD104" s="160"/>
      <c r="AE104" s="160"/>
      <c r="AF104" s="160"/>
      <c r="AG104" s="160"/>
      <c r="AH104" s="160"/>
      <c r="AI104" s="160"/>
      <c r="AJ104" s="163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  <c r="BD104" s="159"/>
      <c r="BE104" s="159"/>
      <c r="BF104" s="159"/>
      <c r="BG104" s="159"/>
    </row>
    <row r="105" spans="1:59" s="10" customFormat="1" ht="18.75" thickBot="1" x14ac:dyDescent="0.3">
      <c r="A105" s="186"/>
      <c r="B105" s="97">
        <v>89</v>
      </c>
      <c r="C105" s="87" t="s">
        <v>113</v>
      </c>
      <c r="D105" s="98"/>
      <c r="E105" s="105"/>
      <c r="F105" s="106"/>
      <c r="G105" s="107"/>
      <c r="H105" s="107"/>
      <c r="I105" s="107"/>
      <c r="J105" s="321"/>
      <c r="K105" s="107"/>
      <c r="L105" s="107"/>
      <c r="M105" s="107"/>
      <c r="N105" s="107"/>
      <c r="O105" s="107"/>
      <c r="P105" s="107"/>
      <c r="Q105" s="107"/>
      <c r="R105" s="107"/>
      <c r="S105" s="109">
        <f t="shared" si="2"/>
        <v>0</v>
      </c>
      <c r="T105" s="103">
        <f t="shared" si="3"/>
        <v>0</v>
      </c>
      <c r="U105" s="160"/>
      <c r="V105" s="156"/>
      <c r="W105" s="160"/>
      <c r="X105" s="160"/>
      <c r="Y105" s="160"/>
      <c r="Z105" s="160"/>
      <c r="AA105" s="160"/>
      <c r="AB105" s="160"/>
      <c r="AC105" s="160"/>
      <c r="AD105" s="160"/>
      <c r="AE105" s="160"/>
      <c r="AF105" s="160"/>
      <c r="AG105" s="160"/>
      <c r="AH105" s="160"/>
      <c r="AI105" s="160"/>
      <c r="AJ105" s="163"/>
      <c r="AK105" s="159"/>
      <c r="AL105" s="159"/>
      <c r="AM105" s="159"/>
      <c r="AN105" s="159"/>
      <c r="AO105" s="159"/>
      <c r="AP105" s="159"/>
      <c r="AQ105" s="159"/>
      <c r="AR105" s="159"/>
      <c r="AS105" s="159"/>
      <c r="AT105" s="159"/>
      <c r="AU105" s="159"/>
      <c r="AV105" s="159"/>
      <c r="AW105" s="159"/>
      <c r="AX105" s="159"/>
      <c r="AY105" s="159"/>
      <c r="AZ105" s="159"/>
      <c r="BA105" s="159"/>
      <c r="BB105" s="159"/>
      <c r="BC105" s="159"/>
      <c r="BD105" s="159"/>
      <c r="BE105" s="159"/>
      <c r="BF105" s="159"/>
      <c r="BG105" s="159"/>
    </row>
    <row r="106" spans="1:59" s="10" customFormat="1" ht="18.75" thickBot="1" x14ac:dyDescent="0.3">
      <c r="A106" s="186"/>
      <c r="B106" s="97">
        <v>90</v>
      </c>
      <c r="C106" s="87" t="s">
        <v>114</v>
      </c>
      <c r="D106" s="98"/>
      <c r="E106" s="105"/>
      <c r="F106" s="106"/>
      <c r="G106" s="107"/>
      <c r="H106" s="107"/>
      <c r="I106" s="107"/>
      <c r="J106" s="321"/>
      <c r="K106" s="107"/>
      <c r="L106" s="107"/>
      <c r="M106" s="107"/>
      <c r="N106" s="107"/>
      <c r="O106" s="107"/>
      <c r="P106" s="107"/>
      <c r="Q106" s="107"/>
      <c r="R106" s="107"/>
      <c r="S106" s="109">
        <f t="shared" si="2"/>
        <v>0</v>
      </c>
      <c r="T106" s="103">
        <f t="shared" si="3"/>
        <v>0</v>
      </c>
      <c r="U106" s="160"/>
      <c r="V106" s="156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0"/>
      <c r="AG106" s="160"/>
      <c r="AH106" s="160"/>
      <c r="AI106" s="160"/>
      <c r="AJ106" s="163"/>
      <c r="AK106" s="159"/>
      <c r="AL106" s="159"/>
      <c r="AM106" s="159"/>
      <c r="AN106" s="159"/>
      <c r="AO106" s="159"/>
      <c r="AP106" s="159"/>
      <c r="AQ106" s="159"/>
      <c r="AR106" s="159"/>
      <c r="AS106" s="159"/>
      <c r="AT106" s="159"/>
      <c r="AU106" s="159"/>
      <c r="AV106" s="159"/>
      <c r="AW106" s="159"/>
      <c r="AX106" s="159"/>
      <c r="AY106" s="159"/>
      <c r="AZ106" s="159"/>
      <c r="BA106" s="159"/>
      <c r="BB106" s="159"/>
      <c r="BC106" s="159"/>
      <c r="BD106" s="159"/>
      <c r="BE106" s="159"/>
      <c r="BF106" s="159"/>
      <c r="BG106" s="159"/>
    </row>
    <row r="107" spans="1:59" s="10" customFormat="1" ht="36.75" thickBot="1" x14ac:dyDescent="0.3">
      <c r="A107" s="186"/>
      <c r="B107" s="97">
        <v>91</v>
      </c>
      <c r="C107" s="87" t="s">
        <v>115</v>
      </c>
      <c r="D107" s="98"/>
      <c r="E107" s="105"/>
      <c r="F107" s="106"/>
      <c r="G107" s="107"/>
      <c r="H107" s="107"/>
      <c r="I107" s="107"/>
      <c r="J107" s="321"/>
      <c r="K107" s="107"/>
      <c r="L107" s="107"/>
      <c r="M107" s="107"/>
      <c r="N107" s="107"/>
      <c r="O107" s="107"/>
      <c r="P107" s="107"/>
      <c r="Q107" s="107"/>
      <c r="R107" s="107"/>
      <c r="S107" s="109">
        <f t="shared" si="2"/>
        <v>0</v>
      </c>
      <c r="T107" s="103">
        <f t="shared" si="3"/>
        <v>0</v>
      </c>
      <c r="U107" s="160"/>
      <c r="V107" s="156"/>
      <c r="W107" s="160"/>
      <c r="X107" s="160"/>
      <c r="Y107" s="160"/>
      <c r="Z107" s="160"/>
      <c r="AA107" s="160"/>
      <c r="AB107" s="160"/>
      <c r="AC107" s="160"/>
      <c r="AD107" s="160"/>
      <c r="AE107" s="160"/>
      <c r="AF107" s="160"/>
      <c r="AG107" s="160"/>
      <c r="AH107" s="160"/>
      <c r="AI107" s="160"/>
      <c r="AJ107" s="163"/>
      <c r="AK107" s="159"/>
      <c r="AL107" s="159"/>
      <c r="AM107" s="159"/>
      <c r="AN107" s="159"/>
      <c r="AO107" s="159"/>
      <c r="AP107" s="159"/>
      <c r="AQ107" s="159"/>
      <c r="AR107" s="159"/>
      <c r="AS107" s="159"/>
      <c r="AT107" s="159"/>
      <c r="AU107" s="159"/>
      <c r="AV107" s="159"/>
      <c r="AW107" s="159"/>
      <c r="AX107" s="159"/>
      <c r="AY107" s="159"/>
      <c r="AZ107" s="159"/>
      <c r="BA107" s="159"/>
      <c r="BB107" s="159"/>
      <c r="BC107" s="159"/>
      <c r="BD107" s="159"/>
      <c r="BE107" s="159"/>
      <c r="BF107" s="159"/>
      <c r="BG107" s="159"/>
    </row>
    <row r="108" spans="1:59" s="10" customFormat="1" ht="36.75" thickBot="1" x14ac:dyDescent="0.3">
      <c r="A108" s="186"/>
      <c r="B108" s="97">
        <v>92</v>
      </c>
      <c r="C108" s="87" t="s">
        <v>205</v>
      </c>
      <c r="D108" s="98">
        <v>2134</v>
      </c>
      <c r="E108" s="105">
        <v>73262885</v>
      </c>
      <c r="F108" s="106">
        <f>+J108</f>
        <v>51284020</v>
      </c>
      <c r="G108" s="107"/>
      <c r="H108" s="107"/>
      <c r="I108" s="107"/>
      <c r="J108" s="321">
        <v>51284020</v>
      </c>
      <c r="K108" s="107"/>
      <c r="L108" s="107"/>
      <c r="M108" s="107"/>
      <c r="N108" s="107"/>
      <c r="O108" s="107"/>
      <c r="P108" s="107"/>
      <c r="Q108" s="107"/>
      <c r="R108" s="107"/>
      <c r="S108" s="109">
        <f t="shared" si="2"/>
        <v>51284020</v>
      </c>
      <c r="T108" s="103">
        <f t="shared" si="3"/>
        <v>0</v>
      </c>
      <c r="U108" s="160"/>
      <c r="V108" s="156"/>
      <c r="W108" s="160"/>
      <c r="X108" s="160"/>
      <c r="Y108" s="160"/>
      <c r="Z108" s="160"/>
      <c r="AA108" s="160"/>
      <c r="AB108" s="160"/>
      <c r="AC108" s="160"/>
      <c r="AD108" s="160"/>
      <c r="AE108" s="160"/>
      <c r="AF108" s="160"/>
      <c r="AG108" s="160"/>
      <c r="AH108" s="160"/>
      <c r="AI108" s="160"/>
      <c r="AJ108" s="163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</row>
    <row r="109" spans="1:59" s="10" customFormat="1" ht="36.75" thickBot="1" x14ac:dyDescent="0.3">
      <c r="A109" s="186"/>
      <c r="B109" s="97">
        <v>93</v>
      </c>
      <c r="C109" s="87" t="s">
        <v>206</v>
      </c>
      <c r="D109" s="98"/>
      <c r="E109" s="105"/>
      <c r="F109" s="106">
        <f>+G109</f>
        <v>4443860</v>
      </c>
      <c r="G109" s="107">
        <v>4443860</v>
      </c>
      <c r="H109" s="107"/>
      <c r="I109" s="107"/>
      <c r="J109" s="321"/>
      <c r="K109" s="107"/>
      <c r="L109" s="107"/>
      <c r="M109" s="107"/>
      <c r="N109" s="107"/>
      <c r="O109" s="107"/>
      <c r="P109" s="107"/>
      <c r="Q109" s="107"/>
      <c r="R109" s="107"/>
      <c r="S109" s="109">
        <f>SUM(G109:R109)</f>
        <v>4443860</v>
      </c>
      <c r="T109" s="103"/>
      <c r="U109" s="160"/>
      <c r="V109" s="156"/>
      <c r="W109" s="160"/>
      <c r="X109" s="160"/>
      <c r="Y109" s="160"/>
      <c r="Z109" s="160"/>
      <c r="AA109" s="160"/>
      <c r="AB109" s="160"/>
      <c r="AC109" s="160"/>
      <c r="AD109" s="160"/>
      <c r="AE109" s="160"/>
      <c r="AF109" s="160"/>
      <c r="AG109" s="160"/>
      <c r="AH109" s="160"/>
      <c r="AI109" s="160"/>
      <c r="AJ109" s="163"/>
      <c r="AK109" s="159"/>
      <c r="AL109" s="159"/>
      <c r="AM109" s="159"/>
      <c r="AN109" s="159"/>
      <c r="AO109" s="159"/>
      <c r="AP109" s="159"/>
      <c r="AQ109" s="159"/>
      <c r="AR109" s="159"/>
      <c r="AS109" s="159"/>
      <c r="AT109" s="159"/>
      <c r="AU109" s="159"/>
      <c r="AV109" s="159"/>
      <c r="AW109" s="159"/>
      <c r="AX109" s="159"/>
      <c r="AY109" s="159"/>
      <c r="AZ109" s="159"/>
      <c r="BA109" s="159"/>
      <c r="BB109" s="159"/>
      <c r="BC109" s="159"/>
      <c r="BD109" s="159"/>
      <c r="BE109" s="159"/>
      <c r="BF109" s="159"/>
      <c r="BG109" s="159"/>
    </row>
    <row r="110" spans="1:59" s="10" customFormat="1" ht="36.75" thickBot="1" x14ac:dyDescent="0.3">
      <c r="A110" s="186"/>
      <c r="B110" s="97">
        <v>94</v>
      </c>
      <c r="C110" s="87" t="s">
        <v>203</v>
      </c>
      <c r="D110" s="98"/>
      <c r="E110" s="105"/>
      <c r="F110" s="106"/>
      <c r="G110" s="107"/>
      <c r="H110" s="107"/>
      <c r="I110" s="107"/>
      <c r="J110" s="321"/>
      <c r="K110" s="107"/>
      <c r="L110" s="107"/>
      <c r="M110" s="107"/>
      <c r="N110" s="107"/>
      <c r="O110" s="107"/>
      <c r="P110" s="107"/>
      <c r="Q110" s="107"/>
      <c r="R110" s="107"/>
      <c r="S110" s="109">
        <f>SUM(G110:R110)</f>
        <v>0</v>
      </c>
      <c r="T110" s="103"/>
      <c r="U110" s="160"/>
      <c r="V110" s="156"/>
      <c r="W110" s="160"/>
      <c r="X110" s="160"/>
      <c r="Y110" s="160"/>
      <c r="Z110" s="160"/>
      <c r="AA110" s="160"/>
      <c r="AB110" s="160"/>
      <c r="AC110" s="160"/>
      <c r="AD110" s="160"/>
      <c r="AE110" s="160"/>
      <c r="AF110" s="160"/>
      <c r="AG110" s="160"/>
      <c r="AH110" s="160"/>
      <c r="AI110" s="160"/>
      <c r="AJ110" s="163"/>
      <c r="AK110" s="159"/>
      <c r="AL110" s="159"/>
      <c r="AM110" s="159"/>
      <c r="AN110" s="159"/>
      <c r="AO110" s="159"/>
      <c r="AP110" s="159"/>
      <c r="AQ110" s="159"/>
      <c r="AR110" s="159"/>
      <c r="AS110" s="159"/>
      <c r="AT110" s="159"/>
      <c r="AU110" s="159"/>
      <c r="AV110" s="159"/>
      <c r="AW110" s="159"/>
      <c r="AX110" s="159"/>
      <c r="AY110" s="159"/>
      <c r="AZ110" s="159"/>
      <c r="BA110" s="159"/>
      <c r="BB110" s="159"/>
      <c r="BC110" s="159"/>
      <c r="BD110" s="159"/>
      <c r="BE110" s="159"/>
      <c r="BF110" s="159"/>
      <c r="BG110" s="159"/>
    </row>
    <row r="111" spans="1:59" s="10" customFormat="1" ht="36.75" thickBot="1" x14ac:dyDescent="0.3">
      <c r="A111" s="186"/>
      <c r="B111" s="97"/>
      <c r="C111" s="87" t="s">
        <v>228</v>
      </c>
      <c r="D111" s="98"/>
      <c r="E111" s="105"/>
      <c r="F111" s="106"/>
      <c r="G111" s="107"/>
      <c r="H111" s="107"/>
      <c r="I111" s="107"/>
      <c r="J111" s="321"/>
      <c r="K111" s="107"/>
      <c r="L111" s="107"/>
      <c r="M111" s="107"/>
      <c r="N111" s="107"/>
      <c r="O111" s="107"/>
      <c r="P111" s="107"/>
      <c r="Q111" s="107"/>
      <c r="R111" s="107"/>
      <c r="S111" s="109"/>
      <c r="T111" s="103"/>
      <c r="U111" s="160"/>
      <c r="V111" s="156"/>
      <c r="W111" s="160"/>
      <c r="X111" s="160"/>
      <c r="Y111" s="160"/>
      <c r="Z111" s="160"/>
      <c r="AA111" s="160"/>
      <c r="AB111" s="160"/>
      <c r="AC111" s="160"/>
      <c r="AD111" s="160"/>
      <c r="AE111" s="160"/>
      <c r="AF111" s="160"/>
      <c r="AG111" s="160"/>
      <c r="AH111" s="160"/>
      <c r="AI111" s="160"/>
      <c r="AJ111" s="163"/>
      <c r="AK111" s="159"/>
      <c r="AL111" s="159"/>
      <c r="AM111" s="159"/>
      <c r="AN111" s="159"/>
      <c r="AO111" s="159"/>
      <c r="AP111" s="159"/>
      <c r="AQ111" s="159"/>
      <c r="AR111" s="159"/>
      <c r="AS111" s="159"/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</row>
    <row r="112" spans="1:59" s="10" customFormat="1" ht="18.75" thickBot="1" x14ac:dyDescent="0.3">
      <c r="A112" s="186"/>
      <c r="B112" s="97">
        <v>95</v>
      </c>
      <c r="C112" s="87" t="s">
        <v>117</v>
      </c>
      <c r="D112" s="98"/>
      <c r="E112" s="105"/>
      <c r="F112" s="106"/>
      <c r="G112" s="107"/>
      <c r="H112" s="107"/>
      <c r="I112" s="107"/>
      <c r="J112" s="321"/>
      <c r="K112" s="107"/>
      <c r="L112" s="107"/>
      <c r="M112" s="107"/>
      <c r="N112" s="107"/>
      <c r="O112" s="107"/>
      <c r="P112" s="107"/>
      <c r="Q112" s="107"/>
      <c r="R112" s="107"/>
      <c r="S112" s="109">
        <f t="shared" si="2"/>
        <v>0</v>
      </c>
      <c r="T112" s="103">
        <f t="shared" si="3"/>
        <v>0</v>
      </c>
      <c r="U112" s="160"/>
      <c r="V112" s="156"/>
      <c r="W112" s="160"/>
      <c r="X112" s="160"/>
      <c r="Y112" s="160"/>
      <c r="Z112" s="160"/>
      <c r="AA112" s="160"/>
      <c r="AB112" s="160"/>
      <c r="AC112" s="160"/>
      <c r="AD112" s="160"/>
      <c r="AE112" s="160"/>
      <c r="AF112" s="160"/>
      <c r="AG112" s="160"/>
      <c r="AH112" s="160"/>
      <c r="AI112" s="160"/>
      <c r="AJ112" s="163"/>
      <c r="AK112" s="159"/>
      <c r="AL112" s="159"/>
      <c r="AM112" s="159"/>
      <c r="AN112" s="159"/>
      <c r="AO112" s="159"/>
      <c r="AP112" s="159"/>
      <c r="AQ112" s="159"/>
      <c r="AR112" s="159"/>
      <c r="AS112" s="159"/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</row>
    <row r="113" spans="1:59" s="10" customFormat="1" ht="36.75" thickBot="1" x14ac:dyDescent="0.3">
      <c r="A113" s="186"/>
      <c r="B113" s="97">
        <v>96</v>
      </c>
      <c r="C113" s="87" t="s">
        <v>118</v>
      </c>
      <c r="D113" s="98" t="s">
        <v>31</v>
      </c>
      <c r="E113" s="105"/>
      <c r="F113" s="106"/>
      <c r="G113" s="107"/>
      <c r="H113" s="107"/>
      <c r="I113" s="107"/>
      <c r="J113" s="321"/>
      <c r="K113" s="107"/>
      <c r="L113" s="107"/>
      <c r="M113" s="107"/>
      <c r="N113" s="107"/>
      <c r="O113" s="107"/>
      <c r="P113" s="107"/>
      <c r="Q113" s="107"/>
      <c r="R113" s="107"/>
      <c r="S113" s="109">
        <f t="shared" si="2"/>
        <v>0</v>
      </c>
      <c r="T113" s="103">
        <f t="shared" si="3"/>
        <v>0</v>
      </c>
      <c r="U113" s="160"/>
      <c r="V113" s="156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3"/>
      <c r="AK113" s="159"/>
      <c r="AL113" s="159"/>
      <c r="AM113" s="159"/>
      <c r="AN113" s="159"/>
      <c r="AO113" s="159"/>
      <c r="AP113" s="159"/>
      <c r="AQ113" s="159"/>
      <c r="AR113" s="159"/>
      <c r="AS113" s="159"/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</row>
    <row r="114" spans="1:59" s="10" customFormat="1" ht="18.75" thickBot="1" x14ac:dyDescent="0.3">
      <c r="A114" s="186"/>
      <c r="B114" s="97">
        <v>97</v>
      </c>
      <c r="C114" s="87" t="s">
        <v>119</v>
      </c>
      <c r="D114" s="98" t="s">
        <v>31</v>
      </c>
      <c r="E114" s="105"/>
      <c r="F114" s="106"/>
      <c r="G114" s="107"/>
      <c r="H114" s="107"/>
      <c r="I114" s="107"/>
      <c r="J114" s="321"/>
      <c r="K114" s="107"/>
      <c r="L114" s="107"/>
      <c r="M114" s="107"/>
      <c r="N114" s="107"/>
      <c r="O114" s="107"/>
      <c r="P114" s="107"/>
      <c r="Q114" s="107"/>
      <c r="R114" s="107"/>
      <c r="S114" s="109">
        <f t="shared" si="2"/>
        <v>0</v>
      </c>
      <c r="T114" s="103">
        <f t="shared" si="3"/>
        <v>0</v>
      </c>
      <c r="U114" s="160"/>
      <c r="V114" s="156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  <c r="AH114" s="160"/>
      <c r="AI114" s="160"/>
      <c r="AJ114" s="163"/>
      <c r="AK114" s="159"/>
      <c r="AL114" s="159"/>
      <c r="AM114" s="159"/>
      <c r="AN114" s="159"/>
      <c r="AO114" s="159"/>
      <c r="AP114" s="159"/>
      <c r="AQ114" s="159"/>
      <c r="AR114" s="159"/>
      <c r="AS114" s="159"/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</row>
    <row r="115" spans="1:59" s="10" customFormat="1" ht="36.75" thickBot="1" x14ac:dyDescent="0.3">
      <c r="A115" s="186"/>
      <c r="B115" s="97">
        <v>98</v>
      </c>
      <c r="C115" s="87" t="s">
        <v>120</v>
      </c>
      <c r="D115" s="98" t="s">
        <v>31</v>
      </c>
      <c r="E115" s="105"/>
      <c r="F115" s="106">
        <f>+J115+L115</f>
        <v>70777992</v>
      </c>
      <c r="G115" s="107"/>
      <c r="H115" s="107"/>
      <c r="I115" s="107"/>
      <c r="J115" s="321">
        <v>36595380</v>
      </c>
      <c r="K115" s="107"/>
      <c r="L115" s="107">
        <f>15859498+18323114</f>
        <v>34182612</v>
      </c>
      <c r="M115" s="107"/>
      <c r="N115" s="107"/>
      <c r="O115" s="107"/>
      <c r="P115" s="107"/>
      <c r="Q115" s="107"/>
      <c r="R115" s="107"/>
      <c r="S115" s="109">
        <f t="shared" si="2"/>
        <v>70777992</v>
      </c>
      <c r="T115" s="103">
        <f t="shared" si="3"/>
        <v>0</v>
      </c>
      <c r="U115" s="160"/>
      <c r="V115" s="156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3"/>
      <c r="AK115" s="159"/>
      <c r="AL115" s="159"/>
      <c r="AM115" s="159"/>
      <c r="AN115" s="159"/>
      <c r="AO115" s="159"/>
      <c r="AP115" s="159"/>
      <c r="AQ115" s="159"/>
      <c r="AR115" s="159"/>
      <c r="AS115" s="159"/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</row>
    <row r="116" spans="1:59" s="10" customFormat="1" ht="18.75" thickBot="1" x14ac:dyDescent="0.3">
      <c r="A116" s="186"/>
      <c r="B116" s="97">
        <v>99</v>
      </c>
      <c r="C116" s="87" t="s">
        <v>121</v>
      </c>
      <c r="D116" s="98"/>
      <c r="E116" s="105"/>
      <c r="F116" s="106"/>
      <c r="G116" s="107"/>
      <c r="H116" s="107"/>
      <c r="I116" s="107"/>
      <c r="J116" s="108"/>
      <c r="K116" s="107"/>
      <c r="L116" s="107"/>
      <c r="M116" s="107"/>
      <c r="N116" s="107"/>
      <c r="O116" s="107"/>
      <c r="P116" s="107"/>
      <c r="Q116" s="107"/>
      <c r="R116" s="107"/>
      <c r="S116" s="109"/>
      <c r="T116" s="109"/>
      <c r="U116" s="160"/>
      <c r="V116" s="156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3"/>
      <c r="AK116" s="159"/>
      <c r="AL116" s="159"/>
      <c r="AM116" s="159"/>
      <c r="AN116" s="159"/>
      <c r="AO116" s="159"/>
      <c r="AP116" s="159"/>
      <c r="AQ116" s="159"/>
      <c r="AR116" s="159"/>
      <c r="AS116" s="159"/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</row>
    <row r="117" spans="1:59" s="10" customFormat="1" ht="36.75" thickBot="1" x14ac:dyDescent="0.3">
      <c r="A117" s="186"/>
      <c r="B117" s="97">
        <v>100</v>
      </c>
      <c r="C117" s="87" t="s">
        <v>122</v>
      </c>
      <c r="D117" s="98"/>
      <c r="E117" s="105"/>
      <c r="F117" s="106"/>
      <c r="G117" s="107"/>
      <c r="H117" s="107"/>
      <c r="I117" s="107"/>
      <c r="J117" s="108"/>
      <c r="K117" s="107"/>
      <c r="L117" s="107"/>
      <c r="M117" s="107"/>
      <c r="N117" s="107"/>
      <c r="O117" s="107"/>
      <c r="P117" s="107"/>
      <c r="Q117" s="107"/>
      <c r="R117" s="107"/>
      <c r="S117" s="109"/>
      <c r="T117" s="109"/>
      <c r="U117" s="160"/>
      <c r="V117" s="156"/>
      <c r="W117" s="160"/>
      <c r="X117" s="160"/>
      <c r="Y117" s="160"/>
      <c r="Z117" s="160"/>
      <c r="AA117" s="160"/>
      <c r="AB117" s="160"/>
      <c r="AC117" s="160"/>
      <c r="AD117" s="160"/>
      <c r="AE117" s="160"/>
      <c r="AF117" s="160"/>
      <c r="AG117" s="160"/>
      <c r="AH117" s="160"/>
      <c r="AI117" s="160"/>
      <c r="AJ117" s="163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</row>
    <row r="118" spans="1:59" s="10" customFormat="1" ht="18.75" thickBot="1" x14ac:dyDescent="0.3">
      <c r="A118" s="186"/>
      <c r="B118" s="97">
        <v>101</v>
      </c>
      <c r="C118" s="87" t="s">
        <v>123</v>
      </c>
      <c r="D118" s="98"/>
      <c r="E118" s="105"/>
      <c r="F118" s="106"/>
      <c r="G118" s="107"/>
      <c r="H118" s="107"/>
      <c r="I118" s="107"/>
      <c r="J118" s="108"/>
      <c r="K118" s="107"/>
      <c r="L118" s="107"/>
      <c r="M118" s="107"/>
      <c r="N118" s="107"/>
      <c r="O118" s="107"/>
      <c r="P118" s="107"/>
      <c r="Q118" s="107"/>
      <c r="R118" s="107"/>
      <c r="S118" s="109"/>
      <c r="T118" s="109"/>
      <c r="U118" s="160"/>
      <c r="V118" s="156"/>
      <c r="W118" s="160"/>
      <c r="X118" s="160"/>
      <c r="Y118" s="160"/>
      <c r="Z118" s="160"/>
      <c r="AA118" s="160"/>
      <c r="AB118" s="160"/>
      <c r="AC118" s="160"/>
      <c r="AD118" s="160"/>
      <c r="AE118" s="160"/>
      <c r="AF118" s="160"/>
      <c r="AG118" s="160"/>
      <c r="AH118" s="160"/>
      <c r="AI118" s="160"/>
      <c r="AJ118" s="163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</row>
    <row r="119" spans="1:59" s="10" customFormat="1" ht="36.75" thickBot="1" x14ac:dyDescent="0.3">
      <c r="A119" s="186"/>
      <c r="B119" s="97">
        <v>102</v>
      </c>
      <c r="C119" s="87" t="s">
        <v>124</v>
      </c>
      <c r="D119" s="98"/>
      <c r="E119" s="105"/>
      <c r="F119" s="106"/>
      <c r="G119" s="107"/>
      <c r="H119" s="107"/>
      <c r="I119" s="107"/>
      <c r="J119" s="108"/>
      <c r="K119" s="107"/>
      <c r="L119" s="107"/>
      <c r="M119" s="107"/>
      <c r="N119" s="107"/>
      <c r="O119" s="107"/>
      <c r="P119" s="107"/>
      <c r="Q119" s="107"/>
      <c r="R119" s="107"/>
      <c r="S119" s="109"/>
      <c r="T119" s="109"/>
      <c r="U119" s="160"/>
      <c r="V119" s="156"/>
      <c r="W119" s="160"/>
      <c r="X119" s="160"/>
      <c r="Y119" s="160"/>
      <c r="Z119" s="160"/>
      <c r="AA119" s="160"/>
      <c r="AB119" s="160"/>
      <c r="AC119" s="160"/>
      <c r="AD119" s="160"/>
      <c r="AE119" s="160"/>
      <c r="AF119" s="160"/>
      <c r="AG119" s="160"/>
      <c r="AH119" s="160"/>
      <c r="AI119" s="160"/>
      <c r="AJ119" s="163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</row>
    <row r="120" spans="1:59" s="10" customFormat="1" ht="36.75" thickBot="1" x14ac:dyDescent="0.3">
      <c r="A120" s="186"/>
      <c r="B120" s="97">
        <v>103</v>
      </c>
      <c r="C120" s="87" t="s">
        <v>125</v>
      </c>
      <c r="D120" s="98"/>
      <c r="E120" s="105"/>
      <c r="F120" s="106"/>
      <c r="G120" s="107"/>
      <c r="H120" s="107"/>
      <c r="I120" s="107"/>
      <c r="J120" s="108"/>
      <c r="K120" s="107"/>
      <c r="L120" s="107"/>
      <c r="M120" s="107"/>
      <c r="N120" s="107"/>
      <c r="O120" s="107"/>
      <c r="P120" s="107"/>
      <c r="Q120" s="107"/>
      <c r="R120" s="107"/>
      <c r="S120" s="109"/>
      <c r="T120" s="109"/>
      <c r="U120" s="160"/>
      <c r="V120" s="156"/>
      <c r="W120" s="160"/>
      <c r="X120" s="160"/>
      <c r="Y120" s="160"/>
      <c r="Z120" s="160"/>
      <c r="AA120" s="160"/>
      <c r="AB120" s="160"/>
      <c r="AC120" s="160"/>
      <c r="AD120" s="160"/>
      <c r="AE120" s="160"/>
      <c r="AF120" s="160"/>
      <c r="AG120" s="160"/>
      <c r="AH120" s="160"/>
      <c r="AI120" s="160"/>
      <c r="AJ120" s="163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</row>
    <row r="121" spans="1:59" s="10" customFormat="1" ht="36.75" thickBot="1" x14ac:dyDescent="0.3">
      <c r="A121" s="186"/>
      <c r="B121" s="97">
        <v>104</v>
      </c>
      <c r="C121" s="87" t="s">
        <v>126</v>
      </c>
      <c r="D121" s="98"/>
      <c r="E121" s="105"/>
      <c r="F121" s="106"/>
      <c r="G121" s="107"/>
      <c r="H121" s="107"/>
      <c r="I121" s="107"/>
      <c r="J121" s="108"/>
      <c r="K121" s="107"/>
      <c r="L121" s="107"/>
      <c r="M121" s="107"/>
      <c r="N121" s="107"/>
      <c r="O121" s="107"/>
      <c r="P121" s="107"/>
      <c r="Q121" s="107"/>
      <c r="R121" s="107"/>
      <c r="S121" s="109"/>
      <c r="T121" s="109"/>
      <c r="U121" s="160"/>
      <c r="V121" s="156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3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</row>
    <row r="122" spans="1:59" s="10" customFormat="1" ht="18.75" thickBot="1" x14ac:dyDescent="0.3">
      <c r="A122" s="186"/>
      <c r="B122" s="97">
        <v>105</v>
      </c>
      <c r="C122" s="87" t="s">
        <v>127</v>
      </c>
      <c r="D122" s="98"/>
      <c r="E122" s="105"/>
      <c r="F122" s="106"/>
      <c r="G122" s="107"/>
      <c r="H122" s="107"/>
      <c r="I122" s="107"/>
      <c r="J122" s="108"/>
      <c r="K122" s="107"/>
      <c r="L122" s="107"/>
      <c r="M122" s="107"/>
      <c r="N122" s="107"/>
      <c r="O122" s="107"/>
      <c r="P122" s="107"/>
      <c r="Q122" s="107"/>
      <c r="R122" s="107"/>
      <c r="S122" s="109"/>
      <c r="T122" s="109"/>
      <c r="U122" s="160"/>
      <c r="V122" s="156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3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</row>
    <row r="123" spans="1:59" s="10" customFormat="1" ht="36.75" thickBot="1" x14ac:dyDescent="0.3">
      <c r="A123" s="186"/>
      <c r="B123" s="97">
        <v>106</v>
      </c>
      <c r="C123" s="87" t="s">
        <v>128</v>
      </c>
      <c r="D123" s="98"/>
      <c r="E123" s="105"/>
      <c r="F123" s="106"/>
      <c r="G123" s="107"/>
      <c r="H123" s="107"/>
      <c r="I123" s="107"/>
      <c r="J123" s="108"/>
      <c r="K123" s="107"/>
      <c r="L123" s="107"/>
      <c r="M123" s="107"/>
      <c r="N123" s="107"/>
      <c r="O123" s="107"/>
      <c r="P123" s="107"/>
      <c r="Q123" s="107"/>
      <c r="R123" s="107"/>
      <c r="S123" s="109"/>
      <c r="T123" s="109"/>
      <c r="U123" s="160"/>
      <c r="V123" s="156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3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</row>
    <row r="124" spans="1:59" s="10" customFormat="1" ht="36.75" thickBot="1" x14ac:dyDescent="0.3">
      <c r="A124" s="186"/>
      <c r="B124" s="97">
        <v>107</v>
      </c>
      <c r="C124" s="87" t="s">
        <v>129</v>
      </c>
      <c r="D124" s="98"/>
      <c r="E124" s="105"/>
      <c r="F124" s="106"/>
      <c r="G124" s="107"/>
      <c r="H124" s="107"/>
      <c r="I124" s="107"/>
      <c r="J124" s="108"/>
      <c r="K124" s="107"/>
      <c r="L124" s="107"/>
      <c r="M124" s="107"/>
      <c r="N124" s="107"/>
      <c r="O124" s="107"/>
      <c r="P124" s="107"/>
      <c r="Q124" s="107"/>
      <c r="R124" s="107"/>
      <c r="S124" s="109"/>
      <c r="T124" s="109"/>
      <c r="U124" s="160"/>
      <c r="V124" s="156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3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</row>
    <row r="125" spans="1:59" s="11" customFormat="1" ht="18.75" thickBot="1" x14ac:dyDescent="0.3">
      <c r="A125" s="186"/>
      <c r="B125" s="97">
        <v>108</v>
      </c>
      <c r="C125" s="87" t="s">
        <v>130</v>
      </c>
      <c r="D125" s="98"/>
      <c r="E125" s="105"/>
      <c r="F125" s="106"/>
      <c r="G125" s="107"/>
      <c r="H125" s="107"/>
      <c r="I125" s="107"/>
      <c r="J125" s="108"/>
      <c r="K125" s="107"/>
      <c r="L125" s="107"/>
      <c r="M125" s="107"/>
      <c r="N125" s="107"/>
      <c r="O125" s="107"/>
      <c r="P125" s="107"/>
      <c r="Q125" s="107"/>
      <c r="R125" s="107"/>
      <c r="S125" s="109"/>
      <c r="T125" s="109"/>
      <c r="U125" s="160"/>
      <c r="V125" s="156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3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</row>
    <row r="126" spans="1:59" s="10" customFormat="1" ht="36.75" thickBot="1" x14ac:dyDescent="0.3">
      <c r="A126" s="186"/>
      <c r="B126" s="97">
        <v>109</v>
      </c>
      <c r="C126" s="87" t="s">
        <v>131</v>
      </c>
      <c r="D126" s="98"/>
      <c r="E126" s="105"/>
      <c r="F126" s="106"/>
      <c r="G126" s="107"/>
      <c r="H126" s="107"/>
      <c r="I126" s="107"/>
      <c r="J126" s="108"/>
      <c r="K126" s="107"/>
      <c r="L126" s="107"/>
      <c r="M126" s="107"/>
      <c r="N126" s="107"/>
      <c r="O126" s="107"/>
      <c r="P126" s="107"/>
      <c r="Q126" s="107"/>
      <c r="R126" s="107"/>
      <c r="S126" s="109"/>
      <c r="T126" s="109"/>
      <c r="U126" s="160"/>
      <c r="V126" s="156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3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</row>
    <row r="127" spans="1:59" s="10" customFormat="1" ht="36.75" thickBot="1" x14ac:dyDescent="0.3">
      <c r="A127" s="186"/>
      <c r="B127" s="97">
        <v>110</v>
      </c>
      <c r="C127" s="87" t="s">
        <v>132</v>
      </c>
      <c r="D127" s="98"/>
      <c r="E127" s="105"/>
      <c r="F127" s="106"/>
      <c r="G127" s="107"/>
      <c r="H127" s="107"/>
      <c r="I127" s="107"/>
      <c r="J127" s="108"/>
      <c r="K127" s="107"/>
      <c r="L127" s="107"/>
      <c r="M127" s="107"/>
      <c r="N127" s="107"/>
      <c r="O127" s="107"/>
      <c r="P127" s="107"/>
      <c r="Q127" s="107"/>
      <c r="R127" s="107"/>
      <c r="S127" s="109"/>
      <c r="T127" s="109"/>
      <c r="U127" s="160"/>
      <c r="V127" s="156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3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</row>
    <row r="128" spans="1:59" s="10" customFormat="1" ht="18.75" thickBot="1" x14ac:dyDescent="0.3">
      <c r="A128" s="186"/>
      <c r="B128" s="97">
        <v>111</v>
      </c>
      <c r="C128" s="87" t="s">
        <v>133</v>
      </c>
      <c r="D128" s="98"/>
      <c r="E128" s="105"/>
      <c r="F128" s="106"/>
      <c r="G128" s="107"/>
      <c r="H128" s="107"/>
      <c r="I128" s="107"/>
      <c r="J128" s="108"/>
      <c r="K128" s="107"/>
      <c r="L128" s="107"/>
      <c r="M128" s="107"/>
      <c r="N128" s="107"/>
      <c r="O128" s="107"/>
      <c r="P128" s="107"/>
      <c r="Q128" s="107"/>
      <c r="R128" s="107"/>
      <c r="S128" s="109"/>
      <c r="T128" s="109"/>
      <c r="U128" s="160"/>
      <c r="V128" s="156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3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G128" s="159"/>
    </row>
    <row r="129" spans="1:59" s="10" customFormat="1" ht="18.75" thickBot="1" x14ac:dyDescent="0.3">
      <c r="A129" s="159"/>
      <c r="B129" s="97">
        <v>112</v>
      </c>
      <c r="C129" s="87" t="s">
        <v>134</v>
      </c>
      <c r="D129" s="98"/>
      <c r="E129" s="105"/>
      <c r="F129" s="106"/>
      <c r="G129" s="107"/>
      <c r="H129" s="107"/>
      <c r="I129" s="107"/>
      <c r="J129" s="108"/>
      <c r="K129" s="107"/>
      <c r="L129" s="107"/>
      <c r="M129" s="107"/>
      <c r="N129" s="107"/>
      <c r="O129" s="107"/>
      <c r="P129" s="107"/>
      <c r="Q129" s="107"/>
      <c r="R129" s="107"/>
      <c r="S129" s="109">
        <f>SUM(G129:R129)</f>
        <v>0</v>
      </c>
      <c r="T129" s="109">
        <f>+F129-S129</f>
        <v>0</v>
      </c>
      <c r="U129" s="160"/>
      <c r="V129" s="156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3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</row>
    <row r="130" spans="1:59" s="10" customFormat="1" ht="18.75" thickBot="1" x14ac:dyDescent="0.3">
      <c r="A130" s="159"/>
      <c r="B130" s="14"/>
      <c r="C130" s="87"/>
      <c r="D130" s="98"/>
      <c r="E130" s="118"/>
      <c r="F130" s="119"/>
      <c r="G130" s="120"/>
      <c r="H130" s="120"/>
      <c r="I130" s="120"/>
      <c r="J130" s="121"/>
      <c r="K130" s="120"/>
      <c r="L130" s="120"/>
      <c r="M130" s="120"/>
      <c r="N130" s="120"/>
      <c r="O130" s="120"/>
      <c r="P130" s="120"/>
      <c r="Q130" s="120"/>
      <c r="R130" s="120"/>
      <c r="S130" s="109">
        <f>SUM(G130:R130)</f>
        <v>0</v>
      </c>
      <c r="T130" s="122">
        <f>+F130-S130</f>
        <v>0</v>
      </c>
      <c r="U130" s="160"/>
      <c r="V130" s="156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3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</row>
    <row r="131" spans="1:59" s="10" customFormat="1" ht="18.75" thickBot="1" x14ac:dyDescent="0.3">
      <c r="A131" s="159"/>
      <c r="B131" s="14"/>
      <c r="C131" s="123" t="s">
        <v>180</v>
      </c>
      <c r="D131" s="124"/>
      <c r="E131" s="125">
        <f t="shared" ref="E131:T131" si="4">SUM(E15:E130)</f>
        <v>2228351251</v>
      </c>
      <c r="F131" s="126">
        <f t="shared" si="4"/>
        <v>1399862339</v>
      </c>
      <c r="G131" s="127">
        <f t="shared" si="4"/>
        <v>150500101</v>
      </c>
      <c r="H131" s="127">
        <f t="shared" si="4"/>
        <v>146056243</v>
      </c>
      <c r="I131" s="127">
        <f t="shared" si="4"/>
        <v>154285641</v>
      </c>
      <c r="J131" s="127">
        <f t="shared" si="4"/>
        <v>411535862</v>
      </c>
      <c r="K131" s="127">
        <f t="shared" si="4"/>
        <v>170574461</v>
      </c>
      <c r="L131" s="127">
        <f t="shared" si="4"/>
        <v>194684436</v>
      </c>
      <c r="M131" s="127">
        <f t="shared" si="4"/>
        <v>146153527</v>
      </c>
      <c r="N131" s="127">
        <f t="shared" si="4"/>
        <v>0</v>
      </c>
      <c r="O131" s="127">
        <f t="shared" si="4"/>
        <v>0</v>
      </c>
      <c r="P131" s="127">
        <f t="shared" si="4"/>
        <v>0</v>
      </c>
      <c r="Q131" s="127">
        <f t="shared" si="4"/>
        <v>0</v>
      </c>
      <c r="R131" s="127">
        <f t="shared" si="4"/>
        <v>0</v>
      </c>
      <c r="S131" s="127">
        <f t="shared" si="4"/>
        <v>1373790271</v>
      </c>
      <c r="T131" s="127">
        <f t="shared" si="4"/>
        <v>26072068</v>
      </c>
      <c r="U131" s="159"/>
      <c r="V131" s="156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  <c r="AH131" s="159"/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59"/>
      <c r="AT131" s="159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</row>
    <row r="132" spans="1:59" s="159" customFormat="1" ht="21.75" customHeight="1" x14ac:dyDescent="0.25">
      <c r="B132" s="249"/>
      <c r="S132" s="249"/>
      <c r="T132" s="249"/>
    </row>
    <row r="133" spans="1:59" s="159" customFormat="1" ht="21.75" customHeight="1" x14ac:dyDescent="0.25">
      <c r="B133" s="249"/>
      <c r="F133" s="250"/>
      <c r="G133" s="250"/>
      <c r="H133" s="250"/>
      <c r="I133" s="250"/>
      <c r="S133" s="249"/>
      <c r="T133" s="249"/>
    </row>
    <row r="134" spans="1:59" s="159" customFormat="1" ht="21.75" customHeight="1" thickBot="1" x14ac:dyDescent="0.3">
      <c r="B134" s="249"/>
      <c r="S134" s="249"/>
      <c r="T134" s="249"/>
    </row>
    <row r="135" spans="1:59" s="159" customFormat="1" ht="21.75" customHeight="1" x14ac:dyDescent="0.25">
      <c r="B135" s="249"/>
      <c r="C135" s="259"/>
      <c r="D135" s="260"/>
      <c r="E135" s="260"/>
      <c r="F135" s="260"/>
      <c r="G135" s="260"/>
      <c r="H135" s="260"/>
      <c r="I135" s="260"/>
      <c r="J135" s="260"/>
      <c r="K135" s="260"/>
      <c r="L135" s="260"/>
      <c r="M135" s="260"/>
      <c r="N135" s="260"/>
      <c r="O135" s="260"/>
      <c r="P135" s="260"/>
      <c r="Q135" s="260"/>
      <c r="R135" s="260"/>
      <c r="S135" s="261"/>
      <c r="T135" s="262"/>
    </row>
    <row r="136" spans="1:59" s="164" customFormat="1" ht="18.75" x14ac:dyDescent="0.3">
      <c r="C136" s="360" t="s">
        <v>138</v>
      </c>
      <c r="D136" s="361"/>
      <c r="E136" s="361"/>
      <c r="F136" s="361"/>
      <c r="G136" s="361"/>
      <c r="H136" s="361"/>
      <c r="I136" s="361"/>
      <c r="J136" s="361"/>
      <c r="K136" s="361"/>
      <c r="L136" s="361"/>
      <c r="M136" s="361"/>
      <c r="N136" s="361"/>
      <c r="O136" s="361"/>
      <c r="P136" s="361"/>
      <c r="Q136" s="361"/>
      <c r="R136" s="361"/>
      <c r="S136" s="361"/>
      <c r="T136" s="362"/>
    </row>
    <row r="137" spans="1:59" s="164" customFormat="1" ht="18.75" x14ac:dyDescent="0.3">
      <c r="C137" s="360" t="s">
        <v>136</v>
      </c>
      <c r="D137" s="361"/>
      <c r="E137" s="361"/>
      <c r="F137" s="361"/>
      <c r="G137" s="361"/>
      <c r="H137" s="361"/>
      <c r="I137" s="361"/>
      <c r="J137" s="361"/>
      <c r="K137" s="361"/>
      <c r="L137" s="361"/>
      <c r="M137" s="361"/>
      <c r="N137" s="361"/>
      <c r="O137" s="361"/>
      <c r="P137" s="361"/>
      <c r="Q137" s="361"/>
      <c r="R137" s="361"/>
      <c r="S137" s="361"/>
      <c r="T137" s="362"/>
    </row>
    <row r="138" spans="1:59" s="164" customFormat="1" ht="18.75" x14ac:dyDescent="0.3">
      <c r="C138" s="360" t="s">
        <v>137</v>
      </c>
      <c r="D138" s="361"/>
      <c r="E138" s="361"/>
      <c r="F138" s="361"/>
      <c r="G138" s="361"/>
      <c r="H138" s="361"/>
      <c r="I138" s="361"/>
      <c r="J138" s="361"/>
      <c r="K138" s="361"/>
      <c r="L138" s="361"/>
      <c r="M138" s="361"/>
      <c r="N138" s="361"/>
      <c r="O138" s="361"/>
      <c r="P138" s="361"/>
      <c r="Q138" s="361"/>
      <c r="R138" s="361"/>
      <c r="S138" s="361"/>
      <c r="T138" s="362"/>
    </row>
    <row r="139" spans="1:59" s="154" customFormat="1" ht="15.75" thickBot="1" x14ac:dyDescent="0.3">
      <c r="C139" s="251"/>
      <c r="D139" s="252"/>
      <c r="E139" s="253"/>
      <c r="F139" s="252"/>
      <c r="G139" s="252"/>
      <c r="H139" s="252"/>
      <c r="I139" s="252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4"/>
    </row>
    <row r="140" spans="1:59" s="159" customFormat="1" ht="21.75" customHeight="1" x14ac:dyDescent="0.25">
      <c r="B140" s="249"/>
      <c r="S140" s="249"/>
      <c r="T140" s="249"/>
    </row>
    <row r="141" spans="1:59" s="159" customFormat="1" ht="21.75" customHeight="1" x14ac:dyDescent="0.25">
      <c r="B141" s="249"/>
      <c r="S141" s="249"/>
      <c r="T141" s="249"/>
    </row>
    <row r="142" spans="1:59" s="159" customFormat="1" ht="21.75" customHeight="1" x14ac:dyDescent="0.25">
      <c r="B142" s="249"/>
      <c r="S142" s="249"/>
      <c r="T142" s="249"/>
    </row>
    <row r="143" spans="1:59" s="159" customFormat="1" ht="21.75" customHeight="1" x14ac:dyDescent="0.25">
      <c r="B143" s="249"/>
      <c r="S143" s="249"/>
      <c r="T143" s="249"/>
    </row>
    <row r="144" spans="1:59" s="159" customFormat="1" ht="21.75" customHeight="1" x14ac:dyDescent="0.25">
      <c r="B144" s="249"/>
      <c r="S144" s="249"/>
      <c r="T144" s="249"/>
    </row>
    <row r="145" spans="2:20" s="159" customFormat="1" ht="21.75" customHeight="1" x14ac:dyDescent="0.25">
      <c r="B145" s="249"/>
      <c r="S145" s="249"/>
      <c r="T145" s="249"/>
    </row>
    <row r="146" spans="2:20" s="159" customFormat="1" ht="21.75" customHeight="1" x14ac:dyDescent="0.25">
      <c r="B146" s="249"/>
      <c r="S146" s="249"/>
      <c r="T146" s="249"/>
    </row>
    <row r="147" spans="2:20" s="159" customFormat="1" ht="21.75" customHeight="1" x14ac:dyDescent="0.25">
      <c r="B147" s="249"/>
      <c r="S147" s="249"/>
      <c r="T147" s="249"/>
    </row>
    <row r="148" spans="2:20" s="159" customFormat="1" ht="21.75" customHeight="1" x14ac:dyDescent="0.25">
      <c r="B148" s="249"/>
      <c r="S148" s="249"/>
      <c r="T148" s="249"/>
    </row>
    <row r="149" spans="2:20" s="159" customFormat="1" ht="21.75" customHeight="1" x14ac:dyDescent="0.25">
      <c r="B149" s="249"/>
      <c r="S149" s="249"/>
      <c r="T149" s="249"/>
    </row>
    <row r="150" spans="2:20" s="159" customFormat="1" ht="21.75" customHeight="1" x14ac:dyDescent="0.25">
      <c r="B150" s="249"/>
      <c r="S150" s="249"/>
      <c r="T150" s="249"/>
    </row>
    <row r="151" spans="2:20" s="159" customFormat="1" ht="21.75" customHeight="1" x14ac:dyDescent="0.25">
      <c r="B151" s="249"/>
      <c r="S151" s="249"/>
      <c r="T151" s="249"/>
    </row>
    <row r="152" spans="2:20" s="159" customFormat="1" ht="21.75" customHeight="1" x14ac:dyDescent="0.25">
      <c r="B152" s="249"/>
      <c r="S152" s="249"/>
      <c r="T152" s="249"/>
    </row>
    <row r="153" spans="2:20" s="159" customFormat="1" ht="13.5" customHeight="1" x14ac:dyDescent="0.25">
      <c r="B153" s="249"/>
      <c r="C153" s="255"/>
      <c r="D153" s="255"/>
      <c r="E153" s="256"/>
      <c r="F153" s="257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3"/>
      <c r="T153" s="163"/>
    </row>
    <row r="154" spans="2:20" s="159" customFormat="1" ht="31.5" hidden="1" customHeight="1" x14ac:dyDescent="0.25">
      <c r="B154" s="249"/>
      <c r="S154" s="163"/>
      <c r="T154" s="163"/>
    </row>
    <row r="155" spans="2:20" s="154" customFormat="1" x14ac:dyDescent="0.25">
      <c r="E155" s="258"/>
    </row>
    <row r="156" spans="2:20" s="154" customFormat="1" x14ac:dyDescent="0.25">
      <c r="E156" s="258"/>
    </row>
    <row r="157" spans="2:20" s="154" customFormat="1" x14ac:dyDescent="0.25">
      <c r="E157" s="258"/>
    </row>
    <row r="158" spans="2:20" s="154" customFormat="1" x14ac:dyDescent="0.25">
      <c r="E158" s="258"/>
    </row>
    <row r="159" spans="2:20" s="154" customFormat="1" x14ac:dyDescent="0.25">
      <c r="E159" s="258"/>
    </row>
    <row r="160" spans="2:20" s="154" customFormat="1" x14ac:dyDescent="0.25">
      <c r="E160" s="258"/>
    </row>
    <row r="161" spans="5:5" s="154" customFormat="1" x14ac:dyDescent="0.25">
      <c r="E161" s="258"/>
    </row>
    <row r="162" spans="5:5" s="154" customFormat="1" x14ac:dyDescent="0.25">
      <c r="E162" s="258"/>
    </row>
    <row r="163" spans="5:5" s="154" customFormat="1" x14ac:dyDescent="0.25">
      <c r="E163" s="258"/>
    </row>
    <row r="164" spans="5:5" s="154" customFormat="1" x14ac:dyDescent="0.25">
      <c r="E164" s="258"/>
    </row>
    <row r="165" spans="5:5" s="154" customFormat="1" x14ac:dyDescent="0.25">
      <c r="E165" s="258"/>
    </row>
    <row r="166" spans="5:5" s="154" customFormat="1" x14ac:dyDescent="0.25">
      <c r="E166" s="258"/>
    </row>
    <row r="167" spans="5:5" s="154" customFormat="1" x14ac:dyDescent="0.25">
      <c r="E167" s="258"/>
    </row>
    <row r="168" spans="5:5" s="154" customFormat="1" x14ac:dyDescent="0.25">
      <c r="E168" s="258"/>
    </row>
    <row r="169" spans="5:5" s="154" customFormat="1" x14ac:dyDescent="0.25">
      <c r="E169" s="258"/>
    </row>
    <row r="170" spans="5:5" s="154" customFormat="1" x14ac:dyDescent="0.25">
      <c r="E170" s="258"/>
    </row>
    <row r="171" spans="5:5" s="154" customFormat="1" x14ac:dyDescent="0.25">
      <c r="E171" s="258"/>
    </row>
    <row r="172" spans="5:5" s="154" customFormat="1" x14ac:dyDescent="0.25">
      <c r="E172" s="258"/>
    </row>
    <row r="173" spans="5:5" s="154" customFormat="1" x14ac:dyDescent="0.25">
      <c r="E173" s="258"/>
    </row>
    <row r="174" spans="5:5" s="154" customFormat="1" x14ac:dyDescent="0.25">
      <c r="E174" s="258"/>
    </row>
    <row r="175" spans="5:5" s="154" customFormat="1" x14ac:dyDescent="0.25">
      <c r="E175" s="258"/>
    </row>
    <row r="176" spans="5:5" s="154" customFormat="1" x14ac:dyDescent="0.25">
      <c r="E176" s="258"/>
    </row>
    <row r="177" spans="5:5" s="154" customFormat="1" x14ac:dyDescent="0.25">
      <c r="E177" s="258"/>
    </row>
    <row r="178" spans="5:5" s="154" customFormat="1" x14ac:dyDescent="0.25">
      <c r="E178" s="258"/>
    </row>
    <row r="179" spans="5:5" s="154" customFormat="1" x14ac:dyDescent="0.25">
      <c r="E179" s="258"/>
    </row>
    <row r="180" spans="5:5" s="154" customFormat="1" x14ac:dyDescent="0.25">
      <c r="E180" s="258"/>
    </row>
    <row r="181" spans="5:5" s="154" customFormat="1" x14ac:dyDescent="0.25">
      <c r="E181" s="258"/>
    </row>
    <row r="182" spans="5:5" s="154" customFormat="1" x14ac:dyDescent="0.25">
      <c r="E182" s="258"/>
    </row>
    <row r="183" spans="5:5" s="154" customFormat="1" x14ac:dyDescent="0.25">
      <c r="E183" s="258"/>
    </row>
    <row r="184" spans="5:5" s="154" customFormat="1" x14ac:dyDescent="0.25">
      <c r="E184" s="258"/>
    </row>
    <row r="185" spans="5:5" s="154" customFormat="1" x14ac:dyDescent="0.25">
      <c r="E185" s="258"/>
    </row>
    <row r="186" spans="5:5" s="154" customFormat="1" x14ac:dyDescent="0.25">
      <c r="E186" s="258"/>
    </row>
    <row r="187" spans="5:5" s="154" customFormat="1" x14ac:dyDescent="0.25">
      <c r="E187" s="258"/>
    </row>
    <row r="188" spans="5:5" s="154" customFormat="1" x14ac:dyDescent="0.25">
      <c r="E188" s="258"/>
    </row>
    <row r="189" spans="5:5" s="154" customFormat="1" x14ac:dyDescent="0.25">
      <c r="E189" s="258"/>
    </row>
    <row r="190" spans="5:5" s="154" customFormat="1" x14ac:dyDescent="0.25">
      <c r="E190" s="258"/>
    </row>
    <row r="191" spans="5:5" s="154" customFormat="1" x14ac:dyDescent="0.25">
      <c r="E191" s="258"/>
    </row>
    <row r="192" spans="5:5" s="154" customFormat="1" x14ac:dyDescent="0.25">
      <c r="E192" s="258"/>
    </row>
    <row r="193" spans="5:5" s="154" customFormat="1" x14ac:dyDescent="0.25">
      <c r="E193" s="258"/>
    </row>
    <row r="194" spans="5:5" s="154" customFormat="1" x14ac:dyDescent="0.25">
      <c r="E194" s="258"/>
    </row>
    <row r="195" spans="5:5" s="154" customFormat="1" x14ac:dyDescent="0.25">
      <c r="E195" s="258"/>
    </row>
    <row r="196" spans="5:5" s="154" customFormat="1" x14ac:dyDescent="0.25">
      <c r="E196" s="258"/>
    </row>
    <row r="197" spans="5:5" s="154" customFormat="1" x14ac:dyDescent="0.25">
      <c r="E197" s="258"/>
    </row>
    <row r="198" spans="5:5" s="154" customFormat="1" x14ac:dyDescent="0.25">
      <c r="E198" s="258"/>
    </row>
    <row r="199" spans="5:5" s="154" customFormat="1" x14ac:dyDescent="0.25">
      <c r="E199" s="258"/>
    </row>
    <row r="200" spans="5:5" s="154" customFormat="1" x14ac:dyDescent="0.25">
      <c r="E200" s="258"/>
    </row>
    <row r="201" spans="5:5" s="154" customFormat="1" x14ac:dyDescent="0.25">
      <c r="E201" s="258"/>
    </row>
    <row r="202" spans="5:5" s="154" customFormat="1" x14ac:dyDescent="0.25">
      <c r="E202" s="258"/>
    </row>
    <row r="203" spans="5:5" s="154" customFormat="1" x14ac:dyDescent="0.25">
      <c r="E203" s="258"/>
    </row>
    <row r="204" spans="5:5" s="154" customFormat="1" x14ac:dyDescent="0.25">
      <c r="E204" s="258"/>
    </row>
    <row r="205" spans="5:5" s="154" customFormat="1" x14ac:dyDescent="0.25">
      <c r="E205" s="258"/>
    </row>
    <row r="206" spans="5:5" s="154" customFormat="1" x14ac:dyDescent="0.25">
      <c r="E206" s="258"/>
    </row>
    <row r="207" spans="5:5" s="154" customFormat="1" x14ac:dyDescent="0.25">
      <c r="E207" s="258"/>
    </row>
    <row r="208" spans="5:5" s="154" customFormat="1" x14ac:dyDescent="0.25">
      <c r="E208" s="258"/>
    </row>
    <row r="209" spans="5:5" s="154" customFormat="1" x14ac:dyDescent="0.25">
      <c r="E209" s="258"/>
    </row>
    <row r="210" spans="5:5" s="154" customFormat="1" x14ac:dyDescent="0.25">
      <c r="E210" s="258"/>
    </row>
    <row r="211" spans="5:5" s="154" customFormat="1" x14ac:dyDescent="0.25">
      <c r="E211" s="258"/>
    </row>
    <row r="212" spans="5:5" s="154" customFormat="1" x14ac:dyDescent="0.25">
      <c r="E212" s="258"/>
    </row>
    <row r="213" spans="5:5" s="154" customFormat="1" x14ac:dyDescent="0.25">
      <c r="E213" s="258"/>
    </row>
    <row r="214" spans="5:5" s="154" customFormat="1" x14ac:dyDescent="0.25">
      <c r="E214" s="258"/>
    </row>
    <row r="215" spans="5:5" s="154" customFormat="1" x14ac:dyDescent="0.25">
      <c r="E215" s="258"/>
    </row>
    <row r="216" spans="5:5" s="154" customFormat="1" x14ac:dyDescent="0.25">
      <c r="E216" s="258"/>
    </row>
    <row r="217" spans="5:5" s="154" customFormat="1" x14ac:dyDescent="0.25">
      <c r="E217" s="258"/>
    </row>
    <row r="218" spans="5:5" s="154" customFormat="1" x14ac:dyDescent="0.25">
      <c r="E218" s="258"/>
    </row>
    <row r="219" spans="5:5" s="154" customFormat="1" x14ac:dyDescent="0.25">
      <c r="E219" s="258"/>
    </row>
    <row r="220" spans="5:5" s="154" customFormat="1" x14ac:dyDescent="0.25">
      <c r="E220" s="258"/>
    </row>
    <row r="221" spans="5:5" s="154" customFormat="1" x14ac:dyDescent="0.25">
      <c r="E221" s="258"/>
    </row>
    <row r="222" spans="5:5" s="154" customFormat="1" x14ac:dyDescent="0.25">
      <c r="E222" s="258"/>
    </row>
    <row r="223" spans="5:5" s="154" customFormat="1" x14ac:dyDescent="0.25">
      <c r="E223" s="258"/>
    </row>
    <row r="224" spans="5:5" s="154" customFormat="1" x14ac:dyDescent="0.25">
      <c r="E224" s="258"/>
    </row>
    <row r="225" spans="5:5" s="154" customFormat="1" x14ac:dyDescent="0.25">
      <c r="E225" s="258"/>
    </row>
    <row r="226" spans="5:5" s="154" customFormat="1" x14ac:dyDescent="0.25">
      <c r="E226" s="258"/>
    </row>
    <row r="227" spans="5:5" s="154" customFormat="1" x14ac:dyDescent="0.25">
      <c r="E227" s="258"/>
    </row>
    <row r="228" spans="5:5" s="154" customFormat="1" x14ac:dyDescent="0.25">
      <c r="E228" s="258"/>
    </row>
    <row r="229" spans="5:5" s="154" customFormat="1" x14ac:dyDescent="0.25">
      <c r="E229" s="258"/>
    </row>
    <row r="230" spans="5:5" s="154" customFormat="1" x14ac:dyDescent="0.25">
      <c r="E230" s="258"/>
    </row>
    <row r="231" spans="5:5" s="154" customFormat="1" x14ac:dyDescent="0.25">
      <c r="E231" s="258"/>
    </row>
    <row r="232" spans="5:5" s="154" customFormat="1" x14ac:dyDescent="0.25">
      <c r="E232" s="258"/>
    </row>
    <row r="233" spans="5:5" s="154" customFormat="1" x14ac:dyDescent="0.25">
      <c r="E233" s="258"/>
    </row>
    <row r="234" spans="5:5" s="154" customFormat="1" x14ac:dyDescent="0.25">
      <c r="E234" s="258"/>
    </row>
    <row r="235" spans="5:5" s="154" customFormat="1" x14ac:dyDescent="0.25">
      <c r="E235" s="258"/>
    </row>
    <row r="236" spans="5:5" s="154" customFormat="1" x14ac:dyDescent="0.25">
      <c r="E236" s="258"/>
    </row>
    <row r="237" spans="5:5" s="154" customFormat="1" x14ac:dyDescent="0.25">
      <c r="E237" s="258"/>
    </row>
    <row r="238" spans="5:5" s="154" customFormat="1" x14ac:dyDescent="0.25">
      <c r="E238" s="258"/>
    </row>
    <row r="239" spans="5:5" s="154" customFormat="1" x14ac:dyDescent="0.25">
      <c r="E239" s="258"/>
    </row>
    <row r="240" spans="5:5" s="154" customFormat="1" x14ac:dyDescent="0.25">
      <c r="E240" s="258"/>
    </row>
    <row r="241" spans="5:5" s="154" customFormat="1" x14ac:dyDescent="0.25">
      <c r="E241" s="258"/>
    </row>
    <row r="242" spans="5:5" s="154" customFormat="1" x14ac:dyDescent="0.25">
      <c r="E242" s="258"/>
    </row>
    <row r="243" spans="5:5" s="154" customFormat="1" x14ac:dyDescent="0.25">
      <c r="E243" s="258"/>
    </row>
    <row r="244" spans="5:5" s="154" customFormat="1" x14ac:dyDescent="0.25">
      <c r="E244" s="258"/>
    </row>
    <row r="245" spans="5:5" s="154" customFormat="1" x14ac:dyDescent="0.25">
      <c r="E245" s="258"/>
    </row>
    <row r="246" spans="5:5" s="154" customFormat="1" x14ac:dyDescent="0.25">
      <c r="E246" s="258"/>
    </row>
    <row r="247" spans="5:5" s="154" customFormat="1" x14ac:dyDescent="0.25">
      <c r="E247" s="258"/>
    </row>
    <row r="248" spans="5:5" s="154" customFormat="1" x14ac:dyDescent="0.25">
      <c r="E248" s="258"/>
    </row>
    <row r="249" spans="5:5" s="154" customFormat="1" x14ac:dyDescent="0.25">
      <c r="E249" s="258"/>
    </row>
    <row r="250" spans="5:5" s="154" customFormat="1" x14ac:dyDescent="0.25">
      <c r="E250" s="258"/>
    </row>
    <row r="251" spans="5:5" s="154" customFormat="1" x14ac:dyDescent="0.25">
      <c r="E251" s="258"/>
    </row>
    <row r="252" spans="5:5" s="154" customFormat="1" x14ac:dyDescent="0.25">
      <c r="E252" s="258"/>
    </row>
    <row r="253" spans="5:5" s="154" customFormat="1" x14ac:dyDescent="0.25">
      <c r="E253" s="258"/>
    </row>
    <row r="254" spans="5:5" s="154" customFormat="1" x14ac:dyDescent="0.25">
      <c r="E254" s="258"/>
    </row>
    <row r="255" spans="5:5" s="154" customFormat="1" x14ac:dyDescent="0.25">
      <c r="E255" s="258"/>
    </row>
    <row r="256" spans="5:5" s="154" customFormat="1" x14ac:dyDescent="0.25">
      <c r="E256" s="258"/>
    </row>
    <row r="257" spans="5:5" s="154" customFormat="1" x14ac:dyDescent="0.25">
      <c r="E257" s="258"/>
    </row>
    <row r="258" spans="5:5" s="154" customFormat="1" x14ac:dyDescent="0.25">
      <c r="E258" s="258"/>
    </row>
    <row r="259" spans="5:5" s="154" customFormat="1" x14ac:dyDescent="0.25">
      <c r="E259" s="258"/>
    </row>
    <row r="260" spans="5:5" s="154" customFormat="1" x14ac:dyDescent="0.25">
      <c r="E260" s="258"/>
    </row>
    <row r="261" spans="5:5" s="154" customFormat="1" x14ac:dyDescent="0.25">
      <c r="E261" s="258"/>
    </row>
    <row r="262" spans="5:5" s="154" customFormat="1" x14ac:dyDescent="0.25">
      <c r="E262" s="258"/>
    </row>
    <row r="263" spans="5:5" s="154" customFormat="1" x14ac:dyDescent="0.25">
      <c r="E263" s="258"/>
    </row>
    <row r="264" spans="5:5" s="154" customFormat="1" x14ac:dyDescent="0.25">
      <c r="E264" s="258"/>
    </row>
    <row r="265" spans="5:5" s="154" customFormat="1" x14ac:dyDescent="0.25">
      <c r="E265" s="258"/>
    </row>
    <row r="266" spans="5:5" s="154" customFormat="1" x14ac:dyDescent="0.25">
      <c r="E266" s="258"/>
    </row>
    <row r="267" spans="5:5" s="154" customFormat="1" x14ac:dyDescent="0.25">
      <c r="E267" s="258"/>
    </row>
    <row r="268" spans="5:5" s="154" customFormat="1" x14ac:dyDescent="0.25">
      <c r="E268" s="258"/>
    </row>
    <row r="269" spans="5:5" s="154" customFormat="1" x14ac:dyDescent="0.25">
      <c r="E269" s="258"/>
    </row>
    <row r="270" spans="5:5" s="154" customFormat="1" x14ac:dyDescent="0.25">
      <c r="E270" s="258"/>
    </row>
    <row r="271" spans="5:5" s="154" customFormat="1" x14ac:dyDescent="0.25">
      <c r="E271" s="258"/>
    </row>
    <row r="272" spans="5:5" s="154" customFormat="1" x14ac:dyDescent="0.25">
      <c r="E272" s="258"/>
    </row>
    <row r="273" spans="5:5" s="154" customFormat="1" x14ac:dyDescent="0.25">
      <c r="E273" s="258"/>
    </row>
    <row r="274" spans="5:5" s="154" customFormat="1" x14ac:dyDescent="0.25">
      <c r="E274" s="258"/>
    </row>
    <row r="275" spans="5:5" s="154" customFormat="1" x14ac:dyDescent="0.25">
      <c r="E275" s="258"/>
    </row>
    <row r="276" spans="5:5" s="154" customFormat="1" x14ac:dyDescent="0.25">
      <c r="E276" s="258"/>
    </row>
    <row r="277" spans="5:5" s="154" customFormat="1" x14ac:dyDescent="0.25">
      <c r="E277" s="258"/>
    </row>
    <row r="278" spans="5:5" s="154" customFormat="1" x14ac:dyDescent="0.25">
      <c r="E278" s="258"/>
    </row>
    <row r="279" spans="5:5" s="154" customFormat="1" x14ac:dyDescent="0.25">
      <c r="E279" s="258"/>
    </row>
    <row r="280" spans="5:5" s="154" customFormat="1" x14ac:dyDescent="0.25">
      <c r="E280" s="258"/>
    </row>
    <row r="281" spans="5:5" s="154" customFormat="1" x14ac:dyDescent="0.25">
      <c r="E281" s="258"/>
    </row>
    <row r="282" spans="5:5" s="154" customFormat="1" x14ac:dyDescent="0.25">
      <c r="E282" s="258"/>
    </row>
    <row r="283" spans="5:5" s="154" customFormat="1" x14ac:dyDescent="0.25">
      <c r="E283" s="258"/>
    </row>
    <row r="284" spans="5:5" s="154" customFormat="1" x14ac:dyDescent="0.25">
      <c r="E284" s="258"/>
    </row>
    <row r="285" spans="5:5" s="154" customFormat="1" x14ac:dyDescent="0.25">
      <c r="E285" s="258"/>
    </row>
    <row r="286" spans="5:5" s="154" customFormat="1" x14ac:dyDescent="0.25">
      <c r="E286" s="258"/>
    </row>
    <row r="287" spans="5:5" s="154" customFormat="1" x14ac:dyDescent="0.25">
      <c r="E287" s="258"/>
    </row>
    <row r="288" spans="5:5" s="154" customFormat="1" x14ac:dyDescent="0.25">
      <c r="E288" s="258"/>
    </row>
    <row r="289" spans="5:5" s="154" customFormat="1" x14ac:dyDescent="0.25">
      <c r="E289" s="258"/>
    </row>
    <row r="290" spans="5:5" s="154" customFormat="1" x14ac:dyDescent="0.25">
      <c r="E290" s="258"/>
    </row>
    <row r="291" spans="5:5" s="154" customFormat="1" x14ac:dyDescent="0.25">
      <c r="E291" s="258"/>
    </row>
    <row r="292" spans="5:5" s="154" customFormat="1" x14ac:dyDescent="0.25">
      <c r="E292" s="258"/>
    </row>
    <row r="293" spans="5:5" s="154" customFormat="1" x14ac:dyDescent="0.25">
      <c r="E293" s="258"/>
    </row>
    <row r="294" spans="5:5" s="154" customFormat="1" x14ac:dyDescent="0.25">
      <c r="E294" s="258"/>
    </row>
    <row r="295" spans="5:5" s="154" customFormat="1" x14ac:dyDescent="0.25">
      <c r="E295" s="258"/>
    </row>
    <row r="296" spans="5:5" s="154" customFormat="1" x14ac:dyDescent="0.25">
      <c r="E296" s="258"/>
    </row>
    <row r="297" spans="5:5" s="154" customFormat="1" x14ac:dyDescent="0.25">
      <c r="E297" s="258"/>
    </row>
  </sheetData>
  <autoFilter ref="A14:AJ131" xr:uid="{00000000-0009-0000-0000-000008000000}"/>
  <mergeCells count="4">
    <mergeCell ref="E6:T6"/>
    <mergeCell ref="C136:T136"/>
    <mergeCell ref="C137:T137"/>
    <mergeCell ref="C138:T13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IM CABILDO</vt:lpstr>
      <vt:lpstr>IM CALERA</vt:lpstr>
      <vt:lpstr>IM CON CON</vt:lpstr>
      <vt:lpstr>IM HIJUELAS</vt:lpstr>
      <vt:lpstr>IM LA CRUZ</vt:lpstr>
      <vt:lpstr>IM LA LIGUA</vt:lpstr>
      <vt:lpstr>IM LIMACHE</vt:lpstr>
      <vt:lpstr>IM NOGALES</vt:lpstr>
      <vt:lpstr>IM OLMUE</vt:lpstr>
      <vt:lpstr>IM PAPUDO</vt:lpstr>
      <vt:lpstr>IM PETORCA</vt:lpstr>
      <vt:lpstr>IM PUCHUNCAVI</vt:lpstr>
      <vt:lpstr>IM QUILLOTA</vt:lpstr>
      <vt:lpstr>IM QUILPUE</vt:lpstr>
      <vt:lpstr>IM QUINTERO</vt:lpstr>
      <vt:lpstr>IM VILLA ALEMANA</vt:lpstr>
      <vt:lpstr>IM VIÑA DEL MAR</vt:lpstr>
      <vt:lpstr>IM ZAPALLAR</vt:lpstr>
      <vt:lpstr>CONSOLIDADO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Vergara</dc:creator>
  <cp:lastModifiedBy>Margarita Eraso</cp:lastModifiedBy>
  <cp:lastPrinted>2019-07-23T17:21:27Z</cp:lastPrinted>
  <dcterms:created xsi:type="dcterms:W3CDTF">2019-01-30T15:11:54Z</dcterms:created>
  <dcterms:modified xsi:type="dcterms:W3CDTF">2019-08-05T14:55:51Z</dcterms:modified>
</cp:coreProperties>
</file>